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pivotTables/pivotTable6.xml" ContentType="application/vnd.openxmlformats-officedocument.spreadsheetml.pivotTable+xml"/>
  <Override PartName="/xl/drawings/drawing35.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25.xml" ContentType="application/vnd.openxmlformats-officedocument.drawing+xml"/>
  <Override PartName="/xl/drawings/drawing29.xml" ContentType="application/vnd.openxmlformats-officedocument.drawing+xml"/>
  <Override PartName="/xl/drawings/drawing23.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drawings/drawing24.xml" ContentType="application/vnd.openxmlformats-officedocument.drawing+xml"/>
  <Override PartName="/xl/worksheets/sheet59.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60.xml" ContentType="application/vnd.openxmlformats-officedocument.spreadsheetml.worksheet+xml"/>
  <Override PartName="/xl/worksheets/sheet58.xml" ContentType="application/vnd.openxmlformats-officedocument.spreadsheetml.worksheet+xml"/>
  <Override PartName="/xl/worksheets/sheet62.xml" ContentType="application/vnd.openxmlformats-officedocument.spreadsheetml.worksheet+xml"/>
  <Override PartName="/xl/pivotTables/pivotTable3.xml" ContentType="application/vnd.openxmlformats-officedocument.spreadsheetml.pivotTable+xml"/>
  <Override PartName="/xl/drawings/drawing7.xml" ContentType="application/vnd.openxmlformats-officedocument.drawing+xml"/>
  <Override PartName="/xl/pivotTables/pivotTable4.xml" ContentType="application/vnd.openxmlformats-officedocument.spreadsheetml.pivotTable+xml"/>
  <Override PartName="/xl/drawings/drawing8.xml" ContentType="application/vnd.openxmlformats-officedocument.drawing+xml"/>
  <Override PartName="/xl/pivotTables/pivotTable5.xml" ContentType="application/vnd.openxmlformats-officedocument.spreadsheetml.pivotTable+xml"/>
  <Override PartName="/xl/drawings/drawing6.xml" ContentType="application/vnd.openxmlformats-officedocument.drawing+xml"/>
  <Override PartName="/xl/pivotTables/pivotTable2.xml" ContentType="application/vnd.openxmlformats-officedocument.spreadsheetml.pivotTable+xml"/>
  <Override PartName="/xl/drawings/drawing5.xml" ContentType="application/vnd.openxmlformats-officedocument.drawing+xml"/>
  <Override PartName="/xl/worksheets/sheet61.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worksheets/sheet68.xml" ContentType="application/vnd.openxmlformats-officedocument.spreadsheetml.worksheet+xml"/>
  <Override PartName="/xl/worksheets/sheet67.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63.xml" ContentType="application/vnd.openxmlformats-officedocument.spreadsheetml.worksheet+xml"/>
  <Override PartName="/xl/comments2.xml" ContentType="application/vnd.openxmlformats-officedocument.spreadsheetml.comment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omments1.xml" ContentType="application/vnd.openxmlformats-officedocument.spreadsheetml.comments+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27729"/>
  <workbookPr autoCompressPictures="0"/>
  <bookViews>
    <workbookView xWindow="1300" yWindow="540" windowWidth="25600" windowHeight="16060" tabRatio="852" firstSheet="54" activeTab="65"/>
  </bookViews>
  <sheets>
    <sheet name="Info" sheetId="55" r:id="rId1"/>
    <sheet name="Index" sheetId="1" r:id="rId2"/>
    <sheet name="0.1" sheetId="49" r:id="rId3"/>
    <sheet name="0.2" sheetId="51" r:id="rId4"/>
    <sheet name="0.3" sheetId="70" r:id="rId5"/>
    <sheet name="0.4" sheetId="72" r:id="rId6"/>
    <sheet name="Sensitivity" sheetId="79" r:id="rId7"/>
    <sheet name="Weights_Sens" sheetId="80" r:id="rId8"/>
    <sheet name="1.1" sheetId="48" r:id="rId9"/>
    <sheet name="1.1Flood" sheetId="86" r:id="rId10"/>
    <sheet name="1.2" sheetId="3" r:id="rId11"/>
    <sheet name="1.2Flood" sheetId="88" r:id="rId12"/>
    <sheet name="1.2Drought" sheetId="98" r:id="rId13"/>
    <sheet name="1.2Landslide" sheetId="104" r:id="rId14"/>
    <sheet name="1.3" sheetId="4" r:id="rId15"/>
    <sheet name="1.3Flood" sheetId="89" r:id="rId16"/>
    <sheet name="1.3Drought" sheetId="99" r:id="rId17"/>
    <sheet name="1.4" sheetId="5" r:id="rId18"/>
    <sheet name="1.4Flood" sheetId="90" r:id="rId19"/>
    <sheet name="1.5" sheetId="6" r:id="rId20"/>
    <sheet name="1.4Drought" sheetId="100" r:id="rId21"/>
    <sheet name="1.5Flood" sheetId="91" r:id="rId22"/>
    <sheet name="1.5Drought" sheetId="101" r:id="rId23"/>
    <sheet name="1.6" sheetId="37" r:id="rId24"/>
    <sheet name="Adaptive" sheetId="82" r:id="rId25"/>
    <sheet name="Weights_Adap" sheetId="81" r:id="rId26"/>
    <sheet name="2.1" sheetId="65" r:id="rId27"/>
    <sheet name="2.2" sheetId="66" r:id="rId28"/>
    <sheet name="2.3" sheetId="67" r:id="rId29"/>
    <sheet name="2.4" sheetId="7" r:id="rId30"/>
    <sheet name="2.5" sheetId="8" r:id="rId31"/>
    <sheet name="2.6" sheetId="50" r:id="rId32"/>
    <sheet name="2.7" sheetId="13" r:id="rId33"/>
    <sheet name="2.8" sheetId="14" r:id="rId34"/>
    <sheet name="2.9" sheetId="15" r:id="rId35"/>
    <sheet name="2.10" sheetId="16" r:id="rId36"/>
    <sheet name="2.11" sheetId="25" r:id="rId37"/>
    <sheet name="2.12" sheetId="52" r:id="rId38"/>
    <sheet name="2.13" sheetId="41" r:id="rId39"/>
    <sheet name="2.14" sheetId="60" r:id="rId40"/>
    <sheet name="2.15" sheetId="61" r:id="rId41"/>
    <sheet name="2.16" sheetId="62" r:id="rId42"/>
    <sheet name="2.17" sheetId="63" r:id="rId43"/>
    <sheet name="2.18" sheetId="64" r:id="rId44"/>
    <sheet name="2.19" sheetId="68" r:id="rId45"/>
    <sheet name="2.20" sheetId="69" r:id="rId46"/>
    <sheet name="Exposure" sheetId="93" r:id="rId47"/>
    <sheet name="weights" sheetId="94" r:id="rId48"/>
    <sheet name="3.1" sheetId="34" r:id="rId49"/>
    <sheet name="3.2" sheetId="35" r:id="rId50"/>
    <sheet name="Landslide_Atlasdata" sheetId="83" r:id="rId51"/>
    <sheet name="3.3" sheetId="56" r:id="rId52"/>
    <sheet name="Atlas_exposure" sheetId="111" r:id="rId53"/>
    <sheet name="3.4" sheetId="36" r:id="rId54"/>
    <sheet name="3.5" sheetId="54" r:id="rId55"/>
    <sheet name="3.6" sheetId="58" r:id="rId56"/>
    <sheet name="3.7" sheetId="59" r:id="rId57"/>
    <sheet name="3.8" sheetId="73" r:id="rId58"/>
    <sheet name="3.9" sheetId="74" r:id="rId59"/>
    <sheet name="3.10" sheetId="75" r:id="rId60"/>
    <sheet name="3.11" sheetId="76" r:id="rId61"/>
    <sheet name="3.12" sheetId="77" r:id="rId62"/>
    <sheet name="LandslideHazard" sheetId="109" r:id="rId63"/>
    <sheet name="FloodHazard" sheetId="96" r:id="rId64"/>
    <sheet name="DroughtHazard" sheetId="107" r:id="rId65"/>
    <sheet name="FloodRisk" sheetId="95" r:id="rId66"/>
    <sheet name="DroughtRisk" sheetId="102" r:id="rId67"/>
    <sheet name="LandslideRisk" sheetId="108" r:id="rId68"/>
  </sheets>
  <definedNames>
    <definedName name="_xlnm._FilterDatabase" localSheetId="2" hidden="1">'0.1'!$A$22:$D$945</definedName>
    <definedName name="_xlnm._FilterDatabase" localSheetId="3" hidden="1">'0.2'!$A$22:$D$887</definedName>
    <definedName name="_xlnm._FilterDatabase" localSheetId="4" hidden="1">'0.3'!$A$22:$D$887</definedName>
    <definedName name="_xlnm._FilterDatabase" localSheetId="5" hidden="1">'0.4'!$A$22:$D$886</definedName>
    <definedName name="_xlnm._FilterDatabase" localSheetId="8" hidden="1">'1.1'!$A$22:$H$1793</definedName>
    <definedName name="_xlnm._FilterDatabase" localSheetId="10" hidden="1">'1.2'!$A$22:$G$1643</definedName>
    <definedName name="_xlnm._FilterDatabase" localSheetId="14" hidden="1">'1.3'!$A$22:$H$1643</definedName>
    <definedName name="_xlnm._FilterDatabase" localSheetId="17" hidden="1">'1.4'!$A$23:$E$1644</definedName>
    <definedName name="_xlnm._FilterDatabase" localSheetId="19" hidden="1">'1.5'!$A$22:$CB$22</definedName>
    <definedName name="_xlnm._FilterDatabase" localSheetId="23" hidden="1">'1.6'!$A$22:$CB$22</definedName>
    <definedName name="_xlnm._FilterDatabase" localSheetId="26" hidden="1">'2.1'!$A$22:$CB$22</definedName>
    <definedName name="_xlnm._FilterDatabase" localSheetId="35" hidden="1">'2.10'!$A$22:$CB$22</definedName>
    <definedName name="_xlnm._FilterDatabase" localSheetId="36" hidden="1">'2.11'!$A$22:$CB$22</definedName>
    <definedName name="_xlnm._FilterDatabase" localSheetId="37" hidden="1">'2.12'!$A$22:$CB$22</definedName>
    <definedName name="_xlnm._FilterDatabase" localSheetId="38" hidden="1">'2.13'!$A$22:$CB$22</definedName>
    <definedName name="_xlnm._FilterDatabase" localSheetId="39" hidden="1">'2.14'!$A$22:$CB$22</definedName>
    <definedName name="_xlnm._FilterDatabase" localSheetId="40" hidden="1">'2.15'!$A$22:$CB$22</definedName>
    <definedName name="_xlnm._FilterDatabase" localSheetId="41" hidden="1">'2.16'!$A$22:$CB$22</definedName>
    <definedName name="_xlnm._FilterDatabase" localSheetId="42" hidden="1">'2.17'!$A$22:$CB$22</definedName>
    <definedName name="_xlnm._FilterDatabase" localSheetId="43" hidden="1">'2.18'!$A$22:$CB$22</definedName>
    <definedName name="_xlnm._FilterDatabase" localSheetId="44" hidden="1">'2.19'!$A$22:$CB$22</definedName>
    <definedName name="_xlnm._FilterDatabase" localSheetId="27" hidden="1">'2.2'!$A$22:$CB$22</definedName>
    <definedName name="_xlnm._FilterDatabase" localSheetId="45" hidden="1">'2.20'!$A$22:$CB$22</definedName>
    <definedName name="_xlnm._FilterDatabase" localSheetId="28" hidden="1">'2.3'!$A$22:$CB$22</definedName>
    <definedName name="_xlnm._FilterDatabase" localSheetId="29" hidden="1">'2.4'!$A$22:$CB$22</definedName>
    <definedName name="_xlnm._FilterDatabase" localSheetId="30" hidden="1">'2.5'!$A$22:$CB$22</definedName>
    <definedName name="_xlnm._FilterDatabase" localSheetId="31" hidden="1">'2.6'!$A$22:$CB$22</definedName>
    <definedName name="_xlnm._FilterDatabase" localSheetId="32" hidden="1">'2.7'!$A$22:$CB$22</definedName>
    <definedName name="_xlnm._FilterDatabase" localSheetId="33" hidden="1">'2.8'!$A$22:$CB$22</definedName>
    <definedName name="_xlnm._FilterDatabase" localSheetId="34" hidden="1">'2.9'!$A$22:$CB$22</definedName>
    <definedName name="_xlnm._FilterDatabase" localSheetId="48" hidden="1">'3.1'!$A$22:$CB$22</definedName>
    <definedName name="_xlnm._FilterDatabase" localSheetId="59" hidden="1">'3.10'!$A$22:$CB$22</definedName>
    <definedName name="_xlnm._FilterDatabase" localSheetId="60" hidden="1">'3.11'!$A$22:$CB$22</definedName>
    <definedName name="_xlnm._FilterDatabase" localSheetId="61" hidden="1">'3.12'!$A$22:$CB$22</definedName>
    <definedName name="_xlnm._FilterDatabase" localSheetId="49" hidden="1">'3.2'!$A$22:$CB$168</definedName>
    <definedName name="_xlnm._FilterDatabase" localSheetId="51" hidden="1">'3.3'!$A$22:$CB$22</definedName>
    <definedName name="_xlnm._FilterDatabase" localSheetId="53" hidden="1">'3.4'!$A$22:$CB$22</definedName>
    <definedName name="_xlnm._FilterDatabase" localSheetId="54" hidden="1">'3.5'!$A$22:$D$922</definedName>
    <definedName name="_xlnm._FilterDatabase" localSheetId="55" hidden="1">'3.6'!$A$22:$CB$22</definedName>
    <definedName name="_xlnm._FilterDatabase" localSheetId="56" hidden="1">'3.7'!$A$22:$CB$22</definedName>
    <definedName name="_xlnm._FilterDatabase" localSheetId="57" hidden="1">'3.8'!$A$22:$CB$22</definedName>
    <definedName name="_xlnm._FilterDatabase" localSheetId="58" hidden="1">'3.9'!$A$22:$CB$22</definedName>
    <definedName name="_xlnm._FilterDatabase" localSheetId="24" hidden="1">Adaptive!$A$1:$AV$147</definedName>
    <definedName name="_xlnm._FilterDatabase" localSheetId="46" hidden="1">Exposure!$A$1:$AA$147</definedName>
    <definedName name="_xlnm._FilterDatabase" localSheetId="1" hidden="1">Index!$B$5:$H$40</definedName>
    <definedName name="_xlnm._FilterDatabase" localSheetId="6" hidden="1">Sensitivity!$A$1:$AR$147</definedName>
  </definedNames>
  <calcPr calcId="140001" concurrentCalc="0"/>
  <pivotCaches>
    <pivotCache cacheId="30" r:id="rId69"/>
    <pivotCache cacheId="31" r:id="rId70"/>
    <pivotCache cacheId="32" r:id="rId71"/>
    <pivotCache cacheId="33" r:id="rId72"/>
    <pivotCache cacheId="34" r:id="rId73"/>
    <pivotCache cacheId="35" r:id="rId74"/>
  </pivotCaches>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 i="108" l="1"/>
  <c r="G4" i="108"/>
  <c r="G5" i="108"/>
  <c r="G6" i="108"/>
  <c r="G7" i="108"/>
  <c r="G8" i="108"/>
  <c r="G9" i="108"/>
  <c r="G10" i="108"/>
  <c r="G11" i="108"/>
  <c r="G12" i="108"/>
  <c r="G13" i="108"/>
  <c r="G14" i="108"/>
  <c r="G15" i="108"/>
  <c r="G16" i="108"/>
  <c r="G17" i="108"/>
  <c r="G18" i="108"/>
  <c r="G19" i="108"/>
  <c r="G20" i="108"/>
  <c r="G21" i="108"/>
  <c r="G22" i="108"/>
  <c r="G23" i="108"/>
  <c r="G24" i="108"/>
  <c r="G25" i="108"/>
  <c r="G26" i="108"/>
  <c r="G27" i="108"/>
  <c r="G28" i="108"/>
  <c r="G29" i="108"/>
  <c r="G30" i="108"/>
  <c r="G31" i="108"/>
  <c r="G32" i="108"/>
  <c r="G33" i="108"/>
  <c r="G34" i="108"/>
  <c r="G35" i="108"/>
  <c r="G36" i="108"/>
  <c r="G37" i="108"/>
  <c r="G38" i="108"/>
  <c r="G39" i="108"/>
  <c r="G40" i="108"/>
  <c r="G41" i="108"/>
  <c r="G42" i="108"/>
  <c r="G43" i="108"/>
  <c r="G44" i="108"/>
  <c r="G45" i="108"/>
  <c r="G46" i="108"/>
  <c r="G47" i="108"/>
  <c r="G48" i="108"/>
  <c r="G49" i="108"/>
  <c r="G50" i="108"/>
  <c r="G51" i="108"/>
  <c r="G52" i="108"/>
  <c r="G53" i="108"/>
  <c r="G54" i="108"/>
  <c r="G55" i="108"/>
  <c r="G56" i="108"/>
  <c r="G57" i="108"/>
  <c r="G58" i="108"/>
  <c r="G59" i="108"/>
  <c r="G60" i="108"/>
  <c r="G61" i="108"/>
  <c r="G62" i="108"/>
  <c r="G63" i="108"/>
  <c r="G64" i="108"/>
  <c r="G65" i="108"/>
  <c r="G66" i="108"/>
  <c r="G67" i="108"/>
  <c r="G68" i="108"/>
  <c r="G69" i="108"/>
  <c r="G70" i="108"/>
  <c r="G71" i="108"/>
  <c r="G72" i="108"/>
  <c r="G73" i="108"/>
  <c r="G74" i="108"/>
  <c r="G75" i="108"/>
  <c r="G76" i="108"/>
  <c r="G77" i="108"/>
  <c r="G78" i="108"/>
  <c r="G79" i="108"/>
  <c r="G80" i="108"/>
  <c r="G81" i="108"/>
  <c r="G82" i="108"/>
  <c r="G83" i="108"/>
  <c r="G84" i="108"/>
  <c r="G85" i="108"/>
  <c r="G86" i="108"/>
  <c r="G87" i="108"/>
  <c r="G88" i="108"/>
  <c r="G89" i="108"/>
  <c r="G90" i="108"/>
  <c r="G91" i="108"/>
  <c r="G92" i="108"/>
  <c r="G93" i="108"/>
  <c r="G94" i="108"/>
  <c r="G95" i="108"/>
  <c r="G96" i="108"/>
  <c r="G97" i="108"/>
  <c r="G98" i="108"/>
  <c r="G99" i="108"/>
  <c r="G100" i="108"/>
  <c r="G101" i="108"/>
  <c r="G102" i="108"/>
  <c r="G103" i="108"/>
  <c r="G104" i="108"/>
  <c r="G105" i="108"/>
  <c r="G106" i="108"/>
  <c r="G107" i="108"/>
  <c r="G108" i="108"/>
  <c r="G109" i="108"/>
  <c r="G110" i="108"/>
  <c r="G111" i="108"/>
  <c r="G112" i="108"/>
  <c r="G113" i="108"/>
  <c r="G114" i="108"/>
  <c r="G115" i="108"/>
  <c r="G116" i="108"/>
  <c r="G117" i="108"/>
  <c r="G118" i="108"/>
  <c r="G119" i="108"/>
  <c r="G120" i="108"/>
  <c r="G121" i="108"/>
  <c r="G122" i="108"/>
  <c r="G123" i="108"/>
  <c r="G124" i="108"/>
  <c r="G125" i="108"/>
  <c r="G126" i="108"/>
  <c r="G127" i="108"/>
  <c r="G128" i="108"/>
  <c r="G129" i="108"/>
  <c r="G130" i="108"/>
  <c r="G131" i="108"/>
  <c r="G132" i="108"/>
  <c r="G133" i="108"/>
  <c r="G134" i="108"/>
  <c r="G135" i="108"/>
  <c r="G136" i="108"/>
  <c r="G137" i="108"/>
  <c r="G138" i="108"/>
  <c r="G139" i="108"/>
  <c r="G140" i="108"/>
  <c r="G141" i="108"/>
  <c r="G142" i="108"/>
  <c r="G143" i="108"/>
  <c r="G144" i="108"/>
  <c r="G145" i="108"/>
  <c r="G146" i="108"/>
  <c r="G147" i="108"/>
  <c r="G2" i="108"/>
  <c r="D3" i="108"/>
  <c r="D4" i="108"/>
  <c r="D5" i="108"/>
  <c r="D6" i="108"/>
  <c r="D7" i="108"/>
  <c r="D8" i="108"/>
  <c r="D9" i="108"/>
  <c r="D10" i="108"/>
  <c r="D11" i="108"/>
  <c r="D12" i="108"/>
  <c r="D13" i="108"/>
  <c r="D14" i="108"/>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2" i="108"/>
  <c r="D3" i="102"/>
  <c r="D4" i="102"/>
  <c r="D5" i="102"/>
  <c r="D6" i="102"/>
  <c r="D7" i="102"/>
  <c r="D8" i="102"/>
  <c r="D9" i="102"/>
  <c r="D10" i="102"/>
  <c r="D11" i="102"/>
  <c r="D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D68" i="102"/>
  <c r="D69" i="102"/>
  <c r="D70" i="102"/>
  <c r="D71" i="102"/>
  <c r="D72" i="102"/>
  <c r="D73" i="102"/>
  <c r="D74" i="102"/>
  <c r="D75" i="102"/>
  <c r="D76" i="102"/>
  <c r="D77" i="102"/>
  <c r="D78" i="102"/>
  <c r="D79" i="102"/>
  <c r="D80" i="102"/>
  <c r="D81" i="102"/>
  <c r="D82" i="102"/>
  <c r="D83" i="102"/>
  <c r="D84" i="102"/>
  <c r="D85" i="102"/>
  <c r="D86" i="102"/>
  <c r="D87" i="102"/>
  <c r="D88" i="102"/>
  <c r="D89" i="102"/>
  <c r="D90" i="102"/>
  <c r="D91" i="102"/>
  <c r="D92" i="102"/>
  <c r="D93" i="102"/>
  <c r="D94" i="102"/>
  <c r="D95" i="102"/>
  <c r="D96" i="102"/>
  <c r="D97" i="102"/>
  <c r="D98" i="102"/>
  <c r="D99" i="102"/>
  <c r="D100" i="102"/>
  <c r="D101" i="102"/>
  <c r="D102" i="102"/>
  <c r="D103" i="102"/>
  <c r="D104" i="102"/>
  <c r="D105" i="102"/>
  <c r="D106" i="102"/>
  <c r="D107" i="102"/>
  <c r="D108" i="102"/>
  <c r="D109" i="102"/>
  <c r="D110" i="102"/>
  <c r="D111" i="102"/>
  <c r="D112" i="102"/>
  <c r="D113" i="102"/>
  <c r="D114" i="102"/>
  <c r="D115" i="102"/>
  <c r="D116" i="102"/>
  <c r="D117" i="102"/>
  <c r="D118" i="102"/>
  <c r="D119" i="102"/>
  <c r="D120" i="102"/>
  <c r="D121" i="102"/>
  <c r="D122" i="102"/>
  <c r="D123" i="102"/>
  <c r="D124" i="102"/>
  <c r="D125" i="102"/>
  <c r="D126" i="102"/>
  <c r="D127" i="102"/>
  <c r="D128" i="102"/>
  <c r="D129" i="102"/>
  <c r="D130" i="102"/>
  <c r="D131" i="102"/>
  <c r="D132" i="102"/>
  <c r="D133" i="102"/>
  <c r="D134" i="102"/>
  <c r="D135" i="102"/>
  <c r="D136" i="102"/>
  <c r="D137" i="102"/>
  <c r="D138" i="102"/>
  <c r="D139" i="102"/>
  <c r="D140" i="102"/>
  <c r="D141" i="102"/>
  <c r="D142" i="102"/>
  <c r="D143" i="102"/>
  <c r="D144" i="102"/>
  <c r="D145" i="102"/>
  <c r="D146" i="102"/>
  <c r="D147" i="102"/>
  <c r="D2" i="102"/>
  <c r="C3" i="79"/>
  <c r="C4" i="79"/>
  <c r="C5" i="79"/>
  <c r="D3" i="95"/>
  <c r="D4" i="95"/>
  <c r="D5" i="95"/>
  <c r="D6" i="95"/>
  <c r="D7" i="95"/>
  <c r="D8" i="95"/>
  <c r="D9" i="95"/>
  <c r="D10" i="95"/>
  <c r="D11" i="95"/>
  <c r="D12" i="95"/>
  <c r="D13" i="95"/>
  <c r="D14" i="95"/>
  <c r="D15" i="95"/>
  <c r="D16" i="95"/>
  <c r="D17" i="95"/>
  <c r="D18" i="95"/>
  <c r="D19" i="95"/>
  <c r="D20" i="95"/>
  <c r="D21" i="95"/>
  <c r="D22" i="95"/>
  <c r="D23" i="95"/>
  <c r="D24" i="95"/>
  <c r="D25" i="95"/>
  <c r="D26" i="95"/>
  <c r="D27" i="95"/>
  <c r="D28" i="95"/>
  <c r="D29" i="95"/>
  <c r="D30" i="95"/>
  <c r="D31" i="95"/>
  <c r="D32" i="95"/>
  <c r="D33" i="95"/>
  <c r="D34" i="95"/>
  <c r="D35" i="95"/>
  <c r="D36" i="95"/>
  <c r="D37" i="95"/>
  <c r="D38" i="95"/>
  <c r="D39" i="95"/>
  <c r="D40" i="95"/>
  <c r="D41" i="95"/>
  <c r="D42" i="95"/>
  <c r="D43" i="95"/>
  <c r="D44" i="95"/>
  <c r="D45" i="95"/>
  <c r="D46" i="95"/>
  <c r="D47" i="95"/>
  <c r="D48" i="95"/>
  <c r="D49" i="95"/>
  <c r="D50" i="95"/>
  <c r="D51" i="95"/>
  <c r="D52" i="95"/>
  <c r="D53" i="95"/>
  <c r="D54" i="95"/>
  <c r="D55" i="95"/>
  <c r="D56" i="95"/>
  <c r="D57" i="95"/>
  <c r="D58" i="95"/>
  <c r="D59" i="95"/>
  <c r="D60" i="95"/>
  <c r="D61" i="95"/>
  <c r="D62" i="95"/>
  <c r="D63" i="95"/>
  <c r="D64" i="95"/>
  <c r="D65" i="95"/>
  <c r="D66" i="95"/>
  <c r="D67" i="95"/>
  <c r="D68" i="95"/>
  <c r="D69" i="95"/>
  <c r="D70" i="95"/>
  <c r="D71" i="95"/>
  <c r="D72" i="95"/>
  <c r="D73" i="95"/>
  <c r="D74" i="95"/>
  <c r="D75" i="95"/>
  <c r="D76" i="95"/>
  <c r="D77" i="95"/>
  <c r="D78" i="95"/>
  <c r="D79" i="95"/>
  <c r="D80" i="95"/>
  <c r="D81" i="95"/>
  <c r="D82" i="95"/>
  <c r="D83" i="95"/>
  <c r="D84" i="95"/>
  <c r="D85" i="95"/>
  <c r="D86" i="95"/>
  <c r="D87" i="95"/>
  <c r="D88" i="95"/>
  <c r="D89" i="95"/>
  <c r="D90" i="95"/>
  <c r="D91" i="95"/>
  <c r="D92" i="95"/>
  <c r="D93" i="95"/>
  <c r="D94" i="95"/>
  <c r="D95" i="95"/>
  <c r="D96" i="95"/>
  <c r="D97" i="95"/>
  <c r="D98" i="95"/>
  <c r="D99" i="95"/>
  <c r="D100" i="95"/>
  <c r="D101" i="95"/>
  <c r="D102" i="95"/>
  <c r="D103" i="95"/>
  <c r="D104" i="95"/>
  <c r="D105" i="95"/>
  <c r="D106" i="95"/>
  <c r="D107" i="95"/>
  <c r="D108" i="95"/>
  <c r="D109" i="95"/>
  <c r="D110" i="95"/>
  <c r="D111" i="95"/>
  <c r="D112" i="95"/>
  <c r="D113" i="95"/>
  <c r="D114" i="95"/>
  <c r="D115" i="95"/>
  <c r="D116" i="95"/>
  <c r="D117" i="95"/>
  <c r="D118" i="95"/>
  <c r="D119" i="95"/>
  <c r="D120" i="95"/>
  <c r="D121" i="95"/>
  <c r="D122" i="95"/>
  <c r="D123" i="95"/>
  <c r="D124" i="95"/>
  <c r="D125" i="95"/>
  <c r="D126" i="95"/>
  <c r="D127" i="95"/>
  <c r="D128" i="95"/>
  <c r="D129" i="95"/>
  <c r="D130" i="95"/>
  <c r="D131" i="95"/>
  <c r="D132" i="95"/>
  <c r="D133" i="95"/>
  <c r="D134" i="95"/>
  <c r="D135" i="95"/>
  <c r="D136" i="95"/>
  <c r="D137" i="95"/>
  <c r="D138" i="95"/>
  <c r="D139" i="95"/>
  <c r="D140" i="95"/>
  <c r="D141" i="95"/>
  <c r="D142" i="95"/>
  <c r="D143" i="95"/>
  <c r="D144" i="95"/>
  <c r="D145" i="95"/>
  <c r="D146" i="95"/>
  <c r="D147" i="95"/>
  <c r="D2" i="95"/>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23" i="36"/>
  <c r="I147" i="111"/>
  <c r="J147" i="111"/>
  <c r="I146" i="111"/>
  <c r="J146" i="111"/>
  <c r="I145" i="111"/>
  <c r="J145" i="111"/>
  <c r="I144" i="111"/>
  <c r="J144" i="111"/>
  <c r="L143" i="111"/>
  <c r="K143" i="111"/>
  <c r="C143" i="111"/>
  <c r="D143" i="111"/>
  <c r="E143" i="111"/>
  <c r="F143" i="111"/>
  <c r="G143" i="111"/>
  <c r="H143" i="111"/>
  <c r="I143" i="111"/>
  <c r="J143" i="111"/>
  <c r="L142" i="111"/>
  <c r="K142" i="111"/>
  <c r="D142" i="111"/>
  <c r="E142" i="111"/>
  <c r="F142" i="111"/>
  <c r="G142" i="111"/>
  <c r="H142" i="111"/>
  <c r="I142" i="111"/>
  <c r="J142" i="111"/>
  <c r="I141" i="111"/>
  <c r="J141" i="111"/>
  <c r="I140" i="111"/>
  <c r="J140" i="111"/>
  <c r="I139" i="111"/>
  <c r="J139" i="111"/>
  <c r="I138" i="111"/>
  <c r="J138" i="111"/>
  <c r="I137" i="111"/>
  <c r="J137" i="111"/>
  <c r="I136" i="111"/>
  <c r="J136" i="111"/>
  <c r="I135" i="111"/>
  <c r="J135" i="111"/>
  <c r="I134" i="111"/>
  <c r="J134" i="111"/>
  <c r="I133" i="111"/>
  <c r="J133" i="111"/>
  <c r="I132" i="111"/>
  <c r="J132" i="111"/>
  <c r="I131" i="111"/>
  <c r="J131" i="111"/>
  <c r="I130" i="111"/>
  <c r="J130" i="111"/>
  <c r="I129" i="111"/>
  <c r="J129" i="111"/>
  <c r="I128" i="111"/>
  <c r="J128" i="111"/>
  <c r="I127" i="111"/>
  <c r="J127" i="111"/>
  <c r="I126" i="111"/>
  <c r="J126" i="111"/>
  <c r="I125" i="111"/>
  <c r="J125" i="111"/>
  <c r="I124" i="111"/>
  <c r="J124" i="111"/>
  <c r="I123" i="111"/>
  <c r="J123" i="111"/>
  <c r="I122" i="111"/>
  <c r="J122" i="111"/>
  <c r="I121" i="111"/>
  <c r="J121" i="111"/>
  <c r="I120" i="111"/>
  <c r="J120" i="111"/>
  <c r="I119" i="111"/>
  <c r="J119" i="111"/>
  <c r="I118" i="111"/>
  <c r="J118" i="111"/>
  <c r="I117" i="111"/>
  <c r="J117" i="111"/>
  <c r="I116" i="111"/>
  <c r="J116" i="111"/>
  <c r="I115" i="111"/>
  <c r="J115" i="111"/>
  <c r="I114" i="111"/>
  <c r="J114" i="111"/>
  <c r="I113" i="111"/>
  <c r="J113" i="111"/>
  <c r="I112" i="111"/>
  <c r="J112" i="111"/>
  <c r="I111" i="111"/>
  <c r="J111" i="111"/>
  <c r="I110" i="111"/>
  <c r="J110" i="111"/>
  <c r="I109" i="111"/>
  <c r="J109" i="111"/>
  <c r="I108" i="111"/>
  <c r="J108" i="111"/>
  <c r="I107" i="111"/>
  <c r="J107" i="111"/>
  <c r="I106" i="111"/>
  <c r="J106" i="111"/>
  <c r="I105" i="111"/>
  <c r="J105" i="111"/>
  <c r="I104" i="111"/>
  <c r="J104" i="111"/>
  <c r="L103" i="111"/>
  <c r="K103" i="111"/>
  <c r="C103" i="111"/>
  <c r="D103" i="111"/>
  <c r="E103" i="111"/>
  <c r="F103" i="111"/>
  <c r="G103" i="111"/>
  <c r="H103" i="111"/>
  <c r="I103" i="111"/>
  <c r="J103" i="111"/>
  <c r="I102" i="111"/>
  <c r="J102" i="111"/>
  <c r="L101" i="111"/>
  <c r="K101" i="111"/>
  <c r="C101" i="111"/>
  <c r="D101" i="111"/>
  <c r="E101" i="111"/>
  <c r="F101" i="111"/>
  <c r="G101" i="111"/>
  <c r="H101" i="111"/>
  <c r="I101" i="111"/>
  <c r="J101" i="111"/>
  <c r="I100" i="111"/>
  <c r="J100" i="111"/>
  <c r="I99" i="111"/>
  <c r="J99" i="111"/>
  <c r="I98" i="111"/>
  <c r="J98" i="111"/>
  <c r="L97" i="111"/>
  <c r="K97" i="111"/>
  <c r="D97" i="111"/>
  <c r="E97" i="111"/>
  <c r="F97" i="111"/>
  <c r="G97" i="111"/>
  <c r="H97" i="111"/>
  <c r="I97" i="111"/>
  <c r="J97" i="111"/>
  <c r="I96" i="111"/>
  <c r="J96" i="111"/>
  <c r="I95" i="111"/>
  <c r="J95" i="111"/>
  <c r="I94" i="111"/>
  <c r="J94" i="111"/>
  <c r="I93" i="111"/>
  <c r="J93" i="111"/>
  <c r="I92" i="111"/>
  <c r="J92" i="111"/>
  <c r="I91" i="111"/>
  <c r="J91" i="111"/>
  <c r="I90" i="111"/>
  <c r="J90" i="111"/>
  <c r="I89" i="111"/>
  <c r="J89" i="111"/>
  <c r="L88" i="111"/>
  <c r="K88" i="111"/>
  <c r="C88" i="111"/>
  <c r="D88" i="111"/>
  <c r="E88" i="111"/>
  <c r="F88" i="111"/>
  <c r="G88" i="111"/>
  <c r="H88" i="111"/>
  <c r="I88" i="111"/>
  <c r="J88" i="111"/>
  <c r="I87" i="111"/>
  <c r="J87" i="111"/>
  <c r="I86" i="111"/>
  <c r="J86" i="111"/>
  <c r="I85" i="111"/>
  <c r="J85" i="111"/>
  <c r="I84" i="111"/>
  <c r="J84" i="111"/>
  <c r="I83" i="111"/>
  <c r="J83" i="111"/>
  <c r="I82" i="111"/>
  <c r="J82" i="111"/>
  <c r="I81" i="111"/>
  <c r="J81" i="111"/>
  <c r="I80" i="111"/>
  <c r="J80" i="111"/>
  <c r="I79" i="111"/>
  <c r="J79" i="111"/>
  <c r="I78" i="111"/>
  <c r="J78" i="111"/>
  <c r="I77" i="111"/>
  <c r="J77" i="111"/>
  <c r="I76" i="111"/>
  <c r="J76" i="111"/>
  <c r="I75" i="111"/>
  <c r="J75" i="111"/>
  <c r="I74" i="111"/>
  <c r="J74" i="111"/>
  <c r="I73" i="111"/>
  <c r="J73" i="111"/>
  <c r="I72" i="111"/>
  <c r="J72" i="111"/>
  <c r="I71" i="111"/>
  <c r="J71" i="111"/>
  <c r="I70" i="111"/>
  <c r="J70" i="111"/>
  <c r="I69" i="111"/>
  <c r="J69" i="111"/>
  <c r="I68" i="111"/>
  <c r="J68" i="111"/>
  <c r="I67" i="111"/>
  <c r="J67" i="111"/>
  <c r="I66" i="111"/>
  <c r="J66" i="111"/>
  <c r="I65" i="111"/>
  <c r="J65" i="111"/>
  <c r="I64" i="111"/>
  <c r="J64" i="111"/>
  <c r="I63" i="111"/>
  <c r="J63" i="111"/>
  <c r="I62" i="111"/>
  <c r="J62" i="111"/>
  <c r="I61" i="111"/>
  <c r="J61" i="111"/>
  <c r="I60" i="111"/>
  <c r="J60" i="111"/>
  <c r="I59" i="111"/>
  <c r="J59" i="111"/>
  <c r="I58" i="111"/>
  <c r="J58" i="111"/>
  <c r="I57" i="111"/>
  <c r="J57" i="111"/>
  <c r="I56" i="111"/>
  <c r="J56" i="111"/>
  <c r="I55" i="111"/>
  <c r="J55" i="111"/>
  <c r="I54" i="111"/>
  <c r="J54" i="111"/>
  <c r="I53" i="111"/>
  <c r="J53" i="111"/>
  <c r="I52" i="111"/>
  <c r="J52" i="111"/>
  <c r="I51" i="111"/>
  <c r="J51" i="111"/>
  <c r="I50" i="111"/>
  <c r="J50" i="111"/>
  <c r="I49" i="111"/>
  <c r="J49" i="111"/>
  <c r="I48" i="111"/>
  <c r="J48" i="111"/>
  <c r="I47" i="111"/>
  <c r="J47" i="111"/>
  <c r="I46" i="111"/>
  <c r="J46" i="111"/>
  <c r="I45" i="111"/>
  <c r="J45" i="111"/>
  <c r="L44" i="111"/>
  <c r="K44" i="111"/>
  <c r="C44" i="111"/>
  <c r="D44" i="111"/>
  <c r="E44" i="111"/>
  <c r="F44" i="111"/>
  <c r="G44" i="111"/>
  <c r="H44" i="111"/>
  <c r="I44" i="111"/>
  <c r="J44" i="111"/>
  <c r="I43" i="111"/>
  <c r="J43" i="111"/>
  <c r="I42" i="111"/>
  <c r="J42" i="111"/>
  <c r="I41" i="111"/>
  <c r="J41" i="111"/>
  <c r="I40" i="111"/>
  <c r="J40" i="111"/>
  <c r="L39" i="111"/>
  <c r="K39" i="111"/>
  <c r="C39" i="111"/>
  <c r="D39" i="111"/>
  <c r="E39" i="111"/>
  <c r="F39" i="111"/>
  <c r="G39" i="111"/>
  <c r="H39" i="111"/>
  <c r="I39" i="111"/>
  <c r="J39" i="111"/>
  <c r="I38" i="111"/>
  <c r="J38" i="111"/>
  <c r="L37" i="111"/>
  <c r="K37" i="111"/>
  <c r="D37" i="111"/>
  <c r="E37" i="111"/>
  <c r="F37" i="111"/>
  <c r="G37" i="111"/>
  <c r="H37" i="111"/>
  <c r="I37" i="111"/>
  <c r="J37" i="111"/>
  <c r="I36" i="111"/>
  <c r="J36" i="111"/>
  <c r="I35" i="111"/>
  <c r="J35" i="111"/>
  <c r="I34" i="111"/>
  <c r="J34" i="111"/>
  <c r="I33" i="111"/>
  <c r="J33" i="111"/>
  <c r="I32" i="111"/>
  <c r="J32" i="111"/>
  <c r="I31" i="111"/>
  <c r="J31" i="111"/>
  <c r="I30" i="111"/>
  <c r="J30" i="111"/>
  <c r="I29" i="111"/>
  <c r="J29" i="111"/>
  <c r="I28" i="111"/>
  <c r="J28" i="111"/>
  <c r="I27" i="111"/>
  <c r="J27" i="111"/>
  <c r="I26" i="111"/>
  <c r="J26" i="111"/>
  <c r="I25" i="111"/>
  <c r="J25" i="111"/>
  <c r="I24" i="111"/>
  <c r="J24" i="111"/>
  <c r="I23" i="111"/>
  <c r="J23" i="111"/>
  <c r="I22" i="111"/>
  <c r="J22" i="111"/>
  <c r="I21" i="111"/>
  <c r="J21" i="111"/>
  <c r="I20" i="111"/>
  <c r="J20" i="111"/>
  <c r="I19" i="111"/>
  <c r="J19" i="111"/>
  <c r="I18" i="111"/>
  <c r="J18" i="111"/>
  <c r="I17" i="111"/>
  <c r="J17" i="111"/>
  <c r="I16" i="111"/>
  <c r="J16" i="111"/>
  <c r="I15" i="111"/>
  <c r="J15" i="111"/>
  <c r="I14" i="111"/>
  <c r="J14" i="111"/>
  <c r="I13" i="111"/>
  <c r="J13" i="111"/>
  <c r="L12" i="111"/>
  <c r="K12" i="111"/>
  <c r="C12" i="111"/>
  <c r="D12" i="111"/>
  <c r="E12" i="111"/>
  <c r="F12" i="111"/>
  <c r="G12" i="111"/>
  <c r="H12" i="111"/>
  <c r="I12" i="111"/>
  <c r="J12" i="111"/>
  <c r="I11" i="111"/>
  <c r="J11" i="111"/>
  <c r="I10" i="111"/>
  <c r="J10" i="111"/>
  <c r="I9" i="111"/>
  <c r="J9" i="111"/>
  <c r="I8" i="111"/>
  <c r="J8" i="111"/>
  <c r="I7" i="111"/>
  <c r="J7" i="111"/>
  <c r="I6" i="111"/>
  <c r="J6" i="111"/>
  <c r="I5" i="111"/>
  <c r="J5" i="111"/>
  <c r="I4" i="111"/>
  <c r="J4" i="111"/>
  <c r="I3" i="111"/>
  <c r="J3" i="111"/>
  <c r="I2" i="111"/>
  <c r="J2" i="111"/>
  <c r="E3" i="108"/>
  <c r="E4" i="108"/>
  <c r="E5" i="108"/>
  <c r="E6" i="108"/>
  <c r="E7" i="108"/>
  <c r="E8" i="108"/>
  <c r="E9" i="108"/>
  <c r="E10" i="108"/>
  <c r="E11" i="108"/>
  <c r="E12" i="108"/>
  <c r="E13" i="108"/>
  <c r="E14" i="108"/>
  <c r="E15" i="108"/>
  <c r="E16" i="108"/>
  <c r="E17" i="108"/>
  <c r="E18" i="108"/>
  <c r="E19" i="108"/>
  <c r="E20" i="108"/>
  <c r="E21" i="108"/>
  <c r="E22" i="108"/>
  <c r="E23" i="108"/>
  <c r="E24" i="108"/>
  <c r="E25" i="108"/>
  <c r="E26" i="108"/>
  <c r="E27" i="108"/>
  <c r="E28" i="108"/>
  <c r="E29" i="108"/>
  <c r="E30" i="108"/>
  <c r="E31" i="108"/>
  <c r="E32" i="108"/>
  <c r="E33" i="108"/>
  <c r="E34" i="108"/>
  <c r="E35" i="108"/>
  <c r="E36" i="108"/>
  <c r="E37" i="108"/>
  <c r="E38" i="108"/>
  <c r="E39" i="108"/>
  <c r="E40" i="108"/>
  <c r="E41" i="108"/>
  <c r="E42" i="108"/>
  <c r="E43" i="108"/>
  <c r="E44" i="108"/>
  <c r="E45" i="108"/>
  <c r="E46" i="108"/>
  <c r="E47" i="108"/>
  <c r="E48" i="108"/>
  <c r="E49" i="108"/>
  <c r="E50" i="108"/>
  <c r="E51" i="108"/>
  <c r="E52" i="108"/>
  <c r="E53" i="108"/>
  <c r="E54" i="108"/>
  <c r="E55" i="108"/>
  <c r="E56" i="108"/>
  <c r="E57" i="108"/>
  <c r="E58" i="108"/>
  <c r="E59" i="108"/>
  <c r="E60" i="108"/>
  <c r="E61" i="108"/>
  <c r="E62" i="108"/>
  <c r="E63" i="108"/>
  <c r="E64" i="108"/>
  <c r="E65" i="108"/>
  <c r="E66" i="108"/>
  <c r="E67" i="108"/>
  <c r="E68" i="108"/>
  <c r="E69" i="108"/>
  <c r="E70" i="108"/>
  <c r="E71" i="108"/>
  <c r="E72" i="108"/>
  <c r="E73" i="108"/>
  <c r="E74" i="108"/>
  <c r="E75" i="108"/>
  <c r="E76" i="108"/>
  <c r="E77" i="108"/>
  <c r="E78" i="108"/>
  <c r="E79" i="108"/>
  <c r="E80" i="108"/>
  <c r="E81" i="108"/>
  <c r="E82" i="108"/>
  <c r="E83" i="108"/>
  <c r="E84" i="108"/>
  <c r="E85" i="108"/>
  <c r="E86" i="108"/>
  <c r="E87" i="108"/>
  <c r="E88" i="108"/>
  <c r="E89" i="108"/>
  <c r="E90" i="108"/>
  <c r="E91" i="108"/>
  <c r="E92" i="108"/>
  <c r="E93" i="108"/>
  <c r="E94" i="108"/>
  <c r="E95" i="108"/>
  <c r="E96" i="108"/>
  <c r="E97" i="108"/>
  <c r="E98" i="108"/>
  <c r="E99" i="108"/>
  <c r="E100" i="108"/>
  <c r="E101" i="108"/>
  <c r="E102" i="108"/>
  <c r="E103" i="108"/>
  <c r="E104" i="108"/>
  <c r="E105" i="108"/>
  <c r="E106" i="108"/>
  <c r="E107" i="108"/>
  <c r="E108" i="108"/>
  <c r="E109" i="108"/>
  <c r="E110" i="108"/>
  <c r="E111" i="108"/>
  <c r="E112" i="108"/>
  <c r="E113" i="108"/>
  <c r="E114" i="108"/>
  <c r="E115" i="108"/>
  <c r="E116" i="108"/>
  <c r="E117" i="108"/>
  <c r="E118" i="108"/>
  <c r="E119" i="108"/>
  <c r="E120" i="108"/>
  <c r="E121" i="108"/>
  <c r="E122" i="108"/>
  <c r="E123" i="108"/>
  <c r="E124" i="108"/>
  <c r="E125" i="108"/>
  <c r="E126" i="108"/>
  <c r="E127" i="108"/>
  <c r="E128" i="108"/>
  <c r="E129" i="108"/>
  <c r="E130" i="108"/>
  <c r="E131" i="108"/>
  <c r="E132" i="108"/>
  <c r="E133" i="108"/>
  <c r="E134" i="108"/>
  <c r="E135" i="108"/>
  <c r="E136" i="108"/>
  <c r="E137" i="108"/>
  <c r="E138" i="108"/>
  <c r="E139" i="108"/>
  <c r="E140" i="108"/>
  <c r="E141" i="108"/>
  <c r="E142" i="108"/>
  <c r="E143" i="108"/>
  <c r="E144" i="108"/>
  <c r="E145" i="108"/>
  <c r="E146" i="108"/>
  <c r="E147" i="108"/>
  <c r="E2" i="108"/>
  <c r="E2" i="102"/>
  <c r="C3" i="108"/>
  <c r="C4" i="108"/>
  <c r="C5" i="108"/>
  <c r="C6" i="108"/>
  <c r="C7" i="108"/>
  <c r="C8" i="108"/>
  <c r="C9" i="108"/>
  <c r="C10" i="108"/>
  <c r="C11" i="108"/>
  <c r="C12" i="108"/>
  <c r="C13" i="108"/>
  <c r="C14" i="108"/>
  <c r="C15" i="108"/>
  <c r="C16" i="108"/>
  <c r="C17" i="108"/>
  <c r="C18" i="108"/>
  <c r="C19" i="108"/>
  <c r="C20" i="108"/>
  <c r="C21" i="108"/>
  <c r="C22" i="108"/>
  <c r="C23" i="108"/>
  <c r="C24" i="108"/>
  <c r="C25" i="108"/>
  <c r="C26" i="108"/>
  <c r="C27" i="108"/>
  <c r="C28" i="108"/>
  <c r="C29" i="108"/>
  <c r="C30" i="108"/>
  <c r="C31" i="108"/>
  <c r="C32" i="108"/>
  <c r="C33" i="108"/>
  <c r="C34" i="108"/>
  <c r="C35" i="108"/>
  <c r="C36" i="108"/>
  <c r="C37" i="108"/>
  <c r="C38" i="108"/>
  <c r="C39" i="108"/>
  <c r="C40" i="108"/>
  <c r="C41" i="108"/>
  <c r="C42" i="108"/>
  <c r="C43" i="108"/>
  <c r="C44" i="108"/>
  <c r="C45" i="108"/>
  <c r="C46" i="108"/>
  <c r="C47" i="108"/>
  <c r="C48" i="108"/>
  <c r="C49" i="108"/>
  <c r="C50" i="108"/>
  <c r="C51" i="108"/>
  <c r="C52" i="108"/>
  <c r="C53" i="108"/>
  <c r="C54" i="108"/>
  <c r="C55" i="108"/>
  <c r="C56" i="108"/>
  <c r="C57" i="108"/>
  <c r="C58" i="108"/>
  <c r="C59" i="108"/>
  <c r="C60" i="108"/>
  <c r="C61" i="108"/>
  <c r="C62" i="108"/>
  <c r="C63" i="108"/>
  <c r="C64" i="108"/>
  <c r="C65" i="108"/>
  <c r="C66" i="108"/>
  <c r="C67" i="108"/>
  <c r="C68" i="108"/>
  <c r="C69" i="108"/>
  <c r="C70" i="108"/>
  <c r="C71" i="108"/>
  <c r="C72" i="108"/>
  <c r="C73" i="108"/>
  <c r="C74" i="108"/>
  <c r="C75" i="108"/>
  <c r="C76" i="108"/>
  <c r="C77" i="108"/>
  <c r="C78" i="108"/>
  <c r="C79" i="108"/>
  <c r="C80" i="108"/>
  <c r="C81" i="108"/>
  <c r="C82" i="108"/>
  <c r="C83" i="108"/>
  <c r="C84" i="108"/>
  <c r="C85" i="108"/>
  <c r="C86" i="108"/>
  <c r="C87" i="108"/>
  <c r="C88" i="108"/>
  <c r="C89" i="108"/>
  <c r="C90" i="108"/>
  <c r="C91" i="108"/>
  <c r="C92" i="108"/>
  <c r="C93" i="108"/>
  <c r="C94" i="108"/>
  <c r="C95" i="108"/>
  <c r="C96" i="108"/>
  <c r="C97" i="108"/>
  <c r="C98" i="108"/>
  <c r="C99" i="108"/>
  <c r="C100" i="108"/>
  <c r="C101" i="108"/>
  <c r="C102" i="108"/>
  <c r="C103" i="108"/>
  <c r="C104" i="108"/>
  <c r="C105" i="108"/>
  <c r="C106" i="108"/>
  <c r="C107" i="108"/>
  <c r="C108" i="108"/>
  <c r="C109" i="108"/>
  <c r="C110" i="108"/>
  <c r="C111" i="108"/>
  <c r="C112" i="108"/>
  <c r="C113" i="108"/>
  <c r="C114" i="108"/>
  <c r="C115" i="108"/>
  <c r="C116" i="108"/>
  <c r="C117" i="108"/>
  <c r="C118" i="108"/>
  <c r="C119" i="108"/>
  <c r="C120" i="108"/>
  <c r="C121" i="108"/>
  <c r="C122" i="108"/>
  <c r="C123" i="108"/>
  <c r="C124" i="108"/>
  <c r="C125" i="108"/>
  <c r="C126" i="108"/>
  <c r="C127" i="108"/>
  <c r="C128" i="108"/>
  <c r="C129" i="108"/>
  <c r="C130" i="108"/>
  <c r="C131" i="108"/>
  <c r="C132" i="108"/>
  <c r="C133" i="108"/>
  <c r="C134" i="108"/>
  <c r="C135" i="108"/>
  <c r="C136" i="108"/>
  <c r="C137" i="108"/>
  <c r="C138" i="108"/>
  <c r="C139" i="108"/>
  <c r="C140" i="108"/>
  <c r="C141" i="108"/>
  <c r="C142" i="108"/>
  <c r="C143" i="108"/>
  <c r="C144" i="108"/>
  <c r="C145" i="108"/>
  <c r="C146" i="108"/>
  <c r="C147" i="108"/>
  <c r="C2" i="108"/>
  <c r="C2" i="95"/>
  <c r="E3" i="102"/>
  <c r="E4" i="102"/>
  <c r="E5" i="102"/>
  <c r="E6" i="102"/>
  <c r="E7" i="102"/>
  <c r="E8" i="102"/>
  <c r="E9" i="102"/>
  <c r="E10" i="102"/>
  <c r="E11" i="102"/>
  <c r="E12" i="102"/>
  <c r="E13" i="102"/>
  <c r="E14" i="102"/>
  <c r="E15" i="102"/>
  <c r="E16" i="102"/>
  <c r="E17" i="102"/>
  <c r="E18" i="102"/>
  <c r="E19" i="102"/>
  <c r="E20" i="102"/>
  <c r="E21" i="102"/>
  <c r="E22" i="102"/>
  <c r="E23" i="102"/>
  <c r="E24" i="102"/>
  <c r="E25" i="102"/>
  <c r="E26" i="102"/>
  <c r="E27" i="102"/>
  <c r="E28" i="102"/>
  <c r="E29" i="102"/>
  <c r="E30" i="102"/>
  <c r="E31" i="102"/>
  <c r="E32" i="102"/>
  <c r="E33" i="102"/>
  <c r="E34" i="102"/>
  <c r="E35" i="102"/>
  <c r="E36" i="102"/>
  <c r="E37" i="102"/>
  <c r="E38" i="102"/>
  <c r="E39" i="102"/>
  <c r="E40" i="102"/>
  <c r="E41" i="102"/>
  <c r="E42" i="102"/>
  <c r="E43" i="102"/>
  <c r="E44" i="102"/>
  <c r="E45" i="102"/>
  <c r="E46" i="102"/>
  <c r="E47" i="102"/>
  <c r="E48" i="102"/>
  <c r="E49" i="102"/>
  <c r="E50" i="102"/>
  <c r="E51" i="102"/>
  <c r="E52" i="102"/>
  <c r="E53" i="102"/>
  <c r="E54" i="102"/>
  <c r="E55" i="102"/>
  <c r="E56" i="102"/>
  <c r="E57" i="102"/>
  <c r="E58" i="102"/>
  <c r="E59" i="102"/>
  <c r="E60" i="102"/>
  <c r="E61" i="102"/>
  <c r="E62" i="102"/>
  <c r="E63" i="102"/>
  <c r="E64" i="102"/>
  <c r="E65" i="102"/>
  <c r="E66" i="102"/>
  <c r="E67" i="102"/>
  <c r="E68" i="102"/>
  <c r="E69" i="102"/>
  <c r="E70" i="102"/>
  <c r="E71" i="102"/>
  <c r="E72" i="102"/>
  <c r="E73" i="102"/>
  <c r="E74" i="102"/>
  <c r="E75" i="102"/>
  <c r="E76" i="102"/>
  <c r="E77" i="102"/>
  <c r="E78" i="102"/>
  <c r="E79" i="102"/>
  <c r="E80" i="102"/>
  <c r="E81" i="102"/>
  <c r="E82" i="102"/>
  <c r="E83" i="102"/>
  <c r="E84" i="102"/>
  <c r="E85" i="102"/>
  <c r="E86" i="102"/>
  <c r="E87" i="102"/>
  <c r="E88" i="102"/>
  <c r="E89" i="102"/>
  <c r="E90" i="102"/>
  <c r="E91" i="102"/>
  <c r="E92" i="102"/>
  <c r="E93" i="102"/>
  <c r="E94" i="102"/>
  <c r="E95" i="102"/>
  <c r="E96" i="102"/>
  <c r="E97" i="102"/>
  <c r="E98" i="102"/>
  <c r="E99" i="102"/>
  <c r="E100" i="102"/>
  <c r="E101" i="102"/>
  <c r="E102" i="102"/>
  <c r="E103" i="102"/>
  <c r="E104" i="102"/>
  <c r="E105" i="102"/>
  <c r="E106" i="102"/>
  <c r="E107" i="102"/>
  <c r="E108" i="102"/>
  <c r="E109" i="102"/>
  <c r="E110" i="102"/>
  <c r="E111" i="102"/>
  <c r="E112" i="102"/>
  <c r="E113" i="102"/>
  <c r="E114" i="102"/>
  <c r="E115" i="102"/>
  <c r="E116" i="102"/>
  <c r="E117" i="102"/>
  <c r="E118" i="102"/>
  <c r="E119" i="102"/>
  <c r="E120" i="102"/>
  <c r="E121" i="102"/>
  <c r="E122" i="102"/>
  <c r="E123" i="102"/>
  <c r="E124" i="102"/>
  <c r="E125" i="102"/>
  <c r="E126" i="102"/>
  <c r="E127" i="102"/>
  <c r="E128" i="102"/>
  <c r="E129" i="102"/>
  <c r="E130" i="102"/>
  <c r="E131" i="102"/>
  <c r="E132" i="102"/>
  <c r="E133" i="102"/>
  <c r="E134" i="102"/>
  <c r="E135" i="102"/>
  <c r="E136" i="102"/>
  <c r="E137" i="102"/>
  <c r="E138" i="102"/>
  <c r="E139" i="102"/>
  <c r="E140" i="102"/>
  <c r="E141" i="102"/>
  <c r="E142" i="102"/>
  <c r="E143" i="102"/>
  <c r="E144" i="102"/>
  <c r="E145" i="102"/>
  <c r="E146" i="102"/>
  <c r="E147" i="102"/>
  <c r="E2" i="95"/>
  <c r="F3" i="93"/>
  <c r="F2" i="93"/>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S3" i="93"/>
  <c r="AE3" i="93"/>
  <c r="S2" i="93"/>
  <c r="AE2" i="93"/>
  <c r="S4" i="93"/>
  <c r="AE4" i="93"/>
  <c r="S5" i="93"/>
  <c r="AE5" i="93"/>
  <c r="S6" i="93"/>
  <c r="AE6" i="93"/>
  <c r="S7" i="93"/>
  <c r="AE7" i="93"/>
  <c r="S8" i="93"/>
  <c r="AE8" i="93"/>
  <c r="S9" i="93"/>
  <c r="AE9" i="93"/>
  <c r="S10" i="93"/>
  <c r="AE10" i="93"/>
  <c r="S11" i="93"/>
  <c r="AE11" i="93"/>
  <c r="S12" i="93"/>
  <c r="AE12" i="93"/>
  <c r="S13" i="93"/>
  <c r="AE13" i="93"/>
  <c r="S14" i="93"/>
  <c r="AE14" i="93"/>
  <c r="S15" i="93"/>
  <c r="AE15" i="93"/>
  <c r="S16" i="93"/>
  <c r="AE16" i="93"/>
  <c r="S17" i="93"/>
  <c r="AE17" i="93"/>
  <c r="S18" i="93"/>
  <c r="AE18" i="93"/>
  <c r="S19" i="93"/>
  <c r="AE19" i="93"/>
  <c r="S20" i="93"/>
  <c r="AE20" i="93"/>
  <c r="S21" i="93"/>
  <c r="AE21" i="93"/>
  <c r="S22" i="93"/>
  <c r="AE22" i="93"/>
  <c r="S23" i="93"/>
  <c r="AE23" i="93"/>
  <c r="S24" i="93"/>
  <c r="AE24" i="93"/>
  <c r="S25" i="93"/>
  <c r="AE25" i="93"/>
  <c r="S26" i="93"/>
  <c r="AE26" i="93"/>
  <c r="S27" i="93"/>
  <c r="AE27" i="93"/>
  <c r="S28" i="93"/>
  <c r="AE28" i="93"/>
  <c r="S29" i="93"/>
  <c r="AE29" i="93"/>
  <c r="S30" i="93"/>
  <c r="AE30" i="93"/>
  <c r="S31" i="93"/>
  <c r="AE31" i="93"/>
  <c r="S32" i="93"/>
  <c r="AE32" i="93"/>
  <c r="S33" i="93"/>
  <c r="AE33" i="93"/>
  <c r="S34" i="93"/>
  <c r="AE34" i="93"/>
  <c r="S35" i="93"/>
  <c r="AE35" i="93"/>
  <c r="S36" i="93"/>
  <c r="AE36" i="93"/>
  <c r="S37" i="93"/>
  <c r="AE37" i="93"/>
  <c r="S38" i="93"/>
  <c r="AE38" i="93"/>
  <c r="S39" i="93"/>
  <c r="AE39" i="93"/>
  <c r="S40" i="93"/>
  <c r="AE40" i="93"/>
  <c r="S41" i="93"/>
  <c r="AE41" i="93"/>
  <c r="S42" i="93"/>
  <c r="AE42" i="93"/>
  <c r="S43" i="93"/>
  <c r="AE43" i="93"/>
  <c r="S44" i="93"/>
  <c r="AE44" i="93"/>
  <c r="S45" i="93"/>
  <c r="AE45" i="93"/>
  <c r="S46" i="93"/>
  <c r="AE46" i="93"/>
  <c r="S47" i="93"/>
  <c r="AE47" i="93"/>
  <c r="S48" i="93"/>
  <c r="AE48" i="93"/>
  <c r="S49" i="93"/>
  <c r="AE49" i="93"/>
  <c r="S50" i="93"/>
  <c r="AE50" i="93"/>
  <c r="S51" i="93"/>
  <c r="AE51" i="93"/>
  <c r="S52" i="93"/>
  <c r="AE52" i="93"/>
  <c r="S53" i="93"/>
  <c r="AE53" i="93"/>
  <c r="S54" i="93"/>
  <c r="AE54" i="93"/>
  <c r="S55" i="93"/>
  <c r="AE55" i="93"/>
  <c r="S56" i="93"/>
  <c r="AE56" i="93"/>
  <c r="S57" i="93"/>
  <c r="AE57" i="93"/>
  <c r="S58" i="93"/>
  <c r="AE58" i="93"/>
  <c r="S59" i="93"/>
  <c r="AE59" i="93"/>
  <c r="S60" i="93"/>
  <c r="AE60" i="93"/>
  <c r="S61" i="93"/>
  <c r="AE61" i="93"/>
  <c r="S62" i="93"/>
  <c r="AE62" i="93"/>
  <c r="S63" i="93"/>
  <c r="AE63" i="93"/>
  <c r="S64" i="93"/>
  <c r="AE64" i="93"/>
  <c r="S65" i="93"/>
  <c r="AE65" i="93"/>
  <c r="S66" i="93"/>
  <c r="AE66" i="93"/>
  <c r="S67" i="93"/>
  <c r="AE67" i="93"/>
  <c r="S68" i="93"/>
  <c r="AE68" i="93"/>
  <c r="S69" i="93"/>
  <c r="AE69" i="93"/>
  <c r="S70" i="93"/>
  <c r="AE70" i="93"/>
  <c r="S71" i="93"/>
  <c r="AE71" i="93"/>
  <c r="S72" i="93"/>
  <c r="AE72" i="93"/>
  <c r="S73" i="93"/>
  <c r="AE73" i="93"/>
  <c r="S74" i="93"/>
  <c r="AE74" i="93"/>
  <c r="S75" i="93"/>
  <c r="AE75" i="93"/>
  <c r="S76" i="93"/>
  <c r="AE76" i="93"/>
  <c r="S77" i="93"/>
  <c r="AE77" i="93"/>
  <c r="S78" i="93"/>
  <c r="AE78" i="93"/>
  <c r="S79" i="93"/>
  <c r="AE79" i="93"/>
  <c r="S80" i="93"/>
  <c r="AE80" i="93"/>
  <c r="S81" i="93"/>
  <c r="AE81" i="93"/>
  <c r="S82" i="93"/>
  <c r="AE82" i="93"/>
  <c r="S83" i="93"/>
  <c r="AE83" i="93"/>
  <c r="S84" i="93"/>
  <c r="AE84" i="93"/>
  <c r="S85" i="93"/>
  <c r="AE85" i="93"/>
  <c r="S86" i="93"/>
  <c r="AE86" i="93"/>
  <c r="S87" i="93"/>
  <c r="AE87" i="93"/>
  <c r="S88" i="93"/>
  <c r="AE88" i="93"/>
  <c r="S89" i="93"/>
  <c r="AE89" i="93"/>
  <c r="S90" i="93"/>
  <c r="AE90" i="93"/>
  <c r="S91" i="93"/>
  <c r="AE91" i="93"/>
  <c r="S92" i="93"/>
  <c r="AE92" i="93"/>
  <c r="S93" i="93"/>
  <c r="AE93" i="93"/>
  <c r="S94" i="93"/>
  <c r="AE94" i="93"/>
  <c r="S95" i="93"/>
  <c r="AE95" i="93"/>
  <c r="S96" i="93"/>
  <c r="AE96" i="93"/>
  <c r="S97" i="93"/>
  <c r="AE97" i="93"/>
  <c r="S98" i="93"/>
  <c r="AE98" i="93"/>
  <c r="S99" i="93"/>
  <c r="AE99" i="93"/>
  <c r="S100" i="93"/>
  <c r="AE100" i="93"/>
  <c r="S101" i="93"/>
  <c r="AE101" i="93"/>
  <c r="S102" i="93"/>
  <c r="AE102" i="93"/>
  <c r="S103" i="93"/>
  <c r="AE103" i="93"/>
  <c r="S104" i="93"/>
  <c r="AE104" i="93"/>
  <c r="S105" i="93"/>
  <c r="AE105" i="93"/>
  <c r="S106" i="93"/>
  <c r="AE106" i="93"/>
  <c r="S107" i="93"/>
  <c r="AE107" i="93"/>
  <c r="S108" i="93"/>
  <c r="AE108" i="93"/>
  <c r="S109" i="93"/>
  <c r="AE109" i="93"/>
  <c r="S110" i="93"/>
  <c r="AE110" i="93"/>
  <c r="S111" i="93"/>
  <c r="AE111" i="93"/>
  <c r="S112" i="93"/>
  <c r="AE112" i="93"/>
  <c r="S113" i="93"/>
  <c r="AE113" i="93"/>
  <c r="S114" i="93"/>
  <c r="AE114" i="93"/>
  <c r="S115" i="93"/>
  <c r="AE115" i="93"/>
  <c r="S116" i="93"/>
  <c r="AE116" i="93"/>
  <c r="S117" i="93"/>
  <c r="AE117" i="93"/>
  <c r="S118" i="93"/>
  <c r="AE118" i="93"/>
  <c r="S119" i="93"/>
  <c r="AE119" i="93"/>
  <c r="S120" i="93"/>
  <c r="AE120" i="93"/>
  <c r="S121" i="93"/>
  <c r="AE121" i="93"/>
  <c r="S122" i="93"/>
  <c r="AE122" i="93"/>
  <c r="S123" i="93"/>
  <c r="AE123" i="93"/>
  <c r="S124" i="93"/>
  <c r="AE124" i="93"/>
  <c r="S125" i="93"/>
  <c r="AE125" i="93"/>
  <c r="S126" i="93"/>
  <c r="AE126" i="93"/>
  <c r="S127" i="93"/>
  <c r="AE127" i="93"/>
  <c r="S128" i="93"/>
  <c r="AE128" i="93"/>
  <c r="S129" i="93"/>
  <c r="AE129" i="93"/>
  <c r="S130" i="93"/>
  <c r="AE130" i="93"/>
  <c r="S131" i="93"/>
  <c r="AE131" i="93"/>
  <c r="S132" i="93"/>
  <c r="AE132" i="93"/>
  <c r="S133" i="93"/>
  <c r="AE133" i="93"/>
  <c r="S134" i="93"/>
  <c r="AE134" i="93"/>
  <c r="S135" i="93"/>
  <c r="AE135" i="93"/>
  <c r="S136" i="93"/>
  <c r="AE136" i="93"/>
  <c r="S137" i="93"/>
  <c r="AE137" i="93"/>
  <c r="S138" i="93"/>
  <c r="AE138" i="93"/>
  <c r="S139" i="93"/>
  <c r="AE139" i="93"/>
  <c r="S140" i="93"/>
  <c r="AE140" i="93"/>
  <c r="S141" i="93"/>
  <c r="AE141" i="93"/>
  <c r="S142" i="93"/>
  <c r="AE142" i="93"/>
  <c r="S143" i="93"/>
  <c r="AE143" i="93"/>
  <c r="S144" i="93"/>
  <c r="AE144" i="93"/>
  <c r="S145" i="93"/>
  <c r="AE145" i="93"/>
  <c r="S146" i="93"/>
  <c r="AE146" i="93"/>
  <c r="S147" i="93"/>
  <c r="AE147" i="93"/>
  <c r="AF3" i="93"/>
  <c r="C3" i="102"/>
  <c r="AF4" i="93"/>
  <c r="C4" i="102"/>
  <c r="AF5" i="93"/>
  <c r="C5" i="102"/>
  <c r="AF6" i="93"/>
  <c r="C6" i="102"/>
  <c r="AF7" i="93"/>
  <c r="C7" i="102"/>
  <c r="AF8" i="93"/>
  <c r="C8" i="102"/>
  <c r="AF9" i="93"/>
  <c r="C9" i="102"/>
  <c r="AF10" i="93"/>
  <c r="C10" i="102"/>
  <c r="AF11" i="93"/>
  <c r="C11" i="102"/>
  <c r="C12" i="102"/>
  <c r="AF13" i="93"/>
  <c r="C13" i="102"/>
  <c r="AF14" i="93"/>
  <c r="C14" i="102"/>
  <c r="AF15" i="93"/>
  <c r="C15" i="102"/>
  <c r="AF16" i="93"/>
  <c r="C16" i="102"/>
  <c r="AF17" i="93"/>
  <c r="C17" i="102"/>
  <c r="AF18" i="93"/>
  <c r="C18" i="102"/>
  <c r="AF19" i="93"/>
  <c r="C19" i="102"/>
  <c r="AF20" i="93"/>
  <c r="C20" i="102"/>
  <c r="AF21" i="93"/>
  <c r="C21" i="102"/>
  <c r="AF22" i="93"/>
  <c r="C22" i="102"/>
  <c r="AF23" i="93"/>
  <c r="C23" i="102"/>
  <c r="AF24" i="93"/>
  <c r="C24" i="102"/>
  <c r="AF25" i="93"/>
  <c r="C25" i="102"/>
  <c r="AF26" i="93"/>
  <c r="C26" i="102"/>
  <c r="AF27" i="93"/>
  <c r="C27" i="102"/>
  <c r="AF28" i="93"/>
  <c r="C28" i="102"/>
  <c r="AF29" i="93"/>
  <c r="C29" i="102"/>
  <c r="AF30" i="93"/>
  <c r="C30" i="102"/>
  <c r="AF31" i="93"/>
  <c r="C31" i="102"/>
  <c r="AF32" i="93"/>
  <c r="C32" i="102"/>
  <c r="AF33" i="93"/>
  <c r="C33" i="102"/>
  <c r="AF34" i="93"/>
  <c r="C34" i="102"/>
  <c r="AF35" i="93"/>
  <c r="C35" i="102"/>
  <c r="AF36" i="93"/>
  <c r="C36" i="102"/>
  <c r="C37" i="102"/>
  <c r="AF38" i="93"/>
  <c r="C38" i="102"/>
  <c r="C39" i="102"/>
  <c r="AF40" i="93"/>
  <c r="C40" i="102"/>
  <c r="AF41" i="93"/>
  <c r="C41" i="102"/>
  <c r="AF42" i="93"/>
  <c r="C42" i="102"/>
  <c r="AF43" i="93"/>
  <c r="C43" i="102"/>
  <c r="C44" i="102"/>
  <c r="AF45" i="93"/>
  <c r="C45" i="102"/>
  <c r="AF46" i="93"/>
  <c r="C46" i="102"/>
  <c r="AF47" i="93"/>
  <c r="C47" i="102"/>
  <c r="AF48" i="93"/>
  <c r="C48" i="102"/>
  <c r="AF49" i="93"/>
  <c r="C49" i="102"/>
  <c r="AF50" i="93"/>
  <c r="C50" i="102"/>
  <c r="AF51" i="93"/>
  <c r="C51" i="102"/>
  <c r="AF52" i="93"/>
  <c r="C52" i="102"/>
  <c r="AF53" i="93"/>
  <c r="C53" i="102"/>
  <c r="AF54" i="93"/>
  <c r="C54" i="102"/>
  <c r="AF55" i="93"/>
  <c r="C55" i="102"/>
  <c r="AF56" i="93"/>
  <c r="C56" i="102"/>
  <c r="AF57" i="93"/>
  <c r="C57" i="102"/>
  <c r="AF58" i="93"/>
  <c r="C58" i="102"/>
  <c r="AF59" i="93"/>
  <c r="C59" i="102"/>
  <c r="AF60" i="93"/>
  <c r="C60" i="102"/>
  <c r="AF61" i="93"/>
  <c r="C61" i="102"/>
  <c r="AF62" i="93"/>
  <c r="C62" i="102"/>
  <c r="AF63" i="93"/>
  <c r="C63" i="102"/>
  <c r="AF64" i="93"/>
  <c r="C64" i="102"/>
  <c r="AF65" i="93"/>
  <c r="C65" i="102"/>
  <c r="AF66" i="93"/>
  <c r="C66" i="102"/>
  <c r="AF67" i="93"/>
  <c r="C67" i="102"/>
  <c r="AF68" i="93"/>
  <c r="C68" i="102"/>
  <c r="AF69" i="93"/>
  <c r="C69" i="102"/>
  <c r="AF70" i="93"/>
  <c r="C70" i="102"/>
  <c r="AF71" i="93"/>
  <c r="C71" i="102"/>
  <c r="AF72" i="93"/>
  <c r="C72" i="102"/>
  <c r="AF73" i="93"/>
  <c r="C73" i="102"/>
  <c r="AF74" i="93"/>
  <c r="C74" i="102"/>
  <c r="AF75" i="93"/>
  <c r="C75" i="102"/>
  <c r="AF76" i="93"/>
  <c r="C76" i="102"/>
  <c r="AF77" i="93"/>
  <c r="C77" i="102"/>
  <c r="AF78" i="93"/>
  <c r="C78" i="102"/>
  <c r="AF79" i="93"/>
  <c r="C79" i="102"/>
  <c r="AF80" i="93"/>
  <c r="C80" i="102"/>
  <c r="AF81" i="93"/>
  <c r="C81" i="102"/>
  <c r="AF82" i="93"/>
  <c r="C82" i="102"/>
  <c r="AF83" i="93"/>
  <c r="C83" i="102"/>
  <c r="AF84" i="93"/>
  <c r="C84" i="102"/>
  <c r="AF85" i="93"/>
  <c r="C85" i="102"/>
  <c r="AF86" i="93"/>
  <c r="C86" i="102"/>
  <c r="AF87" i="93"/>
  <c r="C87" i="102"/>
  <c r="C88" i="102"/>
  <c r="AF89" i="93"/>
  <c r="C89" i="102"/>
  <c r="AF90" i="93"/>
  <c r="C90" i="102"/>
  <c r="AF91" i="93"/>
  <c r="C91" i="102"/>
  <c r="AF92" i="93"/>
  <c r="C92" i="102"/>
  <c r="AF93" i="93"/>
  <c r="C93" i="102"/>
  <c r="AF94" i="93"/>
  <c r="C94" i="102"/>
  <c r="AF95" i="93"/>
  <c r="C95" i="102"/>
  <c r="AF96" i="93"/>
  <c r="C96" i="102"/>
  <c r="C97" i="102"/>
  <c r="AF98" i="93"/>
  <c r="C98" i="102"/>
  <c r="AF99" i="93"/>
  <c r="C99" i="102"/>
  <c r="AF100" i="93"/>
  <c r="C100" i="102"/>
  <c r="C101" i="102"/>
  <c r="AF102" i="93"/>
  <c r="C102" i="102"/>
  <c r="C103" i="102"/>
  <c r="AF104" i="93"/>
  <c r="C104" i="102"/>
  <c r="AF105" i="93"/>
  <c r="C105" i="102"/>
  <c r="AF106" i="93"/>
  <c r="C106" i="102"/>
  <c r="AF107" i="93"/>
  <c r="C107" i="102"/>
  <c r="AF108" i="93"/>
  <c r="C108" i="102"/>
  <c r="AF109" i="93"/>
  <c r="C109" i="102"/>
  <c r="AF110" i="93"/>
  <c r="C110" i="102"/>
  <c r="AF111" i="93"/>
  <c r="C111" i="102"/>
  <c r="AF112" i="93"/>
  <c r="C112" i="102"/>
  <c r="AF113" i="93"/>
  <c r="C113" i="102"/>
  <c r="AF114" i="93"/>
  <c r="C114" i="102"/>
  <c r="AF115" i="93"/>
  <c r="C115" i="102"/>
  <c r="AF116" i="93"/>
  <c r="C116" i="102"/>
  <c r="AF117" i="93"/>
  <c r="C117" i="102"/>
  <c r="AF118" i="93"/>
  <c r="C118" i="102"/>
  <c r="AF119" i="93"/>
  <c r="C119" i="102"/>
  <c r="AF120" i="93"/>
  <c r="C120" i="102"/>
  <c r="AF121" i="93"/>
  <c r="C121" i="102"/>
  <c r="AF122" i="93"/>
  <c r="C122" i="102"/>
  <c r="AF123" i="93"/>
  <c r="C123" i="102"/>
  <c r="AF124" i="93"/>
  <c r="C124" i="102"/>
  <c r="AF125" i="93"/>
  <c r="C125" i="102"/>
  <c r="AF126" i="93"/>
  <c r="C126" i="102"/>
  <c r="AF127" i="93"/>
  <c r="C127" i="102"/>
  <c r="AF128" i="93"/>
  <c r="C128" i="102"/>
  <c r="AF129" i="93"/>
  <c r="C129" i="102"/>
  <c r="AF130" i="93"/>
  <c r="C130" i="102"/>
  <c r="AF131" i="93"/>
  <c r="C131" i="102"/>
  <c r="AF132" i="93"/>
  <c r="C132" i="102"/>
  <c r="AF133" i="93"/>
  <c r="C133" i="102"/>
  <c r="AF134" i="93"/>
  <c r="C134" i="102"/>
  <c r="AF135" i="93"/>
  <c r="C135" i="102"/>
  <c r="AF136" i="93"/>
  <c r="C136" i="102"/>
  <c r="AF137" i="93"/>
  <c r="C137" i="102"/>
  <c r="AF138" i="93"/>
  <c r="C138" i="102"/>
  <c r="AF139" i="93"/>
  <c r="C139" i="102"/>
  <c r="AF140" i="93"/>
  <c r="C140" i="102"/>
  <c r="AF141" i="93"/>
  <c r="C141" i="102"/>
  <c r="C142" i="102"/>
  <c r="AF143" i="93"/>
  <c r="C143" i="102"/>
  <c r="AF144" i="93"/>
  <c r="C144" i="102"/>
  <c r="AF145" i="93"/>
  <c r="C145" i="102"/>
  <c r="AF146" i="93"/>
  <c r="C146" i="102"/>
  <c r="AF147" i="93"/>
  <c r="C147" i="102"/>
  <c r="AF2" i="93"/>
  <c r="C2" i="102"/>
  <c r="E3" i="95"/>
  <c r="E4" i="95"/>
  <c r="E5" i="95"/>
  <c r="E6" i="95"/>
  <c r="E7" i="95"/>
  <c r="E8" i="95"/>
  <c r="E9" i="95"/>
  <c r="E10" i="95"/>
  <c r="E11" i="95"/>
  <c r="E12" i="95"/>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D3" i="79"/>
  <c r="D2" i="79"/>
  <c r="D4" i="79"/>
  <c r="D5" i="79"/>
  <c r="D6" i="79"/>
  <c r="D7" i="79"/>
  <c r="D8" i="79"/>
  <c r="D9" i="79"/>
  <c r="D10" i="79"/>
  <c r="D11" i="79"/>
  <c r="D12" i="79"/>
  <c r="D13" i="79"/>
  <c r="D14" i="79"/>
  <c r="D15" i="79"/>
  <c r="D41" i="79"/>
  <c r="D16" i="79"/>
  <c r="D17" i="79"/>
  <c r="D18" i="79"/>
  <c r="D19" i="79"/>
  <c r="D20" i="79"/>
  <c r="D21" i="79"/>
  <c r="D22" i="79"/>
  <c r="D23" i="79"/>
  <c r="D24" i="79"/>
  <c r="D47" i="79"/>
  <c r="D25" i="79"/>
  <c r="D26" i="79"/>
  <c r="D27" i="79"/>
  <c r="D28" i="79"/>
  <c r="D29" i="79"/>
  <c r="D130" i="79"/>
  <c r="D30" i="79"/>
  <c r="D31" i="79"/>
  <c r="D32" i="79"/>
  <c r="D33" i="79"/>
  <c r="D34" i="79"/>
  <c r="D35" i="79"/>
  <c r="D36" i="79"/>
  <c r="D37" i="79"/>
  <c r="D38" i="79"/>
  <c r="D39" i="79"/>
  <c r="D40" i="79"/>
  <c r="D42" i="79"/>
  <c r="D43" i="79"/>
  <c r="D44" i="79"/>
  <c r="D45" i="79"/>
  <c r="D46" i="79"/>
  <c r="D48" i="79"/>
  <c r="D67" i="79"/>
  <c r="D49" i="79"/>
  <c r="D50" i="79"/>
  <c r="D51" i="79"/>
  <c r="D52" i="79"/>
  <c r="D54" i="79"/>
  <c r="D55" i="79"/>
  <c r="D56" i="79"/>
  <c r="D57" i="79"/>
  <c r="D58" i="79"/>
  <c r="D59" i="79"/>
  <c r="D60" i="79"/>
  <c r="D61" i="79"/>
  <c r="D62" i="79"/>
  <c r="D109" i="79"/>
  <c r="D63" i="79"/>
  <c r="D64" i="79"/>
  <c r="D65" i="79"/>
  <c r="D71" i="79"/>
  <c r="D66" i="79"/>
  <c r="D68" i="79"/>
  <c r="D69" i="79"/>
  <c r="D70" i="79"/>
  <c r="D72" i="79"/>
  <c r="D73" i="79"/>
  <c r="D74" i="79"/>
  <c r="D75" i="79"/>
  <c r="D76" i="79"/>
  <c r="D77" i="79"/>
  <c r="D78" i="79"/>
  <c r="D79" i="79"/>
  <c r="D80" i="79"/>
  <c r="D81" i="79"/>
  <c r="D82" i="79"/>
  <c r="D83" i="79"/>
  <c r="D84" i="79"/>
  <c r="D131" i="79"/>
  <c r="D85" i="79"/>
  <c r="D86" i="79"/>
  <c r="D87" i="79"/>
  <c r="D88" i="79"/>
  <c r="D89" i="79"/>
  <c r="D90" i="79"/>
  <c r="D91" i="79"/>
  <c r="D92" i="79"/>
  <c r="D93" i="79"/>
  <c r="D94" i="79"/>
  <c r="D95" i="79"/>
  <c r="D96" i="79"/>
  <c r="D97" i="79"/>
  <c r="D98" i="79"/>
  <c r="D99" i="79"/>
  <c r="D100" i="79"/>
  <c r="D101" i="79"/>
  <c r="D102" i="79"/>
  <c r="D103" i="79"/>
  <c r="D104" i="79"/>
  <c r="D105" i="79"/>
  <c r="D106" i="79"/>
  <c r="D107" i="79"/>
  <c r="D108" i="79"/>
  <c r="D110" i="79"/>
  <c r="D112" i="79"/>
  <c r="D111" i="79"/>
  <c r="D113" i="79"/>
  <c r="D114" i="79"/>
  <c r="D115" i="79"/>
  <c r="D116" i="79"/>
  <c r="D117" i="79"/>
  <c r="D118" i="79"/>
  <c r="D119" i="79"/>
  <c r="D120" i="79"/>
  <c r="D121" i="79"/>
  <c r="D122" i="79"/>
  <c r="D123" i="79"/>
  <c r="D124" i="79"/>
  <c r="D125" i="79"/>
  <c r="D126" i="79"/>
  <c r="D127" i="79"/>
  <c r="D128" i="79"/>
  <c r="D129" i="79"/>
  <c r="D132" i="79"/>
  <c r="D134" i="79"/>
  <c r="D135" i="79"/>
  <c r="D136" i="79"/>
  <c r="D137" i="79"/>
  <c r="D138" i="79"/>
  <c r="D140" i="79"/>
  <c r="D141" i="79"/>
  <c r="D142" i="79"/>
  <c r="D143" i="79"/>
  <c r="D144" i="79"/>
  <c r="D145" i="79"/>
  <c r="D146" i="79"/>
  <c r="D147" i="79"/>
  <c r="V3" i="79"/>
  <c r="F3" i="79"/>
  <c r="F2" i="79"/>
  <c r="F4" i="79"/>
  <c r="F5" i="79"/>
  <c r="F6" i="79"/>
  <c r="F7" i="79"/>
  <c r="F8" i="79"/>
  <c r="F9" i="79"/>
  <c r="F10" i="79"/>
  <c r="F11" i="79"/>
  <c r="F12" i="79"/>
  <c r="F13" i="79"/>
  <c r="F14" i="79"/>
  <c r="F15" i="79"/>
  <c r="F41" i="79"/>
  <c r="F16" i="79"/>
  <c r="F17" i="79"/>
  <c r="F18" i="79"/>
  <c r="F19" i="79"/>
  <c r="F20" i="79"/>
  <c r="F21" i="79"/>
  <c r="F22" i="79"/>
  <c r="F23" i="79"/>
  <c r="F24" i="79"/>
  <c r="F47" i="79"/>
  <c r="F25" i="79"/>
  <c r="F26" i="79"/>
  <c r="F27" i="79"/>
  <c r="F28" i="79"/>
  <c r="F29" i="79"/>
  <c r="F130" i="79"/>
  <c r="F30" i="79"/>
  <c r="F32" i="79"/>
  <c r="F33" i="79"/>
  <c r="F34" i="79"/>
  <c r="F35" i="79"/>
  <c r="F36" i="79"/>
  <c r="F37" i="79"/>
  <c r="F38" i="79"/>
  <c r="F39" i="79"/>
  <c r="F40" i="79"/>
  <c r="F42" i="79"/>
  <c r="F43" i="79"/>
  <c r="F44" i="79"/>
  <c r="F45" i="79"/>
  <c r="F46" i="79"/>
  <c r="F48" i="79"/>
  <c r="F67" i="79"/>
  <c r="F49" i="79"/>
  <c r="F50" i="79"/>
  <c r="F51" i="79"/>
  <c r="F52" i="79"/>
  <c r="F54" i="79"/>
  <c r="F55" i="79"/>
  <c r="F56" i="79"/>
  <c r="F57" i="79"/>
  <c r="F58" i="79"/>
  <c r="F59" i="79"/>
  <c r="F60" i="79"/>
  <c r="F61" i="79"/>
  <c r="F62" i="79"/>
  <c r="F109" i="79"/>
  <c r="F63" i="79"/>
  <c r="F64" i="79"/>
  <c r="F65" i="79"/>
  <c r="F71" i="79"/>
  <c r="F66" i="79"/>
  <c r="F68" i="79"/>
  <c r="F69" i="79"/>
  <c r="F70" i="79"/>
  <c r="F72" i="79"/>
  <c r="F73" i="79"/>
  <c r="F74" i="79"/>
  <c r="F75" i="79"/>
  <c r="F76" i="79"/>
  <c r="F77" i="79"/>
  <c r="F78" i="79"/>
  <c r="F79" i="79"/>
  <c r="F80" i="79"/>
  <c r="F81" i="79"/>
  <c r="F82" i="79"/>
  <c r="F83" i="79"/>
  <c r="F84" i="79"/>
  <c r="F131" i="79"/>
  <c r="F85" i="79"/>
  <c r="F86" i="79"/>
  <c r="F87" i="79"/>
  <c r="F88" i="79"/>
  <c r="F89" i="79"/>
  <c r="F90" i="79"/>
  <c r="F91" i="79"/>
  <c r="F93" i="79"/>
  <c r="F94" i="79"/>
  <c r="F96" i="79"/>
  <c r="F97" i="79"/>
  <c r="F98" i="79"/>
  <c r="F99" i="79"/>
  <c r="F100" i="79"/>
  <c r="F101" i="79"/>
  <c r="F102" i="79"/>
  <c r="F103" i="79"/>
  <c r="F104" i="79"/>
  <c r="F105" i="79"/>
  <c r="F106" i="79"/>
  <c r="F107" i="79"/>
  <c r="F108" i="79"/>
  <c r="F110" i="79"/>
  <c r="F112" i="79"/>
  <c r="F111" i="79"/>
  <c r="F113" i="79"/>
  <c r="F114" i="79"/>
  <c r="F115" i="79"/>
  <c r="F116" i="79"/>
  <c r="F117" i="79"/>
  <c r="F118" i="79"/>
  <c r="F119" i="79"/>
  <c r="F120" i="79"/>
  <c r="F121" i="79"/>
  <c r="F122" i="79"/>
  <c r="F123" i="79"/>
  <c r="F124" i="79"/>
  <c r="F125" i="79"/>
  <c r="F126" i="79"/>
  <c r="F127" i="79"/>
  <c r="F128" i="79"/>
  <c r="F129" i="79"/>
  <c r="F132" i="79"/>
  <c r="F134" i="79"/>
  <c r="F135" i="79"/>
  <c r="F136" i="79"/>
  <c r="F137" i="79"/>
  <c r="F138" i="79"/>
  <c r="F140" i="79"/>
  <c r="F141" i="79"/>
  <c r="F142" i="79"/>
  <c r="F143" i="79"/>
  <c r="F144" i="79"/>
  <c r="F145" i="79"/>
  <c r="F146" i="79"/>
  <c r="F147" i="79"/>
  <c r="X3" i="79"/>
  <c r="J3" i="79"/>
  <c r="J2" i="79"/>
  <c r="J4" i="79"/>
  <c r="J5" i="79"/>
  <c r="J6" i="79"/>
  <c r="J7" i="79"/>
  <c r="J8" i="79"/>
  <c r="J9" i="79"/>
  <c r="J10" i="79"/>
  <c r="J11" i="79"/>
  <c r="J12" i="79"/>
  <c r="J13" i="79"/>
  <c r="J14" i="79"/>
  <c r="J15" i="79"/>
  <c r="J41" i="79"/>
  <c r="J16" i="79"/>
  <c r="J17" i="79"/>
  <c r="J18" i="79"/>
  <c r="J19" i="79"/>
  <c r="J20" i="79"/>
  <c r="J21" i="79"/>
  <c r="J22" i="79"/>
  <c r="J23" i="79"/>
  <c r="J24" i="79"/>
  <c r="J47" i="79"/>
  <c r="J25" i="79"/>
  <c r="J26" i="79"/>
  <c r="J27" i="79"/>
  <c r="J28" i="79"/>
  <c r="J29" i="79"/>
  <c r="J130" i="79"/>
  <c r="J30" i="79"/>
  <c r="J32" i="79"/>
  <c r="J33" i="79"/>
  <c r="J34" i="79"/>
  <c r="J35" i="79"/>
  <c r="J36" i="79"/>
  <c r="J37" i="79"/>
  <c r="J38" i="79"/>
  <c r="J39" i="79"/>
  <c r="J40" i="79"/>
  <c r="J42" i="79"/>
  <c r="J43" i="79"/>
  <c r="J44" i="79"/>
  <c r="J45" i="79"/>
  <c r="J46" i="79"/>
  <c r="J48" i="79"/>
  <c r="J67" i="79"/>
  <c r="J49" i="79"/>
  <c r="J50" i="79"/>
  <c r="J51" i="79"/>
  <c r="J52" i="79"/>
  <c r="J54" i="79"/>
  <c r="J55" i="79"/>
  <c r="J56" i="79"/>
  <c r="J57" i="79"/>
  <c r="J58" i="79"/>
  <c r="J59" i="79"/>
  <c r="J60" i="79"/>
  <c r="J61" i="79"/>
  <c r="J62" i="79"/>
  <c r="J109" i="79"/>
  <c r="J63" i="79"/>
  <c r="J64" i="79"/>
  <c r="J65" i="79"/>
  <c r="J71" i="79"/>
  <c r="J66" i="79"/>
  <c r="J68" i="79"/>
  <c r="J69" i="79"/>
  <c r="J70" i="79"/>
  <c r="J72" i="79"/>
  <c r="J73" i="79"/>
  <c r="J74" i="79"/>
  <c r="J75" i="79"/>
  <c r="J76" i="79"/>
  <c r="J77" i="79"/>
  <c r="J78" i="79"/>
  <c r="J79" i="79"/>
  <c r="J80" i="79"/>
  <c r="J81" i="79"/>
  <c r="J82" i="79"/>
  <c r="J83" i="79"/>
  <c r="J84" i="79"/>
  <c r="J131" i="79"/>
  <c r="J85" i="79"/>
  <c r="J86" i="79"/>
  <c r="J87" i="79"/>
  <c r="J88" i="79"/>
  <c r="J89" i="79"/>
  <c r="J90" i="79"/>
  <c r="J91" i="79"/>
  <c r="J93" i="79"/>
  <c r="J94" i="79"/>
  <c r="J96" i="79"/>
  <c r="J97" i="79"/>
  <c r="J98" i="79"/>
  <c r="J99" i="79"/>
  <c r="J100" i="79"/>
  <c r="J101" i="79"/>
  <c r="J102" i="79"/>
  <c r="J103" i="79"/>
  <c r="J104" i="79"/>
  <c r="J105" i="79"/>
  <c r="J106" i="79"/>
  <c r="J107" i="79"/>
  <c r="J108" i="79"/>
  <c r="J110" i="79"/>
  <c r="J112" i="79"/>
  <c r="J111" i="79"/>
  <c r="J113" i="79"/>
  <c r="J114" i="79"/>
  <c r="J115" i="79"/>
  <c r="J116" i="79"/>
  <c r="J117" i="79"/>
  <c r="J118" i="79"/>
  <c r="J119" i="79"/>
  <c r="J120" i="79"/>
  <c r="J121" i="79"/>
  <c r="J122" i="79"/>
  <c r="J123" i="79"/>
  <c r="J124" i="79"/>
  <c r="J125" i="79"/>
  <c r="J126" i="79"/>
  <c r="J127" i="79"/>
  <c r="J128" i="79"/>
  <c r="J129" i="79"/>
  <c r="J132" i="79"/>
  <c r="J134" i="79"/>
  <c r="J135" i="79"/>
  <c r="J136" i="79"/>
  <c r="J137" i="79"/>
  <c r="J138" i="79"/>
  <c r="J140" i="79"/>
  <c r="J141" i="79"/>
  <c r="J142" i="79"/>
  <c r="J143" i="79"/>
  <c r="J144" i="79"/>
  <c r="J145" i="79"/>
  <c r="J146" i="79"/>
  <c r="J147" i="79"/>
  <c r="AB3" i="79"/>
  <c r="N3" i="79"/>
  <c r="N2" i="79"/>
  <c r="N4" i="79"/>
  <c r="N5" i="79"/>
  <c r="N6" i="79"/>
  <c r="N7" i="79"/>
  <c r="N8" i="79"/>
  <c r="N9" i="79"/>
  <c r="N10" i="79"/>
  <c r="N11" i="79"/>
  <c r="N12" i="79"/>
  <c r="N13" i="79"/>
  <c r="N14" i="79"/>
  <c r="N15" i="79"/>
  <c r="N41" i="79"/>
  <c r="N16" i="79"/>
  <c r="N17" i="79"/>
  <c r="N18" i="79"/>
  <c r="N19" i="79"/>
  <c r="N20" i="79"/>
  <c r="N21" i="79"/>
  <c r="N22" i="79"/>
  <c r="N23" i="79"/>
  <c r="N24" i="79"/>
  <c r="N47" i="79"/>
  <c r="N25" i="79"/>
  <c r="N26" i="79"/>
  <c r="N27" i="79"/>
  <c r="N28" i="79"/>
  <c r="N29" i="79"/>
  <c r="N130" i="79"/>
  <c r="N30" i="79"/>
  <c r="N32" i="79"/>
  <c r="N33" i="79"/>
  <c r="N34" i="79"/>
  <c r="N35" i="79"/>
  <c r="N36" i="79"/>
  <c r="N37" i="79"/>
  <c r="N38" i="79"/>
  <c r="N39" i="79"/>
  <c r="N40" i="79"/>
  <c r="N42" i="79"/>
  <c r="N43" i="79"/>
  <c r="N44" i="79"/>
  <c r="N45" i="79"/>
  <c r="N46" i="79"/>
  <c r="N48" i="79"/>
  <c r="N67" i="79"/>
  <c r="N49" i="79"/>
  <c r="N50" i="79"/>
  <c r="N51" i="79"/>
  <c r="N52" i="79"/>
  <c r="N54" i="79"/>
  <c r="N55" i="79"/>
  <c r="N56" i="79"/>
  <c r="N57" i="79"/>
  <c r="N58" i="79"/>
  <c r="N59" i="79"/>
  <c r="N60" i="79"/>
  <c r="N61" i="79"/>
  <c r="N62" i="79"/>
  <c r="N109" i="79"/>
  <c r="N63" i="79"/>
  <c r="N64" i="79"/>
  <c r="N65" i="79"/>
  <c r="N71" i="79"/>
  <c r="N66" i="79"/>
  <c r="N68" i="79"/>
  <c r="N69" i="79"/>
  <c r="N70" i="79"/>
  <c r="N72" i="79"/>
  <c r="N73" i="79"/>
  <c r="N74" i="79"/>
  <c r="N75" i="79"/>
  <c r="N76" i="79"/>
  <c r="N77" i="79"/>
  <c r="N78" i="79"/>
  <c r="N79" i="79"/>
  <c r="N80" i="79"/>
  <c r="N81" i="79"/>
  <c r="N82" i="79"/>
  <c r="N83" i="79"/>
  <c r="N84" i="79"/>
  <c r="N131" i="79"/>
  <c r="N85" i="79"/>
  <c r="N86" i="79"/>
  <c r="N87" i="79"/>
  <c r="N88" i="79"/>
  <c r="N89" i="79"/>
  <c r="N90" i="79"/>
  <c r="N91" i="79"/>
  <c r="N93" i="79"/>
  <c r="N94" i="79"/>
  <c r="N96" i="79"/>
  <c r="N97" i="79"/>
  <c r="N98" i="79"/>
  <c r="N99" i="79"/>
  <c r="N100" i="79"/>
  <c r="N101" i="79"/>
  <c r="N102" i="79"/>
  <c r="N103" i="79"/>
  <c r="N104" i="79"/>
  <c r="N105" i="79"/>
  <c r="N106" i="79"/>
  <c r="N107" i="79"/>
  <c r="N108" i="79"/>
  <c r="N110" i="79"/>
  <c r="N112" i="79"/>
  <c r="N111" i="79"/>
  <c r="N113" i="79"/>
  <c r="N114" i="79"/>
  <c r="N115" i="79"/>
  <c r="N116" i="79"/>
  <c r="N117" i="79"/>
  <c r="N118" i="79"/>
  <c r="N119" i="79"/>
  <c r="N120" i="79"/>
  <c r="N121" i="79"/>
  <c r="N122" i="79"/>
  <c r="N123" i="79"/>
  <c r="N124" i="79"/>
  <c r="N125" i="79"/>
  <c r="N126" i="79"/>
  <c r="N127" i="79"/>
  <c r="N128" i="79"/>
  <c r="N129" i="79"/>
  <c r="N132" i="79"/>
  <c r="N134" i="79"/>
  <c r="N135" i="79"/>
  <c r="N136" i="79"/>
  <c r="N137" i="79"/>
  <c r="N138" i="79"/>
  <c r="N140" i="79"/>
  <c r="N141" i="79"/>
  <c r="N142" i="79"/>
  <c r="N143" i="79"/>
  <c r="N144" i="79"/>
  <c r="N145" i="79"/>
  <c r="N146" i="79"/>
  <c r="N147" i="79"/>
  <c r="AF3" i="79"/>
  <c r="Q3" i="79"/>
  <c r="Q2" i="79"/>
  <c r="Q4" i="79"/>
  <c r="Q5" i="79"/>
  <c r="Q6" i="79"/>
  <c r="Q7" i="79"/>
  <c r="Q8" i="79"/>
  <c r="Q9" i="79"/>
  <c r="Q10" i="79"/>
  <c r="Q11" i="79"/>
  <c r="Q12" i="79"/>
  <c r="Q13" i="79"/>
  <c r="Q14" i="79"/>
  <c r="Q15" i="79"/>
  <c r="Q41" i="79"/>
  <c r="Q16" i="79"/>
  <c r="Q17" i="79"/>
  <c r="Q18" i="79"/>
  <c r="Q19" i="79"/>
  <c r="Q20" i="79"/>
  <c r="Q21" i="79"/>
  <c r="Q22" i="79"/>
  <c r="Q23" i="79"/>
  <c r="Q24" i="79"/>
  <c r="Q47" i="79"/>
  <c r="Q25" i="79"/>
  <c r="Q26" i="79"/>
  <c r="Q27" i="79"/>
  <c r="Q28" i="79"/>
  <c r="Q29" i="79"/>
  <c r="Q130" i="79"/>
  <c r="Q30" i="79"/>
  <c r="Q32" i="79"/>
  <c r="Q33" i="79"/>
  <c r="Q34" i="79"/>
  <c r="Q35" i="79"/>
  <c r="Q36" i="79"/>
  <c r="Q37" i="79"/>
  <c r="Q38" i="79"/>
  <c r="Q39" i="79"/>
  <c r="Q40" i="79"/>
  <c r="Q42" i="79"/>
  <c r="Q43" i="79"/>
  <c r="Q44" i="79"/>
  <c r="Q45" i="79"/>
  <c r="Q46" i="79"/>
  <c r="Q48" i="79"/>
  <c r="Q67" i="79"/>
  <c r="Q49" i="79"/>
  <c r="Q50" i="79"/>
  <c r="Q51" i="79"/>
  <c r="Q52" i="79"/>
  <c r="Q54" i="79"/>
  <c r="Q55" i="79"/>
  <c r="Q56" i="79"/>
  <c r="Q57" i="79"/>
  <c r="Q58" i="79"/>
  <c r="Q59" i="79"/>
  <c r="Q60" i="79"/>
  <c r="Q61" i="79"/>
  <c r="Q62" i="79"/>
  <c r="Q109" i="79"/>
  <c r="Q63" i="79"/>
  <c r="Q64" i="79"/>
  <c r="Q65" i="79"/>
  <c r="Q71" i="79"/>
  <c r="Q66" i="79"/>
  <c r="Q68" i="79"/>
  <c r="Q69" i="79"/>
  <c r="Q70" i="79"/>
  <c r="Q72" i="79"/>
  <c r="Q73" i="79"/>
  <c r="Q74" i="79"/>
  <c r="Q75" i="79"/>
  <c r="Q76" i="79"/>
  <c r="Q77" i="79"/>
  <c r="Q78" i="79"/>
  <c r="Q79" i="79"/>
  <c r="Q80" i="79"/>
  <c r="Q81" i="79"/>
  <c r="Q82" i="79"/>
  <c r="Q83" i="79"/>
  <c r="Q84" i="79"/>
  <c r="Q131" i="79"/>
  <c r="Q85" i="79"/>
  <c r="Q86" i="79"/>
  <c r="Q87" i="79"/>
  <c r="Q88" i="79"/>
  <c r="Q89" i="79"/>
  <c r="Q90" i="79"/>
  <c r="Q91" i="79"/>
  <c r="Q93" i="79"/>
  <c r="Q94" i="79"/>
  <c r="Q96" i="79"/>
  <c r="Q97" i="79"/>
  <c r="Q98" i="79"/>
  <c r="Q99" i="79"/>
  <c r="Q100" i="79"/>
  <c r="Q101" i="79"/>
  <c r="Q102" i="79"/>
  <c r="Q103" i="79"/>
  <c r="Q104" i="79"/>
  <c r="Q105" i="79"/>
  <c r="Q106" i="79"/>
  <c r="Q107" i="79"/>
  <c r="Q108" i="79"/>
  <c r="Q110" i="79"/>
  <c r="Q112" i="79"/>
  <c r="Q111" i="79"/>
  <c r="Q113" i="79"/>
  <c r="Q114" i="79"/>
  <c r="Q115" i="79"/>
  <c r="Q116" i="79"/>
  <c r="Q117" i="79"/>
  <c r="Q118" i="79"/>
  <c r="Q119" i="79"/>
  <c r="Q120" i="79"/>
  <c r="Q121" i="79"/>
  <c r="Q122" i="79"/>
  <c r="Q123" i="79"/>
  <c r="Q124" i="79"/>
  <c r="Q125" i="79"/>
  <c r="Q126" i="79"/>
  <c r="Q127" i="79"/>
  <c r="Q128" i="79"/>
  <c r="Q129" i="79"/>
  <c r="Q132" i="79"/>
  <c r="Q134" i="79"/>
  <c r="Q135" i="79"/>
  <c r="Q136" i="79"/>
  <c r="Q137" i="79"/>
  <c r="Q138" i="79"/>
  <c r="Q140" i="79"/>
  <c r="Q141" i="79"/>
  <c r="Q142" i="79"/>
  <c r="Q143" i="79"/>
  <c r="Q144" i="79"/>
  <c r="Q145" i="79"/>
  <c r="Q146" i="79"/>
  <c r="Q147" i="79"/>
  <c r="AI3" i="79"/>
  <c r="S3" i="79"/>
  <c r="S2" i="79"/>
  <c r="S4" i="79"/>
  <c r="S5" i="79"/>
  <c r="S6" i="79"/>
  <c r="S7" i="79"/>
  <c r="S8" i="79"/>
  <c r="S9" i="79"/>
  <c r="S10" i="79"/>
  <c r="S11" i="79"/>
  <c r="S12" i="79"/>
  <c r="S13" i="79"/>
  <c r="S14" i="79"/>
  <c r="S15" i="79"/>
  <c r="S41" i="79"/>
  <c r="S16" i="79"/>
  <c r="S17" i="79"/>
  <c r="S18" i="79"/>
  <c r="S19" i="79"/>
  <c r="S20" i="79"/>
  <c r="S21" i="79"/>
  <c r="S22" i="79"/>
  <c r="S23" i="79"/>
  <c r="S24" i="79"/>
  <c r="S25" i="79"/>
  <c r="S26" i="79"/>
  <c r="S27" i="79"/>
  <c r="S28" i="79"/>
  <c r="S29" i="79"/>
  <c r="S30" i="79"/>
  <c r="S31" i="79"/>
  <c r="S32" i="79"/>
  <c r="S33" i="79"/>
  <c r="S47" i="79"/>
  <c r="S34" i="79"/>
  <c r="S35" i="79"/>
  <c r="S36" i="79"/>
  <c r="S37" i="79"/>
  <c r="S38" i="79"/>
  <c r="S39" i="79"/>
  <c r="S40" i="79"/>
  <c r="S42" i="79"/>
  <c r="S43" i="79"/>
  <c r="S44" i="79"/>
  <c r="S45" i="79"/>
  <c r="S46" i="79"/>
  <c r="S48" i="79"/>
  <c r="S49" i="79"/>
  <c r="S50" i="79"/>
  <c r="S51" i="79"/>
  <c r="S52" i="79"/>
  <c r="S53" i="79"/>
  <c r="S54" i="79"/>
  <c r="S55" i="79"/>
  <c r="S56" i="79"/>
  <c r="S57" i="79"/>
  <c r="S58" i="79"/>
  <c r="S59" i="79"/>
  <c r="S60" i="79"/>
  <c r="S61" i="79"/>
  <c r="S62" i="79"/>
  <c r="S109" i="79"/>
  <c r="S63" i="79"/>
  <c r="S64" i="79"/>
  <c r="S65" i="79"/>
  <c r="S71" i="79"/>
  <c r="S66" i="79"/>
  <c r="S67" i="79"/>
  <c r="S68" i="79"/>
  <c r="S69" i="79"/>
  <c r="S70" i="79"/>
  <c r="S72" i="79"/>
  <c r="S73" i="79"/>
  <c r="S74" i="79"/>
  <c r="S75" i="79"/>
  <c r="S76" i="79"/>
  <c r="S77" i="79"/>
  <c r="S78" i="79"/>
  <c r="S79" i="79"/>
  <c r="S80" i="79"/>
  <c r="S81" i="79"/>
  <c r="S82" i="79"/>
  <c r="S83" i="79"/>
  <c r="S84" i="79"/>
  <c r="S85" i="79"/>
  <c r="S86" i="79"/>
  <c r="S87" i="79"/>
  <c r="S88" i="79"/>
  <c r="S89" i="79"/>
  <c r="S90" i="79"/>
  <c r="S91" i="79"/>
  <c r="S92" i="79"/>
  <c r="S93" i="79"/>
  <c r="S94" i="79"/>
  <c r="S95" i="79"/>
  <c r="S96" i="79"/>
  <c r="S97" i="79"/>
  <c r="S98" i="79"/>
  <c r="S99" i="79"/>
  <c r="S100" i="79"/>
  <c r="S101" i="79"/>
  <c r="S102" i="79"/>
  <c r="S103" i="79"/>
  <c r="S104" i="79"/>
  <c r="S105" i="79"/>
  <c r="S106" i="79"/>
  <c r="S107" i="79"/>
  <c r="S108" i="79"/>
  <c r="S110" i="79"/>
  <c r="S112" i="79"/>
  <c r="S111" i="79"/>
  <c r="S113" i="79"/>
  <c r="S114" i="79"/>
  <c r="S115" i="79"/>
  <c r="S116" i="79"/>
  <c r="S117" i="79"/>
  <c r="S118" i="79"/>
  <c r="S119" i="79"/>
  <c r="S120" i="79"/>
  <c r="S121" i="79"/>
  <c r="S122" i="79"/>
  <c r="S123" i="79"/>
  <c r="S124" i="79"/>
  <c r="S125" i="79"/>
  <c r="S126" i="79"/>
  <c r="S127" i="79"/>
  <c r="S128" i="79"/>
  <c r="S129" i="79"/>
  <c r="S130" i="79"/>
  <c r="S131" i="79"/>
  <c r="S132" i="79"/>
  <c r="S133" i="79"/>
  <c r="S134" i="79"/>
  <c r="S135" i="79"/>
  <c r="S136" i="79"/>
  <c r="S137" i="79"/>
  <c r="S138" i="79"/>
  <c r="S139" i="79"/>
  <c r="S140" i="79"/>
  <c r="S141" i="79"/>
  <c r="S142" i="79"/>
  <c r="S143" i="79"/>
  <c r="S144" i="79"/>
  <c r="S145" i="79"/>
  <c r="S146" i="79"/>
  <c r="S147" i="79"/>
  <c r="AK3" i="79"/>
  <c r="AM3" i="79"/>
  <c r="V2" i="79"/>
  <c r="X2" i="79"/>
  <c r="AB2" i="79"/>
  <c r="AF2" i="79"/>
  <c r="AI2" i="79"/>
  <c r="AK2" i="79"/>
  <c r="AM2" i="79"/>
  <c r="V4" i="79"/>
  <c r="AB4" i="79"/>
  <c r="AF4" i="79"/>
  <c r="AI4" i="79"/>
  <c r="AK4" i="79"/>
  <c r="AM4" i="79"/>
  <c r="V5" i="79"/>
  <c r="X5" i="79"/>
  <c r="AB5" i="79"/>
  <c r="AF5" i="79"/>
  <c r="AI5" i="79"/>
  <c r="AK5" i="79"/>
  <c r="AM5" i="79"/>
  <c r="V6" i="79"/>
  <c r="X6" i="79"/>
  <c r="AB6" i="79"/>
  <c r="AF6" i="79"/>
  <c r="AI6" i="79"/>
  <c r="AK6" i="79"/>
  <c r="AM6" i="79"/>
  <c r="V7" i="79"/>
  <c r="X7" i="79"/>
  <c r="AB7" i="79"/>
  <c r="AF7" i="79"/>
  <c r="AI7" i="79"/>
  <c r="AK7" i="79"/>
  <c r="AM7" i="79"/>
  <c r="X8" i="79"/>
  <c r="AB8" i="79"/>
  <c r="AF8" i="79"/>
  <c r="AI8" i="79"/>
  <c r="AK8" i="79"/>
  <c r="AM8" i="79"/>
  <c r="V9" i="79"/>
  <c r="X9" i="79"/>
  <c r="AB9" i="79"/>
  <c r="AF9" i="79"/>
  <c r="AI9" i="79"/>
  <c r="AK9" i="79"/>
  <c r="AM9" i="79"/>
  <c r="V10" i="79"/>
  <c r="X10" i="79"/>
  <c r="AB10" i="79"/>
  <c r="AF10" i="79"/>
  <c r="AI10" i="79"/>
  <c r="AK10" i="79"/>
  <c r="AM10" i="79"/>
  <c r="V11" i="79"/>
  <c r="X11" i="79"/>
  <c r="AB11" i="79"/>
  <c r="AF11" i="79"/>
  <c r="AK11" i="79"/>
  <c r="AM11" i="79"/>
  <c r="V12" i="79"/>
  <c r="X12" i="79"/>
  <c r="AB12" i="79"/>
  <c r="AF12" i="79"/>
  <c r="AK12" i="79"/>
  <c r="AM12" i="79"/>
  <c r="V13" i="79"/>
  <c r="X13" i="79"/>
  <c r="AB13" i="79"/>
  <c r="AF13" i="79"/>
  <c r="AI13" i="79"/>
  <c r="AK13" i="79"/>
  <c r="AM13" i="79"/>
  <c r="V14" i="79"/>
  <c r="X14" i="79"/>
  <c r="AF14" i="79"/>
  <c r="AI14" i="79"/>
  <c r="AK14" i="79"/>
  <c r="AM14" i="79"/>
  <c r="V15" i="79"/>
  <c r="X15" i="79"/>
  <c r="AB15" i="79"/>
  <c r="AF15" i="79"/>
  <c r="AI15" i="79"/>
  <c r="AK15" i="79"/>
  <c r="AM15" i="79"/>
  <c r="V16" i="79"/>
  <c r="X16" i="79"/>
  <c r="AB16" i="79"/>
  <c r="AF16" i="79"/>
  <c r="AI16" i="79"/>
  <c r="AK16" i="79"/>
  <c r="AM16" i="79"/>
  <c r="V17" i="79"/>
  <c r="X17" i="79"/>
  <c r="AB17" i="79"/>
  <c r="AF17" i="79"/>
  <c r="AI17" i="79"/>
  <c r="AK17" i="79"/>
  <c r="AM17" i="79"/>
  <c r="V18" i="79"/>
  <c r="X18" i="79"/>
  <c r="AB18" i="79"/>
  <c r="AF18" i="79"/>
  <c r="AI18" i="79"/>
  <c r="AK18" i="79"/>
  <c r="AM18" i="79"/>
  <c r="V19" i="79"/>
  <c r="X19" i="79"/>
  <c r="AB19" i="79"/>
  <c r="AF19" i="79"/>
  <c r="AI19" i="79"/>
  <c r="AK19" i="79"/>
  <c r="AM19" i="79"/>
  <c r="V20" i="79"/>
  <c r="X20" i="79"/>
  <c r="AB20" i="79"/>
  <c r="AF20" i="79"/>
  <c r="AI20" i="79"/>
  <c r="AK20" i="79"/>
  <c r="AM20" i="79"/>
  <c r="V21" i="79"/>
  <c r="X21" i="79"/>
  <c r="AB21" i="79"/>
  <c r="AF21" i="79"/>
  <c r="AI21" i="79"/>
  <c r="AK21" i="79"/>
  <c r="AM21" i="79"/>
  <c r="V22" i="79"/>
  <c r="X22" i="79"/>
  <c r="AB22" i="79"/>
  <c r="AF22" i="79"/>
  <c r="AI22" i="79"/>
  <c r="AK22" i="79"/>
  <c r="AM22" i="79"/>
  <c r="V23" i="79"/>
  <c r="X23" i="79"/>
  <c r="AB23" i="79"/>
  <c r="AF23" i="79"/>
  <c r="AI23" i="79"/>
  <c r="AK23" i="79"/>
  <c r="AM23" i="79"/>
  <c r="V24" i="79"/>
  <c r="X24" i="79"/>
  <c r="AB24" i="79"/>
  <c r="AF24" i="79"/>
  <c r="AI24" i="79"/>
  <c r="AK24" i="79"/>
  <c r="AM24" i="79"/>
  <c r="V25" i="79"/>
  <c r="X25" i="79"/>
  <c r="AB25" i="79"/>
  <c r="AF25" i="79"/>
  <c r="AI25" i="79"/>
  <c r="AK25" i="79"/>
  <c r="AM25" i="79"/>
  <c r="V26" i="79"/>
  <c r="X26" i="79"/>
  <c r="AB26" i="79"/>
  <c r="AF26" i="79"/>
  <c r="AI26" i="79"/>
  <c r="AK26" i="79"/>
  <c r="AM26" i="79"/>
  <c r="V27" i="79"/>
  <c r="X27" i="79"/>
  <c r="AB27" i="79"/>
  <c r="AF27" i="79"/>
  <c r="AI27" i="79"/>
  <c r="AK27" i="79"/>
  <c r="AM27" i="79"/>
  <c r="V28" i="79"/>
  <c r="X28" i="79"/>
  <c r="AB28" i="79"/>
  <c r="AF28" i="79"/>
  <c r="AI28" i="79"/>
  <c r="AK28" i="79"/>
  <c r="AM28" i="79"/>
  <c r="V29" i="79"/>
  <c r="X29" i="79"/>
  <c r="AB29" i="79"/>
  <c r="AF29" i="79"/>
  <c r="AI29" i="79"/>
  <c r="AK29" i="79"/>
  <c r="AM29" i="79"/>
  <c r="V30" i="79"/>
  <c r="X30" i="79"/>
  <c r="AB30" i="79"/>
  <c r="AF30" i="79"/>
  <c r="AI30" i="79"/>
  <c r="AK30" i="79"/>
  <c r="AM30" i="79"/>
  <c r="V31" i="79"/>
  <c r="X31" i="79"/>
  <c r="AB31" i="79"/>
  <c r="AF31" i="79"/>
  <c r="AI31" i="79"/>
  <c r="AK31" i="79"/>
  <c r="AM31" i="79"/>
  <c r="V32" i="79"/>
  <c r="X32" i="79"/>
  <c r="AB32" i="79"/>
  <c r="AF32" i="79"/>
  <c r="AI32" i="79"/>
  <c r="AK32" i="79"/>
  <c r="AM32" i="79"/>
  <c r="V33" i="79"/>
  <c r="X33" i="79"/>
  <c r="AB33" i="79"/>
  <c r="AF33" i="79"/>
  <c r="AI33" i="79"/>
  <c r="AK33" i="79"/>
  <c r="AM33" i="79"/>
  <c r="V34" i="79"/>
  <c r="X34" i="79"/>
  <c r="AB34" i="79"/>
  <c r="AF34" i="79"/>
  <c r="AI34" i="79"/>
  <c r="AK34" i="79"/>
  <c r="AM34" i="79"/>
  <c r="V35" i="79"/>
  <c r="X35" i="79"/>
  <c r="AB35" i="79"/>
  <c r="AF35" i="79"/>
  <c r="AI35" i="79"/>
  <c r="AK35" i="79"/>
  <c r="AM35" i="79"/>
  <c r="V36" i="79"/>
  <c r="X36" i="79"/>
  <c r="AB36" i="79"/>
  <c r="AF36" i="79"/>
  <c r="AI36" i="79"/>
  <c r="AK36" i="79"/>
  <c r="AM36" i="79"/>
  <c r="V37" i="79"/>
  <c r="X37" i="79"/>
  <c r="AB37" i="79"/>
  <c r="AF37" i="79"/>
  <c r="AI37" i="79"/>
  <c r="AK37" i="79"/>
  <c r="AM37" i="79"/>
  <c r="V38" i="79"/>
  <c r="X38" i="79"/>
  <c r="AB38" i="79"/>
  <c r="AF38" i="79"/>
  <c r="AI38" i="79"/>
  <c r="AK38" i="79"/>
  <c r="AM38" i="79"/>
  <c r="V39" i="79"/>
  <c r="X39" i="79"/>
  <c r="AB39" i="79"/>
  <c r="AF39" i="79"/>
  <c r="AI39" i="79"/>
  <c r="AK39" i="79"/>
  <c r="AM39" i="79"/>
  <c r="V40" i="79"/>
  <c r="X40" i="79"/>
  <c r="AB40" i="79"/>
  <c r="AF40" i="79"/>
  <c r="AI40" i="79"/>
  <c r="AK40" i="79"/>
  <c r="AM40" i="79"/>
  <c r="V41" i="79"/>
  <c r="X41" i="79"/>
  <c r="AB41" i="79"/>
  <c r="AF41" i="79"/>
  <c r="AI41" i="79"/>
  <c r="AK41" i="79"/>
  <c r="AM41" i="79"/>
  <c r="V42" i="79"/>
  <c r="X42" i="79"/>
  <c r="AB42" i="79"/>
  <c r="AF42" i="79"/>
  <c r="AI42" i="79"/>
  <c r="AK42" i="79"/>
  <c r="AM42" i="79"/>
  <c r="V43" i="79"/>
  <c r="X43" i="79"/>
  <c r="AB43" i="79"/>
  <c r="AF43" i="79"/>
  <c r="AI43" i="79"/>
  <c r="AK43" i="79"/>
  <c r="AM43" i="79"/>
  <c r="V44" i="79"/>
  <c r="X44" i="79"/>
  <c r="AB44" i="79"/>
  <c r="AF44" i="79"/>
  <c r="AI44" i="79"/>
  <c r="AK44" i="79"/>
  <c r="AM44" i="79"/>
  <c r="V45" i="79"/>
  <c r="AB45" i="79"/>
  <c r="AF45" i="79"/>
  <c r="AI45" i="79"/>
  <c r="AK45" i="79"/>
  <c r="AM45" i="79"/>
  <c r="V46" i="79"/>
  <c r="X46" i="79"/>
  <c r="AB46" i="79"/>
  <c r="AF46" i="79"/>
  <c r="AI46" i="79"/>
  <c r="AK46" i="79"/>
  <c r="AM46" i="79"/>
  <c r="V47" i="79"/>
  <c r="X47" i="79"/>
  <c r="AB47" i="79"/>
  <c r="AF47" i="79"/>
  <c r="AI47" i="79"/>
  <c r="AK47" i="79"/>
  <c r="AM47" i="79"/>
  <c r="V48" i="79"/>
  <c r="X48" i="79"/>
  <c r="AB48" i="79"/>
  <c r="AF48" i="79"/>
  <c r="AI48" i="79"/>
  <c r="AK48" i="79"/>
  <c r="AM48" i="79"/>
  <c r="V49" i="79"/>
  <c r="X49" i="79"/>
  <c r="AB49" i="79"/>
  <c r="AF49" i="79"/>
  <c r="AI49" i="79"/>
  <c r="AK49" i="79"/>
  <c r="AM49" i="79"/>
  <c r="V50" i="79"/>
  <c r="X50" i="79"/>
  <c r="AB50" i="79"/>
  <c r="AF50" i="79"/>
  <c r="AI50" i="79"/>
  <c r="AK50" i="79"/>
  <c r="AM50" i="79"/>
  <c r="V51" i="79"/>
  <c r="X51" i="79"/>
  <c r="AB51" i="79"/>
  <c r="AF51" i="79"/>
  <c r="AI51" i="79"/>
  <c r="AK51" i="79"/>
  <c r="AM51" i="79"/>
  <c r="V52" i="79"/>
  <c r="X52" i="79"/>
  <c r="AB52" i="79"/>
  <c r="AF52" i="79"/>
  <c r="AI52" i="79"/>
  <c r="AK52" i="79"/>
  <c r="AM52" i="79"/>
  <c r="V53" i="79"/>
  <c r="X53" i="79"/>
  <c r="AB53" i="79"/>
  <c r="AF53" i="79"/>
  <c r="AI53" i="79"/>
  <c r="AK53" i="79"/>
  <c r="AM53" i="79"/>
  <c r="V54" i="79"/>
  <c r="X54" i="79"/>
  <c r="AB54" i="79"/>
  <c r="AF54" i="79"/>
  <c r="AI54" i="79"/>
  <c r="AK54" i="79"/>
  <c r="AM54" i="79"/>
  <c r="V55" i="79"/>
  <c r="X55" i="79"/>
  <c r="AB55" i="79"/>
  <c r="AF55" i="79"/>
  <c r="AI55" i="79"/>
  <c r="AK55" i="79"/>
  <c r="AM55" i="79"/>
  <c r="V56" i="79"/>
  <c r="X56" i="79"/>
  <c r="AB56" i="79"/>
  <c r="AF56" i="79"/>
  <c r="AI56" i="79"/>
  <c r="AK56" i="79"/>
  <c r="AM56" i="79"/>
  <c r="V57" i="79"/>
  <c r="X57" i="79"/>
  <c r="AB57" i="79"/>
  <c r="AF57" i="79"/>
  <c r="AI57" i="79"/>
  <c r="AK57" i="79"/>
  <c r="AM57" i="79"/>
  <c r="V58" i="79"/>
  <c r="X58" i="79"/>
  <c r="AB58" i="79"/>
  <c r="AF58" i="79"/>
  <c r="AI58" i="79"/>
  <c r="AK58" i="79"/>
  <c r="AM58" i="79"/>
  <c r="V59" i="79"/>
  <c r="X59" i="79"/>
  <c r="AB59" i="79"/>
  <c r="AF59" i="79"/>
  <c r="AI59" i="79"/>
  <c r="AK59" i="79"/>
  <c r="AM59" i="79"/>
  <c r="X60" i="79"/>
  <c r="AB60" i="79"/>
  <c r="AF60" i="79"/>
  <c r="AI60" i="79"/>
  <c r="AK60" i="79"/>
  <c r="AM60" i="79"/>
  <c r="V61" i="79"/>
  <c r="AB61" i="79"/>
  <c r="AF61" i="79"/>
  <c r="AI61" i="79"/>
  <c r="AK61" i="79"/>
  <c r="AM61" i="79"/>
  <c r="V62" i="79"/>
  <c r="X62" i="79"/>
  <c r="AB62" i="79"/>
  <c r="AF62" i="79"/>
  <c r="AI62" i="79"/>
  <c r="AK62" i="79"/>
  <c r="AM62" i="79"/>
  <c r="V63" i="79"/>
  <c r="X63" i="79"/>
  <c r="AB63" i="79"/>
  <c r="AF63" i="79"/>
  <c r="AI63" i="79"/>
  <c r="AK63" i="79"/>
  <c r="AM63" i="79"/>
  <c r="X64" i="79"/>
  <c r="AB64" i="79"/>
  <c r="AI64" i="79"/>
  <c r="AK64" i="79"/>
  <c r="AM64" i="79"/>
  <c r="V65" i="79"/>
  <c r="X65" i="79"/>
  <c r="AB65" i="79"/>
  <c r="AF65" i="79"/>
  <c r="AI65" i="79"/>
  <c r="AK65" i="79"/>
  <c r="AM65" i="79"/>
  <c r="V66" i="79"/>
  <c r="X66" i="79"/>
  <c r="AB66" i="79"/>
  <c r="AF66" i="79"/>
  <c r="AI66" i="79"/>
  <c r="AK66" i="79"/>
  <c r="AM66" i="79"/>
  <c r="V67" i="79"/>
  <c r="X67" i="79"/>
  <c r="AB67" i="79"/>
  <c r="AF67" i="79"/>
  <c r="AI67" i="79"/>
  <c r="AK67" i="79"/>
  <c r="AM67" i="79"/>
  <c r="V68" i="79"/>
  <c r="X68" i="79"/>
  <c r="AB68" i="79"/>
  <c r="AF68" i="79"/>
  <c r="AI68" i="79"/>
  <c r="AK68" i="79"/>
  <c r="AM68" i="79"/>
  <c r="V69" i="79"/>
  <c r="X69" i="79"/>
  <c r="AB69" i="79"/>
  <c r="AF69" i="79"/>
  <c r="AI69" i="79"/>
  <c r="AK69" i="79"/>
  <c r="AM69" i="79"/>
  <c r="V70" i="79"/>
  <c r="X70" i="79"/>
  <c r="AB70" i="79"/>
  <c r="AF70" i="79"/>
  <c r="AI70" i="79"/>
  <c r="AK70" i="79"/>
  <c r="AM70" i="79"/>
  <c r="V71" i="79"/>
  <c r="X71" i="79"/>
  <c r="AB71" i="79"/>
  <c r="AF71" i="79"/>
  <c r="AI71" i="79"/>
  <c r="AK71" i="79"/>
  <c r="AM71" i="79"/>
  <c r="V72" i="79"/>
  <c r="X72" i="79"/>
  <c r="AB72" i="79"/>
  <c r="AF72" i="79"/>
  <c r="AI72" i="79"/>
  <c r="AK72" i="79"/>
  <c r="AM72" i="79"/>
  <c r="V73" i="79"/>
  <c r="X73" i="79"/>
  <c r="AB73" i="79"/>
  <c r="AF73" i="79"/>
  <c r="AI73" i="79"/>
  <c r="AK73" i="79"/>
  <c r="AM73" i="79"/>
  <c r="V74" i="79"/>
  <c r="X74" i="79"/>
  <c r="AB74" i="79"/>
  <c r="AF74" i="79"/>
  <c r="AI74" i="79"/>
  <c r="AK74" i="79"/>
  <c r="AM74" i="79"/>
  <c r="V75" i="79"/>
  <c r="X75" i="79"/>
  <c r="AB75" i="79"/>
  <c r="AF75" i="79"/>
  <c r="AI75" i="79"/>
  <c r="AK75" i="79"/>
  <c r="AM75" i="79"/>
  <c r="V76" i="79"/>
  <c r="X76" i="79"/>
  <c r="AB76" i="79"/>
  <c r="AF76" i="79"/>
  <c r="AI76" i="79"/>
  <c r="AK76" i="79"/>
  <c r="AM76" i="79"/>
  <c r="V77" i="79"/>
  <c r="X77" i="79"/>
  <c r="AB77" i="79"/>
  <c r="AF77" i="79"/>
  <c r="AI77" i="79"/>
  <c r="AK77" i="79"/>
  <c r="AM77" i="79"/>
  <c r="V78" i="79"/>
  <c r="X78" i="79"/>
  <c r="AB78" i="79"/>
  <c r="AF78" i="79"/>
  <c r="AI78" i="79"/>
  <c r="AK78" i="79"/>
  <c r="AM78" i="79"/>
  <c r="V79" i="79"/>
  <c r="X79" i="79"/>
  <c r="AB79" i="79"/>
  <c r="AF79" i="79"/>
  <c r="AI79" i="79"/>
  <c r="AK79" i="79"/>
  <c r="AM79" i="79"/>
  <c r="V80" i="79"/>
  <c r="X80" i="79"/>
  <c r="AB80" i="79"/>
  <c r="AF80" i="79"/>
  <c r="AI80" i="79"/>
  <c r="AK80" i="79"/>
  <c r="AM80" i="79"/>
  <c r="V81" i="79"/>
  <c r="X81" i="79"/>
  <c r="AB81" i="79"/>
  <c r="AF81" i="79"/>
  <c r="AI81" i="79"/>
  <c r="AK81" i="79"/>
  <c r="AM81" i="79"/>
  <c r="V82" i="79"/>
  <c r="X82" i="79"/>
  <c r="AB82" i="79"/>
  <c r="AF82" i="79"/>
  <c r="AI82" i="79"/>
  <c r="AK82" i="79"/>
  <c r="AM82" i="79"/>
  <c r="V83" i="79"/>
  <c r="X83" i="79"/>
  <c r="AB83" i="79"/>
  <c r="AF83" i="79"/>
  <c r="AI83" i="79"/>
  <c r="AK83" i="79"/>
  <c r="AM83" i="79"/>
  <c r="V84" i="79"/>
  <c r="X84" i="79"/>
  <c r="AB84" i="79"/>
  <c r="AF84" i="79"/>
  <c r="AI84" i="79"/>
  <c r="AK84" i="79"/>
  <c r="AM84" i="79"/>
  <c r="V85" i="79"/>
  <c r="X85" i="79"/>
  <c r="AB85" i="79"/>
  <c r="AF85" i="79"/>
  <c r="AI85" i="79"/>
  <c r="AK85" i="79"/>
  <c r="AM85" i="79"/>
  <c r="V86" i="79"/>
  <c r="X86" i="79"/>
  <c r="AB86" i="79"/>
  <c r="AF86" i="79"/>
  <c r="AI86" i="79"/>
  <c r="AK86" i="79"/>
  <c r="AM86" i="79"/>
  <c r="V87" i="79"/>
  <c r="X87" i="79"/>
  <c r="AB87" i="79"/>
  <c r="AF87" i="79"/>
  <c r="AI87" i="79"/>
  <c r="AK87" i="79"/>
  <c r="AM87" i="79"/>
  <c r="V88" i="79"/>
  <c r="X88" i="79"/>
  <c r="AB88" i="79"/>
  <c r="AF88" i="79"/>
  <c r="AI88" i="79"/>
  <c r="AK88" i="79"/>
  <c r="AM88" i="79"/>
  <c r="V89" i="79"/>
  <c r="X89" i="79"/>
  <c r="AB89" i="79"/>
  <c r="AF89" i="79"/>
  <c r="AI89" i="79"/>
  <c r="AK89" i="79"/>
  <c r="AM89" i="79"/>
  <c r="V90" i="79"/>
  <c r="X90" i="79"/>
  <c r="AB90" i="79"/>
  <c r="AF90" i="79"/>
  <c r="AI90" i="79"/>
  <c r="AK90" i="79"/>
  <c r="AM90" i="79"/>
  <c r="V91" i="79"/>
  <c r="X91" i="79"/>
  <c r="AB91" i="79"/>
  <c r="AF91" i="79"/>
  <c r="AI91" i="79"/>
  <c r="AK91" i="79"/>
  <c r="AM91" i="79"/>
  <c r="V92" i="79"/>
  <c r="X92" i="79"/>
  <c r="AB92" i="79"/>
  <c r="AF92" i="79"/>
  <c r="AI92" i="79"/>
  <c r="AK92" i="79"/>
  <c r="AM92" i="79"/>
  <c r="V93" i="79"/>
  <c r="X93" i="79"/>
  <c r="AB93" i="79"/>
  <c r="AF93" i="79"/>
  <c r="AK93" i="79"/>
  <c r="AM93" i="79"/>
  <c r="V94" i="79"/>
  <c r="X94" i="79"/>
  <c r="AB94" i="79"/>
  <c r="AF94" i="79"/>
  <c r="AI94" i="79"/>
  <c r="AK94" i="79"/>
  <c r="AM94" i="79"/>
  <c r="V95" i="79"/>
  <c r="X95" i="79"/>
  <c r="AB95" i="79"/>
  <c r="AF95" i="79"/>
  <c r="AI95" i="79"/>
  <c r="AK95" i="79"/>
  <c r="AM95" i="79"/>
  <c r="V96" i="79"/>
  <c r="X96" i="79"/>
  <c r="AB96" i="79"/>
  <c r="AF96" i="79"/>
  <c r="AI96" i="79"/>
  <c r="AK96" i="79"/>
  <c r="AM96" i="79"/>
  <c r="V97" i="79"/>
  <c r="X97" i="79"/>
  <c r="AB97" i="79"/>
  <c r="AF97" i="79"/>
  <c r="AI97" i="79"/>
  <c r="AK97" i="79"/>
  <c r="AM97" i="79"/>
  <c r="V98" i="79"/>
  <c r="X98" i="79"/>
  <c r="AB98" i="79"/>
  <c r="AF98" i="79"/>
  <c r="AI98" i="79"/>
  <c r="AK98" i="79"/>
  <c r="AM98" i="79"/>
  <c r="V99" i="79"/>
  <c r="X99" i="79"/>
  <c r="AB99" i="79"/>
  <c r="AF99" i="79"/>
  <c r="AI99" i="79"/>
  <c r="AK99" i="79"/>
  <c r="AM99" i="79"/>
  <c r="V100" i="79"/>
  <c r="X100" i="79"/>
  <c r="AB100" i="79"/>
  <c r="AF100" i="79"/>
  <c r="AI100" i="79"/>
  <c r="AK100" i="79"/>
  <c r="AM100" i="79"/>
  <c r="V101" i="79"/>
  <c r="X101" i="79"/>
  <c r="AB101" i="79"/>
  <c r="AF101" i="79"/>
  <c r="AI101" i="79"/>
  <c r="AK101" i="79"/>
  <c r="AM101" i="79"/>
  <c r="V102" i="79"/>
  <c r="X102" i="79"/>
  <c r="AB102" i="79"/>
  <c r="AF102" i="79"/>
  <c r="AI102" i="79"/>
  <c r="AK102" i="79"/>
  <c r="AM102" i="79"/>
  <c r="V103" i="79"/>
  <c r="X103" i="79"/>
  <c r="AB103" i="79"/>
  <c r="AF103" i="79"/>
  <c r="AI103" i="79"/>
  <c r="AK103" i="79"/>
  <c r="AM103" i="79"/>
  <c r="V104" i="79"/>
  <c r="X104" i="79"/>
  <c r="AB104" i="79"/>
  <c r="AF104" i="79"/>
  <c r="AI104" i="79"/>
  <c r="AK104" i="79"/>
  <c r="AM104" i="79"/>
  <c r="V105" i="79"/>
  <c r="X105" i="79"/>
  <c r="AB105" i="79"/>
  <c r="AF105" i="79"/>
  <c r="AI105" i="79"/>
  <c r="AK105" i="79"/>
  <c r="AM105" i="79"/>
  <c r="V106" i="79"/>
  <c r="X106" i="79"/>
  <c r="AB106" i="79"/>
  <c r="AF106" i="79"/>
  <c r="AK106" i="79"/>
  <c r="AM106" i="79"/>
  <c r="V107" i="79"/>
  <c r="X107" i="79"/>
  <c r="AB107" i="79"/>
  <c r="AF107" i="79"/>
  <c r="AI107" i="79"/>
  <c r="AK107" i="79"/>
  <c r="AM107" i="79"/>
  <c r="V108" i="79"/>
  <c r="X108" i="79"/>
  <c r="AB108" i="79"/>
  <c r="AF108" i="79"/>
  <c r="AI108" i="79"/>
  <c r="AK108" i="79"/>
  <c r="AM108" i="79"/>
  <c r="V109" i="79"/>
  <c r="X109" i="79"/>
  <c r="AB109" i="79"/>
  <c r="AF109" i="79"/>
  <c r="AI109" i="79"/>
  <c r="AK109" i="79"/>
  <c r="AM109" i="79"/>
  <c r="V110" i="79"/>
  <c r="X110" i="79"/>
  <c r="AB110" i="79"/>
  <c r="AF110" i="79"/>
  <c r="AI110" i="79"/>
  <c r="AK110" i="79"/>
  <c r="AM110" i="79"/>
  <c r="V111" i="79"/>
  <c r="X111" i="79"/>
  <c r="AB111" i="79"/>
  <c r="AF111" i="79"/>
  <c r="AI111" i="79"/>
  <c r="AK111" i="79"/>
  <c r="AM111" i="79"/>
  <c r="V112" i="79"/>
  <c r="X112" i="79"/>
  <c r="AB112" i="79"/>
  <c r="AF112" i="79"/>
  <c r="AI112" i="79"/>
  <c r="AK112" i="79"/>
  <c r="AM112" i="79"/>
  <c r="V113" i="79"/>
  <c r="X113" i="79"/>
  <c r="AB113" i="79"/>
  <c r="AF113" i="79"/>
  <c r="AI113" i="79"/>
  <c r="AK113" i="79"/>
  <c r="AM113" i="79"/>
  <c r="V114" i="79"/>
  <c r="X114" i="79"/>
  <c r="AB114" i="79"/>
  <c r="AF114" i="79"/>
  <c r="AI114" i="79"/>
  <c r="AK114" i="79"/>
  <c r="AM114" i="79"/>
  <c r="V115" i="79"/>
  <c r="X115" i="79"/>
  <c r="AB115" i="79"/>
  <c r="AF115" i="79"/>
  <c r="AI115" i="79"/>
  <c r="AK115" i="79"/>
  <c r="AM115" i="79"/>
  <c r="V116" i="79"/>
  <c r="X116" i="79"/>
  <c r="AB116" i="79"/>
  <c r="AF116" i="79"/>
  <c r="AI116" i="79"/>
  <c r="AK116" i="79"/>
  <c r="AM116" i="79"/>
  <c r="V117" i="79"/>
  <c r="X117" i="79"/>
  <c r="AB117" i="79"/>
  <c r="AF117" i="79"/>
  <c r="AI117" i="79"/>
  <c r="AK117" i="79"/>
  <c r="AM117" i="79"/>
  <c r="V118" i="79"/>
  <c r="X118" i="79"/>
  <c r="AB118" i="79"/>
  <c r="AF118" i="79"/>
  <c r="AI118" i="79"/>
  <c r="AK118" i="79"/>
  <c r="AM118" i="79"/>
  <c r="V119" i="79"/>
  <c r="X119" i="79"/>
  <c r="AB119" i="79"/>
  <c r="AF119" i="79"/>
  <c r="AI119" i="79"/>
  <c r="AK119" i="79"/>
  <c r="AM119" i="79"/>
  <c r="V120" i="79"/>
  <c r="X120" i="79"/>
  <c r="AB120" i="79"/>
  <c r="AF120" i="79"/>
  <c r="AI120" i="79"/>
  <c r="AK120" i="79"/>
  <c r="AM120" i="79"/>
  <c r="V121" i="79"/>
  <c r="X121" i="79"/>
  <c r="AB121" i="79"/>
  <c r="AF121" i="79"/>
  <c r="AI121" i="79"/>
  <c r="AK121" i="79"/>
  <c r="AM121" i="79"/>
  <c r="V122" i="79"/>
  <c r="X122" i="79"/>
  <c r="AF122" i="79"/>
  <c r="AI122" i="79"/>
  <c r="AK122" i="79"/>
  <c r="AM122" i="79"/>
  <c r="V123" i="79"/>
  <c r="X123" i="79"/>
  <c r="AB123" i="79"/>
  <c r="AF123" i="79"/>
  <c r="AI123" i="79"/>
  <c r="AK123" i="79"/>
  <c r="AM123" i="79"/>
  <c r="V124" i="79"/>
  <c r="X124" i="79"/>
  <c r="AB124" i="79"/>
  <c r="AF124" i="79"/>
  <c r="AI124" i="79"/>
  <c r="AK124" i="79"/>
  <c r="AM124" i="79"/>
  <c r="V125" i="79"/>
  <c r="X125" i="79"/>
  <c r="AB125" i="79"/>
  <c r="AF125" i="79"/>
  <c r="AI125" i="79"/>
  <c r="AK125" i="79"/>
  <c r="AM125" i="79"/>
  <c r="V126" i="79"/>
  <c r="X126" i="79"/>
  <c r="AB126" i="79"/>
  <c r="AF126" i="79"/>
  <c r="AI126" i="79"/>
  <c r="AK126" i="79"/>
  <c r="AM126" i="79"/>
  <c r="V127" i="79"/>
  <c r="X127" i="79"/>
  <c r="AB127" i="79"/>
  <c r="AF127" i="79"/>
  <c r="AI127" i="79"/>
  <c r="AK127" i="79"/>
  <c r="AM127" i="79"/>
  <c r="V128" i="79"/>
  <c r="X128" i="79"/>
  <c r="AB128" i="79"/>
  <c r="AF128" i="79"/>
  <c r="AI128" i="79"/>
  <c r="AK128" i="79"/>
  <c r="AM128" i="79"/>
  <c r="V129" i="79"/>
  <c r="X129" i="79"/>
  <c r="AB129" i="79"/>
  <c r="AF129" i="79"/>
  <c r="AI129" i="79"/>
  <c r="AK129" i="79"/>
  <c r="AM129" i="79"/>
  <c r="V130" i="79"/>
  <c r="X130" i="79"/>
  <c r="AB130" i="79"/>
  <c r="AF130" i="79"/>
  <c r="AI130" i="79"/>
  <c r="AK130" i="79"/>
  <c r="AM130" i="79"/>
  <c r="V131" i="79"/>
  <c r="X131" i="79"/>
  <c r="AB131" i="79"/>
  <c r="AF131" i="79"/>
  <c r="AI131" i="79"/>
  <c r="AK131" i="79"/>
  <c r="AM131" i="79"/>
  <c r="V132" i="79"/>
  <c r="X132" i="79"/>
  <c r="AB132" i="79"/>
  <c r="AF132" i="79"/>
  <c r="AI132" i="79"/>
  <c r="AK132" i="79"/>
  <c r="AM132" i="79"/>
  <c r="V133" i="79"/>
  <c r="X133" i="79"/>
  <c r="AB133" i="79"/>
  <c r="AF133" i="79"/>
  <c r="AI133" i="79"/>
  <c r="AK133" i="79"/>
  <c r="AM133" i="79"/>
  <c r="V134" i="79"/>
  <c r="X134" i="79"/>
  <c r="AB134" i="79"/>
  <c r="AF134" i="79"/>
  <c r="AI134" i="79"/>
  <c r="AK134" i="79"/>
  <c r="AM134" i="79"/>
  <c r="V135" i="79"/>
  <c r="X135" i="79"/>
  <c r="AB135" i="79"/>
  <c r="AF135" i="79"/>
  <c r="AI135" i="79"/>
  <c r="AK135" i="79"/>
  <c r="AM135" i="79"/>
  <c r="V136" i="79"/>
  <c r="X136" i="79"/>
  <c r="AB136" i="79"/>
  <c r="AF136" i="79"/>
  <c r="AI136" i="79"/>
  <c r="AK136" i="79"/>
  <c r="AM136" i="79"/>
  <c r="V137" i="79"/>
  <c r="X137" i="79"/>
  <c r="AB137" i="79"/>
  <c r="AF137" i="79"/>
  <c r="AI137" i="79"/>
  <c r="AK137" i="79"/>
  <c r="AM137" i="79"/>
  <c r="V138" i="79"/>
  <c r="X138" i="79"/>
  <c r="AB138" i="79"/>
  <c r="AF138" i="79"/>
  <c r="AI138" i="79"/>
  <c r="AK138" i="79"/>
  <c r="AM138" i="79"/>
  <c r="V139" i="79"/>
  <c r="X139" i="79"/>
  <c r="AB139" i="79"/>
  <c r="AF139" i="79"/>
  <c r="AI139" i="79"/>
  <c r="AK139" i="79"/>
  <c r="AM139" i="79"/>
  <c r="V140" i="79"/>
  <c r="X140" i="79"/>
  <c r="AB140" i="79"/>
  <c r="AF140" i="79"/>
  <c r="AI140" i="79"/>
  <c r="AK140" i="79"/>
  <c r="AM140" i="79"/>
  <c r="V141" i="79"/>
  <c r="X141" i="79"/>
  <c r="AB141" i="79"/>
  <c r="AI141" i="79"/>
  <c r="AK141" i="79"/>
  <c r="AM141" i="79"/>
  <c r="V142" i="79"/>
  <c r="X142" i="79"/>
  <c r="AB142" i="79"/>
  <c r="AI142" i="79"/>
  <c r="AK142" i="79"/>
  <c r="AM142" i="79"/>
  <c r="V143" i="79"/>
  <c r="X143" i="79"/>
  <c r="AB143" i="79"/>
  <c r="AF143" i="79"/>
  <c r="AK143" i="79"/>
  <c r="AM143" i="79"/>
  <c r="V144" i="79"/>
  <c r="X144" i="79"/>
  <c r="AB144" i="79"/>
  <c r="AF144" i="79"/>
  <c r="AI144" i="79"/>
  <c r="AK144" i="79"/>
  <c r="AM144" i="79"/>
  <c r="V145" i="79"/>
  <c r="X145" i="79"/>
  <c r="AB145" i="79"/>
  <c r="AF145" i="79"/>
  <c r="AI145" i="79"/>
  <c r="AK145" i="79"/>
  <c r="AM145" i="79"/>
  <c r="V146" i="79"/>
  <c r="X146" i="79"/>
  <c r="AB146" i="79"/>
  <c r="AF146" i="79"/>
  <c r="AI146" i="79"/>
  <c r="AK146" i="79"/>
  <c r="AM146" i="79"/>
  <c r="V147" i="79"/>
  <c r="X147" i="79"/>
  <c r="AB147" i="79"/>
  <c r="AF147" i="79"/>
  <c r="AI147" i="79"/>
  <c r="AK147" i="79"/>
  <c r="AM147" i="79"/>
  <c r="AN3" i="79"/>
  <c r="AN4" i="79"/>
  <c r="AN5" i="79"/>
  <c r="AN6" i="79"/>
  <c r="AN7" i="79"/>
  <c r="AN8" i="79"/>
  <c r="AN9" i="79"/>
  <c r="AN10" i="79"/>
  <c r="AN11" i="79"/>
  <c r="AN13" i="79"/>
  <c r="AN14" i="79"/>
  <c r="AN15" i="79"/>
  <c r="AN16" i="79"/>
  <c r="AN17" i="79"/>
  <c r="AN18" i="79"/>
  <c r="AN19" i="79"/>
  <c r="AN20" i="79"/>
  <c r="AN21" i="79"/>
  <c r="AN22" i="79"/>
  <c r="AN23" i="79"/>
  <c r="AN24" i="79"/>
  <c r="AN25" i="79"/>
  <c r="AN26" i="79"/>
  <c r="AN27" i="79"/>
  <c r="AN28" i="79"/>
  <c r="AN29" i="79"/>
  <c r="AN30" i="79"/>
  <c r="AN31" i="79"/>
  <c r="AN32" i="79"/>
  <c r="AN33" i="79"/>
  <c r="AN34" i="79"/>
  <c r="AN35" i="79"/>
  <c r="AN36" i="79"/>
  <c r="AN38" i="79"/>
  <c r="AN40" i="79"/>
  <c r="AN41" i="79"/>
  <c r="AN42" i="79"/>
  <c r="AN43" i="79"/>
  <c r="AN45" i="79"/>
  <c r="AN46" i="79"/>
  <c r="AN47" i="79"/>
  <c r="AN48" i="79"/>
  <c r="AN49" i="79"/>
  <c r="AN50" i="79"/>
  <c r="AN51" i="79"/>
  <c r="AN52" i="79"/>
  <c r="AN53" i="79"/>
  <c r="AN54" i="79"/>
  <c r="AN55" i="79"/>
  <c r="AN56" i="79"/>
  <c r="AN57" i="79"/>
  <c r="AN58" i="79"/>
  <c r="AN59" i="79"/>
  <c r="AN60" i="79"/>
  <c r="AN61" i="79"/>
  <c r="AN62" i="79"/>
  <c r="AN63" i="79"/>
  <c r="AN64" i="79"/>
  <c r="AN65" i="79"/>
  <c r="AN66" i="79"/>
  <c r="AN67" i="79"/>
  <c r="AN68" i="79"/>
  <c r="AN69" i="79"/>
  <c r="AN70" i="79"/>
  <c r="AN71" i="79"/>
  <c r="AN72" i="79"/>
  <c r="AN73" i="79"/>
  <c r="AN74" i="79"/>
  <c r="AN75" i="79"/>
  <c r="AN76" i="79"/>
  <c r="AN77" i="79"/>
  <c r="AN78" i="79"/>
  <c r="AN79" i="79"/>
  <c r="AN80" i="79"/>
  <c r="AN81" i="79"/>
  <c r="AN82" i="79"/>
  <c r="AN83" i="79"/>
  <c r="AN84" i="79"/>
  <c r="AN85" i="79"/>
  <c r="AN86" i="79"/>
  <c r="AN87" i="79"/>
  <c r="AN89" i="79"/>
  <c r="AN90" i="79"/>
  <c r="AN91" i="79"/>
  <c r="AN92" i="79"/>
  <c r="AN93" i="79"/>
  <c r="AN94" i="79"/>
  <c r="AN95" i="79"/>
  <c r="AN96" i="79"/>
  <c r="AN98" i="79"/>
  <c r="AN99" i="79"/>
  <c r="AN100" i="79"/>
  <c r="AN102" i="79"/>
  <c r="AN104" i="79"/>
  <c r="AN105" i="79"/>
  <c r="AN106" i="79"/>
  <c r="AN107" i="79"/>
  <c r="AN108" i="79"/>
  <c r="AN109" i="79"/>
  <c r="AN110" i="79"/>
  <c r="AN111" i="79"/>
  <c r="AN112" i="79"/>
  <c r="AN113" i="79"/>
  <c r="AN114" i="79"/>
  <c r="AN115" i="79"/>
  <c r="AN116" i="79"/>
  <c r="AN117" i="79"/>
  <c r="AN118" i="79"/>
  <c r="AN119" i="79"/>
  <c r="AN120" i="79"/>
  <c r="AN121" i="79"/>
  <c r="AN122" i="79"/>
  <c r="AN123" i="79"/>
  <c r="AN124" i="79"/>
  <c r="AN125" i="79"/>
  <c r="AN126" i="79"/>
  <c r="AN127" i="79"/>
  <c r="AN128" i="79"/>
  <c r="AN129" i="79"/>
  <c r="AN130" i="79"/>
  <c r="AN131" i="79"/>
  <c r="AN132" i="79"/>
  <c r="AN133" i="79"/>
  <c r="AN134" i="79"/>
  <c r="AN135" i="79"/>
  <c r="AN136" i="79"/>
  <c r="AN137" i="79"/>
  <c r="AN138" i="79"/>
  <c r="AN139" i="79"/>
  <c r="AN140" i="79"/>
  <c r="AN141" i="79"/>
  <c r="AN143" i="79"/>
  <c r="AN144" i="79"/>
  <c r="AN145" i="79"/>
  <c r="AN146" i="79"/>
  <c r="AN147" i="79"/>
  <c r="AN2" i="79"/>
  <c r="C3" i="95"/>
  <c r="C4" i="95"/>
  <c r="C5" i="95"/>
  <c r="C6" i="95"/>
  <c r="C7" i="95"/>
  <c r="C8" i="95"/>
  <c r="C9" i="95"/>
  <c r="C10" i="95"/>
  <c r="C11" i="95"/>
  <c r="C12" i="95"/>
  <c r="C13" i="95"/>
  <c r="C14" i="95"/>
  <c r="C15" i="95"/>
  <c r="C16" i="95"/>
  <c r="C17" i="95"/>
  <c r="C18" i="95"/>
  <c r="C19" i="95"/>
  <c r="C20" i="95"/>
  <c r="C21" i="95"/>
  <c r="C22" i="95"/>
  <c r="C23" i="95"/>
  <c r="C24" i="95"/>
  <c r="C25" i="95"/>
  <c r="C26" i="95"/>
  <c r="C27" i="95"/>
  <c r="C28" i="95"/>
  <c r="C29" i="95"/>
  <c r="C30" i="95"/>
  <c r="C31" i="95"/>
  <c r="C32" i="95"/>
  <c r="C33" i="95"/>
  <c r="C34" i="95"/>
  <c r="C35" i="95"/>
  <c r="C36" i="95"/>
  <c r="C37" i="95"/>
  <c r="C38" i="95"/>
  <c r="C39" i="95"/>
  <c r="C40"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70" i="95"/>
  <c r="C71" i="95"/>
  <c r="C72" i="95"/>
  <c r="C73" i="95"/>
  <c r="C74" i="95"/>
  <c r="C75" i="95"/>
  <c r="C76" i="95"/>
  <c r="C77" i="95"/>
  <c r="C78" i="95"/>
  <c r="C79" i="95"/>
  <c r="C80" i="95"/>
  <c r="C81" i="95"/>
  <c r="C82" i="95"/>
  <c r="C83" i="95"/>
  <c r="C84" i="95"/>
  <c r="C85" i="95"/>
  <c r="C86" i="95"/>
  <c r="C87" i="95"/>
  <c r="C88" i="95"/>
  <c r="C89" i="95"/>
  <c r="C90" i="95"/>
  <c r="C91" i="95"/>
  <c r="C92" i="95"/>
  <c r="C93" i="95"/>
  <c r="C94" i="95"/>
  <c r="C95" i="95"/>
  <c r="C96" i="95"/>
  <c r="C97" i="95"/>
  <c r="C98" i="95"/>
  <c r="C99" i="95"/>
  <c r="C100" i="95"/>
  <c r="C101" i="95"/>
  <c r="C102" i="95"/>
  <c r="C103" i="95"/>
  <c r="C104" i="95"/>
  <c r="C105" i="95"/>
  <c r="C106" i="95"/>
  <c r="C107" i="95"/>
  <c r="C108" i="95"/>
  <c r="C109" i="95"/>
  <c r="C110" i="95"/>
  <c r="C111" i="95"/>
  <c r="C112" i="95"/>
  <c r="C113" i="95"/>
  <c r="C114" i="95"/>
  <c r="C115" i="95"/>
  <c r="C116" i="95"/>
  <c r="C117" i="95"/>
  <c r="C118" i="95"/>
  <c r="C119" i="95"/>
  <c r="C120" i="95"/>
  <c r="C121" i="95"/>
  <c r="C122" i="95"/>
  <c r="C123" i="95"/>
  <c r="C124" i="95"/>
  <c r="C125" i="95"/>
  <c r="C126" i="95"/>
  <c r="C127" i="95"/>
  <c r="C128" i="95"/>
  <c r="C129" i="95"/>
  <c r="C130" i="95"/>
  <c r="C131" i="95"/>
  <c r="C132" i="95"/>
  <c r="C133" i="95"/>
  <c r="C134" i="95"/>
  <c r="C135" i="95"/>
  <c r="C136" i="95"/>
  <c r="C137" i="95"/>
  <c r="C138" i="95"/>
  <c r="C139" i="95"/>
  <c r="C140" i="95"/>
  <c r="C141" i="95"/>
  <c r="C142" i="95"/>
  <c r="C143" i="95"/>
  <c r="C144" i="95"/>
  <c r="C145" i="95"/>
  <c r="C146" i="95"/>
  <c r="C147" i="95"/>
  <c r="C2" i="94"/>
  <c r="AZ2" i="82"/>
  <c r="C2" i="82"/>
  <c r="C3" i="82"/>
  <c r="C4" i="82"/>
  <c r="C5" i="82"/>
  <c r="C6" i="82"/>
  <c r="C7" i="82"/>
  <c r="C8" i="82"/>
  <c r="C9" i="82"/>
  <c r="C10" i="82"/>
  <c r="C11" i="82"/>
  <c r="C12" i="82"/>
  <c r="C13" i="82"/>
  <c r="C14" i="82"/>
  <c r="C15" i="82"/>
  <c r="C41" i="82"/>
  <c r="C16" i="82"/>
  <c r="C17" i="82"/>
  <c r="C18" i="82"/>
  <c r="C19" i="82"/>
  <c r="C20" i="82"/>
  <c r="C21" i="82"/>
  <c r="C22" i="82"/>
  <c r="C23" i="82"/>
  <c r="C24" i="82"/>
  <c r="C25" i="82"/>
  <c r="C26" i="82"/>
  <c r="C27" i="82"/>
  <c r="C28" i="82"/>
  <c r="C29" i="82"/>
  <c r="C30" i="82"/>
  <c r="C31" i="82"/>
  <c r="C32" i="82"/>
  <c r="C33" i="82"/>
  <c r="C47" i="82"/>
  <c r="C34" i="82"/>
  <c r="C35" i="82"/>
  <c r="C36" i="82"/>
  <c r="C37" i="82"/>
  <c r="C38" i="82"/>
  <c r="C39" i="82"/>
  <c r="C40" i="82"/>
  <c r="C42" i="82"/>
  <c r="C43" i="82"/>
  <c r="C44" i="82"/>
  <c r="C45" i="82"/>
  <c r="C46" i="82"/>
  <c r="C48" i="82"/>
  <c r="C49" i="82"/>
  <c r="C50" i="82"/>
  <c r="C51" i="82"/>
  <c r="C52" i="82"/>
  <c r="C53" i="82"/>
  <c r="C54" i="82"/>
  <c r="C55" i="82"/>
  <c r="C56" i="82"/>
  <c r="C57" i="82"/>
  <c r="C58" i="82"/>
  <c r="C59" i="82"/>
  <c r="C60" i="82"/>
  <c r="C61" i="82"/>
  <c r="C62" i="82"/>
  <c r="C109" i="82"/>
  <c r="C63" i="82"/>
  <c r="C64" i="82"/>
  <c r="C65" i="82"/>
  <c r="C71" i="82"/>
  <c r="C66" i="82"/>
  <c r="C67" i="82"/>
  <c r="C68" i="82"/>
  <c r="C69" i="82"/>
  <c r="C70"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C97" i="82"/>
  <c r="C98" i="82"/>
  <c r="C99" i="82"/>
  <c r="C100" i="82"/>
  <c r="C101" i="82"/>
  <c r="C102" i="82"/>
  <c r="C103" i="82"/>
  <c r="C104" i="82"/>
  <c r="C105" i="82"/>
  <c r="C106" i="82"/>
  <c r="C107" i="82"/>
  <c r="C108" i="82"/>
  <c r="C110" i="82"/>
  <c r="C112" i="82"/>
  <c r="C111" i="82"/>
  <c r="C113" i="82"/>
  <c r="C114" i="82"/>
  <c r="C115" i="82"/>
  <c r="C116" i="82"/>
  <c r="C117" i="82"/>
  <c r="C118" i="82"/>
  <c r="C119" i="82"/>
  <c r="C120" i="82"/>
  <c r="C121" i="82"/>
  <c r="C122" i="82"/>
  <c r="C123" i="82"/>
  <c r="C124" i="82"/>
  <c r="C125" i="82"/>
  <c r="C126" i="82"/>
  <c r="C127" i="82"/>
  <c r="C128" i="82"/>
  <c r="C129" i="82"/>
  <c r="C130" i="82"/>
  <c r="C131" i="82"/>
  <c r="C132" i="82"/>
  <c r="C133" i="82"/>
  <c r="C134" i="82"/>
  <c r="C135" i="82"/>
  <c r="C136" i="82"/>
  <c r="C137" i="82"/>
  <c r="C138" i="82"/>
  <c r="C139" i="82"/>
  <c r="C140" i="82"/>
  <c r="C141" i="82"/>
  <c r="C142" i="82"/>
  <c r="C143" i="82"/>
  <c r="C144" i="82"/>
  <c r="C145" i="82"/>
  <c r="C146" i="82"/>
  <c r="C147" i="82"/>
  <c r="X2" i="82"/>
  <c r="AR2" i="82"/>
  <c r="D2" i="82"/>
  <c r="D3" i="82"/>
  <c r="D4" i="82"/>
  <c r="D5" i="82"/>
  <c r="D6" i="82"/>
  <c r="D7" i="82"/>
  <c r="D8" i="82"/>
  <c r="D9" i="82"/>
  <c r="D10" i="82"/>
  <c r="D11" i="82"/>
  <c r="D12" i="82"/>
  <c r="D13" i="82"/>
  <c r="D14" i="82"/>
  <c r="D15" i="82"/>
  <c r="D41" i="82"/>
  <c r="D16" i="82"/>
  <c r="D17" i="82"/>
  <c r="D18" i="82"/>
  <c r="D19" i="82"/>
  <c r="D20" i="82"/>
  <c r="D21" i="82"/>
  <c r="D22" i="82"/>
  <c r="D23" i="82"/>
  <c r="D24" i="82"/>
  <c r="D25" i="82"/>
  <c r="D26" i="82"/>
  <c r="D27" i="82"/>
  <c r="D28" i="82"/>
  <c r="D29" i="82"/>
  <c r="D30" i="82"/>
  <c r="D31" i="82"/>
  <c r="D32" i="82"/>
  <c r="D33" i="82"/>
  <c r="D47" i="82"/>
  <c r="D34" i="82"/>
  <c r="D35" i="82"/>
  <c r="D36" i="82"/>
  <c r="D37" i="82"/>
  <c r="D38" i="82"/>
  <c r="D39" i="82"/>
  <c r="D40" i="82"/>
  <c r="D42" i="82"/>
  <c r="D43" i="82"/>
  <c r="D44" i="82"/>
  <c r="D45" i="82"/>
  <c r="D46" i="82"/>
  <c r="D48" i="82"/>
  <c r="D49" i="82"/>
  <c r="D50" i="82"/>
  <c r="D51" i="82"/>
  <c r="D52" i="82"/>
  <c r="D53" i="82"/>
  <c r="D54" i="82"/>
  <c r="D55" i="82"/>
  <c r="D56" i="82"/>
  <c r="D57" i="82"/>
  <c r="D58" i="82"/>
  <c r="D59" i="82"/>
  <c r="D60" i="82"/>
  <c r="D61" i="82"/>
  <c r="D62" i="82"/>
  <c r="D109" i="82"/>
  <c r="D63" i="82"/>
  <c r="D64" i="82"/>
  <c r="D65" i="82"/>
  <c r="D71" i="82"/>
  <c r="D66" i="82"/>
  <c r="D67" i="82"/>
  <c r="D68" i="82"/>
  <c r="D69" i="82"/>
  <c r="D70"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10" i="82"/>
  <c r="D112" i="82"/>
  <c r="D111" i="82"/>
  <c r="D113" i="82"/>
  <c r="D114" i="82"/>
  <c r="D115" i="82"/>
  <c r="D116" i="82"/>
  <c r="D117" i="82"/>
  <c r="D118" i="82"/>
  <c r="D119" i="82"/>
  <c r="D120" i="82"/>
  <c r="D121" i="82"/>
  <c r="D122" i="82"/>
  <c r="D123" i="82"/>
  <c r="D124" i="82"/>
  <c r="D125" i="82"/>
  <c r="D126" i="82"/>
  <c r="D127" i="82"/>
  <c r="D128" i="82"/>
  <c r="D129" i="82"/>
  <c r="D130" i="82"/>
  <c r="D131" i="82"/>
  <c r="D132" i="82"/>
  <c r="D133" i="82"/>
  <c r="D134" i="82"/>
  <c r="D135" i="82"/>
  <c r="D136" i="82"/>
  <c r="D137" i="82"/>
  <c r="D138" i="82"/>
  <c r="D139" i="82"/>
  <c r="D140" i="82"/>
  <c r="D141" i="82"/>
  <c r="D142" i="82"/>
  <c r="D143" i="82"/>
  <c r="D144" i="82"/>
  <c r="D145" i="82"/>
  <c r="D146" i="82"/>
  <c r="D147" i="82"/>
  <c r="Y2" i="82"/>
  <c r="AS2" i="82"/>
  <c r="E2" i="82"/>
  <c r="E3" i="82"/>
  <c r="E4" i="82"/>
  <c r="E5" i="82"/>
  <c r="E6" i="82"/>
  <c r="E7" i="82"/>
  <c r="E8" i="82"/>
  <c r="E9" i="82"/>
  <c r="E10" i="82"/>
  <c r="E11" i="82"/>
  <c r="E12" i="82"/>
  <c r="E13" i="82"/>
  <c r="E14" i="82"/>
  <c r="E15" i="82"/>
  <c r="E41" i="82"/>
  <c r="E16" i="82"/>
  <c r="E17" i="82"/>
  <c r="E18" i="82"/>
  <c r="E19" i="82"/>
  <c r="E20" i="82"/>
  <c r="E21" i="82"/>
  <c r="E22" i="82"/>
  <c r="E23" i="82"/>
  <c r="E24" i="82"/>
  <c r="E25" i="82"/>
  <c r="E26" i="82"/>
  <c r="E27" i="82"/>
  <c r="E28" i="82"/>
  <c r="E29" i="82"/>
  <c r="E30" i="82"/>
  <c r="E31" i="82"/>
  <c r="E32" i="82"/>
  <c r="E33" i="82"/>
  <c r="E47" i="82"/>
  <c r="E34" i="82"/>
  <c r="E35" i="82"/>
  <c r="E36" i="82"/>
  <c r="E37" i="82"/>
  <c r="E38" i="82"/>
  <c r="E39" i="82"/>
  <c r="E40" i="82"/>
  <c r="E42" i="82"/>
  <c r="E43" i="82"/>
  <c r="E44" i="82"/>
  <c r="E45" i="82"/>
  <c r="E46" i="82"/>
  <c r="E48" i="82"/>
  <c r="E49" i="82"/>
  <c r="E50" i="82"/>
  <c r="E51" i="82"/>
  <c r="E52" i="82"/>
  <c r="E53" i="82"/>
  <c r="E54" i="82"/>
  <c r="E55" i="82"/>
  <c r="E56" i="82"/>
  <c r="E57" i="82"/>
  <c r="E58" i="82"/>
  <c r="E59" i="82"/>
  <c r="E60" i="82"/>
  <c r="E61" i="82"/>
  <c r="E62" i="82"/>
  <c r="E109" i="82"/>
  <c r="E63" i="82"/>
  <c r="E64" i="82"/>
  <c r="E65" i="82"/>
  <c r="E71" i="82"/>
  <c r="E66" i="82"/>
  <c r="E67" i="82"/>
  <c r="E68" i="82"/>
  <c r="E69" i="82"/>
  <c r="E70"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10" i="82"/>
  <c r="E112" i="82"/>
  <c r="E111"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Z2" i="82"/>
  <c r="AT2" i="82"/>
  <c r="F2" i="82"/>
  <c r="G2" i="82"/>
  <c r="F3" i="82"/>
  <c r="G3" i="82"/>
  <c r="F4" i="82"/>
  <c r="G4" i="82"/>
  <c r="F5" i="82"/>
  <c r="G5" i="82"/>
  <c r="F6" i="82"/>
  <c r="G6" i="82"/>
  <c r="F7" i="82"/>
  <c r="G7" i="82"/>
  <c r="F8" i="82"/>
  <c r="G8" i="82"/>
  <c r="F9" i="82"/>
  <c r="G9" i="82"/>
  <c r="F10" i="82"/>
  <c r="G10" i="82"/>
  <c r="F11" i="82"/>
  <c r="G11" i="82"/>
  <c r="F12" i="82"/>
  <c r="G12" i="82"/>
  <c r="F13" i="82"/>
  <c r="G13" i="82"/>
  <c r="F14" i="82"/>
  <c r="G14" i="82"/>
  <c r="F15" i="82"/>
  <c r="G15" i="82"/>
  <c r="F16" i="82"/>
  <c r="G16" i="82"/>
  <c r="F17" i="82"/>
  <c r="G17" i="82"/>
  <c r="F18" i="82"/>
  <c r="G18" i="82"/>
  <c r="F19" i="82"/>
  <c r="G19" i="82"/>
  <c r="F20" i="82"/>
  <c r="G20" i="82"/>
  <c r="F21" i="82"/>
  <c r="G21" i="82"/>
  <c r="F22" i="82"/>
  <c r="G22" i="82"/>
  <c r="F23" i="82"/>
  <c r="G23" i="82"/>
  <c r="F24" i="82"/>
  <c r="G24" i="82"/>
  <c r="F25" i="82"/>
  <c r="G25" i="82"/>
  <c r="F26" i="82"/>
  <c r="G26" i="82"/>
  <c r="F27" i="82"/>
  <c r="G27" i="82"/>
  <c r="F28" i="82"/>
  <c r="G28" i="82"/>
  <c r="F29" i="82"/>
  <c r="G29" i="82"/>
  <c r="F30" i="82"/>
  <c r="G30" i="82"/>
  <c r="F31" i="82"/>
  <c r="G31" i="82"/>
  <c r="F32" i="82"/>
  <c r="G32" i="82"/>
  <c r="F33" i="82"/>
  <c r="G33" i="82"/>
  <c r="F34" i="82"/>
  <c r="G34" i="82"/>
  <c r="F35" i="82"/>
  <c r="G35" i="82"/>
  <c r="F36" i="82"/>
  <c r="G36" i="82"/>
  <c r="F37" i="82"/>
  <c r="G37" i="82"/>
  <c r="F38" i="82"/>
  <c r="G38" i="82"/>
  <c r="F39" i="82"/>
  <c r="G39" i="82"/>
  <c r="F40" i="82"/>
  <c r="G40" i="82"/>
  <c r="F41" i="82"/>
  <c r="G41" i="82"/>
  <c r="F42" i="82"/>
  <c r="G42" i="82"/>
  <c r="F43" i="82"/>
  <c r="G43" i="82"/>
  <c r="F44" i="82"/>
  <c r="G44" i="82"/>
  <c r="F45" i="82"/>
  <c r="G45" i="82"/>
  <c r="F46" i="82"/>
  <c r="G46" i="82"/>
  <c r="F47" i="82"/>
  <c r="G47" i="82"/>
  <c r="F48" i="82"/>
  <c r="G48" i="82"/>
  <c r="F49" i="82"/>
  <c r="G49" i="82"/>
  <c r="F50" i="82"/>
  <c r="G50" i="82"/>
  <c r="F51" i="82"/>
  <c r="G51" i="82"/>
  <c r="F52" i="82"/>
  <c r="G52" i="82"/>
  <c r="F53" i="82"/>
  <c r="G53" i="82"/>
  <c r="F54" i="82"/>
  <c r="G54" i="82"/>
  <c r="F55" i="82"/>
  <c r="G55" i="82"/>
  <c r="F56" i="82"/>
  <c r="G56" i="82"/>
  <c r="F57" i="82"/>
  <c r="G57" i="82"/>
  <c r="F58" i="82"/>
  <c r="G58" i="82"/>
  <c r="F59" i="82"/>
  <c r="G59" i="82"/>
  <c r="F60" i="82"/>
  <c r="G60" i="82"/>
  <c r="F61" i="82"/>
  <c r="G61" i="82"/>
  <c r="F62" i="82"/>
  <c r="G62" i="82"/>
  <c r="F63" i="82"/>
  <c r="G63" i="82"/>
  <c r="F64" i="82"/>
  <c r="G64" i="82"/>
  <c r="F65" i="82"/>
  <c r="G65" i="82"/>
  <c r="F66" i="82"/>
  <c r="G66" i="82"/>
  <c r="F67" i="82"/>
  <c r="G67" i="82"/>
  <c r="F68" i="82"/>
  <c r="G68" i="82"/>
  <c r="F69" i="82"/>
  <c r="G69" i="82"/>
  <c r="F70" i="82"/>
  <c r="G70" i="82"/>
  <c r="F71" i="82"/>
  <c r="G71" i="82"/>
  <c r="F72" i="82"/>
  <c r="G72" i="82"/>
  <c r="F73" i="82"/>
  <c r="G73" i="82"/>
  <c r="F74" i="82"/>
  <c r="G74" i="82"/>
  <c r="F75" i="82"/>
  <c r="G75" i="82"/>
  <c r="F76" i="82"/>
  <c r="G76" i="82"/>
  <c r="F77" i="82"/>
  <c r="G77" i="82"/>
  <c r="F78" i="82"/>
  <c r="G78" i="82"/>
  <c r="F79" i="82"/>
  <c r="G79" i="82"/>
  <c r="F80" i="82"/>
  <c r="G80" i="82"/>
  <c r="F81" i="82"/>
  <c r="G81" i="82"/>
  <c r="F82" i="82"/>
  <c r="G82" i="82"/>
  <c r="F83" i="82"/>
  <c r="G83" i="82"/>
  <c r="F84" i="82"/>
  <c r="G84" i="82"/>
  <c r="F85" i="82"/>
  <c r="G85" i="82"/>
  <c r="F86" i="82"/>
  <c r="G86" i="82"/>
  <c r="F87" i="82"/>
  <c r="G87" i="82"/>
  <c r="F88" i="82"/>
  <c r="G88" i="82"/>
  <c r="F89" i="82"/>
  <c r="G89" i="82"/>
  <c r="F90" i="82"/>
  <c r="G90" i="82"/>
  <c r="F91" i="82"/>
  <c r="G91" i="82"/>
  <c r="F92" i="82"/>
  <c r="G92" i="82"/>
  <c r="F93" i="82"/>
  <c r="G93" i="82"/>
  <c r="F94" i="82"/>
  <c r="G94" i="82"/>
  <c r="F95" i="82"/>
  <c r="G95" i="82"/>
  <c r="F96" i="82"/>
  <c r="G96" i="82"/>
  <c r="F97" i="82"/>
  <c r="G97" i="82"/>
  <c r="F98" i="82"/>
  <c r="G98" i="82"/>
  <c r="F99" i="82"/>
  <c r="G99" i="82"/>
  <c r="F100" i="82"/>
  <c r="G100" i="82"/>
  <c r="F101" i="82"/>
  <c r="G101" i="82"/>
  <c r="F102" i="82"/>
  <c r="G102" i="82"/>
  <c r="F103" i="82"/>
  <c r="G103" i="82"/>
  <c r="F104" i="82"/>
  <c r="G104" i="82"/>
  <c r="F105" i="82"/>
  <c r="G105" i="82"/>
  <c r="F106" i="82"/>
  <c r="G106" i="82"/>
  <c r="F107" i="82"/>
  <c r="G107" i="82"/>
  <c r="F108" i="82"/>
  <c r="G108" i="82"/>
  <c r="F109" i="82"/>
  <c r="G109" i="82"/>
  <c r="F110" i="82"/>
  <c r="G110" i="82"/>
  <c r="F111" i="82"/>
  <c r="G111" i="82"/>
  <c r="F112" i="82"/>
  <c r="G112" i="82"/>
  <c r="F113" i="82"/>
  <c r="G113" i="82"/>
  <c r="F114" i="82"/>
  <c r="G114" i="82"/>
  <c r="F115" i="82"/>
  <c r="G115" i="82"/>
  <c r="F116" i="82"/>
  <c r="G116" i="82"/>
  <c r="F117" i="82"/>
  <c r="G117" i="82"/>
  <c r="F118" i="82"/>
  <c r="G118" i="82"/>
  <c r="F119" i="82"/>
  <c r="G119" i="82"/>
  <c r="F120" i="82"/>
  <c r="G120" i="82"/>
  <c r="F121" i="82"/>
  <c r="G121" i="82"/>
  <c r="F122" i="82"/>
  <c r="G122" i="82"/>
  <c r="F123" i="82"/>
  <c r="G123" i="82"/>
  <c r="F124" i="82"/>
  <c r="G124" i="82"/>
  <c r="F125" i="82"/>
  <c r="G125" i="82"/>
  <c r="F126" i="82"/>
  <c r="G126" i="82"/>
  <c r="F127" i="82"/>
  <c r="G127" i="82"/>
  <c r="F128" i="82"/>
  <c r="G128" i="82"/>
  <c r="F129" i="82"/>
  <c r="G129" i="82"/>
  <c r="F130" i="82"/>
  <c r="G130" i="82"/>
  <c r="F131" i="82"/>
  <c r="G131" i="82"/>
  <c r="F132" i="82"/>
  <c r="G132" i="82"/>
  <c r="F133" i="82"/>
  <c r="G133" i="82"/>
  <c r="F134" i="82"/>
  <c r="G134" i="82"/>
  <c r="F135" i="82"/>
  <c r="G135" i="82"/>
  <c r="F136" i="82"/>
  <c r="G136" i="82"/>
  <c r="F137" i="82"/>
  <c r="G137" i="82"/>
  <c r="F138" i="82"/>
  <c r="G138" i="82"/>
  <c r="F139" i="82"/>
  <c r="G139" i="82"/>
  <c r="F140" i="82"/>
  <c r="G140" i="82"/>
  <c r="F141" i="82"/>
  <c r="G141" i="82"/>
  <c r="F142" i="82"/>
  <c r="G142" i="82"/>
  <c r="F143" i="82"/>
  <c r="G143" i="82"/>
  <c r="F144" i="82"/>
  <c r="G144" i="82"/>
  <c r="F145" i="82"/>
  <c r="G145" i="82"/>
  <c r="F146" i="82"/>
  <c r="G146" i="82"/>
  <c r="F147" i="82"/>
  <c r="G147" i="82"/>
  <c r="AA2" i="82"/>
  <c r="H2" i="82"/>
  <c r="H3"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144" i="82"/>
  <c r="H145" i="82"/>
  <c r="H146" i="82"/>
  <c r="H147" i="82"/>
  <c r="AB2" i="82"/>
  <c r="I2" i="82"/>
  <c r="I3" i="82"/>
  <c r="I4" i="82"/>
  <c r="I5"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I97" i="82"/>
  <c r="I98" i="82"/>
  <c r="I99" i="82"/>
  <c r="I100" i="82"/>
  <c r="I101" i="82"/>
  <c r="I102" i="82"/>
  <c r="I103" i="82"/>
  <c r="I104" i="82"/>
  <c r="I105" i="82"/>
  <c r="I106" i="82"/>
  <c r="I107" i="82"/>
  <c r="I108" i="82"/>
  <c r="I109" i="82"/>
  <c r="I110" i="82"/>
  <c r="I111" i="82"/>
  <c r="I112" i="82"/>
  <c r="I113" i="82"/>
  <c r="I114" i="82"/>
  <c r="I115" i="82"/>
  <c r="I116" i="82"/>
  <c r="I117" i="82"/>
  <c r="I118" i="82"/>
  <c r="I119" i="82"/>
  <c r="I120" i="82"/>
  <c r="I121" i="82"/>
  <c r="I122" i="82"/>
  <c r="I123" i="82"/>
  <c r="I124" i="82"/>
  <c r="I125" i="82"/>
  <c r="I126" i="82"/>
  <c r="I127" i="82"/>
  <c r="I128" i="82"/>
  <c r="I129" i="82"/>
  <c r="I130" i="82"/>
  <c r="I131" i="82"/>
  <c r="I132" i="82"/>
  <c r="I133" i="82"/>
  <c r="I134" i="82"/>
  <c r="I135" i="82"/>
  <c r="I136" i="82"/>
  <c r="I137" i="82"/>
  <c r="I138" i="82"/>
  <c r="I139" i="82"/>
  <c r="I140" i="82"/>
  <c r="I141" i="82"/>
  <c r="I142" i="82"/>
  <c r="I143" i="82"/>
  <c r="I144" i="82"/>
  <c r="I145" i="82"/>
  <c r="I146" i="82"/>
  <c r="I147" i="82"/>
  <c r="AC2" i="82"/>
  <c r="J2" i="82"/>
  <c r="J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AD2" i="82"/>
  <c r="K2" i="82"/>
  <c r="K3" i="82"/>
  <c r="K4"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1" i="82"/>
  <c r="K62" i="82"/>
  <c r="K63" i="82"/>
  <c r="K64" i="82"/>
  <c r="K65" i="82"/>
  <c r="K66" i="82"/>
  <c r="K67" i="82"/>
  <c r="K68" i="82"/>
  <c r="K69" i="82"/>
  <c r="K70" i="82"/>
  <c r="K71" i="82"/>
  <c r="K72" i="82"/>
  <c r="K73" i="82"/>
  <c r="K74" i="82"/>
  <c r="K75" i="82"/>
  <c r="K76" i="82"/>
  <c r="K77" i="82"/>
  <c r="K78" i="82"/>
  <c r="K79" i="82"/>
  <c r="K80" i="82"/>
  <c r="K81" i="82"/>
  <c r="K82" i="82"/>
  <c r="K83" i="82"/>
  <c r="K84" i="82"/>
  <c r="K85" i="82"/>
  <c r="K86" i="82"/>
  <c r="K87" i="82"/>
  <c r="K88" i="82"/>
  <c r="K89" i="82"/>
  <c r="K90" i="82"/>
  <c r="K91" i="82"/>
  <c r="K92" i="82"/>
  <c r="K93" i="82"/>
  <c r="K94" i="82"/>
  <c r="K95" i="82"/>
  <c r="K96" i="82"/>
  <c r="K97" i="82"/>
  <c r="K98" i="82"/>
  <c r="K99" i="82"/>
  <c r="K100" i="82"/>
  <c r="K101" i="82"/>
  <c r="K102" i="82"/>
  <c r="K103" i="82"/>
  <c r="K104" i="82"/>
  <c r="K105" i="82"/>
  <c r="K106" i="82"/>
  <c r="K107" i="82"/>
  <c r="K108" i="82"/>
  <c r="K109" i="82"/>
  <c r="K110" i="82"/>
  <c r="K111" i="82"/>
  <c r="K112" i="82"/>
  <c r="K113" i="82"/>
  <c r="K114" i="82"/>
  <c r="K115" i="82"/>
  <c r="K116" i="82"/>
  <c r="K117" i="82"/>
  <c r="K118" i="82"/>
  <c r="K119" i="82"/>
  <c r="K120" i="82"/>
  <c r="K121" i="82"/>
  <c r="K122" i="82"/>
  <c r="K123" i="82"/>
  <c r="K124" i="82"/>
  <c r="K125" i="82"/>
  <c r="K126" i="82"/>
  <c r="K127" i="82"/>
  <c r="K128" i="82"/>
  <c r="K129" i="82"/>
  <c r="K130" i="82"/>
  <c r="K131" i="82"/>
  <c r="K132" i="82"/>
  <c r="K133" i="82"/>
  <c r="K134" i="82"/>
  <c r="K135" i="82"/>
  <c r="K136" i="82"/>
  <c r="K137" i="82"/>
  <c r="K138" i="82"/>
  <c r="K139" i="82"/>
  <c r="K140" i="82"/>
  <c r="K141" i="82"/>
  <c r="K142" i="82"/>
  <c r="K143" i="82"/>
  <c r="K144" i="82"/>
  <c r="K145" i="82"/>
  <c r="K146" i="82"/>
  <c r="K147" i="82"/>
  <c r="AE2" i="82"/>
  <c r="L2" i="82"/>
  <c r="L3" i="82"/>
  <c r="L4" i="82"/>
  <c r="L5" i="82"/>
  <c r="L6" i="82"/>
  <c r="L7" i="82"/>
  <c r="L8" i="82"/>
  <c r="L9" i="82"/>
  <c r="L10" i="82"/>
  <c r="L11" i="82"/>
  <c r="L12" i="82"/>
  <c r="L13" i="82"/>
  <c r="L14" i="82"/>
  <c r="L15" i="82"/>
  <c r="L16" i="82"/>
  <c r="L17" i="82"/>
  <c r="L18" i="82"/>
  <c r="L19" i="82"/>
  <c r="L20" i="82"/>
  <c r="L21" i="82"/>
  <c r="L22" i="82"/>
  <c r="L23" i="82"/>
  <c r="L24" i="82"/>
  <c r="L25" i="82"/>
  <c r="L26" i="82"/>
  <c r="L27" i="82"/>
  <c r="L28" i="82"/>
  <c r="L29" i="82"/>
  <c r="L30" i="82"/>
  <c r="L31" i="82"/>
  <c r="L32" i="82"/>
  <c r="L33" i="82"/>
  <c r="L34" i="82"/>
  <c r="L35" i="82"/>
  <c r="L36" i="82"/>
  <c r="L37" i="82"/>
  <c r="L38" i="82"/>
  <c r="L39" i="82"/>
  <c r="L40" i="82"/>
  <c r="L41" i="82"/>
  <c r="L42" i="82"/>
  <c r="L43" i="82"/>
  <c r="L44" i="82"/>
  <c r="L45" i="82"/>
  <c r="L46" i="82"/>
  <c r="L47" i="82"/>
  <c r="L48" i="82"/>
  <c r="L49" i="82"/>
  <c r="L50" i="82"/>
  <c r="L51" i="82"/>
  <c r="L52" i="82"/>
  <c r="L53" i="82"/>
  <c r="L54" i="82"/>
  <c r="L55" i="82"/>
  <c r="L56" i="82"/>
  <c r="L57" i="82"/>
  <c r="L58" i="82"/>
  <c r="L59" i="82"/>
  <c r="L60" i="82"/>
  <c r="L61" i="82"/>
  <c r="L62" i="82"/>
  <c r="L63" i="82"/>
  <c r="L64" i="82"/>
  <c r="L65" i="82"/>
  <c r="L66" i="82"/>
  <c r="L67" i="82"/>
  <c r="L68" i="82"/>
  <c r="L69" i="82"/>
  <c r="L70" i="82"/>
  <c r="L71" i="82"/>
  <c r="L72" i="82"/>
  <c r="L73" i="82"/>
  <c r="L74" i="82"/>
  <c r="L75" i="82"/>
  <c r="L76" i="82"/>
  <c r="L77" i="82"/>
  <c r="L78" i="82"/>
  <c r="L79" i="82"/>
  <c r="L80" i="82"/>
  <c r="L81" i="82"/>
  <c r="L82" i="82"/>
  <c r="L83" i="82"/>
  <c r="L84" i="82"/>
  <c r="L85" i="82"/>
  <c r="L86" i="82"/>
  <c r="L87" i="82"/>
  <c r="L88" i="82"/>
  <c r="L89" i="82"/>
  <c r="L90" i="82"/>
  <c r="L91" i="82"/>
  <c r="L92" i="82"/>
  <c r="L93" i="82"/>
  <c r="L94" i="82"/>
  <c r="L95" i="82"/>
  <c r="L96" i="82"/>
  <c r="L97" i="82"/>
  <c r="L98" i="82"/>
  <c r="L99" i="82"/>
  <c r="L100" i="82"/>
  <c r="L101" i="82"/>
  <c r="L102" i="82"/>
  <c r="L103" i="82"/>
  <c r="L104" i="82"/>
  <c r="L105" i="82"/>
  <c r="L106" i="82"/>
  <c r="L107" i="82"/>
  <c r="L108" i="82"/>
  <c r="L109" i="82"/>
  <c r="L110" i="82"/>
  <c r="L111" i="82"/>
  <c r="L112" i="82"/>
  <c r="L113" i="82"/>
  <c r="L114" i="82"/>
  <c r="L115" i="82"/>
  <c r="L116" i="82"/>
  <c r="L117" i="82"/>
  <c r="L118" i="82"/>
  <c r="L119" i="82"/>
  <c r="L120" i="82"/>
  <c r="L121" i="82"/>
  <c r="L122" i="82"/>
  <c r="L123" i="82"/>
  <c r="L124" i="82"/>
  <c r="L125" i="82"/>
  <c r="L126" i="82"/>
  <c r="L127" i="82"/>
  <c r="L128" i="82"/>
  <c r="L129" i="82"/>
  <c r="L130" i="82"/>
  <c r="L131" i="82"/>
  <c r="L132" i="82"/>
  <c r="L133" i="82"/>
  <c r="L134" i="82"/>
  <c r="L135" i="82"/>
  <c r="L136" i="82"/>
  <c r="L137" i="82"/>
  <c r="L138" i="82"/>
  <c r="L139" i="82"/>
  <c r="L140" i="82"/>
  <c r="L141" i="82"/>
  <c r="L142" i="82"/>
  <c r="L143" i="82"/>
  <c r="L144" i="82"/>
  <c r="L145" i="82"/>
  <c r="L146" i="82"/>
  <c r="L147" i="82"/>
  <c r="AF2" i="82"/>
  <c r="M2" i="82"/>
  <c r="M3" i="82"/>
  <c r="M4" i="82"/>
  <c r="M5" i="82"/>
  <c r="M6" i="82"/>
  <c r="M7" i="82"/>
  <c r="M8" i="82"/>
  <c r="M9" i="82"/>
  <c r="M10" i="82"/>
  <c r="M11" i="82"/>
  <c r="M12" i="82"/>
  <c r="M13" i="82"/>
  <c r="M14" i="82"/>
  <c r="M15" i="82"/>
  <c r="M16" i="82"/>
  <c r="M17" i="82"/>
  <c r="M18" i="82"/>
  <c r="M19" i="82"/>
  <c r="M20" i="82"/>
  <c r="M21" i="82"/>
  <c r="M22" i="82"/>
  <c r="M23" i="82"/>
  <c r="M24" i="82"/>
  <c r="M25" i="82"/>
  <c r="M26" i="82"/>
  <c r="M27" i="82"/>
  <c r="M28" i="82"/>
  <c r="M29" i="82"/>
  <c r="M30" i="82"/>
  <c r="M31" i="82"/>
  <c r="M32" i="82"/>
  <c r="M33" i="82"/>
  <c r="M34" i="82"/>
  <c r="M35" i="82"/>
  <c r="M36" i="82"/>
  <c r="M37" i="82"/>
  <c r="M38" i="82"/>
  <c r="M39" i="82"/>
  <c r="M40" i="82"/>
  <c r="M41" i="82"/>
  <c r="M42" i="82"/>
  <c r="M43" i="82"/>
  <c r="M44" i="82"/>
  <c r="M45" i="82"/>
  <c r="M46" i="82"/>
  <c r="M47" i="82"/>
  <c r="M48" i="82"/>
  <c r="M49" i="82"/>
  <c r="M50" i="82"/>
  <c r="M51" i="82"/>
  <c r="M52" i="82"/>
  <c r="M53" i="82"/>
  <c r="M54" i="82"/>
  <c r="M55" i="82"/>
  <c r="M56" i="82"/>
  <c r="M57" i="82"/>
  <c r="M58" i="82"/>
  <c r="M59" i="82"/>
  <c r="M60" i="82"/>
  <c r="M61" i="82"/>
  <c r="M62" i="82"/>
  <c r="M63" i="82"/>
  <c r="M64" i="82"/>
  <c r="M65" i="82"/>
  <c r="M66" i="82"/>
  <c r="M67" i="82"/>
  <c r="M68" i="82"/>
  <c r="M69" i="82"/>
  <c r="M70" i="82"/>
  <c r="M71" i="82"/>
  <c r="M72" i="82"/>
  <c r="M73" i="82"/>
  <c r="M74" i="82"/>
  <c r="M75" i="82"/>
  <c r="M76" i="82"/>
  <c r="M77" i="82"/>
  <c r="M78" i="82"/>
  <c r="M79" i="82"/>
  <c r="M80" i="82"/>
  <c r="M81" i="82"/>
  <c r="M82" i="82"/>
  <c r="M83" i="82"/>
  <c r="M84" i="82"/>
  <c r="M85" i="82"/>
  <c r="M86" i="82"/>
  <c r="M87" i="82"/>
  <c r="M88" i="82"/>
  <c r="M89" i="82"/>
  <c r="M90" i="82"/>
  <c r="M91" i="82"/>
  <c r="M92" i="82"/>
  <c r="M93" i="82"/>
  <c r="M94" i="82"/>
  <c r="M95" i="82"/>
  <c r="M96" i="82"/>
  <c r="M97" i="82"/>
  <c r="M98" i="82"/>
  <c r="M99" i="82"/>
  <c r="M100" i="82"/>
  <c r="M101" i="82"/>
  <c r="M102" i="82"/>
  <c r="M103" i="82"/>
  <c r="M104" i="82"/>
  <c r="M105" i="82"/>
  <c r="M106" i="82"/>
  <c r="M107" i="82"/>
  <c r="M108" i="82"/>
  <c r="M109" i="82"/>
  <c r="M110" i="82"/>
  <c r="M111" i="82"/>
  <c r="M112" i="82"/>
  <c r="M113" i="82"/>
  <c r="M114" i="82"/>
  <c r="M115" i="82"/>
  <c r="M116" i="82"/>
  <c r="M117" i="82"/>
  <c r="M118" i="82"/>
  <c r="M119" i="82"/>
  <c r="M120" i="82"/>
  <c r="M121" i="82"/>
  <c r="M122" i="82"/>
  <c r="M123" i="82"/>
  <c r="M124" i="82"/>
  <c r="M125" i="82"/>
  <c r="M126" i="82"/>
  <c r="M127" i="82"/>
  <c r="M128" i="82"/>
  <c r="M129" i="82"/>
  <c r="M130" i="82"/>
  <c r="M131" i="82"/>
  <c r="M132" i="82"/>
  <c r="M133" i="82"/>
  <c r="M134" i="82"/>
  <c r="M135" i="82"/>
  <c r="M136" i="82"/>
  <c r="M137" i="82"/>
  <c r="M138" i="82"/>
  <c r="M139" i="82"/>
  <c r="M140" i="82"/>
  <c r="M141" i="82"/>
  <c r="M142" i="82"/>
  <c r="M143" i="82"/>
  <c r="M144" i="82"/>
  <c r="M145" i="82"/>
  <c r="M146" i="82"/>
  <c r="M147" i="82"/>
  <c r="AG2" i="82"/>
  <c r="AU2" i="82"/>
  <c r="N2" i="82"/>
  <c r="N3" i="82"/>
  <c r="N4" i="82"/>
  <c r="N5" i="82"/>
  <c r="N6" i="82"/>
  <c r="N7" i="82"/>
  <c r="N8" i="82"/>
  <c r="N9" i="82"/>
  <c r="N10" i="82"/>
  <c r="N11" i="82"/>
  <c r="N12" i="82"/>
  <c r="N13" i="82"/>
  <c r="N14" i="82"/>
  <c r="N15" i="82"/>
  <c r="N16" i="82"/>
  <c r="N17" i="82"/>
  <c r="N18" i="82"/>
  <c r="N19" i="82"/>
  <c r="N20" i="82"/>
  <c r="N21" i="82"/>
  <c r="N22" i="82"/>
  <c r="N23" i="82"/>
  <c r="N24" i="82"/>
  <c r="N25" i="82"/>
  <c r="N26" i="82"/>
  <c r="N27" i="82"/>
  <c r="N28" i="82"/>
  <c r="N29" i="82"/>
  <c r="N30" i="82"/>
  <c r="N31" i="82"/>
  <c r="N32" i="82"/>
  <c r="N33" i="82"/>
  <c r="N34" i="82"/>
  <c r="N35" i="82"/>
  <c r="N36" i="82"/>
  <c r="N37" i="82"/>
  <c r="N38" i="82"/>
  <c r="N39" i="82"/>
  <c r="N40" i="82"/>
  <c r="N41" i="82"/>
  <c r="N42" i="82"/>
  <c r="N43" i="82"/>
  <c r="N44" i="82"/>
  <c r="N45" i="82"/>
  <c r="N46" i="82"/>
  <c r="N47" i="82"/>
  <c r="N48" i="82"/>
  <c r="N49" i="82"/>
  <c r="N50" i="82"/>
  <c r="N51" i="82"/>
  <c r="N52" i="82"/>
  <c r="N53" i="82"/>
  <c r="N54" i="82"/>
  <c r="N55" i="82"/>
  <c r="N56" i="82"/>
  <c r="N57" i="82"/>
  <c r="N58" i="82"/>
  <c r="N59" i="82"/>
  <c r="N60" i="82"/>
  <c r="N61" i="82"/>
  <c r="N62" i="82"/>
  <c r="N63" i="82"/>
  <c r="N64" i="82"/>
  <c r="N65" i="82"/>
  <c r="N66" i="82"/>
  <c r="N67" i="82"/>
  <c r="N68" i="82"/>
  <c r="N69" i="82"/>
  <c r="N70" i="82"/>
  <c r="N71" i="82"/>
  <c r="N72" i="82"/>
  <c r="N73" i="82"/>
  <c r="N74" i="82"/>
  <c r="N75" i="82"/>
  <c r="N76" i="82"/>
  <c r="N77" i="82"/>
  <c r="N78" i="82"/>
  <c r="N79" i="82"/>
  <c r="N80" i="82"/>
  <c r="N81" i="82"/>
  <c r="N82" i="82"/>
  <c r="N83" i="82"/>
  <c r="N84" i="82"/>
  <c r="N85" i="82"/>
  <c r="N86" i="82"/>
  <c r="N87" i="82"/>
  <c r="N88" i="82"/>
  <c r="N89" i="82"/>
  <c r="N90" i="82"/>
  <c r="N91" i="82"/>
  <c r="N92" i="82"/>
  <c r="N93" i="82"/>
  <c r="N94" i="82"/>
  <c r="N95" i="82"/>
  <c r="N96" i="82"/>
  <c r="N97" i="82"/>
  <c r="N98" i="82"/>
  <c r="N99" i="82"/>
  <c r="N100" i="82"/>
  <c r="N101" i="82"/>
  <c r="N102" i="82"/>
  <c r="N103" i="82"/>
  <c r="N104" i="82"/>
  <c r="N105" i="82"/>
  <c r="N106" i="82"/>
  <c r="N107" i="82"/>
  <c r="N108" i="82"/>
  <c r="N109" i="82"/>
  <c r="N110" i="82"/>
  <c r="N111" i="82"/>
  <c r="N112" i="82"/>
  <c r="N113" i="82"/>
  <c r="N114" i="82"/>
  <c r="N115" i="82"/>
  <c r="N116" i="82"/>
  <c r="N117" i="82"/>
  <c r="N118" i="82"/>
  <c r="N119" i="82"/>
  <c r="N120" i="82"/>
  <c r="N121" i="82"/>
  <c r="N122" i="82"/>
  <c r="N123" i="82"/>
  <c r="N124" i="82"/>
  <c r="N125" i="82"/>
  <c r="N126" i="82"/>
  <c r="N127" i="82"/>
  <c r="N128" i="82"/>
  <c r="N129" i="82"/>
  <c r="N130" i="82"/>
  <c r="N131" i="82"/>
  <c r="N132" i="82"/>
  <c r="N133" i="82"/>
  <c r="N134" i="82"/>
  <c r="N135" i="82"/>
  <c r="N136" i="82"/>
  <c r="N137" i="82"/>
  <c r="N138" i="82"/>
  <c r="N139" i="82"/>
  <c r="N140" i="82"/>
  <c r="N141" i="82"/>
  <c r="N142" i="82"/>
  <c r="N143" i="82"/>
  <c r="N144" i="82"/>
  <c r="N145" i="82"/>
  <c r="N146" i="82"/>
  <c r="N147" i="82"/>
  <c r="AH2" i="82"/>
  <c r="O2" i="82"/>
  <c r="O3" i="82"/>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AI2" i="82"/>
  <c r="P2" i="82"/>
  <c r="P3" i="82"/>
  <c r="P4" i="82"/>
  <c r="P5" i="82"/>
  <c r="P6"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36" i="82"/>
  <c r="P37" i="82"/>
  <c r="P38" i="82"/>
  <c r="P39" i="82"/>
  <c r="P40" i="82"/>
  <c r="P41" i="82"/>
  <c r="P42" i="82"/>
  <c r="P43" i="82"/>
  <c r="P44" i="82"/>
  <c r="P45" i="82"/>
  <c r="P46" i="82"/>
  <c r="P47" i="82"/>
  <c r="P48" i="82"/>
  <c r="P49" i="82"/>
  <c r="P50" i="82"/>
  <c r="P51" i="82"/>
  <c r="P52" i="82"/>
  <c r="P53" i="82"/>
  <c r="P54" i="82"/>
  <c r="P55" i="82"/>
  <c r="P56" i="82"/>
  <c r="P57" i="82"/>
  <c r="P58" i="82"/>
  <c r="P59" i="82"/>
  <c r="P60" i="82"/>
  <c r="P61" i="82"/>
  <c r="P62" i="82"/>
  <c r="P63" i="82"/>
  <c r="P64" i="82"/>
  <c r="P65" i="82"/>
  <c r="P66" i="82"/>
  <c r="P67" i="82"/>
  <c r="P68" i="82"/>
  <c r="P69" i="82"/>
  <c r="P70" i="82"/>
  <c r="P71"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3" i="82"/>
  <c r="P104" i="82"/>
  <c r="P105" i="82"/>
  <c r="P106" i="82"/>
  <c r="P107" i="82"/>
  <c r="P108" i="82"/>
  <c r="P109" i="82"/>
  <c r="P110" i="82"/>
  <c r="P111" i="82"/>
  <c r="P112" i="82"/>
  <c r="P113" i="82"/>
  <c r="P114" i="82"/>
  <c r="P115" i="82"/>
  <c r="P116" i="82"/>
  <c r="P117" i="82"/>
  <c r="P118" i="82"/>
  <c r="P119" i="82"/>
  <c r="P120" i="82"/>
  <c r="P121" i="82"/>
  <c r="P122" i="82"/>
  <c r="P123" i="82"/>
  <c r="P124" i="82"/>
  <c r="P125" i="82"/>
  <c r="P126" i="82"/>
  <c r="P127" i="82"/>
  <c r="P128" i="82"/>
  <c r="P129" i="82"/>
  <c r="P130" i="82"/>
  <c r="P131" i="82"/>
  <c r="P132" i="82"/>
  <c r="P133" i="82"/>
  <c r="P134" i="82"/>
  <c r="P135" i="82"/>
  <c r="P136" i="82"/>
  <c r="P137" i="82"/>
  <c r="P138" i="82"/>
  <c r="P139" i="82"/>
  <c r="P140" i="82"/>
  <c r="P141" i="82"/>
  <c r="P142" i="82"/>
  <c r="P143" i="82"/>
  <c r="P144" i="82"/>
  <c r="P145" i="82"/>
  <c r="P146" i="82"/>
  <c r="P147" i="82"/>
  <c r="AJ2" i="82"/>
  <c r="Q2" i="82"/>
  <c r="Q3" i="82"/>
  <c r="Q4" i="82"/>
  <c r="Q5" i="82"/>
  <c r="Q6" i="82"/>
  <c r="Q7" i="82"/>
  <c r="Q8" i="82"/>
  <c r="Q9" i="82"/>
  <c r="Q10" i="82"/>
  <c r="Q11" i="82"/>
  <c r="Q12" i="82"/>
  <c r="Q13" i="82"/>
  <c r="Q14" i="82"/>
  <c r="Q15" i="82"/>
  <c r="Q41" i="82"/>
  <c r="Q16" i="82"/>
  <c r="Q17" i="82"/>
  <c r="Q18" i="82"/>
  <c r="Q19" i="82"/>
  <c r="Q20" i="82"/>
  <c r="Q21" i="82"/>
  <c r="Q22" i="82"/>
  <c r="Q23" i="82"/>
  <c r="Q24" i="82"/>
  <c r="Q25" i="82"/>
  <c r="Q26" i="82"/>
  <c r="Q27" i="82"/>
  <c r="Q28" i="82"/>
  <c r="Q29" i="82"/>
  <c r="Q30" i="82"/>
  <c r="Q31" i="82"/>
  <c r="Q32" i="82"/>
  <c r="Q33" i="82"/>
  <c r="Q47" i="82"/>
  <c r="Q34" i="82"/>
  <c r="Q35" i="82"/>
  <c r="Q36" i="82"/>
  <c r="Q37" i="82"/>
  <c r="Q38" i="82"/>
  <c r="Q39" i="82"/>
  <c r="Q40" i="82"/>
  <c r="Q42" i="82"/>
  <c r="Q43" i="82"/>
  <c r="Q44" i="82"/>
  <c r="Q45" i="82"/>
  <c r="Q46" i="82"/>
  <c r="Q48" i="82"/>
  <c r="Q49" i="82"/>
  <c r="Q50" i="82"/>
  <c r="Q51" i="82"/>
  <c r="Q52" i="82"/>
  <c r="Q53" i="82"/>
  <c r="Q54" i="82"/>
  <c r="Q55" i="82"/>
  <c r="Q56" i="82"/>
  <c r="Q57" i="82"/>
  <c r="Q58" i="82"/>
  <c r="Q59" i="82"/>
  <c r="Q60" i="82"/>
  <c r="Q61" i="82"/>
  <c r="Q62" i="82"/>
  <c r="Q109" i="82"/>
  <c r="Q63" i="82"/>
  <c r="Q64" i="82"/>
  <c r="Q65" i="82"/>
  <c r="Q71" i="82"/>
  <c r="Q66" i="82"/>
  <c r="Q67" i="82"/>
  <c r="Q68" i="82"/>
  <c r="Q69" i="82"/>
  <c r="Q70" i="82"/>
  <c r="Q72" i="82"/>
  <c r="Q73" i="82"/>
  <c r="Q74" i="82"/>
  <c r="Q75" i="82"/>
  <c r="Q76" i="82"/>
  <c r="Q77" i="82"/>
  <c r="Q78" i="82"/>
  <c r="Q79" i="82"/>
  <c r="Q80" i="82"/>
  <c r="Q81" i="82"/>
  <c r="Q82" i="82"/>
  <c r="Q83" i="82"/>
  <c r="Q84" i="82"/>
  <c r="Q85" i="82"/>
  <c r="Q86" i="82"/>
  <c r="Q87" i="82"/>
  <c r="Q88" i="82"/>
  <c r="Q89" i="82"/>
  <c r="Q90" i="82"/>
  <c r="Q91" i="82"/>
  <c r="Q92" i="82"/>
  <c r="Q93" i="82"/>
  <c r="Q94" i="82"/>
  <c r="Q95" i="82"/>
  <c r="Q96" i="82"/>
  <c r="Q97" i="82"/>
  <c r="Q98" i="82"/>
  <c r="Q99" i="82"/>
  <c r="Q100" i="82"/>
  <c r="Q101" i="82"/>
  <c r="Q102" i="82"/>
  <c r="Q103" i="82"/>
  <c r="Q104" i="82"/>
  <c r="Q105" i="82"/>
  <c r="Q106" i="82"/>
  <c r="Q107" i="82"/>
  <c r="Q108" i="82"/>
  <c r="Q110" i="82"/>
  <c r="Q112" i="82"/>
  <c r="Q111" i="82"/>
  <c r="Q113" i="82"/>
  <c r="Q114" i="82"/>
  <c r="Q115" i="82"/>
  <c r="Q116" i="82"/>
  <c r="Q117" i="82"/>
  <c r="Q118" i="82"/>
  <c r="Q119" i="82"/>
  <c r="Q120" i="82"/>
  <c r="Q121" i="82"/>
  <c r="Q122" i="82"/>
  <c r="Q123" i="82"/>
  <c r="Q124" i="82"/>
  <c r="Q125" i="82"/>
  <c r="Q126" i="82"/>
  <c r="Q127" i="82"/>
  <c r="Q128" i="82"/>
  <c r="Q129" i="82"/>
  <c r="Q130" i="82"/>
  <c r="Q131" i="82"/>
  <c r="Q132" i="82"/>
  <c r="Q133" i="82"/>
  <c r="Q134" i="82"/>
  <c r="Q135" i="82"/>
  <c r="Q136" i="82"/>
  <c r="Q137" i="82"/>
  <c r="Q138" i="82"/>
  <c r="Q139" i="82"/>
  <c r="Q140" i="82"/>
  <c r="Q141" i="82"/>
  <c r="Q142" i="82"/>
  <c r="Q143" i="82"/>
  <c r="Q144" i="82"/>
  <c r="Q145" i="82"/>
  <c r="Q146" i="82"/>
  <c r="Q147" i="82"/>
  <c r="AK2" i="82"/>
  <c r="R2" i="82"/>
  <c r="R3" i="82"/>
  <c r="R4" i="82"/>
  <c r="R5" i="82"/>
  <c r="R6" i="82"/>
  <c r="R7" i="82"/>
  <c r="R8" i="82"/>
  <c r="R9" i="82"/>
  <c r="R10" i="82"/>
  <c r="R11" i="82"/>
  <c r="R12" i="82"/>
  <c r="R13" i="82"/>
  <c r="R14" i="82"/>
  <c r="R15" i="82"/>
  <c r="R41" i="82"/>
  <c r="R16" i="82"/>
  <c r="R17" i="82"/>
  <c r="R18" i="82"/>
  <c r="R19" i="82"/>
  <c r="R20" i="82"/>
  <c r="R21" i="82"/>
  <c r="R22" i="82"/>
  <c r="R23" i="82"/>
  <c r="R24" i="82"/>
  <c r="R25" i="82"/>
  <c r="R26" i="82"/>
  <c r="R27" i="82"/>
  <c r="R28" i="82"/>
  <c r="R29" i="82"/>
  <c r="R30" i="82"/>
  <c r="R31" i="82"/>
  <c r="R32" i="82"/>
  <c r="R33" i="82"/>
  <c r="R47" i="82"/>
  <c r="R34" i="82"/>
  <c r="R35" i="82"/>
  <c r="R36" i="82"/>
  <c r="R37" i="82"/>
  <c r="R38" i="82"/>
  <c r="R39" i="82"/>
  <c r="R40" i="82"/>
  <c r="R42" i="82"/>
  <c r="R43" i="82"/>
  <c r="R44" i="82"/>
  <c r="R45" i="82"/>
  <c r="R46" i="82"/>
  <c r="R48" i="82"/>
  <c r="R49" i="82"/>
  <c r="R50" i="82"/>
  <c r="R51" i="82"/>
  <c r="R52" i="82"/>
  <c r="R53" i="82"/>
  <c r="R54" i="82"/>
  <c r="R55" i="82"/>
  <c r="R56" i="82"/>
  <c r="R57" i="82"/>
  <c r="R58" i="82"/>
  <c r="R59" i="82"/>
  <c r="R60" i="82"/>
  <c r="R61" i="82"/>
  <c r="R62" i="82"/>
  <c r="R109" i="82"/>
  <c r="R63" i="82"/>
  <c r="R64" i="82"/>
  <c r="R65" i="82"/>
  <c r="R71" i="82"/>
  <c r="R66" i="82"/>
  <c r="R67" i="82"/>
  <c r="R68" i="82"/>
  <c r="R69" i="82"/>
  <c r="R70" i="82"/>
  <c r="R72" i="82"/>
  <c r="R73" i="82"/>
  <c r="R74" i="82"/>
  <c r="R75" i="82"/>
  <c r="R76" i="82"/>
  <c r="R77" i="82"/>
  <c r="R78" i="82"/>
  <c r="R79" i="82"/>
  <c r="R80" i="82"/>
  <c r="R81" i="82"/>
  <c r="R82" i="82"/>
  <c r="R83" i="82"/>
  <c r="R84" i="82"/>
  <c r="R85" i="82"/>
  <c r="R86" i="82"/>
  <c r="R87" i="82"/>
  <c r="R88" i="82"/>
  <c r="R89" i="82"/>
  <c r="R90" i="82"/>
  <c r="R91" i="82"/>
  <c r="R92" i="82"/>
  <c r="R93" i="82"/>
  <c r="R94" i="82"/>
  <c r="R95" i="82"/>
  <c r="R96" i="82"/>
  <c r="R97" i="82"/>
  <c r="R98" i="82"/>
  <c r="R99" i="82"/>
  <c r="R100" i="82"/>
  <c r="R101" i="82"/>
  <c r="R102" i="82"/>
  <c r="R103" i="82"/>
  <c r="R104" i="82"/>
  <c r="R105" i="82"/>
  <c r="R106" i="82"/>
  <c r="R107" i="82"/>
  <c r="R108" i="82"/>
  <c r="R110" i="82"/>
  <c r="R112" i="82"/>
  <c r="R111" i="82"/>
  <c r="R113" i="82"/>
  <c r="R114" i="82"/>
  <c r="R115" i="82"/>
  <c r="R116" i="82"/>
  <c r="R117" i="82"/>
  <c r="R118" i="82"/>
  <c r="R119" i="82"/>
  <c r="R120" i="82"/>
  <c r="R121" i="82"/>
  <c r="R122" i="82"/>
  <c r="R123" i="82"/>
  <c r="R124" i="82"/>
  <c r="R125" i="82"/>
  <c r="R126" i="82"/>
  <c r="R127" i="82"/>
  <c r="R128" i="82"/>
  <c r="R129" i="82"/>
  <c r="R130" i="82"/>
  <c r="R131" i="82"/>
  <c r="R132" i="82"/>
  <c r="R133" i="82"/>
  <c r="R134" i="82"/>
  <c r="R135" i="82"/>
  <c r="R136" i="82"/>
  <c r="R137" i="82"/>
  <c r="R138" i="82"/>
  <c r="R139" i="82"/>
  <c r="R140" i="82"/>
  <c r="R141" i="82"/>
  <c r="R142" i="82"/>
  <c r="R143" i="82"/>
  <c r="R144" i="82"/>
  <c r="R145" i="82"/>
  <c r="R146" i="82"/>
  <c r="R147" i="82"/>
  <c r="AL2" i="82"/>
  <c r="S2" i="82"/>
  <c r="S3" i="82"/>
  <c r="S4" i="82"/>
  <c r="S5" i="82"/>
  <c r="S6" i="82"/>
  <c r="S7" i="82"/>
  <c r="S8" i="82"/>
  <c r="S9" i="82"/>
  <c r="S10" i="82"/>
  <c r="S11" i="82"/>
  <c r="S12" i="82"/>
  <c r="S13" i="82"/>
  <c r="S14" i="82"/>
  <c r="S15" i="82"/>
  <c r="S41" i="82"/>
  <c r="S16" i="82"/>
  <c r="S17" i="82"/>
  <c r="S18" i="82"/>
  <c r="S19" i="82"/>
  <c r="S20" i="82"/>
  <c r="S21" i="82"/>
  <c r="S22" i="82"/>
  <c r="S23" i="82"/>
  <c r="S24" i="82"/>
  <c r="S25" i="82"/>
  <c r="S26" i="82"/>
  <c r="S27" i="82"/>
  <c r="S28" i="82"/>
  <c r="S29" i="82"/>
  <c r="S30" i="82"/>
  <c r="S31" i="82"/>
  <c r="S32" i="82"/>
  <c r="S33" i="82"/>
  <c r="S47" i="82"/>
  <c r="S34" i="82"/>
  <c r="S35" i="82"/>
  <c r="S36" i="82"/>
  <c r="S37" i="82"/>
  <c r="S38" i="82"/>
  <c r="S39" i="82"/>
  <c r="S40" i="82"/>
  <c r="S42" i="82"/>
  <c r="S43" i="82"/>
  <c r="S44" i="82"/>
  <c r="S45" i="82"/>
  <c r="S46" i="82"/>
  <c r="S48" i="82"/>
  <c r="S49" i="82"/>
  <c r="S50" i="82"/>
  <c r="S51" i="82"/>
  <c r="S52" i="82"/>
  <c r="S53" i="82"/>
  <c r="S54" i="82"/>
  <c r="S55" i="82"/>
  <c r="S56" i="82"/>
  <c r="S57" i="82"/>
  <c r="S58" i="82"/>
  <c r="S59" i="82"/>
  <c r="S60" i="82"/>
  <c r="S61" i="82"/>
  <c r="S62" i="82"/>
  <c r="S109" i="82"/>
  <c r="S63" i="82"/>
  <c r="S64" i="82"/>
  <c r="S65" i="82"/>
  <c r="S71" i="82"/>
  <c r="S66" i="82"/>
  <c r="S67" i="82"/>
  <c r="S68" i="82"/>
  <c r="S69" i="82"/>
  <c r="S70" i="82"/>
  <c r="S72" i="82"/>
  <c r="S73" i="82"/>
  <c r="S74" i="82"/>
  <c r="S75" i="82"/>
  <c r="S76" i="82"/>
  <c r="S77" i="82"/>
  <c r="S78" i="82"/>
  <c r="S79" i="82"/>
  <c r="S80" i="82"/>
  <c r="S81" i="82"/>
  <c r="S82" i="82"/>
  <c r="S83" i="82"/>
  <c r="S84" i="82"/>
  <c r="S85" i="82"/>
  <c r="S86" i="82"/>
  <c r="S87" i="82"/>
  <c r="S88" i="82"/>
  <c r="S89" i="82"/>
  <c r="S90" i="82"/>
  <c r="S91" i="82"/>
  <c r="S92" i="82"/>
  <c r="S93" i="82"/>
  <c r="S94" i="82"/>
  <c r="S95" i="82"/>
  <c r="S96" i="82"/>
  <c r="S97" i="82"/>
  <c r="S98" i="82"/>
  <c r="S99" i="82"/>
  <c r="S100" i="82"/>
  <c r="S101" i="82"/>
  <c r="S102" i="82"/>
  <c r="S103" i="82"/>
  <c r="S104" i="82"/>
  <c r="S105" i="82"/>
  <c r="S106" i="82"/>
  <c r="S107" i="82"/>
  <c r="S108" i="82"/>
  <c r="S110" i="82"/>
  <c r="S112" i="82"/>
  <c r="S111" i="82"/>
  <c r="S113" i="82"/>
  <c r="S114" i="82"/>
  <c r="S115" i="82"/>
  <c r="S116" i="82"/>
  <c r="S117" i="82"/>
  <c r="S118" i="82"/>
  <c r="S119" i="82"/>
  <c r="S120" i="82"/>
  <c r="S121" i="82"/>
  <c r="S122" i="82"/>
  <c r="S123" i="82"/>
  <c r="S124" i="82"/>
  <c r="S125" i="82"/>
  <c r="S126" i="82"/>
  <c r="S127" i="82"/>
  <c r="S128" i="82"/>
  <c r="S129" i="82"/>
  <c r="S130" i="82"/>
  <c r="S131" i="82"/>
  <c r="S132" i="82"/>
  <c r="S133" i="82"/>
  <c r="S134" i="82"/>
  <c r="S135" i="82"/>
  <c r="S136" i="82"/>
  <c r="S137" i="82"/>
  <c r="S138" i="82"/>
  <c r="S139" i="82"/>
  <c r="S140" i="82"/>
  <c r="S141" i="82"/>
  <c r="S142" i="82"/>
  <c r="S143" i="82"/>
  <c r="S144" i="82"/>
  <c r="S145" i="82"/>
  <c r="S146" i="82"/>
  <c r="S147" i="82"/>
  <c r="AM2" i="82"/>
  <c r="T2" i="82"/>
  <c r="T3" i="82"/>
  <c r="T4" i="82"/>
  <c r="T5" i="82"/>
  <c r="T6" i="82"/>
  <c r="T7" i="82"/>
  <c r="T8" i="82"/>
  <c r="T9" i="82"/>
  <c r="T10" i="82"/>
  <c r="T11" i="82"/>
  <c r="T12" i="82"/>
  <c r="T13" i="82"/>
  <c r="T14" i="82"/>
  <c r="T15" i="82"/>
  <c r="T41" i="82"/>
  <c r="T16" i="82"/>
  <c r="T17" i="82"/>
  <c r="T18" i="82"/>
  <c r="T19" i="82"/>
  <c r="T20" i="82"/>
  <c r="T21" i="82"/>
  <c r="T22" i="82"/>
  <c r="T23" i="82"/>
  <c r="T24" i="82"/>
  <c r="T25" i="82"/>
  <c r="T26" i="82"/>
  <c r="T27" i="82"/>
  <c r="T28" i="82"/>
  <c r="T29" i="82"/>
  <c r="T30" i="82"/>
  <c r="T31" i="82"/>
  <c r="T32" i="82"/>
  <c r="T33" i="82"/>
  <c r="T47" i="82"/>
  <c r="T34" i="82"/>
  <c r="T35" i="82"/>
  <c r="T36" i="82"/>
  <c r="T37" i="82"/>
  <c r="T38" i="82"/>
  <c r="T39" i="82"/>
  <c r="T40" i="82"/>
  <c r="T42" i="82"/>
  <c r="T43" i="82"/>
  <c r="T44" i="82"/>
  <c r="T45" i="82"/>
  <c r="T46" i="82"/>
  <c r="T48" i="82"/>
  <c r="T49" i="82"/>
  <c r="T50" i="82"/>
  <c r="T51" i="82"/>
  <c r="T52" i="82"/>
  <c r="T53" i="82"/>
  <c r="T54" i="82"/>
  <c r="T55" i="82"/>
  <c r="T56" i="82"/>
  <c r="T57" i="82"/>
  <c r="T58" i="82"/>
  <c r="T59" i="82"/>
  <c r="T60" i="82"/>
  <c r="T61" i="82"/>
  <c r="T62" i="82"/>
  <c r="T109" i="82"/>
  <c r="T63" i="82"/>
  <c r="T64" i="82"/>
  <c r="T65" i="82"/>
  <c r="T71" i="82"/>
  <c r="T66" i="82"/>
  <c r="T67" i="82"/>
  <c r="T68" i="82"/>
  <c r="T69" i="82"/>
  <c r="T70" i="82"/>
  <c r="T72" i="82"/>
  <c r="T73" i="82"/>
  <c r="T74" i="82"/>
  <c r="T75" i="82"/>
  <c r="T76" i="82"/>
  <c r="T77" i="82"/>
  <c r="T78" i="82"/>
  <c r="T79" i="82"/>
  <c r="T80" i="82"/>
  <c r="T81" i="82"/>
  <c r="T82" i="82"/>
  <c r="T83" i="82"/>
  <c r="T84" i="82"/>
  <c r="T85" i="82"/>
  <c r="T86" i="82"/>
  <c r="T87" i="82"/>
  <c r="T88" i="82"/>
  <c r="T89" i="82"/>
  <c r="T90" i="82"/>
  <c r="T91" i="82"/>
  <c r="T92" i="82"/>
  <c r="T93" i="82"/>
  <c r="T94" i="82"/>
  <c r="T95" i="82"/>
  <c r="T96" i="82"/>
  <c r="T97" i="82"/>
  <c r="T98" i="82"/>
  <c r="T99" i="82"/>
  <c r="T100" i="82"/>
  <c r="T101" i="82"/>
  <c r="T102" i="82"/>
  <c r="T103" i="82"/>
  <c r="T104" i="82"/>
  <c r="T105" i="82"/>
  <c r="T106" i="82"/>
  <c r="T107" i="82"/>
  <c r="T108" i="82"/>
  <c r="T110" i="82"/>
  <c r="T112" i="82"/>
  <c r="T111" i="82"/>
  <c r="T113" i="82"/>
  <c r="T114" i="82"/>
  <c r="T115" i="82"/>
  <c r="T116" i="82"/>
  <c r="T117" i="82"/>
  <c r="T118" i="82"/>
  <c r="T119" i="82"/>
  <c r="T120" i="82"/>
  <c r="T121" i="82"/>
  <c r="T122" i="82"/>
  <c r="T123" i="82"/>
  <c r="T124" i="82"/>
  <c r="T125" i="82"/>
  <c r="T126" i="82"/>
  <c r="T127" i="82"/>
  <c r="T128" i="82"/>
  <c r="T129" i="82"/>
  <c r="T130" i="82"/>
  <c r="T131" i="82"/>
  <c r="T132" i="82"/>
  <c r="T133" i="82"/>
  <c r="T134" i="82"/>
  <c r="T135" i="82"/>
  <c r="T136" i="82"/>
  <c r="T137" i="82"/>
  <c r="T138" i="82"/>
  <c r="T139" i="82"/>
  <c r="T140" i="82"/>
  <c r="T141" i="82"/>
  <c r="T142" i="82"/>
  <c r="T143" i="82"/>
  <c r="T144" i="82"/>
  <c r="T145" i="82"/>
  <c r="T146" i="82"/>
  <c r="T147" i="82"/>
  <c r="AN2" i="82"/>
  <c r="U2" i="82"/>
  <c r="U3" i="82"/>
  <c r="U4" i="82"/>
  <c r="U5" i="82"/>
  <c r="U6" i="82"/>
  <c r="U7" i="82"/>
  <c r="U8" i="82"/>
  <c r="U9" i="82"/>
  <c r="U10" i="82"/>
  <c r="U11" i="82"/>
  <c r="U12" i="82"/>
  <c r="U13" i="82"/>
  <c r="U14" i="82"/>
  <c r="U15" i="82"/>
  <c r="U41" i="82"/>
  <c r="U16" i="82"/>
  <c r="U17" i="82"/>
  <c r="U18" i="82"/>
  <c r="U19" i="82"/>
  <c r="U20" i="82"/>
  <c r="U21" i="82"/>
  <c r="U22" i="82"/>
  <c r="U23" i="82"/>
  <c r="U24" i="82"/>
  <c r="U25" i="82"/>
  <c r="U26" i="82"/>
  <c r="U27" i="82"/>
  <c r="U28" i="82"/>
  <c r="U29" i="82"/>
  <c r="U30" i="82"/>
  <c r="U31" i="82"/>
  <c r="U32" i="82"/>
  <c r="U33" i="82"/>
  <c r="U47" i="82"/>
  <c r="U34" i="82"/>
  <c r="U35" i="82"/>
  <c r="U36" i="82"/>
  <c r="U37" i="82"/>
  <c r="U38" i="82"/>
  <c r="U39" i="82"/>
  <c r="U40" i="82"/>
  <c r="U42" i="82"/>
  <c r="U43" i="82"/>
  <c r="U44" i="82"/>
  <c r="U45" i="82"/>
  <c r="U46" i="82"/>
  <c r="U48" i="82"/>
  <c r="U49" i="82"/>
  <c r="U50" i="82"/>
  <c r="U51" i="82"/>
  <c r="U52" i="82"/>
  <c r="U53" i="82"/>
  <c r="U54" i="82"/>
  <c r="U55" i="82"/>
  <c r="U56" i="82"/>
  <c r="U57" i="82"/>
  <c r="U58" i="82"/>
  <c r="U59" i="82"/>
  <c r="U60" i="82"/>
  <c r="U61" i="82"/>
  <c r="U62" i="82"/>
  <c r="U109" i="82"/>
  <c r="U63" i="82"/>
  <c r="U64" i="82"/>
  <c r="U65" i="82"/>
  <c r="U71" i="82"/>
  <c r="U66" i="82"/>
  <c r="U67" i="82"/>
  <c r="U68" i="82"/>
  <c r="U69" i="82"/>
  <c r="U70" i="82"/>
  <c r="U72" i="82"/>
  <c r="U73" i="82"/>
  <c r="U74" i="82"/>
  <c r="U75" i="82"/>
  <c r="U76" i="82"/>
  <c r="U77" i="82"/>
  <c r="U78" i="82"/>
  <c r="U79" i="82"/>
  <c r="U80" i="82"/>
  <c r="U81" i="82"/>
  <c r="U82" i="82"/>
  <c r="U83" i="82"/>
  <c r="U84" i="82"/>
  <c r="U85" i="82"/>
  <c r="U86" i="82"/>
  <c r="U87" i="82"/>
  <c r="U88" i="82"/>
  <c r="U89" i="82"/>
  <c r="U90" i="82"/>
  <c r="U91" i="82"/>
  <c r="U92" i="82"/>
  <c r="U93" i="82"/>
  <c r="U94" i="82"/>
  <c r="U95" i="82"/>
  <c r="U96" i="82"/>
  <c r="U97" i="82"/>
  <c r="U98" i="82"/>
  <c r="U99" i="82"/>
  <c r="U100" i="82"/>
  <c r="U101" i="82"/>
  <c r="U102" i="82"/>
  <c r="U103" i="82"/>
  <c r="U104" i="82"/>
  <c r="U105" i="82"/>
  <c r="U106" i="82"/>
  <c r="U107" i="82"/>
  <c r="U108" i="82"/>
  <c r="U110" i="82"/>
  <c r="U112" i="82"/>
  <c r="U111" i="82"/>
  <c r="U113" i="82"/>
  <c r="U114" i="82"/>
  <c r="U115" i="82"/>
  <c r="U116" i="82"/>
  <c r="U117" i="82"/>
  <c r="U118" i="82"/>
  <c r="U119" i="82"/>
  <c r="U120" i="82"/>
  <c r="U121" i="82"/>
  <c r="U122" i="82"/>
  <c r="U123" i="82"/>
  <c r="U124" i="82"/>
  <c r="U125" i="82"/>
  <c r="U126" i="82"/>
  <c r="U127" i="82"/>
  <c r="U128" i="82"/>
  <c r="U129" i="82"/>
  <c r="U130" i="82"/>
  <c r="U131" i="82"/>
  <c r="U132" i="82"/>
  <c r="U133" i="82"/>
  <c r="U134" i="82"/>
  <c r="U135" i="82"/>
  <c r="U136" i="82"/>
  <c r="U137" i="82"/>
  <c r="U138" i="82"/>
  <c r="U139" i="82"/>
  <c r="U140" i="82"/>
  <c r="U141" i="82"/>
  <c r="U142" i="82"/>
  <c r="U143" i="82"/>
  <c r="U144" i="82"/>
  <c r="U145" i="82"/>
  <c r="U146" i="82"/>
  <c r="U147" i="82"/>
  <c r="AO2" i="82"/>
  <c r="V2" i="82"/>
  <c r="V3" i="82"/>
  <c r="V4" i="82"/>
  <c r="V5" i="82"/>
  <c r="V6" i="82"/>
  <c r="V7" i="82"/>
  <c r="V8" i="82"/>
  <c r="V9" i="82"/>
  <c r="V10" i="82"/>
  <c r="V11" i="82"/>
  <c r="V12" i="82"/>
  <c r="V13" i="82"/>
  <c r="V14" i="82"/>
  <c r="V15" i="82"/>
  <c r="V41" i="82"/>
  <c r="V16" i="82"/>
  <c r="V17" i="82"/>
  <c r="V18" i="82"/>
  <c r="V19" i="82"/>
  <c r="V20" i="82"/>
  <c r="V21" i="82"/>
  <c r="V22" i="82"/>
  <c r="V23" i="82"/>
  <c r="V24" i="82"/>
  <c r="V25" i="82"/>
  <c r="V26" i="82"/>
  <c r="V27" i="82"/>
  <c r="V28" i="82"/>
  <c r="V29" i="82"/>
  <c r="V30" i="82"/>
  <c r="V31" i="82"/>
  <c r="V32" i="82"/>
  <c r="V33" i="82"/>
  <c r="V47" i="82"/>
  <c r="V34" i="82"/>
  <c r="V35" i="82"/>
  <c r="V36" i="82"/>
  <c r="V37" i="82"/>
  <c r="V38" i="82"/>
  <c r="V39" i="82"/>
  <c r="V40" i="82"/>
  <c r="V42" i="82"/>
  <c r="V43" i="82"/>
  <c r="V44" i="82"/>
  <c r="V45" i="82"/>
  <c r="V46" i="82"/>
  <c r="V48" i="82"/>
  <c r="V49" i="82"/>
  <c r="V50" i="82"/>
  <c r="V51" i="82"/>
  <c r="V52" i="82"/>
  <c r="V53" i="82"/>
  <c r="V54" i="82"/>
  <c r="V55" i="82"/>
  <c r="V56" i="82"/>
  <c r="V57" i="82"/>
  <c r="V58" i="82"/>
  <c r="V59" i="82"/>
  <c r="V60" i="82"/>
  <c r="V61" i="82"/>
  <c r="V62" i="82"/>
  <c r="V109" i="82"/>
  <c r="V63" i="82"/>
  <c r="V64" i="82"/>
  <c r="V65" i="82"/>
  <c r="V71" i="82"/>
  <c r="V66" i="82"/>
  <c r="V67" i="82"/>
  <c r="V68" i="82"/>
  <c r="V69" i="82"/>
  <c r="V70" i="82"/>
  <c r="V72" i="82"/>
  <c r="V73" i="82"/>
  <c r="V74" i="82"/>
  <c r="V75" i="82"/>
  <c r="V76" i="82"/>
  <c r="V77" i="82"/>
  <c r="V78" i="82"/>
  <c r="V79" i="82"/>
  <c r="V80" i="82"/>
  <c r="V81" i="82"/>
  <c r="V82" i="82"/>
  <c r="V83" i="82"/>
  <c r="V84" i="82"/>
  <c r="V85" i="82"/>
  <c r="V86" i="82"/>
  <c r="V87" i="82"/>
  <c r="V88" i="82"/>
  <c r="V89" i="82"/>
  <c r="V90" i="82"/>
  <c r="V91" i="82"/>
  <c r="V92" i="82"/>
  <c r="V93" i="82"/>
  <c r="V94" i="82"/>
  <c r="V95" i="82"/>
  <c r="V96" i="82"/>
  <c r="V97" i="82"/>
  <c r="V98" i="82"/>
  <c r="V99" i="82"/>
  <c r="V100" i="82"/>
  <c r="V101" i="82"/>
  <c r="V102" i="82"/>
  <c r="V103" i="82"/>
  <c r="V104" i="82"/>
  <c r="V105" i="82"/>
  <c r="V106" i="82"/>
  <c r="V107" i="82"/>
  <c r="V108" i="82"/>
  <c r="V110" i="82"/>
  <c r="V112" i="82"/>
  <c r="V111" i="82"/>
  <c r="V113" i="82"/>
  <c r="V114" i="82"/>
  <c r="V115" i="82"/>
  <c r="V116" i="82"/>
  <c r="V117" i="82"/>
  <c r="V118" i="82"/>
  <c r="V119" i="82"/>
  <c r="V120" i="82"/>
  <c r="V121" i="82"/>
  <c r="V122" i="82"/>
  <c r="V123" i="82"/>
  <c r="V124" i="82"/>
  <c r="V125" i="82"/>
  <c r="V126" i="82"/>
  <c r="V127" i="82"/>
  <c r="V128" i="82"/>
  <c r="V129" i="82"/>
  <c r="V130" i="82"/>
  <c r="V131" i="82"/>
  <c r="V132" i="82"/>
  <c r="V133" i="82"/>
  <c r="V134" i="82"/>
  <c r="V135" i="82"/>
  <c r="V136" i="82"/>
  <c r="V137" i="82"/>
  <c r="V138" i="82"/>
  <c r="V139" i="82"/>
  <c r="V140" i="82"/>
  <c r="V141" i="82"/>
  <c r="V142" i="82"/>
  <c r="V143" i="82"/>
  <c r="V144" i="82"/>
  <c r="V145" i="82"/>
  <c r="V146" i="82"/>
  <c r="V147" i="82"/>
  <c r="AP2" i="82"/>
  <c r="W2" i="82"/>
  <c r="W3" i="82"/>
  <c r="W4" i="82"/>
  <c r="W5" i="82"/>
  <c r="W6" i="82"/>
  <c r="W7" i="82"/>
  <c r="W8" i="82"/>
  <c r="W9" i="82"/>
  <c r="W10" i="82"/>
  <c r="W11" i="82"/>
  <c r="W12" i="82"/>
  <c r="W13" i="82"/>
  <c r="W14" i="82"/>
  <c r="W15" i="82"/>
  <c r="W41" i="82"/>
  <c r="W16" i="82"/>
  <c r="W17" i="82"/>
  <c r="W18" i="82"/>
  <c r="W19" i="82"/>
  <c r="W20" i="82"/>
  <c r="W21" i="82"/>
  <c r="W22" i="82"/>
  <c r="W23" i="82"/>
  <c r="W24" i="82"/>
  <c r="W25" i="82"/>
  <c r="W26" i="82"/>
  <c r="W27" i="82"/>
  <c r="W28" i="82"/>
  <c r="W29" i="82"/>
  <c r="W30" i="82"/>
  <c r="W31" i="82"/>
  <c r="W32" i="82"/>
  <c r="W33" i="82"/>
  <c r="W47" i="82"/>
  <c r="W34" i="82"/>
  <c r="W35" i="82"/>
  <c r="W36" i="82"/>
  <c r="W37" i="82"/>
  <c r="W38" i="82"/>
  <c r="W39" i="82"/>
  <c r="W40" i="82"/>
  <c r="W42" i="82"/>
  <c r="W43" i="82"/>
  <c r="W44" i="82"/>
  <c r="W45" i="82"/>
  <c r="W46" i="82"/>
  <c r="W48" i="82"/>
  <c r="W49" i="82"/>
  <c r="W50" i="82"/>
  <c r="W51" i="82"/>
  <c r="W52" i="82"/>
  <c r="W53" i="82"/>
  <c r="W54" i="82"/>
  <c r="W55" i="82"/>
  <c r="W56" i="82"/>
  <c r="W57" i="82"/>
  <c r="W58" i="82"/>
  <c r="W59" i="82"/>
  <c r="W60" i="82"/>
  <c r="W61" i="82"/>
  <c r="W62" i="82"/>
  <c r="W109" i="82"/>
  <c r="W63" i="82"/>
  <c r="W64" i="82"/>
  <c r="W65" i="82"/>
  <c r="W71" i="82"/>
  <c r="W66" i="82"/>
  <c r="W67" i="82"/>
  <c r="W68" i="82"/>
  <c r="W69" i="82"/>
  <c r="W70" i="82"/>
  <c r="W72" i="82"/>
  <c r="W73" i="82"/>
  <c r="W74" i="82"/>
  <c r="W75" i="82"/>
  <c r="W76" i="82"/>
  <c r="W77" i="82"/>
  <c r="W78" i="82"/>
  <c r="W79" i="82"/>
  <c r="W80" i="82"/>
  <c r="W81" i="82"/>
  <c r="W82" i="82"/>
  <c r="W83" i="82"/>
  <c r="W84" i="82"/>
  <c r="W85" i="82"/>
  <c r="W86" i="82"/>
  <c r="W87" i="82"/>
  <c r="W88" i="82"/>
  <c r="W89" i="82"/>
  <c r="W90" i="82"/>
  <c r="W91" i="82"/>
  <c r="W92" i="82"/>
  <c r="W93" i="82"/>
  <c r="W94" i="82"/>
  <c r="W95" i="82"/>
  <c r="W96" i="82"/>
  <c r="W97" i="82"/>
  <c r="W98" i="82"/>
  <c r="W99" i="82"/>
  <c r="W100" i="82"/>
  <c r="W101" i="82"/>
  <c r="W102" i="82"/>
  <c r="W103" i="82"/>
  <c r="W104" i="82"/>
  <c r="W105" i="82"/>
  <c r="W106" i="82"/>
  <c r="W107" i="82"/>
  <c r="W108" i="82"/>
  <c r="W110" i="82"/>
  <c r="W112" i="82"/>
  <c r="W111" i="82"/>
  <c r="W113" i="82"/>
  <c r="W114" i="82"/>
  <c r="W115" i="82"/>
  <c r="W116" i="82"/>
  <c r="W117" i="82"/>
  <c r="W118" i="82"/>
  <c r="W119" i="82"/>
  <c r="W120" i="82"/>
  <c r="W121" i="82"/>
  <c r="W122"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47" i="82"/>
  <c r="AQ2" i="82"/>
  <c r="AV2" i="82"/>
  <c r="AW2" i="82"/>
  <c r="H14" i="79"/>
  <c r="H17" i="79"/>
  <c r="H21" i="79"/>
  <c r="H22" i="79"/>
  <c r="H23" i="79"/>
  <c r="H24" i="79"/>
  <c r="H47" i="79"/>
  <c r="H25" i="79"/>
  <c r="H26" i="79"/>
  <c r="H38" i="79"/>
  <c r="H39" i="79"/>
  <c r="H40" i="79"/>
  <c r="H42" i="79"/>
  <c r="H45" i="79"/>
  <c r="H46" i="79"/>
  <c r="H67" i="79"/>
  <c r="H49" i="79"/>
  <c r="H58" i="79"/>
  <c r="H59" i="79"/>
  <c r="H62" i="79"/>
  <c r="H68" i="79"/>
  <c r="H73" i="79"/>
  <c r="H81" i="79"/>
  <c r="H84" i="79"/>
  <c r="H94" i="79"/>
  <c r="H100" i="79"/>
  <c r="H102" i="79"/>
  <c r="H104" i="79"/>
  <c r="H106" i="79"/>
  <c r="H112" i="79"/>
  <c r="H116" i="79"/>
  <c r="H118" i="79"/>
  <c r="H121" i="79"/>
  <c r="H122" i="79"/>
  <c r="H132" i="79"/>
  <c r="H133" i="79"/>
  <c r="H134" i="79"/>
  <c r="H135" i="79"/>
  <c r="H140" i="79"/>
  <c r="Z3" i="79"/>
  <c r="Z4" i="79"/>
  <c r="Z5" i="79"/>
  <c r="Z6" i="79"/>
  <c r="Z7" i="79"/>
  <c r="Z8" i="79"/>
  <c r="Z9" i="79"/>
  <c r="Z10" i="79"/>
  <c r="Z11" i="79"/>
  <c r="Z12" i="79"/>
  <c r="Z13" i="79"/>
  <c r="Z15" i="79"/>
  <c r="Z16" i="79"/>
  <c r="Z17" i="79"/>
  <c r="Z18" i="79"/>
  <c r="Z19" i="79"/>
  <c r="Z20" i="79"/>
  <c r="Z21" i="79"/>
  <c r="Z22" i="79"/>
  <c r="Z23" i="79"/>
  <c r="Z24" i="79"/>
  <c r="Z26" i="79"/>
  <c r="Z27" i="79"/>
  <c r="Z28" i="79"/>
  <c r="Z29" i="79"/>
  <c r="Z30" i="79"/>
  <c r="Z31" i="79"/>
  <c r="Z32" i="79"/>
  <c r="Z33" i="79"/>
  <c r="Z34" i="79"/>
  <c r="Z35" i="79"/>
  <c r="Z36" i="79"/>
  <c r="Z37" i="79"/>
  <c r="Z38" i="79"/>
  <c r="Z39" i="79"/>
  <c r="Z40" i="79"/>
  <c r="Z41" i="79"/>
  <c r="Z42" i="79"/>
  <c r="Z43" i="79"/>
  <c r="Z44" i="79"/>
  <c r="Z45" i="79"/>
  <c r="Z46" i="79"/>
  <c r="Z48" i="79"/>
  <c r="Z49" i="79"/>
  <c r="Z50" i="79"/>
  <c r="Z51" i="79"/>
  <c r="Z52" i="79"/>
  <c r="Z53" i="79"/>
  <c r="Z54" i="79"/>
  <c r="Z55" i="79"/>
  <c r="Z56" i="79"/>
  <c r="Z57" i="79"/>
  <c r="Z58" i="79"/>
  <c r="Z59" i="79"/>
  <c r="Z60" i="79"/>
  <c r="Z61" i="79"/>
  <c r="Z62" i="79"/>
  <c r="Z63" i="79"/>
  <c r="Z64" i="79"/>
  <c r="Z65" i="79"/>
  <c r="Z66" i="79"/>
  <c r="Z67" i="79"/>
  <c r="Z68" i="79"/>
  <c r="Z69" i="79"/>
  <c r="Z70" i="79"/>
  <c r="Z71" i="79"/>
  <c r="Z72" i="79"/>
  <c r="Z73" i="79"/>
  <c r="Z74" i="79"/>
  <c r="Z75" i="79"/>
  <c r="Z76" i="79"/>
  <c r="Z77" i="79"/>
  <c r="Z78" i="79"/>
  <c r="Z79" i="79"/>
  <c r="Z80" i="79"/>
  <c r="Z81" i="79"/>
  <c r="Z82" i="79"/>
  <c r="Z83" i="79"/>
  <c r="Z84" i="79"/>
  <c r="Z85" i="79"/>
  <c r="Z86" i="79"/>
  <c r="Z87" i="79"/>
  <c r="Z88" i="79"/>
  <c r="Z89" i="79"/>
  <c r="Z90" i="79"/>
  <c r="Z91" i="79"/>
  <c r="Z92" i="79"/>
  <c r="Z93" i="79"/>
  <c r="Z94" i="79"/>
  <c r="Z95" i="79"/>
  <c r="Z96" i="79"/>
  <c r="Z97" i="79"/>
  <c r="Z98" i="79"/>
  <c r="Z99" i="79"/>
  <c r="Z100" i="79"/>
  <c r="Z101" i="79"/>
  <c r="Z102" i="79"/>
  <c r="Z103" i="79"/>
  <c r="Z104" i="79"/>
  <c r="Z105" i="79"/>
  <c r="Z106" i="79"/>
  <c r="Z107" i="79"/>
  <c r="Z108" i="79"/>
  <c r="Z109" i="79"/>
  <c r="Z110" i="79"/>
  <c r="Z111" i="79"/>
  <c r="Z112" i="79"/>
  <c r="Z113" i="79"/>
  <c r="Z114" i="79"/>
  <c r="Z115" i="79"/>
  <c r="Z116" i="79"/>
  <c r="Z117" i="79"/>
  <c r="Z118" i="79"/>
  <c r="Z119" i="79"/>
  <c r="Z120" i="79"/>
  <c r="Z121" i="79"/>
  <c r="Z122" i="79"/>
  <c r="Z123" i="79"/>
  <c r="Z124" i="79"/>
  <c r="Z125" i="79"/>
  <c r="Z126" i="79"/>
  <c r="Z127" i="79"/>
  <c r="Z128" i="79"/>
  <c r="Z129" i="79"/>
  <c r="Z130" i="79"/>
  <c r="Z131" i="79"/>
  <c r="Z132" i="79"/>
  <c r="Z133" i="79"/>
  <c r="Z134" i="79"/>
  <c r="Z135" i="79"/>
  <c r="Z136" i="79"/>
  <c r="Z137" i="79"/>
  <c r="Z138" i="79"/>
  <c r="Z139" i="79"/>
  <c r="Z140" i="79"/>
  <c r="Z141" i="79"/>
  <c r="Z142" i="79"/>
  <c r="Z143" i="79"/>
  <c r="Z144" i="79"/>
  <c r="Z145" i="79"/>
  <c r="Z146" i="79"/>
  <c r="Z147" i="79"/>
  <c r="Z2" i="79"/>
  <c r="T14" i="79"/>
  <c r="T17" i="79"/>
  <c r="T21" i="79"/>
  <c r="T22" i="79"/>
  <c r="T23" i="79"/>
  <c r="T24" i="79"/>
  <c r="T25" i="79"/>
  <c r="T26" i="79"/>
  <c r="T38" i="79"/>
  <c r="T40" i="79"/>
  <c r="T42" i="79"/>
  <c r="T46" i="79"/>
  <c r="T47" i="79"/>
  <c r="T49" i="79"/>
  <c r="T58" i="79"/>
  <c r="T59" i="79"/>
  <c r="T62" i="79"/>
  <c r="T73" i="79"/>
  <c r="T81" i="79"/>
  <c r="T84" i="79"/>
  <c r="T94" i="79"/>
  <c r="T100" i="79"/>
  <c r="T102" i="79"/>
  <c r="T104" i="79"/>
  <c r="T106" i="79"/>
  <c r="T112" i="79"/>
  <c r="T116" i="79"/>
  <c r="T118" i="79"/>
  <c r="T121" i="79"/>
  <c r="T122" i="79"/>
  <c r="T132" i="79"/>
  <c r="T133" i="79"/>
  <c r="T134" i="79"/>
  <c r="T135" i="79"/>
  <c r="T140" i="79"/>
  <c r="AL14" i="79"/>
  <c r="AQ14" i="79"/>
  <c r="L14" i="79"/>
  <c r="L16" i="79"/>
  <c r="L17" i="79"/>
  <c r="L21" i="79"/>
  <c r="L22" i="79"/>
  <c r="L23" i="79"/>
  <c r="L24" i="79"/>
  <c r="L47" i="79"/>
  <c r="L25" i="79"/>
  <c r="L26" i="79"/>
  <c r="L30" i="79"/>
  <c r="L34" i="79"/>
  <c r="L37" i="79"/>
  <c r="L38" i="79"/>
  <c r="L39" i="79"/>
  <c r="L40" i="79"/>
  <c r="L42" i="79"/>
  <c r="L44" i="79"/>
  <c r="L46" i="79"/>
  <c r="L49" i="79"/>
  <c r="L51" i="79"/>
  <c r="L58" i="79"/>
  <c r="L59" i="79"/>
  <c r="L60" i="79"/>
  <c r="L61" i="79"/>
  <c r="L62" i="79"/>
  <c r="L73" i="79"/>
  <c r="L74" i="79"/>
  <c r="L80" i="79"/>
  <c r="L81" i="79"/>
  <c r="L84" i="79"/>
  <c r="L88" i="79"/>
  <c r="L93" i="79"/>
  <c r="L94" i="79"/>
  <c r="L97" i="79"/>
  <c r="L100" i="79"/>
  <c r="L101" i="79"/>
  <c r="L102" i="79"/>
  <c r="L103" i="79"/>
  <c r="L104" i="79"/>
  <c r="L106" i="79"/>
  <c r="L112" i="79"/>
  <c r="L111" i="79"/>
  <c r="L116" i="79"/>
  <c r="L118" i="79"/>
  <c r="L121" i="79"/>
  <c r="L122" i="79"/>
  <c r="L124" i="79"/>
  <c r="L125" i="79"/>
  <c r="L129" i="79"/>
  <c r="L132" i="79"/>
  <c r="L133" i="79"/>
  <c r="L134" i="79"/>
  <c r="L135" i="79"/>
  <c r="L136" i="79"/>
  <c r="L138" i="79"/>
  <c r="L140" i="79"/>
  <c r="L142" i="79"/>
  <c r="L143" i="79"/>
  <c r="AD3" i="79"/>
  <c r="AL3" i="79"/>
  <c r="AQ3" i="79"/>
  <c r="AD4" i="79"/>
  <c r="AL4" i="79"/>
  <c r="AQ4" i="79"/>
  <c r="AD5" i="79"/>
  <c r="AL5" i="79"/>
  <c r="AQ5" i="79"/>
  <c r="AD6" i="79"/>
  <c r="AL6" i="79"/>
  <c r="AQ6" i="79"/>
  <c r="AD7" i="79"/>
  <c r="AL7" i="79"/>
  <c r="AQ7" i="79"/>
  <c r="AD8" i="79"/>
  <c r="AL8" i="79"/>
  <c r="AQ8" i="79"/>
  <c r="AD9" i="79"/>
  <c r="AL9" i="79"/>
  <c r="AQ9" i="79"/>
  <c r="AD10" i="79"/>
  <c r="AL10" i="79"/>
  <c r="AQ10" i="79"/>
  <c r="AD11" i="79"/>
  <c r="AL11" i="79"/>
  <c r="AQ11" i="79"/>
  <c r="AD12" i="79"/>
  <c r="AL12" i="79"/>
  <c r="AQ12" i="79"/>
  <c r="AD13" i="79"/>
  <c r="AL13" i="79"/>
  <c r="AQ13" i="79"/>
  <c r="AD15" i="79"/>
  <c r="AL15" i="79"/>
  <c r="AQ15" i="79"/>
  <c r="AD16" i="79"/>
  <c r="AL16" i="79"/>
  <c r="AQ16" i="79"/>
  <c r="AD17" i="79"/>
  <c r="AL17" i="79"/>
  <c r="AQ17" i="79"/>
  <c r="AD18" i="79"/>
  <c r="AL18" i="79"/>
  <c r="AQ18" i="79"/>
  <c r="AD19" i="79"/>
  <c r="AL19" i="79"/>
  <c r="AQ19" i="79"/>
  <c r="AD20" i="79"/>
  <c r="AL20" i="79"/>
  <c r="AQ20" i="79"/>
  <c r="AD21" i="79"/>
  <c r="AL21" i="79"/>
  <c r="AQ21" i="79"/>
  <c r="AD22" i="79"/>
  <c r="AL22" i="79"/>
  <c r="AQ22" i="79"/>
  <c r="AD23" i="79"/>
  <c r="AL23" i="79"/>
  <c r="AQ23" i="79"/>
  <c r="AD24" i="79"/>
  <c r="AL24" i="79"/>
  <c r="AQ24" i="79"/>
  <c r="AD25" i="79"/>
  <c r="AL25" i="79"/>
  <c r="AQ25" i="79"/>
  <c r="AD26" i="79"/>
  <c r="AL26" i="79"/>
  <c r="AQ26" i="79"/>
  <c r="AD27" i="79"/>
  <c r="AL27" i="79"/>
  <c r="AQ27" i="79"/>
  <c r="AD28" i="79"/>
  <c r="AL28" i="79"/>
  <c r="AQ28" i="79"/>
  <c r="AD29" i="79"/>
  <c r="AL29" i="79"/>
  <c r="AQ29" i="79"/>
  <c r="AD30" i="79"/>
  <c r="AL30" i="79"/>
  <c r="AQ30" i="79"/>
  <c r="AD31" i="79"/>
  <c r="AL31" i="79"/>
  <c r="AQ31" i="79"/>
  <c r="AD32" i="79"/>
  <c r="AL32" i="79"/>
  <c r="AQ32" i="79"/>
  <c r="AD33" i="79"/>
  <c r="AL33" i="79"/>
  <c r="AQ33" i="79"/>
  <c r="AD34" i="79"/>
  <c r="AL34" i="79"/>
  <c r="AQ34" i="79"/>
  <c r="AD35" i="79"/>
  <c r="AL35" i="79"/>
  <c r="AQ35" i="79"/>
  <c r="AD36" i="79"/>
  <c r="AL36" i="79"/>
  <c r="AQ36" i="79"/>
  <c r="AD37" i="79"/>
  <c r="AL37" i="79"/>
  <c r="AQ37" i="79"/>
  <c r="AD38" i="79"/>
  <c r="AL38" i="79"/>
  <c r="AQ38" i="79"/>
  <c r="AD39" i="79"/>
  <c r="AL39" i="79"/>
  <c r="AQ39" i="79"/>
  <c r="AD40" i="79"/>
  <c r="AL40" i="79"/>
  <c r="AQ40" i="79"/>
  <c r="AD41" i="79"/>
  <c r="AL41" i="79"/>
  <c r="AQ41" i="79"/>
  <c r="AD42" i="79"/>
  <c r="AL42" i="79"/>
  <c r="AQ42" i="79"/>
  <c r="AD43" i="79"/>
  <c r="AL43" i="79"/>
  <c r="AQ43" i="79"/>
  <c r="AD44" i="79"/>
  <c r="AL44" i="79"/>
  <c r="AQ44" i="79"/>
  <c r="AD45" i="79"/>
  <c r="AL45" i="79"/>
  <c r="AQ45" i="79"/>
  <c r="AD46" i="79"/>
  <c r="AL46" i="79"/>
  <c r="AQ46" i="79"/>
  <c r="AD47" i="79"/>
  <c r="AL47" i="79"/>
  <c r="AQ47" i="79"/>
  <c r="AD48" i="79"/>
  <c r="AL48" i="79"/>
  <c r="AQ48" i="79"/>
  <c r="AD49" i="79"/>
  <c r="AL49" i="79"/>
  <c r="AQ49" i="79"/>
  <c r="AD50" i="79"/>
  <c r="AL50" i="79"/>
  <c r="AQ50" i="79"/>
  <c r="AD51" i="79"/>
  <c r="AL51" i="79"/>
  <c r="AQ51" i="79"/>
  <c r="AD52" i="79"/>
  <c r="AL52" i="79"/>
  <c r="AQ52" i="79"/>
  <c r="AD53" i="79"/>
  <c r="AL53" i="79"/>
  <c r="AQ53" i="79"/>
  <c r="AD54" i="79"/>
  <c r="AL54" i="79"/>
  <c r="AQ54" i="79"/>
  <c r="AD55" i="79"/>
  <c r="AL55" i="79"/>
  <c r="AQ55" i="79"/>
  <c r="AD56" i="79"/>
  <c r="AL56" i="79"/>
  <c r="AQ56" i="79"/>
  <c r="AD57" i="79"/>
  <c r="AL57" i="79"/>
  <c r="AQ57" i="79"/>
  <c r="AD58" i="79"/>
  <c r="AL58" i="79"/>
  <c r="AQ58" i="79"/>
  <c r="AD59" i="79"/>
  <c r="AL59" i="79"/>
  <c r="AQ59" i="79"/>
  <c r="AD60" i="79"/>
  <c r="AL60" i="79"/>
  <c r="AQ60" i="79"/>
  <c r="AD61" i="79"/>
  <c r="AL61" i="79"/>
  <c r="AQ61" i="79"/>
  <c r="AD62" i="79"/>
  <c r="AL62" i="79"/>
  <c r="AQ62" i="79"/>
  <c r="AD63" i="79"/>
  <c r="AL63" i="79"/>
  <c r="AQ63" i="79"/>
  <c r="AD64" i="79"/>
  <c r="AL64" i="79"/>
  <c r="AQ64" i="79"/>
  <c r="AD65" i="79"/>
  <c r="AL65" i="79"/>
  <c r="AQ65" i="79"/>
  <c r="AD66" i="79"/>
  <c r="AL66" i="79"/>
  <c r="AQ66" i="79"/>
  <c r="AD67" i="79"/>
  <c r="AL67" i="79"/>
  <c r="AQ67" i="79"/>
  <c r="AD68" i="79"/>
  <c r="AL68" i="79"/>
  <c r="AQ68" i="79"/>
  <c r="AD69" i="79"/>
  <c r="AL69" i="79"/>
  <c r="AQ69" i="79"/>
  <c r="AD70" i="79"/>
  <c r="AL70" i="79"/>
  <c r="AQ70" i="79"/>
  <c r="AD71" i="79"/>
  <c r="AL71" i="79"/>
  <c r="AQ71" i="79"/>
  <c r="AD72" i="79"/>
  <c r="AL72" i="79"/>
  <c r="AQ72" i="79"/>
  <c r="AD73" i="79"/>
  <c r="AL73" i="79"/>
  <c r="AQ73" i="79"/>
  <c r="AD74" i="79"/>
  <c r="AL74" i="79"/>
  <c r="AQ74" i="79"/>
  <c r="AD75" i="79"/>
  <c r="AL75" i="79"/>
  <c r="AQ75" i="79"/>
  <c r="AD76" i="79"/>
  <c r="AL76" i="79"/>
  <c r="AQ76" i="79"/>
  <c r="AD77" i="79"/>
  <c r="AL77" i="79"/>
  <c r="AQ77" i="79"/>
  <c r="AD78" i="79"/>
  <c r="AL78" i="79"/>
  <c r="AQ78" i="79"/>
  <c r="AD79" i="79"/>
  <c r="AL79" i="79"/>
  <c r="AQ79" i="79"/>
  <c r="AD80" i="79"/>
  <c r="AL80" i="79"/>
  <c r="AQ80" i="79"/>
  <c r="AD81" i="79"/>
  <c r="AL81" i="79"/>
  <c r="AQ81" i="79"/>
  <c r="AD82" i="79"/>
  <c r="AL82" i="79"/>
  <c r="AQ82" i="79"/>
  <c r="AD83" i="79"/>
  <c r="AL83" i="79"/>
  <c r="AQ83" i="79"/>
  <c r="AD84" i="79"/>
  <c r="AL84" i="79"/>
  <c r="AQ84" i="79"/>
  <c r="AD85" i="79"/>
  <c r="AL85" i="79"/>
  <c r="AQ85" i="79"/>
  <c r="AD86" i="79"/>
  <c r="AL86" i="79"/>
  <c r="AQ86" i="79"/>
  <c r="AD87" i="79"/>
  <c r="AL87" i="79"/>
  <c r="AQ87" i="79"/>
  <c r="AD88" i="79"/>
  <c r="AL88" i="79"/>
  <c r="AQ88" i="79"/>
  <c r="AD89" i="79"/>
  <c r="AL89" i="79"/>
  <c r="AQ89" i="79"/>
  <c r="AD90" i="79"/>
  <c r="AL90" i="79"/>
  <c r="AQ90" i="79"/>
  <c r="AD91" i="79"/>
  <c r="AL91" i="79"/>
  <c r="AQ91" i="79"/>
  <c r="AD92" i="79"/>
  <c r="AL92" i="79"/>
  <c r="AQ92" i="79"/>
  <c r="AD93" i="79"/>
  <c r="AL93" i="79"/>
  <c r="AQ93" i="79"/>
  <c r="AD94" i="79"/>
  <c r="AL94" i="79"/>
  <c r="AQ94" i="79"/>
  <c r="AD95" i="79"/>
  <c r="AL95" i="79"/>
  <c r="AQ95" i="79"/>
  <c r="AD96" i="79"/>
  <c r="AL96" i="79"/>
  <c r="AQ96" i="79"/>
  <c r="AD97" i="79"/>
  <c r="AL97" i="79"/>
  <c r="AQ97" i="79"/>
  <c r="AD98" i="79"/>
  <c r="AL98" i="79"/>
  <c r="AQ98" i="79"/>
  <c r="AD99" i="79"/>
  <c r="AL99" i="79"/>
  <c r="AQ99" i="79"/>
  <c r="AD100" i="79"/>
  <c r="AL100" i="79"/>
  <c r="AQ100" i="79"/>
  <c r="AD101" i="79"/>
  <c r="AL101" i="79"/>
  <c r="AQ101" i="79"/>
  <c r="AD102" i="79"/>
  <c r="AL102" i="79"/>
  <c r="AQ102" i="79"/>
  <c r="AD103" i="79"/>
  <c r="AL103" i="79"/>
  <c r="AQ103" i="79"/>
  <c r="AD104" i="79"/>
  <c r="AL104" i="79"/>
  <c r="AQ104" i="79"/>
  <c r="AD105" i="79"/>
  <c r="AL105" i="79"/>
  <c r="AQ105" i="79"/>
  <c r="AD106" i="79"/>
  <c r="AL106" i="79"/>
  <c r="AQ106" i="79"/>
  <c r="AD107" i="79"/>
  <c r="AL107" i="79"/>
  <c r="AQ107" i="79"/>
  <c r="AD108" i="79"/>
  <c r="AL108" i="79"/>
  <c r="AQ108" i="79"/>
  <c r="AD109" i="79"/>
  <c r="AL109" i="79"/>
  <c r="AQ109" i="79"/>
  <c r="AD110" i="79"/>
  <c r="AL110" i="79"/>
  <c r="AQ110" i="79"/>
  <c r="AD111" i="79"/>
  <c r="AL111" i="79"/>
  <c r="AQ111" i="79"/>
  <c r="AD112" i="79"/>
  <c r="AL112" i="79"/>
  <c r="AQ112" i="79"/>
  <c r="AD113" i="79"/>
  <c r="AL113" i="79"/>
  <c r="AQ113" i="79"/>
  <c r="AD114" i="79"/>
  <c r="AL114" i="79"/>
  <c r="AQ114" i="79"/>
  <c r="AD115" i="79"/>
  <c r="AL115" i="79"/>
  <c r="AQ115" i="79"/>
  <c r="AD116" i="79"/>
  <c r="AL116" i="79"/>
  <c r="AQ116" i="79"/>
  <c r="AD117" i="79"/>
  <c r="AL117" i="79"/>
  <c r="AQ117" i="79"/>
  <c r="AD118" i="79"/>
  <c r="AL118" i="79"/>
  <c r="AQ118" i="79"/>
  <c r="AD119" i="79"/>
  <c r="AL119" i="79"/>
  <c r="AQ119" i="79"/>
  <c r="AD120" i="79"/>
  <c r="AL120" i="79"/>
  <c r="AQ120" i="79"/>
  <c r="AD121" i="79"/>
  <c r="AL121" i="79"/>
  <c r="AQ121" i="79"/>
  <c r="AL122" i="79"/>
  <c r="AQ122" i="79"/>
  <c r="AD123" i="79"/>
  <c r="AL123" i="79"/>
  <c r="AQ123" i="79"/>
  <c r="AD124" i="79"/>
  <c r="AL124" i="79"/>
  <c r="AQ124" i="79"/>
  <c r="AD125" i="79"/>
  <c r="AL125" i="79"/>
  <c r="AQ125" i="79"/>
  <c r="AD126" i="79"/>
  <c r="AL126" i="79"/>
  <c r="AQ126" i="79"/>
  <c r="AD127" i="79"/>
  <c r="AL127" i="79"/>
  <c r="AQ127" i="79"/>
  <c r="AD128" i="79"/>
  <c r="AL128" i="79"/>
  <c r="AQ128" i="79"/>
  <c r="AD129" i="79"/>
  <c r="AL129" i="79"/>
  <c r="AQ129" i="79"/>
  <c r="AD130" i="79"/>
  <c r="AL130" i="79"/>
  <c r="AQ130" i="79"/>
  <c r="AD131" i="79"/>
  <c r="AL131" i="79"/>
  <c r="AQ131" i="79"/>
  <c r="AD132" i="79"/>
  <c r="AL132" i="79"/>
  <c r="AQ132" i="79"/>
  <c r="AD133" i="79"/>
  <c r="AL133" i="79"/>
  <c r="AQ133" i="79"/>
  <c r="AD134" i="79"/>
  <c r="AL134" i="79"/>
  <c r="AQ134" i="79"/>
  <c r="AD135" i="79"/>
  <c r="AL135" i="79"/>
  <c r="AQ135" i="79"/>
  <c r="AD136" i="79"/>
  <c r="AL136" i="79"/>
  <c r="AQ136" i="79"/>
  <c r="AD137" i="79"/>
  <c r="AL137" i="79"/>
  <c r="AQ137" i="79"/>
  <c r="AD138" i="79"/>
  <c r="AL138" i="79"/>
  <c r="AQ138" i="79"/>
  <c r="AD139" i="79"/>
  <c r="AL139" i="79"/>
  <c r="AQ139" i="79"/>
  <c r="AD140" i="79"/>
  <c r="AL140" i="79"/>
  <c r="AQ140" i="79"/>
  <c r="AD141" i="79"/>
  <c r="AL141" i="79"/>
  <c r="AQ141" i="79"/>
  <c r="AD142" i="79"/>
  <c r="AL142" i="79"/>
  <c r="AQ142" i="79"/>
  <c r="AD143" i="79"/>
  <c r="AL143" i="79"/>
  <c r="AQ143" i="79"/>
  <c r="AD144" i="79"/>
  <c r="AL144" i="79"/>
  <c r="AQ144" i="79"/>
  <c r="AD145" i="79"/>
  <c r="AL145" i="79"/>
  <c r="AQ145" i="79"/>
  <c r="AD146" i="79"/>
  <c r="AL146" i="79"/>
  <c r="AQ146" i="79"/>
  <c r="AD147" i="79"/>
  <c r="AL147" i="79"/>
  <c r="AQ147" i="79"/>
  <c r="AD2" i="79"/>
  <c r="AL2" i="79"/>
  <c r="AQ2" i="79"/>
  <c r="O2" i="79"/>
  <c r="O6" i="79"/>
  <c r="O7" i="79"/>
  <c r="O8" i="79"/>
  <c r="O11" i="79"/>
  <c r="O19" i="79"/>
  <c r="O20" i="79"/>
  <c r="O22" i="79"/>
  <c r="O28" i="79"/>
  <c r="O33" i="79"/>
  <c r="O35" i="79"/>
  <c r="O40" i="79"/>
  <c r="O41" i="79"/>
  <c r="O45" i="79"/>
  <c r="O54" i="79"/>
  <c r="O59" i="79"/>
  <c r="O64" i="79"/>
  <c r="O67" i="79"/>
  <c r="O68" i="79"/>
  <c r="O75" i="79"/>
  <c r="O76" i="79"/>
  <c r="O78" i="79"/>
  <c r="O79" i="79"/>
  <c r="O86" i="79"/>
  <c r="O87" i="79"/>
  <c r="O91" i="79"/>
  <c r="O95" i="79"/>
  <c r="O96" i="79"/>
  <c r="O102" i="79"/>
  <c r="O106" i="79"/>
  <c r="O107" i="79"/>
  <c r="O109" i="79"/>
  <c r="O112" i="79"/>
  <c r="O114" i="79"/>
  <c r="O117" i="79"/>
  <c r="O118" i="79"/>
  <c r="O119" i="79"/>
  <c r="O126" i="79"/>
  <c r="O128" i="79"/>
  <c r="O131" i="79"/>
  <c r="O137" i="79"/>
  <c r="O138" i="79"/>
  <c r="O141" i="79"/>
  <c r="O146" i="79"/>
  <c r="O147" i="79"/>
  <c r="AG2" i="79"/>
  <c r="AY2" i="82"/>
  <c r="X3" i="82"/>
  <c r="AR3" i="82"/>
  <c r="Y3" i="82"/>
  <c r="AS3" i="82"/>
  <c r="Z3" i="82"/>
  <c r="AT3" i="82"/>
  <c r="AA3" i="82"/>
  <c r="AB3" i="82"/>
  <c r="AC3" i="82"/>
  <c r="AD3" i="82"/>
  <c r="AE3" i="82"/>
  <c r="AF3" i="82"/>
  <c r="AG3" i="82"/>
  <c r="AU3" i="82"/>
  <c r="AH3" i="82"/>
  <c r="AI3" i="82"/>
  <c r="AJ3" i="82"/>
  <c r="AK3" i="82"/>
  <c r="AL3" i="82"/>
  <c r="AM3" i="82"/>
  <c r="AN3" i="82"/>
  <c r="AO3" i="82"/>
  <c r="AP3" i="82"/>
  <c r="AQ3" i="82"/>
  <c r="AV3" i="82"/>
  <c r="AY3" i="82"/>
  <c r="X4" i="82"/>
  <c r="AR4" i="82"/>
  <c r="Y4" i="82"/>
  <c r="AS4" i="82"/>
  <c r="Z4" i="82"/>
  <c r="AT4" i="82"/>
  <c r="AA4" i="82"/>
  <c r="AB4" i="82"/>
  <c r="AC4" i="82"/>
  <c r="AD4" i="82"/>
  <c r="AE4" i="82"/>
  <c r="AF4" i="82"/>
  <c r="AG4" i="82"/>
  <c r="AU4" i="82"/>
  <c r="AH4" i="82"/>
  <c r="AI4" i="82"/>
  <c r="AJ4" i="82"/>
  <c r="AK4" i="82"/>
  <c r="AL4" i="82"/>
  <c r="AM4" i="82"/>
  <c r="AN4" i="82"/>
  <c r="AO4" i="82"/>
  <c r="AP4" i="82"/>
  <c r="AQ4" i="82"/>
  <c r="AV4" i="82"/>
  <c r="AY4" i="82"/>
  <c r="X5" i="82"/>
  <c r="AR5" i="82"/>
  <c r="Y5" i="82"/>
  <c r="AS5" i="82"/>
  <c r="Z5" i="82"/>
  <c r="AT5" i="82"/>
  <c r="AA5" i="82"/>
  <c r="AB5" i="82"/>
  <c r="AC5" i="82"/>
  <c r="AD5" i="82"/>
  <c r="AE5" i="82"/>
  <c r="AF5" i="82"/>
  <c r="AG5" i="82"/>
  <c r="AU5" i="82"/>
  <c r="AH5" i="82"/>
  <c r="AI5" i="82"/>
  <c r="AJ5" i="82"/>
  <c r="AK5" i="82"/>
  <c r="AL5" i="82"/>
  <c r="AM5" i="82"/>
  <c r="AN5" i="82"/>
  <c r="AO5" i="82"/>
  <c r="AP5" i="82"/>
  <c r="AQ5" i="82"/>
  <c r="AV5" i="82"/>
  <c r="AY5" i="82"/>
  <c r="X6" i="82"/>
  <c r="AR6" i="82"/>
  <c r="Y6" i="82"/>
  <c r="AS6" i="82"/>
  <c r="Z6" i="82"/>
  <c r="AT6" i="82"/>
  <c r="AA6" i="82"/>
  <c r="AB6" i="82"/>
  <c r="AC6" i="82"/>
  <c r="AD6" i="82"/>
  <c r="AE6" i="82"/>
  <c r="AF6" i="82"/>
  <c r="AG6" i="82"/>
  <c r="AU6" i="82"/>
  <c r="AH6" i="82"/>
  <c r="AI6" i="82"/>
  <c r="AJ6" i="82"/>
  <c r="AK6" i="82"/>
  <c r="AL6" i="82"/>
  <c r="AM6" i="82"/>
  <c r="AN6" i="82"/>
  <c r="AO6" i="82"/>
  <c r="AP6" i="82"/>
  <c r="AQ6" i="82"/>
  <c r="AV6" i="82"/>
  <c r="AY6" i="82"/>
  <c r="X7" i="82"/>
  <c r="AR7" i="82"/>
  <c r="Y7" i="82"/>
  <c r="AS7" i="82"/>
  <c r="Z7" i="82"/>
  <c r="AT7" i="82"/>
  <c r="AA7" i="82"/>
  <c r="AB7" i="82"/>
  <c r="AC7" i="82"/>
  <c r="AD7" i="82"/>
  <c r="AE7" i="82"/>
  <c r="AF7" i="82"/>
  <c r="AG7" i="82"/>
  <c r="AU7" i="82"/>
  <c r="AH7" i="82"/>
  <c r="AI7" i="82"/>
  <c r="AJ7" i="82"/>
  <c r="AK7" i="82"/>
  <c r="AL7" i="82"/>
  <c r="AM7" i="82"/>
  <c r="AN7" i="82"/>
  <c r="AO7" i="82"/>
  <c r="AP7" i="82"/>
  <c r="AQ7" i="82"/>
  <c r="AV7" i="82"/>
  <c r="AY7" i="82"/>
  <c r="X8" i="82"/>
  <c r="AR8" i="82"/>
  <c r="Y8" i="82"/>
  <c r="AS8" i="82"/>
  <c r="Z8" i="82"/>
  <c r="AT8" i="82"/>
  <c r="AA8" i="82"/>
  <c r="AB8" i="82"/>
  <c r="AC8" i="82"/>
  <c r="AD8" i="82"/>
  <c r="AE8" i="82"/>
  <c r="AF8" i="82"/>
  <c r="AG8" i="82"/>
  <c r="AU8" i="82"/>
  <c r="AH8" i="82"/>
  <c r="AI8" i="82"/>
  <c r="AJ8" i="82"/>
  <c r="AK8" i="82"/>
  <c r="AL8" i="82"/>
  <c r="AM8" i="82"/>
  <c r="AN8" i="82"/>
  <c r="AO8" i="82"/>
  <c r="AP8" i="82"/>
  <c r="AQ8" i="82"/>
  <c r="AV8" i="82"/>
  <c r="AY8" i="82"/>
  <c r="X9" i="82"/>
  <c r="AR9" i="82"/>
  <c r="Y9" i="82"/>
  <c r="AS9" i="82"/>
  <c r="Z9" i="82"/>
  <c r="AT9" i="82"/>
  <c r="AA9" i="82"/>
  <c r="AB9" i="82"/>
  <c r="AC9" i="82"/>
  <c r="AD9" i="82"/>
  <c r="AE9" i="82"/>
  <c r="AF9" i="82"/>
  <c r="AG9" i="82"/>
  <c r="AU9" i="82"/>
  <c r="AH9" i="82"/>
  <c r="AI9" i="82"/>
  <c r="AJ9" i="82"/>
  <c r="AK9" i="82"/>
  <c r="AL9" i="82"/>
  <c r="AM9" i="82"/>
  <c r="AN9" i="82"/>
  <c r="AO9" i="82"/>
  <c r="AP9" i="82"/>
  <c r="AQ9" i="82"/>
  <c r="AV9" i="82"/>
  <c r="AY9" i="82"/>
  <c r="X10" i="82"/>
  <c r="AR10" i="82"/>
  <c r="Y10" i="82"/>
  <c r="AS10" i="82"/>
  <c r="Z10" i="82"/>
  <c r="AT10" i="82"/>
  <c r="AA10" i="82"/>
  <c r="AB10" i="82"/>
  <c r="AC10" i="82"/>
  <c r="AD10" i="82"/>
  <c r="AE10" i="82"/>
  <c r="AF10" i="82"/>
  <c r="AG10" i="82"/>
  <c r="AU10" i="82"/>
  <c r="AH10" i="82"/>
  <c r="AI10" i="82"/>
  <c r="AJ10" i="82"/>
  <c r="AK10" i="82"/>
  <c r="AL10" i="82"/>
  <c r="AM10" i="82"/>
  <c r="AN10" i="82"/>
  <c r="AO10" i="82"/>
  <c r="AP10" i="82"/>
  <c r="AQ10" i="82"/>
  <c r="AV10" i="82"/>
  <c r="AY10" i="82"/>
  <c r="X11" i="82"/>
  <c r="AR11" i="82"/>
  <c r="Y11" i="82"/>
  <c r="AS11" i="82"/>
  <c r="Z11" i="82"/>
  <c r="AT11" i="82"/>
  <c r="AA11" i="82"/>
  <c r="AB11" i="82"/>
  <c r="AC11" i="82"/>
  <c r="AD11" i="82"/>
  <c r="AE11" i="82"/>
  <c r="AF11" i="82"/>
  <c r="AG11" i="82"/>
  <c r="AU11" i="82"/>
  <c r="AH11" i="82"/>
  <c r="AI11" i="82"/>
  <c r="AJ11" i="82"/>
  <c r="AK11" i="82"/>
  <c r="AL11" i="82"/>
  <c r="AM11" i="82"/>
  <c r="AN11" i="82"/>
  <c r="AO11" i="82"/>
  <c r="AP11" i="82"/>
  <c r="AQ11" i="82"/>
  <c r="AV11" i="82"/>
  <c r="AY11" i="82"/>
  <c r="X12" i="82"/>
  <c r="AR12" i="82"/>
  <c r="Y12" i="82"/>
  <c r="AS12" i="82"/>
  <c r="Z12" i="82"/>
  <c r="AT12" i="82"/>
  <c r="AA12" i="82"/>
  <c r="AB12" i="82"/>
  <c r="AC12" i="82"/>
  <c r="AD12" i="82"/>
  <c r="AE12" i="82"/>
  <c r="AF12" i="82"/>
  <c r="AG12" i="82"/>
  <c r="AU12" i="82"/>
  <c r="AH12" i="82"/>
  <c r="AI12" i="82"/>
  <c r="AJ12" i="82"/>
  <c r="AK12" i="82"/>
  <c r="AL12" i="82"/>
  <c r="AM12" i="82"/>
  <c r="AN12" i="82"/>
  <c r="AO12" i="82"/>
  <c r="AP12" i="82"/>
  <c r="AQ12" i="82"/>
  <c r="AV12" i="82"/>
  <c r="AY12" i="82"/>
  <c r="X13" i="82"/>
  <c r="AR13" i="82"/>
  <c r="Y13" i="82"/>
  <c r="AS13" i="82"/>
  <c r="Z13" i="82"/>
  <c r="AT13" i="82"/>
  <c r="AA13" i="82"/>
  <c r="AB13" i="82"/>
  <c r="AC13" i="82"/>
  <c r="AD13" i="82"/>
  <c r="AE13" i="82"/>
  <c r="AF13" i="82"/>
  <c r="AG13" i="82"/>
  <c r="AU13" i="82"/>
  <c r="AH13" i="82"/>
  <c r="AI13" i="82"/>
  <c r="AJ13" i="82"/>
  <c r="AK13" i="82"/>
  <c r="AL13" i="82"/>
  <c r="AM13" i="82"/>
  <c r="AN13" i="82"/>
  <c r="AO13" i="82"/>
  <c r="AP13" i="82"/>
  <c r="AQ13" i="82"/>
  <c r="AV13" i="82"/>
  <c r="AY13" i="82"/>
  <c r="X14" i="82"/>
  <c r="AR14" i="82"/>
  <c r="Y14" i="82"/>
  <c r="AS14" i="82"/>
  <c r="Z14" i="82"/>
  <c r="AT14" i="82"/>
  <c r="AA14" i="82"/>
  <c r="AB14" i="82"/>
  <c r="AC14" i="82"/>
  <c r="AD14" i="82"/>
  <c r="AE14" i="82"/>
  <c r="AF14" i="82"/>
  <c r="AG14" i="82"/>
  <c r="AU14" i="82"/>
  <c r="AH14" i="82"/>
  <c r="AI14" i="82"/>
  <c r="AJ14" i="82"/>
  <c r="AK14" i="82"/>
  <c r="AL14" i="82"/>
  <c r="AM14" i="82"/>
  <c r="AN14" i="82"/>
  <c r="AO14" i="82"/>
  <c r="AP14" i="82"/>
  <c r="AQ14" i="82"/>
  <c r="AV14" i="82"/>
  <c r="AY14" i="82"/>
  <c r="X15" i="82"/>
  <c r="AR15" i="82"/>
  <c r="Y15" i="82"/>
  <c r="AS15" i="82"/>
  <c r="Z15" i="82"/>
  <c r="AT15" i="82"/>
  <c r="AA15" i="82"/>
  <c r="AB15" i="82"/>
  <c r="AC15" i="82"/>
  <c r="AD15" i="82"/>
  <c r="AE15" i="82"/>
  <c r="AF15" i="82"/>
  <c r="AG15" i="82"/>
  <c r="AU15" i="82"/>
  <c r="AH15" i="82"/>
  <c r="AI15" i="82"/>
  <c r="AJ15" i="82"/>
  <c r="AK15" i="82"/>
  <c r="AL15" i="82"/>
  <c r="AM15" i="82"/>
  <c r="AN15" i="82"/>
  <c r="AO15" i="82"/>
  <c r="AP15" i="82"/>
  <c r="AQ15" i="82"/>
  <c r="AV15" i="82"/>
  <c r="AY15" i="82"/>
  <c r="X16" i="82"/>
  <c r="AR16" i="82"/>
  <c r="Y16" i="82"/>
  <c r="AS16" i="82"/>
  <c r="Z16" i="82"/>
  <c r="AT16" i="82"/>
  <c r="AA16" i="82"/>
  <c r="AB16" i="82"/>
  <c r="AC16" i="82"/>
  <c r="AD16" i="82"/>
  <c r="AE16" i="82"/>
  <c r="AF16" i="82"/>
  <c r="AG16" i="82"/>
  <c r="AU16" i="82"/>
  <c r="AH16" i="82"/>
  <c r="AI16" i="82"/>
  <c r="AJ16" i="82"/>
  <c r="AK16" i="82"/>
  <c r="AL16" i="82"/>
  <c r="AM16" i="82"/>
  <c r="AN16" i="82"/>
  <c r="AO16" i="82"/>
  <c r="AP16" i="82"/>
  <c r="AQ16" i="82"/>
  <c r="AV16" i="82"/>
  <c r="AY16" i="82"/>
  <c r="X17" i="82"/>
  <c r="AR17" i="82"/>
  <c r="Y17" i="82"/>
  <c r="AS17" i="82"/>
  <c r="Z17" i="82"/>
  <c r="AT17" i="82"/>
  <c r="AA17" i="82"/>
  <c r="AB17" i="82"/>
  <c r="AC17" i="82"/>
  <c r="AD17" i="82"/>
  <c r="AE17" i="82"/>
  <c r="AF17" i="82"/>
  <c r="AG17" i="82"/>
  <c r="AU17" i="82"/>
  <c r="AH17" i="82"/>
  <c r="AI17" i="82"/>
  <c r="AJ17" i="82"/>
  <c r="AK17" i="82"/>
  <c r="AL17" i="82"/>
  <c r="AM17" i="82"/>
  <c r="AN17" i="82"/>
  <c r="AO17" i="82"/>
  <c r="AP17" i="82"/>
  <c r="AQ17" i="82"/>
  <c r="AV17" i="82"/>
  <c r="AY17" i="82"/>
  <c r="X18" i="82"/>
  <c r="AR18" i="82"/>
  <c r="Y18" i="82"/>
  <c r="AS18" i="82"/>
  <c r="Z18" i="82"/>
  <c r="AT18" i="82"/>
  <c r="AA18" i="82"/>
  <c r="AB18" i="82"/>
  <c r="AC18" i="82"/>
  <c r="AD18" i="82"/>
  <c r="AE18" i="82"/>
  <c r="AF18" i="82"/>
  <c r="AG18" i="82"/>
  <c r="AU18" i="82"/>
  <c r="AH18" i="82"/>
  <c r="AI18" i="82"/>
  <c r="AJ18" i="82"/>
  <c r="AK18" i="82"/>
  <c r="AL18" i="82"/>
  <c r="AM18" i="82"/>
  <c r="AN18" i="82"/>
  <c r="AO18" i="82"/>
  <c r="AP18" i="82"/>
  <c r="AQ18" i="82"/>
  <c r="AV18" i="82"/>
  <c r="AY18" i="82"/>
  <c r="X19" i="82"/>
  <c r="AR19" i="82"/>
  <c r="Y19" i="82"/>
  <c r="AS19" i="82"/>
  <c r="Z19" i="82"/>
  <c r="AT19" i="82"/>
  <c r="AA19" i="82"/>
  <c r="AB19" i="82"/>
  <c r="AC19" i="82"/>
  <c r="AD19" i="82"/>
  <c r="AE19" i="82"/>
  <c r="AF19" i="82"/>
  <c r="AG19" i="82"/>
  <c r="AU19" i="82"/>
  <c r="AH19" i="82"/>
  <c r="AI19" i="82"/>
  <c r="AJ19" i="82"/>
  <c r="AK19" i="82"/>
  <c r="AL19" i="82"/>
  <c r="AM19" i="82"/>
  <c r="AN19" i="82"/>
  <c r="AO19" i="82"/>
  <c r="AP19" i="82"/>
  <c r="AQ19" i="82"/>
  <c r="AV19" i="82"/>
  <c r="AY19" i="82"/>
  <c r="X20" i="82"/>
  <c r="AR20" i="82"/>
  <c r="Y20" i="82"/>
  <c r="AS20" i="82"/>
  <c r="Z20" i="82"/>
  <c r="AT20" i="82"/>
  <c r="AA20" i="82"/>
  <c r="AB20" i="82"/>
  <c r="AC20" i="82"/>
  <c r="AD20" i="82"/>
  <c r="AE20" i="82"/>
  <c r="AF20" i="82"/>
  <c r="AG20" i="82"/>
  <c r="AU20" i="82"/>
  <c r="AH20" i="82"/>
  <c r="AI20" i="82"/>
  <c r="AJ20" i="82"/>
  <c r="AK20" i="82"/>
  <c r="AL20" i="82"/>
  <c r="AM20" i="82"/>
  <c r="AN20" i="82"/>
  <c r="AO20" i="82"/>
  <c r="AP20" i="82"/>
  <c r="AQ20" i="82"/>
  <c r="AV20" i="82"/>
  <c r="AY20" i="82"/>
  <c r="X21" i="82"/>
  <c r="AR21" i="82"/>
  <c r="Y21" i="82"/>
  <c r="AS21" i="82"/>
  <c r="Z21" i="82"/>
  <c r="AT21" i="82"/>
  <c r="AA21" i="82"/>
  <c r="AB21" i="82"/>
  <c r="AC21" i="82"/>
  <c r="AD21" i="82"/>
  <c r="AE21" i="82"/>
  <c r="AF21" i="82"/>
  <c r="AG21" i="82"/>
  <c r="AU21" i="82"/>
  <c r="AH21" i="82"/>
  <c r="AI21" i="82"/>
  <c r="AJ21" i="82"/>
  <c r="AK21" i="82"/>
  <c r="AL21" i="82"/>
  <c r="AM21" i="82"/>
  <c r="AN21" i="82"/>
  <c r="AO21" i="82"/>
  <c r="AP21" i="82"/>
  <c r="AQ21" i="82"/>
  <c r="AV21" i="82"/>
  <c r="AY21" i="82"/>
  <c r="X22" i="82"/>
  <c r="AR22" i="82"/>
  <c r="Y22" i="82"/>
  <c r="AS22" i="82"/>
  <c r="Z22" i="82"/>
  <c r="AT22" i="82"/>
  <c r="AA22" i="82"/>
  <c r="AB22" i="82"/>
  <c r="AC22" i="82"/>
  <c r="AD22" i="82"/>
  <c r="AE22" i="82"/>
  <c r="AF22" i="82"/>
  <c r="AG22" i="82"/>
  <c r="AU22" i="82"/>
  <c r="AH22" i="82"/>
  <c r="AI22" i="82"/>
  <c r="AJ22" i="82"/>
  <c r="AK22" i="82"/>
  <c r="AL22" i="82"/>
  <c r="AM22" i="82"/>
  <c r="AN22" i="82"/>
  <c r="AO22" i="82"/>
  <c r="AP22" i="82"/>
  <c r="AQ22" i="82"/>
  <c r="AV22" i="82"/>
  <c r="AY22" i="82"/>
  <c r="X23" i="82"/>
  <c r="AR23" i="82"/>
  <c r="Y23" i="82"/>
  <c r="AS23" i="82"/>
  <c r="Z23" i="82"/>
  <c r="AT23" i="82"/>
  <c r="AA23" i="82"/>
  <c r="AB23" i="82"/>
  <c r="AC23" i="82"/>
  <c r="AD23" i="82"/>
  <c r="AE23" i="82"/>
  <c r="AF23" i="82"/>
  <c r="AG23" i="82"/>
  <c r="AU23" i="82"/>
  <c r="AH23" i="82"/>
  <c r="AI23" i="82"/>
  <c r="AJ23" i="82"/>
  <c r="AK23" i="82"/>
  <c r="AL23" i="82"/>
  <c r="AM23" i="82"/>
  <c r="AN23" i="82"/>
  <c r="AO23" i="82"/>
  <c r="AP23" i="82"/>
  <c r="AQ23" i="82"/>
  <c r="AV23" i="82"/>
  <c r="AY23" i="82"/>
  <c r="X24" i="82"/>
  <c r="AR24" i="82"/>
  <c r="Y24" i="82"/>
  <c r="AS24" i="82"/>
  <c r="Z24" i="82"/>
  <c r="AT24" i="82"/>
  <c r="AA24" i="82"/>
  <c r="AB24" i="82"/>
  <c r="AC24" i="82"/>
  <c r="AD24" i="82"/>
  <c r="AE24" i="82"/>
  <c r="AF24" i="82"/>
  <c r="AG24" i="82"/>
  <c r="AU24" i="82"/>
  <c r="AH24" i="82"/>
  <c r="AI24" i="82"/>
  <c r="AJ24" i="82"/>
  <c r="AK24" i="82"/>
  <c r="AL24" i="82"/>
  <c r="AM24" i="82"/>
  <c r="AN24" i="82"/>
  <c r="AO24" i="82"/>
  <c r="AP24" i="82"/>
  <c r="AQ24" i="82"/>
  <c r="AV24" i="82"/>
  <c r="AY24" i="82"/>
  <c r="X25" i="82"/>
  <c r="AR25" i="82"/>
  <c r="Y25" i="82"/>
  <c r="AS25" i="82"/>
  <c r="Z25" i="82"/>
  <c r="AT25" i="82"/>
  <c r="AA25" i="82"/>
  <c r="AB25" i="82"/>
  <c r="AC25" i="82"/>
  <c r="AD25" i="82"/>
  <c r="AE25" i="82"/>
  <c r="AF25" i="82"/>
  <c r="AG25" i="82"/>
  <c r="AU25" i="82"/>
  <c r="AH25" i="82"/>
  <c r="AI25" i="82"/>
  <c r="AJ25" i="82"/>
  <c r="AK25" i="82"/>
  <c r="AL25" i="82"/>
  <c r="AM25" i="82"/>
  <c r="AN25" i="82"/>
  <c r="AO25" i="82"/>
  <c r="AP25" i="82"/>
  <c r="AQ25" i="82"/>
  <c r="AV25" i="82"/>
  <c r="AY25" i="82"/>
  <c r="X26" i="82"/>
  <c r="AR26" i="82"/>
  <c r="Y26" i="82"/>
  <c r="AS26" i="82"/>
  <c r="Z26" i="82"/>
  <c r="AT26" i="82"/>
  <c r="AA26" i="82"/>
  <c r="AB26" i="82"/>
  <c r="AC26" i="82"/>
  <c r="AD26" i="82"/>
  <c r="AE26" i="82"/>
  <c r="AF26" i="82"/>
  <c r="AG26" i="82"/>
  <c r="AU26" i="82"/>
  <c r="AH26" i="82"/>
  <c r="AI26" i="82"/>
  <c r="AJ26" i="82"/>
  <c r="AK26" i="82"/>
  <c r="AL26" i="82"/>
  <c r="AM26" i="82"/>
  <c r="AN26" i="82"/>
  <c r="AO26" i="82"/>
  <c r="AP26" i="82"/>
  <c r="AQ26" i="82"/>
  <c r="AV26" i="82"/>
  <c r="AY26" i="82"/>
  <c r="X27" i="82"/>
  <c r="AR27" i="82"/>
  <c r="Y27" i="82"/>
  <c r="AS27" i="82"/>
  <c r="Z27" i="82"/>
  <c r="AT27" i="82"/>
  <c r="AA27" i="82"/>
  <c r="AB27" i="82"/>
  <c r="AC27" i="82"/>
  <c r="AD27" i="82"/>
  <c r="AE27" i="82"/>
  <c r="AF27" i="82"/>
  <c r="AG27" i="82"/>
  <c r="AU27" i="82"/>
  <c r="AH27" i="82"/>
  <c r="AI27" i="82"/>
  <c r="AJ27" i="82"/>
  <c r="AK27" i="82"/>
  <c r="AL27" i="82"/>
  <c r="AM27" i="82"/>
  <c r="AN27" i="82"/>
  <c r="AO27" i="82"/>
  <c r="AP27" i="82"/>
  <c r="AQ27" i="82"/>
  <c r="AV27" i="82"/>
  <c r="AY27" i="82"/>
  <c r="X28" i="82"/>
  <c r="AR28" i="82"/>
  <c r="Y28" i="82"/>
  <c r="AS28" i="82"/>
  <c r="Z28" i="82"/>
  <c r="AT28" i="82"/>
  <c r="AA28" i="82"/>
  <c r="AB28" i="82"/>
  <c r="AC28" i="82"/>
  <c r="AD28" i="82"/>
  <c r="AE28" i="82"/>
  <c r="AF28" i="82"/>
  <c r="AG28" i="82"/>
  <c r="AU28" i="82"/>
  <c r="AH28" i="82"/>
  <c r="AI28" i="82"/>
  <c r="AJ28" i="82"/>
  <c r="AK28" i="82"/>
  <c r="AL28" i="82"/>
  <c r="AM28" i="82"/>
  <c r="AN28" i="82"/>
  <c r="AO28" i="82"/>
  <c r="AP28" i="82"/>
  <c r="AQ28" i="82"/>
  <c r="AV28" i="82"/>
  <c r="AY28" i="82"/>
  <c r="X29" i="82"/>
  <c r="AR29" i="82"/>
  <c r="Y29" i="82"/>
  <c r="AS29" i="82"/>
  <c r="Z29" i="82"/>
  <c r="AT29" i="82"/>
  <c r="AA29" i="82"/>
  <c r="AB29" i="82"/>
  <c r="AC29" i="82"/>
  <c r="AD29" i="82"/>
  <c r="AE29" i="82"/>
  <c r="AF29" i="82"/>
  <c r="AG29" i="82"/>
  <c r="AU29" i="82"/>
  <c r="AH29" i="82"/>
  <c r="AI29" i="82"/>
  <c r="AJ29" i="82"/>
  <c r="AK29" i="82"/>
  <c r="AL29" i="82"/>
  <c r="AM29" i="82"/>
  <c r="AN29" i="82"/>
  <c r="AO29" i="82"/>
  <c r="AP29" i="82"/>
  <c r="AQ29" i="82"/>
  <c r="AV29" i="82"/>
  <c r="AY29" i="82"/>
  <c r="X30" i="82"/>
  <c r="AR30" i="82"/>
  <c r="Y30" i="82"/>
  <c r="AS30" i="82"/>
  <c r="Z30" i="82"/>
  <c r="AT30" i="82"/>
  <c r="AA30" i="82"/>
  <c r="AB30" i="82"/>
  <c r="AC30" i="82"/>
  <c r="AD30" i="82"/>
  <c r="AE30" i="82"/>
  <c r="AF30" i="82"/>
  <c r="AG30" i="82"/>
  <c r="AU30" i="82"/>
  <c r="AH30" i="82"/>
  <c r="AI30" i="82"/>
  <c r="AJ30" i="82"/>
  <c r="AK30" i="82"/>
  <c r="AL30" i="82"/>
  <c r="AM30" i="82"/>
  <c r="AN30" i="82"/>
  <c r="AO30" i="82"/>
  <c r="AP30" i="82"/>
  <c r="AQ30" i="82"/>
  <c r="AV30" i="82"/>
  <c r="AY30" i="82"/>
  <c r="X31" i="82"/>
  <c r="AR31" i="82"/>
  <c r="Y31" i="82"/>
  <c r="AS31" i="82"/>
  <c r="Z31" i="82"/>
  <c r="AT31" i="82"/>
  <c r="AA31" i="82"/>
  <c r="AB31" i="82"/>
  <c r="AC31" i="82"/>
  <c r="AD31" i="82"/>
  <c r="AE31" i="82"/>
  <c r="AF31" i="82"/>
  <c r="AG31" i="82"/>
  <c r="AU31" i="82"/>
  <c r="AH31" i="82"/>
  <c r="AI31" i="82"/>
  <c r="AJ31" i="82"/>
  <c r="AK31" i="82"/>
  <c r="AL31" i="82"/>
  <c r="AM31" i="82"/>
  <c r="AN31" i="82"/>
  <c r="AO31" i="82"/>
  <c r="AP31" i="82"/>
  <c r="AQ31" i="82"/>
  <c r="AV31" i="82"/>
  <c r="AY31" i="82"/>
  <c r="X32" i="82"/>
  <c r="AR32" i="82"/>
  <c r="Y32" i="82"/>
  <c r="AS32" i="82"/>
  <c r="Z32" i="82"/>
  <c r="AT32" i="82"/>
  <c r="AA32" i="82"/>
  <c r="AB32" i="82"/>
  <c r="AC32" i="82"/>
  <c r="AD32" i="82"/>
  <c r="AE32" i="82"/>
  <c r="AF32" i="82"/>
  <c r="AG32" i="82"/>
  <c r="AU32" i="82"/>
  <c r="AH32" i="82"/>
  <c r="AI32" i="82"/>
  <c r="AJ32" i="82"/>
  <c r="AK32" i="82"/>
  <c r="AL32" i="82"/>
  <c r="AM32" i="82"/>
  <c r="AN32" i="82"/>
  <c r="AO32" i="82"/>
  <c r="AP32" i="82"/>
  <c r="AQ32" i="82"/>
  <c r="AV32" i="82"/>
  <c r="AY32" i="82"/>
  <c r="X33" i="82"/>
  <c r="AR33" i="82"/>
  <c r="Y33" i="82"/>
  <c r="AS33" i="82"/>
  <c r="Z33" i="82"/>
  <c r="AT33" i="82"/>
  <c r="AA33" i="82"/>
  <c r="AB33" i="82"/>
  <c r="AC33" i="82"/>
  <c r="AD33" i="82"/>
  <c r="AE33" i="82"/>
  <c r="AF33" i="82"/>
  <c r="AG33" i="82"/>
  <c r="AU33" i="82"/>
  <c r="AH33" i="82"/>
  <c r="AI33" i="82"/>
  <c r="AJ33" i="82"/>
  <c r="AK33" i="82"/>
  <c r="AL33" i="82"/>
  <c r="AM33" i="82"/>
  <c r="AN33" i="82"/>
  <c r="AO33" i="82"/>
  <c r="AP33" i="82"/>
  <c r="AQ33" i="82"/>
  <c r="AV33" i="82"/>
  <c r="AY33" i="82"/>
  <c r="X34" i="82"/>
  <c r="AR34" i="82"/>
  <c r="Y34" i="82"/>
  <c r="AS34" i="82"/>
  <c r="Z34" i="82"/>
  <c r="AT34" i="82"/>
  <c r="AA34" i="82"/>
  <c r="AB34" i="82"/>
  <c r="AC34" i="82"/>
  <c r="AD34" i="82"/>
  <c r="AE34" i="82"/>
  <c r="AF34" i="82"/>
  <c r="AG34" i="82"/>
  <c r="AU34" i="82"/>
  <c r="AH34" i="82"/>
  <c r="AI34" i="82"/>
  <c r="AJ34" i="82"/>
  <c r="AK34" i="82"/>
  <c r="AL34" i="82"/>
  <c r="AM34" i="82"/>
  <c r="AN34" i="82"/>
  <c r="AO34" i="82"/>
  <c r="AP34" i="82"/>
  <c r="AQ34" i="82"/>
  <c r="AV34" i="82"/>
  <c r="AY34" i="82"/>
  <c r="X35" i="82"/>
  <c r="AR35" i="82"/>
  <c r="Y35" i="82"/>
  <c r="AS35" i="82"/>
  <c r="Z35" i="82"/>
  <c r="AT35" i="82"/>
  <c r="AA35" i="82"/>
  <c r="AB35" i="82"/>
  <c r="AC35" i="82"/>
  <c r="AD35" i="82"/>
  <c r="AE35" i="82"/>
  <c r="AF35" i="82"/>
  <c r="AG35" i="82"/>
  <c r="AU35" i="82"/>
  <c r="AH35" i="82"/>
  <c r="AI35" i="82"/>
  <c r="AJ35" i="82"/>
  <c r="AK35" i="82"/>
  <c r="AL35" i="82"/>
  <c r="AM35" i="82"/>
  <c r="AN35" i="82"/>
  <c r="AO35" i="82"/>
  <c r="AP35" i="82"/>
  <c r="AQ35" i="82"/>
  <c r="AV35" i="82"/>
  <c r="AY35" i="82"/>
  <c r="X36" i="82"/>
  <c r="AR36" i="82"/>
  <c r="Y36" i="82"/>
  <c r="AS36" i="82"/>
  <c r="Z36" i="82"/>
  <c r="AT36" i="82"/>
  <c r="AA36" i="82"/>
  <c r="AB36" i="82"/>
  <c r="AC36" i="82"/>
  <c r="AD36" i="82"/>
  <c r="AE36" i="82"/>
  <c r="AF36" i="82"/>
  <c r="AG36" i="82"/>
  <c r="AU36" i="82"/>
  <c r="AH36" i="82"/>
  <c r="AI36" i="82"/>
  <c r="AJ36" i="82"/>
  <c r="AK36" i="82"/>
  <c r="AL36" i="82"/>
  <c r="AM36" i="82"/>
  <c r="AN36" i="82"/>
  <c r="AO36" i="82"/>
  <c r="AP36" i="82"/>
  <c r="AQ36" i="82"/>
  <c r="AV36" i="82"/>
  <c r="AY36" i="82"/>
  <c r="X37" i="82"/>
  <c r="AR37" i="82"/>
  <c r="Y37" i="82"/>
  <c r="AS37" i="82"/>
  <c r="Z37" i="82"/>
  <c r="AT37" i="82"/>
  <c r="AA37" i="82"/>
  <c r="AB37" i="82"/>
  <c r="AC37" i="82"/>
  <c r="AD37" i="82"/>
  <c r="AE37" i="82"/>
  <c r="AF37" i="82"/>
  <c r="AG37" i="82"/>
  <c r="AU37" i="82"/>
  <c r="AH37" i="82"/>
  <c r="AI37" i="82"/>
  <c r="AJ37" i="82"/>
  <c r="AK37" i="82"/>
  <c r="AL37" i="82"/>
  <c r="AM37" i="82"/>
  <c r="AN37" i="82"/>
  <c r="AO37" i="82"/>
  <c r="AP37" i="82"/>
  <c r="AQ37" i="82"/>
  <c r="AV37" i="82"/>
  <c r="AY37" i="82"/>
  <c r="X38" i="82"/>
  <c r="AR38" i="82"/>
  <c r="Y38" i="82"/>
  <c r="AS38" i="82"/>
  <c r="Z38" i="82"/>
  <c r="AT38" i="82"/>
  <c r="AA38" i="82"/>
  <c r="AB38" i="82"/>
  <c r="AC38" i="82"/>
  <c r="AD38" i="82"/>
  <c r="AE38" i="82"/>
  <c r="AF38" i="82"/>
  <c r="AG38" i="82"/>
  <c r="AU38" i="82"/>
  <c r="AH38" i="82"/>
  <c r="AI38" i="82"/>
  <c r="AJ38" i="82"/>
  <c r="AK38" i="82"/>
  <c r="AL38" i="82"/>
  <c r="AM38" i="82"/>
  <c r="AN38" i="82"/>
  <c r="AO38" i="82"/>
  <c r="AP38" i="82"/>
  <c r="AQ38" i="82"/>
  <c r="AV38" i="82"/>
  <c r="AY38" i="82"/>
  <c r="X39" i="82"/>
  <c r="AR39" i="82"/>
  <c r="Y39" i="82"/>
  <c r="AS39" i="82"/>
  <c r="Z39" i="82"/>
  <c r="AT39" i="82"/>
  <c r="AA39" i="82"/>
  <c r="AB39" i="82"/>
  <c r="AC39" i="82"/>
  <c r="AD39" i="82"/>
  <c r="AE39" i="82"/>
  <c r="AF39" i="82"/>
  <c r="AG39" i="82"/>
  <c r="AU39" i="82"/>
  <c r="AH39" i="82"/>
  <c r="AI39" i="82"/>
  <c r="AJ39" i="82"/>
  <c r="AK39" i="82"/>
  <c r="AL39" i="82"/>
  <c r="AM39" i="82"/>
  <c r="AN39" i="82"/>
  <c r="AO39" i="82"/>
  <c r="AP39" i="82"/>
  <c r="AQ39" i="82"/>
  <c r="AV39" i="82"/>
  <c r="AY39" i="82"/>
  <c r="X40" i="82"/>
  <c r="AR40" i="82"/>
  <c r="Y40" i="82"/>
  <c r="AS40" i="82"/>
  <c r="Z40" i="82"/>
  <c r="AT40" i="82"/>
  <c r="AA40" i="82"/>
  <c r="AB40" i="82"/>
  <c r="AC40" i="82"/>
  <c r="AD40" i="82"/>
  <c r="AE40" i="82"/>
  <c r="AF40" i="82"/>
  <c r="AG40" i="82"/>
  <c r="AU40" i="82"/>
  <c r="AH40" i="82"/>
  <c r="AI40" i="82"/>
  <c r="AJ40" i="82"/>
  <c r="AK40" i="82"/>
  <c r="AL40" i="82"/>
  <c r="AM40" i="82"/>
  <c r="AN40" i="82"/>
  <c r="AO40" i="82"/>
  <c r="AP40" i="82"/>
  <c r="AQ40" i="82"/>
  <c r="AV40" i="82"/>
  <c r="AY40" i="82"/>
  <c r="X41" i="82"/>
  <c r="AR41" i="82"/>
  <c r="Y41" i="82"/>
  <c r="AS41" i="82"/>
  <c r="Z41" i="82"/>
  <c r="AT41" i="82"/>
  <c r="AA41" i="82"/>
  <c r="AB41" i="82"/>
  <c r="AC41" i="82"/>
  <c r="AD41" i="82"/>
  <c r="AE41" i="82"/>
  <c r="AF41" i="82"/>
  <c r="AG41" i="82"/>
  <c r="AU41" i="82"/>
  <c r="AH41" i="82"/>
  <c r="AI41" i="82"/>
  <c r="AJ41" i="82"/>
  <c r="AK41" i="82"/>
  <c r="AL41" i="82"/>
  <c r="AM41" i="82"/>
  <c r="AN41" i="82"/>
  <c r="AO41" i="82"/>
  <c r="AP41" i="82"/>
  <c r="AQ41" i="82"/>
  <c r="AV41" i="82"/>
  <c r="AY41" i="82"/>
  <c r="X42" i="82"/>
  <c r="AR42" i="82"/>
  <c r="Y42" i="82"/>
  <c r="AS42" i="82"/>
  <c r="Z42" i="82"/>
  <c r="AT42" i="82"/>
  <c r="AA42" i="82"/>
  <c r="AB42" i="82"/>
  <c r="AC42" i="82"/>
  <c r="AD42" i="82"/>
  <c r="AE42" i="82"/>
  <c r="AF42" i="82"/>
  <c r="AG42" i="82"/>
  <c r="AU42" i="82"/>
  <c r="AH42" i="82"/>
  <c r="AI42" i="82"/>
  <c r="AJ42" i="82"/>
  <c r="AK42" i="82"/>
  <c r="AL42" i="82"/>
  <c r="AM42" i="82"/>
  <c r="AN42" i="82"/>
  <c r="AO42" i="82"/>
  <c r="AP42" i="82"/>
  <c r="AQ42" i="82"/>
  <c r="AV42" i="82"/>
  <c r="AY42" i="82"/>
  <c r="X43" i="82"/>
  <c r="AR43" i="82"/>
  <c r="Y43" i="82"/>
  <c r="AS43" i="82"/>
  <c r="Z43" i="82"/>
  <c r="AT43" i="82"/>
  <c r="AA43" i="82"/>
  <c r="AB43" i="82"/>
  <c r="AC43" i="82"/>
  <c r="AD43" i="82"/>
  <c r="AE43" i="82"/>
  <c r="AF43" i="82"/>
  <c r="AG43" i="82"/>
  <c r="AU43" i="82"/>
  <c r="AH43" i="82"/>
  <c r="AI43" i="82"/>
  <c r="AJ43" i="82"/>
  <c r="AK43" i="82"/>
  <c r="AL43" i="82"/>
  <c r="AM43" i="82"/>
  <c r="AN43" i="82"/>
  <c r="AO43" i="82"/>
  <c r="AP43" i="82"/>
  <c r="AQ43" i="82"/>
  <c r="AV43" i="82"/>
  <c r="AY43" i="82"/>
  <c r="X44" i="82"/>
  <c r="AR44" i="82"/>
  <c r="Y44" i="82"/>
  <c r="AS44" i="82"/>
  <c r="Z44" i="82"/>
  <c r="AT44" i="82"/>
  <c r="AA44" i="82"/>
  <c r="AB44" i="82"/>
  <c r="AC44" i="82"/>
  <c r="AD44" i="82"/>
  <c r="AE44" i="82"/>
  <c r="AF44" i="82"/>
  <c r="AG44" i="82"/>
  <c r="AU44" i="82"/>
  <c r="AH44" i="82"/>
  <c r="AI44" i="82"/>
  <c r="AJ44" i="82"/>
  <c r="AK44" i="82"/>
  <c r="AL44" i="82"/>
  <c r="AM44" i="82"/>
  <c r="AN44" i="82"/>
  <c r="AO44" i="82"/>
  <c r="AP44" i="82"/>
  <c r="AQ44" i="82"/>
  <c r="AV44" i="82"/>
  <c r="AY44" i="82"/>
  <c r="X45" i="82"/>
  <c r="AR45" i="82"/>
  <c r="Y45" i="82"/>
  <c r="AS45" i="82"/>
  <c r="Z45" i="82"/>
  <c r="AT45" i="82"/>
  <c r="AA45" i="82"/>
  <c r="AB45" i="82"/>
  <c r="AC45" i="82"/>
  <c r="AD45" i="82"/>
  <c r="AE45" i="82"/>
  <c r="AF45" i="82"/>
  <c r="AG45" i="82"/>
  <c r="AU45" i="82"/>
  <c r="AH45" i="82"/>
  <c r="AI45" i="82"/>
  <c r="AJ45" i="82"/>
  <c r="AK45" i="82"/>
  <c r="AL45" i="82"/>
  <c r="AM45" i="82"/>
  <c r="AN45" i="82"/>
  <c r="AO45" i="82"/>
  <c r="AP45" i="82"/>
  <c r="AQ45" i="82"/>
  <c r="AV45" i="82"/>
  <c r="AY45" i="82"/>
  <c r="X46" i="82"/>
  <c r="AR46" i="82"/>
  <c r="Y46" i="82"/>
  <c r="AS46" i="82"/>
  <c r="Z46" i="82"/>
  <c r="AT46" i="82"/>
  <c r="AA46" i="82"/>
  <c r="AB46" i="82"/>
  <c r="AC46" i="82"/>
  <c r="AD46" i="82"/>
  <c r="AE46" i="82"/>
  <c r="AF46" i="82"/>
  <c r="AG46" i="82"/>
  <c r="AU46" i="82"/>
  <c r="AH46" i="82"/>
  <c r="AI46" i="82"/>
  <c r="AJ46" i="82"/>
  <c r="AK46" i="82"/>
  <c r="AL46" i="82"/>
  <c r="AM46" i="82"/>
  <c r="AN46" i="82"/>
  <c r="AO46" i="82"/>
  <c r="AP46" i="82"/>
  <c r="AQ46" i="82"/>
  <c r="AV46" i="82"/>
  <c r="AY46" i="82"/>
  <c r="X47" i="82"/>
  <c r="AR47" i="82"/>
  <c r="Y47" i="82"/>
  <c r="AS47" i="82"/>
  <c r="Z47" i="82"/>
  <c r="AT47" i="82"/>
  <c r="AA47" i="82"/>
  <c r="AB47" i="82"/>
  <c r="AC47" i="82"/>
  <c r="AD47" i="82"/>
  <c r="AE47" i="82"/>
  <c r="AF47" i="82"/>
  <c r="AG47" i="82"/>
  <c r="AU47" i="82"/>
  <c r="AH47" i="82"/>
  <c r="AI47" i="82"/>
  <c r="AJ47" i="82"/>
  <c r="AK47" i="82"/>
  <c r="AL47" i="82"/>
  <c r="AM47" i="82"/>
  <c r="AN47" i="82"/>
  <c r="AO47" i="82"/>
  <c r="AP47" i="82"/>
  <c r="AQ47" i="82"/>
  <c r="AV47" i="82"/>
  <c r="AY47" i="82"/>
  <c r="X48" i="82"/>
  <c r="AR48" i="82"/>
  <c r="Y48" i="82"/>
  <c r="AS48" i="82"/>
  <c r="Z48" i="82"/>
  <c r="AT48" i="82"/>
  <c r="AA48" i="82"/>
  <c r="AB48" i="82"/>
  <c r="AC48" i="82"/>
  <c r="AD48" i="82"/>
  <c r="AE48" i="82"/>
  <c r="AF48" i="82"/>
  <c r="AG48" i="82"/>
  <c r="AU48" i="82"/>
  <c r="AH48" i="82"/>
  <c r="AI48" i="82"/>
  <c r="AJ48" i="82"/>
  <c r="AK48" i="82"/>
  <c r="AL48" i="82"/>
  <c r="AM48" i="82"/>
  <c r="AN48" i="82"/>
  <c r="AO48" i="82"/>
  <c r="AP48" i="82"/>
  <c r="AQ48" i="82"/>
  <c r="AV48" i="82"/>
  <c r="AY48" i="82"/>
  <c r="X49" i="82"/>
  <c r="AR49" i="82"/>
  <c r="Y49" i="82"/>
  <c r="AS49" i="82"/>
  <c r="Z49" i="82"/>
  <c r="AT49" i="82"/>
  <c r="AA49" i="82"/>
  <c r="AB49" i="82"/>
  <c r="AC49" i="82"/>
  <c r="AD49" i="82"/>
  <c r="AE49" i="82"/>
  <c r="AF49" i="82"/>
  <c r="AG49" i="82"/>
  <c r="AU49" i="82"/>
  <c r="AH49" i="82"/>
  <c r="AI49" i="82"/>
  <c r="AJ49" i="82"/>
  <c r="AK49" i="82"/>
  <c r="AL49" i="82"/>
  <c r="AM49" i="82"/>
  <c r="AN49" i="82"/>
  <c r="AO49" i="82"/>
  <c r="AP49" i="82"/>
  <c r="AQ49" i="82"/>
  <c r="AV49" i="82"/>
  <c r="AY49" i="82"/>
  <c r="X50" i="82"/>
  <c r="AR50" i="82"/>
  <c r="Y50" i="82"/>
  <c r="AS50" i="82"/>
  <c r="Z50" i="82"/>
  <c r="AT50" i="82"/>
  <c r="AA50" i="82"/>
  <c r="AB50" i="82"/>
  <c r="AC50" i="82"/>
  <c r="AD50" i="82"/>
  <c r="AE50" i="82"/>
  <c r="AF50" i="82"/>
  <c r="AG50" i="82"/>
  <c r="AU50" i="82"/>
  <c r="AH50" i="82"/>
  <c r="AI50" i="82"/>
  <c r="AJ50" i="82"/>
  <c r="AK50" i="82"/>
  <c r="AL50" i="82"/>
  <c r="AM50" i="82"/>
  <c r="AN50" i="82"/>
  <c r="AO50" i="82"/>
  <c r="AP50" i="82"/>
  <c r="AQ50" i="82"/>
  <c r="AV50" i="82"/>
  <c r="AY50" i="82"/>
  <c r="X51" i="82"/>
  <c r="AR51" i="82"/>
  <c r="Y51" i="82"/>
  <c r="AS51" i="82"/>
  <c r="Z51" i="82"/>
  <c r="AT51" i="82"/>
  <c r="AA51" i="82"/>
  <c r="AB51" i="82"/>
  <c r="AC51" i="82"/>
  <c r="AD51" i="82"/>
  <c r="AE51" i="82"/>
  <c r="AF51" i="82"/>
  <c r="AG51" i="82"/>
  <c r="AU51" i="82"/>
  <c r="AH51" i="82"/>
  <c r="AI51" i="82"/>
  <c r="AJ51" i="82"/>
  <c r="AK51" i="82"/>
  <c r="AL51" i="82"/>
  <c r="AM51" i="82"/>
  <c r="AN51" i="82"/>
  <c r="AO51" i="82"/>
  <c r="AP51" i="82"/>
  <c r="AQ51" i="82"/>
  <c r="AV51" i="82"/>
  <c r="AY51" i="82"/>
  <c r="X52" i="82"/>
  <c r="AR52" i="82"/>
  <c r="Y52" i="82"/>
  <c r="AS52" i="82"/>
  <c r="Z52" i="82"/>
  <c r="AT52" i="82"/>
  <c r="AA52" i="82"/>
  <c r="AB52" i="82"/>
  <c r="AC52" i="82"/>
  <c r="AD52" i="82"/>
  <c r="AE52" i="82"/>
  <c r="AF52" i="82"/>
  <c r="AG52" i="82"/>
  <c r="AU52" i="82"/>
  <c r="AH52" i="82"/>
  <c r="AI52" i="82"/>
  <c r="AJ52" i="82"/>
  <c r="AK52" i="82"/>
  <c r="AL52" i="82"/>
  <c r="AM52" i="82"/>
  <c r="AN52" i="82"/>
  <c r="AO52" i="82"/>
  <c r="AP52" i="82"/>
  <c r="AQ52" i="82"/>
  <c r="AV52" i="82"/>
  <c r="AY52" i="82"/>
  <c r="X53" i="82"/>
  <c r="AR53" i="82"/>
  <c r="Y53" i="82"/>
  <c r="AS53" i="82"/>
  <c r="Z53" i="82"/>
  <c r="AT53" i="82"/>
  <c r="AA53" i="82"/>
  <c r="AB53" i="82"/>
  <c r="AC53" i="82"/>
  <c r="AD53" i="82"/>
  <c r="AE53" i="82"/>
  <c r="AF53" i="82"/>
  <c r="AG53" i="82"/>
  <c r="AU53" i="82"/>
  <c r="AH53" i="82"/>
  <c r="AI53" i="82"/>
  <c r="AJ53" i="82"/>
  <c r="AK53" i="82"/>
  <c r="AL53" i="82"/>
  <c r="AM53" i="82"/>
  <c r="AN53" i="82"/>
  <c r="AO53" i="82"/>
  <c r="AP53" i="82"/>
  <c r="AQ53" i="82"/>
  <c r="AV53" i="82"/>
  <c r="AY53" i="82"/>
  <c r="X54" i="82"/>
  <c r="AR54" i="82"/>
  <c r="Y54" i="82"/>
  <c r="AS54" i="82"/>
  <c r="Z54" i="82"/>
  <c r="AT54" i="82"/>
  <c r="AA54" i="82"/>
  <c r="AB54" i="82"/>
  <c r="AC54" i="82"/>
  <c r="AD54" i="82"/>
  <c r="AE54" i="82"/>
  <c r="AF54" i="82"/>
  <c r="AG54" i="82"/>
  <c r="AU54" i="82"/>
  <c r="AH54" i="82"/>
  <c r="AI54" i="82"/>
  <c r="AJ54" i="82"/>
  <c r="AK54" i="82"/>
  <c r="AL54" i="82"/>
  <c r="AM54" i="82"/>
  <c r="AN54" i="82"/>
  <c r="AO54" i="82"/>
  <c r="AP54" i="82"/>
  <c r="AQ54" i="82"/>
  <c r="AV54" i="82"/>
  <c r="AY54" i="82"/>
  <c r="X55" i="82"/>
  <c r="AR55" i="82"/>
  <c r="Y55" i="82"/>
  <c r="AS55" i="82"/>
  <c r="Z55" i="82"/>
  <c r="AT55" i="82"/>
  <c r="AA55" i="82"/>
  <c r="AB55" i="82"/>
  <c r="AC55" i="82"/>
  <c r="AD55" i="82"/>
  <c r="AE55" i="82"/>
  <c r="AF55" i="82"/>
  <c r="AG55" i="82"/>
  <c r="AU55" i="82"/>
  <c r="AH55" i="82"/>
  <c r="AI55" i="82"/>
  <c r="AJ55" i="82"/>
  <c r="AK55" i="82"/>
  <c r="AL55" i="82"/>
  <c r="AM55" i="82"/>
  <c r="AN55" i="82"/>
  <c r="AO55" i="82"/>
  <c r="AP55" i="82"/>
  <c r="AQ55" i="82"/>
  <c r="AV55" i="82"/>
  <c r="AY55" i="82"/>
  <c r="X56" i="82"/>
  <c r="AR56" i="82"/>
  <c r="Y56" i="82"/>
  <c r="AS56" i="82"/>
  <c r="Z56" i="82"/>
  <c r="AT56" i="82"/>
  <c r="AA56" i="82"/>
  <c r="AB56" i="82"/>
  <c r="AC56" i="82"/>
  <c r="AD56" i="82"/>
  <c r="AE56" i="82"/>
  <c r="AF56" i="82"/>
  <c r="AG56" i="82"/>
  <c r="AU56" i="82"/>
  <c r="AH56" i="82"/>
  <c r="AI56" i="82"/>
  <c r="AJ56" i="82"/>
  <c r="AK56" i="82"/>
  <c r="AL56" i="82"/>
  <c r="AM56" i="82"/>
  <c r="AN56" i="82"/>
  <c r="AO56" i="82"/>
  <c r="AP56" i="82"/>
  <c r="AQ56" i="82"/>
  <c r="AV56" i="82"/>
  <c r="AY56" i="82"/>
  <c r="X57" i="82"/>
  <c r="AR57" i="82"/>
  <c r="Y57" i="82"/>
  <c r="AS57" i="82"/>
  <c r="Z57" i="82"/>
  <c r="AT57" i="82"/>
  <c r="AA57" i="82"/>
  <c r="AB57" i="82"/>
  <c r="AC57" i="82"/>
  <c r="AD57" i="82"/>
  <c r="AE57" i="82"/>
  <c r="AF57" i="82"/>
  <c r="AG57" i="82"/>
  <c r="AU57" i="82"/>
  <c r="AH57" i="82"/>
  <c r="AI57" i="82"/>
  <c r="AJ57" i="82"/>
  <c r="AK57" i="82"/>
  <c r="AL57" i="82"/>
  <c r="AM57" i="82"/>
  <c r="AN57" i="82"/>
  <c r="AO57" i="82"/>
  <c r="AP57" i="82"/>
  <c r="AQ57" i="82"/>
  <c r="AV57" i="82"/>
  <c r="AY57" i="82"/>
  <c r="X58" i="82"/>
  <c r="AR58" i="82"/>
  <c r="Y58" i="82"/>
  <c r="AS58" i="82"/>
  <c r="Z58" i="82"/>
  <c r="AT58" i="82"/>
  <c r="AA58" i="82"/>
  <c r="AB58" i="82"/>
  <c r="AC58" i="82"/>
  <c r="AD58" i="82"/>
  <c r="AE58" i="82"/>
  <c r="AF58" i="82"/>
  <c r="AG58" i="82"/>
  <c r="AU58" i="82"/>
  <c r="AH58" i="82"/>
  <c r="AI58" i="82"/>
  <c r="AJ58" i="82"/>
  <c r="AK58" i="82"/>
  <c r="AL58" i="82"/>
  <c r="AM58" i="82"/>
  <c r="AN58" i="82"/>
  <c r="AO58" i="82"/>
  <c r="AP58" i="82"/>
  <c r="AQ58" i="82"/>
  <c r="AV58" i="82"/>
  <c r="AY58" i="82"/>
  <c r="X59" i="82"/>
  <c r="AR59" i="82"/>
  <c r="Y59" i="82"/>
  <c r="AS59" i="82"/>
  <c r="Z59" i="82"/>
  <c r="AT59" i="82"/>
  <c r="AA59" i="82"/>
  <c r="AB59" i="82"/>
  <c r="AC59" i="82"/>
  <c r="AD59" i="82"/>
  <c r="AE59" i="82"/>
  <c r="AF59" i="82"/>
  <c r="AG59" i="82"/>
  <c r="AU59" i="82"/>
  <c r="AH59" i="82"/>
  <c r="AI59" i="82"/>
  <c r="AJ59" i="82"/>
  <c r="AK59" i="82"/>
  <c r="AL59" i="82"/>
  <c r="AM59" i="82"/>
  <c r="AN59" i="82"/>
  <c r="AO59" i="82"/>
  <c r="AP59" i="82"/>
  <c r="AQ59" i="82"/>
  <c r="AV59" i="82"/>
  <c r="AY59" i="82"/>
  <c r="X60" i="82"/>
  <c r="AR60" i="82"/>
  <c r="Y60" i="82"/>
  <c r="AS60" i="82"/>
  <c r="Z60" i="82"/>
  <c r="AT60" i="82"/>
  <c r="AA60" i="82"/>
  <c r="AB60" i="82"/>
  <c r="AC60" i="82"/>
  <c r="AD60" i="82"/>
  <c r="AE60" i="82"/>
  <c r="AF60" i="82"/>
  <c r="AG60" i="82"/>
  <c r="AU60" i="82"/>
  <c r="AH60" i="82"/>
  <c r="AI60" i="82"/>
  <c r="AJ60" i="82"/>
  <c r="AK60" i="82"/>
  <c r="AL60" i="82"/>
  <c r="AM60" i="82"/>
  <c r="AN60" i="82"/>
  <c r="AO60" i="82"/>
  <c r="AP60" i="82"/>
  <c r="AQ60" i="82"/>
  <c r="AV60" i="82"/>
  <c r="AY60" i="82"/>
  <c r="X61" i="82"/>
  <c r="AR61" i="82"/>
  <c r="Y61" i="82"/>
  <c r="AS61" i="82"/>
  <c r="Z61" i="82"/>
  <c r="AT61" i="82"/>
  <c r="AA61" i="82"/>
  <c r="AB61" i="82"/>
  <c r="AC61" i="82"/>
  <c r="AD61" i="82"/>
  <c r="AE61" i="82"/>
  <c r="AF61" i="82"/>
  <c r="AG61" i="82"/>
  <c r="AU61" i="82"/>
  <c r="AH61" i="82"/>
  <c r="AI61" i="82"/>
  <c r="AJ61" i="82"/>
  <c r="AK61" i="82"/>
  <c r="AL61" i="82"/>
  <c r="AM61" i="82"/>
  <c r="AN61" i="82"/>
  <c r="AO61" i="82"/>
  <c r="AP61" i="82"/>
  <c r="AQ61" i="82"/>
  <c r="AV61" i="82"/>
  <c r="AY61" i="82"/>
  <c r="X62" i="82"/>
  <c r="AR62" i="82"/>
  <c r="Y62" i="82"/>
  <c r="AS62" i="82"/>
  <c r="Z62" i="82"/>
  <c r="AT62" i="82"/>
  <c r="AA62" i="82"/>
  <c r="AB62" i="82"/>
  <c r="AC62" i="82"/>
  <c r="AD62" i="82"/>
  <c r="AE62" i="82"/>
  <c r="AF62" i="82"/>
  <c r="AG62" i="82"/>
  <c r="AU62" i="82"/>
  <c r="AH62" i="82"/>
  <c r="AI62" i="82"/>
  <c r="AJ62" i="82"/>
  <c r="AK62" i="82"/>
  <c r="AL62" i="82"/>
  <c r="AM62" i="82"/>
  <c r="AN62" i="82"/>
  <c r="AO62" i="82"/>
  <c r="AP62" i="82"/>
  <c r="AQ62" i="82"/>
  <c r="AV62" i="82"/>
  <c r="AY62" i="82"/>
  <c r="X63" i="82"/>
  <c r="AR63" i="82"/>
  <c r="Y63" i="82"/>
  <c r="AS63" i="82"/>
  <c r="Z63" i="82"/>
  <c r="AT63" i="82"/>
  <c r="AA63" i="82"/>
  <c r="AB63" i="82"/>
  <c r="AC63" i="82"/>
  <c r="AD63" i="82"/>
  <c r="AE63" i="82"/>
  <c r="AF63" i="82"/>
  <c r="AG63" i="82"/>
  <c r="AU63" i="82"/>
  <c r="AH63" i="82"/>
  <c r="AI63" i="82"/>
  <c r="AJ63" i="82"/>
  <c r="AK63" i="82"/>
  <c r="AL63" i="82"/>
  <c r="AM63" i="82"/>
  <c r="AN63" i="82"/>
  <c r="AO63" i="82"/>
  <c r="AP63" i="82"/>
  <c r="AQ63" i="82"/>
  <c r="AV63" i="82"/>
  <c r="AY63" i="82"/>
  <c r="X64" i="82"/>
  <c r="AR64" i="82"/>
  <c r="Y64" i="82"/>
  <c r="AS64" i="82"/>
  <c r="Z64" i="82"/>
  <c r="AT64" i="82"/>
  <c r="AA64" i="82"/>
  <c r="AB64" i="82"/>
  <c r="AC64" i="82"/>
  <c r="AD64" i="82"/>
  <c r="AE64" i="82"/>
  <c r="AF64" i="82"/>
  <c r="AG64" i="82"/>
  <c r="AU64" i="82"/>
  <c r="AH64" i="82"/>
  <c r="AI64" i="82"/>
  <c r="AJ64" i="82"/>
  <c r="AK64" i="82"/>
  <c r="AL64" i="82"/>
  <c r="AM64" i="82"/>
  <c r="AN64" i="82"/>
  <c r="AO64" i="82"/>
  <c r="AP64" i="82"/>
  <c r="AQ64" i="82"/>
  <c r="AV64" i="82"/>
  <c r="AY64" i="82"/>
  <c r="X65" i="82"/>
  <c r="AR65" i="82"/>
  <c r="Y65" i="82"/>
  <c r="AS65" i="82"/>
  <c r="Z65" i="82"/>
  <c r="AT65" i="82"/>
  <c r="AA65" i="82"/>
  <c r="AB65" i="82"/>
  <c r="AC65" i="82"/>
  <c r="AD65" i="82"/>
  <c r="AE65" i="82"/>
  <c r="AF65" i="82"/>
  <c r="AG65" i="82"/>
  <c r="AU65" i="82"/>
  <c r="AH65" i="82"/>
  <c r="AI65" i="82"/>
  <c r="AJ65" i="82"/>
  <c r="AK65" i="82"/>
  <c r="AL65" i="82"/>
  <c r="AM65" i="82"/>
  <c r="AN65" i="82"/>
  <c r="AO65" i="82"/>
  <c r="AP65" i="82"/>
  <c r="AQ65" i="82"/>
  <c r="AV65" i="82"/>
  <c r="AY65" i="82"/>
  <c r="X66" i="82"/>
  <c r="AR66" i="82"/>
  <c r="Y66" i="82"/>
  <c r="AS66" i="82"/>
  <c r="Z66" i="82"/>
  <c r="AT66" i="82"/>
  <c r="AA66" i="82"/>
  <c r="AB66" i="82"/>
  <c r="AC66" i="82"/>
  <c r="AD66" i="82"/>
  <c r="AE66" i="82"/>
  <c r="AF66" i="82"/>
  <c r="AG66" i="82"/>
  <c r="AU66" i="82"/>
  <c r="AH66" i="82"/>
  <c r="AI66" i="82"/>
  <c r="AJ66" i="82"/>
  <c r="AK66" i="82"/>
  <c r="AL66" i="82"/>
  <c r="AM66" i="82"/>
  <c r="AN66" i="82"/>
  <c r="AO66" i="82"/>
  <c r="AP66" i="82"/>
  <c r="AQ66" i="82"/>
  <c r="AV66" i="82"/>
  <c r="AY66" i="82"/>
  <c r="X67" i="82"/>
  <c r="AR67" i="82"/>
  <c r="Y67" i="82"/>
  <c r="AS67" i="82"/>
  <c r="Z67" i="82"/>
  <c r="AT67" i="82"/>
  <c r="AA67" i="82"/>
  <c r="AB67" i="82"/>
  <c r="AC67" i="82"/>
  <c r="AD67" i="82"/>
  <c r="AE67" i="82"/>
  <c r="AF67" i="82"/>
  <c r="AG67" i="82"/>
  <c r="AU67" i="82"/>
  <c r="AH67" i="82"/>
  <c r="AI67" i="82"/>
  <c r="AJ67" i="82"/>
  <c r="AK67" i="82"/>
  <c r="AL67" i="82"/>
  <c r="AM67" i="82"/>
  <c r="AN67" i="82"/>
  <c r="AO67" i="82"/>
  <c r="AP67" i="82"/>
  <c r="AQ67" i="82"/>
  <c r="AV67" i="82"/>
  <c r="AY67" i="82"/>
  <c r="X68" i="82"/>
  <c r="AR68" i="82"/>
  <c r="Y68" i="82"/>
  <c r="AS68" i="82"/>
  <c r="Z68" i="82"/>
  <c r="AT68" i="82"/>
  <c r="AA68" i="82"/>
  <c r="AB68" i="82"/>
  <c r="AC68" i="82"/>
  <c r="AD68" i="82"/>
  <c r="AE68" i="82"/>
  <c r="AF68" i="82"/>
  <c r="AG68" i="82"/>
  <c r="AU68" i="82"/>
  <c r="AH68" i="82"/>
  <c r="AI68" i="82"/>
  <c r="AJ68" i="82"/>
  <c r="AK68" i="82"/>
  <c r="AL68" i="82"/>
  <c r="AM68" i="82"/>
  <c r="AN68" i="82"/>
  <c r="AO68" i="82"/>
  <c r="AP68" i="82"/>
  <c r="AQ68" i="82"/>
  <c r="AV68" i="82"/>
  <c r="AY68" i="82"/>
  <c r="X69" i="82"/>
  <c r="AR69" i="82"/>
  <c r="Y69" i="82"/>
  <c r="AS69" i="82"/>
  <c r="Z69" i="82"/>
  <c r="AT69" i="82"/>
  <c r="AA69" i="82"/>
  <c r="AB69" i="82"/>
  <c r="AC69" i="82"/>
  <c r="AD69" i="82"/>
  <c r="AE69" i="82"/>
  <c r="AF69" i="82"/>
  <c r="AG69" i="82"/>
  <c r="AU69" i="82"/>
  <c r="AH69" i="82"/>
  <c r="AI69" i="82"/>
  <c r="AJ69" i="82"/>
  <c r="AK69" i="82"/>
  <c r="AL69" i="82"/>
  <c r="AM69" i="82"/>
  <c r="AN69" i="82"/>
  <c r="AO69" i="82"/>
  <c r="AP69" i="82"/>
  <c r="AQ69" i="82"/>
  <c r="AV69" i="82"/>
  <c r="AY69" i="82"/>
  <c r="X70" i="82"/>
  <c r="AR70" i="82"/>
  <c r="Y70" i="82"/>
  <c r="AS70" i="82"/>
  <c r="Z70" i="82"/>
  <c r="AT70" i="82"/>
  <c r="AA70" i="82"/>
  <c r="AB70" i="82"/>
  <c r="AC70" i="82"/>
  <c r="AD70" i="82"/>
  <c r="AE70" i="82"/>
  <c r="AF70" i="82"/>
  <c r="AG70" i="82"/>
  <c r="AU70" i="82"/>
  <c r="AH70" i="82"/>
  <c r="AI70" i="82"/>
  <c r="AJ70" i="82"/>
  <c r="AK70" i="82"/>
  <c r="AL70" i="82"/>
  <c r="AM70" i="82"/>
  <c r="AN70" i="82"/>
  <c r="AO70" i="82"/>
  <c r="AP70" i="82"/>
  <c r="AQ70" i="82"/>
  <c r="AV70" i="82"/>
  <c r="AY70" i="82"/>
  <c r="X71" i="82"/>
  <c r="AR71" i="82"/>
  <c r="Y71" i="82"/>
  <c r="AS71" i="82"/>
  <c r="Z71" i="82"/>
  <c r="AT71" i="82"/>
  <c r="AA71" i="82"/>
  <c r="AB71" i="82"/>
  <c r="AC71" i="82"/>
  <c r="AD71" i="82"/>
  <c r="AE71" i="82"/>
  <c r="AF71" i="82"/>
  <c r="AG71" i="82"/>
  <c r="AU71" i="82"/>
  <c r="AH71" i="82"/>
  <c r="AI71" i="82"/>
  <c r="AJ71" i="82"/>
  <c r="AK71" i="82"/>
  <c r="AL71" i="82"/>
  <c r="AM71" i="82"/>
  <c r="AN71" i="82"/>
  <c r="AO71" i="82"/>
  <c r="AP71" i="82"/>
  <c r="AQ71" i="82"/>
  <c r="AV71" i="82"/>
  <c r="AY71" i="82"/>
  <c r="X72" i="82"/>
  <c r="AR72" i="82"/>
  <c r="Y72" i="82"/>
  <c r="AS72" i="82"/>
  <c r="Z72" i="82"/>
  <c r="AT72" i="82"/>
  <c r="AA72" i="82"/>
  <c r="AB72" i="82"/>
  <c r="AC72" i="82"/>
  <c r="AD72" i="82"/>
  <c r="AE72" i="82"/>
  <c r="AF72" i="82"/>
  <c r="AG72" i="82"/>
  <c r="AU72" i="82"/>
  <c r="AH72" i="82"/>
  <c r="AI72" i="82"/>
  <c r="AJ72" i="82"/>
  <c r="AK72" i="82"/>
  <c r="AL72" i="82"/>
  <c r="AM72" i="82"/>
  <c r="AN72" i="82"/>
  <c r="AO72" i="82"/>
  <c r="AP72" i="82"/>
  <c r="AQ72" i="82"/>
  <c r="AV72" i="82"/>
  <c r="AY72" i="82"/>
  <c r="X73" i="82"/>
  <c r="AR73" i="82"/>
  <c r="Y73" i="82"/>
  <c r="AS73" i="82"/>
  <c r="Z73" i="82"/>
  <c r="AT73" i="82"/>
  <c r="AA73" i="82"/>
  <c r="AB73" i="82"/>
  <c r="AC73" i="82"/>
  <c r="AD73" i="82"/>
  <c r="AE73" i="82"/>
  <c r="AF73" i="82"/>
  <c r="AG73" i="82"/>
  <c r="AU73" i="82"/>
  <c r="AH73" i="82"/>
  <c r="AI73" i="82"/>
  <c r="AJ73" i="82"/>
  <c r="AK73" i="82"/>
  <c r="AL73" i="82"/>
  <c r="AM73" i="82"/>
  <c r="AN73" i="82"/>
  <c r="AO73" i="82"/>
  <c r="AP73" i="82"/>
  <c r="AQ73" i="82"/>
  <c r="AV73" i="82"/>
  <c r="AY73" i="82"/>
  <c r="X74" i="82"/>
  <c r="AR74" i="82"/>
  <c r="Y74" i="82"/>
  <c r="AS74" i="82"/>
  <c r="Z74" i="82"/>
  <c r="AT74" i="82"/>
  <c r="AA74" i="82"/>
  <c r="AB74" i="82"/>
  <c r="AC74" i="82"/>
  <c r="AD74" i="82"/>
  <c r="AE74" i="82"/>
  <c r="AF74" i="82"/>
  <c r="AG74" i="82"/>
  <c r="AU74" i="82"/>
  <c r="AH74" i="82"/>
  <c r="AI74" i="82"/>
  <c r="AJ74" i="82"/>
  <c r="AK74" i="82"/>
  <c r="AL74" i="82"/>
  <c r="AM74" i="82"/>
  <c r="AN74" i="82"/>
  <c r="AO74" i="82"/>
  <c r="AP74" i="82"/>
  <c r="AQ74" i="82"/>
  <c r="AV74" i="82"/>
  <c r="AY74" i="82"/>
  <c r="X75" i="82"/>
  <c r="AR75" i="82"/>
  <c r="Y75" i="82"/>
  <c r="AS75" i="82"/>
  <c r="Z75" i="82"/>
  <c r="AT75" i="82"/>
  <c r="AA75" i="82"/>
  <c r="AB75" i="82"/>
  <c r="AC75" i="82"/>
  <c r="AD75" i="82"/>
  <c r="AE75" i="82"/>
  <c r="AF75" i="82"/>
  <c r="AG75" i="82"/>
  <c r="AU75" i="82"/>
  <c r="AH75" i="82"/>
  <c r="AI75" i="82"/>
  <c r="AJ75" i="82"/>
  <c r="AK75" i="82"/>
  <c r="AL75" i="82"/>
  <c r="AM75" i="82"/>
  <c r="AN75" i="82"/>
  <c r="AO75" i="82"/>
  <c r="AP75" i="82"/>
  <c r="AQ75" i="82"/>
  <c r="AV75" i="82"/>
  <c r="AY75" i="82"/>
  <c r="X76" i="82"/>
  <c r="AR76" i="82"/>
  <c r="Y76" i="82"/>
  <c r="AS76" i="82"/>
  <c r="Z76" i="82"/>
  <c r="AT76" i="82"/>
  <c r="AA76" i="82"/>
  <c r="AB76" i="82"/>
  <c r="AC76" i="82"/>
  <c r="AD76" i="82"/>
  <c r="AE76" i="82"/>
  <c r="AF76" i="82"/>
  <c r="AG76" i="82"/>
  <c r="AU76" i="82"/>
  <c r="AH76" i="82"/>
  <c r="AI76" i="82"/>
  <c r="AJ76" i="82"/>
  <c r="AK76" i="82"/>
  <c r="AL76" i="82"/>
  <c r="AM76" i="82"/>
  <c r="AN76" i="82"/>
  <c r="AO76" i="82"/>
  <c r="AP76" i="82"/>
  <c r="AQ76" i="82"/>
  <c r="AV76" i="82"/>
  <c r="AY76" i="82"/>
  <c r="X77" i="82"/>
  <c r="AR77" i="82"/>
  <c r="Y77" i="82"/>
  <c r="AS77" i="82"/>
  <c r="Z77" i="82"/>
  <c r="AT77" i="82"/>
  <c r="AA77" i="82"/>
  <c r="AB77" i="82"/>
  <c r="AC77" i="82"/>
  <c r="AD77" i="82"/>
  <c r="AE77" i="82"/>
  <c r="AF77" i="82"/>
  <c r="AG77" i="82"/>
  <c r="AU77" i="82"/>
  <c r="AH77" i="82"/>
  <c r="AI77" i="82"/>
  <c r="AJ77" i="82"/>
  <c r="AK77" i="82"/>
  <c r="AL77" i="82"/>
  <c r="AM77" i="82"/>
  <c r="AN77" i="82"/>
  <c r="AO77" i="82"/>
  <c r="AP77" i="82"/>
  <c r="AQ77" i="82"/>
  <c r="AV77" i="82"/>
  <c r="AY77" i="82"/>
  <c r="X78" i="82"/>
  <c r="AR78" i="82"/>
  <c r="Y78" i="82"/>
  <c r="AS78" i="82"/>
  <c r="Z78" i="82"/>
  <c r="AT78" i="82"/>
  <c r="AA78" i="82"/>
  <c r="AB78" i="82"/>
  <c r="AC78" i="82"/>
  <c r="AD78" i="82"/>
  <c r="AE78" i="82"/>
  <c r="AF78" i="82"/>
  <c r="AG78" i="82"/>
  <c r="AU78" i="82"/>
  <c r="AH78" i="82"/>
  <c r="AI78" i="82"/>
  <c r="AJ78" i="82"/>
  <c r="AK78" i="82"/>
  <c r="AL78" i="82"/>
  <c r="AM78" i="82"/>
  <c r="AN78" i="82"/>
  <c r="AO78" i="82"/>
  <c r="AP78" i="82"/>
  <c r="AQ78" i="82"/>
  <c r="AV78" i="82"/>
  <c r="AY78" i="82"/>
  <c r="X79" i="82"/>
  <c r="AR79" i="82"/>
  <c r="Y79" i="82"/>
  <c r="AS79" i="82"/>
  <c r="Z79" i="82"/>
  <c r="AT79" i="82"/>
  <c r="AA79" i="82"/>
  <c r="AB79" i="82"/>
  <c r="AC79" i="82"/>
  <c r="AD79" i="82"/>
  <c r="AE79" i="82"/>
  <c r="AF79" i="82"/>
  <c r="AG79" i="82"/>
  <c r="AU79" i="82"/>
  <c r="AH79" i="82"/>
  <c r="AI79" i="82"/>
  <c r="AJ79" i="82"/>
  <c r="AK79" i="82"/>
  <c r="AL79" i="82"/>
  <c r="AM79" i="82"/>
  <c r="AN79" i="82"/>
  <c r="AO79" i="82"/>
  <c r="AP79" i="82"/>
  <c r="AQ79" i="82"/>
  <c r="AV79" i="82"/>
  <c r="AY79" i="82"/>
  <c r="X80" i="82"/>
  <c r="AR80" i="82"/>
  <c r="Y80" i="82"/>
  <c r="AS80" i="82"/>
  <c r="Z80" i="82"/>
  <c r="AT80" i="82"/>
  <c r="AA80" i="82"/>
  <c r="AB80" i="82"/>
  <c r="AC80" i="82"/>
  <c r="AD80" i="82"/>
  <c r="AE80" i="82"/>
  <c r="AF80" i="82"/>
  <c r="AG80" i="82"/>
  <c r="AU80" i="82"/>
  <c r="AH80" i="82"/>
  <c r="AI80" i="82"/>
  <c r="AJ80" i="82"/>
  <c r="AK80" i="82"/>
  <c r="AL80" i="82"/>
  <c r="AM80" i="82"/>
  <c r="AN80" i="82"/>
  <c r="AO80" i="82"/>
  <c r="AP80" i="82"/>
  <c r="AQ80" i="82"/>
  <c r="AV80" i="82"/>
  <c r="AY80" i="82"/>
  <c r="X81" i="82"/>
  <c r="AR81" i="82"/>
  <c r="Y81" i="82"/>
  <c r="AS81" i="82"/>
  <c r="Z81" i="82"/>
  <c r="AT81" i="82"/>
  <c r="AA81" i="82"/>
  <c r="AB81" i="82"/>
  <c r="AC81" i="82"/>
  <c r="AD81" i="82"/>
  <c r="AE81" i="82"/>
  <c r="AF81" i="82"/>
  <c r="AG81" i="82"/>
  <c r="AU81" i="82"/>
  <c r="AH81" i="82"/>
  <c r="AI81" i="82"/>
  <c r="AJ81" i="82"/>
  <c r="AK81" i="82"/>
  <c r="AL81" i="82"/>
  <c r="AM81" i="82"/>
  <c r="AN81" i="82"/>
  <c r="AO81" i="82"/>
  <c r="AP81" i="82"/>
  <c r="AQ81" i="82"/>
  <c r="AV81" i="82"/>
  <c r="AY81" i="82"/>
  <c r="X82" i="82"/>
  <c r="AR82" i="82"/>
  <c r="Y82" i="82"/>
  <c r="AS82" i="82"/>
  <c r="Z82" i="82"/>
  <c r="AT82" i="82"/>
  <c r="AA82" i="82"/>
  <c r="AB82" i="82"/>
  <c r="AC82" i="82"/>
  <c r="AD82" i="82"/>
  <c r="AE82" i="82"/>
  <c r="AF82" i="82"/>
  <c r="AG82" i="82"/>
  <c r="AU82" i="82"/>
  <c r="AH82" i="82"/>
  <c r="AI82" i="82"/>
  <c r="AJ82" i="82"/>
  <c r="AK82" i="82"/>
  <c r="AL82" i="82"/>
  <c r="AM82" i="82"/>
  <c r="AN82" i="82"/>
  <c r="AO82" i="82"/>
  <c r="AP82" i="82"/>
  <c r="AQ82" i="82"/>
  <c r="AV82" i="82"/>
  <c r="AY82" i="82"/>
  <c r="X83" i="82"/>
  <c r="AR83" i="82"/>
  <c r="Y83" i="82"/>
  <c r="AS83" i="82"/>
  <c r="Z83" i="82"/>
  <c r="AT83" i="82"/>
  <c r="AA83" i="82"/>
  <c r="AB83" i="82"/>
  <c r="AC83" i="82"/>
  <c r="AD83" i="82"/>
  <c r="AE83" i="82"/>
  <c r="AF83" i="82"/>
  <c r="AG83" i="82"/>
  <c r="AU83" i="82"/>
  <c r="AH83" i="82"/>
  <c r="AI83" i="82"/>
  <c r="AJ83" i="82"/>
  <c r="AK83" i="82"/>
  <c r="AL83" i="82"/>
  <c r="AM83" i="82"/>
  <c r="AN83" i="82"/>
  <c r="AO83" i="82"/>
  <c r="AP83" i="82"/>
  <c r="AQ83" i="82"/>
  <c r="AV83" i="82"/>
  <c r="AY83" i="82"/>
  <c r="X84" i="82"/>
  <c r="AR84" i="82"/>
  <c r="Y84" i="82"/>
  <c r="AS84" i="82"/>
  <c r="Z84" i="82"/>
  <c r="AT84" i="82"/>
  <c r="AA84" i="82"/>
  <c r="AB84" i="82"/>
  <c r="AC84" i="82"/>
  <c r="AD84" i="82"/>
  <c r="AE84" i="82"/>
  <c r="AF84" i="82"/>
  <c r="AG84" i="82"/>
  <c r="AU84" i="82"/>
  <c r="AH84" i="82"/>
  <c r="AI84" i="82"/>
  <c r="AJ84" i="82"/>
  <c r="AK84" i="82"/>
  <c r="AL84" i="82"/>
  <c r="AM84" i="82"/>
  <c r="AN84" i="82"/>
  <c r="AO84" i="82"/>
  <c r="AP84" i="82"/>
  <c r="AQ84" i="82"/>
  <c r="AV84" i="82"/>
  <c r="AY84" i="82"/>
  <c r="X85" i="82"/>
  <c r="AR85" i="82"/>
  <c r="Y85" i="82"/>
  <c r="AS85" i="82"/>
  <c r="Z85" i="82"/>
  <c r="AT85" i="82"/>
  <c r="AA85" i="82"/>
  <c r="AB85" i="82"/>
  <c r="AC85" i="82"/>
  <c r="AD85" i="82"/>
  <c r="AE85" i="82"/>
  <c r="AF85" i="82"/>
  <c r="AG85" i="82"/>
  <c r="AU85" i="82"/>
  <c r="AH85" i="82"/>
  <c r="AI85" i="82"/>
  <c r="AJ85" i="82"/>
  <c r="AK85" i="82"/>
  <c r="AL85" i="82"/>
  <c r="AM85" i="82"/>
  <c r="AN85" i="82"/>
  <c r="AO85" i="82"/>
  <c r="AP85" i="82"/>
  <c r="AQ85" i="82"/>
  <c r="AV85" i="82"/>
  <c r="AY85" i="82"/>
  <c r="X86" i="82"/>
  <c r="AR86" i="82"/>
  <c r="Y86" i="82"/>
  <c r="AS86" i="82"/>
  <c r="Z86" i="82"/>
  <c r="AT86" i="82"/>
  <c r="AA86" i="82"/>
  <c r="AB86" i="82"/>
  <c r="AC86" i="82"/>
  <c r="AD86" i="82"/>
  <c r="AE86" i="82"/>
  <c r="AF86" i="82"/>
  <c r="AG86" i="82"/>
  <c r="AU86" i="82"/>
  <c r="AH86" i="82"/>
  <c r="AI86" i="82"/>
  <c r="AJ86" i="82"/>
  <c r="AK86" i="82"/>
  <c r="AL86" i="82"/>
  <c r="AM86" i="82"/>
  <c r="AN86" i="82"/>
  <c r="AO86" i="82"/>
  <c r="AP86" i="82"/>
  <c r="AQ86" i="82"/>
  <c r="AV86" i="82"/>
  <c r="AY86" i="82"/>
  <c r="X87" i="82"/>
  <c r="AR87" i="82"/>
  <c r="Y87" i="82"/>
  <c r="AS87" i="82"/>
  <c r="Z87" i="82"/>
  <c r="AT87" i="82"/>
  <c r="AA87" i="82"/>
  <c r="AB87" i="82"/>
  <c r="AC87" i="82"/>
  <c r="AD87" i="82"/>
  <c r="AE87" i="82"/>
  <c r="AF87" i="82"/>
  <c r="AG87" i="82"/>
  <c r="AU87" i="82"/>
  <c r="AH87" i="82"/>
  <c r="AI87" i="82"/>
  <c r="AJ87" i="82"/>
  <c r="AK87" i="82"/>
  <c r="AL87" i="82"/>
  <c r="AM87" i="82"/>
  <c r="AN87" i="82"/>
  <c r="AO87" i="82"/>
  <c r="AP87" i="82"/>
  <c r="AQ87" i="82"/>
  <c r="AV87" i="82"/>
  <c r="AY87" i="82"/>
  <c r="X88" i="82"/>
  <c r="AR88" i="82"/>
  <c r="Y88" i="82"/>
  <c r="AS88" i="82"/>
  <c r="Z88" i="82"/>
  <c r="AT88" i="82"/>
  <c r="AA88" i="82"/>
  <c r="AB88" i="82"/>
  <c r="AC88" i="82"/>
  <c r="AD88" i="82"/>
  <c r="AE88" i="82"/>
  <c r="AF88" i="82"/>
  <c r="AG88" i="82"/>
  <c r="AU88" i="82"/>
  <c r="AH88" i="82"/>
  <c r="AI88" i="82"/>
  <c r="AJ88" i="82"/>
  <c r="AK88" i="82"/>
  <c r="AL88" i="82"/>
  <c r="AM88" i="82"/>
  <c r="AN88" i="82"/>
  <c r="AO88" i="82"/>
  <c r="AP88" i="82"/>
  <c r="AQ88" i="82"/>
  <c r="AV88" i="82"/>
  <c r="AY88" i="82"/>
  <c r="X89" i="82"/>
  <c r="AR89" i="82"/>
  <c r="Y89" i="82"/>
  <c r="AS89" i="82"/>
  <c r="Z89" i="82"/>
  <c r="AT89" i="82"/>
  <c r="AA89" i="82"/>
  <c r="AB89" i="82"/>
  <c r="AC89" i="82"/>
  <c r="AD89" i="82"/>
  <c r="AE89" i="82"/>
  <c r="AF89" i="82"/>
  <c r="AG89" i="82"/>
  <c r="AU89" i="82"/>
  <c r="AH89" i="82"/>
  <c r="AI89" i="82"/>
  <c r="AJ89" i="82"/>
  <c r="AK89" i="82"/>
  <c r="AL89" i="82"/>
  <c r="AM89" i="82"/>
  <c r="AN89" i="82"/>
  <c r="AO89" i="82"/>
  <c r="AP89" i="82"/>
  <c r="AQ89" i="82"/>
  <c r="AV89" i="82"/>
  <c r="AY89" i="82"/>
  <c r="X90" i="82"/>
  <c r="AR90" i="82"/>
  <c r="Y90" i="82"/>
  <c r="AS90" i="82"/>
  <c r="Z90" i="82"/>
  <c r="AT90" i="82"/>
  <c r="AA90" i="82"/>
  <c r="AB90" i="82"/>
  <c r="AC90" i="82"/>
  <c r="AD90" i="82"/>
  <c r="AE90" i="82"/>
  <c r="AF90" i="82"/>
  <c r="AG90" i="82"/>
  <c r="AU90" i="82"/>
  <c r="AH90" i="82"/>
  <c r="AI90" i="82"/>
  <c r="AJ90" i="82"/>
  <c r="AK90" i="82"/>
  <c r="AL90" i="82"/>
  <c r="AM90" i="82"/>
  <c r="AN90" i="82"/>
  <c r="AO90" i="82"/>
  <c r="AP90" i="82"/>
  <c r="AQ90" i="82"/>
  <c r="AV90" i="82"/>
  <c r="AY90" i="82"/>
  <c r="X91" i="82"/>
  <c r="AR91" i="82"/>
  <c r="Y91" i="82"/>
  <c r="AS91" i="82"/>
  <c r="Z91" i="82"/>
  <c r="AT91" i="82"/>
  <c r="AA91" i="82"/>
  <c r="AB91" i="82"/>
  <c r="AC91" i="82"/>
  <c r="AD91" i="82"/>
  <c r="AE91" i="82"/>
  <c r="AF91" i="82"/>
  <c r="AG91" i="82"/>
  <c r="AU91" i="82"/>
  <c r="AH91" i="82"/>
  <c r="AI91" i="82"/>
  <c r="AJ91" i="82"/>
  <c r="AK91" i="82"/>
  <c r="AL91" i="82"/>
  <c r="AM91" i="82"/>
  <c r="AN91" i="82"/>
  <c r="AO91" i="82"/>
  <c r="AP91" i="82"/>
  <c r="AQ91" i="82"/>
  <c r="AV91" i="82"/>
  <c r="AY91" i="82"/>
  <c r="X92" i="82"/>
  <c r="AR92" i="82"/>
  <c r="Y92" i="82"/>
  <c r="AS92" i="82"/>
  <c r="Z92" i="82"/>
  <c r="AT92" i="82"/>
  <c r="AA92" i="82"/>
  <c r="AB92" i="82"/>
  <c r="AC92" i="82"/>
  <c r="AD92" i="82"/>
  <c r="AE92" i="82"/>
  <c r="AF92" i="82"/>
  <c r="AG92" i="82"/>
  <c r="AU92" i="82"/>
  <c r="AH92" i="82"/>
  <c r="AI92" i="82"/>
  <c r="AJ92" i="82"/>
  <c r="AK92" i="82"/>
  <c r="AL92" i="82"/>
  <c r="AM92" i="82"/>
  <c r="AN92" i="82"/>
  <c r="AO92" i="82"/>
  <c r="AP92" i="82"/>
  <c r="AQ92" i="82"/>
  <c r="AV92" i="82"/>
  <c r="AY92" i="82"/>
  <c r="X93" i="82"/>
  <c r="AR93" i="82"/>
  <c r="Y93" i="82"/>
  <c r="AS93" i="82"/>
  <c r="Z93" i="82"/>
  <c r="AT93" i="82"/>
  <c r="AA93" i="82"/>
  <c r="AB93" i="82"/>
  <c r="AC93" i="82"/>
  <c r="AD93" i="82"/>
  <c r="AE93" i="82"/>
  <c r="AF93" i="82"/>
  <c r="AG93" i="82"/>
  <c r="AU93" i="82"/>
  <c r="AH93" i="82"/>
  <c r="AI93" i="82"/>
  <c r="AJ93" i="82"/>
  <c r="AK93" i="82"/>
  <c r="AL93" i="82"/>
  <c r="AM93" i="82"/>
  <c r="AN93" i="82"/>
  <c r="AO93" i="82"/>
  <c r="AP93" i="82"/>
  <c r="AQ93" i="82"/>
  <c r="AV93" i="82"/>
  <c r="AY93" i="82"/>
  <c r="X94" i="82"/>
  <c r="AR94" i="82"/>
  <c r="Y94" i="82"/>
  <c r="AS94" i="82"/>
  <c r="Z94" i="82"/>
  <c r="AT94" i="82"/>
  <c r="AA94" i="82"/>
  <c r="AB94" i="82"/>
  <c r="AC94" i="82"/>
  <c r="AD94" i="82"/>
  <c r="AE94" i="82"/>
  <c r="AF94" i="82"/>
  <c r="AG94" i="82"/>
  <c r="AU94" i="82"/>
  <c r="AH94" i="82"/>
  <c r="AI94" i="82"/>
  <c r="AJ94" i="82"/>
  <c r="AK94" i="82"/>
  <c r="AL94" i="82"/>
  <c r="AM94" i="82"/>
  <c r="AN94" i="82"/>
  <c r="AO94" i="82"/>
  <c r="AP94" i="82"/>
  <c r="AQ94" i="82"/>
  <c r="AV94" i="82"/>
  <c r="AY94" i="82"/>
  <c r="X95" i="82"/>
  <c r="AR95" i="82"/>
  <c r="Y95" i="82"/>
  <c r="AS95" i="82"/>
  <c r="Z95" i="82"/>
  <c r="AT95" i="82"/>
  <c r="AA95" i="82"/>
  <c r="AB95" i="82"/>
  <c r="AC95" i="82"/>
  <c r="AD95" i="82"/>
  <c r="AE95" i="82"/>
  <c r="AF95" i="82"/>
  <c r="AG95" i="82"/>
  <c r="AU95" i="82"/>
  <c r="AH95" i="82"/>
  <c r="AI95" i="82"/>
  <c r="AJ95" i="82"/>
  <c r="AK95" i="82"/>
  <c r="AL95" i="82"/>
  <c r="AM95" i="82"/>
  <c r="AN95" i="82"/>
  <c r="AO95" i="82"/>
  <c r="AP95" i="82"/>
  <c r="AQ95" i="82"/>
  <c r="AV95" i="82"/>
  <c r="AY95" i="82"/>
  <c r="X96" i="82"/>
  <c r="AR96" i="82"/>
  <c r="Y96" i="82"/>
  <c r="AS96" i="82"/>
  <c r="Z96" i="82"/>
  <c r="AT96" i="82"/>
  <c r="AA96" i="82"/>
  <c r="AB96" i="82"/>
  <c r="AC96" i="82"/>
  <c r="AD96" i="82"/>
  <c r="AE96" i="82"/>
  <c r="AF96" i="82"/>
  <c r="AG96" i="82"/>
  <c r="AU96" i="82"/>
  <c r="AH96" i="82"/>
  <c r="AI96" i="82"/>
  <c r="AJ96" i="82"/>
  <c r="AK96" i="82"/>
  <c r="AL96" i="82"/>
  <c r="AM96" i="82"/>
  <c r="AN96" i="82"/>
  <c r="AO96" i="82"/>
  <c r="AP96" i="82"/>
  <c r="AQ96" i="82"/>
  <c r="AV96" i="82"/>
  <c r="AY96" i="82"/>
  <c r="X97" i="82"/>
  <c r="AR97" i="82"/>
  <c r="Y97" i="82"/>
  <c r="AS97" i="82"/>
  <c r="Z97" i="82"/>
  <c r="AT97" i="82"/>
  <c r="AA97" i="82"/>
  <c r="AB97" i="82"/>
  <c r="AC97" i="82"/>
  <c r="AD97" i="82"/>
  <c r="AE97" i="82"/>
  <c r="AF97" i="82"/>
  <c r="AG97" i="82"/>
  <c r="AU97" i="82"/>
  <c r="AH97" i="82"/>
  <c r="AI97" i="82"/>
  <c r="AJ97" i="82"/>
  <c r="AK97" i="82"/>
  <c r="AL97" i="82"/>
  <c r="AM97" i="82"/>
  <c r="AN97" i="82"/>
  <c r="AO97" i="82"/>
  <c r="AP97" i="82"/>
  <c r="AQ97" i="82"/>
  <c r="AV97" i="82"/>
  <c r="AY97" i="82"/>
  <c r="X98" i="82"/>
  <c r="AR98" i="82"/>
  <c r="Y98" i="82"/>
  <c r="AS98" i="82"/>
  <c r="Z98" i="82"/>
  <c r="AT98" i="82"/>
  <c r="AA98" i="82"/>
  <c r="AB98" i="82"/>
  <c r="AC98" i="82"/>
  <c r="AD98" i="82"/>
  <c r="AE98" i="82"/>
  <c r="AF98" i="82"/>
  <c r="AG98" i="82"/>
  <c r="AU98" i="82"/>
  <c r="AH98" i="82"/>
  <c r="AI98" i="82"/>
  <c r="AJ98" i="82"/>
  <c r="AK98" i="82"/>
  <c r="AL98" i="82"/>
  <c r="AM98" i="82"/>
  <c r="AN98" i="82"/>
  <c r="AO98" i="82"/>
  <c r="AP98" i="82"/>
  <c r="AQ98" i="82"/>
  <c r="AV98" i="82"/>
  <c r="AY98" i="82"/>
  <c r="X99" i="82"/>
  <c r="AR99" i="82"/>
  <c r="Y99" i="82"/>
  <c r="AS99" i="82"/>
  <c r="Z99" i="82"/>
  <c r="AT99" i="82"/>
  <c r="AA99" i="82"/>
  <c r="AB99" i="82"/>
  <c r="AC99" i="82"/>
  <c r="AD99" i="82"/>
  <c r="AE99" i="82"/>
  <c r="AF99" i="82"/>
  <c r="AG99" i="82"/>
  <c r="AU99" i="82"/>
  <c r="AH99" i="82"/>
  <c r="AI99" i="82"/>
  <c r="AJ99" i="82"/>
  <c r="AK99" i="82"/>
  <c r="AL99" i="82"/>
  <c r="AM99" i="82"/>
  <c r="AN99" i="82"/>
  <c r="AO99" i="82"/>
  <c r="AP99" i="82"/>
  <c r="AQ99" i="82"/>
  <c r="AV99" i="82"/>
  <c r="AY99" i="82"/>
  <c r="X100" i="82"/>
  <c r="AR100" i="82"/>
  <c r="Y100" i="82"/>
  <c r="AS100" i="82"/>
  <c r="Z100" i="82"/>
  <c r="AT100" i="82"/>
  <c r="AA100" i="82"/>
  <c r="AB100" i="82"/>
  <c r="AC100" i="82"/>
  <c r="AD100" i="82"/>
  <c r="AE100" i="82"/>
  <c r="AF100" i="82"/>
  <c r="AG100" i="82"/>
  <c r="AU100" i="82"/>
  <c r="AH100" i="82"/>
  <c r="AI100" i="82"/>
  <c r="AJ100" i="82"/>
  <c r="AK100" i="82"/>
  <c r="AL100" i="82"/>
  <c r="AM100" i="82"/>
  <c r="AN100" i="82"/>
  <c r="AO100" i="82"/>
  <c r="AP100" i="82"/>
  <c r="AQ100" i="82"/>
  <c r="AV100" i="82"/>
  <c r="AY100" i="82"/>
  <c r="X101" i="82"/>
  <c r="AR101" i="82"/>
  <c r="Y101" i="82"/>
  <c r="AS101" i="82"/>
  <c r="Z101" i="82"/>
  <c r="AT101" i="82"/>
  <c r="AA101" i="82"/>
  <c r="AB101" i="82"/>
  <c r="AC101" i="82"/>
  <c r="AD101" i="82"/>
  <c r="AE101" i="82"/>
  <c r="AF101" i="82"/>
  <c r="AG101" i="82"/>
  <c r="AU101" i="82"/>
  <c r="AH101" i="82"/>
  <c r="AI101" i="82"/>
  <c r="AJ101" i="82"/>
  <c r="AK101" i="82"/>
  <c r="AL101" i="82"/>
  <c r="AM101" i="82"/>
  <c r="AN101" i="82"/>
  <c r="AO101" i="82"/>
  <c r="AP101" i="82"/>
  <c r="AQ101" i="82"/>
  <c r="AV101" i="82"/>
  <c r="AY101" i="82"/>
  <c r="X102" i="82"/>
  <c r="AR102" i="82"/>
  <c r="Y102" i="82"/>
  <c r="AS102" i="82"/>
  <c r="Z102" i="82"/>
  <c r="AT102" i="82"/>
  <c r="AA102" i="82"/>
  <c r="AB102" i="82"/>
  <c r="AC102" i="82"/>
  <c r="AD102" i="82"/>
  <c r="AE102" i="82"/>
  <c r="AF102" i="82"/>
  <c r="AG102" i="82"/>
  <c r="AU102" i="82"/>
  <c r="AH102" i="82"/>
  <c r="AI102" i="82"/>
  <c r="AJ102" i="82"/>
  <c r="AK102" i="82"/>
  <c r="AL102" i="82"/>
  <c r="AM102" i="82"/>
  <c r="AN102" i="82"/>
  <c r="AO102" i="82"/>
  <c r="AP102" i="82"/>
  <c r="AQ102" i="82"/>
  <c r="AV102" i="82"/>
  <c r="AY102" i="82"/>
  <c r="X103" i="82"/>
  <c r="AR103" i="82"/>
  <c r="Y103" i="82"/>
  <c r="AS103" i="82"/>
  <c r="Z103" i="82"/>
  <c r="AT103" i="82"/>
  <c r="AA103" i="82"/>
  <c r="AB103" i="82"/>
  <c r="AC103" i="82"/>
  <c r="AD103" i="82"/>
  <c r="AE103" i="82"/>
  <c r="AF103" i="82"/>
  <c r="AG103" i="82"/>
  <c r="AU103" i="82"/>
  <c r="AH103" i="82"/>
  <c r="AI103" i="82"/>
  <c r="AJ103" i="82"/>
  <c r="AK103" i="82"/>
  <c r="AL103" i="82"/>
  <c r="AM103" i="82"/>
  <c r="AN103" i="82"/>
  <c r="AO103" i="82"/>
  <c r="AP103" i="82"/>
  <c r="AQ103" i="82"/>
  <c r="AV103" i="82"/>
  <c r="AY103" i="82"/>
  <c r="X104" i="82"/>
  <c r="AR104" i="82"/>
  <c r="Y104" i="82"/>
  <c r="AS104" i="82"/>
  <c r="Z104" i="82"/>
  <c r="AT104" i="82"/>
  <c r="AA104" i="82"/>
  <c r="AB104" i="82"/>
  <c r="AC104" i="82"/>
  <c r="AD104" i="82"/>
  <c r="AE104" i="82"/>
  <c r="AF104" i="82"/>
  <c r="AG104" i="82"/>
  <c r="AU104" i="82"/>
  <c r="AH104" i="82"/>
  <c r="AI104" i="82"/>
  <c r="AJ104" i="82"/>
  <c r="AK104" i="82"/>
  <c r="AL104" i="82"/>
  <c r="AM104" i="82"/>
  <c r="AN104" i="82"/>
  <c r="AO104" i="82"/>
  <c r="AP104" i="82"/>
  <c r="AQ104" i="82"/>
  <c r="AV104" i="82"/>
  <c r="AY104" i="82"/>
  <c r="X105" i="82"/>
  <c r="AR105" i="82"/>
  <c r="Y105" i="82"/>
  <c r="AS105" i="82"/>
  <c r="Z105" i="82"/>
  <c r="AT105" i="82"/>
  <c r="AA105" i="82"/>
  <c r="AB105" i="82"/>
  <c r="AC105" i="82"/>
  <c r="AD105" i="82"/>
  <c r="AE105" i="82"/>
  <c r="AF105" i="82"/>
  <c r="AG105" i="82"/>
  <c r="AU105" i="82"/>
  <c r="AH105" i="82"/>
  <c r="AI105" i="82"/>
  <c r="AJ105" i="82"/>
  <c r="AK105" i="82"/>
  <c r="AL105" i="82"/>
  <c r="AM105" i="82"/>
  <c r="AN105" i="82"/>
  <c r="AO105" i="82"/>
  <c r="AP105" i="82"/>
  <c r="AQ105" i="82"/>
  <c r="AV105" i="82"/>
  <c r="AY105" i="82"/>
  <c r="X106" i="82"/>
  <c r="AR106" i="82"/>
  <c r="Y106" i="82"/>
  <c r="AS106" i="82"/>
  <c r="Z106" i="82"/>
  <c r="AT106" i="82"/>
  <c r="AA106" i="82"/>
  <c r="AB106" i="82"/>
  <c r="AC106" i="82"/>
  <c r="AD106" i="82"/>
  <c r="AE106" i="82"/>
  <c r="AF106" i="82"/>
  <c r="AG106" i="82"/>
  <c r="AU106" i="82"/>
  <c r="AH106" i="82"/>
  <c r="AI106" i="82"/>
  <c r="AJ106" i="82"/>
  <c r="AK106" i="82"/>
  <c r="AL106" i="82"/>
  <c r="AM106" i="82"/>
  <c r="AN106" i="82"/>
  <c r="AO106" i="82"/>
  <c r="AP106" i="82"/>
  <c r="AQ106" i="82"/>
  <c r="AV106" i="82"/>
  <c r="AY106" i="82"/>
  <c r="X107" i="82"/>
  <c r="AR107" i="82"/>
  <c r="Y107" i="82"/>
  <c r="AS107" i="82"/>
  <c r="Z107" i="82"/>
  <c r="AT107" i="82"/>
  <c r="AA107" i="82"/>
  <c r="AB107" i="82"/>
  <c r="AC107" i="82"/>
  <c r="AD107" i="82"/>
  <c r="AE107" i="82"/>
  <c r="AF107" i="82"/>
  <c r="AG107" i="82"/>
  <c r="AU107" i="82"/>
  <c r="AH107" i="82"/>
  <c r="AI107" i="82"/>
  <c r="AJ107" i="82"/>
  <c r="AK107" i="82"/>
  <c r="AL107" i="82"/>
  <c r="AM107" i="82"/>
  <c r="AN107" i="82"/>
  <c r="AO107" i="82"/>
  <c r="AP107" i="82"/>
  <c r="AQ107" i="82"/>
  <c r="AV107" i="82"/>
  <c r="AY107" i="82"/>
  <c r="X108" i="82"/>
  <c r="AR108" i="82"/>
  <c r="Y108" i="82"/>
  <c r="AS108" i="82"/>
  <c r="Z108" i="82"/>
  <c r="AT108" i="82"/>
  <c r="AA108" i="82"/>
  <c r="AB108" i="82"/>
  <c r="AC108" i="82"/>
  <c r="AD108" i="82"/>
  <c r="AE108" i="82"/>
  <c r="AF108" i="82"/>
  <c r="AG108" i="82"/>
  <c r="AU108" i="82"/>
  <c r="AH108" i="82"/>
  <c r="AI108" i="82"/>
  <c r="AJ108" i="82"/>
  <c r="AK108" i="82"/>
  <c r="AL108" i="82"/>
  <c r="AM108" i="82"/>
  <c r="AN108" i="82"/>
  <c r="AO108" i="82"/>
  <c r="AP108" i="82"/>
  <c r="AQ108" i="82"/>
  <c r="AV108" i="82"/>
  <c r="AY108" i="82"/>
  <c r="X109" i="82"/>
  <c r="AR109" i="82"/>
  <c r="Y109" i="82"/>
  <c r="AS109" i="82"/>
  <c r="Z109" i="82"/>
  <c r="AT109" i="82"/>
  <c r="AA109" i="82"/>
  <c r="AB109" i="82"/>
  <c r="AC109" i="82"/>
  <c r="AD109" i="82"/>
  <c r="AE109" i="82"/>
  <c r="AF109" i="82"/>
  <c r="AG109" i="82"/>
  <c r="AU109" i="82"/>
  <c r="AH109" i="82"/>
  <c r="AI109" i="82"/>
  <c r="AJ109" i="82"/>
  <c r="AK109" i="82"/>
  <c r="AL109" i="82"/>
  <c r="AM109" i="82"/>
  <c r="AN109" i="82"/>
  <c r="AO109" i="82"/>
  <c r="AP109" i="82"/>
  <c r="AQ109" i="82"/>
  <c r="AV109" i="82"/>
  <c r="AY109" i="82"/>
  <c r="X110" i="82"/>
  <c r="AR110" i="82"/>
  <c r="Y110" i="82"/>
  <c r="AS110" i="82"/>
  <c r="Z110" i="82"/>
  <c r="AT110" i="82"/>
  <c r="AA110" i="82"/>
  <c r="AB110" i="82"/>
  <c r="AC110" i="82"/>
  <c r="AD110" i="82"/>
  <c r="AE110" i="82"/>
  <c r="AF110" i="82"/>
  <c r="AG110" i="82"/>
  <c r="AU110" i="82"/>
  <c r="AH110" i="82"/>
  <c r="AI110" i="82"/>
  <c r="AJ110" i="82"/>
  <c r="AK110" i="82"/>
  <c r="AL110" i="82"/>
  <c r="AM110" i="82"/>
  <c r="AN110" i="82"/>
  <c r="AO110" i="82"/>
  <c r="AP110" i="82"/>
  <c r="AQ110" i="82"/>
  <c r="AV110" i="82"/>
  <c r="AY110" i="82"/>
  <c r="X111" i="82"/>
  <c r="AR111" i="82"/>
  <c r="Y111" i="82"/>
  <c r="AS111" i="82"/>
  <c r="Z111" i="82"/>
  <c r="AT111" i="82"/>
  <c r="AA111" i="82"/>
  <c r="AB111" i="82"/>
  <c r="AC111" i="82"/>
  <c r="AD111" i="82"/>
  <c r="AE111" i="82"/>
  <c r="AF111" i="82"/>
  <c r="AG111" i="82"/>
  <c r="AU111" i="82"/>
  <c r="AH111" i="82"/>
  <c r="AI111" i="82"/>
  <c r="AJ111" i="82"/>
  <c r="AK111" i="82"/>
  <c r="AL111" i="82"/>
  <c r="AM111" i="82"/>
  <c r="AN111" i="82"/>
  <c r="AO111" i="82"/>
  <c r="AP111" i="82"/>
  <c r="AQ111" i="82"/>
  <c r="AV111" i="82"/>
  <c r="AY111" i="82"/>
  <c r="X112" i="82"/>
  <c r="AR112" i="82"/>
  <c r="Y112" i="82"/>
  <c r="AS112" i="82"/>
  <c r="Z112" i="82"/>
  <c r="AT112" i="82"/>
  <c r="AA112" i="82"/>
  <c r="AB112" i="82"/>
  <c r="AC112" i="82"/>
  <c r="AD112" i="82"/>
  <c r="AE112" i="82"/>
  <c r="AF112" i="82"/>
  <c r="AG112" i="82"/>
  <c r="AU112" i="82"/>
  <c r="AH112" i="82"/>
  <c r="AI112" i="82"/>
  <c r="AJ112" i="82"/>
  <c r="AK112" i="82"/>
  <c r="AL112" i="82"/>
  <c r="AM112" i="82"/>
  <c r="AN112" i="82"/>
  <c r="AO112" i="82"/>
  <c r="AP112" i="82"/>
  <c r="AQ112" i="82"/>
  <c r="AV112" i="82"/>
  <c r="AY112" i="82"/>
  <c r="X113" i="82"/>
  <c r="AR113" i="82"/>
  <c r="Y113" i="82"/>
  <c r="AS113" i="82"/>
  <c r="Z113" i="82"/>
  <c r="AT113" i="82"/>
  <c r="AA113" i="82"/>
  <c r="AB113" i="82"/>
  <c r="AC113" i="82"/>
  <c r="AD113" i="82"/>
  <c r="AE113" i="82"/>
  <c r="AF113" i="82"/>
  <c r="AG113" i="82"/>
  <c r="AU113" i="82"/>
  <c r="AH113" i="82"/>
  <c r="AI113" i="82"/>
  <c r="AJ113" i="82"/>
  <c r="AK113" i="82"/>
  <c r="AL113" i="82"/>
  <c r="AM113" i="82"/>
  <c r="AN113" i="82"/>
  <c r="AO113" i="82"/>
  <c r="AP113" i="82"/>
  <c r="AQ113" i="82"/>
  <c r="AV113" i="82"/>
  <c r="AY113" i="82"/>
  <c r="X114" i="82"/>
  <c r="AR114" i="82"/>
  <c r="Y114" i="82"/>
  <c r="AS114" i="82"/>
  <c r="Z114" i="82"/>
  <c r="AT114" i="82"/>
  <c r="AA114" i="82"/>
  <c r="AB114" i="82"/>
  <c r="AC114" i="82"/>
  <c r="AD114" i="82"/>
  <c r="AE114" i="82"/>
  <c r="AF114" i="82"/>
  <c r="AG114" i="82"/>
  <c r="AU114" i="82"/>
  <c r="AH114" i="82"/>
  <c r="AI114" i="82"/>
  <c r="AJ114" i="82"/>
  <c r="AK114" i="82"/>
  <c r="AL114" i="82"/>
  <c r="AM114" i="82"/>
  <c r="AN114" i="82"/>
  <c r="AO114" i="82"/>
  <c r="AP114" i="82"/>
  <c r="AQ114" i="82"/>
  <c r="AV114" i="82"/>
  <c r="AY114" i="82"/>
  <c r="X115" i="82"/>
  <c r="AR115" i="82"/>
  <c r="Y115" i="82"/>
  <c r="AS115" i="82"/>
  <c r="Z115" i="82"/>
  <c r="AT115" i="82"/>
  <c r="AA115" i="82"/>
  <c r="AB115" i="82"/>
  <c r="AC115" i="82"/>
  <c r="AD115" i="82"/>
  <c r="AE115" i="82"/>
  <c r="AF115" i="82"/>
  <c r="AG115" i="82"/>
  <c r="AU115" i="82"/>
  <c r="AH115" i="82"/>
  <c r="AI115" i="82"/>
  <c r="AJ115" i="82"/>
  <c r="AK115" i="82"/>
  <c r="AL115" i="82"/>
  <c r="AM115" i="82"/>
  <c r="AN115" i="82"/>
  <c r="AO115" i="82"/>
  <c r="AP115" i="82"/>
  <c r="AQ115" i="82"/>
  <c r="AV115" i="82"/>
  <c r="AY115" i="82"/>
  <c r="X116" i="82"/>
  <c r="AR116" i="82"/>
  <c r="Y116" i="82"/>
  <c r="AS116" i="82"/>
  <c r="Z116" i="82"/>
  <c r="AT116" i="82"/>
  <c r="AA116" i="82"/>
  <c r="AB116" i="82"/>
  <c r="AC116" i="82"/>
  <c r="AD116" i="82"/>
  <c r="AE116" i="82"/>
  <c r="AF116" i="82"/>
  <c r="AG116" i="82"/>
  <c r="AU116" i="82"/>
  <c r="AH116" i="82"/>
  <c r="AI116" i="82"/>
  <c r="AJ116" i="82"/>
  <c r="AK116" i="82"/>
  <c r="AL116" i="82"/>
  <c r="AM116" i="82"/>
  <c r="AN116" i="82"/>
  <c r="AO116" i="82"/>
  <c r="AP116" i="82"/>
  <c r="AQ116" i="82"/>
  <c r="AV116" i="82"/>
  <c r="AY116" i="82"/>
  <c r="X117" i="82"/>
  <c r="AR117" i="82"/>
  <c r="Y117" i="82"/>
  <c r="AS117" i="82"/>
  <c r="Z117" i="82"/>
  <c r="AT117" i="82"/>
  <c r="AA117" i="82"/>
  <c r="AB117" i="82"/>
  <c r="AC117" i="82"/>
  <c r="AD117" i="82"/>
  <c r="AE117" i="82"/>
  <c r="AF117" i="82"/>
  <c r="AG117" i="82"/>
  <c r="AU117" i="82"/>
  <c r="AH117" i="82"/>
  <c r="AI117" i="82"/>
  <c r="AJ117" i="82"/>
  <c r="AK117" i="82"/>
  <c r="AL117" i="82"/>
  <c r="AM117" i="82"/>
  <c r="AN117" i="82"/>
  <c r="AO117" i="82"/>
  <c r="AP117" i="82"/>
  <c r="AQ117" i="82"/>
  <c r="AV117" i="82"/>
  <c r="AY117" i="82"/>
  <c r="X118" i="82"/>
  <c r="AR118" i="82"/>
  <c r="Y118" i="82"/>
  <c r="AS118" i="82"/>
  <c r="Z118" i="82"/>
  <c r="AT118" i="82"/>
  <c r="AA118" i="82"/>
  <c r="AB118" i="82"/>
  <c r="AC118" i="82"/>
  <c r="AD118" i="82"/>
  <c r="AE118" i="82"/>
  <c r="AF118" i="82"/>
  <c r="AG118" i="82"/>
  <c r="AU118" i="82"/>
  <c r="AH118" i="82"/>
  <c r="AI118" i="82"/>
  <c r="AJ118" i="82"/>
  <c r="AK118" i="82"/>
  <c r="AL118" i="82"/>
  <c r="AM118" i="82"/>
  <c r="AN118" i="82"/>
  <c r="AO118" i="82"/>
  <c r="AP118" i="82"/>
  <c r="AQ118" i="82"/>
  <c r="AV118" i="82"/>
  <c r="AY118" i="82"/>
  <c r="X119" i="82"/>
  <c r="AR119" i="82"/>
  <c r="Y119" i="82"/>
  <c r="AS119" i="82"/>
  <c r="Z119" i="82"/>
  <c r="AT119" i="82"/>
  <c r="AA119" i="82"/>
  <c r="AB119" i="82"/>
  <c r="AC119" i="82"/>
  <c r="AD119" i="82"/>
  <c r="AE119" i="82"/>
  <c r="AF119" i="82"/>
  <c r="AG119" i="82"/>
  <c r="AU119" i="82"/>
  <c r="AH119" i="82"/>
  <c r="AI119" i="82"/>
  <c r="AJ119" i="82"/>
  <c r="AK119" i="82"/>
  <c r="AL119" i="82"/>
  <c r="AM119" i="82"/>
  <c r="AN119" i="82"/>
  <c r="AO119" i="82"/>
  <c r="AP119" i="82"/>
  <c r="AQ119" i="82"/>
  <c r="AV119" i="82"/>
  <c r="AY119" i="82"/>
  <c r="X120" i="82"/>
  <c r="AR120" i="82"/>
  <c r="Y120" i="82"/>
  <c r="AS120" i="82"/>
  <c r="Z120" i="82"/>
  <c r="AT120" i="82"/>
  <c r="AA120" i="82"/>
  <c r="AB120" i="82"/>
  <c r="AC120" i="82"/>
  <c r="AD120" i="82"/>
  <c r="AE120" i="82"/>
  <c r="AF120" i="82"/>
  <c r="AG120" i="82"/>
  <c r="AU120" i="82"/>
  <c r="AH120" i="82"/>
  <c r="AI120" i="82"/>
  <c r="AJ120" i="82"/>
  <c r="AK120" i="82"/>
  <c r="AL120" i="82"/>
  <c r="AM120" i="82"/>
  <c r="AN120" i="82"/>
  <c r="AO120" i="82"/>
  <c r="AP120" i="82"/>
  <c r="AQ120" i="82"/>
  <c r="AV120" i="82"/>
  <c r="AY120" i="82"/>
  <c r="X121" i="82"/>
  <c r="AR121" i="82"/>
  <c r="Y121" i="82"/>
  <c r="AS121" i="82"/>
  <c r="Z121" i="82"/>
  <c r="AT121" i="82"/>
  <c r="AA121" i="82"/>
  <c r="AB121" i="82"/>
  <c r="AC121" i="82"/>
  <c r="AD121" i="82"/>
  <c r="AE121" i="82"/>
  <c r="AF121" i="82"/>
  <c r="AG121" i="82"/>
  <c r="AU121" i="82"/>
  <c r="AH121" i="82"/>
  <c r="AI121" i="82"/>
  <c r="AJ121" i="82"/>
  <c r="AK121" i="82"/>
  <c r="AL121" i="82"/>
  <c r="AM121" i="82"/>
  <c r="AN121" i="82"/>
  <c r="AO121" i="82"/>
  <c r="AP121" i="82"/>
  <c r="AQ121" i="82"/>
  <c r="AV121" i="82"/>
  <c r="AY121" i="82"/>
  <c r="X122" i="82"/>
  <c r="AR122" i="82"/>
  <c r="Y122" i="82"/>
  <c r="AS122" i="82"/>
  <c r="Z122" i="82"/>
  <c r="AT122" i="82"/>
  <c r="AA122" i="82"/>
  <c r="AB122" i="82"/>
  <c r="AC122" i="82"/>
  <c r="AD122" i="82"/>
  <c r="AE122" i="82"/>
  <c r="AF122" i="82"/>
  <c r="AG122" i="82"/>
  <c r="AU122" i="82"/>
  <c r="AH122" i="82"/>
  <c r="AI122" i="82"/>
  <c r="AJ122" i="82"/>
  <c r="AK122" i="82"/>
  <c r="AL122" i="82"/>
  <c r="AM122" i="82"/>
  <c r="AN122" i="82"/>
  <c r="AO122" i="82"/>
  <c r="AP122" i="82"/>
  <c r="AQ122" i="82"/>
  <c r="AV122" i="82"/>
  <c r="AY122" i="82"/>
  <c r="X123" i="82"/>
  <c r="AR123" i="82"/>
  <c r="Y123" i="82"/>
  <c r="AS123" i="82"/>
  <c r="Z123" i="82"/>
  <c r="AT123" i="82"/>
  <c r="AA123" i="82"/>
  <c r="AB123" i="82"/>
  <c r="AC123" i="82"/>
  <c r="AD123" i="82"/>
  <c r="AE123" i="82"/>
  <c r="AF123" i="82"/>
  <c r="AG123" i="82"/>
  <c r="AU123" i="82"/>
  <c r="AH123" i="82"/>
  <c r="AI123" i="82"/>
  <c r="AJ123" i="82"/>
  <c r="AK123" i="82"/>
  <c r="AL123" i="82"/>
  <c r="AM123" i="82"/>
  <c r="AN123" i="82"/>
  <c r="AO123" i="82"/>
  <c r="AP123" i="82"/>
  <c r="AQ123" i="82"/>
  <c r="AV123" i="82"/>
  <c r="AY123" i="82"/>
  <c r="X124" i="82"/>
  <c r="AR124" i="82"/>
  <c r="Y124" i="82"/>
  <c r="AS124" i="82"/>
  <c r="Z124" i="82"/>
  <c r="AT124" i="82"/>
  <c r="AA124" i="82"/>
  <c r="AB124" i="82"/>
  <c r="AC124" i="82"/>
  <c r="AD124" i="82"/>
  <c r="AE124" i="82"/>
  <c r="AF124" i="82"/>
  <c r="AG124" i="82"/>
  <c r="AU124" i="82"/>
  <c r="AH124" i="82"/>
  <c r="AI124" i="82"/>
  <c r="AJ124" i="82"/>
  <c r="AK124" i="82"/>
  <c r="AL124" i="82"/>
  <c r="AM124" i="82"/>
  <c r="AN124" i="82"/>
  <c r="AO124" i="82"/>
  <c r="AP124" i="82"/>
  <c r="AQ124" i="82"/>
  <c r="AV124" i="82"/>
  <c r="AY124" i="82"/>
  <c r="X125" i="82"/>
  <c r="AR125" i="82"/>
  <c r="Y125" i="82"/>
  <c r="AS125" i="82"/>
  <c r="Z125" i="82"/>
  <c r="AT125" i="82"/>
  <c r="AA125" i="82"/>
  <c r="AB125" i="82"/>
  <c r="AC125" i="82"/>
  <c r="AD125" i="82"/>
  <c r="AE125" i="82"/>
  <c r="AF125" i="82"/>
  <c r="AG125" i="82"/>
  <c r="AU125" i="82"/>
  <c r="AH125" i="82"/>
  <c r="AI125" i="82"/>
  <c r="AJ125" i="82"/>
  <c r="AK125" i="82"/>
  <c r="AL125" i="82"/>
  <c r="AM125" i="82"/>
  <c r="AN125" i="82"/>
  <c r="AO125" i="82"/>
  <c r="AP125" i="82"/>
  <c r="AQ125" i="82"/>
  <c r="AV125" i="82"/>
  <c r="AY125" i="82"/>
  <c r="X126" i="82"/>
  <c r="AR126" i="82"/>
  <c r="Y126" i="82"/>
  <c r="AS126" i="82"/>
  <c r="Z126" i="82"/>
  <c r="AT126" i="82"/>
  <c r="AA126" i="82"/>
  <c r="AB126" i="82"/>
  <c r="AC126" i="82"/>
  <c r="AD126" i="82"/>
  <c r="AE126" i="82"/>
  <c r="AF126" i="82"/>
  <c r="AG126" i="82"/>
  <c r="AU126" i="82"/>
  <c r="AH126" i="82"/>
  <c r="AI126" i="82"/>
  <c r="AJ126" i="82"/>
  <c r="AK126" i="82"/>
  <c r="AL126" i="82"/>
  <c r="AM126" i="82"/>
  <c r="AN126" i="82"/>
  <c r="AO126" i="82"/>
  <c r="AP126" i="82"/>
  <c r="AQ126" i="82"/>
  <c r="AV126" i="82"/>
  <c r="AY126" i="82"/>
  <c r="X127" i="82"/>
  <c r="AR127" i="82"/>
  <c r="Y127" i="82"/>
  <c r="AS127" i="82"/>
  <c r="Z127" i="82"/>
  <c r="AT127" i="82"/>
  <c r="AA127" i="82"/>
  <c r="AB127" i="82"/>
  <c r="AC127" i="82"/>
  <c r="AD127" i="82"/>
  <c r="AE127" i="82"/>
  <c r="AF127" i="82"/>
  <c r="AG127" i="82"/>
  <c r="AU127" i="82"/>
  <c r="AH127" i="82"/>
  <c r="AI127" i="82"/>
  <c r="AJ127" i="82"/>
  <c r="AK127" i="82"/>
  <c r="AL127" i="82"/>
  <c r="AM127" i="82"/>
  <c r="AN127" i="82"/>
  <c r="AO127" i="82"/>
  <c r="AP127" i="82"/>
  <c r="AQ127" i="82"/>
  <c r="AV127" i="82"/>
  <c r="AY127" i="82"/>
  <c r="X128" i="82"/>
  <c r="AR128" i="82"/>
  <c r="Y128" i="82"/>
  <c r="AS128" i="82"/>
  <c r="Z128" i="82"/>
  <c r="AT128" i="82"/>
  <c r="AA128" i="82"/>
  <c r="AB128" i="82"/>
  <c r="AC128" i="82"/>
  <c r="AD128" i="82"/>
  <c r="AE128" i="82"/>
  <c r="AF128" i="82"/>
  <c r="AG128" i="82"/>
  <c r="AU128" i="82"/>
  <c r="AH128" i="82"/>
  <c r="AI128" i="82"/>
  <c r="AJ128" i="82"/>
  <c r="AK128" i="82"/>
  <c r="AL128" i="82"/>
  <c r="AM128" i="82"/>
  <c r="AN128" i="82"/>
  <c r="AO128" i="82"/>
  <c r="AP128" i="82"/>
  <c r="AQ128" i="82"/>
  <c r="AV128" i="82"/>
  <c r="AY128" i="82"/>
  <c r="X129" i="82"/>
  <c r="AR129" i="82"/>
  <c r="Y129" i="82"/>
  <c r="AS129" i="82"/>
  <c r="Z129" i="82"/>
  <c r="AT129" i="82"/>
  <c r="AA129" i="82"/>
  <c r="AB129" i="82"/>
  <c r="AC129" i="82"/>
  <c r="AD129" i="82"/>
  <c r="AE129" i="82"/>
  <c r="AF129" i="82"/>
  <c r="AG129" i="82"/>
  <c r="AU129" i="82"/>
  <c r="AH129" i="82"/>
  <c r="AI129" i="82"/>
  <c r="AJ129" i="82"/>
  <c r="AK129" i="82"/>
  <c r="AL129" i="82"/>
  <c r="AM129" i="82"/>
  <c r="AN129" i="82"/>
  <c r="AO129" i="82"/>
  <c r="AP129" i="82"/>
  <c r="AQ129" i="82"/>
  <c r="AV129" i="82"/>
  <c r="AY129" i="82"/>
  <c r="X130" i="82"/>
  <c r="AR130" i="82"/>
  <c r="Y130" i="82"/>
  <c r="AS130" i="82"/>
  <c r="Z130" i="82"/>
  <c r="AT130" i="82"/>
  <c r="AA130" i="82"/>
  <c r="AB130" i="82"/>
  <c r="AC130" i="82"/>
  <c r="AD130" i="82"/>
  <c r="AE130" i="82"/>
  <c r="AF130" i="82"/>
  <c r="AG130" i="82"/>
  <c r="AU130" i="82"/>
  <c r="AH130" i="82"/>
  <c r="AI130" i="82"/>
  <c r="AJ130" i="82"/>
  <c r="AK130" i="82"/>
  <c r="AL130" i="82"/>
  <c r="AM130" i="82"/>
  <c r="AN130" i="82"/>
  <c r="AO130" i="82"/>
  <c r="AP130" i="82"/>
  <c r="AQ130" i="82"/>
  <c r="AV130" i="82"/>
  <c r="AY130" i="82"/>
  <c r="X131" i="82"/>
  <c r="AR131" i="82"/>
  <c r="Y131" i="82"/>
  <c r="AS131" i="82"/>
  <c r="Z131" i="82"/>
  <c r="AT131" i="82"/>
  <c r="AA131" i="82"/>
  <c r="AB131" i="82"/>
  <c r="AC131" i="82"/>
  <c r="AD131" i="82"/>
  <c r="AE131" i="82"/>
  <c r="AF131" i="82"/>
  <c r="AG131" i="82"/>
  <c r="AU131" i="82"/>
  <c r="AH131" i="82"/>
  <c r="AI131" i="82"/>
  <c r="AJ131" i="82"/>
  <c r="AK131" i="82"/>
  <c r="AL131" i="82"/>
  <c r="AM131" i="82"/>
  <c r="AN131" i="82"/>
  <c r="AO131" i="82"/>
  <c r="AP131" i="82"/>
  <c r="AQ131" i="82"/>
  <c r="AV131" i="82"/>
  <c r="AY131" i="82"/>
  <c r="X132" i="82"/>
  <c r="AR132" i="82"/>
  <c r="Y132" i="82"/>
  <c r="AS132" i="82"/>
  <c r="Z132" i="82"/>
  <c r="AT132" i="82"/>
  <c r="AA132" i="82"/>
  <c r="AB132" i="82"/>
  <c r="AC132" i="82"/>
  <c r="AD132" i="82"/>
  <c r="AE132" i="82"/>
  <c r="AF132" i="82"/>
  <c r="AG132" i="82"/>
  <c r="AU132" i="82"/>
  <c r="AH132" i="82"/>
  <c r="AI132" i="82"/>
  <c r="AJ132" i="82"/>
  <c r="AK132" i="82"/>
  <c r="AL132" i="82"/>
  <c r="AM132" i="82"/>
  <c r="AN132" i="82"/>
  <c r="AO132" i="82"/>
  <c r="AP132" i="82"/>
  <c r="AQ132" i="82"/>
  <c r="AV132" i="82"/>
  <c r="AY132" i="82"/>
  <c r="X133" i="82"/>
  <c r="AR133" i="82"/>
  <c r="Y133" i="82"/>
  <c r="AS133" i="82"/>
  <c r="Z133" i="82"/>
  <c r="AT133" i="82"/>
  <c r="AA133" i="82"/>
  <c r="AB133" i="82"/>
  <c r="AC133" i="82"/>
  <c r="AD133" i="82"/>
  <c r="AE133" i="82"/>
  <c r="AF133" i="82"/>
  <c r="AG133" i="82"/>
  <c r="AU133" i="82"/>
  <c r="AH133" i="82"/>
  <c r="AI133" i="82"/>
  <c r="AJ133" i="82"/>
  <c r="AK133" i="82"/>
  <c r="AL133" i="82"/>
  <c r="AM133" i="82"/>
  <c r="AN133" i="82"/>
  <c r="AO133" i="82"/>
  <c r="AP133" i="82"/>
  <c r="AQ133" i="82"/>
  <c r="AV133" i="82"/>
  <c r="AY133" i="82"/>
  <c r="X134" i="82"/>
  <c r="AR134" i="82"/>
  <c r="Y134" i="82"/>
  <c r="AS134" i="82"/>
  <c r="Z134" i="82"/>
  <c r="AT134" i="82"/>
  <c r="AA134" i="82"/>
  <c r="AB134" i="82"/>
  <c r="AC134" i="82"/>
  <c r="AD134" i="82"/>
  <c r="AE134" i="82"/>
  <c r="AF134" i="82"/>
  <c r="AG134" i="82"/>
  <c r="AU134" i="82"/>
  <c r="AH134" i="82"/>
  <c r="AI134" i="82"/>
  <c r="AJ134" i="82"/>
  <c r="AK134" i="82"/>
  <c r="AL134" i="82"/>
  <c r="AM134" i="82"/>
  <c r="AN134" i="82"/>
  <c r="AO134" i="82"/>
  <c r="AP134" i="82"/>
  <c r="AQ134" i="82"/>
  <c r="AV134" i="82"/>
  <c r="AY134" i="82"/>
  <c r="X135" i="82"/>
  <c r="AR135" i="82"/>
  <c r="Y135" i="82"/>
  <c r="AS135" i="82"/>
  <c r="Z135" i="82"/>
  <c r="AT135" i="82"/>
  <c r="AA135" i="82"/>
  <c r="AB135" i="82"/>
  <c r="AC135" i="82"/>
  <c r="AD135" i="82"/>
  <c r="AE135" i="82"/>
  <c r="AF135" i="82"/>
  <c r="AG135" i="82"/>
  <c r="AU135" i="82"/>
  <c r="AH135" i="82"/>
  <c r="AI135" i="82"/>
  <c r="AJ135" i="82"/>
  <c r="AK135" i="82"/>
  <c r="AL135" i="82"/>
  <c r="AM135" i="82"/>
  <c r="AN135" i="82"/>
  <c r="AO135" i="82"/>
  <c r="AP135" i="82"/>
  <c r="AQ135" i="82"/>
  <c r="AV135" i="82"/>
  <c r="AY135" i="82"/>
  <c r="X136" i="82"/>
  <c r="AR136" i="82"/>
  <c r="Y136" i="82"/>
  <c r="AS136" i="82"/>
  <c r="Z136" i="82"/>
  <c r="AT136" i="82"/>
  <c r="AA136" i="82"/>
  <c r="AB136" i="82"/>
  <c r="AC136" i="82"/>
  <c r="AD136" i="82"/>
  <c r="AE136" i="82"/>
  <c r="AF136" i="82"/>
  <c r="AG136" i="82"/>
  <c r="AU136" i="82"/>
  <c r="AH136" i="82"/>
  <c r="AI136" i="82"/>
  <c r="AJ136" i="82"/>
  <c r="AK136" i="82"/>
  <c r="AL136" i="82"/>
  <c r="AM136" i="82"/>
  <c r="AN136" i="82"/>
  <c r="AO136" i="82"/>
  <c r="AP136" i="82"/>
  <c r="AQ136" i="82"/>
  <c r="AV136" i="82"/>
  <c r="AY136" i="82"/>
  <c r="X137" i="82"/>
  <c r="AR137" i="82"/>
  <c r="Y137" i="82"/>
  <c r="AS137" i="82"/>
  <c r="Z137" i="82"/>
  <c r="AT137" i="82"/>
  <c r="AA137" i="82"/>
  <c r="AB137" i="82"/>
  <c r="AC137" i="82"/>
  <c r="AD137" i="82"/>
  <c r="AE137" i="82"/>
  <c r="AF137" i="82"/>
  <c r="AG137" i="82"/>
  <c r="AU137" i="82"/>
  <c r="AH137" i="82"/>
  <c r="AI137" i="82"/>
  <c r="AJ137" i="82"/>
  <c r="AK137" i="82"/>
  <c r="AL137" i="82"/>
  <c r="AM137" i="82"/>
  <c r="AN137" i="82"/>
  <c r="AO137" i="82"/>
  <c r="AP137" i="82"/>
  <c r="AQ137" i="82"/>
  <c r="AV137" i="82"/>
  <c r="AY137" i="82"/>
  <c r="X138" i="82"/>
  <c r="AR138" i="82"/>
  <c r="Y138" i="82"/>
  <c r="AS138" i="82"/>
  <c r="Z138" i="82"/>
  <c r="AT138" i="82"/>
  <c r="AA138" i="82"/>
  <c r="AB138" i="82"/>
  <c r="AC138" i="82"/>
  <c r="AD138" i="82"/>
  <c r="AE138" i="82"/>
  <c r="AF138" i="82"/>
  <c r="AG138" i="82"/>
  <c r="AU138" i="82"/>
  <c r="AH138" i="82"/>
  <c r="AI138" i="82"/>
  <c r="AJ138" i="82"/>
  <c r="AK138" i="82"/>
  <c r="AL138" i="82"/>
  <c r="AM138" i="82"/>
  <c r="AN138" i="82"/>
  <c r="AO138" i="82"/>
  <c r="AP138" i="82"/>
  <c r="AQ138" i="82"/>
  <c r="AV138" i="82"/>
  <c r="AY138" i="82"/>
  <c r="X139" i="82"/>
  <c r="AR139" i="82"/>
  <c r="Y139" i="82"/>
  <c r="AS139" i="82"/>
  <c r="Z139" i="82"/>
  <c r="AT139" i="82"/>
  <c r="AA139" i="82"/>
  <c r="AB139" i="82"/>
  <c r="AC139" i="82"/>
  <c r="AD139" i="82"/>
  <c r="AE139" i="82"/>
  <c r="AF139" i="82"/>
  <c r="AG139" i="82"/>
  <c r="AU139" i="82"/>
  <c r="AH139" i="82"/>
  <c r="AI139" i="82"/>
  <c r="AJ139" i="82"/>
  <c r="AK139" i="82"/>
  <c r="AL139" i="82"/>
  <c r="AM139" i="82"/>
  <c r="AN139" i="82"/>
  <c r="AO139" i="82"/>
  <c r="AP139" i="82"/>
  <c r="AQ139" i="82"/>
  <c r="AV139" i="82"/>
  <c r="AY139" i="82"/>
  <c r="X140" i="82"/>
  <c r="AR140" i="82"/>
  <c r="Y140" i="82"/>
  <c r="AS140" i="82"/>
  <c r="Z140" i="82"/>
  <c r="AT140" i="82"/>
  <c r="AA140" i="82"/>
  <c r="AB140" i="82"/>
  <c r="AC140" i="82"/>
  <c r="AD140" i="82"/>
  <c r="AE140" i="82"/>
  <c r="AF140" i="82"/>
  <c r="AG140" i="82"/>
  <c r="AU140" i="82"/>
  <c r="AH140" i="82"/>
  <c r="AI140" i="82"/>
  <c r="AJ140" i="82"/>
  <c r="AK140" i="82"/>
  <c r="AL140" i="82"/>
  <c r="AM140" i="82"/>
  <c r="AN140" i="82"/>
  <c r="AO140" i="82"/>
  <c r="AP140" i="82"/>
  <c r="AQ140" i="82"/>
  <c r="AV140" i="82"/>
  <c r="AY140" i="82"/>
  <c r="X141" i="82"/>
  <c r="AR141" i="82"/>
  <c r="Y141" i="82"/>
  <c r="AS141" i="82"/>
  <c r="Z141" i="82"/>
  <c r="AT141" i="82"/>
  <c r="AA141" i="82"/>
  <c r="AB141" i="82"/>
  <c r="AC141" i="82"/>
  <c r="AD141" i="82"/>
  <c r="AE141" i="82"/>
  <c r="AF141" i="82"/>
  <c r="AG141" i="82"/>
  <c r="AU141" i="82"/>
  <c r="AH141" i="82"/>
  <c r="AI141" i="82"/>
  <c r="AJ141" i="82"/>
  <c r="AK141" i="82"/>
  <c r="AL141" i="82"/>
  <c r="AM141" i="82"/>
  <c r="AN141" i="82"/>
  <c r="AO141" i="82"/>
  <c r="AP141" i="82"/>
  <c r="AQ141" i="82"/>
  <c r="AV141" i="82"/>
  <c r="AY141" i="82"/>
  <c r="X142" i="82"/>
  <c r="AR142" i="82"/>
  <c r="Y142" i="82"/>
  <c r="AS142" i="82"/>
  <c r="Z142" i="82"/>
  <c r="AT142" i="82"/>
  <c r="AA142" i="82"/>
  <c r="AB142" i="82"/>
  <c r="AC142" i="82"/>
  <c r="AD142" i="82"/>
  <c r="AE142" i="82"/>
  <c r="AF142" i="82"/>
  <c r="AG142" i="82"/>
  <c r="AU142" i="82"/>
  <c r="AH142" i="82"/>
  <c r="AI142" i="82"/>
  <c r="AJ142" i="82"/>
  <c r="AK142" i="82"/>
  <c r="AL142" i="82"/>
  <c r="AM142" i="82"/>
  <c r="AN142" i="82"/>
  <c r="AO142" i="82"/>
  <c r="AP142" i="82"/>
  <c r="AQ142" i="82"/>
  <c r="AV142" i="82"/>
  <c r="AY142" i="82"/>
  <c r="X143" i="82"/>
  <c r="AR143" i="82"/>
  <c r="Y143" i="82"/>
  <c r="AS143" i="82"/>
  <c r="Z143" i="82"/>
  <c r="AT143" i="82"/>
  <c r="AA143" i="82"/>
  <c r="AB143" i="82"/>
  <c r="AC143" i="82"/>
  <c r="AD143" i="82"/>
  <c r="AE143" i="82"/>
  <c r="AF143" i="82"/>
  <c r="AG143" i="82"/>
  <c r="AU143" i="82"/>
  <c r="AH143" i="82"/>
  <c r="AI143" i="82"/>
  <c r="AJ143" i="82"/>
  <c r="AK143" i="82"/>
  <c r="AL143" i="82"/>
  <c r="AM143" i="82"/>
  <c r="AN143" i="82"/>
  <c r="AO143" i="82"/>
  <c r="AP143" i="82"/>
  <c r="AQ143" i="82"/>
  <c r="AV143" i="82"/>
  <c r="AY143" i="82"/>
  <c r="X144" i="82"/>
  <c r="AR144" i="82"/>
  <c r="Y144" i="82"/>
  <c r="AS144" i="82"/>
  <c r="Z144" i="82"/>
  <c r="AT144" i="82"/>
  <c r="AA144" i="82"/>
  <c r="AB144" i="82"/>
  <c r="AC144" i="82"/>
  <c r="AD144" i="82"/>
  <c r="AE144" i="82"/>
  <c r="AF144" i="82"/>
  <c r="AG144" i="82"/>
  <c r="AU144" i="82"/>
  <c r="AH144" i="82"/>
  <c r="AI144" i="82"/>
  <c r="AJ144" i="82"/>
  <c r="AK144" i="82"/>
  <c r="AL144" i="82"/>
  <c r="AM144" i="82"/>
  <c r="AN144" i="82"/>
  <c r="AO144" i="82"/>
  <c r="AP144" i="82"/>
  <c r="AQ144" i="82"/>
  <c r="AV144" i="82"/>
  <c r="AY144" i="82"/>
  <c r="X145" i="82"/>
  <c r="AR145" i="82"/>
  <c r="Y145" i="82"/>
  <c r="AS145" i="82"/>
  <c r="Z145" i="82"/>
  <c r="AT145" i="82"/>
  <c r="AA145" i="82"/>
  <c r="AB145" i="82"/>
  <c r="AC145" i="82"/>
  <c r="AD145" i="82"/>
  <c r="AE145" i="82"/>
  <c r="AF145" i="82"/>
  <c r="AG145" i="82"/>
  <c r="AU145" i="82"/>
  <c r="AH145" i="82"/>
  <c r="AI145" i="82"/>
  <c r="AJ145" i="82"/>
  <c r="AK145" i="82"/>
  <c r="AL145" i="82"/>
  <c r="AM145" i="82"/>
  <c r="AN145" i="82"/>
  <c r="AO145" i="82"/>
  <c r="AP145" i="82"/>
  <c r="AQ145" i="82"/>
  <c r="AV145" i="82"/>
  <c r="AY145" i="82"/>
  <c r="X146" i="82"/>
  <c r="AR146" i="82"/>
  <c r="Y146" i="82"/>
  <c r="AS146" i="82"/>
  <c r="Z146" i="82"/>
  <c r="AT146" i="82"/>
  <c r="AA146" i="82"/>
  <c r="AB146" i="82"/>
  <c r="AC146" i="82"/>
  <c r="AD146" i="82"/>
  <c r="AE146" i="82"/>
  <c r="AF146" i="82"/>
  <c r="AG146" i="82"/>
  <c r="AU146" i="82"/>
  <c r="AH146" i="82"/>
  <c r="AI146" i="82"/>
  <c r="AJ146" i="82"/>
  <c r="AK146" i="82"/>
  <c r="AL146" i="82"/>
  <c r="AM146" i="82"/>
  <c r="AN146" i="82"/>
  <c r="AO146" i="82"/>
  <c r="AP146" i="82"/>
  <c r="AQ146" i="82"/>
  <c r="AV146" i="82"/>
  <c r="AY146" i="82"/>
  <c r="X147" i="82"/>
  <c r="AR147" i="82"/>
  <c r="Y147" i="82"/>
  <c r="AS147" i="82"/>
  <c r="Z147" i="82"/>
  <c r="AT147" i="82"/>
  <c r="AA147" i="82"/>
  <c r="AB147" i="82"/>
  <c r="AC147" i="82"/>
  <c r="AD147" i="82"/>
  <c r="AE147" i="82"/>
  <c r="AF147" i="82"/>
  <c r="AG147" i="82"/>
  <c r="AU147" i="82"/>
  <c r="AH147" i="82"/>
  <c r="AI147" i="82"/>
  <c r="AJ147" i="82"/>
  <c r="AK147" i="82"/>
  <c r="AL147" i="82"/>
  <c r="AM147" i="82"/>
  <c r="AN147" i="82"/>
  <c r="AO147" i="82"/>
  <c r="AP147" i="82"/>
  <c r="AQ147" i="82"/>
  <c r="AV147" i="82"/>
  <c r="AY147" i="82"/>
  <c r="AR2" i="79"/>
  <c r="G2" i="79"/>
  <c r="G6" i="79"/>
  <c r="G7" i="79"/>
  <c r="G8" i="79"/>
  <c r="G11" i="79"/>
  <c r="G12" i="79"/>
  <c r="G41" i="79"/>
  <c r="G16" i="79"/>
  <c r="G19" i="79"/>
  <c r="G20" i="79"/>
  <c r="G22" i="79"/>
  <c r="G25" i="79"/>
  <c r="G28" i="79"/>
  <c r="G30" i="79"/>
  <c r="G33" i="79"/>
  <c r="G34" i="79"/>
  <c r="G35" i="79"/>
  <c r="G37" i="79"/>
  <c r="G39" i="79"/>
  <c r="G40" i="79"/>
  <c r="G44" i="79"/>
  <c r="G45" i="79"/>
  <c r="G67" i="79"/>
  <c r="G49" i="79"/>
  <c r="G50" i="79"/>
  <c r="G51" i="79"/>
  <c r="G54" i="79"/>
  <c r="G59" i="79"/>
  <c r="G60" i="79"/>
  <c r="G61" i="79"/>
  <c r="G109" i="79"/>
  <c r="G63" i="79"/>
  <c r="G64" i="79"/>
  <c r="G66" i="79"/>
  <c r="G68" i="79"/>
  <c r="G70" i="79"/>
  <c r="G74" i="79"/>
  <c r="G75" i="79"/>
  <c r="G76" i="79"/>
  <c r="G78" i="79"/>
  <c r="G79" i="79"/>
  <c r="G80" i="79"/>
  <c r="G131" i="79"/>
  <c r="G85" i="79"/>
  <c r="G86" i="79"/>
  <c r="G87" i="79"/>
  <c r="G88" i="79"/>
  <c r="G91" i="79"/>
  <c r="G93" i="79"/>
  <c r="G95" i="79"/>
  <c r="G96" i="79"/>
  <c r="G97" i="79"/>
  <c r="G101" i="79"/>
  <c r="G102" i="79"/>
  <c r="G103" i="79"/>
  <c r="G106" i="79"/>
  <c r="G107" i="79"/>
  <c r="G112" i="79"/>
  <c r="G111" i="79"/>
  <c r="G114" i="79"/>
  <c r="G116" i="79"/>
  <c r="G117" i="79"/>
  <c r="G118" i="79"/>
  <c r="G119" i="79"/>
  <c r="G124" i="79"/>
  <c r="G125" i="79"/>
  <c r="G126" i="79"/>
  <c r="G128" i="79"/>
  <c r="G129" i="79"/>
  <c r="G136" i="79"/>
  <c r="G137" i="79"/>
  <c r="G138" i="79"/>
  <c r="G141" i="79"/>
  <c r="G142" i="79"/>
  <c r="G143" i="79"/>
  <c r="G146" i="79"/>
  <c r="G147" i="79"/>
  <c r="G132" i="79"/>
  <c r="G134" i="79"/>
  <c r="Y2" i="79"/>
  <c r="K2" i="79"/>
  <c r="K6" i="79"/>
  <c r="K7" i="79"/>
  <c r="K8" i="79"/>
  <c r="K11" i="79"/>
  <c r="K12" i="79"/>
  <c r="K41" i="79"/>
  <c r="K16" i="79"/>
  <c r="K19" i="79"/>
  <c r="K20" i="79"/>
  <c r="K22" i="79"/>
  <c r="K25" i="79"/>
  <c r="K28" i="79"/>
  <c r="K30" i="79"/>
  <c r="K33" i="79"/>
  <c r="K34" i="79"/>
  <c r="K35" i="79"/>
  <c r="K37" i="79"/>
  <c r="K39" i="79"/>
  <c r="K40" i="79"/>
  <c r="K44" i="79"/>
  <c r="K45" i="79"/>
  <c r="K67" i="79"/>
  <c r="K49" i="79"/>
  <c r="K50" i="79"/>
  <c r="K51" i="79"/>
  <c r="K54" i="79"/>
  <c r="K59" i="79"/>
  <c r="K60" i="79"/>
  <c r="K61" i="79"/>
  <c r="K109" i="79"/>
  <c r="K63" i="79"/>
  <c r="K64" i="79"/>
  <c r="K66" i="79"/>
  <c r="K68" i="79"/>
  <c r="K70" i="79"/>
  <c r="K74" i="79"/>
  <c r="K75" i="79"/>
  <c r="K76" i="79"/>
  <c r="K78" i="79"/>
  <c r="K79" i="79"/>
  <c r="K80" i="79"/>
  <c r="K131" i="79"/>
  <c r="K85" i="79"/>
  <c r="K86" i="79"/>
  <c r="K87" i="79"/>
  <c r="K88" i="79"/>
  <c r="K91" i="79"/>
  <c r="K93" i="79"/>
  <c r="K95" i="79"/>
  <c r="K96" i="79"/>
  <c r="K97" i="79"/>
  <c r="K101" i="79"/>
  <c r="K102" i="79"/>
  <c r="K103" i="79"/>
  <c r="K106" i="79"/>
  <c r="K107" i="79"/>
  <c r="K112" i="79"/>
  <c r="K111" i="79"/>
  <c r="K114" i="79"/>
  <c r="K116" i="79"/>
  <c r="K117" i="79"/>
  <c r="K118" i="79"/>
  <c r="K119" i="79"/>
  <c r="K124" i="79"/>
  <c r="K125" i="79"/>
  <c r="K126" i="79"/>
  <c r="K128" i="79"/>
  <c r="K129" i="79"/>
  <c r="K136" i="79"/>
  <c r="K137" i="79"/>
  <c r="K138" i="79"/>
  <c r="K141" i="79"/>
  <c r="K142" i="79"/>
  <c r="K143" i="79"/>
  <c r="K146" i="79"/>
  <c r="K147" i="79"/>
  <c r="K132" i="79"/>
  <c r="K134" i="79"/>
  <c r="AC2" i="79"/>
  <c r="AO2" i="79"/>
  <c r="Y3" i="79"/>
  <c r="AC3" i="79"/>
  <c r="AG3" i="79"/>
  <c r="AO3" i="79"/>
  <c r="Y4" i="79"/>
  <c r="AC4" i="79"/>
  <c r="AG4" i="79"/>
  <c r="AO4" i="79"/>
  <c r="Y5" i="79"/>
  <c r="AC5" i="79"/>
  <c r="AG5" i="79"/>
  <c r="AO5" i="79"/>
  <c r="Y6" i="79"/>
  <c r="AC6" i="79"/>
  <c r="AG6" i="79"/>
  <c r="AO6" i="79"/>
  <c r="Y7" i="79"/>
  <c r="AC7" i="79"/>
  <c r="AG7" i="79"/>
  <c r="AO7" i="79"/>
  <c r="AC8" i="79"/>
  <c r="AG8" i="79"/>
  <c r="AO8" i="79"/>
  <c r="Y9" i="79"/>
  <c r="AC9" i="79"/>
  <c r="AG9" i="79"/>
  <c r="AO9" i="79"/>
  <c r="Y10" i="79"/>
  <c r="AC10" i="79"/>
  <c r="AG10" i="79"/>
  <c r="AO10" i="79"/>
  <c r="Y11" i="79"/>
  <c r="AC11" i="79"/>
  <c r="AG11" i="79"/>
  <c r="AO11" i="79"/>
  <c r="Y12" i="79"/>
  <c r="AC12" i="79"/>
  <c r="AG12" i="79"/>
  <c r="AO12" i="79"/>
  <c r="Y13" i="79"/>
  <c r="AC13" i="79"/>
  <c r="AG13" i="79"/>
  <c r="AO13" i="79"/>
  <c r="Y14" i="79"/>
  <c r="AC14" i="79"/>
  <c r="AG14" i="79"/>
  <c r="AO14" i="79"/>
  <c r="Y15" i="79"/>
  <c r="AC15" i="79"/>
  <c r="AG15" i="79"/>
  <c r="AO15" i="79"/>
  <c r="Y16" i="79"/>
  <c r="AC16" i="79"/>
  <c r="AG16" i="79"/>
  <c r="AO16" i="79"/>
  <c r="Y17" i="79"/>
  <c r="AC17" i="79"/>
  <c r="AG17" i="79"/>
  <c r="AO17" i="79"/>
  <c r="Y18" i="79"/>
  <c r="AC18" i="79"/>
  <c r="AG18" i="79"/>
  <c r="AO18" i="79"/>
  <c r="Y19" i="79"/>
  <c r="AC19" i="79"/>
  <c r="AG19" i="79"/>
  <c r="AO19" i="79"/>
  <c r="Y20" i="79"/>
  <c r="AC20" i="79"/>
  <c r="AG20" i="79"/>
  <c r="AO20" i="79"/>
  <c r="Y21" i="79"/>
  <c r="AC21" i="79"/>
  <c r="AG21" i="79"/>
  <c r="AO21" i="79"/>
  <c r="Y22" i="79"/>
  <c r="AC22" i="79"/>
  <c r="AG22" i="79"/>
  <c r="AO22" i="79"/>
  <c r="Y23" i="79"/>
  <c r="AC23" i="79"/>
  <c r="AG23" i="79"/>
  <c r="AO23" i="79"/>
  <c r="Y24" i="79"/>
  <c r="AC24" i="79"/>
  <c r="AG24" i="79"/>
  <c r="AO24" i="79"/>
  <c r="Y25" i="79"/>
  <c r="AC25" i="79"/>
  <c r="AG25" i="79"/>
  <c r="AO25" i="79"/>
  <c r="Y26" i="79"/>
  <c r="AC26" i="79"/>
  <c r="AG26" i="79"/>
  <c r="AO26" i="79"/>
  <c r="Y27" i="79"/>
  <c r="AC27" i="79"/>
  <c r="AG27" i="79"/>
  <c r="AO27" i="79"/>
  <c r="Y28" i="79"/>
  <c r="AC28" i="79"/>
  <c r="AG28" i="79"/>
  <c r="AO28" i="79"/>
  <c r="Y29" i="79"/>
  <c r="AC29" i="79"/>
  <c r="AG29" i="79"/>
  <c r="AO29" i="79"/>
  <c r="Y30" i="79"/>
  <c r="AC30" i="79"/>
  <c r="AG30" i="79"/>
  <c r="AO30" i="79"/>
  <c r="Y31" i="79"/>
  <c r="AC31" i="79"/>
  <c r="AG31" i="79"/>
  <c r="AO31" i="79"/>
  <c r="Y32" i="79"/>
  <c r="AC32" i="79"/>
  <c r="AG32" i="79"/>
  <c r="AO32" i="79"/>
  <c r="Y33" i="79"/>
  <c r="AC33" i="79"/>
  <c r="AG33" i="79"/>
  <c r="AO33" i="79"/>
  <c r="Y34" i="79"/>
  <c r="AC34" i="79"/>
  <c r="AG34" i="79"/>
  <c r="AO34" i="79"/>
  <c r="Y35" i="79"/>
  <c r="AC35" i="79"/>
  <c r="AG35" i="79"/>
  <c r="AO35" i="79"/>
  <c r="Y36" i="79"/>
  <c r="AC36" i="79"/>
  <c r="AG36" i="79"/>
  <c r="AO36" i="79"/>
  <c r="Y37" i="79"/>
  <c r="AC37" i="79"/>
  <c r="AG37" i="79"/>
  <c r="AO37" i="79"/>
  <c r="Y38" i="79"/>
  <c r="AC38" i="79"/>
  <c r="AG38" i="79"/>
  <c r="AO38" i="79"/>
  <c r="Y39" i="79"/>
  <c r="AC39" i="79"/>
  <c r="AG39" i="79"/>
  <c r="AO39" i="79"/>
  <c r="Y40" i="79"/>
  <c r="AC40" i="79"/>
  <c r="AG40" i="79"/>
  <c r="AO40" i="79"/>
  <c r="Y41" i="79"/>
  <c r="AC41" i="79"/>
  <c r="AG41" i="79"/>
  <c r="AO41" i="79"/>
  <c r="Y42" i="79"/>
  <c r="AC42" i="79"/>
  <c r="AG42" i="79"/>
  <c r="AO42" i="79"/>
  <c r="Y43" i="79"/>
  <c r="AC43" i="79"/>
  <c r="AG43" i="79"/>
  <c r="AO43" i="79"/>
  <c r="Y44" i="79"/>
  <c r="AC44" i="79"/>
  <c r="AG44" i="79"/>
  <c r="AO44" i="79"/>
  <c r="Y45" i="79"/>
  <c r="AC45" i="79"/>
  <c r="AG45" i="79"/>
  <c r="AO45" i="79"/>
  <c r="Y46" i="79"/>
  <c r="AC46" i="79"/>
  <c r="AG46" i="79"/>
  <c r="AO46" i="79"/>
  <c r="Y47" i="79"/>
  <c r="AC47" i="79"/>
  <c r="AG47" i="79"/>
  <c r="AO47" i="79"/>
  <c r="Y48" i="79"/>
  <c r="AC48" i="79"/>
  <c r="AG48" i="79"/>
  <c r="AO48" i="79"/>
  <c r="Y49" i="79"/>
  <c r="AC49" i="79"/>
  <c r="AG49" i="79"/>
  <c r="AO49" i="79"/>
  <c r="Y50" i="79"/>
  <c r="AC50" i="79"/>
  <c r="AG50" i="79"/>
  <c r="AO50" i="79"/>
  <c r="Y51" i="79"/>
  <c r="AC51" i="79"/>
  <c r="AG51" i="79"/>
  <c r="AO51" i="79"/>
  <c r="Y52" i="79"/>
  <c r="AC52" i="79"/>
  <c r="AG52" i="79"/>
  <c r="AO52" i="79"/>
  <c r="Y53" i="79"/>
  <c r="AC53" i="79"/>
  <c r="AG53" i="79"/>
  <c r="AO53" i="79"/>
  <c r="Y54" i="79"/>
  <c r="AC54" i="79"/>
  <c r="AG54" i="79"/>
  <c r="AO54" i="79"/>
  <c r="Y55" i="79"/>
  <c r="AC55" i="79"/>
  <c r="AG55" i="79"/>
  <c r="AO55" i="79"/>
  <c r="Y56" i="79"/>
  <c r="AC56" i="79"/>
  <c r="AG56" i="79"/>
  <c r="AO56" i="79"/>
  <c r="Y57" i="79"/>
  <c r="AC57" i="79"/>
  <c r="AG57" i="79"/>
  <c r="AO57" i="79"/>
  <c r="Y58" i="79"/>
  <c r="AC58" i="79"/>
  <c r="AG58" i="79"/>
  <c r="AO58" i="79"/>
  <c r="Y59" i="79"/>
  <c r="AC59" i="79"/>
  <c r="AG59" i="79"/>
  <c r="AO59" i="79"/>
  <c r="AC60" i="79"/>
  <c r="AG60" i="79"/>
  <c r="AO60" i="79"/>
  <c r="Y61" i="79"/>
  <c r="AC61" i="79"/>
  <c r="AG61" i="79"/>
  <c r="AO61" i="79"/>
  <c r="Y62" i="79"/>
  <c r="AC62" i="79"/>
  <c r="AG62" i="79"/>
  <c r="AO62" i="79"/>
  <c r="Y63" i="79"/>
  <c r="AC63" i="79"/>
  <c r="AG63" i="79"/>
  <c r="AO63" i="79"/>
  <c r="Y64" i="79"/>
  <c r="AC64" i="79"/>
  <c r="AG64" i="79"/>
  <c r="AO64" i="79"/>
  <c r="Y65" i="79"/>
  <c r="AC65" i="79"/>
  <c r="AG65" i="79"/>
  <c r="AO65" i="79"/>
  <c r="Y66" i="79"/>
  <c r="AC66" i="79"/>
  <c r="AG66" i="79"/>
  <c r="AO66" i="79"/>
  <c r="Y67" i="79"/>
  <c r="AC67" i="79"/>
  <c r="AG67" i="79"/>
  <c r="AO67" i="79"/>
  <c r="Y68" i="79"/>
  <c r="AC68" i="79"/>
  <c r="AG68" i="79"/>
  <c r="AO68" i="79"/>
  <c r="Y69" i="79"/>
  <c r="AC69" i="79"/>
  <c r="AG69" i="79"/>
  <c r="AO69" i="79"/>
  <c r="Y70" i="79"/>
  <c r="AC70" i="79"/>
  <c r="AG70" i="79"/>
  <c r="AO70" i="79"/>
  <c r="Y71" i="79"/>
  <c r="AC71" i="79"/>
  <c r="AG71" i="79"/>
  <c r="AO71" i="79"/>
  <c r="Y72" i="79"/>
  <c r="AC72" i="79"/>
  <c r="AG72" i="79"/>
  <c r="AO72" i="79"/>
  <c r="Y73" i="79"/>
  <c r="AC73" i="79"/>
  <c r="AG73" i="79"/>
  <c r="AO73" i="79"/>
  <c r="Y74" i="79"/>
  <c r="AC74" i="79"/>
  <c r="AG74" i="79"/>
  <c r="AO74" i="79"/>
  <c r="Y75" i="79"/>
  <c r="AC75" i="79"/>
  <c r="AG75" i="79"/>
  <c r="AO75" i="79"/>
  <c r="Y76" i="79"/>
  <c r="AC76" i="79"/>
  <c r="AG76" i="79"/>
  <c r="AO76" i="79"/>
  <c r="Y77" i="79"/>
  <c r="AC77" i="79"/>
  <c r="AG77" i="79"/>
  <c r="AO77" i="79"/>
  <c r="Y78" i="79"/>
  <c r="AC78" i="79"/>
  <c r="AG78" i="79"/>
  <c r="AO78" i="79"/>
  <c r="Y79" i="79"/>
  <c r="AC79" i="79"/>
  <c r="AG79" i="79"/>
  <c r="AO79" i="79"/>
  <c r="Y80" i="79"/>
  <c r="AC80" i="79"/>
  <c r="AG80" i="79"/>
  <c r="AO80" i="79"/>
  <c r="Y81" i="79"/>
  <c r="AC81" i="79"/>
  <c r="AG81" i="79"/>
  <c r="AO81" i="79"/>
  <c r="Y82" i="79"/>
  <c r="AC82" i="79"/>
  <c r="AG82" i="79"/>
  <c r="AO82" i="79"/>
  <c r="Y83" i="79"/>
  <c r="AC83" i="79"/>
  <c r="AG83" i="79"/>
  <c r="AO83" i="79"/>
  <c r="Y84" i="79"/>
  <c r="AC84" i="79"/>
  <c r="AG84" i="79"/>
  <c r="AO84" i="79"/>
  <c r="Y85" i="79"/>
  <c r="AC85" i="79"/>
  <c r="AG85" i="79"/>
  <c r="AO85" i="79"/>
  <c r="Y86" i="79"/>
  <c r="AC86" i="79"/>
  <c r="AG86" i="79"/>
  <c r="AO86" i="79"/>
  <c r="Y87" i="79"/>
  <c r="AC87" i="79"/>
  <c r="AG87" i="79"/>
  <c r="AO87" i="79"/>
  <c r="Y88" i="79"/>
  <c r="AC88" i="79"/>
  <c r="AG88" i="79"/>
  <c r="AO88" i="79"/>
  <c r="Y89" i="79"/>
  <c r="AC89" i="79"/>
  <c r="AG89" i="79"/>
  <c r="AO89" i="79"/>
  <c r="Y90" i="79"/>
  <c r="AC90" i="79"/>
  <c r="AG90" i="79"/>
  <c r="AO90" i="79"/>
  <c r="Y91" i="79"/>
  <c r="AC91" i="79"/>
  <c r="AG91" i="79"/>
  <c r="AO91" i="79"/>
  <c r="Y92" i="79"/>
  <c r="AC92" i="79"/>
  <c r="AG92" i="79"/>
  <c r="AO92" i="79"/>
  <c r="Y93" i="79"/>
  <c r="AC93" i="79"/>
  <c r="AG93" i="79"/>
  <c r="AO93" i="79"/>
  <c r="Y94" i="79"/>
  <c r="AC94" i="79"/>
  <c r="AG94" i="79"/>
  <c r="AO94" i="79"/>
  <c r="Y95" i="79"/>
  <c r="AC95" i="79"/>
  <c r="AG95" i="79"/>
  <c r="AO95" i="79"/>
  <c r="Y96" i="79"/>
  <c r="AC96" i="79"/>
  <c r="AG96" i="79"/>
  <c r="AO96" i="79"/>
  <c r="Y97" i="79"/>
  <c r="AC97" i="79"/>
  <c r="AG97" i="79"/>
  <c r="AO97" i="79"/>
  <c r="Y98" i="79"/>
  <c r="AC98" i="79"/>
  <c r="AG98" i="79"/>
  <c r="AO98" i="79"/>
  <c r="Y99" i="79"/>
  <c r="AC99" i="79"/>
  <c r="AG99" i="79"/>
  <c r="AO99" i="79"/>
  <c r="Y100" i="79"/>
  <c r="AC100" i="79"/>
  <c r="AG100" i="79"/>
  <c r="AO100" i="79"/>
  <c r="Y101" i="79"/>
  <c r="AC101" i="79"/>
  <c r="AG101" i="79"/>
  <c r="AO101" i="79"/>
  <c r="Y102" i="79"/>
  <c r="AC102" i="79"/>
  <c r="AG102" i="79"/>
  <c r="AO102" i="79"/>
  <c r="Y103" i="79"/>
  <c r="AC103" i="79"/>
  <c r="AG103" i="79"/>
  <c r="AO103" i="79"/>
  <c r="Y104" i="79"/>
  <c r="AC104" i="79"/>
  <c r="AG104" i="79"/>
  <c r="AO104" i="79"/>
  <c r="Y105" i="79"/>
  <c r="AC105" i="79"/>
  <c r="AG105" i="79"/>
  <c r="AO105" i="79"/>
  <c r="AC106" i="79"/>
  <c r="AG106" i="79"/>
  <c r="AO106" i="79"/>
  <c r="Y107" i="79"/>
  <c r="AC107" i="79"/>
  <c r="AG107" i="79"/>
  <c r="AO107" i="79"/>
  <c r="Y108" i="79"/>
  <c r="AC108" i="79"/>
  <c r="AG108" i="79"/>
  <c r="AO108" i="79"/>
  <c r="Y109" i="79"/>
  <c r="AC109" i="79"/>
  <c r="AG109" i="79"/>
  <c r="AO109" i="79"/>
  <c r="Y110" i="79"/>
  <c r="AC110" i="79"/>
  <c r="AG110" i="79"/>
  <c r="AO110" i="79"/>
  <c r="Y111" i="79"/>
  <c r="AC111" i="79"/>
  <c r="AG111" i="79"/>
  <c r="AO111" i="79"/>
  <c r="Y112" i="79"/>
  <c r="AC112" i="79"/>
  <c r="AG112" i="79"/>
  <c r="AO112" i="79"/>
  <c r="Y113" i="79"/>
  <c r="AC113" i="79"/>
  <c r="AG113" i="79"/>
  <c r="AO113" i="79"/>
  <c r="Y114" i="79"/>
  <c r="AC114" i="79"/>
  <c r="AG114" i="79"/>
  <c r="AO114" i="79"/>
  <c r="Y115" i="79"/>
  <c r="AC115" i="79"/>
  <c r="AG115" i="79"/>
  <c r="AO115" i="79"/>
  <c r="Y116" i="79"/>
  <c r="AC116" i="79"/>
  <c r="AG116" i="79"/>
  <c r="AO116" i="79"/>
  <c r="Y117" i="79"/>
  <c r="AC117" i="79"/>
  <c r="AG117" i="79"/>
  <c r="AO117" i="79"/>
  <c r="Y118" i="79"/>
  <c r="AC118" i="79"/>
  <c r="AG118" i="79"/>
  <c r="AO118" i="79"/>
  <c r="Y119" i="79"/>
  <c r="AC119" i="79"/>
  <c r="AG119" i="79"/>
  <c r="AO119" i="79"/>
  <c r="Y120" i="79"/>
  <c r="AC120" i="79"/>
  <c r="AG120" i="79"/>
  <c r="AO120" i="79"/>
  <c r="Y121" i="79"/>
  <c r="AC121" i="79"/>
  <c r="AG121" i="79"/>
  <c r="AO121" i="79"/>
  <c r="Y122" i="79"/>
  <c r="AC122" i="79"/>
  <c r="AG122" i="79"/>
  <c r="AO122" i="79"/>
  <c r="Y123" i="79"/>
  <c r="AC123" i="79"/>
  <c r="AG123" i="79"/>
  <c r="AO123" i="79"/>
  <c r="Y124" i="79"/>
  <c r="AC124" i="79"/>
  <c r="AG124" i="79"/>
  <c r="AO124" i="79"/>
  <c r="Y125" i="79"/>
  <c r="AC125" i="79"/>
  <c r="AG125" i="79"/>
  <c r="AO125" i="79"/>
  <c r="Y126" i="79"/>
  <c r="AC126" i="79"/>
  <c r="AG126" i="79"/>
  <c r="AO126" i="79"/>
  <c r="Y127" i="79"/>
  <c r="AC127" i="79"/>
  <c r="AG127" i="79"/>
  <c r="AO127" i="79"/>
  <c r="Y128" i="79"/>
  <c r="AC128" i="79"/>
  <c r="AG128" i="79"/>
  <c r="AO128" i="79"/>
  <c r="Y129" i="79"/>
  <c r="AC129" i="79"/>
  <c r="AG129" i="79"/>
  <c r="AO129" i="79"/>
  <c r="Y130" i="79"/>
  <c r="AC130" i="79"/>
  <c r="AG130" i="79"/>
  <c r="AO130" i="79"/>
  <c r="Y131" i="79"/>
  <c r="AC131" i="79"/>
  <c r="AG131" i="79"/>
  <c r="AO131" i="79"/>
  <c r="Y132" i="79"/>
  <c r="AC132" i="79"/>
  <c r="AG132" i="79"/>
  <c r="AO132" i="79"/>
  <c r="Y133" i="79"/>
  <c r="AC133" i="79"/>
  <c r="AG133" i="79"/>
  <c r="AO133" i="79"/>
  <c r="Y134" i="79"/>
  <c r="AC134" i="79"/>
  <c r="AG134" i="79"/>
  <c r="AO134" i="79"/>
  <c r="Y135" i="79"/>
  <c r="AC135" i="79"/>
  <c r="AG135" i="79"/>
  <c r="AO135" i="79"/>
  <c r="Y136" i="79"/>
  <c r="AC136" i="79"/>
  <c r="AG136" i="79"/>
  <c r="AO136" i="79"/>
  <c r="Y137" i="79"/>
  <c r="AC137" i="79"/>
  <c r="AG137" i="79"/>
  <c r="AO137" i="79"/>
  <c r="Y138" i="79"/>
  <c r="AC138" i="79"/>
  <c r="AG138" i="79"/>
  <c r="AO138" i="79"/>
  <c r="Y139" i="79"/>
  <c r="AC139" i="79"/>
  <c r="AG139" i="79"/>
  <c r="AO139" i="79"/>
  <c r="Y140" i="79"/>
  <c r="AC140" i="79"/>
  <c r="AG140" i="79"/>
  <c r="AO140" i="79"/>
  <c r="Y141" i="79"/>
  <c r="AC141" i="79"/>
  <c r="AG141" i="79"/>
  <c r="AO141" i="79"/>
  <c r="Y142" i="79"/>
  <c r="AC142" i="79"/>
  <c r="AG142" i="79"/>
  <c r="AO142" i="79"/>
  <c r="Y143" i="79"/>
  <c r="AC143" i="79"/>
  <c r="AG143" i="79"/>
  <c r="AO143" i="79"/>
  <c r="Y144" i="79"/>
  <c r="AC144" i="79"/>
  <c r="AG144" i="79"/>
  <c r="AO144" i="79"/>
  <c r="Y145" i="79"/>
  <c r="AC145" i="79"/>
  <c r="AG145" i="79"/>
  <c r="AO145" i="79"/>
  <c r="Y146" i="79"/>
  <c r="AC146" i="79"/>
  <c r="AG146" i="79"/>
  <c r="AO146" i="79"/>
  <c r="Y147" i="79"/>
  <c r="AC147" i="79"/>
  <c r="AG147" i="79"/>
  <c r="AO147" i="79"/>
  <c r="AP2" i="79"/>
  <c r="AZ147" i="82"/>
  <c r="AR147" i="79"/>
  <c r="AP147" i="79"/>
  <c r="AR3" i="79"/>
  <c r="AP3" i="79"/>
  <c r="AZ3" i="82"/>
  <c r="AR4" i="79"/>
  <c r="AP4" i="79"/>
  <c r="AZ4" i="82"/>
  <c r="AR5" i="79"/>
  <c r="AP5" i="79"/>
  <c r="AZ5" i="82"/>
  <c r="AR6" i="79"/>
  <c r="AP6" i="79"/>
  <c r="AZ6" i="82"/>
  <c r="AR7" i="79"/>
  <c r="AP7" i="79"/>
  <c r="AZ7" i="82"/>
  <c r="AR8" i="79"/>
  <c r="AP8" i="79"/>
  <c r="AZ8" i="82"/>
  <c r="AR9" i="79"/>
  <c r="AP9" i="79"/>
  <c r="AZ9" i="82"/>
  <c r="AR10" i="79"/>
  <c r="AP10" i="79"/>
  <c r="AZ10" i="82"/>
  <c r="AR11" i="79"/>
  <c r="AP11" i="79"/>
  <c r="AZ11" i="82"/>
  <c r="AR13" i="79"/>
  <c r="AP13" i="79"/>
  <c r="AZ13" i="82"/>
  <c r="AR14" i="79"/>
  <c r="AP14" i="79"/>
  <c r="AZ14" i="82"/>
  <c r="AR15" i="79"/>
  <c r="AP15" i="79"/>
  <c r="AZ15" i="82"/>
  <c r="AR16" i="79"/>
  <c r="AP16" i="79"/>
  <c r="AZ16" i="82"/>
  <c r="AR17" i="79"/>
  <c r="AP17" i="79"/>
  <c r="AZ17" i="82"/>
  <c r="AR18" i="79"/>
  <c r="AP18" i="79"/>
  <c r="AZ18" i="82"/>
  <c r="AR19" i="79"/>
  <c r="AP19" i="79"/>
  <c r="AZ19" i="82"/>
  <c r="AR20" i="79"/>
  <c r="AP20" i="79"/>
  <c r="AZ20" i="82"/>
  <c r="AR21" i="79"/>
  <c r="AP21" i="79"/>
  <c r="AZ21" i="82"/>
  <c r="AR22" i="79"/>
  <c r="AP22" i="79"/>
  <c r="AZ22" i="82"/>
  <c r="AR23" i="79"/>
  <c r="AP23" i="79"/>
  <c r="AZ23" i="82"/>
  <c r="AR24" i="79"/>
  <c r="AP24" i="79"/>
  <c r="AZ24" i="82"/>
  <c r="AR25" i="79"/>
  <c r="AP25" i="79"/>
  <c r="AZ25" i="82"/>
  <c r="AR26" i="79"/>
  <c r="AP26" i="79"/>
  <c r="AZ26" i="82"/>
  <c r="AR27" i="79"/>
  <c r="AP27" i="79"/>
  <c r="AZ27" i="82"/>
  <c r="AR28" i="79"/>
  <c r="AP28" i="79"/>
  <c r="AZ28" i="82"/>
  <c r="AR29" i="79"/>
  <c r="AP29" i="79"/>
  <c r="AZ29" i="82"/>
  <c r="AR30" i="79"/>
  <c r="AP30" i="79"/>
  <c r="AZ30" i="82"/>
  <c r="AR31" i="79"/>
  <c r="AP31" i="79"/>
  <c r="AZ31" i="82"/>
  <c r="AR32" i="79"/>
  <c r="AP32" i="79"/>
  <c r="AZ32" i="82"/>
  <c r="AR33" i="79"/>
  <c r="AP33" i="79"/>
  <c r="AZ33" i="82"/>
  <c r="AR34" i="79"/>
  <c r="AP34" i="79"/>
  <c r="AZ34" i="82"/>
  <c r="AR35" i="79"/>
  <c r="AP35" i="79"/>
  <c r="AZ35" i="82"/>
  <c r="AR36" i="79"/>
  <c r="AP36" i="79"/>
  <c r="AZ36" i="82"/>
  <c r="AR38" i="79"/>
  <c r="AP38" i="79"/>
  <c r="AZ38" i="82"/>
  <c r="AR40" i="79"/>
  <c r="AP40" i="79"/>
  <c r="AZ40" i="82"/>
  <c r="AR41" i="79"/>
  <c r="AP41" i="79"/>
  <c r="AZ41" i="82"/>
  <c r="AR42" i="79"/>
  <c r="AP42" i="79"/>
  <c r="AZ42" i="82"/>
  <c r="AR43" i="79"/>
  <c r="AP43" i="79"/>
  <c r="AZ43" i="82"/>
  <c r="AR45" i="79"/>
  <c r="AP45" i="79"/>
  <c r="AZ45" i="82"/>
  <c r="AR46" i="79"/>
  <c r="AP46" i="79"/>
  <c r="AZ46" i="82"/>
  <c r="AR48" i="79"/>
  <c r="AP48" i="79"/>
  <c r="AZ48" i="82"/>
  <c r="AR49" i="79"/>
  <c r="AP49" i="79"/>
  <c r="AZ49" i="82"/>
  <c r="AR50" i="79"/>
  <c r="AP50" i="79"/>
  <c r="AZ50" i="82"/>
  <c r="AR51" i="79"/>
  <c r="AP51" i="79"/>
  <c r="AZ51" i="82"/>
  <c r="AR52" i="79"/>
  <c r="AP52" i="79"/>
  <c r="AZ52" i="82"/>
  <c r="AR53" i="79"/>
  <c r="AP53" i="79"/>
  <c r="AZ53" i="82"/>
  <c r="AR54" i="79"/>
  <c r="AP54" i="79"/>
  <c r="AZ54" i="82"/>
  <c r="AR55" i="79"/>
  <c r="AP55" i="79"/>
  <c r="AZ55" i="82"/>
  <c r="AR56" i="79"/>
  <c r="AP56" i="79"/>
  <c r="AZ56" i="82"/>
  <c r="AR57" i="79"/>
  <c r="AP57" i="79"/>
  <c r="AZ57" i="82"/>
  <c r="AR58" i="79"/>
  <c r="AP58" i="79"/>
  <c r="AZ58" i="82"/>
  <c r="AR59" i="79"/>
  <c r="AP59" i="79"/>
  <c r="AZ59" i="82"/>
  <c r="AR60" i="79"/>
  <c r="AP60" i="79"/>
  <c r="AZ60" i="82"/>
  <c r="AR61" i="79"/>
  <c r="AP61" i="79"/>
  <c r="AZ61" i="82"/>
  <c r="AR62" i="79"/>
  <c r="AP62" i="79"/>
  <c r="AZ62" i="82"/>
  <c r="AR63" i="79"/>
  <c r="AP63" i="79"/>
  <c r="AZ63" i="82"/>
  <c r="AR64" i="79"/>
  <c r="AP64" i="79"/>
  <c r="AZ64" i="82"/>
  <c r="AR65" i="79"/>
  <c r="AP65" i="79"/>
  <c r="AZ65" i="82"/>
  <c r="AR66" i="79"/>
  <c r="AP66" i="79"/>
  <c r="AZ66" i="82"/>
  <c r="AR67" i="79"/>
  <c r="AP67" i="79"/>
  <c r="AZ67" i="82"/>
  <c r="AR68" i="79"/>
  <c r="AP68" i="79"/>
  <c r="AZ68" i="82"/>
  <c r="AR69" i="79"/>
  <c r="AP69" i="79"/>
  <c r="AZ69" i="82"/>
  <c r="AR70" i="79"/>
  <c r="AP70" i="79"/>
  <c r="AZ70" i="82"/>
  <c r="AR71" i="79"/>
  <c r="AP71" i="79"/>
  <c r="AZ71" i="82"/>
  <c r="AR72" i="79"/>
  <c r="AP72" i="79"/>
  <c r="AZ72" i="82"/>
  <c r="AR73" i="79"/>
  <c r="AP73" i="79"/>
  <c r="AZ73" i="82"/>
  <c r="AR74" i="79"/>
  <c r="AP74" i="79"/>
  <c r="AZ74" i="82"/>
  <c r="AR75" i="79"/>
  <c r="AP75" i="79"/>
  <c r="AZ75" i="82"/>
  <c r="AR76" i="79"/>
  <c r="AP76" i="79"/>
  <c r="AZ76" i="82"/>
  <c r="AR77" i="79"/>
  <c r="AP77" i="79"/>
  <c r="AZ77" i="82"/>
  <c r="AR78" i="79"/>
  <c r="AP78" i="79"/>
  <c r="AZ78" i="82"/>
  <c r="AR79" i="79"/>
  <c r="AP79" i="79"/>
  <c r="AZ79" i="82"/>
  <c r="AR80" i="79"/>
  <c r="AP80" i="79"/>
  <c r="AZ80" i="82"/>
  <c r="AR81" i="79"/>
  <c r="AP81" i="79"/>
  <c r="AZ81" i="82"/>
  <c r="AR82" i="79"/>
  <c r="AP82" i="79"/>
  <c r="AZ82" i="82"/>
  <c r="AR83" i="79"/>
  <c r="AP83" i="79"/>
  <c r="AZ83" i="82"/>
  <c r="AR84" i="79"/>
  <c r="AP84" i="79"/>
  <c r="AZ84" i="82"/>
  <c r="AR85" i="79"/>
  <c r="AP85" i="79"/>
  <c r="AZ85" i="82"/>
  <c r="AR86" i="79"/>
  <c r="AP86" i="79"/>
  <c r="AZ86" i="82"/>
  <c r="AR87" i="79"/>
  <c r="AP87" i="79"/>
  <c r="AZ87" i="82"/>
  <c r="AR89" i="79"/>
  <c r="AP89" i="79"/>
  <c r="AZ89" i="82"/>
  <c r="AR90" i="79"/>
  <c r="AP90" i="79"/>
  <c r="AZ90" i="82"/>
  <c r="AR91" i="79"/>
  <c r="AP91" i="79"/>
  <c r="AZ91" i="82"/>
  <c r="AR92" i="79"/>
  <c r="AP92" i="79"/>
  <c r="AZ92" i="82"/>
  <c r="AR93" i="79"/>
  <c r="AP93" i="79"/>
  <c r="AZ93" i="82"/>
  <c r="AR94" i="79"/>
  <c r="AP94" i="79"/>
  <c r="AZ94" i="82"/>
  <c r="AR95" i="79"/>
  <c r="AP95" i="79"/>
  <c r="AZ95" i="82"/>
  <c r="AR96" i="79"/>
  <c r="AP96" i="79"/>
  <c r="AZ96" i="82"/>
  <c r="AR98" i="79"/>
  <c r="AP98" i="79"/>
  <c r="AZ98" i="82"/>
  <c r="AR99" i="79"/>
  <c r="AP99" i="79"/>
  <c r="AZ99" i="82"/>
  <c r="AR100" i="79"/>
  <c r="AP100" i="79"/>
  <c r="AZ100" i="82"/>
  <c r="AR102" i="79"/>
  <c r="AP102" i="79"/>
  <c r="AZ102" i="82"/>
  <c r="AR104" i="79"/>
  <c r="AP104" i="79"/>
  <c r="AZ104" i="82"/>
  <c r="AR105" i="79"/>
  <c r="AP105" i="79"/>
  <c r="AZ105" i="82"/>
  <c r="AR106" i="79"/>
  <c r="AP106" i="79"/>
  <c r="AZ106" i="82"/>
  <c r="AR107" i="79"/>
  <c r="AP107" i="79"/>
  <c r="AZ107" i="82"/>
  <c r="AR108" i="79"/>
  <c r="AP108" i="79"/>
  <c r="AZ108" i="82"/>
  <c r="AR109" i="79"/>
  <c r="AP109" i="79"/>
  <c r="AZ109" i="82"/>
  <c r="AR110" i="79"/>
  <c r="AP110" i="79"/>
  <c r="AZ110" i="82"/>
  <c r="AR111" i="79"/>
  <c r="AP111" i="79"/>
  <c r="AZ111" i="82"/>
  <c r="AR112" i="79"/>
  <c r="AP112" i="79"/>
  <c r="AZ112" i="82"/>
  <c r="AR113" i="79"/>
  <c r="AP113" i="79"/>
  <c r="AZ113" i="82"/>
  <c r="AR114" i="79"/>
  <c r="AP114" i="79"/>
  <c r="AZ114" i="82"/>
  <c r="AR115" i="79"/>
  <c r="AP115" i="79"/>
  <c r="AZ115" i="82"/>
  <c r="AR116" i="79"/>
  <c r="AP116" i="79"/>
  <c r="AZ116" i="82"/>
  <c r="AR117" i="79"/>
  <c r="AP117" i="79"/>
  <c r="AZ117" i="82"/>
  <c r="AR118" i="79"/>
  <c r="AP118" i="79"/>
  <c r="AZ118" i="82"/>
  <c r="AR119" i="79"/>
  <c r="AP119" i="79"/>
  <c r="AZ119" i="82"/>
  <c r="AR120" i="79"/>
  <c r="AP120" i="79"/>
  <c r="AZ120" i="82"/>
  <c r="AR121" i="79"/>
  <c r="AP121" i="79"/>
  <c r="AZ121" i="82"/>
  <c r="AR122" i="79"/>
  <c r="AP122" i="79"/>
  <c r="AZ122" i="82"/>
  <c r="AR123" i="79"/>
  <c r="AP123" i="79"/>
  <c r="AZ123" i="82"/>
  <c r="AR124" i="79"/>
  <c r="AP124" i="79"/>
  <c r="AZ124" i="82"/>
  <c r="AR125" i="79"/>
  <c r="AP125" i="79"/>
  <c r="AZ125" i="82"/>
  <c r="AR126" i="79"/>
  <c r="AP126" i="79"/>
  <c r="AZ126" i="82"/>
  <c r="AR127" i="79"/>
  <c r="AP127" i="79"/>
  <c r="AZ127" i="82"/>
  <c r="AR128" i="79"/>
  <c r="AP128" i="79"/>
  <c r="AZ128" i="82"/>
  <c r="AR129" i="79"/>
  <c r="AP129" i="79"/>
  <c r="AZ129" i="82"/>
  <c r="AR130" i="79"/>
  <c r="AP130" i="79"/>
  <c r="AZ130" i="82"/>
  <c r="AR131" i="79"/>
  <c r="AP131" i="79"/>
  <c r="AZ131" i="82"/>
  <c r="AR132" i="79"/>
  <c r="AP132" i="79"/>
  <c r="AZ132" i="82"/>
  <c r="AR133" i="79"/>
  <c r="AP133" i="79"/>
  <c r="AZ133" i="82"/>
  <c r="AR134" i="79"/>
  <c r="AP134" i="79"/>
  <c r="AZ134" i="82"/>
  <c r="AR135" i="79"/>
  <c r="AP135" i="79"/>
  <c r="AZ135" i="82"/>
  <c r="AR136" i="79"/>
  <c r="AP136" i="79"/>
  <c r="AZ136" i="82"/>
  <c r="AR137" i="79"/>
  <c r="AP137" i="79"/>
  <c r="AZ137" i="82"/>
  <c r="AR138" i="79"/>
  <c r="AP138" i="79"/>
  <c r="AZ138" i="82"/>
  <c r="AR139" i="79"/>
  <c r="AP139" i="79"/>
  <c r="AZ139" i="82"/>
  <c r="AR140" i="79"/>
  <c r="AP140" i="79"/>
  <c r="AZ140" i="82"/>
  <c r="AR141" i="79"/>
  <c r="AP141" i="79"/>
  <c r="AZ141" i="82"/>
  <c r="AR144" i="79"/>
  <c r="AP144" i="79"/>
  <c r="AZ144" i="82"/>
  <c r="AR145" i="79"/>
  <c r="AP145" i="79"/>
  <c r="AZ145" i="82"/>
  <c r="AR146" i="79"/>
  <c r="AP146" i="79"/>
  <c r="AZ146" i="82"/>
  <c r="F3" i="108"/>
  <c r="J3" i="108"/>
  <c r="L3" i="108"/>
  <c r="K3" i="108"/>
  <c r="M3" i="108"/>
  <c r="AG3" i="108"/>
  <c r="F4" i="108"/>
  <c r="J4" i="108"/>
  <c r="L4" i="108"/>
  <c r="K4" i="108"/>
  <c r="M4" i="108"/>
  <c r="AG4" i="108"/>
  <c r="F5" i="108"/>
  <c r="J5" i="108"/>
  <c r="L5" i="108"/>
  <c r="K5" i="108"/>
  <c r="M5" i="108"/>
  <c r="AG5" i="108"/>
  <c r="F6" i="108"/>
  <c r="J6" i="108"/>
  <c r="L6" i="108"/>
  <c r="K6" i="108"/>
  <c r="M6" i="108"/>
  <c r="AG6" i="108"/>
  <c r="F7" i="108"/>
  <c r="J7" i="108"/>
  <c r="L7" i="108"/>
  <c r="K7" i="108"/>
  <c r="M7" i="108"/>
  <c r="AG7" i="108"/>
  <c r="F8" i="108"/>
  <c r="J8" i="108"/>
  <c r="L8" i="108"/>
  <c r="K8" i="108"/>
  <c r="M8" i="108"/>
  <c r="AG8" i="108"/>
  <c r="F9" i="108"/>
  <c r="J9" i="108"/>
  <c r="L9" i="108"/>
  <c r="K9" i="108"/>
  <c r="M9" i="108"/>
  <c r="AG9" i="108"/>
  <c r="F10" i="108"/>
  <c r="J10" i="108"/>
  <c r="L10" i="108"/>
  <c r="K10" i="108"/>
  <c r="M10" i="108"/>
  <c r="AG10" i="108"/>
  <c r="F11" i="108"/>
  <c r="J11" i="108"/>
  <c r="L11" i="108"/>
  <c r="K11" i="108"/>
  <c r="M11" i="108"/>
  <c r="AG11" i="108"/>
  <c r="F12" i="108"/>
  <c r="J12" i="108"/>
  <c r="L12" i="108"/>
  <c r="K12" i="108"/>
  <c r="M12" i="108"/>
  <c r="AG12" i="108"/>
  <c r="F13" i="108"/>
  <c r="J13" i="108"/>
  <c r="L13" i="108"/>
  <c r="K13" i="108"/>
  <c r="M13" i="108"/>
  <c r="AG13" i="108"/>
  <c r="F14" i="108"/>
  <c r="J14" i="108"/>
  <c r="L14" i="108"/>
  <c r="K14" i="108"/>
  <c r="M14" i="108"/>
  <c r="AG14" i="108"/>
  <c r="F15" i="108"/>
  <c r="J15" i="108"/>
  <c r="L15" i="108"/>
  <c r="K15" i="108"/>
  <c r="M15" i="108"/>
  <c r="AG15" i="108"/>
  <c r="F16" i="108"/>
  <c r="J16" i="108"/>
  <c r="L16" i="108"/>
  <c r="K16" i="108"/>
  <c r="M16" i="108"/>
  <c r="AG16" i="108"/>
  <c r="F17" i="108"/>
  <c r="J17" i="108"/>
  <c r="L17" i="108"/>
  <c r="K17" i="108"/>
  <c r="M17" i="108"/>
  <c r="AG17" i="108"/>
  <c r="F18" i="108"/>
  <c r="J18" i="108"/>
  <c r="L18" i="108"/>
  <c r="K18" i="108"/>
  <c r="M18" i="108"/>
  <c r="AG18" i="108"/>
  <c r="F19" i="108"/>
  <c r="J19" i="108"/>
  <c r="L19" i="108"/>
  <c r="K19" i="108"/>
  <c r="M19" i="108"/>
  <c r="AG19" i="108"/>
  <c r="F20" i="108"/>
  <c r="J20" i="108"/>
  <c r="L20" i="108"/>
  <c r="K20" i="108"/>
  <c r="M20" i="108"/>
  <c r="AG20" i="108"/>
  <c r="F21" i="108"/>
  <c r="J21" i="108"/>
  <c r="L21" i="108"/>
  <c r="K21" i="108"/>
  <c r="M21" i="108"/>
  <c r="AG21" i="108"/>
  <c r="F22" i="108"/>
  <c r="J22" i="108"/>
  <c r="L22" i="108"/>
  <c r="K22" i="108"/>
  <c r="M22" i="108"/>
  <c r="AG22" i="108"/>
  <c r="F23" i="108"/>
  <c r="J23" i="108"/>
  <c r="L23" i="108"/>
  <c r="K23" i="108"/>
  <c r="M23" i="108"/>
  <c r="AG23" i="108"/>
  <c r="F24" i="108"/>
  <c r="J24" i="108"/>
  <c r="L24" i="108"/>
  <c r="K24" i="108"/>
  <c r="M24" i="108"/>
  <c r="AG24" i="108"/>
  <c r="F25" i="108"/>
  <c r="J25" i="108"/>
  <c r="L25" i="108"/>
  <c r="K25" i="108"/>
  <c r="M25" i="108"/>
  <c r="AG25" i="108"/>
  <c r="F26" i="108"/>
  <c r="J26" i="108"/>
  <c r="L26" i="108"/>
  <c r="K26" i="108"/>
  <c r="M26" i="108"/>
  <c r="AG26" i="108"/>
  <c r="F27" i="108"/>
  <c r="J27" i="108"/>
  <c r="L27" i="108"/>
  <c r="K27" i="108"/>
  <c r="M27" i="108"/>
  <c r="AG27" i="108"/>
  <c r="F28" i="108"/>
  <c r="J28" i="108"/>
  <c r="L28" i="108"/>
  <c r="K28" i="108"/>
  <c r="M28" i="108"/>
  <c r="AG28" i="108"/>
  <c r="F29" i="108"/>
  <c r="J29" i="108"/>
  <c r="L29" i="108"/>
  <c r="K29" i="108"/>
  <c r="M29" i="108"/>
  <c r="AG29" i="108"/>
  <c r="F30" i="108"/>
  <c r="J30" i="108"/>
  <c r="L30" i="108"/>
  <c r="K30" i="108"/>
  <c r="M30" i="108"/>
  <c r="AG30" i="108"/>
  <c r="F31" i="108"/>
  <c r="J31" i="108"/>
  <c r="L31" i="108"/>
  <c r="K31" i="108"/>
  <c r="M31" i="108"/>
  <c r="AG31" i="108"/>
  <c r="F32" i="108"/>
  <c r="J32" i="108"/>
  <c r="L32" i="108"/>
  <c r="K32" i="108"/>
  <c r="M32" i="108"/>
  <c r="AG32" i="108"/>
  <c r="F33" i="108"/>
  <c r="J33" i="108"/>
  <c r="L33" i="108"/>
  <c r="K33" i="108"/>
  <c r="M33" i="108"/>
  <c r="AG33" i="108"/>
  <c r="F34" i="108"/>
  <c r="J34" i="108"/>
  <c r="L34" i="108"/>
  <c r="K34" i="108"/>
  <c r="M34" i="108"/>
  <c r="AG34" i="108"/>
  <c r="F35" i="108"/>
  <c r="J35" i="108"/>
  <c r="L35" i="108"/>
  <c r="K35" i="108"/>
  <c r="M35" i="108"/>
  <c r="AG35" i="108"/>
  <c r="F36" i="108"/>
  <c r="J36" i="108"/>
  <c r="L36" i="108"/>
  <c r="K36" i="108"/>
  <c r="M36" i="108"/>
  <c r="AG36" i="108"/>
  <c r="F37" i="108"/>
  <c r="J37" i="108"/>
  <c r="L37" i="108"/>
  <c r="K37" i="108"/>
  <c r="M37" i="108"/>
  <c r="AG37" i="108"/>
  <c r="F38" i="108"/>
  <c r="J38" i="108"/>
  <c r="L38" i="108"/>
  <c r="K38" i="108"/>
  <c r="M38" i="108"/>
  <c r="AG38" i="108"/>
  <c r="F39" i="108"/>
  <c r="J39" i="108"/>
  <c r="L39" i="108"/>
  <c r="K39" i="108"/>
  <c r="M39" i="108"/>
  <c r="AG39" i="108"/>
  <c r="F40" i="108"/>
  <c r="J40" i="108"/>
  <c r="L40" i="108"/>
  <c r="K40" i="108"/>
  <c r="M40" i="108"/>
  <c r="AG40" i="108"/>
  <c r="F41" i="108"/>
  <c r="J41" i="108"/>
  <c r="L41" i="108"/>
  <c r="K41" i="108"/>
  <c r="M41" i="108"/>
  <c r="AG41" i="108"/>
  <c r="F42" i="108"/>
  <c r="J42" i="108"/>
  <c r="L42" i="108"/>
  <c r="K42" i="108"/>
  <c r="M42" i="108"/>
  <c r="AG42" i="108"/>
  <c r="F43" i="108"/>
  <c r="J43" i="108"/>
  <c r="L43" i="108"/>
  <c r="K43" i="108"/>
  <c r="M43" i="108"/>
  <c r="AG43" i="108"/>
  <c r="F44" i="108"/>
  <c r="J44" i="108"/>
  <c r="L44" i="108"/>
  <c r="K44" i="108"/>
  <c r="M44" i="108"/>
  <c r="AG44" i="108"/>
  <c r="F45" i="108"/>
  <c r="J45" i="108"/>
  <c r="L45" i="108"/>
  <c r="K45" i="108"/>
  <c r="M45" i="108"/>
  <c r="AG45" i="108"/>
  <c r="F46" i="108"/>
  <c r="J46" i="108"/>
  <c r="L46" i="108"/>
  <c r="K46" i="108"/>
  <c r="M46" i="108"/>
  <c r="AG46" i="108"/>
  <c r="F47" i="108"/>
  <c r="J47" i="108"/>
  <c r="L47" i="108"/>
  <c r="K47" i="108"/>
  <c r="M47" i="108"/>
  <c r="AG47" i="108"/>
  <c r="F48" i="108"/>
  <c r="J48" i="108"/>
  <c r="L48" i="108"/>
  <c r="K48" i="108"/>
  <c r="M48" i="108"/>
  <c r="AG48" i="108"/>
  <c r="F49" i="108"/>
  <c r="J49" i="108"/>
  <c r="L49" i="108"/>
  <c r="K49" i="108"/>
  <c r="M49" i="108"/>
  <c r="AG49" i="108"/>
  <c r="F50" i="108"/>
  <c r="J50" i="108"/>
  <c r="L50" i="108"/>
  <c r="K50" i="108"/>
  <c r="M50" i="108"/>
  <c r="AG50" i="108"/>
  <c r="F51" i="108"/>
  <c r="J51" i="108"/>
  <c r="L51" i="108"/>
  <c r="K51" i="108"/>
  <c r="M51" i="108"/>
  <c r="AG51" i="108"/>
  <c r="F52" i="108"/>
  <c r="J52" i="108"/>
  <c r="L52" i="108"/>
  <c r="K52" i="108"/>
  <c r="M52" i="108"/>
  <c r="AG52" i="108"/>
  <c r="F53" i="108"/>
  <c r="J53" i="108"/>
  <c r="L53" i="108"/>
  <c r="K53" i="108"/>
  <c r="M53" i="108"/>
  <c r="AG53" i="108"/>
  <c r="F54" i="108"/>
  <c r="J54" i="108"/>
  <c r="L54" i="108"/>
  <c r="K54" i="108"/>
  <c r="M54" i="108"/>
  <c r="AG54" i="108"/>
  <c r="F55" i="108"/>
  <c r="J55" i="108"/>
  <c r="L55" i="108"/>
  <c r="K55" i="108"/>
  <c r="M55" i="108"/>
  <c r="AG55" i="108"/>
  <c r="F56" i="108"/>
  <c r="J56" i="108"/>
  <c r="L56" i="108"/>
  <c r="K56" i="108"/>
  <c r="M56" i="108"/>
  <c r="AG56" i="108"/>
  <c r="F57" i="108"/>
  <c r="J57" i="108"/>
  <c r="L57" i="108"/>
  <c r="K57" i="108"/>
  <c r="M57" i="108"/>
  <c r="AG57" i="108"/>
  <c r="F58" i="108"/>
  <c r="J58" i="108"/>
  <c r="L58" i="108"/>
  <c r="K58" i="108"/>
  <c r="M58" i="108"/>
  <c r="AG58" i="108"/>
  <c r="F59" i="108"/>
  <c r="J59" i="108"/>
  <c r="L59" i="108"/>
  <c r="K59" i="108"/>
  <c r="M59" i="108"/>
  <c r="AG59" i="108"/>
  <c r="F60" i="108"/>
  <c r="J60" i="108"/>
  <c r="L60" i="108"/>
  <c r="K60" i="108"/>
  <c r="M60" i="108"/>
  <c r="AG60" i="108"/>
  <c r="F61" i="108"/>
  <c r="J61" i="108"/>
  <c r="L61" i="108"/>
  <c r="K61" i="108"/>
  <c r="M61" i="108"/>
  <c r="AG61" i="108"/>
  <c r="F62" i="108"/>
  <c r="J62" i="108"/>
  <c r="L62" i="108"/>
  <c r="K62" i="108"/>
  <c r="M62" i="108"/>
  <c r="AG62" i="108"/>
  <c r="F63" i="108"/>
  <c r="J63" i="108"/>
  <c r="L63" i="108"/>
  <c r="K63" i="108"/>
  <c r="M63" i="108"/>
  <c r="AG63" i="108"/>
  <c r="F64" i="108"/>
  <c r="J64" i="108"/>
  <c r="L64" i="108"/>
  <c r="K64" i="108"/>
  <c r="M64" i="108"/>
  <c r="AG64" i="108"/>
  <c r="F65" i="108"/>
  <c r="J65" i="108"/>
  <c r="L65" i="108"/>
  <c r="K65" i="108"/>
  <c r="M65" i="108"/>
  <c r="AG65" i="108"/>
  <c r="F66" i="108"/>
  <c r="J66" i="108"/>
  <c r="L66" i="108"/>
  <c r="K66" i="108"/>
  <c r="M66" i="108"/>
  <c r="AG66" i="108"/>
  <c r="F67" i="108"/>
  <c r="J67" i="108"/>
  <c r="L67" i="108"/>
  <c r="K67" i="108"/>
  <c r="M67" i="108"/>
  <c r="AG67" i="108"/>
  <c r="F68" i="108"/>
  <c r="J68" i="108"/>
  <c r="L68" i="108"/>
  <c r="K68" i="108"/>
  <c r="M68" i="108"/>
  <c r="AG68" i="108"/>
  <c r="F69" i="108"/>
  <c r="J69" i="108"/>
  <c r="L69" i="108"/>
  <c r="K69" i="108"/>
  <c r="M69" i="108"/>
  <c r="AG69" i="108"/>
  <c r="F70" i="108"/>
  <c r="J70" i="108"/>
  <c r="L70" i="108"/>
  <c r="K70" i="108"/>
  <c r="M70" i="108"/>
  <c r="AG70" i="108"/>
  <c r="F71" i="108"/>
  <c r="J71" i="108"/>
  <c r="L71" i="108"/>
  <c r="K71" i="108"/>
  <c r="M71" i="108"/>
  <c r="AG71" i="108"/>
  <c r="F72" i="108"/>
  <c r="J72" i="108"/>
  <c r="L72" i="108"/>
  <c r="K72" i="108"/>
  <c r="M72" i="108"/>
  <c r="AG72" i="108"/>
  <c r="F73" i="108"/>
  <c r="J73" i="108"/>
  <c r="L73" i="108"/>
  <c r="K73" i="108"/>
  <c r="M73" i="108"/>
  <c r="AG73" i="108"/>
  <c r="F74" i="108"/>
  <c r="J74" i="108"/>
  <c r="L74" i="108"/>
  <c r="K74" i="108"/>
  <c r="M74" i="108"/>
  <c r="AG74" i="108"/>
  <c r="F75" i="108"/>
  <c r="J75" i="108"/>
  <c r="L75" i="108"/>
  <c r="K75" i="108"/>
  <c r="M75" i="108"/>
  <c r="AG75" i="108"/>
  <c r="F76" i="108"/>
  <c r="J76" i="108"/>
  <c r="L76" i="108"/>
  <c r="K76" i="108"/>
  <c r="M76" i="108"/>
  <c r="AG76" i="108"/>
  <c r="F77" i="108"/>
  <c r="J77" i="108"/>
  <c r="L77" i="108"/>
  <c r="K77" i="108"/>
  <c r="M77" i="108"/>
  <c r="AG77" i="108"/>
  <c r="F78" i="108"/>
  <c r="J78" i="108"/>
  <c r="L78" i="108"/>
  <c r="K78" i="108"/>
  <c r="M78" i="108"/>
  <c r="AG78" i="108"/>
  <c r="F79" i="108"/>
  <c r="J79" i="108"/>
  <c r="L79" i="108"/>
  <c r="K79" i="108"/>
  <c r="M79" i="108"/>
  <c r="AG79" i="108"/>
  <c r="F80" i="108"/>
  <c r="J80" i="108"/>
  <c r="L80" i="108"/>
  <c r="K80" i="108"/>
  <c r="M80" i="108"/>
  <c r="AG80" i="108"/>
  <c r="F81" i="108"/>
  <c r="J81" i="108"/>
  <c r="L81" i="108"/>
  <c r="K81" i="108"/>
  <c r="M81" i="108"/>
  <c r="AG81" i="108"/>
  <c r="F82" i="108"/>
  <c r="J82" i="108"/>
  <c r="L82" i="108"/>
  <c r="K82" i="108"/>
  <c r="M82" i="108"/>
  <c r="AG82" i="108"/>
  <c r="F83" i="108"/>
  <c r="J83" i="108"/>
  <c r="L83" i="108"/>
  <c r="K83" i="108"/>
  <c r="M83" i="108"/>
  <c r="AG83" i="108"/>
  <c r="F84" i="108"/>
  <c r="J84" i="108"/>
  <c r="L84" i="108"/>
  <c r="K84" i="108"/>
  <c r="M84" i="108"/>
  <c r="AG84" i="108"/>
  <c r="F85" i="108"/>
  <c r="J85" i="108"/>
  <c r="L85" i="108"/>
  <c r="K85" i="108"/>
  <c r="M85" i="108"/>
  <c r="AG85" i="108"/>
  <c r="F86" i="108"/>
  <c r="J86" i="108"/>
  <c r="L86" i="108"/>
  <c r="K86" i="108"/>
  <c r="M86" i="108"/>
  <c r="AG86" i="108"/>
  <c r="F87" i="108"/>
  <c r="J87" i="108"/>
  <c r="L87" i="108"/>
  <c r="K87" i="108"/>
  <c r="M87" i="108"/>
  <c r="AG87" i="108"/>
  <c r="F88" i="108"/>
  <c r="J88" i="108"/>
  <c r="L88" i="108"/>
  <c r="K88" i="108"/>
  <c r="M88" i="108"/>
  <c r="AG88" i="108"/>
  <c r="F89" i="108"/>
  <c r="J89" i="108"/>
  <c r="L89" i="108"/>
  <c r="K89" i="108"/>
  <c r="M89" i="108"/>
  <c r="AG89" i="108"/>
  <c r="F90" i="108"/>
  <c r="J90" i="108"/>
  <c r="L90" i="108"/>
  <c r="K90" i="108"/>
  <c r="M90" i="108"/>
  <c r="AG90" i="108"/>
  <c r="F91" i="108"/>
  <c r="J91" i="108"/>
  <c r="L91" i="108"/>
  <c r="K91" i="108"/>
  <c r="M91" i="108"/>
  <c r="AG91" i="108"/>
  <c r="F92" i="108"/>
  <c r="J92" i="108"/>
  <c r="L92" i="108"/>
  <c r="K92" i="108"/>
  <c r="M92" i="108"/>
  <c r="AG92" i="108"/>
  <c r="F93" i="108"/>
  <c r="J93" i="108"/>
  <c r="L93" i="108"/>
  <c r="K93" i="108"/>
  <c r="M93" i="108"/>
  <c r="AG93" i="108"/>
  <c r="F94" i="108"/>
  <c r="J94" i="108"/>
  <c r="L94" i="108"/>
  <c r="K94" i="108"/>
  <c r="M94" i="108"/>
  <c r="AG94" i="108"/>
  <c r="F95" i="108"/>
  <c r="J95" i="108"/>
  <c r="L95" i="108"/>
  <c r="K95" i="108"/>
  <c r="M95" i="108"/>
  <c r="AG95" i="108"/>
  <c r="F96" i="108"/>
  <c r="J96" i="108"/>
  <c r="L96" i="108"/>
  <c r="K96" i="108"/>
  <c r="M96" i="108"/>
  <c r="AG96" i="108"/>
  <c r="F97" i="108"/>
  <c r="J97" i="108"/>
  <c r="L97" i="108"/>
  <c r="K97" i="108"/>
  <c r="M97" i="108"/>
  <c r="AG97" i="108"/>
  <c r="F98" i="108"/>
  <c r="J98" i="108"/>
  <c r="L98" i="108"/>
  <c r="K98" i="108"/>
  <c r="M98" i="108"/>
  <c r="AG98" i="108"/>
  <c r="F99" i="108"/>
  <c r="J99" i="108"/>
  <c r="L99" i="108"/>
  <c r="K99" i="108"/>
  <c r="M99" i="108"/>
  <c r="AG99" i="108"/>
  <c r="F100" i="108"/>
  <c r="J100" i="108"/>
  <c r="L100" i="108"/>
  <c r="K100" i="108"/>
  <c r="M100" i="108"/>
  <c r="AG100" i="108"/>
  <c r="F101" i="108"/>
  <c r="J101" i="108"/>
  <c r="L101" i="108"/>
  <c r="K101" i="108"/>
  <c r="M101" i="108"/>
  <c r="AG101" i="108"/>
  <c r="F102" i="108"/>
  <c r="J102" i="108"/>
  <c r="L102" i="108"/>
  <c r="K102" i="108"/>
  <c r="M102" i="108"/>
  <c r="AG102" i="108"/>
  <c r="F103" i="108"/>
  <c r="J103" i="108"/>
  <c r="L103" i="108"/>
  <c r="K103" i="108"/>
  <c r="M103" i="108"/>
  <c r="AG103" i="108"/>
  <c r="F104" i="108"/>
  <c r="J104" i="108"/>
  <c r="L104" i="108"/>
  <c r="K104" i="108"/>
  <c r="M104" i="108"/>
  <c r="AG104" i="108"/>
  <c r="F105" i="108"/>
  <c r="J105" i="108"/>
  <c r="L105" i="108"/>
  <c r="K105" i="108"/>
  <c r="M105" i="108"/>
  <c r="AG105" i="108"/>
  <c r="F106" i="108"/>
  <c r="J106" i="108"/>
  <c r="L106" i="108"/>
  <c r="K106" i="108"/>
  <c r="M106" i="108"/>
  <c r="AG106" i="108"/>
  <c r="F107" i="108"/>
  <c r="J107" i="108"/>
  <c r="L107" i="108"/>
  <c r="K107" i="108"/>
  <c r="M107" i="108"/>
  <c r="AG107" i="108"/>
  <c r="F108" i="108"/>
  <c r="J108" i="108"/>
  <c r="L108" i="108"/>
  <c r="K108" i="108"/>
  <c r="M108" i="108"/>
  <c r="AG108" i="108"/>
  <c r="F109" i="108"/>
  <c r="J109" i="108"/>
  <c r="L109" i="108"/>
  <c r="K109" i="108"/>
  <c r="M109" i="108"/>
  <c r="AG109" i="108"/>
  <c r="F110" i="108"/>
  <c r="J110" i="108"/>
  <c r="L110" i="108"/>
  <c r="K110" i="108"/>
  <c r="M110" i="108"/>
  <c r="AG110" i="108"/>
  <c r="F111" i="108"/>
  <c r="J111" i="108"/>
  <c r="L111" i="108"/>
  <c r="K111" i="108"/>
  <c r="M111" i="108"/>
  <c r="AG111" i="108"/>
  <c r="F112" i="108"/>
  <c r="J112" i="108"/>
  <c r="L112" i="108"/>
  <c r="K112" i="108"/>
  <c r="M112" i="108"/>
  <c r="AG112" i="108"/>
  <c r="F113" i="108"/>
  <c r="J113" i="108"/>
  <c r="L113" i="108"/>
  <c r="K113" i="108"/>
  <c r="M113" i="108"/>
  <c r="AG113" i="108"/>
  <c r="F114" i="108"/>
  <c r="J114" i="108"/>
  <c r="L114" i="108"/>
  <c r="K114" i="108"/>
  <c r="M114" i="108"/>
  <c r="AG114" i="108"/>
  <c r="F115" i="108"/>
  <c r="J115" i="108"/>
  <c r="L115" i="108"/>
  <c r="K115" i="108"/>
  <c r="M115" i="108"/>
  <c r="AG115" i="108"/>
  <c r="F116" i="108"/>
  <c r="J116" i="108"/>
  <c r="L116" i="108"/>
  <c r="K116" i="108"/>
  <c r="M116" i="108"/>
  <c r="AG116" i="108"/>
  <c r="F117" i="108"/>
  <c r="J117" i="108"/>
  <c r="L117" i="108"/>
  <c r="K117" i="108"/>
  <c r="M117" i="108"/>
  <c r="AG117" i="108"/>
  <c r="F118" i="108"/>
  <c r="J118" i="108"/>
  <c r="L118" i="108"/>
  <c r="K118" i="108"/>
  <c r="M118" i="108"/>
  <c r="AG118" i="108"/>
  <c r="F119" i="108"/>
  <c r="J119" i="108"/>
  <c r="L119" i="108"/>
  <c r="K119" i="108"/>
  <c r="M119" i="108"/>
  <c r="AG119" i="108"/>
  <c r="F120" i="108"/>
  <c r="J120" i="108"/>
  <c r="L120" i="108"/>
  <c r="K120" i="108"/>
  <c r="M120" i="108"/>
  <c r="AG120" i="108"/>
  <c r="F121" i="108"/>
  <c r="J121" i="108"/>
  <c r="L121" i="108"/>
  <c r="K121" i="108"/>
  <c r="M121" i="108"/>
  <c r="AG121" i="108"/>
  <c r="F122" i="108"/>
  <c r="J122" i="108"/>
  <c r="L122" i="108"/>
  <c r="K122" i="108"/>
  <c r="M122" i="108"/>
  <c r="AG122" i="108"/>
  <c r="F123" i="108"/>
  <c r="J123" i="108"/>
  <c r="L123" i="108"/>
  <c r="K123" i="108"/>
  <c r="M123" i="108"/>
  <c r="AG123" i="108"/>
  <c r="F124" i="108"/>
  <c r="J124" i="108"/>
  <c r="L124" i="108"/>
  <c r="K124" i="108"/>
  <c r="M124" i="108"/>
  <c r="AG124" i="108"/>
  <c r="F125" i="108"/>
  <c r="J125" i="108"/>
  <c r="L125" i="108"/>
  <c r="K125" i="108"/>
  <c r="M125" i="108"/>
  <c r="AG125" i="108"/>
  <c r="F126" i="108"/>
  <c r="J126" i="108"/>
  <c r="L126" i="108"/>
  <c r="K126" i="108"/>
  <c r="M126" i="108"/>
  <c r="AG126" i="108"/>
  <c r="F127" i="108"/>
  <c r="J127" i="108"/>
  <c r="L127" i="108"/>
  <c r="K127" i="108"/>
  <c r="M127" i="108"/>
  <c r="AG127" i="108"/>
  <c r="F128" i="108"/>
  <c r="J128" i="108"/>
  <c r="L128" i="108"/>
  <c r="K128" i="108"/>
  <c r="M128" i="108"/>
  <c r="AG128" i="108"/>
  <c r="F129" i="108"/>
  <c r="J129" i="108"/>
  <c r="L129" i="108"/>
  <c r="K129" i="108"/>
  <c r="M129" i="108"/>
  <c r="AG129" i="108"/>
  <c r="F130" i="108"/>
  <c r="J130" i="108"/>
  <c r="L130" i="108"/>
  <c r="K130" i="108"/>
  <c r="M130" i="108"/>
  <c r="AG130" i="108"/>
  <c r="F131" i="108"/>
  <c r="J131" i="108"/>
  <c r="L131" i="108"/>
  <c r="K131" i="108"/>
  <c r="M131" i="108"/>
  <c r="AG131" i="108"/>
  <c r="F132" i="108"/>
  <c r="J132" i="108"/>
  <c r="L132" i="108"/>
  <c r="K132" i="108"/>
  <c r="M132" i="108"/>
  <c r="AG132" i="108"/>
  <c r="F133" i="108"/>
  <c r="J133" i="108"/>
  <c r="L133" i="108"/>
  <c r="K133" i="108"/>
  <c r="M133" i="108"/>
  <c r="AG133" i="108"/>
  <c r="F134" i="108"/>
  <c r="J134" i="108"/>
  <c r="L134" i="108"/>
  <c r="K134" i="108"/>
  <c r="M134" i="108"/>
  <c r="AG134" i="108"/>
  <c r="F135" i="108"/>
  <c r="J135" i="108"/>
  <c r="L135" i="108"/>
  <c r="K135" i="108"/>
  <c r="M135" i="108"/>
  <c r="AG135" i="108"/>
  <c r="F136" i="108"/>
  <c r="J136" i="108"/>
  <c r="L136" i="108"/>
  <c r="K136" i="108"/>
  <c r="M136" i="108"/>
  <c r="AG136" i="108"/>
  <c r="F137" i="108"/>
  <c r="J137" i="108"/>
  <c r="L137" i="108"/>
  <c r="K137" i="108"/>
  <c r="M137" i="108"/>
  <c r="AG137" i="108"/>
  <c r="F138" i="108"/>
  <c r="J138" i="108"/>
  <c r="L138" i="108"/>
  <c r="K138" i="108"/>
  <c r="M138" i="108"/>
  <c r="AG138" i="108"/>
  <c r="F139" i="108"/>
  <c r="J139" i="108"/>
  <c r="L139" i="108"/>
  <c r="K139" i="108"/>
  <c r="M139" i="108"/>
  <c r="AG139" i="108"/>
  <c r="F140" i="108"/>
  <c r="J140" i="108"/>
  <c r="L140" i="108"/>
  <c r="K140" i="108"/>
  <c r="M140" i="108"/>
  <c r="AG140" i="108"/>
  <c r="F141" i="108"/>
  <c r="J141" i="108"/>
  <c r="L141" i="108"/>
  <c r="K141" i="108"/>
  <c r="M141" i="108"/>
  <c r="AG141" i="108"/>
  <c r="F142" i="108"/>
  <c r="J142" i="108"/>
  <c r="L142" i="108"/>
  <c r="K142" i="108"/>
  <c r="M142" i="108"/>
  <c r="AG142" i="108"/>
  <c r="F143" i="108"/>
  <c r="J143" i="108"/>
  <c r="L143" i="108"/>
  <c r="K143" i="108"/>
  <c r="M143" i="108"/>
  <c r="AG143" i="108"/>
  <c r="F144" i="108"/>
  <c r="J144" i="108"/>
  <c r="L144" i="108"/>
  <c r="K144" i="108"/>
  <c r="M144" i="108"/>
  <c r="AG144" i="108"/>
  <c r="F145" i="108"/>
  <c r="J145" i="108"/>
  <c r="L145" i="108"/>
  <c r="K145" i="108"/>
  <c r="M145" i="108"/>
  <c r="AG145" i="108"/>
  <c r="F146" i="108"/>
  <c r="J146" i="108"/>
  <c r="L146" i="108"/>
  <c r="K146" i="108"/>
  <c r="M146" i="108"/>
  <c r="AG146" i="108"/>
  <c r="F147" i="108"/>
  <c r="J147" i="108"/>
  <c r="L147" i="108"/>
  <c r="K147" i="108"/>
  <c r="M147" i="108"/>
  <c r="AG147" i="108"/>
  <c r="AF3" i="108"/>
  <c r="AF4" i="108"/>
  <c r="AF5" i="108"/>
  <c r="AF6" i="108"/>
  <c r="AF7" i="108"/>
  <c r="AF8" i="108"/>
  <c r="AF9" i="108"/>
  <c r="AF10" i="108"/>
  <c r="AF11" i="108"/>
  <c r="AF12" i="108"/>
  <c r="AF13" i="108"/>
  <c r="AF14" i="108"/>
  <c r="AF15" i="108"/>
  <c r="AF16" i="108"/>
  <c r="AF17" i="108"/>
  <c r="AF18" i="108"/>
  <c r="AF19" i="108"/>
  <c r="AF20" i="108"/>
  <c r="AF21" i="108"/>
  <c r="AF22" i="108"/>
  <c r="AF23" i="108"/>
  <c r="AF24" i="108"/>
  <c r="AF25" i="108"/>
  <c r="AF26" i="108"/>
  <c r="AF27" i="108"/>
  <c r="AF28" i="108"/>
  <c r="AF29" i="108"/>
  <c r="AF30" i="108"/>
  <c r="AF31" i="108"/>
  <c r="AF32" i="108"/>
  <c r="AF33" i="108"/>
  <c r="AF34" i="108"/>
  <c r="AF35" i="108"/>
  <c r="AF36" i="108"/>
  <c r="AF37" i="108"/>
  <c r="AF38" i="108"/>
  <c r="AF39" i="108"/>
  <c r="AF40" i="108"/>
  <c r="AF41" i="108"/>
  <c r="AF42" i="108"/>
  <c r="AF43" i="108"/>
  <c r="AF44" i="108"/>
  <c r="AF45" i="108"/>
  <c r="AF46" i="108"/>
  <c r="AF47" i="108"/>
  <c r="AF48" i="108"/>
  <c r="AF49" i="108"/>
  <c r="AF50" i="108"/>
  <c r="AF51" i="108"/>
  <c r="AF52" i="108"/>
  <c r="AF53" i="108"/>
  <c r="AF54" i="108"/>
  <c r="AF55" i="108"/>
  <c r="AF56" i="108"/>
  <c r="AF57" i="108"/>
  <c r="AF58" i="108"/>
  <c r="AF59" i="108"/>
  <c r="AF60" i="108"/>
  <c r="AF61" i="108"/>
  <c r="AF62" i="108"/>
  <c r="AF63" i="108"/>
  <c r="AF64" i="108"/>
  <c r="AF65" i="108"/>
  <c r="AF66" i="108"/>
  <c r="AF67" i="108"/>
  <c r="AF68" i="108"/>
  <c r="AF69" i="108"/>
  <c r="AF70" i="108"/>
  <c r="AF71" i="108"/>
  <c r="AF72" i="108"/>
  <c r="AF73" i="108"/>
  <c r="AF74" i="108"/>
  <c r="AF75" i="108"/>
  <c r="AF76" i="108"/>
  <c r="AF77" i="108"/>
  <c r="AF78" i="108"/>
  <c r="AF79" i="108"/>
  <c r="AF80" i="108"/>
  <c r="AF81" i="108"/>
  <c r="AF82" i="108"/>
  <c r="AF83" i="108"/>
  <c r="AF84" i="108"/>
  <c r="AF85" i="108"/>
  <c r="AF86" i="108"/>
  <c r="AF87" i="108"/>
  <c r="AF88" i="108"/>
  <c r="AF89" i="108"/>
  <c r="AF90" i="108"/>
  <c r="AF91" i="108"/>
  <c r="AF92" i="108"/>
  <c r="AF93" i="108"/>
  <c r="AF94" i="108"/>
  <c r="AF95" i="108"/>
  <c r="AF96" i="108"/>
  <c r="AF97" i="108"/>
  <c r="AF98" i="108"/>
  <c r="AF99" i="108"/>
  <c r="AF100" i="108"/>
  <c r="AF101" i="108"/>
  <c r="AF102" i="108"/>
  <c r="AF103" i="108"/>
  <c r="AF104" i="108"/>
  <c r="AF105" i="108"/>
  <c r="AF106" i="108"/>
  <c r="AF107" i="108"/>
  <c r="AF108" i="108"/>
  <c r="AF109" i="108"/>
  <c r="AF110" i="108"/>
  <c r="AF111" i="108"/>
  <c r="AF112" i="108"/>
  <c r="AF113" i="108"/>
  <c r="AF114" i="108"/>
  <c r="AF115" i="108"/>
  <c r="AF116" i="108"/>
  <c r="AF117" i="108"/>
  <c r="AF118" i="108"/>
  <c r="AF119" i="108"/>
  <c r="AF120" i="108"/>
  <c r="AF121" i="108"/>
  <c r="AF122" i="108"/>
  <c r="AF123" i="108"/>
  <c r="AF124" i="108"/>
  <c r="AF125" i="108"/>
  <c r="AF126" i="108"/>
  <c r="AF127" i="108"/>
  <c r="AF128" i="108"/>
  <c r="AF129" i="108"/>
  <c r="AF130" i="108"/>
  <c r="AF131" i="108"/>
  <c r="AF132" i="108"/>
  <c r="AF133" i="108"/>
  <c r="AF134" i="108"/>
  <c r="AF135" i="108"/>
  <c r="AF136" i="108"/>
  <c r="AF137" i="108"/>
  <c r="AF138" i="108"/>
  <c r="AF139" i="108"/>
  <c r="AF140" i="108"/>
  <c r="AF141" i="108"/>
  <c r="AF142" i="108"/>
  <c r="AF143" i="108"/>
  <c r="AF144" i="108"/>
  <c r="AF145" i="108"/>
  <c r="AF146" i="108"/>
  <c r="AF147" i="108"/>
  <c r="AE3" i="108"/>
  <c r="AE4" i="108"/>
  <c r="AE5" i="108"/>
  <c r="AE6" i="108"/>
  <c r="AE7" i="108"/>
  <c r="AE8" i="108"/>
  <c r="AE9" i="108"/>
  <c r="AE10" i="108"/>
  <c r="AE11" i="108"/>
  <c r="AE12" i="108"/>
  <c r="AE13" i="108"/>
  <c r="AE14" i="108"/>
  <c r="AE15" i="108"/>
  <c r="AE16" i="108"/>
  <c r="AE17" i="108"/>
  <c r="AE18" i="108"/>
  <c r="AE19" i="108"/>
  <c r="AE20" i="108"/>
  <c r="AE21" i="108"/>
  <c r="AE22" i="108"/>
  <c r="AE23" i="108"/>
  <c r="AE24" i="108"/>
  <c r="AE25" i="108"/>
  <c r="AE26" i="108"/>
  <c r="AE27" i="108"/>
  <c r="AE28" i="108"/>
  <c r="AE29" i="108"/>
  <c r="AE30" i="108"/>
  <c r="AE31" i="108"/>
  <c r="AE32" i="108"/>
  <c r="AE33" i="108"/>
  <c r="AE34" i="108"/>
  <c r="AE35" i="108"/>
  <c r="AE36" i="108"/>
  <c r="AE37" i="108"/>
  <c r="AE38" i="108"/>
  <c r="AE39" i="108"/>
  <c r="AE40" i="108"/>
  <c r="AE41" i="108"/>
  <c r="AE42" i="108"/>
  <c r="AE43" i="108"/>
  <c r="AE44" i="108"/>
  <c r="AE45" i="108"/>
  <c r="AE46" i="108"/>
  <c r="AE47" i="108"/>
  <c r="AE48" i="108"/>
  <c r="AE49" i="108"/>
  <c r="AE50" i="108"/>
  <c r="AE51" i="108"/>
  <c r="AE52" i="108"/>
  <c r="AE53" i="108"/>
  <c r="AE54" i="108"/>
  <c r="AE55" i="108"/>
  <c r="AE56" i="108"/>
  <c r="AE57" i="108"/>
  <c r="AE58" i="108"/>
  <c r="AE59" i="108"/>
  <c r="AE60" i="108"/>
  <c r="AE61" i="108"/>
  <c r="AE62" i="108"/>
  <c r="AE63" i="108"/>
  <c r="AE64" i="108"/>
  <c r="AE65" i="108"/>
  <c r="AE66" i="108"/>
  <c r="AE67" i="108"/>
  <c r="AE68" i="108"/>
  <c r="AE69" i="108"/>
  <c r="AE70" i="108"/>
  <c r="AE71" i="108"/>
  <c r="AE72" i="108"/>
  <c r="AE73" i="108"/>
  <c r="AE74" i="108"/>
  <c r="AE75" i="108"/>
  <c r="AE76" i="108"/>
  <c r="AE77" i="108"/>
  <c r="AE78" i="108"/>
  <c r="AE79" i="108"/>
  <c r="AE80" i="108"/>
  <c r="AE81" i="108"/>
  <c r="AE82" i="108"/>
  <c r="AE83" i="108"/>
  <c r="AE84" i="108"/>
  <c r="AE85" i="108"/>
  <c r="AE86" i="108"/>
  <c r="AE87" i="108"/>
  <c r="AE88" i="108"/>
  <c r="AE89" i="108"/>
  <c r="AE90" i="108"/>
  <c r="AE91" i="108"/>
  <c r="AE92" i="108"/>
  <c r="AE93" i="108"/>
  <c r="AE94" i="108"/>
  <c r="AE95" i="108"/>
  <c r="AE96" i="108"/>
  <c r="AE97" i="108"/>
  <c r="AE98" i="108"/>
  <c r="AE99" i="108"/>
  <c r="AE100" i="108"/>
  <c r="AE101" i="108"/>
  <c r="AE102" i="108"/>
  <c r="AE103" i="108"/>
  <c r="AE104" i="108"/>
  <c r="AE105" i="108"/>
  <c r="AE106" i="108"/>
  <c r="AE107" i="108"/>
  <c r="AE108" i="108"/>
  <c r="AE109" i="108"/>
  <c r="AE110" i="108"/>
  <c r="AE111" i="108"/>
  <c r="AE112" i="108"/>
  <c r="AE113" i="108"/>
  <c r="AE114" i="108"/>
  <c r="AE115" i="108"/>
  <c r="AE116" i="108"/>
  <c r="AE117" i="108"/>
  <c r="AE118" i="108"/>
  <c r="AE119" i="108"/>
  <c r="AE120" i="108"/>
  <c r="AE121" i="108"/>
  <c r="AE122" i="108"/>
  <c r="AE123" i="108"/>
  <c r="AE124" i="108"/>
  <c r="AE125" i="108"/>
  <c r="AE126" i="108"/>
  <c r="AE127" i="108"/>
  <c r="AE128" i="108"/>
  <c r="AE129" i="108"/>
  <c r="AE130" i="108"/>
  <c r="AE131" i="108"/>
  <c r="AE132" i="108"/>
  <c r="AE133" i="108"/>
  <c r="AE134" i="108"/>
  <c r="AE135" i="108"/>
  <c r="AE136" i="108"/>
  <c r="AE137" i="108"/>
  <c r="AE138" i="108"/>
  <c r="AE139" i="108"/>
  <c r="AE140" i="108"/>
  <c r="AE141" i="108"/>
  <c r="AE142" i="108"/>
  <c r="AE143" i="108"/>
  <c r="AE144" i="108"/>
  <c r="AE145" i="108"/>
  <c r="AE146" i="108"/>
  <c r="AE147" i="108"/>
  <c r="AD3" i="108"/>
  <c r="AD4" i="108"/>
  <c r="AD5" i="108"/>
  <c r="AD6" i="108"/>
  <c r="AD7" i="108"/>
  <c r="AD8" i="108"/>
  <c r="AD9" i="108"/>
  <c r="AD10" i="108"/>
  <c r="AD11" i="108"/>
  <c r="AD12" i="108"/>
  <c r="AD13" i="108"/>
  <c r="AD14" i="108"/>
  <c r="AD15" i="108"/>
  <c r="AD16" i="108"/>
  <c r="AD17" i="108"/>
  <c r="AD18" i="108"/>
  <c r="AD19" i="108"/>
  <c r="AD20" i="108"/>
  <c r="AD21" i="108"/>
  <c r="AD22" i="108"/>
  <c r="AD23" i="108"/>
  <c r="AD24" i="108"/>
  <c r="AD25" i="108"/>
  <c r="AD26" i="108"/>
  <c r="AD27" i="108"/>
  <c r="AD28" i="108"/>
  <c r="AD29" i="108"/>
  <c r="AD30" i="108"/>
  <c r="AD31" i="108"/>
  <c r="AD32" i="108"/>
  <c r="AD33" i="108"/>
  <c r="AD34" i="108"/>
  <c r="AD35" i="108"/>
  <c r="AD36" i="108"/>
  <c r="AD37" i="108"/>
  <c r="AD38" i="108"/>
  <c r="AD39" i="108"/>
  <c r="AD40" i="108"/>
  <c r="AD41" i="108"/>
  <c r="AD42" i="108"/>
  <c r="AD43" i="108"/>
  <c r="AD44" i="108"/>
  <c r="AD45" i="108"/>
  <c r="AD46" i="108"/>
  <c r="AD47" i="108"/>
  <c r="AD48" i="108"/>
  <c r="AD49" i="108"/>
  <c r="AD50" i="108"/>
  <c r="AD51" i="108"/>
  <c r="AD52" i="108"/>
  <c r="AD53" i="108"/>
  <c r="AD54" i="108"/>
  <c r="AD55" i="108"/>
  <c r="AD56" i="108"/>
  <c r="AD57" i="108"/>
  <c r="AD58" i="108"/>
  <c r="AD59" i="108"/>
  <c r="AD60" i="108"/>
  <c r="AD61" i="108"/>
  <c r="AD62" i="108"/>
  <c r="AD63" i="108"/>
  <c r="AD64" i="108"/>
  <c r="AD65" i="108"/>
  <c r="AD66" i="108"/>
  <c r="AD67" i="108"/>
  <c r="AD68" i="108"/>
  <c r="AD69" i="108"/>
  <c r="AD70" i="108"/>
  <c r="AD71" i="108"/>
  <c r="AD72" i="108"/>
  <c r="AD73" i="108"/>
  <c r="AD74" i="108"/>
  <c r="AD75" i="108"/>
  <c r="AD76" i="108"/>
  <c r="AD77" i="108"/>
  <c r="AD78" i="108"/>
  <c r="AD79" i="108"/>
  <c r="AD80" i="108"/>
  <c r="AD81" i="108"/>
  <c r="AD82" i="108"/>
  <c r="AD83" i="108"/>
  <c r="AD84" i="108"/>
  <c r="AD85" i="108"/>
  <c r="AD86" i="108"/>
  <c r="AD87" i="108"/>
  <c r="AD88" i="108"/>
  <c r="AD89" i="108"/>
  <c r="AD90" i="108"/>
  <c r="AD91" i="108"/>
  <c r="AD92" i="108"/>
  <c r="AD93" i="108"/>
  <c r="AD94" i="108"/>
  <c r="AD95" i="108"/>
  <c r="AD96" i="108"/>
  <c r="AD97" i="108"/>
  <c r="AD98" i="108"/>
  <c r="AD99" i="108"/>
  <c r="AD100" i="108"/>
  <c r="AD101" i="108"/>
  <c r="AD102" i="108"/>
  <c r="AD103" i="108"/>
  <c r="AD104" i="108"/>
  <c r="AD105" i="108"/>
  <c r="AD106" i="108"/>
  <c r="AD107" i="108"/>
  <c r="AD108" i="108"/>
  <c r="AD109" i="108"/>
  <c r="AD110" i="108"/>
  <c r="AD111" i="108"/>
  <c r="AD112" i="108"/>
  <c r="AD113" i="108"/>
  <c r="AD114" i="108"/>
  <c r="AD115" i="108"/>
  <c r="AD116" i="108"/>
  <c r="AD117" i="108"/>
  <c r="AD118" i="108"/>
  <c r="AD119" i="108"/>
  <c r="AD120" i="108"/>
  <c r="AD121" i="108"/>
  <c r="AD122" i="108"/>
  <c r="AD123" i="108"/>
  <c r="AD124" i="108"/>
  <c r="AD125" i="108"/>
  <c r="AD126" i="108"/>
  <c r="AD127" i="108"/>
  <c r="AD128" i="108"/>
  <c r="AD129" i="108"/>
  <c r="AD130" i="108"/>
  <c r="AD131" i="108"/>
  <c r="AD132" i="108"/>
  <c r="AD133" i="108"/>
  <c r="AD134" i="108"/>
  <c r="AD135" i="108"/>
  <c r="AD136" i="108"/>
  <c r="AD137" i="108"/>
  <c r="AD138" i="108"/>
  <c r="AD139" i="108"/>
  <c r="AD140" i="108"/>
  <c r="AD141" i="108"/>
  <c r="AD142" i="108"/>
  <c r="AD143" i="108"/>
  <c r="AD144" i="108"/>
  <c r="AD145" i="108"/>
  <c r="AD146" i="108"/>
  <c r="AD147" i="108"/>
  <c r="AC3" i="108"/>
  <c r="AC4" i="108"/>
  <c r="AC5" i="108"/>
  <c r="AC6" i="108"/>
  <c r="AC7" i="108"/>
  <c r="AC8" i="108"/>
  <c r="AC9" i="108"/>
  <c r="AC10" i="108"/>
  <c r="AC11" i="108"/>
  <c r="AC12" i="108"/>
  <c r="AC13" i="108"/>
  <c r="AC14" i="108"/>
  <c r="AC15" i="108"/>
  <c r="AC16" i="108"/>
  <c r="AC17" i="108"/>
  <c r="AC18" i="108"/>
  <c r="AC19" i="108"/>
  <c r="AC20" i="108"/>
  <c r="AC21" i="108"/>
  <c r="AC22" i="108"/>
  <c r="AC23" i="108"/>
  <c r="AC24" i="108"/>
  <c r="AC25" i="108"/>
  <c r="AC26" i="108"/>
  <c r="AC27" i="108"/>
  <c r="AC28" i="108"/>
  <c r="AC29" i="108"/>
  <c r="AC30" i="108"/>
  <c r="AC31" i="108"/>
  <c r="AC32" i="108"/>
  <c r="AC33" i="108"/>
  <c r="AC34" i="108"/>
  <c r="AC35" i="108"/>
  <c r="AC36" i="108"/>
  <c r="AC37" i="108"/>
  <c r="AC38" i="108"/>
  <c r="AC39" i="108"/>
  <c r="AC40" i="108"/>
  <c r="AC41" i="108"/>
  <c r="AC42" i="108"/>
  <c r="AC43" i="108"/>
  <c r="AC44" i="108"/>
  <c r="AC45" i="108"/>
  <c r="AC46" i="108"/>
  <c r="AC47" i="108"/>
  <c r="AC48" i="108"/>
  <c r="AC49" i="108"/>
  <c r="AC50" i="108"/>
  <c r="AC51" i="108"/>
  <c r="AC52" i="108"/>
  <c r="AC53" i="108"/>
  <c r="AC54" i="108"/>
  <c r="AC55" i="108"/>
  <c r="AC56" i="108"/>
  <c r="AC57" i="108"/>
  <c r="AC58" i="108"/>
  <c r="AC59" i="108"/>
  <c r="AC60" i="108"/>
  <c r="AC61" i="108"/>
  <c r="AC62" i="108"/>
  <c r="AC63" i="108"/>
  <c r="AC64" i="108"/>
  <c r="AC65" i="108"/>
  <c r="AC66" i="108"/>
  <c r="AC67" i="108"/>
  <c r="AC68" i="108"/>
  <c r="AC69" i="108"/>
  <c r="AC70" i="108"/>
  <c r="AC71" i="108"/>
  <c r="AC72" i="108"/>
  <c r="AC73" i="108"/>
  <c r="AC74" i="108"/>
  <c r="AC75" i="108"/>
  <c r="AC76" i="108"/>
  <c r="AC77" i="108"/>
  <c r="AC78" i="108"/>
  <c r="AC79" i="108"/>
  <c r="AC80" i="108"/>
  <c r="AC81" i="108"/>
  <c r="AC82" i="108"/>
  <c r="AC83" i="108"/>
  <c r="AC84" i="108"/>
  <c r="AC85" i="108"/>
  <c r="AC86" i="108"/>
  <c r="AC87" i="108"/>
  <c r="AC88" i="108"/>
  <c r="AC89" i="108"/>
  <c r="AC90" i="108"/>
  <c r="AC91" i="108"/>
  <c r="AC92" i="108"/>
  <c r="AC93" i="108"/>
  <c r="AC94" i="108"/>
  <c r="AC95" i="108"/>
  <c r="AC96" i="108"/>
  <c r="AC97" i="108"/>
  <c r="AC98" i="108"/>
  <c r="AC99" i="108"/>
  <c r="AC100" i="108"/>
  <c r="AC101" i="108"/>
  <c r="AC102" i="108"/>
  <c r="AC103" i="108"/>
  <c r="AC104" i="108"/>
  <c r="AC105" i="108"/>
  <c r="AC106" i="108"/>
  <c r="AC107" i="108"/>
  <c r="AC108" i="108"/>
  <c r="AC109" i="108"/>
  <c r="AC110" i="108"/>
  <c r="AC111" i="108"/>
  <c r="AC112" i="108"/>
  <c r="AC113" i="108"/>
  <c r="AC114" i="108"/>
  <c r="AC115" i="108"/>
  <c r="AC116" i="108"/>
  <c r="AC117" i="108"/>
  <c r="AC118" i="108"/>
  <c r="AC119" i="108"/>
  <c r="AC120" i="108"/>
  <c r="AC121" i="108"/>
  <c r="AC122" i="108"/>
  <c r="AC123" i="108"/>
  <c r="AC124" i="108"/>
  <c r="AC125" i="108"/>
  <c r="AC126" i="108"/>
  <c r="AC127" i="108"/>
  <c r="AC128" i="108"/>
  <c r="AC129" i="108"/>
  <c r="AC130" i="108"/>
  <c r="AC131" i="108"/>
  <c r="AC132" i="108"/>
  <c r="AC133" i="108"/>
  <c r="AC134" i="108"/>
  <c r="AC135" i="108"/>
  <c r="AC136" i="108"/>
  <c r="AC137" i="108"/>
  <c r="AC138" i="108"/>
  <c r="AC139" i="108"/>
  <c r="AC140" i="108"/>
  <c r="AC141" i="108"/>
  <c r="AC142" i="108"/>
  <c r="AC143" i="108"/>
  <c r="AC144" i="108"/>
  <c r="AC145" i="108"/>
  <c r="AC146" i="108"/>
  <c r="AC147" i="108"/>
  <c r="AB3" i="108"/>
  <c r="AB4" i="108"/>
  <c r="AB5" i="108"/>
  <c r="AB6" i="108"/>
  <c r="AB7" i="108"/>
  <c r="AB8" i="108"/>
  <c r="AB9" i="108"/>
  <c r="AB10" i="108"/>
  <c r="AB11" i="108"/>
  <c r="AB12" i="108"/>
  <c r="AB13" i="108"/>
  <c r="AB14" i="108"/>
  <c r="AB15" i="108"/>
  <c r="AB16" i="108"/>
  <c r="AB17" i="108"/>
  <c r="AB18" i="108"/>
  <c r="AB19" i="108"/>
  <c r="AB20" i="108"/>
  <c r="AB21" i="108"/>
  <c r="AB22" i="108"/>
  <c r="AB23" i="108"/>
  <c r="AB24" i="108"/>
  <c r="AB25" i="108"/>
  <c r="AB26" i="108"/>
  <c r="AB27" i="108"/>
  <c r="AB28" i="108"/>
  <c r="AB29" i="108"/>
  <c r="AB30" i="108"/>
  <c r="AB31" i="108"/>
  <c r="AB32" i="108"/>
  <c r="AB33" i="108"/>
  <c r="AB34" i="108"/>
  <c r="AB35" i="108"/>
  <c r="AB36" i="108"/>
  <c r="AB37" i="108"/>
  <c r="AB38" i="108"/>
  <c r="AB39" i="108"/>
  <c r="AB40" i="108"/>
  <c r="AB41" i="108"/>
  <c r="AB42" i="108"/>
  <c r="AB43" i="108"/>
  <c r="AB44" i="108"/>
  <c r="AB45" i="108"/>
  <c r="AB46" i="108"/>
  <c r="AB47" i="108"/>
  <c r="AB48" i="108"/>
  <c r="AB49" i="108"/>
  <c r="AB50" i="108"/>
  <c r="AB51" i="108"/>
  <c r="AB52" i="108"/>
  <c r="AB53" i="108"/>
  <c r="AB54" i="108"/>
  <c r="AB55" i="108"/>
  <c r="AB56" i="108"/>
  <c r="AB57" i="108"/>
  <c r="AB58" i="108"/>
  <c r="AB59" i="108"/>
  <c r="AB60" i="108"/>
  <c r="AB61" i="108"/>
  <c r="AB62" i="108"/>
  <c r="AB63" i="108"/>
  <c r="AB64" i="108"/>
  <c r="AB65" i="108"/>
  <c r="AB66" i="108"/>
  <c r="AB67" i="108"/>
  <c r="AB68" i="108"/>
  <c r="AB69" i="108"/>
  <c r="AB70" i="108"/>
  <c r="AB71" i="108"/>
  <c r="AB72" i="108"/>
  <c r="AB73" i="108"/>
  <c r="AB74" i="108"/>
  <c r="AB75" i="108"/>
  <c r="AB76" i="108"/>
  <c r="AB77" i="108"/>
  <c r="AB78" i="108"/>
  <c r="AB79" i="108"/>
  <c r="AB80" i="108"/>
  <c r="AB81" i="108"/>
  <c r="AB82" i="108"/>
  <c r="AB83" i="108"/>
  <c r="AB84" i="108"/>
  <c r="AB85" i="108"/>
  <c r="AB86" i="108"/>
  <c r="AB87" i="108"/>
  <c r="AB88" i="108"/>
  <c r="AB89" i="108"/>
  <c r="AB90" i="108"/>
  <c r="AB91" i="108"/>
  <c r="AB92" i="108"/>
  <c r="AB93" i="108"/>
  <c r="AB94" i="108"/>
  <c r="AB95" i="108"/>
  <c r="AB96" i="108"/>
  <c r="AB97" i="108"/>
  <c r="AB98" i="108"/>
  <c r="AB99" i="108"/>
  <c r="AB100" i="108"/>
  <c r="AB101" i="108"/>
  <c r="AB102" i="108"/>
  <c r="AB103" i="108"/>
  <c r="AB104" i="108"/>
  <c r="AB105" i="108"/>
  <c r="AB106" i="108"/>
  <c r="AB107" i="108"/>
  <c r="AB108" i="108"/>
  <c r="AB109" i="108"/>
  <c r="AB110" i="108"/>
  <c r="AB111" i="108"/>
  <c r="AB112" i="108"/>
  <c r="AB113" i="108"/>
  <c r="AB114" i="108"/>
  <c r="AB115" i="108"/>
  <c r="AB116" i="108"/>
  <c r="AB117" i="108"/>
  <c r="AB118" i="108"/>
  <c r="AB119" i="108"/>
  <c r="AB120" i="108"/>
  <c r="AB121" i="108"/>
  <c r="AB122" i="108"/>
  <c r="AB123" i="108"/>
  <c r="AB124" i="108"/>
  <c r="AB125" i="108"/>
  <c r="AB126" i="108"/>
  <c r="AB127" i="108"/>
  <c r="AB128" i="108"/>
  <c r="AB129" i="108"/>
  <c r="AB130" i="108"/>
  <c r="AB131" i="108"/>
  <c r="AB132" i="108"/>
  <c r="AB133" i="108"/>
  <c r="AB134" i="108"/>
  <c r="AB135" i="108"/>
  <c r="AB136" i="108"/>
  <c r="AB137" i="108"/>
  <c r="AB138" i="108"/>
  <c r="AB139" i="108"/>
  <c r="AB140" i="108"/>
  <c r="AB141" i="108"/>
  <c r="AB142" i="108"/>
  <c r="AB143" i="108"/>
  <c r="AB144" i="108"/>
  <c r="AB145" i="108"/>
  <c r="AB146" i="108"/>
  <c r="AB147" i="108"/>
  <c r="AA3" i="108"/>
  <c r="AA4" i="108"/>
  <c r="AA5" i="108"/>
  <c r="AA6" i="108"/>
  <c r="AA7" i="108"/>
  <c r="AA8" i="108"/>
  <c r="AA9" i="108"/>
  <c r="AA10" i="108"/>
  <c r="AA11" i="108"/>
  <c r="AA12" i="108"/>
  <c r="AA13" i="108"/>
  <c r="AA14" i="108"/>
  <c r="AA15" i="108"/>
  <c r="AA16" i="108"/>
  <c r="AA17" i="108"/>
  <c r="AA18" i="108"/>
  <c r="AA19" i="108"/>
  <c r="AA20" i="108"/>
  <c r="AA21" i="108"/>
  <c r="AA22" i="108"/>
  <c r="AA23" i="108"/>
  <c r="AA24" i="108"/>
  <c r="AA25" i="108"/>
  <c r="AA26" i="108"/>
  <c r="AA27" i="108"/>
  <c r="AA28" i="108"/>
  <c r="AA29" i="108"/>
  <c r="AA30" i="108"/>
  <c r="AA31" i="108"/>
  <c r="AA32" i="108"/>
  <c r="AA33" i="108"/>
  <c r="AA34" i="108"/>
  <c r="AA35" i="108"/>
  <c r="AA36" i="108"/>
  <c r="AA37" i="108"/>
  <c r="AA38" i="108"/>
  <c r="AA39" i="108"/>
  <c r="AA40" i="108"/>
  <c r="AA41" i="108"/>
  <c r="AA42" i="108"/>
  <c r="AA43" i="108"/>
  <c r="AA44" i="108"/>
  <c r="AA45" i="108"/>
  <c r="AA46" i="108"/>
  <c r="AA47" i="108"/>
  <c r="AA48" i="108"/>
  <c r="AA49" i="108"/>
  <c r="AA50" i="108"/>
  <c r="AA51" i="108"/>
  <c r="AA52" i="108"/>
  <c r="AA53" i="108"/>
  <c r="AA54" i="108"/>
  <c r="AA55" i="108"/>
  <c r="AA56" i="108"/>
  <c r="AA57" i="108"/>
  <c r="AA58" i="108"/>
  <c r="AA59" i="108"/>
  <c r="AA60" i="108"/>
  <c r="AA61" i="108"/>
  <c r="AA62" i="108"/>
  <c r="AA63" i="108"/>
  <c r="AA64" i="108"/>
  <c r="AA65" i="108"/>
  <c r="AA66" i="108"/>
  <c r="AA67" i="108"/>
  <c r="AA68" i="108"/>
  <c r="AA69" i="108"/>
  <c r="AA70" i="108"/>
  <c r="AA71" i="108"/>
  <c r="AA72" i="108"/>
  <c r="AA73" i="108"/>
  <c r="AA74" i="108"/>
  <c r="AA75" i="108"/>
  <c r="AA76" i="108"/>
  <c r="AA77" i="108"/>
  <c r="AA78" i="108"/>
  <c r="AA79" i="108"/>
  <c r="AA80" i="108"/>
  <c r="AA81" i="108"/>
  <c r="AA82" i="108"/>
  <c r="AA83" i="108"/>
  <c r="AA84" i="108"/>
  <c r="AA85" i="108"/>
  <c r="AA86" i="108"/>
  <c r="AA87" i="108"/>
  <c r="AA88" i="108"/>
  <c r="AA89" i="108"/>
  <c r="AA90" i="108"/>
  <c r="AA91" i="108"/>
  <c r="AA92" i="108"/>
  <c r="AA93" i="108"/>
  <c r="AA94" i="108"/>
  <c r="AA95" i="108"/>
  <c r="AA96" i="108"/>
  <c r="AA97" i="108"/>
  <c r="AA98" i="108"/>
  <c r="AA99" i="108"/>
  <c r="AA100" i="108"/>
  <c r="AA101" i="108"/>
  <c r="AA102" i="108"/>
  <c r="AA103" i="108"/>
  <c r="AA104" i="108"/>
  <c r="AA105" i="108"/>
  <c r="AA106" i="108"/>
  <c r="AA107" i="108"/>
  <c r="AA108" i="108"/>
  <c r="AA109" i="108"/>
  <c r="AA110" i="108"/>
  <c r="AA111" i="108"/>
  <c r="AA112" i="108"/>
  <c r="AA113" i="108"/>
  <c r="AA114" i="108"/>
  <c r="AA115" i="108"/>
  <c r="AA116" i="108"/>
  <c r="AA117" i="108"/>
  <c r="AA118" i="108"/>
  <c r="AA119" i="108"/>
  <c r="AA120" i="108"/>
  <c r="AA121" i="108"/>
  <c r="AA122" i="108"/>
  <c r="AA123" i="108"/>
  <c r="AA124" i="108"/>
  <c r="AA125" i="108"/>
  <c r="AA126" i="108"/>
  <c r="AA127" i="108"/>
  <c r="AA128" i="108"/>
  <c r="AA129" i="108"/>
  <c r="AA130" i="108"/>
  <c r="AA131" i="108"/>
  <c r="AA132" i="108"/>
  <c r="AA133" i="108"/>
  <c r="AA134" i="108"/>
  <c r="AA135" i="108"/>
  <c r="AA136" i="108"/>
  <c r="AA137" i="108"/>
  <c r="AA138" i="108"/>
  <c r="AA139" i="108"/>
  <c r="AA140" i="108"/>
  <c r="AA141" i="108"/>
  <c r="AA142" i="108"/>
  <c r="AA143" i="108"/>
  <c r="AA144" i="108"/>
  <c r="AA145" i="108"/>
  <c r="AA146" i="108"/>
  <c r="AA147" i="108"/>
  <c r="Z3" i="108"/>
  <c r="Z4" i="108"/>
  <c r="Z5" i="108"/>
  <c r="Z6" i="108"/>
  <c r="Z7" i="108"/>
  <c r="Z8" i="108"/>
  <c r="Z9" i="108"/>
  <c r="Z10" i="108"/>
  <c r="Z11" i="108"/>
  <c r="Z12" i="108"/>
  <c r="Z13" i="108"/>
  <c r="Z14" i="108"/>
  <c r="Z15" i="108"/>
  <c r="Z16" i="108"/>
  <c r="Z17" i="108"/>
  <c r="Z18" i="108"/>
  <c r="Z19" i="108"/>
  <c r="Z20" i="108"/>
  <c r="Z21" i="108"/>
  <c r="Z22" i="108"/>
  <c r="Z23" i="108"/>
  <c r="Z24" i="108"/>
  <c r="Z25" i="108"/>
  <c r="Z26" i="108"/>
  <c r="Z27" i="108"/>
  <c r="Z28" i="108"/>
  <c r="Z29" i="108"/>
  <c r="Z30" i="108"/>
  <c r="Z31" i="108"/>
  <c r="Z32" i="108"/>
  <c r="Z33" i="108"/>
  <c r="Z34" i="108"/>
  <c r="Z35" i="108"/>
  <c r="Z36" i="108"/>
  <c r="Z37" i="108"/>
  <c r="Z38" i="108"/>
  <c r="Z39" i="108"/>
  <c r="Z40" i="108"/>
  <c r="Z41" i="108"/>
  <c r="Z42" i="108"/>
  <c r="Z43" i="108"/>
  <c r="Z44" i="108"/>
  <c r="Z45" i="108"/>
  <c r="Z46" i="108"/>
  <c r="Z47" i="108"/>
  <c r="Z48" i="108"/>
  <c r="Z49" i="108"/>
  <c r="Z50" i="108"/>
  <c r="Z51" i="108"/>
  <c r="Z52" i="108"/>
  <c r="Z53" i="108"/>
  <c r="Z54" i="108"/>
  <c r="Z55" i="108"/>
  <c r="Z56" i="108"/>
  <c r="Z57" i="108"/>
  <c r="Z58" i="108"/>
  <c r="Z59" i="108"/>
  <c r="Z60" i="108"/>
  <c r="Z61" i="108"/>
  <c r="Z62" i="108"/>
  <c r="Z63" i="108"/>
  <c r="Z64" i="108"/>
  <c r="Z65" i="108"/>
  <c r="Z66" i="108"/>
  <c r="Z67" i="108"/>
  <c r="Z68" i="108"/>
  <c r="Z69" i="108"/>
  <c r="Z70" i="108"/>
  <c r="Z71" i="108"/>
  <c r="Z72" i="108"/>
  <c r="Z73" i="108"/>
  <c r="Z74" i="108"/>
  <c r="Z75" i="108"/>
  <c r="Z76" i="108"/>
  <c r="Z77" i="108"/>
  <c r="Z78" i="108"/>
  <c r="Z79" i="108"/>
  <c r="Z80" i="108"/>
  <c r="Z81" i="108"/>
  <c r="Z82" i="108"/>
  <c r="Z83" i="108"/>
  <c r="Z84" i="108"/>
  <c r="Z85" i="108"/>
  <c r="Z86" i="108"/>
  <c r="Z87" i="108"/>
  <c r="Z88" i="108"/>
  <c r="Z89" i="108"/>
  <c r="Z90" i="108"/>
  <c r="Z91" i="108"/>
  <c r="Z92" i="108"/>
  <c r="Z93" i="108"/>
  <c r="Z94" i="108"/>
  <c r="Z95" i="108"/>
  <c r="Z96" i="108"/>
  <c r="Z97" i="108"/>
  <c r="Z98" i="108"/>
  <c r="Z99" i="108"/>
  <c r="Z100" i="108"/>
  <c r="Z101" i="108"/>
  <c r="Z102" i="108"/>
  <c r="Z103" i="108"/>
  <c r="Z104" i="108"/>
  <c r="Z105" i="108"/>
  <c r="Z106" i="108"/>
  <c r="Z107" i="108"/>
  <c r="Z108" i="108"/>
  <c r="Z109" i="108"/>
  <c r="Z110" i="108"/>
  <c r="Z111" i="108"/>
  <c r="Z112" i="108"/>
  <c r="Z113" i="108"/>
  <c r="Z114" i="108"/>
  <c r="Z115" i="108"/>
  <c r="Z116" i="108"/>
  <c r="Z117" i="108"/>
  <c r="Z118" i="108"/>
  <c r="Z119" i="108"/>
  <c r="Z120" i="108"/>
  <c r="Z121" i="108"/>
  <c r="Z122" i="108"/>
  <c r="Z123" i="108"/>
  <c r="Z124" i="108"/>
  <c r="Z125" i="108"/>
  <c r="Z126" i="108"/>
  <c r="Z127" i="108"/>
  <c r="Z128" i="108"/>
  <c r="Z129" i="108"/>
  <c r="Z130" i="108"/>
  <c r="Z131" i="108"/>
  <c r="Z132" i="108"/>
  <c r="Z133" i="108"/>
  <c r="Z134" i="108"/>
  <c r="Z135" i="108"/>
  <c r="Z136" i="108"/>
  <c r="Z137" i="108"/>
  <c r="Z138" i="108"/>
  <c r="Z139" i="108"/>
  <c r="Z140" i="108"/>
  <c r="Z141" i="108"/>
  <c r="Z142" i="108"/>
  <c r="Z143" i="108"/>
  <c r="Z144" i="108"/>
  <c r="Z145" i="108"/>
  <c r="Z146" i="108"/>
  <c r="Z147" i="108"/>
  <c r="Y3" i="108"/>
  <c r="Y4" i="108"/>
  <c r="Y5" i="108"/>
  <c r="Y6" i="108"/>
  <c r="Y7" i="108"/>
  <c r="Y8" i="108"/>
  <c r="Y9" i="108"/>
  <c r="Y10" i="108"/>
  <c r="Y11" i="108"/>
  <c r="Y12" i="108"/>
  <c r="Y13" i="108"/>
  <c r="Y14" i="108"/>
  <c r="Y15" i="108"/>
  <c r="Y16" i="108"/>
  <c r="Y17" i="108"/>
  <c r="Y18" i="108"/>
  <c r="Y19" i="108"/>
  <c r="Y20" i="108"/>
  <c r="Y21" i="108"/>
  <c r="Y22" i="108"/>
  <c r="Y23" i="108"/>
  <c r="Y24" i="108"/>
  <c r="Y25" i="108"/>
  <c r="Y26" i="108"/>
  <c r="Y27" i="108"/>
  <c r="Y28" i="108"/>
  <c r="Y29" i="108"/>
  <c r="Y30" i="108"/>
  <c r="Y31" i="108"/>
  <c r="Y32" i="108"/>
  <c r="Y33" i="108"/>
  <c r="Y34" i="108"/>
  <c r="Y35" i="108"/>
  <c r="Y36" i="108"/>
  <c r="Y37" i="108"/>
  <c r="Y38" i="108"/>
  <c r="Y39" i="108"/>
  <c r="Y40" i="108"/>
  <c r="Y41" i="108"/>
  <c r="Y42" i="108"/>
  <c r="Y43" i="108"/>
  <c r="Y44" i="108"/>
  <c r="Y45" i="108"/>
  <c r="Y46" i="108"/>
  <c r="Y47" i="108"/>
  <c r="Y48" i="108"/>
  <c r="Y49" i="108"/>
  <c r="Y50" i="108"/>
  <c r="Y51" i="108"/>
  <c r="Y52" i="108"/>
  <c r="Y53" i="108"/>
  <c r="Y54" i="108"/>
  <c r="Y55" i="108"/>
  <c r="Y56" i="108"/>
  <c r="Y57" i="108"/>
  <c r="Y58" i="108"/>
  <c r="Y59" i="108"/>
  <c r="Y60" i="108"/>
  <c r="Y61" i="108"/>
  <c r="Y62" i="108"/>
  <c r="Y63" i="108"/>
  <c r="Y64" i="108"/>
  <c r="Y65" i="108"/>
  <c r="Y66" i="108"/>
  <c r="Y67" i="108"/>
  <c r="Y68" i="108"/>
  <c r="Y69" i="108"/>
  <c r="Y70" i="108"/>
  <c r="Y71" i="108"/>
  <c r="Y72" i="108"/>
  <c r="Y73" i="108"/>
  <c r="Y74" i="108"/>
  <c r="Y75" i="108"/>
  <c r="Y76" i="108"/>
  <c r="Y77" i="108"/>
  <c r="Y78" i="108"/>
  <c r="Y79" i="108"/>
  <c r="Y80" i="108"/>
  <c r="Y81" i="108"/>
  <c r="Y82" i="108"/>
  <c r="Y83" i="108"/>
  <c r="Y84" i="108"/>
  <c r="Y85" i="108"/>
  <c r="Y86" i="108"/>
  <c r="Y87" i="108"/>
  <c r="Y88" i="108"/>
  <c r="Y89" i="108"/>
  <c r="Y90" i="108"/>
  <c r="Y91" i="108"/>
  <c r="Y92" i="108"/>
  <c r="Y93" i="108"/>
  <c r="Y94" i="108"/>
  <c r="Y95" i="108"/>
  <c r="Y96" i="108"/>
  <c r="Y97" i="108"/>
  <c r="Y98" i="108"/>
  <c r="Y99" i="108"/>
  <c r="Y100" i="108"/>
  <c r="Y101" i="108"/>
  <c r="Y102" i="108"/>
  <c r="Y103" i="108"/>
  <c r="Y104" i="108"/>
  <c r="Y105" i="108"/>
  <c r="Y106" i="108"/>
  <c r="Y107" i="108"/>
  <c r="Y108" i="108"/>
  <c r="Y109" i="108"/>
  <c r="Y110" i="108"/>
  <c r="Y111" i="108"/>
  <c r="Y112" i="108"/>
  <c r="Y113" i="108"/>
  <c r="Y114" i="108"/>
  <c r="Y115" i="108"/>
  <c r="Y116" i="108"/>
  <c r="Y117" i="108"/>
  <c r="Y118" i="108"/>
  <c r="Y119" i="108"/>
  <c r="Y120" i="108"/>
  <c r="Y121" i="108"/>
  <c r="Y122" i="108"/>
  <c r="Y123" i="108"/>
  <c r="Y124" i="108"/>
  <c r="Y125" i="108"/>
  <c r="Y126" i="108"/>
  <c r="Y127" i="108"/>
  <c r="Y128" i="108"/>
  <c r="Y129" i="108"/>
  <c r="Y130" i="108"/>
  <c r="Y131" i="108"/>
  <c r="Y132" i="108"/>
  <c r="Y133" i="108"/>
  <c r="Y134" i="108"/>
  <c r="Y135" i="108"/>
  <c r="Y136" i="108"/>
  <c r="Y137" i="108"/>
  <c r="Y138" i="108"/>
  <c r="Y139" i="108"/>
  <c r="Y140" i="108"/>
  <c r="Y141" i="108"/>
  <c r="Y142" i="108"/>
  <c r="Y143" i="108"/>
  <c r="Y144" i="108"/>
  <c r="Y145" i="108"/>
  <c r="Y146" i="108"/>
  <c r="Y147" i="108"/>
  <c r="AA2" i="108"/>
  <c r="AD2" i="108"/>
  <c r="F2" i="108"/>
  <c r="J2" i="108"/>
  <c r="L2" i="108"/>
  <c r="K2" i="108"/>
  <c r="M2" i="108"/>
  <c r="AG2" i="108"/>
  <c r="Z2" i="108"/>
  <c r="AC2" i="108"/>
  <c r="AF2" i="108"/>
  <c r="Y2" i="108"/>
  <c r="AB2" i="108"/>
  <c r="AE2" i="108"/>
  <c r="X3" i="108"/>
  <c r="X4" i="108"/>
  <c r="X5" i="108"/>
  <c r="X6" i="108"/>
  <c r="X7" i="108"/>
  <c r="X8" i="108"/>
  <c r="X9" i="108"/>
  <c r="X10" i="108"/>
  <c r="X11" i="108"/>
  <c r="X12" i="108"/>
  <c r="X13" i="108"/>
  <c r="X14" i="108"/>
  <c r="X15" i="108"/>
  <c r="X16" i="108"/>
  <c r="X17" i="108"/>
  <c r="X18" i="108"/>
  <c r="X19" i="108"/>
  <c r="X20" i="108"/>
  <c r="X21" i="108"/>
  <c r="X22" i="108"/>
  <c r="X23" i="108"/>
  <c r="X24" i="108"/>
  <c r="X25" i="108"/>
  <c r="X26" i="108"/>
  <c r="X27" i="108"/>
  <c r="X28" i="108"/>
  <c r="X29" i="108"/>
  <c r="X30" i="108"/>
  <c r="X31" i="108"/>
  <c r="X32" i="108"/>
  <c r="X33" i="108"/>
  <c r="X34" i="108"/>
  <c r="X35" i="108"/>
  <c r="X36" i="108"/>
  <c r="X37" i="108"/>
  <c r="X38" i="108"/>
  <c r="X39" i="108"/>
  <c r="X40" i="108"/>
  <c r="X41" i="108"/>
  <c r="X42" i="108"/>
  <c r="X43" i="108"/>
  <c r="X44" i="108"/>
  <c r="X45" i="108"/>
  <c r="X46" i="108"/>
  <c r="X47" i="108"/>
  <c r="X48" i="108"/>
  <c r="X49" i="108"/>
  <c r="X50" i="108"/>
  <c r="X51" i="108"/>
  <c r="X52" i="108"/>
  <c r="X53" i="108"/>
  <c r="X54" i="108"/>
  <c r="X55" i="108"/>
  <c r="X56" i="108"/>
  <c r="X57" i="108"/>
  <c r="X58" i="108"/>
  <c r="X59" i="108"/>
  <c r="X60" i="108"/>
  <c r="X61" i="108"/>
  <c r="X62" i="108"/>
  <c r="X63" i="108"/>
  <c r="X64" i="108"/>
  <c r="X65" i="108"/>
  <c r="X66" i="108"/>
  <c r="X67" i="108"/>
  <c r="X68" i="108"/>
  <c r="X69" i="108"/>
  <c r="X70" i="108"/>
  <c r="X71" i="108"/>
  <c r="X72" i="108"/>
  <c r="X73" i="108"/>
  <c r="X74" i="108"/>
  <c r="X75" i="108"/>
  <c r="X76" i="108"/>
  <c r="X77" i="108"/>
  <c r="X78" i="108"/>
  <c r="X79" i="108"/>
  <c r="X80" i="108"/>
  <c r="X81" i="108"/>
  <c r="X82" i="108"/>
  <c r="X83" i="108"/>
  <c r="X84" i="108"/>
  <c r="X85" i="108"/>
  <c r="X86" i="108"/>
  <c r="X87" i="108"/>
  <c r="X88" i="108"/>
  <c r="X89" i="108"/>
  <c r="X90" i="108"/>
  <c r="X91" i="108"/>
  <c r="X92" i="108"/>
  <c r="X93" i="108"/>
  <c r="X94" i="108"/>
  <c r="X95" i="108"/>
  <c r="X96" i="108"/>
  <c r="X97" i="108"/>
  <c r="X98" i="108"/>
  <c r="X99" i="108"/>
  <c r="X100" i="108"/>
  <c r="X101" i="108"/>
  <c r="X102" i="108"/>
  <c r="X103" i="108"/>
  <c r="X104" i="108"/>
  <c r="X105" i="108"/>
  <c r="X106" i="108"/>
  <c r="X107" i="108"/>
  <c r="X108" i="108"/>
  <c r="X109" i="108"/>
  <c r="X110" i="108"/>
  <c r="X111" i="108"/>
  <c r="X112" i="108"/>
  <c r="X113" i="108"/>
  <c r="X114" i="108"/>
  <c r="X115" i="108"/>
  <c r="X116" i="108"/>
  <c r="X117" i="108"/>
  <c r="X118" i="108"/>
  <c r="X119" i="108"/>
  <c r="X120" i="108"/>
  <c r="X121" i="108"/>
  <c r="X122" i="108"/>
  <c r="X123" i="108"/>
  <c r="X124" i="108"/>
  <c r="X125" i="108"/>
  <c r="X126" i="108"/>
  <c r="X127" i="108"/>
  <c r="X128" i="108"/>
  <c r="X129" i="108"/>
  <c r="X130" i="108"/>
  <c r="X131" i="108"/>
  <c r="X132" i="108"/>
  <c r="X133" i="108"/>
  <c r="X134" i="108"/>
  <c r="X135" i="108"/>
  <c r="X136" i="108"/>
  <c r="X137" i="108"/>
  <c r="X138" i="108"/>
  <c r="X139" i="108"/>
  <c r="X140" i="108"/>
  <c r="X141" i="108"/>
  <c r="X142" i="108"/>
  <c r="X143" i="108"/>
  <c r="X144" i="108"/>
  <c r="X145" i="108"/>
  <c r="X146" i="108"/>
  <c r="X147" i="108"/>
  <c r="W3" i="108"/>
  <c r="W4" i="108"/>
  <c r="W5" i="108"/>
  <c r="W6" i="108"/>
  <c r="W7" i="108"/>
  <c r="W8" i="108"/>
  <c r="W9" i="108"/>
  <c r="W10" i="108"/>
  <c r="W11" i="108"/>
  <c r="W12" i="108"/>
  <c r="W13" i="108"/>
  <c r="W14" i="108"/>
  <c r="W15" i="108"/>
  <c r="W16" i="108"/>
  <c r="W17" i="108"/>
  <c r="W18" i="108"/>
  <c r="W19" i="108"/>
  <c r="W20" i="108"/>
  <c r="W21" i="108"/>
  <c r="W22" i="108"/>
  <c r="W23" i="108"/>
  <c r="W24" i="108"/>
  <c r="W25" i="108"/>
  <c r="W26" i="108"/>
  <c r="W27" i="108"/>
  <c r="W28" i="108"/>
  <c r="W29" i="108"/>
  <c r="W30" i="108"/>
  <c r="W31" i="108"/>
  <c r="W32" i="108"/>
  <c r="W33" i="108"/>
  <c r="W34" i="108"/>
  <c r="W35" i="108"/>
  <c r="W36" i="108"/>
  <c r="W37" i="108"/>
  <c r="W38" i="108"/>
  <c r="W39" i="108"/>
  <c r="W40" i="108"/>
  <c r="W41" i="108"/>
  <c r="W42" i="108"/>
  <c r="W43" i="108"/>
  <c r="W44" i="108"/>
  <c r="W45" i="108"/>
  <c r="W46" i="108"/>
  <c r="W47" i="108"/>
  <c r="W48" i="108"/>
  <c r="W49" i="108"/>
  <c r="W50" i="108"/>
  <c r="W51" i="108"/>
  <c r="W52" i="108"/>
  <c r="W53" i="108"/>
  <c r="W54" i="108"/>
  <c r="W55" i="108"/>
  <c r="W56" i="108"/>
  <c r="W57" i="108"/>
  <c r="W58" i="108"/>
  <c r="W59" i="108"/>
  <c r="W60" i="108"/>
  <c r="W61" i="108"/>
  <c r="W62" i="108"/>
  <c r="W63" i="108"/>
  <c r="W64" i="108"/>
  <c r="W65" i="108"/>
  <c r="W66" i="108"/>
  <c r="W67" i="108"/>
  <c r="W68" i="108"/>
  <c r="W69" i="108"/>
  <c r="W70" i="108"/>
  <c r="W71" i="108"/>
  <c r="W72" i="108"/>
  <c r="W73" i="108"/>
  <c r="W74" i="108"/>
  <c r="W75" i="108"/>
  <c r="W76" i="108"/>
  <c r="W77" i="108"/>
  <c r="W78" i="108"/>
  <c r="W79" i="108"/>
  <c r="W80" i="108"/>
  <c r="W81" i="108"/>
  <c r="W82" i="108"/>
  <c r="W83" i="108"/>
  <c r="W84" i="108"/>
  <c r="W85" i="108"/>
  <c r="W86" i="108"/>
  <c r="W87" i="108"/>
  <c r="W88" i="108"/>
  <c r="W89" i="108"/>
  <c r="W90" i="108"/>
  <c r="W91" i="108"/>
  <c r="W92" i="108"/>
  <c r="W93" i="108"/>
  <c r="W94" i="108"/>
  <c r="W95" i="108"/>
  <c r="W96" i="108"/>
  <c r="W97" i="108"/>
  <c r="W98" i="108"/>
  <c r="W99" i="108"/>
  <c r="W100" i="108"/>
  <c r="W101" i="108"/>
  <c r="W102" i="108"/>
  <c r="W103" i="108"/>
  <c r="W104" i="108"/>
  <c r="W105" i="108"/>
  <c r="W106" i="108"/>
  <c r="W107" i="108"/>
  <c r="W108" i="108"/>
  <c r="W109" i="108"/>
  <c r="W110" i="108"/>
  <c r="W111" i="108"/>
  <c r="W112" i="108"/>
  <c r="W113" i="108"/>
  <c r="W114" i="108"/>
  <c r="W115" i="108"/>
  <c r="W116" i="108"/>
  <c r="W117" i="108"/>
  <c r="W118" i="108"/>
  <c r="W119" i="108"/>
  <c r="W120" i="108"/>
  <c r="W121" i="108"/>
  <c r="W122" i="108"/>
  <c r="W123" i="108"/>
  <c r="W124" i="108"/>
  <c r="W125" i="108"/>
  <c r="W126" i="108"/>
  <c r="W127" i="108"/>
  <c r="W128" i="108"/>
  <c r="W129" i="108"/>
  <c r="W130" i="108"/>
  <c r="W131" i="108"/>
  <c r="W132" i="108"/>
  <c r="W133" i="108"/>
  <c r="W134" i="108"/>
  <c r="W135" i="108"/>
  <c r="W136" i="108"/>
  <c r="W137" i="108"/>
  <c r="W138" i="108"/>
  <c r="W139" i="108"/>
  <c r="W140" i="108"/>
  <c r="W141" i="108"/>
  <c r="W142" i="108"/>
  <c r="W143" i="108"/>
  <c r="W144" i="108"/>
  <c r="W145" i="108"/>
  <c r="W146" i="108"/>
  <c r="W147" i="108"/>
  <c r="V3" i="108"/>
  <c r="V4" i="108"/>
  <c r="V5" i="108"/>
  <c r="V6" i="108"/>
  <c r="V7" i="108"/>
  <c r="V8" i="108"/>
  <c r="V9" i="108"/>
  <c r="V10" i="108"/>
  <c r="V11" i="108"/>
  <c r="V12" i="108"/>
  <c r="V13" i="108"/>
  <c r="V14" i="108"/>
  <c r="V15" i="108"/>
  <c r="V16" i="108"/>
  <c r="V17" i="108"/>
  <c r="V18" i="108"/>
  <c r="V19" i="108"/>
  <c r="V20" i="108"/>
  <c r="V21" i="108"/>
  <c r="V22" i="108"/>
  <c r="V23" i="108"/>
  <c r="V24" i="108"/>
  <c r="V25" i="108"/>
  <c r="V26" i="108"/>
  <c r="V27" i="108"/>
  <c r="V28" i="108"/>
  <c r="V29" i="108"/>
  <c r="V30" i="108"/>
  <c r="V31" i="108"/>
  <c r="V32" i="108"/>
  <c r="V33" i="108"/>
  <c r="V34" i="108"/>
  <c r="V35" i="108"/>
  <c r="V36" i="108"/>
  <c r="V37" i="108"/>
  <c r="V38" i="108"/>
  <c r="V39" i="108"/>
  <c r="V40" i="108"/>
  <c r="V41" i="108"/>
  <c r="V42" i="108"/>
  <c r="V43" i="108"/>
  <c r="V44" i="108"/>
  <c r="V45" i="108"/>
  <c r="V46" i="108"/>
  <c r="V47" i="108"/>
  <c r="V48" i="108"/>
  <c r="V49" i="108"/>
  <c r="V50" i="108"/>
  <c r="V51" i="108"/>
  <c r="V52" i="108"/>
  <c r="V53" i="108"/>
  <c r="V54" i="108"/>
  <c r="V55" i="108"/>
  <c r="V56" i="108"/>
  <c r="V57" i="108"/>
  <c r="V58" i="108"/>
  <c r="V59" i="108"/>
  <c r="V60" i="108"/>
  <c r="V61" i="108"/>
  <c r="V62" i="108"/>
  <c r="V63" i="108"/>
  <c r="V64" i="108"/>
  <c r="V65" i="108"/>
  <c r="V66" i="108"/>
  <c r="V67" i="108"/>
  <c r="V68" i="108"/>
  <c r="V69" i="108"/>
  <c r="V70" i="108"/>
  <c r="V71" i="108"/>
  <c r="V72" i="108"/>
  <c r="V73" i="108"/>
  <c r="V74" i="108"/>
  <c r="V75" i="108"/>
  <c r="V76" i="108"/>
  <c r="V77" i="108"/>
  <c r="V78" i="108"/>
  <c r="V79" i="108"/>
  <c r="V80" i="108"/>
  <c r="V81" i="108"/>
  <c r="V82" i="108"/>
  <c r="V83" i="108"/>
  <c r="V84" i="108"/>
  <c r="V85" i="108"/>
  <c r="V86" i="108"/>
  <c r="V87" i="108"/>
  <c r="V88" i="108"/>
  <c r="V89" i="108"/>
  <c r="V90" i="108"/>
  <c r="V91" i="108"/>
  <c r="V92" i="108"/>
  <c r="V93" i="108"/>
  <c r="V94" i="108"/>
  <c r="V95" i="108"/>
  <c r="V96" i="108"/>
  <c r="V97" i="108"/>
  <c r="V98" i="108"/>
  <c r="V99" i="108"/>
  <c r="V100" i="108"/>
  <c r="V101" i="108"/>
  <c r="V102" i="108"/>
  <c r="V103" i="108"/>
  <c r="V104" i="108"/>
  <c r="V105" i="108"/>
  <c r="V106" i="108"/>
  <c r="V107" i="108"/>
  <c r="V108" i="108"/>
  <c r="V109" i="108"/>
  <c r="V110" i="108"/>
  <c r="V111" i="108"/>
  <c r="V112" i="108"/>
  <c r="V113" i="108"/>
  <c r="V114" i="108"/>
  <c r="V115" i="108"/>
  <c r="V116" i="108"/>
  <c r="V117" i="108"/>
  <c r="V118" i="108"/>
  <c r="V119" i="108"/>
  <c r="V120" i="108"/>
  <c r="V121" i="108"/>
  <c r="V122" i="108"/>
  <c r="V123" i="108"/>
  <c r="V124" i="108"/>
  <c r="V125" i="108"/>
  <c r="V126" i="108"/>
  <c r="V127" i="108"/>
  <c r="V128" i="108"/>
  <c r="V129" i="108"/>
  <c r="V130" i="108"/>
  <c r="V131" i="108"/>
  <c r="V132" i="108"/>
  <c r="V133" i="108"/>
  <c r="V134" i="108"/>
  <c r="V135" i="108"/>
  <c r="V136" i="108"/>
  <c r="V137" i="108"/>
  <c r="V138" i="108"/>
  <c r="V139" i="108"/>
  <c r="V140" i="108"/>
  <c r="V141" i="108"/>
  <c r="V142" i="108"/>
  <c r="V143" i="108"/>
  <c r="V144" i="108"/>
  <c r="V145" i="108"/>
  <c r="V146" i="108"/>
  <c r="V147" i="108"/>
  <c r="U3" i="108"/>
  <c r="U4" i="108"/>
  <c r="U5" i="108"/>
  <c r="U6" i="108"/>
  <c r="U7" i="108"/>
  <c r="U8" i="108"/>
  <c r="U9" i="108"/>
  <c r="U10" i="108"/>
  <c r="U11" i="108"/>
  <c r="U12" i="108"/>
  <c r="U13" i="108"/>
  <c r="U14" i="108"/>
  <c r="U15" i="108"/>
  <c r="U16" i="108"/>
  <c r="U17" i="108"/>
  <c r="U18" i="108"/>
  <c r="U19" i="108"/>
  <c r="U20" i="108"/>
  <c r="U21" i="108"/>
  <c r="U22" i="108"/>
  <c r="U23" i="108"/>
  <c r="U24" i="108"/>
  <c r="U25" i="108"/>
  <c r="U26" i="108"/>
  <c r="U27" i="108"/>
  <c r="U28" i="108"/>
  <c r="U29" i="108"/>
  <c r="U30" i="108"/>
  <c r="U31" i="108"/>
  <c r="U32" i="108"/>
  <c r="U33" i="108"/>
  <c r="U34" i="108"/>
  <c r="U35" i="108"/>
  <c r="U36" i="108"/>
  <c r="U37" i="108"/>
  <c r="U38" i="108"/>
  <c r="U39" i="108"/>
  <c r="U40" i="108"/>
  <c r="U41" i="108"/>
  <c r="U42" i="108"/>
  <c r="U43" i="108"/>
  <c r="U44" i="108"/>
  <c r="U45" i="108"/>
  <c r="U46" i="108"/>
  <c r="U47" i="108"/>
  <c r="U48" i="108"/>
  <c r="U49" i="108"/>
  <c r="U50" i="108"/>
  <c r="U51" i="108"/>
  <c r="U52" i="108"/>
  <c r="U53" i="108"/>
  <c r="U54" i="108"/>
  <c r="U55" i="108"/>
  <c r="U56" i="108"/>
  <c r="U57" i="108"/>
  <c r="U58" i="108"/>
  <c r="U59" i="108"/>
  <c r="U60" i="108"/>
  <c r="U61" i="108"/>
  <c r="U62" i="108"/>
  <c r="U63" i="108"/>
  <c r="U64" i="108"/>
  <c r="U65" i="108"/>
  <c r="U66" i="108"/>
  <c r="U67" i="108"/>
  <c r="U68" i="108"/>
  <c r="U69" i="108"/>
  <c r="U70" i="108"/>
  <c r="U71" i="108"/>
  <c r="U72" i="108"/>
  <c r="U73" i="108"/>
  <c r="U74" i="108"/>
  <c r="U75" i="108"/>
  <c r="U76" i="108"/>
  <c r="U77" i="108"/>
  <c r="U78" i="108"/>
  <c r="U79" i="108"/>
  <c r="U80" i="108"/>
  <c r="U81" i="108"/>
  <c r="U82" i="108"/>
  <c r="U83" i="108"/>
  <c r="U84" i="108"/>
  <c r="U85" i="108"/>
  <c r="U86" i="108"/>
  <c r="U87" i="108"/>
  <c r="U88" i="108"/>
  <c r="U89" i="108"/>
  <c r="U90" i="108"/>
  <c r="U91" i="108"/>
  <c r="U92" i="108"/>
  <c r="U93" i="108"/>
  <c r="U94" i="108"/>
  <c r="U95" i="108"/>
  <c r="U96" i="108"/>
  <c r="U97" i="108"/>
  <c r="U98" i="108"/>
  <c r="U99" i="108"/>
  <c r="U100" i="108"/>
  <c r="U101" i="108"/>
  <c r="U102" i="108"/>
  <c r="U103" i="108"/>
  <c r="U104" i="108"/>
  <c r="U105" i="108"/>
  <c r="U106" i="108"/>
  <c r="U107" i="108"/>
  <c r="U108" i="108"/>
  <c r="U109" i="108"/>
  <c r="U110" i="108"/>
  <c r="U111" i="108"/>
  <c r="U112" i="108"/>
  <c r="U113" i="108"/>
  <c r="U114" i="108"/>
  <c r="U115" i="108"/>
  <c r="U116" i="108"/>
  <c r="U117" i="108"/>
  <c r="U118" i="108"/>
  <c r="U119" i="108"/>
  <c r="U120" i="108"/>
  <c r="U121" i="108"/>
  <c r="U122" i="108"/>
  <c r="U123" i="108"/>
  <c r="U124" i="108"/>
  <c r="U125" i="108"/>
  <c r="U126" i="108"/>
  <c r="U127" i="108"/>
  <c r="U128" i="108"/>
  <c r="U129" i="108"/>
  <c r="U130" i="108"/>
  <c r="U131" i="108"/>
  <c r="U132" i="108"/>
  <c r="U133" i="108"/>
  <c r="U134" i="108"/>
  <c r="U135" i="108"/>
  <c r="U136" i="108"/>
  <c r="U137" i="108"/>
  <c r="U138" i="108"/>
  <c r="U139" i="108"/>
  <c r="U140" i="108"/>
  <c r="U141" i="108"/>
  <c r="U142" i="108"/>
  <c r="U143" i="108"/>
  <c r="U144" i="108"/>
  <c r="U145" i="108"/>
  <c r="U146" i="108"/>
  <c r="U147" i="108"/>
  <c r="T3" i="108"/>
  <c r="T4" i="108"/>
  <c r="T5" i="108"/>
  <c r="T6" i="108"/>
  <c r="T7" i="108"/>
  <c r="T8" i="108"/>
  <c r="T9" i="108"/>
  <c r="T10" i="108"/>
  <c r="T11" i="108"/>
  <c r="T12" i="108"/>
  <c r="T13" i="108"/>
  <c r="T14" i="108"/>
  <c r="T15" i="108"/>
  <c r="T16" i="108"/>
  <c r="T17" i="108"/>
  <c r="T18" i="108"/>
  <c r="T19" i="108"/>
  <c r="T20" i="108"/>
  <c r="T21" i="108"/>
  <c r="T22" i="108"/>
  <c r="T23" i="108"/>
  <c r="T24" i="108"/>
  <c r="T25" i="108"/>
  <c r="T26" i="108"/>
  <c r="T27" i="108"/>
  <c r="T28" i="108"/>
  <c r="T29" i="108"/>
  <c r="T30" i="108"/>
  <c r="T31" i="108"/>
  <c r="T32" i="108"/>
  <c r="T33" i="108"/>
  <c r="T34" i="108"/>
  <c r="T35" i="108"/>
  <c r="T36" i="108"/>
  <c r="T37" i="108"/>
  <c r="T38" i="108"/>
  <c r="T39" i="108"/>
  <c r="T40" i="108"/>
  <c r="T41" i="108"/>
  <c r="T42" i="108"/>
  <c r="T43" i="108"/>
  <c r="T44" i="108"/>
  <c r="T45" i="108"/>
  <c r="T46" i="108"/>
  <c r="T47" i="108"/>
  <c r="T48" i="108"/>
  <c r="T49" i="108"/>
  <c r="T50" i="108"/>
  <c r="T51" i="108"/>
  <c r="T52" i="108"/>
  <c r="T53" i="108"/>
  <c r="T54" i="108"/>
  <c r="T55" i="108"/>
  <c r="T56" i="108"/>
  <c r="T57" i="108"/>
  <c r="T58" i="108"/>
  <c r="T59" i="108"/>
  <c r="T60" i="108"/>
  <c r="T61" i="108"/>
  <c r="T62" i="108"/>
  <c r="T63" i="108"/>
  <c r="T64" i="108"/>
  <c r="T65" i="108"/>
  <c r="T66" i="108"/>
  <c r="T67" i="108"/>
  <c r="T68" i="108"/>
  <c r="T69" i="108"/>
  <c r="T70" i="108"/>
  <c r="T71" i="108"/>
  <c r="T72" i="108"/>
  <c r="T73" i="108"/>
  <c r="T74" i="108"/>
  <c r="T75" i="108"/>
  <c r="T76" i="108"/>
  <c r="T77" i="108"/>
  <c r="T78" i="108"/>
  <c r="T79" i="108"/>
  <c r="T80" i="108"/>
  <c r="T81" i="108"/>
  <c r="T82" i="108"/>
  <c r="T83" i="108"/>
  <c r="T84" i="108"/>
  <c r="T85" i="108"/>
  <c r="T86" i="108"/>
  <c r="T87" i="108"/>
  <c r="T88" i="108"/>
  <c r="T89" i="108"/>
  <c r="T90" i="108"/>
  <c r="T91" i="108"/>
  <c r="T92" i="108"/>
  <c r="T93" i="108"/>
  <c r="T94" i="108"/>
  <c r="T95" i="108"/>
  <c r="T96" i="108"/>
  <c r="T97" i="108"/>
  <c r="T98" i="108"/>
  <c r="T99" i="108"/>
  <c r="T100" i="108"/>
  <c r="T101" i="108"/>
  <c r="T102" i="108"/>
  <c r="T103" i="108"/>
  <c r="T104" i="108"/>
  <c r="T105" i="108"/>
  <c r="T106" i="108"/>
  <c r="T107" i="108"/>
  <c r="T108" i="108"/>
  <c r="T109" i="108"/>
  <c r="T110" i="108"/>
  <c r="T111" i="108"/>
  <c r="T112" i="108"/>
  <c r="T113" i="108"/>
  <c r="T114" i="108"/>
  <c r="T115" i="108"/>
  <c r="T116" i="108"/>
  <c r="T117" i="108"/>
  <c r="T118" i="108"/>
  <c r="T119" i="108"/>
  <c r="T120" i="108"/>
  <c r="T121" i="108"/>
  <c r="T122" i="108"/>
  <c r="T123" i="108"/>
  <c r="T124" i="108"/>
  <c r="T125" i="108"/>
  <c r="T126" i="108"/>
  <c r="T127" i="108"/>
  <c r="T128" i="108"/>
  <c r="T129" i="108"/>
  <c r="T130" i="108"/>
  <c r="T131" i="108"/>
  <c r="T132" i="108"/>
  <c r="T133" i="108"/>
  <c r="T134" i="108"/>
  <c r="T135" i="108"/>
  <c r="T136" i="108"/>
  <c r="T137" i="108"/>
  <c r="T138" i="108"/>
  <c r="T139" i="108"/>
  <c r="T140" i="108"/>
  <c r="T141" i="108"/>
  <c r="T142" i="108"/>
  <c r="T143" i="108"/>
  <c r="T144" i="108"/>
  <c r="T145" i="108"/>
  <c r="T146" i="108"/>
  <c r="T147" i="108"/>
  <c r="S3" i="108"/>
  <c r="S4" i="108"/>
  <c r="S5" i="108"/>
  <c r="S6" i="108"/>
  <c r="S7" i="108"/>
  <c r="S8" i="108"/>
  <c r="S9" i="108"/>
  <c r="S10" i="108"/>
  <c r="S11" i="108"/>
  <c r="S12" i="108"/>
  <c r="S13" i="108"/>
  <c r="S14" i="108"/>
  <c r="S15" i="108"/>
  <c r="S16" i="108"/>
  <c r="S17" i="108"/>
  <c r="S18" i="108"/>
  <c r="S19" i="108"/>
  <c r="S20" i="108"/>
  <c r="S21" i="108"/>
  <c r="S22" i="108"/>
  <c r="S23" i="108"/>
  <c r="S24" i="108"/>
  <c r="S25" i="108"/>
  <c r="S26" i="108"/>
  <c r="S27" i="108"/>
  <c r="S28" i="108"/>
  <c r="S29" i="108"/>
  <c r="S30" i="108"/>
  <c r="S31" i="108"/>
  <c r="S32" i="108"/>
  <c r="S33" i="108"/>
  <c r="S34" i="108"/>
  <c r="S35" i="108"/>
  <c r="S36" i="108"/>
  <c r="S37" i="108"/>
  <c r="S38" i="108"/>
  <c r="S39" i="108"/>
  <c r="S40" i="108"/>
  <c r="S41" i="108"/>
  <c r="S42" i="108"/>
  <c r="S43" i="108"/>
  <c r="S44" i="108"/>
  <c r="S45" i="108"/>
  <c r="S46" i="108"/>
  <c r="S47" i="108"/>
  <c r="S48" i="108"/>
  <c r="S49" i="108"/>
  <c r="S50" i="108"/>
  <c r="S51" i="108"/>
  <c r="S52" i="108"/>
  <c r="S53" i="108"/>
  <c r="S54" i="108"/>
  <c r="S55" i="108"/>
  <c r="S56" i="108"/>
  <c r="S57" i="108"/>
  <c r="S58" i="108"/>
  <c r="S59" i="108"/>
  <c r="S60" i="108"/>
  <c r="S61" i="108"/>
  <c r="S62" i="108"/>
  <c r="S63" i="108"/>
  <c r="S64" i="108"/>
  <c r="S65" i="108"/>
  <c r="S66" i="108"/>
  <c r="S67" i="108"/>
  <c r="S68" i="108"/>
  <c r="S69" i="108"/>
  <c r="S70" i="108"/>
  <c r="S71" i="108"/>
  <c r="S72" i="108"/>
  <c r="S73" i="108"/>
  <c r="S74" i="108"/>
  <c r="S75" i="108"/>
  <c r="S76" i="108"/>
  <c r="S77" i="108"/>
  <c r="S78" i="108"/>
  <c r="S79" i="108"/>
  <c r="S80" i="108"/>
  <c r="S81" i="108"/>
  <c r="S82" i="108"/>
  <c r="S83" i="108"/>
  <c r="S84" i="108"/>
  <c r="S85" i="108"/>
  <c r="S86" i="108"/>
  <c r="S87" i="108"/>
  <c r="S88" i="108"/>
  <c r="S89" i="108"/>
  <c r="S90" i="108"/>
  <c r="S91" i="108"/>
  <c r="S92" i="108"/>
  <c r="S93" i="108"/>
  <c r="S94" i="108"/>
  <c r="S95" i="108"/>
  <c r="S96" i="108"/>
  <c r="S97" i="108"/>
  <c r="S98" i="108"/>
  <c r="S99" i="108"/>
  <c r="S100" i="108"/>
  <c r="S101" i="108"/>
  <c r="S102" i="108"/>
  <c r="S103" i="108"/>
  <c r="S104" i="108"/>
  <c r="S105" i="108"/>
  <c r="S106" i="108"/>
  <c r="S107" i="108"/>
  <c r="S108" i="108"/>
  <c r="S109" i="108"/>
  <c r="S110" i="108"/>
  <c r="S111" i="108"/>
  <c r="S112" i="108"/>
  <c r="S113" i="108"/>
  <c r="S114" i="108"/>
  <c r="S115" i="108"/>
  <c r="S116" i="108"/>
  <c r="S117" i="108"/>
  <c r="S118" i="108"/>
  <c r="S119" i="108"/>
  <c r="S120" i="108"/>
  <c r="S121" i="108"/>
  <c r="S122" i="108"/>
  <c r="S123" i="108"/>
  <c r="S124" i="108"/>
  <c r="S125" i="108"/>
  <c r="S126" i="108"/>
  <c r="S127" i="108"/>
  <c r="S128" i="108"/>
  <c r="S129" i="108"/>
  <c r="S130" i="108"/>
  <c r="S131" i="108"/>
  <c r="S132" i="108"/>
  <c r="S133" i="108"/>
  <c r="S134" i="108"/>
  <c r="S135" i="108"/>
  <c r="S136" i="108"/>
  <c r="S137" i="108"/>
  <c r="S138" i="108"/>
  <c r="S139" i="108"/>
  <c r="S140" i="108"/>
  <c r="S141" i="108"/>
  <c r="S142" i="108"/>
  <c r="S143" i="108"/>
  <c r="S144" i="108"/>
  <c r="S145" i="108"/>
  <c r="S146" i="108"/>
  <c r="S147" i="108"/>
  <c r="R3" i="108"/>
  <c r="R4" i="108"/>
  <c r="R5" i="108"/>
  <c r="R6" i="108"/>
  <c r="R7" i="108"/>
  <c r="R8" i="108"/>
  <c r="R9" i="108"/>
  <c r="R10" i="108"/>
  <c r="R11" i="108"/>
  <c r="R12" i="108"/>
  <c r="R13" i="108"/>
  <c r="R14" i="108"/>
  <c r="R15" i="108"/>
  <c r="R16" i="108"/>
  <c r="R17" i="108"/>
  <c r="R18" i="108"/>
  <c r="R19" i="108"/>
  <c r="R20" i="108"/>
  <c r="R21" i="108"/>
  <c r="R22" i="108"/>
  <c r="R23" i="108"/>
  <c r="R24" i="108"/>
  <c r="R25" i="108"/>
  <c r="R26" i="108"/>
  <c r="R27" i="108"/>
  <c r="R28" i="108"/>
  <c r="R29" i="108"/>
  <c r="R30" i="108"/>
  <c r="R31" i="108"/>
  <c r="R32" i="108"/>
  <c r="R33" i="108"/>
  <c r="R34" i="108"/>
  <c r="R35" i="108"/>
  <c r="R36" i="108"/>
  <c r="R37" i="108"/>
  <c r="R38" i="108"/>
  <c r="R39" i="108"/>
  <c r="R40" i="108"/>
  <c r="R41" i="108"/>
  <c r="R42" i="108"/>
  <c r="R43" i="108"/>
  <c r="R44" i="108"/>
  <c r="R45" i="108"/>
  <c r="R46" i="108"/>
  <c r="R47" i="108"/>
  <c r="R48" i="108"/>
  <c r="R49" i="108"/>
  <c r="R50" i="108"/>
  <c r="R51" i="108"/>
  <c r="R52" i="108"/>
  <c r="R53" i="108"/>
  <c r="R54" i="108"/>
  <c r="R55" i="108"/>
  <c r="R56" i="108"/>
  <c r="R57" i="108"/>
  <c r="R58" i="108"/>
  <c r="R59" i="108"/>
  <c r="R60" i="108"/>
  <c r="R61" i="108"/>
  <c r="R62" i="108"/>
  <c r="R63" i="108"/>
  <c r="R64" i="108"/>
  <c r="R65" i="108"/>
  <c r="R66" i="108"/>
  <c r="R67" i="108"/>
  <c r="R68" i="108"/>
  <c r="R69" i="108"/>
  <c r="R70" i="108"/>
  <c r="R71" i="108"/>
  <c r="R72" i="108"/>
  <c r="R73" i="108"/>
  <c r="R74" i="108"/>
  <c r="R75" i="108"/>
  <c r="R76" i="108"/>
  <c r="R77" i="108"/>
  <c r="R78" i="108"/>
  <c r="R79" i="108"/>
  <c r="R80" i="108"/>
  <c r="R81" i="108"/>
  <c r="R82" i="108"/>
  <c r="R83" i="108"/>
  <c r="R84" i="108"/>
  <c r="R85" i="108"/>
  <c r="R86" i="108"/>
  <c r="R87" i="108"/>
  <c r="R88" i="108"/>
  <c r="R89" i="108"/>
  <c r="R90" i="108"/>
  <c r="R91" i="108"/>
  <c r="R92" i="108"/>
  <c r="R93" i="108"/>
  <c r="R94" i="108"/>
  <c r="R95" i="108"/>
  <c r="R96" i="108"/>
  <c r="R97" i="108"/>
  <c r="R98" i="108"/>
  <c r="R99" i="108"/>
  <c r="R100" i="108"/>
  <c r="R101" i="108"/>
  <c r="R102" i="108"/>
  <c r="R103" i="108"/>
  <c r="R104" i="108"/>
  <c r="R105" i="108"/>
  <c r="R106" i="108"/>
  <c r="R107" i="108"/>
  <c r="R108" i="108"/>
  <c r="R109" i="108"/>
  <c r="R110" i="108"/>
  <c r="R111" i="108"/>
  <c r="R112" i="108"/>
  <c r="R113" i="108"/>
  <c r="R114" i="108"/>
  <c r="R115" i="108"/>
  <c r="R116" i="108"/>
  <c r="R117" i="108"/>
  <c r="R118" i="108"/>
  <c r="R119" i="108"/>
  <c r="R120" i="108"/>
  <c r="R121" i="108"/>
  <c r="R122" i="108"/>
  <c r="R123" i="108"/>
  <c r="R124" i="108"/>
  <c r="R125" i="108"/>
  <c r="R126" i="108"/>
  <c r="R127" i="108"/>
  <c r="R128" i="108"/>
  <c r="R129" i="108"/>
  <c r="R130" i="108"/>
  <c r="R131" i="108"/>
  <c r="R132" i="108"/>
  <c r="R133" i="108"/>
  <c r="R134" i="108"/>
  <c r="R135" i="108"/>
  <c r="R136" i="108"/>
  <c r="R137" i="108"/>
  <c r="R138" i="108"/>
  <c r="R139" i="108"/>
  <c r="R140" i="108"/>
  <c r="R141" i="108"/>
  <c r="R142" i="108"/>
  <c r="R143" i="108"/>
  <c r="R144" i="108"/>
  <c r="R145" i="108"/>
  <c r="R146" i="108"/>
  <c r="R147" i="108"/>
  <c r="Q3" i="108"/>
  <c r="Q4" i="108"/>
  <c r="Q5" i="108"/>
  <c r="Q6" i="108"/>
  <c r="Q7" i="108"/>
  <c r="Q8" i="108"/>
  <c r="Q9" i="108"/>
  <c r="Q10" i="108"/>
  <c r="Q11" i="108"/>
  <c r="Q12" i="108"/>
  <c r="Q13" i="108"/>
  <c r="Q14" i="108"/>
  <c r="Q15" i="108"/>
  <c r="Q16" i="108"/>
  <c r="Q17" i="108"/>
  <c r="Q18" i="108"/>
  <c r="Q19" i="108"/>
  <c r="Q20" i="108"/>
  <c r="Q21" i="108"/>
  <c r="Q22" i="108"/>
  <c r="Q23" i="108"/>
  <c r="Q24" i="108"/>
  <c r="Q25" i="108"/>
  <c r="Q26" i="108"/>
  <c r="Q27" i="108"/>
  <c r="Q28" i="108"/>
  <c r="Q29" i="108"/>
  <c r="Q30" i="108"/>
  <c r="Q31" i="108"/>
  <c r="Q32" i="108"/>
  <c r="Q33" i="108"/>
  <c r="Q34" i="108"/>
  <c r="Q35" i="108"/>
  <c r="Q36" i="108"/>
  <c r="Q37" i="108"/>
  <c r="Q38" i="108"/>
  <c r="Q39" i="108"/>
  <c r="Q40" i="108"/>
  <c r="Q41" i="108"/>
  <c r="Q42" i="108"/>
  <c r="Q43" i="108"/>
  <c r="Q44" i="108"/>
  <c r="Q45" i="108"/>
  <c r="Q46" i="108"/>
  <c r="Q47" i="108"/>
  <c r="Q48" i="108"/>
  <c r="Q49" i="108"/>
  <c r="Q50" i="108"/>
  <c r="Q51" i="108"/>
  <c r="Q52" i="108"/>
  <c r="Q53" i="108"/>
  <c r="Q54" i="108"/>
  <c r="Q55" i="108"/>
  <c r="Q56" i="108"/>
  <c r="Q57" i="108"/>
  <c r="Q58" i="108"/>
  <c r="Q59" i="108"/>
  <c r="Q60" i="108"/>
  <c r="Q61" i="108"/>
  <c r="Q62" i="108"/>
  <c r="Q63" i="108"/>
  <c r="Q64" i="108"/>
  <c r="Q65" i="108"/>
  <c r="Q66" i="108"/>
  <c r="Q67" i="108"/>
  <c r="Q68" i="108"/>
  <c r="Q69" i="108"/>
  <c r="Q70" i="108"/>
  <c r="Q71" i="108"/>
  <c r="Q72" i="108"/>
  <c r="Q73" i="108"/>
  <c r="Q74" i="108"/>
  <c r="Q75" i="108"/>
  <c r="Q76" i="108"/>
  <c r="Q77" i="108"/>
  <c r="Q78" i="108"/>
  <c r="Q79" i="108"/>
  <c r="Q80" i="108"/>
  <c r="Q81" i="108"/>
  <c r="Q82" i="108"/>
  <c r="Q83" i="108"/>
  <c r="Q84" i="108"/>
  <c r="Q85" i="108"/>
  <c r="Q86" i="108"/>
  <c r="Q87" i="108"/>
  <c r="Q88" i="108"/>
  <c r="Q89" i="108"/>
  <c r="Q90" i="108"/>
  <c r="Q91" i="108"/>
  <c r="Q92" i="108"/>
  <c r="Q93" i="108"/>
  <c r="Q94" i="108"/>
  <c r="Q95" i="108"/>
  <c r="Q96" i="108"/>
  <c r="Q97" i="108"/>
  <c r="Q98" i="108"/>
  <c r="Q99" i="108"/>
  <c r="Q100" i="108"/>
  <c r="Q101" i="108"/>
  <c r="Q102" i="108"/>
  <c r="Q103" i="108"/>
  <c r="Q104" i="108"/>
  <c r="Q105" i="108"/>
  <c r="Q106" i="108"/>
  <c r="Q107" i="108"/>
  <c r="Q108" i="108"/>
  <c r="Q109" i="108"/>
  <c r="Q110" i="108"/>
  <c r="Q111" i="108"/>
  <c r="Q112" i="108"/>
  <c r="Q113" i="108"/>
  <c r="Q114" i="108"/>
  <c r="Q115" i="108"/>
  <c r="Q116" i="108"/>
  <c r="Q117" i="108"/>
  <c r="Q118" i="108"/>
  <c r="Q119" i="108"/>
  <c r="Q120" i="108"/>
  <c r="Q121" i="108"/>
  <c r="Q122" i="108"/>
  <c r="Q123" i="108"/>
  <c r="Q124" i="108"/>
  <c r="Q125" i="108"/>
  <c r="Q126" i="108"/>
  <c r="Q127" i="108"/>
  <c r="Q128" i="108"/>
  <c r="Q129" i="108"/>
  <c r="Q130" i="108"/>
  <c r="Q131" i="108"/>
  <c r="Q132" i="108"/>
  <c r="Q133" i="108"/>
  <c r="Q134" i="108"/>
  <c r="Q135" i="108"/>
  <c r="Q136" i="108"/>
  <c r="Q137" i="108"/>
  <c r="Q138" i="108"/>
  <c r="Q139" i="108"/>
  <c r="Q140" i="108"/>
  <c r="Q141" i="108"/>
  <c r="Q142" i="108"/>
  <c r="Q143" i="108"/>
  <c r="Q144" i="108"/>
  <c r="Q145" i="108"/>
  <c r="Q146" i="108"/>
  <c r="Q147" i="108"/>
  <c r="P3" i="108"/>
  <c r="P4" i="108"/>
  <c r="P5" i="108"/>
  <c r="P6" i="108"/>
  <c r="P7" i="108"/>
  <c r="P8" i="108"/>
  <c r="P9" i="108"/>
  <c r="P10" i="108"/>
  <c r="P11" i="108"/>
  <c r="P12" i="108"/>
  <c r="P13" i="108"/>
  <c r="P14" i="108"/>
  <c r="P15" i="108"/>
  <c r="P16" i="108"/>
  <c r="P17" i="108"/>
  <c r="P18" i="108"/>
  <c r="P19" i="108"/>
  <c r="P20" i="108"/>
  <c r="P21" i="108"/>
  <c r="P22" i="108"/>
  <c r="P23" i="108"/>
  <c r="P24" i="108"/>
  <c r="P25" i="108"/>
  <c r="P26" i="108"/>
  <c r="P27" i="108"/>
  <c r="P28" i="108"/>
  <c r="P29" i="108"/>
  <c r="P30" i="108"/>
  <c r="P31" i="108"/>
  <c r="P32" i="108"/>
  <c r="P33" i="108"/>
  <c r="P34" i="108"/>
  <c r="P35" i="108"/>
  <c r="P36" i="108"/>
  <c r="P37" i="108"/>
  <c r="P38" i="108"/>
  <c r="P39" i="108"/>
  <c r="P40" i="108"/>
  <c r="P41" i="108"/>
  <c r="P42" i="108"/>
  <c r="P43" i="108"/>
  <c r="P44" i="108"/>
  <c r="P45" i="108"/>
  <c r="P46" i="108"/>
  <c r="P47" i="108"/>
  <c r="P48" i="108"/>
  <c r="P49" i="108"/>
  <c r="P50" i="108"/>
  <c r="P51" i="108"/>
  <c r="P52" i="108"/>
  <c r="P53" i="108"/>
  <c r="P54" i="108"/>
  <c r="P55" i="108"/>
  <c r="P56" i="108"/>
  <c r="P57" i="108"/>
  <c r="P58" i="108"/>
  <c r="P59" i="108"/>
  <c r="P60" i="108"/>
  <c r="P61" i="108"/>
  <c r="P62" i="108"/>
  <c r="P63" i="108"/>
  <c r="P64" i="108"/>
  <c r="P65" i="108"/>
  <c r="P66" i="108"/>
  <c r="P67" i="108"/>
  <c r="P68" i="108"/>
  <c r="P69" i="108"/>
  <c r="P70" i="108"/>
  <c r="P71" i="108"/>
  <c r="P72" i="108"/>
  <c r="P73" i="108"/>
  <c r="P74" i="108"/>
  <c r="P75" i="108"/>
  <c r="P76" i="108"/>
  <c r="P77" i="108"/>
  <c r="P78" i="108"/>
  <c r="P79" i="108"/>
  <c r="P80" i="108"/>
  <c r="P81" i="108"/>
  <c r="P82" i="108"/>
  <c r="P83" i="108"/>
  <c r="P84" i="108"/>
  <c r="P85" i="108"/>
  <c r="P86" i="108"/>
  <c r="P87" i="108"/>
  <c r="P88" i="108"/>
  <c r="P89" i="108"/>
  <c r="P90" i="108"/>
  <c r="P91" i="108"/>
  <c r="P92" i="108"/>
  <c r="P93" i="108"/>
  <c r="P94" i="108"/>
  <c r="P95" i="108"/>
  <c r="P96" i="108"/>
  <c r="P97" i="108"/>
  <c r="P98" i="108"/>
  <c r="P99" i="108"/>
  <c r="P100" i="108"/>
  <c r="P101" i="108"/>
  <c r="P102" i="108"/>
  <c r="P103" i="108"/>
  <c r="P104" i="108"/>
  <c r="P105" i="108"/>
  <c r="P106" i="108"/>
  <c r="P107" i="108"/>
  <c r="P108" i="108"/>
  <c r="P109" i="108"/>
  <c r="P110" i="108"/>
  <c r="P111" i="108"/>
  <c r="P112" i="108"/>
  <c r="P113" i="108"/>
  <c r="P114" i="108"/>
  <c r="P115" i="108"/>
  <c r="P116" i="108"/>
  <c r="P117" i="108"/>
  <c r="P118" i="108"/>
  <c r="P119" i="108"/>
  <c r="P120" i="108"/>
  <c r="P121" i="108"/>
  <c r="P122" i="108"/>
  <c r="P123" i="108"/>
  <c r="P124" i="108"/>
  <c r="P125" i="108"/>
  <c r="P126" i="108"/>
  <c r="P127" i="108"/>
  <c r="P128" i="108"/>
  <c r="P129" i="108"/>
  <c r="P130" i="108"/>
  <c r="P131" i="108"/>
  <c r="P132" i="108"/>
  <c r="P133" i="108"/>
  <c r="P134" i="108"/>
  <c r="P135" i="108"/>
  <c r="P136" i="108"/>
  <c r="P137" i="108"/>
  <c r="P138" i="108"/>
  <c r="P139" i="108"/>
  <c r="P140" i="108"/>
  <c r="P141" i="108"/>
  <c r="P142" i="108"/>
  <c r="P143" i="108"/>
  <c r="P144" i="108"/>
  <c r="P145" i="108"/>
  <c r="P146" i="108"/>
  <c r="P147" i="108"/>
  <c r="R2" i="108"/>
  <c r="U2" i="108"/>
  <c r="X2" i="108"/>
  <c r="Q2" i="108"/>
  <c r="T2" i="108"/>
  <c r="W2" i="108"/>
  <c r="P2" i="108"/>
  <c r="S2" i="108"/>
  <c r="V2" i="108"/>
  <c r="N3" i="108"/>
  <c r="O3" i="108"/>
  <c r="N4" i="108"/>
  <c r="O4" i="108"/>
  <c r="N5" i="108"/>
  <c r="O5" i="108"/>
  <c r="N6" i="108"/>
  <c r="O6" i="108"/>
  <c r="N7" i="108"/>
  <c r="O7" i="108"/>
  <c r="N8" i="108"/>
  <c r="O8" i="108"/>
  <c r="N9" i="108"/>
  <c r="O9" i="108"/>
  <c r="N10" i="108"/>
  <c r="O10" i="108"/>
  <c r="N11" i="108"/>
  <c r="O11" i="108"/>
  <c r="N12" i="108"/>
  <c r="O12" i="108"/>
  <c r="N13" i="108"/>
  <c r="O13" i="108"/>
  <c r="N14" i="108"/>
  <c r="O14" i="108"/>
  <c r="N15" i="108"/>
  <c r="O15" i="108"/>
  <c r="N16" i="108"/>
  <c r="O16" i="108"/>
  <c r="N17" i="108"/>
  <c r="O17" i="108"/>
  <c r="N18" i="108"/>
  <c r="O18" i="108"/>
  <c r="N19" i="108"/>
  <c r="O19" i="108"/>
  <c r="N20" i="108"/>
  <c r="O20" i="108"/>
  <c r="N21" i="108"/>
  <c r="O21" i="108"/>
  <c r="N22" i="108"/>
  <c r="O22" i="108"/>
  <c r="N23" i="108"/>
  <c r="O23" i="108"/>
  <c r="N24" i="108"/>
  <c r="O24" i="108"/>
  <c r="N25" i="108"/>
  <c r="O25" i="108"/>
  <c r="N26" i="108"/>
  <c r="O26" i="108"/>
  <c r="N27" i="108"/>
  <c r="O27" i="108"/>
  <c r="N28" i="108"/>
  <c r="O28" i="108"/>
  <c r="N29" i="108"/>
  <c r="O29" i="108"/>
  <c r="N30" i="108"/>
  <c r="O30" i="108"/>
  <c r="N31" i="108"/>
  <c r="O31" i="108"/>
  <c r="N32" i="108"/>
  <c r="O32" i="108"/>
  <c r="N33" i="108"/>
  <c r="O33" i="108"/>
  <c r="N34" i="108"/>
  <c r="O34" i="108"/>
  <c r="N35" i="108"/>
  <c r="O35" i="108"/>
  <c r="N36" i="108"/>
  <c r="O36" i="108"/>
  <c r="N37" i="108"/>
  <c r="O37" i="108"/>
  <c r="N38" i="108"/>
  <c r="O38" i="108"/>
  <c r="N39" i="108"/>
  <c r="O39" i="108"/>
  <c r="N40" i="108"/>
  <c r="O40" i="108"/>
  <c r="N41" i="108"/>
  <c r="O41" i="108"/>
  <c r="N42" i="108"/>
  <c r="O42" i="108"/>
  <c r="N43" i="108"/>
  <c r="O43" i="108"/>
  <c r="N44" i="108"/>
  <c r="O44" i="108"/>
  <c r="N45" i="108"/>
  <c r="O45" i="108"/>
  <c r="N46" i="108"/>
  <c r="O46" i="108"/>
  <c r="N47" i="108"/>
  <c r="O47" i="108"/>
  <c r="N48" i="108"/>
  <c r="O48" i="108"/>
  <c r="N49" i="108"/>
  <c r="O49" i="108"/>
  <c r="N50" i="108"/>
  <c r="O50" i="108"/>
  <c r="N51" i="108"/>
  <c r="O51" i="108"/>
  <c r="N52" i="108"/>
  <c r="O52" i="108"/>
  <c r="N53" i="108"/>
  <c r="O53" i="108"/>
  <c r="N54" i="108"/>
  <c r="O54" i="108"/>
  <c r="N55" i="108"/>
  <c r="O55" i="108"/>
  <c r="N56" i="108"/>
  <c r="O56" i="108"/>
  <c r="N57" i="108"/>
  <c r="O57" i="108"/>
  <c r="N58" i="108"/>
  <c r="O58" i="108"/>
  <c r="N59" i="108"/>
  <c r="O59" i="108"/>
  <c r="N60" i="108"/>
  <c r="O60" i="108"/>
  <c r="N61" i="108"/>
  <c r="O61" i="108"/>
  <c r="N62" i="108"/>
  <c r="O62" i="108"/>
  <c r="N63" i="108"/>
  <c r="O63" i="108"/>
  <c r="N64" i="108"/>
  <c r="O64" i="108"/>
  <c r="N65" i="108"/>
  <c r="O65" i="108"/>
  <c r="N66" i="108"/>
  <c r="O66" i="108"/>
  <c r="N67" i="108"/>
  <c r="O67" i="108"/>
  <c r="N68" i="108"/>
  <c r="O68" i="108"/>
  <c r="N69" i="108"/>
  <c r="O69" i="108"/>
  <c r="N70" i="108"/>
  <c r="O70" i="108"/>
  <c r="N71" i="108"/>
  <c r="O71" i="108"/>
  <c r="N72" i="108"/>
  <c r="O72" i="108"/>
  <c r="N73" i="108"/>
  <c r="O73" i="108"/>
  <c r="N74" i="108"/>
  <c r="O74" i="108"/>
  <c r="N75" i="108"/>
  <c r="O75" i="108"/>
  <c r="N76" i="108"/>
  <c r="O76" i="108"/>
  <c r="N77" i="108"/>
  <c r="O77" i="108"/>
  <c r="N78" i="108"/>
  <c r="O78" i="108"/>
  <c r="N79" i="108"/>
  <c r="O79" i="108"/>
  <c r="N80" i="108"/>
  <c r="O80" i="108"/>
  <c r="N81" i="108"/>
  <c r="O81" i="108"/>
  <c r="N82" i="108"/>
  <c r="O82" i="108"/>
  <c r="N83" i="108"/>
  <c r="O83" i="108"/>
  <c r="N84" i="108"/>
  <c r="O84" i="108"/>
  <c r="N85" i="108"/>
  <c r="O85" i="108"/>
  <c r="N86" i="108"/>
  <c r="O86" i="108"/>
  <c r="N87" i="108"/>
  <c r="O87" i="108"/>
  <c r="N88" i="108"/>
  <c r="O88" i="108"/>
  <c r="N89" i="108"/>
  <c r="O89" i="108"/>
  <c r="N90" i="108"/>
  <c r="O90" i="108"/>
  <c r="N91" i="108"/>
  <c r="O91" i="108"/>
  <c r="N92" i="108"/>
  <c r="O92" i="108"/>
  <c r="N93" i="108"/>
  <c r="O93" i="108"/>
  <c r="N94" i="108"/>
  <c r="O94" i="108"/>
  <c r="N95" i="108"/>
  <c r="O95" i="108"/>
  <c r="N96" i="108"/>
  <c r="O96" i="108"/>
  <c r="N97" i="108"/>
  <c r="O97" i="108"/>
  <c r="N98" i="108"/>
  <c r="O98" i="108"/>
  <c r="N99" i="108"/>
  <c r="O99" i="108"/>
  <c r="N100" i="108"/>
  <c r="O100" i="108"/>
  <c r="N101" i="108"/>
  <c r="O101" i="108"/>
  <c r="N102" i="108"/>
  <c r="O102" i="108"/>
  <c r="N103" i="108"/>
  <c r="O103" i="108"/>
  <c r="N104" i="108"/>
  <c r="O104" i="108"/>
  <c r="N105" i="108"/>
  <c r="O105" i="108"/>
  <c r="N106" i="108"/>
  <c r="O106" i="108"/>
  <c r="N107" i="108"/>
  <c r="O107" i="108"/>
  <c r="N108" i="108"/>
  <c r="O108" i="108"/>
  <c r="N109" i="108"/>
  <c r="O109" i="108"/>
  <c r="N110" i="108"/>
  <c r="O110" i="108"/>
  <c r="N111" i="108"/>
  <c r="O111" i="108"/>
  <c r="N112" i="108"/>
  <c r="O112" i="108"/>
  <c r="N113" i="108"/>
  <c r="O113" i="108"/>
  <c r="N114" i="108"/>
  <c r="O114" i="108"/>
  <c r="N115" i="108"/>
  <c r="O115" i="108"/>
  <c r="N116" i="108"/>
  <c r="O116" i="108"/>
  <c r="N117" i="108"/>
  <c r="O117" i="108"/>
  <c r="N118" i="108"/>
  <c r="O118" i="108"/>
  <c r="N119" i="108"/>
  <c r="O119" i="108"/>
  <c r="N120" i="108"/>
  <c r="O120" i="108"/>
  <c r="N121" i="108"/>
  <c r="O121" i="108"/>
  <c r="N122" i="108"/>
  <c r="O122" i="108"/>
  <c r="N123" i="108"/>
  <c r="O123" i="108"/>
  <c r="N124" i="108"/>
  <c r="O124" i="108"/>
  <c r="N125" i="108"/>
  <c r="O125" i="108"/>
  <c r="N126" i="108"/>
  <c r="O126" i="108"/>
  <c r="N127" i="108"/>
  <c r="O127" i="108"/>
  <c r="N128" i="108"/>
  <c r="O128" i="108"/>
  <c r="N129" i="108"/>
  <c r="O129" i="108"/>
  <c r="N130" i="108"/>
  <c r="O130" i="108"/>
  <c r="N131" i="108"/>
  <c r="O131" i="108"/>
  <c r="N132" i="108"/>
  <c r="O132" i="108"/>
  <c r="N133" i="108"/>
  <c r="O133" i="108"/>
  <c r="N134" i="108"/>
  <c r="O134" i="108"/>
  <c r="N135" i="108"/>
  <c r="O135" i="108"/>
  <c r="N136" i="108"/>
  <c r="O136" i="108"/>
  <c r="N137" i="108"/>
  <c r="O137" i="108"/>
  <c r="N138" i="108"/>
  <c r="O138" i="108"/>
  <c r="N139" i="108"/>
  <c r="O139" i="108"/>
  <c r="N140" i="108"/>
  <c r="O140" i="108"/>
  <c r="N141" i="108"/>
  <c r="O141" i="108"/>
  <c r="N142" i="108"/>
  <c r="O142" i="108"/>
  <c r="N143" i="108"/>
  <c r="O143" i="108"/>
  <c r="N144" i="108"/>
  <c r="O144" i="108"/>
  <c r="N145" i="108"/>
  <c r="O145" i="108"/>
  <c r="N146" i="108"/>
  <c r="O146" i="108"/>
  <c r="N147" i="108"/>
  <c r="O147" i="108"/>
  <c r="H3" i="108"/>
  <c r="H2" i="108"/>
  <c r="H4" i="108"/>
  <c r="H5" i="108"/>
  <c r="H6" i="108"/>
  <c r="H7" i="108"/>
  <c r="H8" i="108"/>
  <c r="H9" i="108"/>
  <c r="H10" i="108"/>
  <c r="H11" i="108"/>
  <c r="H12" i="108"/>
  <c r="H13" i="108"/>
  <c r="H14" i="108"/>
  <c r="H15" i="108"/>
  <c r="H16" i="108"/>
  <c r="H17" i="108"/>
  <c r="H18" i="108"/>
  <c r="H19" i="108"/>
  <c r="H20" i="108"/>
  <c r="H21" i="108"/>
  <c r="H22" i="108"/>
  <c r="H23" i="108"/>
  <c r="H24" i="108"/>
  <c r="H25" i="108"/>
  <c r="H26" i="108"/>
  <c r="H27" i="108"/>
  <c r="H28" i="108"/>
  <c r="H29" i="108"/>
  <c r="H30" i="108"/>
  <c r="H31" i="108"/>
  <c r="H32" i="108"/>
  <c r="H33" i="108"/>
  <c r="H34" i="108"/>
  <c r="H35" i="108"/>
  <c r="H36" i="108"/>
  <c r="H37" i="108"/>
  <c r="H38" i="108"/>
  <c r="H39" i="108"/>
  <c r="H40" i="108"/>
  <c r="H41" i="108"/>
  <c r="H42" i="108"/>
  <c r="H43" i="108"/>
  <c r="H44" i="108"/>
  <c r="H45" i="108"/>
  <c r="H46" i="108"/>
  <c r="H47" i="108"/>
  <c r="H48" i="108"/>
  <c r="H49" i="108"/>
  <c r="H50" i="108"/>
  <c r="H51" i="108"/>
  <c r="H52" i="108"/>
  <c r="H53" i="108"/>
  <c r="H54" i="108"/>
  <c r="H55" i="108"/>
  <c r="H56" i="108"/>
  <c r="H57" i="108"/>
  <c r="H58" i="108"/>
  <c r="H59" i="108"/>
  <c r="H60" i="108"/>
  <c r="H61" i="108"/>
  <c r="H62" i="108"/>
  <c r="H63" i="108"/>
  <c r="H64" i="108"/>
  <c r="H65" i="108"/>
  <c r="H66" i="108"/>
  <c r="H67" i="108"/>
  <c r="H68" i="108"/>
  <c r="H69" i="108"/>
  <c r="H70" i="108"/>
  <c r="H71" i="108"/>
  <c r="H72" i="108"/>
  <c r="H73" i="108"/>
  <c r="H74" i="108"/>
  <c r="H75" i="108"/>
  <c r="H76" i="108"/>
  <c r="H77" i="108"/>
  <c r="H78" i="108"/>
  <c r="H79" i="108"/>
  <c r="H80" i="108"/>
  <c r="H81" i="108"/>
  <c r="H82" i="108"/>
  <c r="H83" i="108"/>
  <c r="H84" i="108"/>
  <c r="H85" i="108"/>
  <c r="H86" i="108"/>
  <c r="H87" i="108"/>
  <c r="H88" i="108"/>
  <c r="H89" i="108"/>
  <c r="H90" i="108"/>
  <c r="H91" i="108"/>
  <c r="H92" i="108"/>
  <c r="H93" i="108"/>
  <c r="H94" i="108"/>
  <c r="H95" i="108"/>
  <c r="H96" i="108"/>
  <c r="H97" i="108"/>
  <c r="H98" i="108"/>
  <c r="H99" i="108"/>
  <c r="H100" i="108"/>
  <c r="H101" i="108"/>
  <c r="H102" i="108"/>
  <c r="H103" i="108"/>
  <c r="H104" i="108"/>
  <c r="H105" i="108"/>
  <c r="H106" i="108"/>
  <c r="H107" i="108"/>
  <c r="H108" i="108"/>
  <c r="H109" i="108"/>
  <c r="H110" i="108"/>
  <c r="H111" i="108"/>
  <c r="H112" i="108"/>
  <c r="H113" i="108"/>
  <c r="H114" i="108"/>
  <c r="H115" i="108"/>
  <c r="H116" i="108"/>
  <c r="H117" i="108"/>
  <c r="H118" i="108"/>
  <c r="H119" i="108"/>
  <c r="H120" i="108"/>
  <c r="H121" i="108"/>
  <c r="H122" i="108"/>
  <c r="H123" i="108"/>
  <c r="H124" i="108"/>
  <c r="H125" i="108"/>
  <c r="H126" i="108"/>
  <c r="H127" i="108"/>
  <c r="H128" i="108"/>
  <c r="H129" i="108"/>
  <c r="H130" i="108"/>
  <c r="H131" i="108"/>
  <c r="H132" i="108"/>
  <c r="H133" i="108"/>
  <c r="H134" i="108"/>
  <c r="H135" i="108"/>
  <c r="H136" i="108"/>
  <c r="H137" i="108"/>
  <c r="H138" i="108"/>
  <c r="H139" i="108"/>
  <c r="H140" i="108"/>
  <c r="H141" i="108"/>
  <c r="H142" i="108"/>
  <c r="H143" i="108"/>
  <c r="H144" i="108"/>
  <c r="H145" i="108"/>
  <c r="H146" i="108"/>
  <c r="H147" i="108"/>
  <c r="I3" i="108"/>
  <c r="I4" i="108"/>
  <c r="I5" i="108"/>
  <c r="I6" i="108"/>
  <c r="I7" i="108"/>
  <c r="I8" i="108"/>
  <c r="I9" i="108"/>
  <c r="I10" i="108"/>
  <c r="I11" i="108"/>
  <c r="I12" i="108"/>
  <c r="I13" i="108"/>
  <c r="I14" i="108"/>
  <c r="I15" i="108"/>
  <c r="I16" i="108"/>
  <c r="I17" i="108"/>
  <c r="I18" i="108"/>
  <c r="I19" i="108"/>
  <c r="I20" i="108"/>
  <c r="I21" i="108"/>
  <c r="I22" i="108"/>
  <c r="I23" i="108"/>
  <c r="I24" i="108"/>
  <c r="I25" i="108"/>
  <c r="I26" i="108"/>
  <c r="I27" i="108"/>
  <c r="I28" i="108"/>
  <c r="I29" i="108"/>
  <c r="I30" i="108"/>
  <c r="I31" i="108"/>
  <c r="I32" i="108"/>
  <c r="I33" i="108"/>
  <c r="I34" i="108"/>
  <c r="I35" i="108"/>
  <c r="I36" i="108"/>
  <c r="I37" i="108"/>
  <c r="I38" i="108"/>
  <c r="I39" i="108"/>
  <c r="I40" i="108"/>
  <c r="I41" i="108"/>
  <c r="I42" i="108"/>
  <c r="I43" i="108"/>
  <c r="I44" i="108"/>
  <c r="I45" i="108"/>
  <c r="I46" i="108"/>
  <c r="I47" i="108"/>
  <c r="I48" i="108"/>
  <c r="I49" i="108"/>
  <c r="I50" i="108"/>
  <c r="I51" i="108"/>
  <c r="I52" i="108"/>
  <c r="I53" i="108"/>
  <c r="I54" i="108"/>
  <c r="I55" i="108"/>
  <c r="I56" i="108"/>
  <c r="I57" i="108"/>
  <c r="I58" i="108"/>
  <c r="I59" i="108"/>
  <c r="I60" i="108"/>
  <c r="I61" i="108"/>
  <c r="I62" i="108"/>
  <c r="I63" i="108"/>
  <c r="I64" i="108"/>
  <c r="I65" i="108"/>
  <c r="I66" i="108"/>
  <c r="I67" i="108"/>
  <c r="I68" i="108"/>
  <c r="I69" i="108"/>
  <c r="I70" i="108"/>
  <c r="I71" i="108"/>
  <c r="I72" i="108"/>
  <c r="I73" i="108"/>
  <c r="I74" i="108"/>
  <c r="I75" i="108"/>
  <c r="I76" i="108"/>
  <c r="I77" i="108"/>
  <c r="I78" i="108"/>
  <c r="I79" i="108"/>
  <c r="I80" i="108"/>
  <c r="I81" i="108"/>
  <c r="I82" i="108"/>
  <c r="I83" i="108"/>
  <c r="I84" i="108"/>
  <c r="I85" i="108"/>
  <c r="I86" i="108"/>
  <c r="I87" i="108"/>
  <c r="I88" i="108"/>
  <c r="I89" i="108"/>
  <c r="I90" i="108"/>
  <c r="I91" i="108"/>
  <c r="I92" i="108"/>
  <c r="I93" i="108"/>
  <c r="I94" i="108"/>
  <c r="I95" i="108"/>
  <c r="I96" i="108"/>
  <c r="I97" i="108"/>
  <c r="I98" i="108"/>
  <c r="I99" i="108"/>
  <c r="I100" i="108"/>
  <c r="I101" i="108"/>
  <c r="I102" i="108"/>
  <c r="I103" i="108"/>
  <c r="I104" i="108"/>
  <c r="I105" i="108"/>
  <c r="I106" i="108"/>
  <c r="I107" i="108"/>
  <c r="I108" i="108"/>
  <c r="I109" i="108"/>
  <c r="I110" i="108"/>
  <c r="I111" i="108"/>
  <c r="I112" i="108"/>
  <c r="I113" i="108"/>
  <c r="I114" i="108"/>
  <c r="I115" i="108"/>
  <c r="I116" i="108"/>
  <c r="I117" i="108"/>
  <c r="I118" i="108"/>
  <c r="I119" i="108"/>
  <c r="I120" i="108"/>
  <c r="I121" i="108"/>
  <c r="I122" i="108"/>
  <c r="I123" i="108"/>
  <c r="I124" i="108"/>
  <c r="I125" i="108"/>
  <c r="I126" i="108"/>
  <c r="I127" i="108"/>
  <c r="I128" i="108"/>
  <c r="I129" i="108"/>
  <c r="I130" i="108"/>
  <c r="I131" i="108"/>
  <c r="I132" i="108"/>
  <c r="I133" i="108"/>
  <c r="I134" i="108"/>
  <c r="I135" i="108"/>
  <c r="I136" i="108"/>
  <c r="I137" i="108"/>
  <c r="I138" i="108"/>
  <c r="I139" i="108"/>
  <c r="I140" i="108"/>
  <c r="I141" i="108"/>
  <c r="I142" i="108"/>
  <c r="I143" i="108"/>
  <c r="I144" i="108"/>
  <c r="I145" i="108"/>
  <c r="I146" i="108"/>
  <c r="I147" i="108"/>
  <c r="N2" i="108"/>
  <c r="O2" i="108"/>
  <c r="I2" i="108"/>
  <c r="AR12" i="79"/>
  <c r="AR37" i="79"/>
  <c r="AR39" i="79"/>
  <c r="AR44" i="79"/>
  <c r="AR47" i="79"/>
  <c r="AR88" i="79"/>
  <c r="AR97" i="79"/>
  <c r="AR101" i="79"/>
  <c r="AR103" i="79"/>
  <c r="AR142" i="79"/>
  <c r="AR143" i="79"/>
  <c r="AW3" i="82"/>
  <c r="AW4" i="82"/>
  <c r="AW5" i="82"/>
  <c r="AW6" i="82"/>
  <c r="AW7" i="82"/>
  <c r="AW8" i="82"/>
  <c r="AW9" i="82"/>
  <c r="AW10" i="82"/>
  <c r="AW11" i="82"/>
  <c r="AW12" i="82"/>
  <c r="AW13" i="82"/>
  <c r="AW14" i="82"/>
  <c r="AW15" i="82"/>
  <c r="AW16" i="82"/>
  <c r="AW17" i="82"/>
  <c r="AW18" i="82"/>
  <c r="AW19" i="82"/>
  <c r="AW20" i="82"/>
  <c r="AW21" i="82"/>
  <c r="AW22" i="82"/>
  <c r="AW23" i="82"/>
  <c r="AW24" i="82"/>
  <c r="AW25" i="82"/>
  <c r="AW26" i="82"/>
  <c r="AW27" i="82"/>
  <c r="AW28" i="82"/>
  <c r="AW29" i="82"/>
  <c r="AW30" i="82"/>
  <c r="AW31" i="82"/>
  <c r="AW32" i="82"/>
  <c r="AW33" i="82"/>
  <c r="AW34" i="82"/>
  <c r="AW35" i="82"/>
  <c r="AW36" i="82"/>
  <c r="AW37" i="82"/>
  <c r="AW38" i="82"/>
  <c r="AW39" i="82"/>
  <c r="AW40" i="82"/>
  <c r="AW41" i="82"/>
  <c r="AW42" i="82"/>
  <c r="AW43" i="82"/>
  <c r="AW44" i="82"/>
  <c r="AW45" i="82"/>
  <c r="AW46" i="82"/>
  <c r="AW47" i="82"/>
  <c r="AW48" i="82"/>
  <c r="AW49" i="82"/>
  <c r="AW50" i="82"/>
  <c r="AW51" i="82"/>
  <c r="AW52" i="82"/>
  <c r="AW53" i="82"/>
  <c r="AW54" i="82"/>
  <c r="AW55" i="82"/>
  <c r="AW56" i="82"/>
  <c r="AW57" i="82"/>
  <c r="AW58" i="82"/>
  <c r="AW59" i="82"/>
  <c r="AW60" i="82"/>
  <c r="AW61" i="82"/>
  <c r="AW62" i="82"/>
  <c r="AW63" i="82"/>
  <c r="AW64" i="82"/>
  <c r="AW65" i="82"/>
  <c r="AW66" i="82"/>
  <c r="AW67" i="82"/>
  <c r="AW68" i="82"/>
  <c r="AW69" i="82"/>
  <c r="AW70" i="82"/>
  <c r="AW71" i="82"/>
  <c r="AW72" i="82"/>
  <c r="AW73" i="82"/>
  <c r="AW74" i="82"/>
  <c r="AW75" i="82"/>
  <c r="AW76" i="82"/>
  <c r="AW77" i="82"/>
  <c r="AW78" i="82"/>
  <c r="AW79" i="82"/>
  <c r="AW80" i="82"/>
  <c r="AW81" i="82"/>
  <c r="AW82" i="82"/>
  <c r="AW83" i="82"/>
  <c r="AW84" i="82"/>
  <c r="AW85" i="82"/>
  <c r="AW86" i="82"/>
  <c r="AW87" i="82"/>
  <c r="AW88" i="82"/>
  <c r="AW89" i="82"/>
  <c r="AW90" i="82"/>
  <c r="AW91" i="82"/>
  <c r="AW92" i="82"/>
  <c r="AW93" i="82"/>
  <c r="AW94" i="82"/>
  <c r="AW95" i="82"/>
  <c r="AW96" i="82"/>
  <c r="AW97" i="82"/>
  <c r="AW98" i="82"/>
  <c r="AW99" i="82"/>
  <c r="AW100" i="82"/>
  <c r="AW101" i="82"/>
  <c r="AW102" i="82"/>
  <c r="AW103" i="82"/>
  <c r="AW104" i="82"/>
  <c r="AW105" i="82"/>
  <c r="AW106" i="82"/>
  <c r="AW107" i="82"/>
  <c r="AW108" i="82"/>
  <c r="AW109" i="82"/>
  <c r="AW110" i="82"/>
  <c r="AW111" i="82"/>
  <c r="AW112" i="82"/>
  <c r="AW113" i="82"/>
  <c r="AW114" i="82"/>
  <c r="AW115" i="82"/>
  <c r="AW116" i="82"/>
  <c r="AW117" i="82"/>
  <c r="AW118" i="82"/>
  <c r="AW119" i="82"/>
  <c r="AW120" i="82"/>
  <c r="AW121" i="82"/>
  <c r="AW122" i="82"/>
  <c r="AW123" i="82"/>
  <c r="AW124" i="82"/>
  <c r="AW125" i="82"/>
  <c r="AW126" i="82"/>
  <c r="AW127" i="82"/>
  <c r="AW128" i="82"/>
  <c r="AW129" i="82"/>
  <c r="AW130" i="82"/>
  <c r="AW131" i="82"/>
  <c r="AW132" i="82"/>
  <c r="AW133" i="82"/>
  <c r="AW134" i="82"/>
  <c r="AW135" i="82"/>
  <c r="AW136" i="82"/>
  <c r="AW137" i="82"/>
  <c r="AW138" i="82"/>
  <c r="AW139" i="82"/>
  <c r="AW140" i="82"/>
  <c r="AW141" i="82"/>
  <c r="AW142" i="82"/>
  <c r="AW143" i="82"/>
  <c r="AW144" i="82"/>
  <c r="AW145" i="82"/>
  <c r="AW146" i="82"/>
  <c r="AW147" i="82"/>
  <c r="AX3" i="82"/>
  <c r="F3" i="102"/>
  <c r="J3" i="102"/>
  <c r="L3" i="102"/>
  <c r="K3" i="102"/>
  <c r="M3" i="102"/>
  <c r="AG3" i="102"/>
  <c r="AX4" i="82"/>
  <c r="F4" i="102"/>
  <c r="J4" i="102"/>
  <c r="L4" i="102"/>
  <c r="K4" i="102"/>
  <c r="M4" i="102"/>
  <c r="AG4" i="102"/>
  <c r="AX5" i="82"/>
  <c r="F5" i="102"/>
  <c r="J5" i="102"/>
  <c r="L5" i="102"/>
  <c r="K5" i="102"/>
  <c r="M5" i="102"/>
  <c r="AG5" i="102"/>
  <c r="AX6" i="82"/>
  <c r="F6" i="102"/>
  <c r="J6" i="102"/>
  <c r="L6" i="102"/>
  <c r="K6" i="102"/>
  <c r="M6" i="102"/>
  <c r="AG6" i="102"/>
  <c r="AX7" i="82"/>
  <c r="F7" i="102"/>
  <c r="J7" i="102"/>
  <c r="L7" i="102"/>
  <c r="K7" i="102"/>
  <c r="M7" i="102"/>
  <c r="AG7" i="102"/>
  <c r="AX8" i="82"/>
  <c r="F8" i="102"/>
  <c r="J8" i="102"/>
  <c r="L8" i="102"/>
  <c r="K8" i="102"/>
  <c r="M8" i="102"/>
  <c r="AG8" i="102"/>
  <c r="AX9" i="82"/>
  <c r="F9" i="102"/>
  <c r="J9" i="102"/>
  <c r="L9" i="102"/>
  <c r="K9" i="102"/>
  <c r="M9" i="102"/>
  <c r="AG9" i="102"/>
  <c r="AX10" i="82"/>
  <c r="F10" i="102"/>
  <c r="J10" i="102"/>
  <c r="L10" i="102"/>
  <c r="K10" i="102"/>
  <c r="M10" i="102"/>
  <c r="AG10" i="102"/>
  <c r="AX11" i="82"/>
  <c r="F11" i="102"/>
  <c r="J11" i="102"/>
  <c r="L11" i="102"/>
  <c r="K11" i="102"/>
  <c r="M11" i="102"/>
  <c r="AG11" i="102"/>
  <c r="F12" i="102"/>
  <c r="J12" i="102"/>
  <c r="L12" i="102"/>
  <c r="K12" i="102"/>
  <c r="M12" i="102"/>
  <c r="AG12" i="102"/>
  <c r="AX13" i="82"/>
  <c r="F13" i="102"/>
  <c r="J13" i="102"/>
  <c r="L13" i="102"/>
  <c r="K13" i="102"/>
  <c r="M13" i="102"/>
  <c r="AG13" i="102"/>
  <c r="AX14" i="82"/>
  <c r="F14" i="102"/>
  <c r="J14" i="102"/>
  <c r="L14" i="102"/>
  <c r="K14" i="102"/>
  <c r="M14" i="102"/>
  <c r="AG14" i="102"/>
  <c r="AX15" i="82"/>
  <c r="F15" i="102"/>
  <c r="J15" i="102"/>
  <c r="L15" i="102"/>
  <c r="K15" i="102"/>
  <c r="M15" i="102"/>
  <c r="AG15" i="102"/>
  <c r="AX16" i="82"/>
  <c r="F16" i="102"/>
  <c r="J16" i="102"/>
  <c r="L16" i="102"/>
  <c r="K16" i="102"/>
  <c r="M16" i="102"/>
  <c r="AG16" i="102"/>
  <c r="AX17" i="82"/>
  <c r="F17" i="102"/>
  <c r="J17" i="102"/>
  <c r="L17" i="102"/>
  <c r="K17" i="102"/>
  <c r="M17" i="102"/>
  <c r="AG17" i="102"/>
  <c r="AX18" i="82"/>
  <c r="F18" i="102"/>
  <c r="J18" i="102"/>
  <c r="L18" i="102"/>
  <c r="K18" i="102"/>
  <c r="M18" i="102"/>
  <c r="AG18" i="102"/>
  <c r="AX19" i="82"/>
  <c r="F19" i="102"/>
  <c r="J19" i="102"/>
  <c r="L19" i="102"/>
  <c r="K19" i="102"/>
  <c r="M19" i="102"/>
  <c r="AG19" i="102"/>
  <c r="AX20" i="82"/>
  <c r="F20" i="102"/>
  <c r="J20" i="102"/>
  <c r="L20" i="102"/>
  <c r="K20" i="102"/>
  <c r="M20" i="102"/>
  <c r="AG20" i="102"/>
  <c r="AX21" i="82"/>
  <c r="F21" i="102"/>
  <c r="J21" i="102"/>
  <c r="L21" i="102"/>
  <c r="K21" i="102"/>
  <c r="M21" i="102"/>
  <c r="AG21" i="102"/>
  <c r="AX22" i="82"/>
  <c r="F22" i="102"/>
  <c r="J22" i="102"/>
  <c r="L22" i="102"/>
  <c r="K22" i="102"/>
  <c r="M22" i="102"/>
  <c r="AG22" i="102"/>
  <c r="AX23" i="82"/>
  <c r="F23" i="102"/>
  <c r="J23" i="102"/>
  <c r="L23" i="102"/>
  <c r="K23" i="102"/>
  <c r="M23" i="102"/>
  <c r="AG23" i="102"/>
  <c r="AX24" i="82"/>
  <c r="F24" i="102"/>
  <c r="J24" i="102"/>
  <c r="L24" i="102"/>
  <c r="K24" i="102"/>
  <c r="M24" i="102"/>
  <c r="AG24" i="102"/>
  <c r="AX25" i="82"/>
  <c r="F25" i="102"/>
  <c r="J25" i="102"/>
  <c r="L25" i="102"/>
  <c r="K25" i="102"/>
  <c r="M25" i="102"/>
  <c r="AG25" i="102"/>
  <c r="AX26" i="82"/>
  <c r="F26" i="102"/>
  <c r="J26" i="102"/>
  <c r="L26" i="102"/>
  <c r="K26" i="102"/>
  <c r="M26" i="102"/>
  <c r="AG26" i="102"/>
  <c r="AX27" i="82"/>
  <c r="F27" i="102"/>
  <c r="J27" i="102"/>
  <c r="L27" i="102"/>
  <c r="K27" i="102"/>
  <c r="M27" i="102"/>
  <c r="AG27" i="102"/>
  <c r="AX28" i="82"/>
  <c r="F28" i="102"/>
  <c r="J28" i="102"/>
  <c r="L28" i="102"/>
  <c r="K28" i="102"/>
  <c r="M28" i="102"/>
  <c r="AG28" i="102"/>
  <c r="AX29" i="82"/>
  <c r="F29" i="102"/>
  <c r="J29" i="102"/>
  <c r="L29" i="102"/>
  <c r="K29" i="102"/>
  <c r="M29" i="102"/>
  <c r="AG29" i="102"/>
  <c r="AX30" i="82"/>
  <c r="F30" i="102"/>
  <c r="J30" i="102"/>
  <c r="L30" i="102"/>
  <c r="K30" i="102"/>
  <c r="M30" i="102"/>
  <c r="AG30" i="102"/>
  <c r="AX31" i="82"/>
  <c r="F31" i="102"/>
  <c r="J31" i="102"/>
  <c r="L31" i="102"/>
  <c r="K31" i="102"/>
  <c r="M31" i="102"/>
  <c r="AG31" i="102"/>
  <c r="AX32" i="82"/>
  <c r="F32" i="102"/>
  <c r="J32" i="102"/>
  <c r="L32" i="102"/>
  <c r="K32" i="102"/>
  <c r="M32" i="102"/>
  <c r="AG32" i="102"/>
  <c r="AX33" i="82"/>
  <c r="F33" i="102"/>
  <c r="J33" i="102"/>
  <c r="L33" i="102"/>
  <c r="K33" i="102"/>
  <c r="M33" i="102"/>
  <c r="AG33" i="102"/>
  <c r="AX34" i="82"/>
  <c r="F34" i="102"/>
  <c r="J34" i="102"/>
  <c r="L34" i="102"/>
  <c r="K34" i="102"/>
  <c r="M34" i="102"/>
  <c r="AG34" i="102"/>
  <c r="AX35" i="82"/>
  <c r="F35" i="102"/>
  <c r="J35" i="102"/>
  <c r="L35" i="102"/>
  <c r="K35" i="102"/>
  <c r="M35" i="102"/>
  <c r="AG35" i="102"/>
  <c r="AX36" i="82"/>
  <c r="F36" i="102"/>
  <c r="J36" i="102"/>
  <c r="L36" i="102"/>
  <c r="K36" i="102"/>
  <c r="M36" i="102"/>
  <c r="AG36" i="102"/>
  <c r="F37" i="102"/>
  <c r="J37" i="102"/>
  <c r="L37" i="102"/>
  <c r="K37" i="102"/>
  <c r="M37" i="102"/>
  <c r="AG37" i="102"/>
  <c r="AX38" i="82"/>
  <c r="F38" i="102"/>
  <c r="J38" i="102"/>
  <c r="L38" i="102"/>
  <c r="K38" i="102"/>
  <c r="M38" i="102"/>
  <c r="AG38" i="102"/>
  <c r="F39" i="102"/>
  <c r="J39" i="102"/>
  <c r="L39" i="102"/>
  <c r="K39" i="102"/>
  <c r="M39" i="102"/>
  <c r="AG39" i="102"/>
  <c r="AX40" i="82"/>
  <c r="F40" i="102"/>
  <c r="J40" i="102"/>
  <c r="L40" i="102"/>
  <c r="K40" i="102"/>
  <c r="M40" i="102"/>
  <c r="AG40" i="102"/>
  <c r="AX41" i="82"/>
  <c r="F41" i="102"/>
  <c r="J41" i="102"/>
  <c r="L41" i="102"/>
  <c r="K41" i="102"/>
  <c r="M41" i="102"/>
  <c r="AG41" i="102"/>
  <c r="AX42" i="82"/>
  <c r="F42" i="102"/>
  <c r="J42" i="102"/>
  <c r="L42" i="102"/>
  <c r="K42" i="102"/>
  <c r="M42" i="102"/>
  <c r="AG42" i="102"/>
  <c r="AX43" i="82"/>
  <c r="F43" i="102"/>
  <c r="J43" i="102"/>
  <c r="L43" i="102"/>
  <c r="K43" i="102"/>
  <c r="M43" i="102"/>
  <c r="AG43" i="102"/>
  <c r="F44" i="102"/>
  <c r="J44" i="102"/>
  <c r="L44" i="102"/>
  <c r="K44" i="102"/>
  <c r="M44" i="102"/>
  <c r="AG44" i="102"/>
  <c r="AX45" i="82"/>
  <c r="F45" i="102"/>
  <c r="J45" i="102"/>
  <c r="L45" i="102"/>
  <c r="K45" i="102"/>
  <c r="M45" i="102"/>
  <c r="AG45" i="102"/>
  <c r="AX46" i="82"/>
  <c r="F46" i="102"/>
  <c r="J46" i="102"/>
  <c r="L46" i="102"/>
  <c r="K46" i="102"/>
  <c r="M46" i="102"/>
  <c r="AG46" i="102"/>
  <c r="F47" i="102"/>
  <c r="J47" i="102"/>
  <c r="L47" i="102"/>
  <c r="K47" i="102"/>
  <c r="M47" i="102"/>
  <c r="AG47" i="102"/>
  <c r="AX48" i="82"/>
  <c r="F48" i="102"/>
  <c r="J48" i="102"/>
  <c r="L48" i="102"/>
  <c r="K48" i="102"/>
  <c r="M48" i="102"/>
  <c r="AG48" i="102"/>
  <c r="AX49" i="82"/>
  <c r="F49" i="102"/>
  <c r="J49" i="102"/>
  <c r="L49" i="102"/>
  <c r="K49" i="102"/>
  <c r="M49" i="102"/>
  <c r="AG49" i="102"/>
  <c r="AX50" i="82"/>
  <c r="F50" i="102"/>
  <c r="J50" i="102"/>
  <c r="L50" i="102"/>
  <c r="K50" i="102"/>
  <c r="M50" i="102"/>
  <c r="AG50" i="102"/>
  <c r="AX51" i="82"/>
  <c r="F51" i="102"/>
  <c r="J51" i="102"/>
  <c r="L51" i="102"/>
  <c r="K51" i="102"/>
  <c r="M51" i="102"/>
  <c r="AG51" i="102"/>
  <c r="AX52" i="82"/>
  <c r="F52" i="102"/>
  <c r="J52" i="102"/>
  <c r="L52" i="102"/>
  <c r="K52" i="102"/>
  <c r="M52" i="102"/>
  <c r="AG52" i="102"/>
  <c r="AX53" i="82"/>
  <c r="F53" i="102"/>
  <c r="J53" i="102"/>
  <c r="L53" i="102"/>
  <c r="K53" i="102"/>
  <c r="M53" i="102"/>
  <c r="AG53" i="102"/>
  <c r="AX54" i="82"/>
  <c r="F54" i="102"/>
  <c r="J54" i="102"/>
  <c r="L54" i="102"/>
  <c r="K54" i="102"/>
  <c r="M54" i="102"/>
  <c r="AG54" i="102"/>
  <c r="AX55" i="82"/>
  <c r="F55" i="102"/>
  <c r="J55" i="102"/>
  <c r="L55" i="102"/>
  <c r="K55" i="102"/>
  <c r="M55" i="102"/>
  <c r="AG55" i="102"/>
  <c r="AX56" i="82"/>
  <c r="F56" i="102"/>
  <c r="J56" i="102"/>
  <c r="L56" i="102"/>
  <c r="K56" i="102"/>
  <c r="M56" i="102"/>
  <c r="AG56" i="102"/>
  <c r="AX57" i="82"/>
  <c r="F57" i="102"/>
  <c r="J57" i="102"/>
  <c r="L57" i="102"/>
  <c r="K57" i="102"/>
  <c r="M57" i="102"/>
  <c r="AG57" i="102"/>
  <c r="AX58" i="82"/>
  <c r="F58" i="102"/>
  <c r="J58" i="102"/>
  <c r="L58" i="102"/>
  <c r="K58" i="102"/>
  <c r="M58" i="102"/>
  <c r="AG58" i="102"/>
  <c r="AX59" i="82"/>
  <c r="F59" i="102"/>
  <c r="J59" i="102"/>
  <c r="L59" i="102"/>
  <c r="K59" i="102"/>
  <c r="M59" i="102"/>
  <c r="AG59" i="102"/>
  <c r="AX60" i="82"/>
  <c r="F60" i="102"/>
  <c r="J60" i="102"/>
  <c r="L60" i="102"/>
  <c r="K60" i="102"/>
  <c r="M60" i="102"/>
  <c r="AG60" i="102"/>
  <c r="AX61" i="82"/>
  <c r="F61" i="102"/>
  <c r="J61" i="102"/>
  <c r="L61" i="102"/>
  <c r="K61" i="102"/>
  <c r="M61" i="102"/>
  <c r="AG61" i="102"/>
  <c r="AX62" i="82"/>
  <c r="F62" i="102"/>
  <c r="J62" i="102"/>
  <c r="L62" i="102"/>
  <c r="K62" i="102"/>
  <c r="M62" i="102"/>
  <c r="AG62" i="102"/>
  <c r="AX63" i="82"/>
  <c r="F63" i="102"/>
  <c r="J63" i="102"/>
  <c r="L63" i="102"/>
  <c r="K63" i="102"/>
  <c r="M63" i="102"/>
  <c r="AG63" i="102"/>
  <c r="AX64" i="82"/>
  <c r="F64" i="102"/>
  <c r="J64" i="102"/>
  <c r="L64" i="102"/>
  <c r="K64" i="102"/>
  <c r="M64" i="102"/>
  <c r="AG64" i="102"/>
  <c r="AX65" i="82"/>
  <c r="F65" i="102"/>
  <c r="J65" i="102"/>
  <c r="L65" i="102"/>
  <c r="K65" i="102"/>
  <c r="M65" i="102"/>
  <c r="AG65" i="102"/>
  <c r="AX66" i="82"/>
  <c r="F66" i="102"/>
  <c r="J66" i="102"/>
  <c r="L66" i="102"/>
  <c r="K66" i="102"/>
  <c r="M66" i="102"/>
  <c r="AG66" i="102"/>
  <c r="AX67" i="82"/>
  <c r="F67" i="102"/>
  <c r="J67" i="102"/>
  <c r="L67" i="102"/>
  <c r="K67" i="102"/>
  <c r="M67" i="102"/>
  <c r="AG67" i="102"/>
  <c r="AX68" i="82"/>
  <c r="F68" i="102"/>
  <c r="J68" i="102"/>
  <c r="L68" i="102"/>
  <c r="K68" i="102"/>
  <c r="M68" i="102"/>
  <c r="AG68" i="102"/>
  <c r="AX69" i="82"/>
  <c r="F69" i="102"/>
  <c r="J69" i="102"/>
  <c r="L69" i="102"/>
  <c r="K69" i="102"/>
  <c r="M69" i="102"/>
  <c r="AG69" i="102"/>
  <c r="AX70" i="82"/>
  <c r="F70" i="102"/>
  <c r="J70" i="102"/>
  <c r="L70" i="102"/>
  <c r="K70" i="102"/>
  <c r="M70" i="102"/>
  <c r="AG70" i="102"/>
  <c r="AX71" i="82"/>
  <c r="F71" i="102"/>
  <c r="J71" i="102"/>
  <c r="L71" i="102"/>
  <c r="K71" i="102"/>
  <c r="M71" i="102"/>
  <c r="AG71" i="102"/>
  <c r="AX72" i="82"/>
  <c r="F72" i="102"/>
  <c r="J72" i="102"/>
  <c r="L72" i="102"/>
  <c r="K72" i="102"/>
  <c r="M72" i="102"/>
  <c r="AG72" i="102"/>
  <c r="AX73" i="82"/>
  <c r="F73" i="102"/>
  <c r="J73" i="102"/>
  <c r="L73" i="102"/>
  <c r="K73" i="102"/>
  <c r="M73" i="102"/>
  <c r="AG73" i="102"/>
  <c r="AX74" i="82"/>
  <c r="F74" i="102"/>
  <c r="J74" i="102"/>
  <c r="L74" i="102"/>
  <c r="K74" i="102"/>
  <c r="M74" i="102"/>
  <c r="AG74" i="102"/>
  <c r="AX75" i="82"/>
  <c r="F75" i="102"/>
  <c r="J75" i="102"/>
  <c r="L75" i="102"/>
  <c r="K75" i="102"/>
  <c r="M75" i="102"/>
  <c r="AG75" i="102"/>
  <c r="AX76" i="82"/>
  <c r="F76" i="102"/>
  <c r="J76" i="102"/>
  <c r="L76" i="102"/>
  <c r="K76" i="102"/>
  <c r="M76" i="102"/>
  <c r="AG76" i="102"/>
  <c r="AX77" i="82"/>
  <c r="F77" i="102"/>
  <c r="J77" i="102"/>
  <c r="L77" i="102"/>
  <c r="K77" i="102"/>
  <c r="M77" i="102"/>
  <c r="AG77" i="102"/>
  <c r="AX78" i="82"/>
  <c r="F78" i="102"/>
  <c r="J78" i="102"/>
  <c r="L78" i="102"/>
  <c r="K78" i="102"/>
  <c r="M78" i="102"/>
  <c r="AG78" i="102"/>
  <c r="AX79" i="82"/>
  <c r="F79" i="102"/>
  <c r="J79" i="102"/>
  <c r="L79" i="102"/>
  <c r="K79" i="102"/>
  <c r="M79" i="102"/>
  <c r="AG79" i="102"/>
  <c r="AX80" i="82"/>
  <c r="F80" i="102"/>
  <c r="J80" i="102"/>
  <c r="L80" i="102"/>
  <c r="K80" i="102"/>
  <c r="M80" i="102"/>
  <c r="AG80" i="102"/>
  <c r="AX81" i="82"/>
  <c r="F81" i="102"/>
  <c r="J81" i="102"/>
  <c r="L81" i="102"/>
  <c r="K81" i="102"/>
  <c r="M81" i="102"/>
  <c r="AG81" i="102"/>
  <c r="AX82" i="82"/>
  <c r="F82" i="102"/>
  <c r="J82" i="102"/>
  <c r="L82" i="102"/>
  <c r="K82" i="102"/>
  <c r="M82" i="102"/>
  <c r="AG82" i="102"/>
  <c r="AX83" i="82"/>
  <c r="F83" i="102"/>
  <c r="J83" i="102"/>
  <c r="L83" i="102"/>
  <c r="K83" i="102"/>
  <c r="M83" i="102"/>
  <c r="AG83" i="102"/>
  <c r="AX84" i="82"/>
  <c r="F84" i="102"/>
  <c r="J84" i="102"/>
  <c r="L84" i="102"/>
  <c r="K84" i="102"/>
  <c r="M84" i="102"/>
  <c r="AG84" i="102"/>
  <c r="AX85" i="82"/>
  <c r="F85" i="102"/>
  <c r="J85" i="102"/>
  <c r="L85" i="102"/>
  <c r="K85" i="102"/>
  <c r="M85" i="102"/>
  <c r="AG85" i="102"/>
  <c r="AX86" i="82"/>
  <c r="F86" i="102"/>
  <c r="J86" i="102"/>
  <c r="L86" i="102"/>
  <c r="K86" i="102"/>
  <c r="M86" i="102"/>
  <c r="AG86" i="102"/>
  <c r="AX87" i="82"/>
  <c r="F87" i="102"/>
  <c r="J87" i="102"/>
  <c r="L87" i="102"/>
  <c r="K87" i="102"/>
  <c r="M87" i="102"/>
  <c r="AG87" i="102"/>
  <c r="F88" i="102"/>
  <c r="J88" i="102"/>
  <c r="L88" i="102"/>
  <c r="K88" i="102"/>
  <c r="M88" i="102"/>
  <c r="AG88" i="102"/>
  <c r="AX89" i="82"/>
  <c r="F89" i="102"/>
  <c r="J89" i="102"/>
  <c r="L89" i="102"/>
  <c r="K89" i="102"/>
  <c r="M89" i="102"/>
  <c r="AG89" i="102"/>
  <c r="AX90" i="82"/>
  <c r="F90" i="102"/>
  <c r="J90" i="102"/>
  <c r="L90" i="102"/>
  <c r="K90" i="102"/>
  <c r="M90" i="102"/>
  <c r="AG90" i="102"/>
  <c r="AX91" i="82"/>
  <c r="F91" i="102"/>
  <c r="J91" i="102"/>
  <c r="L91" i="102"/>
  <c r="K91" i="102"/>
  <c r="M91" i="102"/>
  <c r="AG91" i="102"/>
  <c r="AX92" i="82"/>
  <c r="F92" i="102"/>
  <c r="J92" i="102"/>
  <c r="L92" i="102"/>
  <c r="K92" i="102"/>
  <c r="M92" i="102"/>
  <c r="AG92" i="102"/>
  <c r="AX93" i="82"/>
  <c r="F93" i="102"/>
  <c r="J93" i="102"/>
  <c r="L93" i="102"/>
  <c r="K93" i="102"/>
  <c r="M93" i="102"/>
  <c r="AG93" i="102"/>
  <c r="AX94" i="82"/>
  <c r="F94" i="102"/>
  <c r="J94" i="102"/>
  <c r="L94" i="102"/>
  <c r="K94" i="102"/>
  <c r="M94" i="102"/>
  <c r="AG94" i="102"/>
  <c r="AX95" i="82"/>
  <c r="F95" i="102"/>
  <c r="J95" i="102"/>
  <c r="L95" i="102"/>
  <c r="K95" i="102"/>
  <c r="M95" i="102"/>
  <c r="AG95" i="102"/>
  <c r="AX96" i="82"/>
  <c r="F96" i="102"/>
  <c r="J96" i="102"/>
  <c r="L96" i="102"/>
  <c r="K96" i="102"/>
  <c r="M96" i="102"/>
  <c r="AG96" i="102"/>
  <c r="F97" i="102"/>
  <c r="J97" i="102"/>
  <c r="L97" i="102"/>
  <c r="K97" i="102"/>
  <c r="M97" i="102"/>
  <c r="AG97" i="102"/>
  <c r="AX98" i="82"/>
  <c r="F98" i="102"/>
  <c r="J98" i="102"/>
  <c r="L98" i="102"/>
  <c r="K98" i="102"/>
  <c r="M98" i="102"/>
  <c r="AG98" i="102"/>
  <c r="AX99" i="82"/>
  <c r="F99" i="102"/>
  <c r="J99" i="102"/>
  <c r="L99" i="102"/>
  <c r="K99" i="102"/>
  <c r="M99" i="102"/>
  <c r="AG99" i="102"/>
  <c r="AX100" i="82"/>
  <c r="F100" i="102"/>
  <c r="J100" i="102"/>
  <c r="L100" i="102"/>
  <c r="K100" i="102"/>
  <c r="M100" i="102"/>
  <c r="AG100" i="102"/>
  <c r="F101" i="102"/>
  <c r="J101" i="102"/>
  <c r="L101" i="102"/>
  <c r="K101" i="102"/>
  <c r="M101" i="102"/>
  <c r="AG101" i="102"/>
  <c r="AX102" i="82"/>
  <c r="F102" i="102"/>
  <c r="J102" i="102"/>
  <c r="L102" i="102"/>
  <c r="K102" i="102"/>
  <c r="M102" i="102"/>
  <c r="AG102" i="102"/>
  <c r="F103" i="102"/>
  <c r="J103" i="102"/>
  <c r="L103" i="102"/>
  <c r="K103" i="102"/>
  <c r="M103" i="102"/>
  <c r="AG103" i="102"/>
  <c r="AX104" i="82"/>
  <c r="F104" i="102"/>
  <c r="J104" i="102"/>
  <c r="L104" i="102"/>
  <c r="K104" i="102"/>
  <c r="M104" i="102"/>
  <c r="AG104" i="102"/>
  <c r="AX105" i="82"/>
  <c r="F105" i="102"/>
  <c r="J105" i="102"/>
  <c r="L105" i="102"/>
  <c r="K105" i="102"/>
  <c r="M105" i="102"/>
  <c r="AG105" i="102"/>
  <c r="AX106" i="82"/>
  <c r="F106" i="102"/>
  <c r="J106" i="102"/>
  <c r="L106" i="102"/>
  <c r="K106" i="102"/>
  <c r="M106" i="102"/>
  <c r="AG106" i="102"/>
  <c r="AX107" i="82"/>
  <c r="F107" i="102"/>
  <c r="J107" i="102"/>
  <c r="L107" i="102"/>
  <c r="K107" i="102"/>
  <c r="M107" i="102"/>
  <c r="AG107" i="102"/>
  <c r="AX108" i="82"/>
  <c r="F108" i="102"/>
  <c r="J108" i="102"/>
  <c r="L108" i="102"/>
  <c r="K108" i="102"/>
  <c r="M108" i="102"/>
  <c r="AG108" i="102"/>
  <c r="AX109" i="82"/>
  <c r="F109" i="102"/>
  <c r="J109" i="102"/>
  <c r="L109" i="102"/>
  <c r="K109" i="102"/>
  <c r="M109" i="102"/>
  <c r="AG109" i="102"/>
  <c r="AX110" i="82"/>
  <c r="F110" i="102"/>
  <c r="J110" i="102"/>
  <c r="L110" i="102"/>
  <c r="K110" i="102"/>
  <c r="M110" i="102"/>
  <c r="AG110" i="102"/>
  <c r="AX111" i="82"/>
  <c r="F111" i="102"/>
  <c r="J111" i="102"/>
  <c r="L111" i="102"/>
  <c r="K111" i="102"/>
  <c r="M111" i="102"/>
  <c r="AG111" i="102"/>
  <c r="AX112" i="82"/>
  <c r="F112" i="102"/>
  <c r="J112" i="102"/>
  <c r="L112" i="102"/>
  <c r="K112" i="102"/>
  <c r="M112" i="102"/>
  <c r="AG112" i="102"/>
  <c r="AX113" i="82"/>
  <c r="F113" i="102"/>
  <c r="J113" i="102"/>
  <c r="L113" i="102"/>
  <c r="K113" i="102"/>
  <c r="M113" i="102"/>
  <c r="AG113" i="102"/>
  <c r="AX114" i="82"/>
  <c r="F114" i="102"/>
  <c r="J114" i="102"/>
  <c r="L114" i="102"/>
  <c r="K114" i="102"/>
  <c r="M114" i="102"/>
  <c r="AG114" i="102"/>
  <c r="AX115" i="82"/>
  <c r="F115" i="102"/>
  <c r="J115" i="102"/>
  <c r="L115" i="102"/>
  <c r="K115" i="102"/>
  <c r="M115" i="102"/>
  <c r="AG115" i="102"/>
  <c r="AX116" i="82"/>
  <c r="F116" i="102"/>
  <c r="J116" i="102"/>
  <c r="L116" i="102"/>
  <c r="K116" i="102"/>
  <c r="M116" i="102"/>
  <c r="AG116" i="102"/>
  <c r="AX117" i="82"/>
  <c r="F117" i="102"/>
  <c r="J117" i="102"/>
  <c r="L117" i="102"/>
  <c r="K117" i="102"/>
  <c r="M117" i="102"/>
  <c r="AG117" i="102"/>
  <c r="AX118" i="82"/>
  <c r="F118" i="102"/>
  <c r="J118" i="102"/>
  <c r="L118" i="102"/>
  <c r="K118" i="102"/>
  <c r="M118" i="102"/>
  <c r="AG118" i="102"/>
  <c r="AX119" i="82"/>
  <c r="F119" i="102"/>
  <c r="J119" i="102"/>
  <c r="L119" i="102"/>
  <c r="K119" i="102"/>
  <c r="M119" i="102"/>
  <c r="AG119" i="102"/>
  <c r="AX120" i="82"/>
  <c r="F120" i="102"/>
  <c r="J120" i="102"/>
  <c r="L120" i="102"/>
  <c r="K120" i="102"/>
  <c r="M120" i="102"/>
  <c r="AG120" i="102"/>
  <c r="AX121" i="82"/>
  <c r="F121" i="102"/>
  <c r="J121" i="102"/>
  <c r="L121" i="102"/>
  <c r="K121" i="102"/>
  <c r="M121" i="102"/>
  <c r="AG121" i="102"/>
  <c r="AX122" i="82"/>
  <c r="F122" i="102"/>
  <c r="J122" i="102"/>
  <c r="L122" i="102"/>
  <c r="K122" i="102"/>
  <c r="M122" i="102"/>
  <c r="AG122" i="102"/>
  <c r="AX123" i="82"/>
  <c r="F123" i="102"/>
  <c r="J123" i="102"/>
  <c r="L123" i="102"/>
  <c r="K123" i="102"/>
  <c r="M123" i="102"/>
  <c r="AG123" i="102"/>
  <c r="AX124" i="82"/>
  <c r="F124" i="102"/>
  <c r="J124" i="102"/>
  <c r="L124" i="102"/>
  <c r="K124" i="102"/>
  <c r="M124" i="102"/>
  <c r="AG124" i="102"/>
  <c r="AX125" i="82"/>
  <c r="F125" i="102"/>
  <c r="J125" i="102"/>
  <c r="L125" i="102"/>
  <c r="K125" i="102"/>
  <c r="M125" i="102"/>
  <c r="AG125" i="102"/>
  <c r="AX126" i="82"/>
  <c r="F126" i="102"/>
  <c r="J126" i="102"/>
  <c r="L126" i="102"/>
  <c r="K126" i="102"/>
  <c r="M126" i="102"/>
  <c r="AG126" i="102"/>
  <c r="AX127" i="82"/>
  <c r="F127" i="102"/>
  <c r="J127" i="102"/>
  <c r="L127" i="102"/>
  <c r="K127" i="102"/>
  <c r="M127" i="102"/>
  <c r="AG127" i="102"/>
  <c r="AX128" i="82"/>
  <c r="F128" i="102"/>
  <c r="J128" i="102"/>
  <c r="L128" i="102"/>
  <c r="K128" i="102"/>
  <c r="M128" i="102"/>
  <c r="AG128" i="102"/>
  <c r="AX129" i="82"/>
  <c r="F129" i="102"/>
  <c r="J129" i="102"/>
  <c r="L129" i="102"/>
  <c r="K129" i="102"/>
  <c r="M129" i="102"/>
  <c r="AG129" i="102"/>
  <c r="AX130" i="82"/>
  <c r="F130" i="102"/>
  <c r="J130" i="102"/>
  <c r="L130" i="102"/>
  <c r="K130" i="102"/>
  <c r="M130" i="102"/>
  <c r="AG130" i="102"/>
  <c r="AX131" i="82"/>
  <c r="F131" i="102"/>
  <c r="J131" i="102"/>
  <c r="L131" i="102"/>
  <c r="K131" i="102"/>
  <c r="M131" i="102"/>
  <c r="AG131" i="102"/>
  <c r="AX132" i="82"/>
  <c r="F132" i="102"/>
  <c r="J132" i="102"/>
  <c r="L132" i="102"/>
  <c r="K132" i="102"/>
  <c r="M132" i="102"/>
  <c r="AG132" i="102"/>
  <c r="AX133" i="82"/>
  <c r="F133" i="102"/>
  <c r="J133" i="102"/>
  <c r="L133" i="102"/>
  <c r="K133" i="102"/>
  <c r="M133" i="102"/>
  <c r="AG133" i="102"/>
  <c r="AX134" i="82"/>
  <c r="F134" i="102"/>
  <c r="J134" i="102"/>
  <c r="L134" i="102"/>
  <c r="K134" i="102"/>
  <c r="M134" i="102"/>
  <c r="AG134" i="102"/>
  <c r="AX135" i="82"/>
  <c r="F135" i="102"/>
  <c r="J135" i="102"/>
  <c r="L135" i="102"/>
  <c r="K135" i="102"/>
  <c r="M135" i="102"/>
  <c r="AG135" i="102"/>
  <c r="AX136" i="82"/>
  <c r="F136" i="102"/>
  <c r="J136" i="102"/>
  <c r="L136" i="102"/>
  <c r="K136" i="102"/>
  <c r="M136" i="102"/>
  <c r="AG136" i="102"/>
  <c r="AX137" i="82"/>
  <c r="F137" i="102"/>
  <c r="J137" i="102"/>
  <c r="L137" i="102"/>
  <c r="K137" i="102"/>
  <c r="M137" i="102"/>
  <c r="AG137" i="102"/>
  <c r="AX138" i="82"/>
  <c r="F138" i="102"/>
  <c r="J138" i="102"/>
  <c r="L138" i="102"/>
  <c r="K138" i="102"/>
  <c r="M138" i="102"/>
  <c r="AG138" i="102"/>
  <c r="AX139" i="82"/>
  <c r="F139" i="102"/>
  <c r="J139" i="102"/>
  <c r="L139" i="102"/>
  <c r="K139" i="102"/>
  <c r="M139" i="102"/>
  <c r="AG139" i="102"/>
  <c r="AX140" i="82"/>
  <c r="F140" i="102"/>
  <c r="J140" i="102"/>
  <c r="L140" i="102"/>
  <c r="K140" i="102"/>
  <c r="M140" i="102"/>
  <c r="AG140" i="102"/>
  <c r="AX141" i="82"/>
  <c r="F141" i="102"/>
  <c r="J141" i="102"/>
  <c r="L141" i="102"/>
  <c r="K141" i="102"/>
  <c r="M141" i="102"/>
  <c r="AG141" i="102"/>
  <c r="F142" i="102"/>
  <c r="J142" i="102"/>
  <c r="L142" i="102"/>
  <c r="K142" i="102"/>
  <c r="M142" i="102"/>
  <c r="AG142" i="102"/>
  <c r="F143" i="102"/>
  <c r="J143" i="102"/>
  <c r="L143" i="102"/>
  <c r="K143" i="102"/>
  <c r="M143" i="102"/>
  <c r="AG143" i="102"/>
  <c r="AX144" i="82"/>
  <c r="F144" i="102"/>
  <c r="J144" i="102"/>
  <c r="L144" i="102"/>
  <c r="K144" i="102"/>
  <c r="M144" i="102"/>
  <c r="AG144" i="102"/>
  <c r="AX145" i="82"/>
  <c r="F145" i="102"/>
  <c r="J145" i="102"/>
  <c r="L145" i="102"/>
  <c r="K145" i="102"/>
  <c r="M145" i="102"/>
  <c r="AG145" i="102"/>
  <c r="AX146" i="82"/>
  <c r="F146" i="102"/>
  <c r="J146" i="102"/>
  <c r="L146" i="102"/>
  <c r="K146" i="102"/>
  <c r="M146" i="102"/>
  <c r="AG146" i="102"/>
  <c r="AX147" i="82"/>
  <c r="F147" i="102"/>
  <c r="J147" i="102"/>
  <c r="L147" i="102"/>
  <c r="K147" i="102"/>
  <c r="M147" i="102"/>
  <c r="AG147" i="102"/>
  <c r="AF3" i="102"/>
  <c r="AF4" i="102"/>
  <c r="AF5" i="102"/>
  <c r="AF6" i="102"/>
  <c r="AF7" i="102"/>
  <c r="AF8" i="102"/>
  <c r="AF9" i="102"/>
  <c r="AF10" i="102"/>
  <c r="AF11" i="102"/>
  <c r="AF12" i="102"/>
  <c r="AF13" i="102"/>
  <c r="AF14" i="102"/>
  <c r="AF15" i="102"/>
  <c r="AF16" i="102"/>
  <c r="AF17" i="102"/>
  <c r="AF18" i="102"/>
  <c r="AF19" i="102"/>
  <c r="AF20" i="102"/>
  <c r="AF21" i="102"/>
  <c r="AF22" i="102"/>
  <c r="AF23" i="102"/>
  <c r="AF24" i="102"/>
  <c r="AF25" i="102"/>
  <c r="AF26" i="102"/>
  <c r="AF27" i="102"/>
  <c r="AF28" i="102"/>
  <c r="AF29" i="102"/>
  <c r="AF30" i="102"/>
  <c r="AF31" i="102"/>
  <c r="AF32" i="102"/>
  <c r="AF33" i="102"/>
  <c r="AF34" i="102"/>
  <c r="AF35" i="102"/>
  <c r="AF36" i="102"/>
  <c r="AF37" i="102"/>
  <c r="AF38" i="102"/>
  <c r="AF39" i="102"/>
  <c r="AF40" i="102"/>
  <c r="AF41" i="102"/>
  <c r="AF42" i="102"/>
  <c r="AF43" i="102"/>
  <c r="AF44" i="102"/>
  <c r="AF45" i="102"/>
  <c r="AF46" i="102"/>
  <c r="AF47" i="102"/>
  <c r="AF48" i="102"/>
  <c r="AF49" i="102"/>
  <c r="AF50" i="102"/>
  <c r="AF51" i="102"/>
  <c r="AF52" i="102"/>
  <c r="AF53" i="102"/>
  <c r="AF54" i="102"/>
  <c r="AF55" i="102"/>
  <c r="AF56" i="102"/>
  <c r="AF57" i="102"/>
  <c r="AF58" i="102"/>
  <c r="AF59" i="102"/>
  <c r="AF60" i="102"/>
  <c r="AF61" i="102"/>
  <c r="AF62" i="102"/>
  <c r="AF63" i="102"/>
  <c r="AF64" i="102"/>
  <c r="AF65" i="102"/>
  <c r="AF66" i="102"/>
  <c r="AF67" i="102"/>
  <c r="AF68" i="102"/>
  <c r="AF69" i="102"/>
  <c r="AF70" i="102"/>
  <c r="AF71" i="102"/>
  <c r="AF72" i="102"/>
  <c r="AF73" i="102"/>
  <c r="AF74" i="102"/>
  <c r="AF75" i="102"/>
  <c r="AF76" i="102"/>
  <c r="AF77" i="102"/>
  <c r="AF78" i="102"/>
  <c r="AF79" i="102"/>
  <c r="AF80" i="102"/>
  <c r="AF81" i="102"/>
  <c r="AF82" i="102"/>
  <c r="AF83" i="102"/>
  <c r="AF84" i="102"/>
  <c r="AF85" i="102"/>
  <c r="AF86" i="102"/>
  <c r="AF87" i="102"/>
  <c r="AF88" i="102"/>
  <c r="AF89" i="102"/>
  <c r="AF90" i="102"/>
  <c r="AF91" i="102"/>
  <c r="AF92" i="102"/>
  <c r="AF93" i="102"/>
  <c r="AF94" i="102"/>
  <c r="AF95" i="102"/>
  <c r="AF96" i="102"/>
  <c r="AF97" i="102"/>
  <c r="AF98" i="102"/>
  <c r="AF99" i="102"/>
  <c r="AF100" i="102"/>
  <c r="AF101" i="102"/>
  <c r="AF102" i="102"/>
  <c r="AF103" i="102"/>
  <c r="AF104" i="102"/>
  <c r="AF105" i="102"/>
  <c r="AF106" i="102"/>
  <c r="AF107" i="102"/>
  <c r="AF108" i="102"/>
  <c r="AF109" i="102"/>
  <c r="AF110" i="102"/>
  <c r="AF111" i="102"/>
  <c r="AF112" i="102"/>
  <c r="AF113" i="102"/>
  <c r="AF114" i="102"/>
  <c r="AF115" i="102"/>
  <c r="AF116" i="102"/>
  <c r="AF117" i="102"/>
  <c r="AF118" i="102"/>
  <c r="AF119" i="102"/>
  <c r="AF120" i="102"/>
  <c r="AF121" i="102"/>
  <c r="AF122" i="102"/>
  <c r="AF123" i="102"/>
  <c r="AF124" i="102"/>
  <c r="AF125" i="102"/>
  <c r="AF126" i="102"/>
  <c r="AF127" i="102"/>
  <c r="AF128" i="102"/>
  <c r="AF129" i="102"/>
  <c r="AF130" i="102"/>
  <c r="AF131" i="102"/>
  <c r="AF132" i="102"/>
  <c r="AF133" i="102"/>
  <c r="AF134" i="102"/>
  <c r="AF135" i="102"/>
  <c r="AF136" i="102"/>
  <c r="AF137" i="102"/>
  <c r="AF138" i="102"/>
  <c r="AF139" i="102"/>
  <c r="AF140" i="102"/>
  <c r="AF141" i="102"/>
  <c r="AF142" i="102"/>
  <c r="AF143" i="102"/>
  <c r="AF144" i="102"/>
  <c r="AF145" i="102"/>
  <c r="AF146" i="102"/>
  <c r="AF147" i="102"/>
  <c r="AE3" i="102"/>
  <c r="AE4" i="102"/>
  <c r="AE5" i="102"/>
  <c r="AE6" i="102"/>
  <c r="AE7" i="102"/>
  <c r="AE8" i="102"/>
  <c r="AE9" i="102"/>
  <c r="AE10" i="102"/>
  <c r="AE11" i="102"/>
  <c r="AE12" i="102"/>
  <c r="AE13" i="102"/>
  <c r="AE14" i="102"/>
  <c r="AE15" i="102"/>
  <c r="AE16" i="102"/>
  <c r="AE17" i="102"/>
  <c r="AE18" i="102"/>
  <c r="AE19" i="102"/>
  <c r="AE20" i="102"/>
  <c r="AE21" i="102"/>
  <c r="AE22" i="102"/>
  <c r="AE23" i="102"/>
  <c r="AE24" i="102"/>
  <c r="AE25" i="102"/>
  <c r="AE26" i="102"/>
  <c r="AE27" i="102"/>
  <c r="AE28" i="102"/>
  <c r="AE29" i="102"/>
  <c r="AE30" i="102"/>
  <c r="AE31" i="102"/>
  <c r="AE32" i="102"/>
  <c r="AE33" i="102"/>
  <c r="AE34" i="102"/>
  <c r="AE35" i="102"/>
  <c r="AE36" i="102"/>
  <c r="AE37" i="102"/>
  <c r="AE38" i="102"/>
  <c r="AE39" i="102"/>
  <c r="AE40" i="102"/>
  <c r="AE41" i="102"/>
  <c r="AE42" i="102"/>
  <c r="AE43" i="102"/>
  <c r="AE44" i="102"/>
  <c r="AE45" i="102"/>
  <c r="AE46" i="102"/>
  <c r="AE47" i="102"/>
  <c r="AE48" i="102"/>
  <c r="AE49" i="102"/>
  <c r="AE50" i="102"/>
  <c r="AE51" i="102"/>
  <c r="AE52" i="102"/>
  <c r="AE53" i="102"/>
  <c r="AE54" i="102"/>
  <c r="AE55" i="102"/>
  <c r="AE56" i="102"/>
  <c r="AE57" i="102"/>
  <c r="AE58" i="102"/>
  <c r="AE59" i="102"/>
  <c r="AE60" i="102"/>
  <c r="AE61" i="102"/>
  <c r="AE62" i="102"/>
  <c r="AE63" i="102"/>
  <c r="AE64" i="102"/>
  <c r="AE65" i="102"/>
  <c r="AE66" i="102"/>
  <c r="AE67" i="102"/>
  <c r="AE68" i="102"/>
  <c r="AE69" i="102"/>
  <c r="AE70" i="102"/>
  <c r="AE71" i="102"/>
  <c r="AE72" i="102"/>
  <c r="AE73" i="102"/>
  <c r="AE74" i="102"/>
  <c r="AE75" i="102"/>
  <c r="AE76" i="102"/>
  <c r="AE77" i="102"/>
  <c r="AE78" i="102"/>
  <c r="AE79" i="102"/>
  <c r="AE80" i="102"/>
  <c r="AE81" i="102"/>
  <c r="AE82" i="102"/>
  <c r="AE83" i="102"/>
  <c r="AE84" i="102"/>
  <c r="AE85" i="102"/>
  <c r="AE86" i="102"/>
  <c r="AE87" i="102"/>
  <c r="AE88" i="102"/>
  <c r="AE89" i="102"/>
  <c r="AE90" i="102"/>
  <c r="AE91" i="102"/>
  <c r="AE92" i="102"/>
  <c r="AE93" i="102"/>
  <c r="AE94" i="102"/>
  <c r="AE95" i="102"/>
  <c r="AE96" i="102"/>
  <c r="AE97" i="102"/>
  <c r="AE98" i="102"/>
  <c r="AE99" i="102"/>
  <c r="AE100" i="102"/>
  <c r="AE101" i="102"/>
  <c r="AE102" i="102"/>
  <c r="AE103" i="102"/>
  <c r="AE104" i="102"/>
  <c r="AE105" i="102"/>
  <c r="AE106" i="102"/>
  <c r="AE107" i="102"/>
  <c r="AE108" i="102"/>
  <c r="AE109" i="102"/>
  <c r="AE110" i="102"/>
  <c r="AE111" i="102"/>
  <c r="AE112" i="102"/>
  <c r="AE113" i="102"/>
  <c r="AE114" i="102"/>
  <c r="AE115" i="102"/>
  <c r="AE116" i="102"/>
  <c r="AE117" i="102"/>
  <c r="AE118" i="102"/>
  <c r="AE119" i="102"/>
  <c r="AE120" i="102"/>
  <c r="AE121" i="102"/>
  <c r="AE122" i="102"/>
  <c r="AE123" i="102"/>
  <c r="AE124" i="102"/>
  <c r="AE125" i="102"/>
  <c r="AE126" i="102"/>
  <c r="AE127" i="102"/>
  <c r="AE128" i="102"/>
  <c r="AE129" i="102"/>
  <c r="AE130" i="102"/>
  <c r="AE131" i="102"/>
  <c r="AE132" i="102"/>
  <c r="AE133" i="102"/>
  <c r="AE134" i="102"/>
  <c r="AE135" i="102"/>
  <c r="AE136" i="102"/>
  <c r="AE137" i="102"/>
  <c r="AE138" i="102"/>
  <c r="AE139" i="102"/>
  <c r="AE140" i="102"/>
  <c r="AE141" i="102"/>
  <c r="AE142" i="102"/>
  <c r="AE143" i="102"/>
  <c r="AE144" i="102"/>
  <c r="AE145" i="102"/>
  <c r="AE146" i="102"/>
  <c r="AE147" i="102"/>
  <c r="AX2" i="82"/>
  <c r="F2" i="102"/>
  <c r="J2" i="102"/>
  <c r="L2" i="102"/>
  <c r="K2" i="102"/>
  <c r="M2" i="102"/>
  <c r="AE2" i="102"/>
  <c r="AG2" i="102"/>
  <c r="AF2" i="102"/>
  <c r="AD3" i="102"/>
  <c r="AD4" i="102"/>
  <c r="AD5" i="102"/>
  <c r="AD6" i="102"/>
  <c r="AD7" i="102"/>
  <c r="AD8" i="102"/>
  <c r="AD9" i="102"/>
  <c r="AD10" i="102"/>
  <c r="AD11" i="102"/>
  <c r="AD12" i="102"/>
  <c r="AD13" i="102"/>
  <c r="AD14" i="102"/>
  <c r="AD15" i="102"/>
  <c r="AD16" i="102"/>
  <c r="AD17" i="102"/>
  <c r="AD18" i="102"/>
  <c r="AD19" i="102"/>
  <c r="AD20" i="102"/>
  <c r="AD21" i="102"/>
  <c r="AD22" i="102"/>
  <c r="AD23" i="102"/>
  <c r="AD24" i="102"/>
  <c r="AD25" i="102"/>
  <c r="AD26" i="102"/>
  <c r="AD27" i="102"/>
  <c r="AD28" i="102"/>
  <c r="AD29" i="102"/>
  <c r="AD30" i="102"/>
  <c r="AD31" i="102"/>
  <c r="AD32" i="102"/>
  <c r="AD33" i="102"/>
  <c r="AD34" i="102"/>
  <c r="AD35" i="102"/>
  <c r="AD36" i="102"/>
  <c r="AD37" i="102"/>
  <c r="AD38" i="102"/>
  <c r="AD39" i="102"/>
  <c r="AD40" i="102"/>
  <c r="AD41" i="102"/>
  <c r="AD42" i="102"/>
  <c r="AD43" i="102"/>
  <c r="AD44" i="102"/>
  <c r="AD45" i="102"/>
  <c r="AD46" i="102"/>
  <c r="AD47" i="102"/>
  <c r="AD48" i="102"/>
  <c r="AD49" i="102"/>
  <c r="AD50" i="102"/>
  <c r="AD51" i="102"/>
  <c r="AD52" i="102"/>
  <c r="AD53" i="102"/>
  <c r="AD54" i="102"/>
  <c r="AD55" i="102"/>
  <c r="AD56" i="102"/>
  <c r="AD57" i="102"/>
  <c r="AD58" i="102"/>
  <c r="AD59" i="102"/>
  <c r="AD60" i="102"/>
  <c r="AD61" i="102"/>
  <c r="AD62" i="102"/>
  <c r="AD63" i="102"/>
  <c r="AD64" i="102"/>
  <c r="AD65" i="102"/>
  <c r="AD66" i="102"/>
  <c r="AD67" i="102"/>
  <c r="AD68" i="102"/>
  <c r="AD69" i="102"/>
  <c r="AD70" i="102"/>
  <c r="AD71" i="102"/>
  <c r="AD72" i="102"/>
  <c r="AD73" i="102"/>
  <c r="AD74" i="102"/>
  <c r="AD75" i="102"/>
  <c r="AD76" i="102"/>
  <c r="AD77" i="102"/>
  <c r="AD78" i="102"/>
  <c r="AD79" i="102"/>
  <c r="AD80" i="102"/>
  <c r="AD81" i="102"/>
  <c r="AD82" i="102"/>
  <c r="AD83" i="102"/>
  <c r="AD84" i="102"/>
  <c r="AD85" i="102"/>
  <c r="AD86" i="102"/>
  <c r="AD87" i="102"/>
  <c r="AD88" i="102"/>
  <c r="AD89" i="102"/>
  <c r="AD90" i="102"/>
  <c r="AD91" i="102"/>
  <c r="AD92" i="102"/>
  <c r="AD93" i="102"/>
  <c r="AD94" i="102"/>
  <c r="AD95" i="102"/>
  <c r="AD96" i="102"/>
  <c r="AD97" i="102"/>
  <c r="AD98" i="102"/>
  <c r="AD99" i="102"/>
  <c r="AD100" i="102"/>
  <c r="AD101" i="102"/>
  <c r="AD102" i="102"/>
  <c r="AD103" i="102"/>
  <c r="AD104" i="102"/>
  <c r="AD105" i="102"/>
  <c r="AD106" i="102"/>
  <c r="AD107" i="102"/>
  <c r="AD108" i="102"/>
  <c r="AD109" i="102"/>
  <c r="AD110" i="102"/>
  <c r="AD111" i="102"/>
  <c r="AD112" i="102"/>
  <c r="AD113" i="102"/>
  <c r="AD114" i="102"/>
  <c r="AD115" i="102"/>
  <c r="AD116" i="102"/>
  <c r="AD117" i="102"/>
  <c r="AD118" i="102"/>
  <c r="AD119" i="102"/>
  <c r="AD120" i="102"/>
  <c r="AD121" i="102"/>
  <c r="AD122" i="102"/>
  <c r="AD123" i="102"/>
  <c r="AD124" i="102"/>
  <c r="AD125" i="102"/>
  <c r="AD126" i="102"/>
  <c r="AD127" i="102"/>
  <c r="AD128" i="102"/>
  <c r="AD129" i="102"/>
  <c r="AD130" i="102"/>
  <c r="AD131" i="102"/>
  <c r="AD132" i="102"/>
  <c r="AD133" i="102"/>
  <c r="AD134" i="102"/>
  <c r="AD135" i="102"/>
  <c r="AD136" i="102"/>
  <c r="AD137" i="102"/>
  <c r="AD138" i="102"/>
  <c r="AD139" i="102"/>
  <c r="AD140" i="102"/>
  <c r="AD141" i="102"/>
  <c r="AD142" i="102"/>
  <c r="AD143" i="102"/>
  <c r="AD144" i="102"/>
  <c r="AD145" i="102"/>
  <c r="AD146" i="102"/>
  <c r="AD147" i="102"/>
  <c r="AD2" i="102"/>
  <c r="AC3" i="102"/>
  <c r="AC4" i="102"/>
  <c r="AC5" i="102"/>
  <c r="AC6" i="102"/>
  <c r="AC7" i="102"/>
  <c r="AC8" i="102"/>
  <c r="AC9" i="102"/>
  <c r="AC10" i="102"/>
  <c r="AC11" i="102"/>
  <c r="AC12" i="102"/>
  <c r="AC13" i="102"/>
  <c r="AC14" i="102"/>
  <c r="AC15" i="102"/>
  <c r="AC16" i="102"/>
  <c r="AC17" i="102"/>
  <c r="AC18" i="102"/>
  <c r="AC19" i="102"/>
  <c r="AC20" i="102"/>
  <c r="AC21" i="102"/>
  <c r="AC22" i="102"/>
  <c r="AC23" i="102"/>
  <c r="AC24" i="102"/>
  <c r="AC25" i="102"/>
  <c r="AC26" i="102"/>
  <c r="AC27" i="102"/>
  <c r="AC28" i="102"/>
  <c r="AC29" i="102"/>
  <c r="AC30" i="102"/>
  <c r="AC31" i="102"/>
  <c r="AC32" i="102"/>
  <c r="AC33" i="102"/>
  <c r="AC34" i="102"/>
  <c r="AC35" i="102"/>
  <c r="AC36" i="102"/>
  <c r="AC37" i="102"/>
  <c r="AC38" i="102"/>
  <c r="AC39" i="102"/>
  <c r="AC40" i="102"/>
  <c r="AC41" i="102"/>
  <c r="AC42" i="102"/>
  <c r="AC43" i="102"/>
  <c r="AC44" i="102"/>
  <c r="AC45" i="102"/>
  <c r="AC46" i="102"/>
  <c r="AC47" i="102"/>
  <c r="AC48" i="102"/>
  <c r="AC49" i="102"/>
  <c r="AC50" i="102"/>
  <c r="AC51" i="102"/>
  <c r="AC52" i="102"/>
  <c r="AC53" i="102"/>
  <c r="AC54" i="102"/>
  <c r="AC55" i="102"/>
  <c r="AC56" i="102"/>
  <c r="AC57" i="102"/>
  <c r="AC58" i="102"/>
  <c r="AC59" i="102"/>
  <c r="AC60" i="102"/>
  <c r="AC61" i="102"/>
  <c r="AC62" i="102"/>
  <c r="AC63" i="102"/>
  <c r="AC64" i="102"/>
  <c r="AC65" i="102"/>
  <c r="AC66" i="102"/>
  <c r="AC67" i="102"/>
  <c r="AC68" i="102"/>
  <c r="AC69" i="102"/>
  <c r="AC70" i="102"/>
  <c r="AC71" i="102"/>
  <c r="AC72" i="102"/>
  <c r="AC73" i="102"/>
  <c r="AC74" i="102"/>
  <c r="AC75" i="102"/>
  <c r="AC76" i="102"/>
  <c r="AC77" i="102"/>
  <c r="AC78" i="102"/>
  <c r="AC79" i="102"/>
  <c r="AC80" i="102"/>
  <c r="AC81" i="102"/>
  <c r="AC82" i="102"/>
  <c r="AC83" i="102"/>
  <c r="AC84" i="102"/>
  <c r="AC85" i="102"/>
  <c r="AC86" i="102"/>
  <c r="AC87" i="102"/>
  <c r="AC88" i="102"/>
  <c r="AC89" i="102"/>
  <c r="AC90" i="102"/>
  <c r="AC91" i="102"/>
  <c r="AC92" i="102"/>
  <c r="AC93" i="102"/>
  <c r="AC94" i="102"/>
  <c r="AC95" i="102"/>
  <c r="AC96" i="102"/>
  <c r="AC97" i="102"/>
  <c r="AC98" i="102"/>
  <c r="AC99" i="102"/>
  <c r="AC100" i="102"/>
  <c r="AC101" i="102"/>
  <c r="AC102" i="102"/>
  <c r="AC103" i="102"/>
  <c r="AC104" i="102"/>
  <c r="AC105" i="102"/>
  <c r="AC106" i="102"/>
  <c r="AC107" i="102"/>
  <c r="AC108" i="102"/>
  <c r="AC109" i="102"/>
  <c r="AC110" i="102"/>
  <c r="AC111" i="102"/>
  <c r="AC112" i="102"/>
  <c r="AC113" i="102"/>
  <c r="AC114" i="102"/>
  <c r="AC115" i="102"/>
  <c r="AC116" i="102"/>
  <c r="AC117" i="102"/>
  <c r="AC118" i="102"/>
  <c r="AC119" i="102"/>
  <c r="AC120" i="102"/>
  <c r="AC121" i="102"/>
  <c r="AC122" i="102"/>
  <c r="AC123" i="102"/>
  <c r="AC124" i="102"/>
  <c r="AC125" i="102"/>
  <c r="AC126" i="102"/>
  <c r="AC127" i="102"/>
  <c r="AC128" i="102"/>
  <c r="AC129" i="102"/>
  <c r="AC130" i="102"/>
  <c r="AC131" i="102"/>
  <c r="AC132" i="102"/>
  <c r="AC133" i="102"/>
  <c r="AC134" i="102"/>
  <c r="AC135" i="102"/>
  <c r="AC136" i="102"/>
  <c r="AC137" i="102"/>
  <c r="AC138" i="102"/>
  <c r="AC139" i="102"/>
  <c r="AC140" i="102"/>
  <c r="AC141" i="102"/>
  <c r="AC142" i="102"/>
  <c r="AC143" i="102"/>
  <c r="AC144" i="102"/>
  <c r="AC145" i="102"/>
  <c r="AC146" i="102"/>
  <c r="AC147" i="102"/>
  <c r="AC2" i="102"/>
  <c r="AB3" i="102"/>
  <c r="AB4" i="102"/>
  <c r="AB5" i="102"/>
  <c r="AB6" i="102"/>
  <c r="AB7" i="102"/>
  <c r="AB8" i="102"/>
  <c r="AB9" i="102"/>
  <c r="AB10" i="102"/>
  <c r="AB11" i="102"/>
  <c r="AB12" i="102"/>
  <c r="AB13" i="102"/>
  <c r="AB14" i="102"/>
  <c r="AB15" i="102"/>
  <c r="AB16" i="102"/>
  <c r="AB17" i="102"/>
  <c r="AB18" i="102"/>
  <c r="AB19" i="102"/>
  <c r="AB20" i="102"/>
  <c r="AB21" i="102"/>
  <c r="AB22" i="102"/>
  <c r="AB23" i="102"/>
  <c r="AB24" i="102"/>
  <c r="AB25" i="102"/>
  <c r="AB26" i="102"/>
  <c r="AB27" i="102"/>
  <c r="AB28" i="102"/>
  <c r="AB29" i="102"/>
  <c r="AB30" i="102"/>
  <c r="AB31" i="102"/>
  <c r="AB32" i="102"/>
  <c r="AB33" i="102"/>
  <c r="AB34" i="102"/>
  <c r="AB35" i="102"/>
  <c r="AB36" i="102"/>
  <c r="AB37" i="102"/>
  <c r="AB38" i="102"/>
  <c r="AB39" i="102"/>
  <c r="AB40" i="102"/>
  <c r="AB41" i="102"/>
  <c r="AB42" i="102"/>
  <c r="AB43" i="102"/>
  <c r="AB44" i="102"/>
  <c r="AB45" i="102"/>
  <c r="AB46" i="102"/>
  <c r="AB47" i="102"/>
  <c r="AB48" i="102"/>
  <c r="AB49" i="102"/>
  <c r="AB50" i="102"/>
  <c r="AB51" i="102"/>
  <c r="AB52" i="102"/>
  <c r="AB53" i="102"/>
  <c r="AB54" i="102"/>
  <c r="AB55" i="102"/>
  <c r="AB56" i="102"/>
  <c r="AB57" i="102"/>
  <c r="AB58" i="102"/>
  <c r="AB59" i="102"/>
  <c r="AB60" i="102"/>
  <c r="AB61" i="102"/>
  <c r="AB62" i="102"/>
  <c r="AB63" i="102"/>
  <c r="AB64" i="102"/>
  <c r="AB65" i="102"/>
  <c r="AB66" i="102"/>
  <c r="AB67" i="102"/>
  <c r="AB68" i="102"/>
  <c r="AB69" i="102"/>
  <c r="AB70" i="102"/>
  <c r="AB71" i="102"/>
  <c r="AB72" i="102"/>
  <c r="AB73" i="102"/>
  <c r="AB74" i="102"/>
  <c r="AB75" i="102"/>
  <c r="AB76" i="102"/>
  <c r="AB77" i="102"/>
  <c r="AB78" i="102"/>
  <c r="AB79" i="102"/>
  <c r="AB80" i="102"/>
  <c r="AB81" i="102"/>
  <c r="AB82" i="102"/>
  <c r="AB83" i="102"/>
  <c r="AB84" i="102"/>
  <c r="AB85" i="102"/>
  <c r="AB86" i="102"/>
  <c r="AB87" i="102"/>
  <c r="AB88" i="102"/>
  <c r="AB89" i="102"/>
  <c r="AB90" i="102"/>
  <c r="AB91" i="102"/>
  <c r="AB92" i="102"/>
  <c r="AB93" i="102"/>
  <c r="AB94" i="102"/>
  <c r="AB95" i="102"/>
  <c r="AB96" i="102"/>
  <c r="AB97" i="102"/>
  <c r="AB98" i="102"/>
  <c r="AB99" i="102"/>
  <c r="AB100" i="102"/>
  <c r="AB101" i="102"/>
  <c r="AB102" i="102"/>
  <c r="AB103" i="102"/>
  <c r="AB104" i="102"/>
  <c r="AB105" i="102"/>
  <c r="AB106" i="102"/>
  <c r="AB107" i="102"/>
  <c r="AB108" i="102"/>
  <c r="AB109" i="102"/>
  <c r="AB110" i="102"/>
  <c r="AB111" i="102"/>
  <c r="AB112" i="102"/>
  <c r="AB113" i="102"/>
  <c r="AB114" i="102"/>
  <c r="AB115" i="102"/>
  <c r="AB116" i="102"/>
  <c r="AB117" i="102"/>
  <c r="AB118" i="102"/>
  <c r="AB119" i="102"/>
  <c r="AB120" i="102"/>
  <c r="AB121" i="102"/>
  <c r="AB122" i="102"/>
  <c r="AB123" i="102"/>
  <c r="AB124" i="102"/>
  <c r="AB125" i="102"/>
  <c r="AB126" i="102"/>
  <c r="AB127" i="102"/>
  <c r="AB128" i="102"/>
  <c r="AB129" i="102"/>
  <c r="AB130" i="102"/>
  <c r="AB131" i="102"/>
  <c r="AB132" i="102"/>
  <c r="AB133" i="102"/>
  <c r="AB134" i="102"/>
  <c r="AB135" i="102"/>
  <c r="AB136" i="102"/>
  <c r="AB137" i="102"/>
  <c r="AB138" i="102"/>
  <c r="AB139" i="102"/>
  <c r="AB140" i="102"/>
  <c r="AB141" i="102"/>
  <c r="AB142" i="102"/>
  <c r="AB143" i="102"/>
  <c r="AB144" i="102"/>
  <c r="AB145" i="102"/>
  <c r="AB146" i="102"/>
  <c r="AB147" i="102"/>
  <c r="AB2" i="102"/>
  <c r="AA3" i="102"/>
  <c r="AA4" i="102"/>
  <c r="AA5" i="102"/>
  <c r="AA6" i="102"/>
  <c r="AA7" i="102"/>
  <c r="AA8" i="102"/>
  <c r="AA9" i="102"/>
  <c r="AA10" i="102"/>
  <c r="AA11" i="102"/>
  <c r="AA12" i="102"/>
  <c r="AA13" i="102"/>
  <c r="AA14" i="102"/>
  <c r="AA15" i="102"/>
  <c r="AA16" i="102"/>
  <c r="AA17" i="102"/>
  <c r="AA18" i="102"/>
  <c r="AA19" i="102"/>
  <c r="AA20" i="102"/>
  <c r="AA21" i="102"/>
  <c r="AA22" i="102"/>
  <c r="AA23" i="102"/>
  <c r="AA24" i="102"/>
  <c r="AA25" i="102"/>
  <c r="AA26" i="102"/>
  <c r="AA27" i="102"/>
  <c r="AA28" i="102"/>
  <c r="AA29" i="102"/>
  <c r="AA30" i="102"/>
  <c r="AA31" i="102"/>
  <c r="AA32" i="102"/>
  <c r="AA33" i="102"/>
  <c r="AA34" i="102"/>
  <c r="AA35" i="102"/>
  <c r="AA36" i="102"/>
  <c r="AA37" i="102"/>
  <c r="AA38" i="102"/>
  <c r="AA39" i="102"/>
  <c r="AA40" i="102"/>
  <c r="AA41" i="102"/>
  <c r="AA42" i="102"/>
  <c r="AA43" i="102"/>
  <c r="AA44" i="102"/>
  <c r="AA45" i="102"/>
  <c r="AA46" i="102"/>
  <c r="AA47" i="102"/>
  <c r="AA48" i="102"/>
  <c r="AA49" i="102"/>
  <c r="AA50" i="102"/>
  <c r="AA51" i="102"/>
  <c r="AA52" i="102"/>
  <c r="AA53" i="102"/>
  <c r="AA54" i="102"/>
  <c r="AA55" i="102"/>
  <c r="AA56" i="102"/>
  <c r="AA57" i="102"/>
  <c r="AA58" i="102"/>
  <c r="AA59" i="102"/>
  <c r="AA60" i="102"/>
  <c r="AA61" i="102"/>
  <c r="AA62" i="102"/>
  <c r="AA63" i="102"/>
  <c r="AA64" i="102"/>
  <c r="AA65" i="102"/>
  <c r="AA66" i="102"/>
  <c r="AA67" i="102"/>
  <c r="AA68" i="102"/>
  <c r="AA69" i="102"/>
  <c r="AA70" i="102"/>
  <c r="AA71" i="102"/>
  <c r="AA72" i="102"/>
  <c r="AA73" i="102"/>
  <c r="AA74" i="102"/>
  <c r="AA75" i="102"/>
  <c r="AA76" i="102"/>
  <c r="AA77" i="102"/>
  <c r="AA78" i="102"/>
  <c r="AA79" i="102"/>
  <c r="AA80" i="102"/>
  <c r="AA81" i="102"/>
  <c r="AA82" i="102"/>
  <c r="AA83" i="102"/>
  <c r="AA84" i="102"/>
  <c r="AA85" i="102"/>
  <c r="AA86" i="102"/>
  <c r="AA87" i="102"/>
  <c r="AA88" i="102"/>
  <c r="AA89" i="102"/>
  <c r="AA90" i="102"/>
  <c r="AA91" i="102"/>
  <c r="AA92" i="102"/>
  <c r="AA93" i="102"/>
  <c r="AA94" i="102"/>
  <c r="AA95" i="102"/>
  <c r="AA96" i="102"/>
  <c r="AA97" i="102"/>
  <c r="AA98" i="102"/>
  <c r="AA99" i="102"/>
  <c r="AA100" i="102"/>
  <c r="AA101" i="102"/>
  <c r="AA102" i="102"/>
  <c r="AA103" i="102"/>
  <c r="AA104" i="102"/>
  <c r="AA105" i="102"/>
  <c r="AA106" i="102"/>
  <c r="AA107" i="102"/>
  <c r="AA108" i="102"/>
  <c r="AA109" i="102"/>
  <c r="AA110" i="102"/>
  <c r="AA111" i="102"/>
  <c r="AA112" i="102"/>
  <c r="AA113" i="102"/>
  <c r="AA114" i="102"/>
  <c r="AA115" i="102"/>
  <c r="AA116" i="102"/>
  <c r="AA117" i="102"/>
  <c r="AA118" i="102"/>
  <c r="AA119" i="102"/>
  <c r="AA120" i="102"/>
  <c r="AA121" i="102"/>
  <c r="AA122" i="102"/>
  <c r="AA123" i="102"/>
  <c r="AA124" i="102"/>
  <c r="AA125" i="102"/>
  <c r="AA126" i="102"/>
  <c r="AA127" i="102"/>
  <c r="AA128" i="102"/>
  <c r="AA129" i="102"/>
  <c r="AA130" i="102"/>
  <c r="AA131" i="102"/>
  <c r="AA132" i="102"/>
  <c r="AA133" i="102"/>
  <c r="AA134" i="102"/>
  <c r="AA135" i="102"/>
  <c r="AA136" i="102"/>
  <c r="AA137" i="102"/>
  <c r="AA138" i="102"/>
  <c r="AA139" i="102"/>
  <c r="AA140" i="102"/>
  <c r="AA141" i="102"/>
  <c r="AA142" i="102"/>
  <c r="AA143" i="102"/>
  <c r="AA144" i="102"/>
  <c r="AA145" i="102"/>
  <c r="AA146" i="102"/>
  <c r="AA147" i="102"/>
  <c r="Z3" i="102"/>
  <c r="Z4" i="102"/>
  <c r="Z5" i="102"/>
  <c r="Z6" i="102"/>
  <c r="Z7" i="102"/>
  <c r="Z8" i="102"/>
  <c r="Z9" i="102"/>
  <c r="Z10" i="102"/>
  <c r="Z11" i="102"/>
  <c r="Z12" i="102"/>
  <c r="Z13" i="102"/>
  <c r="Z14" i="102"/>
  <c r="Z15" i="102"/>
  <c r="Z16" i="102"/>
  <c r="Z17" i="102"/>
  <c r="Z18" i="102"/>
  <c r="Z19" i="102"/>
  <c r="Z20" i="102"/>
  <c r="Z21" i="102"/>
  <c r="Z22" i="102"/>
  <c r="Z23" i="102"/>
  <c r="Z24" i="102"/>
  <c r="Z25" i="102"/>
  <c r="Z26" i="102"/>
  <c r="Z27" i="102"/>
  <c r="Z28" i="102"/>
  <c r="Z29" i="102"/>
  <c r="Z30" i="102"/>
  <c r="Z31" i="102"/>
  <c r="Z32" i="102"/>
  <c r="Z33" i="102"/>
  <c r="Z34" i="102"/>
  <c r="Z35" i="102"/>
  <c r="Z36" i="102"/>
  <c r="Z37" i="102"/>
  <c r="Z38" i="102"/>
  <c r="Z39" i="102"/>
  <c r="Z40" i="102"/>
  <c r="Z41" i="102"/>
  <c r="Z42" i="102"/>
  <c r="Z43" i="102"/>
  <c r="Z44" i="102"/>
  <c r="Z45" i="102"/>
  <c r="Z46" i="102"/>
  <c r="Z47" i="102"/>
  <c r="Z48" i="102"/>
  <c r="Z49" i="102"/>
  <c r="Z50" i="102"/>
  <c r="Z51" i="102"/>
  <c r="Z52" i="102"/>
  <c r="Z53" i="102"/>
  <c r="Z54" i="102"/>
  <c r="Z55" i="102"/>
  <c r="Z56" i="102"/>
  <c r="Z57" i="102"/>
  <c r="Z58" i="102"/>
  <c r="Z59" i="102"/>
  <c r="Z60" i="102"/>
  <c r="Z61" i="102"/>
  <c r="Z62" i="102"/>
  <c r="Z63" i="102"/>
  <c r="Z64" i="102"/>
  <c r="Z65" i="102"/>
  <c r="Z66" i="102"/>
  <c r="Z67" i="102"/>
  <c r="Z68" i="102"/>
  <c r="Z69" i="102"/>
  <c r="Z70" i="102"/>
  <c r="Z71" i="102"/>
  <c r="Z72" i="102"/>
  <c r="Z73" i="102"/>
  <c r="Z74" i="102"/>
  <c r="Z75" i="102"/>
  <c r="Z76" i="102"/>
  <c r="Z77" i="102"/>
  <c r="Z78" i="102"/>
  <c r="Z79" i="102"/>
  <c r="Z80" i="102"/>
  <c r="Z81" i="102"/>
  <c r="Z82" i="102"/>
  <c r="Z83" i="102"/>
  <c r="Z84" i="102"/>
  <c r="Z85" i="102"/>
  <c r="Z86" i="102"/>
  <c r="Z87" i="102"/>
  <c r="Z88" i="102"/>
  <c r="Z89" i="102"/>
  <c r="Z90" i="102"/>
  <c r="Z91" i="102"/>
  <c r="Z92" i="102"/>
  <c r="Z93" i="102"/>
  <c r="Z94" i="102"/>
  <c r="Z95" i="102"/>
  <c r="Z96" i="102"/>
  <c r="Z97" i="102"/>
  <c r="Z98" i="102"/>
  <c r="Z99" i="102"/>
  <c r="Z100" i="102"/>
  <c r="Z101" i="102"/>
  <c r="Z102" i="102"/>
  <c r="Z103" i="102"/>
  <c r="Z104" i="102"/>
  <c r="Z105" i="102"/>
  <c r="Z106" i="102"/>
  <c r="Z107" i="102"/>
  <c r="Z108" i="102"/>
  <c r="Z109" i="102"/>
  <c r="Z110" i="102"/>
  <c r="Z111" i="102"/>
  <c r="Z112" i="102"/>
  <c r="Z113" i="102"/>
  <c r="Z114" i="102"/>
  <c r="Z115" i="102"/>
  <c r="Z116" i="102"/>
  <c r="Z117" i="102"/>
  <c r="Z118" i="102"/>
  <c r="Z119" i="102"/>
  <c r="Z120" i="102"/>
  <c r="Z121" i="102"/>
  <c r="Z122" i="102"/>
  <c r="Z123" i="102"/>
  <c r="Z124" i="102"/>
  <c r="Z125" i="102"/>
  <c r="Z126" i="102"/>
  <c r="Z127" i="102"/>
  <c r="Z128" i="102"/>
  <c r="Z129" i="102"/>
  <c r="Z130" i="102"/>
  <c r="Z131" i="102"/>
  <c r="Z132" i="102"/>
  <c r="Z133" i="102"/>
  <c r="Z134" i="102"/>
  <c r="Z135" i="102"/>
  <c r="Z136" i="102"/>
  <c r="Z137" i="102"/>
  <c r="Z138" i="102"/>
  <c r="Z139" i="102"/>
  <c r="Z140" i="102"/>
  <c r="Z141" i="102"/>
  <c r="Z142" i="102"/>
  <c r="Z143" i="102"/>
  <c r="Z144" i="102"/>
  <c r="Z145" i="102"/>
  <c r="Z146" i="102"/>
  <c r="Z147" i="102"/>
  <c r="Y3" i="102"/>
  <c r="Y4" i="102"/>
  <c r="Y5" i="102"/>
  <c r="Y6" i="102"/>
  <c r="Y7" i="102"/>
  <c r="Y8" i="102"/>
  <c r="Y9" i="102"/>
  <c r="Y10" i="102"/>
  <c r="Y11" i="102"/>
  <c r="Y12" i="102"/>
  <c r="Y13" i="102"/>
  <c r="Y14" i="102"/>
  <c r="Y15" i="102"/>
  <c r="Y16" i="102"/>
  <c r="Y17" i="102"/>
  <c r="Y18" i="102"/>
  <c r="Y19" i="102"/>
  <c r="Y20" i="102"/>
  <c r="Y21" i="102"/>
  <c r="Y22" i="102"/>
  <c r="Y23" i="102"/>
  <c r="Y24" i="102"/>
  <c r="Y25" i="102"/>
  <c r="Y26" i="102"/>
  <c r="Y27" i="102"/>
  <c r="Y28" i="102"/>
  <c r="Y29" i="102"/>
  <c r="Y30" i="102"/>
  <c r="Y31" i="102"/>
  <c r="Y32" i="102"/>
  <c r="Y33" i="102"/>
  <c r="Y34" i="102"/>
  <c r="Y35" i="102"/>
  <c r="Y36" i="102"/>
  <c r="Y37" i="102"/>
  <c r="Y38" i="102"/>
  <c r="Y39" i="102"/>
  <c r="Y40" i="102"/>
  <c r="Y41" i="102"/>
  <c r="Y42" i="102"/>
  <c r="Y43" i="102"/>
  <c r="Y44" i="102"/>
  <c r="Y45" i="102"/>
  <c r="Y46" i="102"/>
  <c r="Y47" i="102"/>
  <c r="Y48" i="102"/>
  <c r="Y49" i="102"/>
  <c r="Y50" i="102"/>
  <c r="Y51" i="102"/>
  <c r="Y52" i="102"/>
  <c r="Y53" i="102"/>
  <c r="Y54" i="102"/>
  <c r="Y55" i="102"/>
  <c r="Y56" i="102"/>
  <c r="Y57" i="102"/>
  <c r="Y58" i="102"/>
  <c r="Y59" i="102"/>
  <c r="Y60" i="102"/>
  <c r="Y61" i="102"/>
  <c r="Y62" i="102"/>
  <c r="Y63" i="102"/>
  <c r="Y64" i="102"/>
  <c r="Y65" i="102"/>
  <c r="Y66" i="102"/>
  <c r="Y67" i="102"/>
  <c r="Y68" i="102"/>
  <c r="Y69" i="102"/>
  <c r="Y70" i="102"/>
  <c r="Y71" i="102"/>
  <c r="Y72" i="102"/>
  <c r="Y73" i="102"/>
  <c r="Y74" i="102"/>
  <c r="Y75" i="102"/>
  <c r="Y76" i="102"/>
  <c r="Y77" i="102"/>
  <c r="Y78" i="102"/>
  <c r="Y79" i="102"/>
  <c r="Y80" i="102"/>
  <c r="Y81" i="102"/>
  <c r="Y82" i="102"/>
  <c r="Y83" i="102"/>
  <c r="Y84" i="102"/>
  <c r="Y85" i="102"/>
  <c r="Y86" i="102"/>
  <c r="Y87" i="102"/>
  <c r="Y88" i="102"/>
  <c r="Y89" i="102"/>
  <c r="Y90" i="102"/>
  <c r="Y91" i="102"/>
  <c r="Y92" i="102"/>
  <c r="Y93" i="102"/>
  <c r="Y94" i="102"/>
  <c r="Y95" i="102"/>
  <c r="Y96" i="102"/>
  <c r="Y97" i="102"/>
  <c r="Y98" i="102"/>
  <c r="Y99" i="102"/>
  <c r="Y100" i="102"/>
  <c r="Y101" i="102"/>
  <c r="Y102" i="102"/>
  <c r="Y103" i="102"/>
  <c r="Y104" i="102"/>
  <c r="Y105" i="102"/>
  <c r="Y106" i="102"/>
  <c r="Y107" i="102"/>
  <c r="Y108" i="102"/>
  <c r="Y109" i="102"/>
  <c r="Y110" i="102"/>
  <c r="Y111" i="102"/>
  <c r="Y112" i="102"/>
  <c r="Y113" i="102"/>
  <c r="Y114" i="102"/>
  <c r="Y115" i="102"/>
  <c r="Y116" i="102"/>
  <c r="Y117" i="102"/>
  <c r="Y118" i="102"/>
  <c r="Y119" i="102"/>
  <c r="Y120" i="102"/>
  <c r="Y121" i="102"/>
  <c r="Y122" i="102"/>
  <c r="Y123" i="102"/>
  <c r="Y124" i="102"/>
  <c r="Y125" i="102"/>
  <c r="Y126" i="102"/>
  <c r="Y127" i="102"/>
  <c r="Y128" i="102"/>
  <c r="Y129" i="102"/>
  <c r="Y130" i="102"/>
  <c r="Y131" i="102"/>
  <c r="Y132" i="102"/>
  <c r="Y133" i="102"/>
  <c r="Y134" i="102"/>
  <c r="Y135" i="102"/>
  <c r="Y136" i="102"/>
  <c r="Y137" i="102"/>
  <c r="Y138" i="102"/>
  <c r="Y139" i="102"/>
  <c r="Y140" i="102"/>
  <c r="Y141" i="102"/>
  <c r="Y142" i="102"/>
  <c r="Y143" i="102"/>
  <c r="Y144" i="102"/>
  <c r="Y145" i="102"/>
  <c r="Y146" i="102"/>
  <c r="Y147" i="102"/>
  <c r="AA2" i="102"/>
  <c r="Z2" i="102"/>
  <c r="Y2" i="102"/>
  <c r="X147" i="102"/>
  <c r="W147" i="102"/>
  <c r="V147" i="102"/>
  <c r="X146" i="102"/>
  <c r="W146" i="102"/>
  <c r="V146" i="102"/>
  <c r="X145" i="102"/>
  <c r="W145" i="102"/>
  <c r="V145" i="102"/>
  <c r="X144" i="102"/>
  <c r="W144" i="102"/>
  <c r="V144" i="102"/>
  <c r="X143" i="102"/>
  <c r="W143" i="102"/>
  <c r="V143" i="102"/>
  <c r="X142" i="102"/>
  <c r="W142" i="102"/>
  <c r="V142" i="102"/>
  <c r="X141" i="102"/>
  <c r="W141" i="102"/>
  <c r="V141" i="102"/>
  <c r="X140" i="102"/>
  <c r="W140" i="102"/>
  <c r="V140" i="102"/>
  <c r="X139" i="102"/>
  <c r="W139" i="102"/>
  <c r="V139" i="102"/>
  <c r="X138" i="102"/>
  <c r="W138" i="102"/>
  <c r="V138" i="102"/>
  <c r="X137" i="102"/>
  <c r="W137" i="102"/>
  <c r="V137" i="102"/>
  <c r="X136" i="102"/>
  <c r="W136" i="102"/>
  <c r="V136" i="102"/>
  <c r="X135" i="102"/>
  <c r="W135" i="102"/>
  <c r="V135" i="102"/>
  <c r="X134" i="102"/>
  <c r="W134" i="102"/>
  <c r="V134" i="102"/>
  <c r="X133" i="102"/>
  <c r="W133" i="102"/>
  <c r="V133" i="102"/>
  <c r="X132" i="102"/>
  <c r="W132" i="102"/>
  <c r="V132" i="102"/>
  <c r="X131" i="102"/>
  <c r="W131" i="102"/>
  <c r="V131" i="102"/>
  <c r="X130" i="102"/>
  <c r="W130" i="102"/>
  <c r="V130" i="102"/>
  <c r="X129" i="102"/>
  <c r="W129" i="102"/>
  <c r="V129" i="102"/>
  <c r="X128" i="102"/>
  <c r="W128" i="102"/>
  <c r="V128" i="102"/>
  <c r="X127" i="102"/>
  <c r="W127" i="102"/>
  <c r="V127" i="102"/>
  <c r="X126" i="102"/>
  <c r="W126" i="102"/>
  <c r="V126" i="102"/>
  <c r="X125" i="102"/>
  <c r="W125" i="102"/>
  <c r="V125" i="102"/>
  <c r="X124" i="102"/>
  <c r="W124" i="102"/>
  <c r="V124" i="102"/>
  <c r="X123" i="102"/>
  <c r="W123" i="102"/>
  <c r="V123" i="102"/>
  <c r="X122" i="102"/>
  <c r="W122" i="102"/>
  <c r="V122" i="102"/>
  <c r="X121" i="102"/>
  <c r="W121" i="102"/>
  <c r="V121" i="102"/>
  <c r="X120" i="102"/>
  <c r="W120" i="102"/>
  <c r="V120" i="102"/>
  <c r="X119" i="102"/>
  <c r="W119" i="102"/>
  <c r="V119" i="102"/>
  <c r="X118" i="102"/>
  <c r="W118" i="102"/>
  <c r="V118" i="102"/>
  <c r="X117" i="102"/>
  <c r="W117" i="102"/>
  <c r="V117" i="102"/>
  <c r="X116" i="102"/>
  <c r="W116" i="102"/>
  <c r="V116" i="102"/>
  <c r="X115" i="102"/>
  <c r="W115" i="102"/>
  <c r="V115" i="102"/>
  <c r="X114" i="102"/>
  <c r="W114" i="102"/>
  <c r="V114" i="102"/>
  <c r="X113" i="102"/>
  <c r="W113" i="102"/>
  <c r="V113" i="102"/>
  <c r="X112" i="102"/>
  <c r="W112" i="102"/>
  <c r="V112" i="102"/>
  <c r="X111" i="102"/>
  <c r="W111" i="102"/>
  <c r="V111" i="102"/>
  <c r="X110" i="102"/>
  <c r="W110" i="102"/>
  <c r="V110" i="102"/>
  <c r="X109" i="102"/>
  <c r="W109" i="102"/>
  <c r="V109" i="102"/>
  <c r="X108" i="102"/>
  <c r="W108" i="102"/>
  <c r="V108" i="102"/>
  <c r="X107" i="102"/>
  <c r="W107" i="102"/>
  <c r="V107" i="102"/>
  <c r="X106" i="102"/>
  <c r="W106" i="102"/>
  <c r="V106" i="102"/>
  <c r="X105" i="102"/>
  <c r="W105" i="102"/>
  <c r="V105" i="102"/>
  <c r="X104" i="102"/>
  <c r="W104" i="102"/>
  <c r="V104" i="102"/>
  <c r="X103" i="102"/>
  <c r="W103" i="102"/>
  <c r="V103" i="102"/>
  <c r="X102" i="102"/>
  <c r="W102" i="102"/>
  <c r="V102" i="102"/>
  <c r="X101" i="102"/>
  <c r="W101" i="102"/>
  <c r="V101" i="102"/>
  <c r="X100" i="102"/>
  <c r="W100" i="102"/>
  <c r="V100" i="102"/>
  <c r="X99" i="102"/>
  <c r="W99" i="102"/>
  <c r="V99" i="102"/>
  <c r="X98" i="102"/>
  <c r="W98" i="102"/>
  <c r="V98" i="102"/>
  <c r="X97" i="102"/>
  <c r="W97" i="102"/>
  <c r="V97" i="102"/>
  <c r="X96" i="102"/>
  <c r="W96" i="102"/>
  <c r="V96" i="102"/>
  <c r="X95" i="102"/>
  <c r="W95" i="102"/>
  <c r="V95" i="102"/>
  <c r="X94" i="102"/>
  <c r="W94" i="102"/>
  <c r="V94" i="102"/>
  <c r="X93" i="102"/>
  <c r="W93" i="102"/>
  <c r="V93" i="102"/>
  <c r="X92" i="102"/>
  <c r="W92" i="102"/>
  <c r="V92" i="102"/>
  <c r="X91" i="102"/>
  <c r="W91" i="102"/>
  <c r="V91" i="102"/>
  <c r="X90" i="102"/>
  <c r="W90" i="102"/>
  <c r="V90" i="102"/>
  <c r="X89" i="102"/>
  <c r="W89" i="102"/>
  <c r="V89" i="102"/>
  <c r="X88" i="102"/>
  <c r="W88" i="102"/>
  <c r="V88" i="102"/>
  <c r="X87" i="102"/>
  <c r="W87" i="102"/>
  <c r="V87" i="102"/>
  <c r="X86" i="102"/>
  <c r="W86" i="102"/>
  <c r="V86" i="102"/>
  <c r="X85" i="102"/>
  <c r="W85" i="102"/>
  <c r="V85" i="102"/>
  <c r="X84" i="102"/>
  <c r="W84" i="102"/>
  <c r="V84" i="102"/>
  <c r="X83" i="102"/>
  <c r="W83" i="102"/>
  <c r="V83" i="102"/>
  <c r="X82" i="102"/>
  <c r="W82" i="102"/>
  <c r="V82" i="102"/>
  <c r="X81" i="102"/>
  <c r="W81" i="102"/>
  <c r="V81" i="102"/>
  <c r="X80" i="102"/>
  <c r="W80" i="102"/>
  <c r="V80" i="102"/>
  <c r="X79" i="102"/>
  <c r="W79" i="102"/>
  <c r="V79" i="102"/>
  <c r="X78" i="102"/>
  <c r="W78" i="102"/>
  <c r="V78" i="102"/>
  <c r="X77" i="102"/>
  <c r="W77" i="102"/>
  <c r="V77" i="102"/>
  <c r="X76" i="102"/>
  <c r="W76" i="102"/>
  <c r="V76" i="102"/>
  <c r="X75" i="102"/>
  <c r="W75" i="102"/>
  <c r="V75" i="102"/>
  <c r="X74" i="102"/>
  <c r="W74" i="102"/>
  <c r="V74" i="102"/>
  <c r="X73" i="102"/>
  <c r="W73" i="102"/>
  <c r="V73" i="102"/>
  <c r="X72" i="102"/>
  <c r="W72" i="102"/>
  <c r="V72" i="102"/>
  <c r="X71" i="102"/>
  <c r="W71" i="102"/>
  <c r="V71" i="102"/>
  <c r="X70" i="102"/>
  <c r="W70" i="102"/>
  <c r="V70" i="102"/>
  <c r="X69" i="102"/>
  <c r="W69" i="102"/>
  <c r="V69" i="102"/>
  <c r="X68" i="102"/>
  <c r="W68" i="102"/>
  <c r="V68" i="102"/>
  <c r="X67" i="102"/>
  <c r="W67" i="102"/>
  <c r="V67" i="102"/>
  <c r="X66" i="102"/>
  <c r="W66" i="102"/>
  <c r="V66" i="102"/>
  <c r="X65" i="102"/>
  <c r="W65" i="102"/>
  <c r="V65" i="102"/>
  <c r="X64" i="102"/>
  <c r="W64" i="102"/>
  <c r="V64" i="102"/>
  <c r="X63" i="102"/>
  <c r="W63" i="102"/>
  <c r="V63" i="102"/>
  <c r="X62" i="102"/>
  <c r="W62" i="102"/>
  <c r="V62" i="102"/>
  <c r="X61" i="102"/>
  <c r="W61" i="102"/>
  <c r="V61" i="102"/>
  <c r="X60" i="102"/>
  <c r="W60" i="102"/>
  <c r="V60" i="102"/>
  <c r="X59" i="102"/>
  <c r="W59" i="102"/>
  <c r="V59" i="102"/>
  <c r="X58" i="102"/>
  <c r="W58" i="102"/>
  <c r="V58" i="102"/>
  <c r="X57" i="102"/>
  <c r="W57" i="102"/>
  <c r="V57" i="102"/>
  <c r="X56" i="102"/>
  <c r="W56" i="102"/>
  <c r="V56" i="102"/>
  <c r="X55" i="102"/>
  <c r="W55" i="102"/>
  <c r="V55" i="102"/>
  <c r="X54" i="102"/>
  <c r="W54" i="102"/>
  <c r="V54" i="102"/>
  <c r="X53" i="102"/>
  <c r="W53" i="102"/>
  <c r="V53" i="102"/>
  <c r="X52" i="102"/>
  <c r="W52" i="102"/>
  <c r="V52" i="102"/>
  <c r="X51" i="102"/>
  <c r="W51" i="102"/>
  <c r="V51" i="102"/>
  <c r="X50" i="102"/>
  <c r="W50" i="102"/>
  <c r="V50" i="102"/>
  <c r="X49" i="102"/>
  <c r="W49" i="102"/>
  <c r="V49" i="102"/>
  <c r="X48" i="102"/>
  <c r="W48" i="102"/>
  <c r="V48" i="102"/>
  <c r="X47" i="102"/>
  <c r="W47" i="102"/>
  <c r="V47" i="102"/>
  <c r="X46" i="102"/>
  <c r="W46" i="102"/>
  <c r="V46" i="102"/>
  <c r="X45" i="102"/>
  <c r="W45" i="102"/>
  <c r="V45" i="102"/>
  <c r="X44" i="102"/>
  <c r="W44" i="102"/>
  <c r="V44" i="102"/>
  <c r="X43" i="102"/>
  <c r="W43" i="102"/>
  <c r="V43" i="102"/>
  <c r="X42" i="102"/>
  <c r="W42" i="102"/>
  <c r="V42" i="102"/>
  <c r="X41" i="102"/>
  <c r="W41" i="102"/>
  <c r="V41" i="102"/>
  <c r="X40" i="102"/>
  <c r="W40" i="102"/>
  <c r="V40" i="102"/>
  <c r="X39" i="102"/>
  <c r="W39" i="102"/>
  <c r="V39" i="102"/>
  <c r="X38" i="102"/>
  <c r="W38" i="102"/>
  <c r="V38" i="102"/>
  <c r="X37" i="102"/>
  <c r="W37" i="102"/>
  <c r="V37" i="102"/>
  <c r="X36" i="102"/>
  <c r="W36" i="102"/>
  <c r="V36" i="102"/>
  <c r="X35" i="102"/>
  <c r="W35" i="102"/>
  <c r="V35" i="102"/>
  <c r="X34" i="102"/>
  <c r="W34" i="102"/>
  <c r="V34" i="102"/>
  <c r="X33" i="102"/>
  <c r="W33" i="102"/>
  <c r="V33" i="102"/>
  <c r="X32" i="102"/>
  <c r="W32" i="102"/>
  <c r="V32" i="102"/>
  <c r="X31" i="102"/>
  <c r="W31" i="102"/>
  <c r="V31" i="102"/>
  <c r="X30" i="102"/>
  <c r="W30" i="102"/>
  <c r="V30" i="102"/>
  <c r="X29" i="102"/>
  <c r="W29" i="102"/>
  <c r="V29" i="102"/>
  <c r="X28" i="102"/>
  <c r="W28" i="102"/>
  <c r="V28" i="102"/>
  <c r="X27" i="102"/>
  <c r="W27" i="102"/>
  <c r="V27" i="102"/>
  <c r="X26" i="102"/>
  <c r="W26" i="102"/>
  <c r="V26" i="102"/>
  <c r="X25" i="102"/>
  <c r="W25" i="102"/>
  <c r="V25" i="102"/>
  <c r="X24" i="102"/>
  <c r="W24" i="102"/>
  <c r="V24" i="102"/>
  <c r="X23" i="102"/>
  <c r="W23" i="102"/>
  <c r="V23" i="102"/>
  <c r="X22" i="102"/>
  <c r="W22" i="102"/>
  <c r="V22" i="102"/>
  <c r="X21" i="102"/>
  <c r="W21" i="102"/>
  <c r="V21" i="102"/>
  <c r="X20" i="102"/>
  <c r="W20" i="102"/>
  <c r="V20" i="102"/>
  <c r="X19" i="102"/>
  <c r="W19" i="102"/>
  <c r="V19" i="102"/>
  <c r="X18" i="102"/>
  <c r="W18" i="102"/>
  <c r="V18" i="102"/>
  <c r="X17" i="102"/>
  <c r="W17" i="102"/>
  <c r="V17" i="102"/>
  <c r="X16" i="102"/>
  <c r="W16" i="102"/>
  <c r="V16" i="102"/>
  <c r="X15" i="102"/>
  <c r="W15" i="102"/>
  <c r="V15" i="102"/>
  <c r="X14" i="102"/>
  <c r="W14" i="102"/>
  <c r="V14" i="102"/>
  <c r="X13" i="102"/>
  <c r="W13" i="102"/>
  <c r="V13" i="102"/>
  <c r="X12" i="102"/>
  <c r="W12" i="102"/>
  <c r="V12" i="102"/>
  <c r="X11" i="102"/>
  <c r="W11" i="102"/>
  <c r="V11" i="102"/>
  <c r="X10" i="102"/>
  <c r="W10" i="102"/>
  <c r="V10" i="102"/>
  <c r="X9" i="102"/>
  <c r="W9" i="102"/>
  <c r="V9" i="102"/>
  <c r="X8" i="102"/>
  <c r="W8" i="102"/>
  <c r="V8" i="102"/>
  <c r="X7" i="102"/>
  <c r="W7" i="102"/>
  <c r="V7" i="102"/>
  <c r="X6" i="102"/>
  <c r="W6" i="102"/>
  <c r="V6" i="102"/>
  <c r="X5" i="102"/>
  <c r="W5" i="102"/>
  <c r="V5" i="102"/>
  <c r="X4" i="102"/>
  <c r="W4" i="102"/>
  <c r="V4" i="102"/>
  <c r="X3" i="102"/>
  <c r="W3" i="102"/>
  <c r="V3" i="102"/>
  <c r="X2" i="102"/>
  <c r="W2" i="102"/>
  <c r="V2" i="102"/>
  <c r="U3" i="102"/>
  <c r="U4" i="102"/>
  <c r="U5" i="102"/>
  <c r="U6" i="102"/>
  <c r="U7" i="102"/>
  <c r="U8" i="102"/>
  <c r="U9" i="102"/>
  <c r="U10" i="102"/>
  <c r="U11" i="102"/>
  <c r="U12" i="102"/>
  <c r="U13" i="102"/>
  <c r="U14" i="102"/>
  <c r="U15" i="102"/>
  <c r="U16" i="102"/>
  <c r="U17" i="102"/>
  <c r="U18" i="102"/>
  <c r="U19" i="102"/>
  <c r="U20" i="102"/>
  <c r="U21" i="102"/>
  <c r="U22" i="102"/>
  <c r="U23" i="102"/>
  <c r="U24" i="102"/>
  <c r="U25" i="102"/>
  <c r="U26" i="102"/>
  <c r="U27" i="102"/>
  <c r="U28" i="102"/>
  <c r="U29" i="102"/>
  <c r="U30" i="102"/>
  <c r="U31" i="102"/>
  <c r="U32" i="102"/>
  <c r="U33" i="102"/>
  <c r="U34" i="102"/>
  <c r="U35" i="102"/>
  <c r="U36" i="102"/>
  <c r="U37" i="102"/>
  <c r="U38" i="102"/>
  <c r="U39" i="102"/>
  <c r="U40" i="102"/>
  <c r="U41" i="102"/>
  <c r="U42" i="102"/>
  <c r="U43" i="102"/>
  <c r="U44" i="102"/>
  <c r="U45" i="102"/>
  <c r="U46" i="102"/>
  <c r="U47" i="102"/>
  <c r="U48" i="102"/>
  <c r="U49" i="102"/>
  <c r="U50" i="102"/>
  <c r="U51" i="102"/>
  <c r="U52" i="102"/>
  <c r="U53" i="102"/>
  <c r="U54" i="102"/>
  <c r="U55" i="102"/>
  <c r="U56" i="102"/>
  <c r="U57" i="102"/>
  <c r="U58" i="102"/>
  <c r="U59" i="102"/>
  <c r="U60" i="102"/>
  <c r="U61" i="102"/>
  <c r="U62" i="102"/>
  <c r="U63" i="102"/>
  <c r="U64" i="102"/>
  <c r="U65" i="102"/>
  <c r="U66" i="102"/>
  <c r="U67" i="102"/>
  <c r="U68" i="102"/>
  <c r="U69" i="102"/>
  <c r="U70" i="102"/>
  <c r="U71" i="102"/>
  <c r="U72" i="102"/>
  <c r="U73" i="102"/>
  <c r="U74" i="102"/>
  <c r="U75" i="102"/>
  <c r="U76" i="102"/>
  <c r="U77" i="102"/>
  <c r="U78" i="102"/>
  <c r="U79" i="102"/>
  <c r="U80" i="102"/>
  <c r="U81" i="102"/>
  <c r="U82" i="102"/>
  <c r="U83" i="102"/>
  <c r="U84" i="102"/>
  <c r="U85" i="102"/>
  <c r="U86" i="102"/>
  <c r="U87" i="102"/>
  <c r="U88" i="102"/>
  <c r="U89" i="102"/>
  <c r="U90" i="102"/>
  <c r="U91" i="102"/>
  <c r="U92" i="102"/>
  <c r="U93" i="102"/>
  <c r="U94" i="102"/>
  <c r="U95" i="102"/>
  <c r="U96" i="102"/>
  <c r="U97" i="102"/>
  <c r="U98" i="102"/>
  <c r="U99" i="102"/>
  <c r="U100" i="102"/>
  <c r="U101" i="102"/>
  <c r="U102" i="102"/>
  <c r="U103" i="102"/>
  <c r="U104" i="102"/>
  <c r="U105" i="102"/>
  <c r="U106" i="102"/>
  <c r="U107" i="102"/>
  <c r="U108" i="102"/>
  <c r="U109" i="102"/>
  <c r="U110" i="102"/>
  <c r="U111" i="102"/>
  <c r="U112" i="102"/>
  <c r="U113" i="102"/>
  <c r="U114" i="102"/>
  <c r="U115" i="102"/>
  <c r="U116" i="102"/>
  <c r="U117" i="102"/>
  <c r="U118" i="102"/>
  <c r="U119" i="102"/>
  <c r="U120" i="102"/>
  <c r="U121" i="102"/>
  <c r="U122" i="102"/>
  <c r="U123" i="102"/>
  <c r="U124" i="102"/>
  <c r="U125" i="102"/>
  <c r="U126" i="102"/>
  <c r="U127" i="102"/>
  <c r="U128" i="102"/>
  <c r="U129" i="102"/>
  <c r="U130" i="102"/>
  <c r="U131" i="102"/>
  <c r="U132" i="102"/>
  <c r="U133" i="102"/>
  <c r="U134" i="102"/>
  <c r="U135" i="102"/>
  <c r="U136" i="102"/>
  <c r="U137" i="102"/>
  <c r="U138" i="102"/>
  <c r="U139" i="102"/>
  <c r="U140" i="102"/>
  <c r="U141" i="102"/>
  <c r="U142" i="102"/>
  <c r="U143" i="102"/>
  <c r="U144" i="102"/>
  <c r="U145" i="102"/>
  <c r="U146" i="102"/>
  <c r="U147" i="102"/>
  <c r="U2" i="102"/>
  <c r="T3" i="102"/>
  <c r="T4" i="102"/>
  <c r="T5" i="102"/>
  <c r="T6" i="102"/>
  <c r="T7" i="102"/>
  <c r="T8" i="102"/>
  <c r="T9" i="102"/>
  <c r="T10" i="102"/>
  <c r="T11" i="102"/>
  <c r="T12" i="102"/>
  <c r="T13" i="102"/>
  <c r="T14" i="102"/>
  <c r="T15" i="102"/>
  <c r="T16" i="102"/>
  <c r="T17" i="102"/>
  <c r="T18" i="102"/>
  <c r="T19" i="102"/>
  <c r="T20" i="102"/>
  <c r="T21" i="102"/>
  <c r="T22" i="102"/>
  <c r="T23" i="102"/>
  <c r="T24" i="102"/>
  <c r="T25" i="102"/>
  <c r="T26" i="102"/>
  <c r="T27" i="102"/>
  <c r="T28" i="102"/>
  <c r="T29" i="102"/>
  <c r="T30" i="102"/>
  <c r="T31" i="102"/>
  <c r="T32" i="102"/>
  <c r="T33" i="102"/>
  <c r="T34" i="102"/>
  <c r="T35" i="102"/>
  <c r="T36" i="102"/>
  <c r="T37" i="102"/>
  <c r="T38" i="102"/>
  <c r="T39" i="102"/>
  <c r="T40" i="102"/>
  <c r="T41" i="102"/>
  <c r="T42" i="102"/>
  <c r="T43" i="102"/>
  <c r="T44" i="102"/>
  <c r="T45" i="102"/>
  <c r="T46" i="102"/>
  <c r="T47" i="102"/>
  <c r="T48" i="102"/>
  <c r="T49" i="102"/>
  <c r="T50" i="102"/>
  <c r="T51" i="102"/>
  <c r="T52" i="102"/>
  <c r="T53" i="102"/>
  <c r="T54" i="102"/>
  <c r="T55" i="102"/>
  <c r="T56" i="102"/>
  <c r="T57" i="102"/>
  <c r="T58" i="102"/>
  <c r="T59" i="102"/>
  <c r="T60" i="102"/>
  <c r="T61" i="102"/>
  <c r="T62" i="102"/>
  <c r="T63" i="102"/>
  <c r="T64" i="102"/>
  <c r="T65" i="102"/>
  <c r="T66" i="102"/>
  <c r="T67" i="102"/>
  <c r="T68" i="102"/>
  <c r="T69" i="102"/>
  <c r="T70" i="102"/>
  <c r="T71" i="102"/>
  <c r="T72" i="102"/>
  <c r="T73" i="102"/>
  <c r="T74" i="102"/>
  <c r="T75" i="102"/>
  <c r="T76" i="102"/>
  <c r="T77" i="102"/>
  <c r="T78" i="102"/>
  <c r="T79" i="102"/>
  <c r="T80" i="102"/>
  <c r="T81" i="102"/>
  <c r="T82" i="102"/>
  <c r="T83" i="102"/>
  <c r="T84" i="102"/>
  <c r="T85" i="102"/>
  <c r="T86" i="102"/>
  <c r="T87" i="102"/>
  <c r="T88" i="102"/>
  <c r="T89" i="102"/>
  <c r="T90" i="102"/>
  <c r="T91" i="102"/>
  <c r="T92" i="102"/>
  <c r="T93" i="102"/>
  <c r="T94" i="102"/>
  <c r="T95" i="102"/>
  <c r="T96" i="102"/>
  <c r="T97" i="102"/>
  <c r="T98" i="102"/>
  <c r="T99" i="102"/>
  <c r="T100" i="102"/>
  <c r="T101" i="102"/>
  <c r="T102" i="102"/>
  <c r="T103" i="102"/>
  <c r="T104" i="102"/>
  <c r="T105" i="102"/>
  <c r="T106" i="102"/>
  <c r="T107" i="102"/>
  <c r="T108" i="102"/>
  <c r="T109" i="102"/>
  <c r="T110" i="102"/>
  <c r="T111" i="102"/>
  <c r="T112" i="102"/>
  <c r="T113" i="102"/>
  <c r="T114" i="102"/>
  <c r="T115" i="102"/>
  <c r="T116" i="102"/>
  <c r="T117" i="102"/>
  <c r="T118" i="102"/>
  <c r="T119" i="102"/>
  <c r="T120" i="102"/>
  <c r="T121" i="102"/>
  <c r="T122" i="102"/>
  <c r="T123" i="102"/>
  <c r="T124" i="102"/>
  <c r="T125" i="102"/>
  <c r="T126" i="102"/>
  <c r="T127" i="102"/>
  <c r="T128" i="102"/>
  <c r="T129" i="102"/>
  <c r="T130" i="102"/>
  <c r="T131" i="102"/>
  <c r="T132" i="102"/>
  <c r="T133" i="102"/>
  <c r="T134" i="102"/>
  <c r="T135" i="102"/>
  <c r="T136" i="102"/>
  <c r="T137" i="102"/>
  <c r="T138" i="102"/>
  <c r="T139" i="102"/>
  <c r="T140" i="102"/>
  <c r="T141" i="102"/>
  <c r="T142" i="102"/>
  <c r="T143" i="102"/>
  <c r="T144" i="102"/>
  <c r="T145" i="102"/>
  <c r="T146" i="102"/>
  <c r="T147"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T2" i="102"/>
  <c r="S2" i="102"/>
  <c r="R3" i="102"/>
  <c r="R4" i="102"/>
  <c r="R5" i="102"/>
  <c r="R6" i="102"/>
  <c r="R7" i="102"/>
  <c r="R8" i="102"/>
  <c r="R9" i="102"/>
  <c r="R10" i="102"/>
  <c r="R11" i="102"/>
  <c r="R12" i="102"/>
  <c r="R13" i="102"/>
  <c r="R14" i="102"/>
  <c r="R15" i="102"/>
  <c r="R16" i="102"/>
  <c r="R17" i="102"/>
  <c r="R18" i="102"/>
  <c r="R19" i="102"/>
  <c r="R20" i="102"/>
  <c r="R21" i="102"/>
  <c r="R22" i="102"/>
  <c r="R23" i="102"/>
  <c r="R24" i="102"/>
  <c r="R25" i="102"/>
  <c r="R26" i="102"/>
  <c r="R27" i="102"/>
  <c r="R28" i="102"/>
  <c r="R29" i="102"/>
  <c r="R30" i="102"/>
  <c r="R31" i="102"/>
  <c r="R32" i="102"/>
  <c r="R33" i="102"/>
  <c r="R34" i="102"/>
  <c r="R35" i="102"/>
  <c r="R36" i="102"/>
  <c r="R37" i="102"/>
  <c r="R38" i="102"/>
  <c r="R39" i="102"/>
  <c r="R40" i="102"/>
  <c r="R41" i="102"/>
  <c r="R42" i="102"/>
  <c r="R43" i="102"/>
  <c r="R44" i="102"/>
  <c r="R45" i="102"/>
  <c r="R46" i="102"/>
  <c r="R47" i="102"/>
  <c r="R48" i="102"/>
  <c r="R49" i="102"/>
  <c r="R50" i="102"/>
  <c r="R51" i="102"/>
  <c r="R52" i="102"/>
  <c r="R53" i="102"/>
  <c r="R54" i="102"/>
  <c r="R55" i="102"/>
  <c r="R56" i="102"/>
  <c r="R57" i="102"/>
  <c r="R58" i="102"/>
  <c r="R59" i="102"/>
  <c r="R60" i="102"/>
  <c r="R61" i="102"/>
  <c r="R62" i="102"/>
  <c r="R63" i="102"/>
  <c r="R64" i="102"/>
  <c r="R65" i="102"/>
  <c r="R66" i="102"/>
  <c r="R67" i="102"/>
  <c r="R68" i="102"/>
  <c r="R69" i="102"/>
  <c r="R70" i="102"/>
  <c r="R71" i="102"/>
  <c r="R72" i="102"/>
  <c r="R73" i="102"/>
  <c r="R74" i="102"/>
  <c r="R75" i="102"/>
  <c r="R76" i="102"/>
  <c r="R77" i="102"/>
  <c r="R78" i="102"/>
  <c r="R79" i="102"/>
  <c r="R80" i="102"/>
  <c r="R81" i="102"/>
  <c r="R82" i="102"/>
  <c r="R83" i="102"/>
  <c r="R84" i="102"/>
  <c r="R85" i="102"/>
  <c r="R86" i="102"/>
  <c r="R87" i="102"/>
  <c r="R88" i="102"/>
  <c r="R89" i="102"/>
  <c r="R90" i="102"/>
  <c r="R91" i="102"/>
  <c r="R92" i="102"/>
  <c r="R93" i="102"/>
  <c r="R94" i="102"/>
  <c r="R95" i="102"/>
  <c r="R96" i="102"/>
  <c r="R97" i="102"/>
  <c r="R98" i="102"/>
  <c r="R99" i="102"/>
  <c r="R100" i="102"/>
  <c r="R101" i="102"/>
  <c r="R102" i="102"/>
  <c r="R103" i="102"/>
  <c r="R104" i="102"/>
  <c r="R105" i="102"/>
  <c r="R106" i="102"/>
  <c r="R107" i="102"/>
  <c r="R108" i="102"/>
  <c r="R109" i="102"/>
  <c r="R110" i="102"/>
  <c r="R111" i="102"/>
  <c r="R112" i="102"/>
  <c r="R113" i="102"/>
  <c r="R114" i="102"/>
  <c r="R115" i="102"/>
  <c r="R116" i="102"/>
  <c r="R117" i="102"/>
  <c r="R118" i="102"/>
  <c r="R119" i="102"/>
  <c r="R120" i="102"/>
  <c r="R121" i="102"/>
  <c r="R122" i="102"/>
  <c r="R123" i="102"/>
  <c r="R124" i="102"/>
  <c r="R125" i="102"/>
  <c r="R126" i="102"/>
  <c r="R127" i="102"/>
  <c r="R128" i="102"/>
  <c r="R129" i="102"/>
  <c r="R130" i="102"/>
  <c r="R131" i="102"/>
  <c r="R132" i="102"/>
  <c r="R133" i="102"/>
  <c r="R134" i="102"/>
  <c r="R135" i="102"/>
  <c r="R136" i="102"/>
  <c r="R137" i="102"/>
  <c r="R138" i="102"/>
  <c r="R139" i="102"/>
  <c r="R140" i="102"/>
  <c r="R141" i="102"/>
  <c r="R142" i="102"/>
  <c r="R143" i="102"/>
  <c r="R144" i="102"/>
  <c r="R145" i="102"/>
  <c r="R146" i="102"/>
  <c r="R147" i="102"/>
  <c r="Q3" i="102"/>
  <c r="Q4" i="102"/>
  <c r="Q5" i="102"/>
  <c r="Q6" i="102"/>
  <c r="Q7" i="102"/>
  <c r="Q8" i="102"/>
  <c r="Q9" i="102"/>
  <c r="Q10" i="102"/>
  <c r="Q11" i="102"/>
  <c r="Q12" i="102"/>
  <c r="Q13" i="102"/>
  <c r="Q14" i="102"/>
  <c r="Q15" i="102"/>
  <c r="Q16" i="102"/>
  <c r="Q17" i="102"/>
  <c r="Q18" i="102"/>
  <c r="Q19" i="102"/>
  <c r="Q20" i="102"/>
  <c r="Q21" i="102"/>
  <c r="Q22" i="102"/>
  <c r="Q23" i="102"/>
  <c r="Q24" i="102"/>
  <c r="Q25" i="102"/>
  <c r="Q26" i="102"/>
  <c r="Q27" i="102"/>
  <c r="Q28" i="102"/>
  <c r="Q29" i="102"/>
  <c r="Q30" i="102"/>
  <c r="Q31" i="102"/>
  <c r="Q32" i="102"/>
  <c r="Q33" i="102"/>
  <c r="Q34" i="102"/>
  <c r="Q35" i="102"/>
  <c r="Q36" i="102"/>
  <c r="Q37" i="102"/>
  <c r="Q38" i="102"/>
  <c r="Q39" i="102"/>
  <c r="Q40" i="102"/>
  <c r="Q41" i="102"/>
  <c r="Q42" i="102"/>
  <c r="Q43" i="102"/>
  <c r="Q44" i="102"/>
  <c r="Q45" i="102"/>
  <c r="Q46" i="102"/>
  <c r="Q47" i="102"/>
  <c r="Q48" i="102"/>
  <c r="Q49" i="102"/>
  <c r="Q50" i="102"/>
  <c r="Q51" i="102"/>
  <c r="Q52" i="102"/>
  <c r="Q53" i="102"/>
  <c r="Q54" i="102"/>
  <c r="Q55" i="102"/>
  <c r="Q56" i="102"/>
  <c r="Q57" i="102"/>
  <c r="Q58" i="102"/>
  <c r="Q59" i="102"/>
  <c r="Q60" i="102"/>
  <c r="Q61" i="102"/>
  <c r="Q62" i="102"/>
  <c r="Q63" i="102"/>
  <c r="Q64" i="102"/>
  <c r="Q65" i="102"/>
  <c r="Q66" i="102"/>
  <c r="Q67" i="102"/>
  <c r="Q68" i="102"/>
  <c r="Q69" i="102"/>
  <c r="Q70" i="102"/>
  <c r="Q71" i="102"/>
  <c r="Q72" i="102"/>
  <c r="Q73" i="102"/>
  <c r="Q74" i="102"/>
  <c r="Q75" i="102"/>
  <c r="Q76" i="102"/>
  <c r="Q77" i="102"/>
  <c r="Q78" i="102"/>
  <c r="Q79" i="102"/>
  <c r="Q80" i="102"/>
  <c r="Q81" i="102"/>
  <c r="Q82" i="102"/>
  <c r="Q83" i="102"/>
  <c r="Q84" i="102"/>
  <c r="Q85" i="102"/>
  <c r="Q86" i="102"/>
  <c r="Q87" i="102"/>
  <c r="Q88" i="102"/>
  <c r="Q89" i="102"/>
  <c r="Q90" i="102"/>
  <c r="Q91" i="102"/>
  <c r="Q92" i="102"/>
  <c r="Q93" i="102"/>
  <c r="Q94" i="102"/>
  <c r="Q95" i="102"/>
  <c r="Q96" i="102"/>
  <c r="Q97" i="102"/>
  <c r="Q98" i="102"/>
  <c r="Q99" i="102"/>
  <c r="Q100" i="102"/>
  <c r="Q101" i="102"/>
  <c r="Q102" i="102"/>
  <c r="Q103" i="102"/>
  <c r="Q104" i="102"/>
  <c r="Q105" i="102"/>
  <c r="Q106" i="102"/>
  <c r="Q107" i="102"/>
  <c r="Q108" i="102"/>
  <c r="Q109" i="102"/>
  <c r="Q110" i="102"/>
  <c r="Q111" i="102"/>
  <c r="Q112" i="102"/>
  <c r="Q113" i="102"/>
  <c r="Q114" i="102"/>
  <c r="Q115" i="102"/>
  <c r="Q116" i="102"/>
  <c r="Q117" i="102"/>
  <c r="Q118" i="102"/>
  <c r="Q119" i="102"/>
  <c r="Q120" i="102"/>
  <c r="Q121" i="102"/>
  <c r="Q122" i="102"/>
  <c r="Q123" i="102"/>
  <c r="Q124" i="102"/>
  <c r="Q125" i="102"/>
  <c r="Q126" i="102"/>
  <c r="Q127" i="102"/>
  <c r="Q128" i="102"/>
  <c r="Q129" i="102"/>
  <c r="Q130" i="102"/>
  <c r="Q131" i="102"/>
  <c r="Q132" i="102"/>
  <c r="Q133" i="102"/>
  <c r="Q134" i="102"/>
  <c r="Q135" i="102"/>
  <c r="Q136" i="102"/>
  <c r="Q137" i="102"/>
  <c r="Q138" i="102"/>
  <c r="Q139" i="102"/>
  <c r="Q140" i="102"/>
  <c r="Q141" i="102"/>
  <c r="Q142" i="102"/>
  <c r="Q143" i="102"/>
  <c r="Q144" i="102"/>
  <c r="Q145" i="102"/>
  <c r="Q146" i="102"/>
  <c r="Q147" i="102"/>
  <c r="P3" i="102"/>
  <c r="P4" i="102"/>
  <c r="P5" i="102"/>
  <c r="P6" i="102"/>
  <c r="P7" i="102"/>
  <c r="P8" i="102"/>
  <c r="P9" i="102"/>
  <c r="P10" i="102"/>
  <c r="P11" i="102"/>
  <c r="P12" i="102"/>
  <c r="P13" i="102"/>
  <c r="P14" i="102"/>
  <c r="P15" i="102"/>
  <c r="P16" i="102"/>
  <c r="P17" i="102"/>
  <c r="P18" i="102"/>
  <c r="P19" i="102"/>
  <c r="P20" i="102"/>
  <c r="P21" i="102"/>
  <c r="P22" i="102"/>
  <c r="P23" i="102"/>
  <c r="P24" i="102"/>
  <c r="P25" i="102"/>
  <c r="P26" i="102"/>
  <c r="P27" i="102"/>
  <c r="P28" i="102"/>
  <c r="P29" i="102"/>
  <c r="P30" i="102"/>
  <c r="P31" i="102"/>
  <c r="P32" i="102"/>
  <c r="P33" i="102"/>
  <c r="P34" i="102"/>
  <c r="P35" i="102"/>
  <c r="P36" i="102"/>
  <c r="P37" i="102"/>
  <c r="P38" i="102"/>
  <c r="P39" i="102"/>
  <c r="P40" i="102"/>
  <c r="P41" i="102"/>
  <c r="P42" i="102"/>
  <c r="P43" i="102"/>
  <c r="P44" i="102"/>
  <c r="P45" i="102"/>
  <c r="P46" i="102"/>
  <c r="P47" i="102"/>
  <c r="P48" i="102"/>
  <c r="P49" i="102"/>
  <c r="P50" i="102"/>
  <c r="P51" i="102"/>
  <c r="P52" i="102"/>
  <c r="P53" i="102"/>
  <c r="P54" i="102"/>
  <c r="P55" i="102"/>
  <c r="P56" i="102"/>
  <c r="P57" i="102"/>
  <c r="P58" i="102"/>
  <c r="P59" i="102"/>
  <c r="P60" i="102"/>
  <c r="P61" i="102"/>
  <c r="P62" i="102"/>
  <c r="P63" i="102"/>
  <c r="P64" i="102"/>
  <c r="P65" i="102"/>
  <c r="P66" i="102"/>
  <c r="P67" i="102"/>
  <c r="P68" i="102"/>
  <c r="P69" i="102"/>
  <c r="P70" i="102"/>
  <c r="P71" i="102"/>
  <c r="P72" i="102"/>
  <c r="P73" i="102"/>
  <c r="P74" i="102"/>
  <c r="P75" i="102"/>
  <c r="P76" i="102"/>
  <c r="P77" i="102"/>
  <c r="P78" i="102"/>
  <c r="P79" i="102"/>
  <c r="P80" i="102"/>
  <c r="P81" i="102"/>
  <c r="P82" i="102"/>
  <c r="P83" i="102"/>
  <c r="P84" i="102"/>
  <c r="P85" i="102"/>
  <c r="P86" i="102"/>
  <c r="P87" i="102"/>
  <c r="P88" i="102"/>
  <c r="P89" i="102"/>
  <c r="P90" i="102"/>
  <c r="P91" i="102"/>
  <c r="P92" i="102"/>
  <c r="P93" i="102"/>
  <c r="P94" i="102"/>
  <c r="P95" i="102"/>
  <c r="P96" i="102"/>
  <c r="P97" i="102"/>
  <c r="P98" i="102"/>
  <c r="P99" i="102"/>
  <c r="P100" i="102"/>
  <c r="P101" i="102"/>
  <c r="P102" i="102"/>
  <c r="P103" i="102"/>
  <c r="P104" i="102"/>
  <c r="P105" i="102"/>
  <c r="P106" i="102"/>
  <c r="P107" i="102"/>
  <c r="P108" i="102"/>
  <c r="P109" i="102"/>
  <c r="P110" i="102"/>
  <c r="P111" i="102"/>
  <c r="P112" i="102"/>
  <c r="P113" i="102"/>
  <c r="P114" i="102"/>
  <c r="P115" i="102"/>
  <c r="P116" i="102"/>
  <c r="P117" i="102"/>
  <c r="P118" i="102"/>
  <c r="P119" i="102"/>
  <c r="P120" i="102"/>
  <c r="P121" i="102"/>
  <c r="P122" i="102"/>
  <c r="P123" i="102"/>
  <c r="P124" i="102"/>
  <c r="P125" i="102"/>
  <c r="P126" i="102"/>
  <c r="P127" i="102"/>
  <c r="P128" i="102"/>
  <c r="P129" i="102"/>
  <c r="P130" i="102"/>
  <c r="P131" i="102"/>
  <c r="P132" i="102"/>
  <c r="P133" i="102"/>
  <c r="P134" i="102"/>
  <c r="P135" i="102"/>
  <c r="P136" i="102"/>
  <c r="P137" i="102"/>
  <c r="P138" i="102"/>
  <c r="P139" i="102"/>
  <c r="P140" i="102"/>
  <c r="P141" i="102"/>
  <c r="P142" i="102"/>
  <c r="P143" i="102"/>
  <c r="P144" i="102"/>
  <c r="P145" i="102"/>
  <c r="P146" i="102"/>
  <c r="P147" i="102"/>
  <c r="P2" i="102"/>
  <c r="R2" i="102"/>
  <c r="Q2" i="102"/>
  <c r="O3" i="102"/>
  <c r="O4" i="102"/>
  <c r="O5" i="102"/>
  <c r="O6" i="102"/>
  <c r="O7" i="102"/>
  <c r="O8" i="102"/>
  <c r="O9" i="102"/>
  <c r="O10" i="102"/>
  <c r="O11" i="102"/>
  <c r="O12" i="102"/>
  <c r="O13" i="102"/>
  <c r="O14" i="102"/>
  <c r="O15" i="102"/>
  <c r="O16" i="102"/>
  <c r="O17" i="102"/>
  <c r="O18" i="102"/>
  <c r="O19" i="102"/>
  <c r="O20" i="102"/>
  <c r="O21" i="102"/>
  <c r="O22" i="102"/>
  <c r="O23" i="102"/>
  <c r="O24" i="102"/>
  <c r="O25" i="102"/>
  <c r="O26" i="102"/>
  <c r="O27" i="102"/>
  <c r="O28" i="102"/>
  <c r="O29" i="102"/>
  <c r="O30" i="102"/>
  <c r="O31" i="102"/>
  <c r="O32" i="102"/>
  <c r="O33" i="102"/>
  <c r="O34" i="102"/>
  <c r="O35" i="102"/>
  <c r="O36" i="102"/>
  <c r="O37" i="102"/>
  <c r="O38" i="102"/>
  <c r="O39" i="102"/>
  <c r="O40" i="102"/>
  <c r="O41" i="102"/>
  <c r="O42" i="102"/>
  <c r="O43" i="102"/>
  <c r="O44" i="102"/>
  <c r="O45" i="102"/>
  <c r="O46" i="102"/>
  <c r="O47" i="102"/>
  <c r="O48" i="102"/>
  <c r="O49" i="102"/>
  <c r="O50" i="102"/>
  <c r="O51" i="102"/>
  <c r="O52" i="102"/>
  <c r="O53" i="102"/>
  <c r="O54" i="102"/>
  <c r="O55" i="102"/>
  <c r="O56" i="102"/>
  <c r="O57" i="102"/>
  <c r="O58" i="102"/>
  <c r="O59" i="102"/>
  <c r="O60" i="102"/>
  <c r="O61" i="102"/>
  <c r="O62" i="102"/>
  <c r="O63" i="102"/>
  <c r="O64" i="102"/>
  <c r="O65" i="102"/>
  <c r="O66" i="102"/>
  <c r="O67" i="102"/>
  <c r="O68" i="102"/>
  <c r="O69" i="102"/>
  <c r="O70" i="102"/>
  <c r="O71" i="102"/>
  <c r="O72" i="102"/>
  <c r="O73" i="102"/>
  <c r="O74" i="102"/>
  <c r="O75" i="102"/>
  <c r="O76" i="102"/>
  <c r="O77" i="102"/>
  <c r="O78" i="102"/>
  <c r="O79" i="102"/>
  <c r="O80" i="102"/>
  <c r="O81" i="102"/>
  <c r="O82" i="102"/>
  <c r="O83" i="102"/>
  <c r="O84" i="102"/>
  <c r="O85" i="102"/>
  <c r="O86" i="102"/>
  <c r="O87" i="102"/>
  <c r="O88" i="102"/>
  <c r="O89" i="102"/>
  <c r="O90" i="102"/>
  <c r="O91" i="102"/>
  <c r="O92" i="102"/>
  <c r="O93" i="102"/>
  <c r="O94" i="102"/>
  <c r="O95" i="102"/>
  <c r="O96" i="102"/>
  <c r="O97" i="102"/>
  <c r="O98" i="102"/>
  <c r="O99" i="102"/>
  <c r="O100" i="102"/>
  <c r="O101" i="102"/>
  <c r="O102" i="102"/>
  <c r="O103" i="102"/>
  <c r="O104" i="102"/>
  <c r="O105" i="102"/>
  <c r="O106" i="102"/>
  <c r="O107" i="102"/>
  <c r="O108" i="102"/>
  <c r="O109" i="102"/>
  <c r="O110" i="102"/>
  <c r="O111" i="102"/>
  <c r="O112" i="102"/>
  <c r="O113" i="102"/>
  <c r="O114" i="102"/>
  <c r="O115" i="102"/>
  <c r="O116" i="102"/>
  <c r="O117" i="102"/>
  <c r="O118" i="102"/>
  <c r="O119" i="102"/>
  <c r="O120" i="102"/>
  <c r="O121" i="102"/>
  <c r="O122" i="102"/>
  <c r="O123" i="102"/>
  <c r="O124" i="102"/>
  <c r="O125" i="102"/>
  <c r="O126" i="102"/>
  <c r="O127" i="102"/>
  <c r="O128" i="102"/>
  <c r="O129" i="102"/>
  <c r="O130" i="102"/>
  <c r="O131" i="102"/>
  <c r="O132" i="102"/>
  <c r="O133" i="102"/>
  <c r="O134" i="102"/>
  <c r="O135" i="102"/>
  <c r="O136" i="102"/>
  <c r="O137" i="102"/>
  <c r="O138" i="102"/>
  <c r="O139" i="102"/>
  <c r="O140" i="102"/>
  <c r="O141" i="102"/>
  <c r="O142" i="102"/>
  <c r="O143" i="102"/>
  <c r="O144" i="102"/>
  <c r="O145" i="102"/>
  <c r="O146" i="102"/>
  <c r="O147" i="102"/>
  <c r="O2" i="102"/>
  <c r="N3" i="102"/>
  <c r="N4" i="102"/>
  <c r="N5" i="102"/>
  <c r="N6" i="102"/>
  <c r="N7" i="102"/>
  <c r="N8" i="102"/>
  <c r="N9" i="102"/>
  <c r="N10" i="102"/>
  <c r="N11" i="102"/>
  <c r="N12" i="102"/>
  <c r="N13" i="102"/>
  <c r="N14" i="102"/>
  <c r="N15" i="102"/>
  <c r="N16" i="102"/>
  <c r="N17" i="102"/>
  <c r="N18" i="102"/>
  <c r="N19" i="102"/>
  <c r="N20" i="102"/>
  <c r="N21" i="102"/>
  <c r="N22" i="102"/>
  <c r="N23" i="102"/>
  <c r="N24" i="102"/>
  <c r="N25" i="102"/>
  <c r="N26" i="102"/>
  <c r="N27" i="102"/>
  <c r="N28" i="102"/>
  <c r="N29" i="102"/>
  <c r="N30" i="102"/>
  <c r="N31" i="102"/>
  <c r="N32" i="102"/>
  <c r="N33" i="102"/>
  <c r="N34" i="102"/>
  <c r="N35" i="102"/>
  <c r="N36" i="102"/>
  <c r="N37" i="102"/>
  <c r="N38" i="102"/>
  <c r="N39" i="102"/>
  <c r="N40" i="102"/>
  <c r="N41" i="102"/>
  <c r="N42" i="102"/>
  <c r="N43" i="102"/>
  <c r="N44" i="102"/>
  <c r="N45" i="102"/>
  <c r="N46" i="102"/>
  <c r="N47" i="102"/>
  <c r="N48" i="102"/>
  <c r="N49" i="102"/>
  <c r="N50" i="102"/>
  <c r="N51" i="102"/>
  <c r="N52" i="102"/>
  <c r="N53" i="102"/>
  <c r="N54" i="102"/>
  <c r="N55" i="102"/>
  <c r="N56" i="102"/>
  <c r="N57" i="102"/>
  <c r="N58" i="102"/>
  <c r="N59" i="102"/>
  <c r="N60" i="102"/>
  <c r="N61" i="102"/>
  <c r="N62" i="102"/>
  <c r="N63" i="102"/>
  <c r="N64" i="102"/>
  <c r="N65" i="102"/>
  <c r="N66" i="102"/>
  <c r="N67" i="102"/>
  <c r="N68" i="102"/>
  <c r="N69" i="102"/>
  <c r="N70" i="102"/>
  <c r="N71" i="102"/>
  <c r="N72" i="102"/>
  <c r="N73" i="102"/>
  <c r="N74" i="102"/>
  <c r="N75" i="102"/>
  <c r="N76" i="102"/>
  <c r="N77" i="102"/>
  <c r="N78" i="102"/>
  <c r="N79" i="102"/>
  <c r="N80" i="102"/>
  <c r="N81" i="102"/>
  <c r="N82" i="102"/>
  <c r="N83" i="102"/>
  <c r="N84" i="102"/>
  <c r="N85" i="102"/>
  <c r="N86" i="102"/>
  <c r="N87" i="102"/>
  <c r="N88" i="102"/>
  <c r="N89" i="102"/>
  <c r="N90" i="102"/>
  <c r="N91" i="102"/>
  <c r="N92" i="102"/>
  <c r="N93" i="102"/>
  <c r="N94" i="102"/>
  <c r="N95" i="102"/>
  <c r="N96" i="102"/>
  <c r="N97" i="102"/>
  <c r="N98" i="102"/>
  <c r="N99" i="102"/>
  <c r="N100" i="102"/>
  <c r="N101" i="102"/>
  <c r="N102" i="102"/>
  <c r="N103" i="102"/>
  <c r="N104" i="102"/>
  <c r="N105" i="102"/>
  <c r="N106" i="102"/>
  <c r="N107" i="102"/>
  <c r="N108" i="102"/>
  <c r="N109" i="102"/>
  <c r="N110" i="102"/>
  <c r="N111" i="102"/>
  <c r="N112" i="102"/>
  <c r="N113" i="102"/>
  <c r="N114" i="102"/>
  <c r="N115" i="102"/>
  <c r="N116" i="102"/>
  <c r="N117" i="102"/>
  <c r="N118" i="102"/>
  <c r="N119" i="102"/>
  <c r="N120" i="102"/>
  <c r="N121" i="102"/>
  <c r="N122" i="102"/>
  <c r="N123" i="102"/>
  <c r="N124" i="102"/>
  <c r="N125" i="102"/>
  <c r="N126" i="102"/>
  <c r="N127" i="102"/>
  <c r="N128" i="102"/>
  <c r="N129" i="102"/>
  <c r="N130" i="102"/>
  <c r="N131" i="102"/>
  <c r="N132" i="102"/>
  <c r="N133" i="102"/>
  <c r="N134" i="102"/>
  <c r="N135" i="102"/>
  <c r="N136" i="102"/>
  <c r="N137" i="102"/>
  <c r="N138" i="102"/>
  <c r="N139" i="102"/>
  <c r="N140" i="102"/>
  <c r="N141" i="102"/>
  <c r="N142" i="102"/>
  <c r="N143" i="102"/>
  <c r="N144" i="102"/>
  <c r="N145" i="102"/>
  <c r="N146" i="102"/>
  <c r="N147" i="102"/>
  <c r="N2" i="102"/>
  <c r="P2" i="79"/>
  <c r="P3" i="79"/>
  <c r="AH2" i="79"/>
  <c r="F2" i="95"/>
  <c r="J2" i="95"/>
  <c r="L2" i="95"/>
  <c r="G3" i="102"/>
  <c r="G4" i="102"/>
  <c r="G5" i="102"/>
  <c r="G6" i="102"/>
  <c r="G7" i="102"/>
  <c r="G8" i="102"/>
  <c r="G9" i="102"/>
  <c r="G10" i="102"/>
  <c r="G11" i="102"/>
  <c r="G12" i="102"/>
  <c r="G13" i="102"/>
  <c r="G14" i="102"/>
  <c r="G15" i="102"/>
  <c r="G16" i="102"/>
  <c r="G17" i="102"/>
  <c r="G18" i="102"/>
  <c r="G19" i="102"/>
  <c r="G20" i="102"/>
  <c r="G21" i="102"/>
  <c r="G22" i="102"/>
  <c r="G23" i="102"/>
  <c r="G24" i="102"/>
  <c r="G25" i="102"/>
  <c r="G26" i="102"/>
  <c r="G27" i="102"/>
  <c r="G28" i="102"/>
  <c r="G29" i="102"/>
  <c r="G30" i="102"/>
  <c r="G31" i="102"/>
  <c r="G32" i="102"/>
  <c r="G33" i="102"/>
  <c r="G34" i="102"/>
  <c r="G35" i="102"/>
  <c r="G36" i="102"/>
  <c r="G37" i="102"/>
  <c r="G38" i="102"/>
  <c r="G39" i="102"/>
  <c r="G40" i="102"/>
  <c r="G41" i="102"/>
  <c r="G42" i="102"/>
  <c r="G43" i="102"/>
  <c r="G44" i="102"/>
  <c r="G45" i="102"/>
  <c r="G46" i="102"/>
  <c r="G47" i="102"/>
  <c r="G48" i="102"/>
  <c r="G49" i="102"/>
  <c r="G50" i="102"/>
  <c r="G51" i="102"/>
  <c r="G52" i="102"/>
  <c r="G53" i="102"/>
  <c r="G54" i="102"/>
  <c r="G55" i="102"/>
  <c r="G56" i="102"/>
  <c r="G57" i="102"/>
  <c r="G58" i="102"/>
  <c r="G59" i="102"/>
  <c r="G60" i="102"/>
  <c r="G61" i="102"/>
  <c r="G62" i="102"/>
  <c r="G63" i="102"/>
  <c r="G64" i="102"/>
  <c r="G65" i="102"/>
  <c r="G66" i="102"/>
  <c r="G67" i="102"/>
  <c r="G68" i="102"/>
  <c r="G69" i="102"/>
  <c r="G70" i="102"/>
  <c r="G71" i="102"/>
  <c r="G72" i="102"/>
  <c r="G73" i="102"/>
  <c r="G74" i="102"/>
  <c r="G75" i="102"/>
  <c r="G76" i="102"/>
  <c r="G77" i="102"/>
  <c r="G78" i="102"/>
  <c r="G79" i="102"/>
  <c r="G80" i="102"/>
  <c r="G81" i="102"/>
  <c r="G82" i="102"/>
  <c r="G83" i="102"/>
  <c r="G84" i="102"/>
  <c r="G85" i="102"/>
  <c r="G86" i="102"/>
  <c r="G87" i="102"/>
  <c r="G88" i="102"/>
  <c r="G89" i="102"/>
  <c r="G90" i="102"/>
  <c r="G91" i="102"/>
  <c r="G92" i="102"/>
  <c r="G93" i="102"/>
  <c r="G94" i="102"/>
  <c r="G95" i="102"/>
  <c r="G96" i="102"/>
  <c r="G97" i="102"/>
  <c r="G98" i="102"/>
  <c r="G99" i="102"/>
  <c r="G100" i="102"/>
  <c r="G101" i="102"/>
  <c r="G102" i="102"/>
  <c r="G103" i="102"/>
  <c r="G104" i="102"/>
  <c r="G105" i="102"/>
  <c r="G106" i="102"/>
  <c r="G107" i="102"/>
  <c r="G108" i="102"/>
  <c r="G109" i="102"/>
  <c r="G110" i="102"/>
  <c r="G111" i="102"/>
  <c r="G112" i="102"/>
  <c r="G113" i="102"/>
  <c r="G114" i="102"/>
  <c r="G115" i="102"/>
  <c r="G116" i="102"/>
  <c r="G117" i="102"/>
  <c r="G118" i="102"/>
  <c r="G119" i="102"/>
  <c r="G120" i="102"/>
  <c r="G121" i="102"/>
  <c r="G122" i="102"/>
  <c r="G123" i="102"/>
  <c r="G124" i="102"/>
  <c r="G125" i="102"/>
  <c r="G126" i="102"/>
  <c r="G127" i="102"/>
  <c r="G128" i="102"/>
  <c r="G129" i="102"/>
  <c r="G130" i="102"/>
  <c r="G131" i="102"/>
  <c r="G132" i="102"/>
  <c r="G133" i="102"/>
  <c r="G134" i="102"/>
  <c r="G135" i="102"/>
  <c r="G136" i="102"/>
  <c r="G137" i="102"/>
  <c r="G138" i="102"/>
  <c r="G139" i="102"/>
  <c r="G140" i="102"/>
  <c r="G141" i="102"/>
  <c r="G142" i="102"/>
  <c r="G143" i="102"/>
  <c r="G144" i="102"/>
  <c r="G145" i="102"/>
  <c r="G146" i="102"/>
  <c r="G147" i="102"/>
  <c r="G2" i="102"/>
  <c r="AH3" i="79"/>
  <c r="F3" i="95"/>
  <c r="J3" i="95"/>
  <c r="L3" i="95"/>
  <c r="K3" i="95"/>
  <c r="M3" i="95"/>
  <c r="AG3" i="95"/>
  <c r="P4" i="79"/>
  <c r="AH4" i="79"/>
  <c r="F4" i="95"/>
  <c r="J4" i="95"/>
  <c r="L4" i="95"/>
  <c r="K4" i="95"/>
  <c r="M4" i="95"/>
  <c r="AG4" i="95"/>
  <c r="P5" i="79"/>
  <c r="AH5" i="79"/>
  <c r="F5" i="95"/>
  <c r="J5" i="95"/>
  <c r="L5" i="95"/>
  <c r="K5" i="95"/>
  <c r="M5" i="95"/>
  <c r="AG5" i="95"/>
  <c r="P6" i="79"/>
  <c r="AH6" i="79"/>
  <c r="F6" i="95"/>
  <c r="J6" i="95"/>
  <c r="L6" i="95"/>
  <c r="K6" i="95"/>
  <c r="M6" i="95"/>
  <c r="AG6" i="95"/>
  <c r="P7" i="79"/>
  <c r="AH7" i="79"/>
  <c r="F7" i="95"/>
  <c r="J7" i="95"/>
  <c r="L7" i="95"/>
  <c r="K7" i="95"/>
  <c r="M7" i="95"/>
  <c r="AG7" i="95"/>
  <c r="P8" i="79"/>
  <c r="AH8" i="79"/>
  <c r="F8" i="95"/>
  <c r="J8" i="95"/>
  <c r="L8" i="95"/>
  <c r="K8" i="95"/>
  <c r="M8" i="95"/>
  <c r="AG8" i="95"/>
  <c r="P9" i="79"/>
  <c r="AH9" i="79"/>
  <c r="F9" i="95"/>
  <c r="J9" i="95"/>
  <c r="L9" i="95"/>
  <c r="K9" i="95"/>
  <c r="M9" i="95"/>
  <c r="AG9" i="95"/>
  <c r="P10" i="79"/>
  <c r="AH10" i="79"/>
  <c r="F10" i="95"/>
  <c r="J10" i="95"/>
  <c r="L10" i="95"/>
  <c r="K10" i="95"/>
  <c r="M10" i="95"/>
  <c r="AG10" i="95"/>
  <c r="P11" i="79"/>
  <c r="AH11" i="79"/>
  <c r="F11" i="95"/>
  <c r="J11" i="95"/>
  <c r="L11" i="95"/>
  <c r="K11" i="95"/>
  <c r="M11" i="95"/>
  <c r="AG11" i="95"/>
  <c r="F12" i="95"/>
  <c r="J12" i="95"/>
  <c r="L12" i="95"/>
  <c r="K12" i="95"/>
  <c r="M12" i="95"/>
  <c r="AG12" i="95"/>
  <c r="P13" i="79"/>
  <c r="AH13" i="79"/>
  <c r="F13" i="95"/>
  <c r="J13" i="95"/>
  <c r="L13" i="95"/>
  <c r="K13" i="95"/>
  <c r="M13" i="95"/>
  <c r="AG13" i="95"/>
  <c r="P14" i="79"/>
  <c r="AH14" i="79"/>
  <c r="F14" i="95"/>
  <c r="J14" i="95"/>
  <c r="L14" i="95"/>
  <c r="K14" i="95"/>
  <c r="M14" i="95"/>
  <c r="AG14" i="95"/>
  <c r="P15" i="79"/>
  <c r="AH15" i="79"/>
  <c r="F15" i="95"/>
  <c r="J15" i="95"/>
  <c r="L15" i="95"/>
  <c r="K15" i="95"/>
  <c r="M15" i="95"/>
  <c r="AG15" i="95"/>
  <c r="P41" i="79"/>
  <c r="P16" i="79"/>
  <c r="AH16" i="79"/>
  <c r="F16" i="95"/>
  <c r="J16" i="95"/>
  <c r="L16" i="95"/>
  <c r="K16" i="95"/>
  <c r="M16" i="95"/>
  <c r="AG16" i="95"/>
  <c r="P17" i="79"/>
  <c r="AH17" i="79"/>
  <c r="F17" i="95"/>
  <c r="J17" i="95"/>
  <c r="L17" i="95"/>
  <c r="K17" i="95"/>
  <c r="M17" i="95"/>
  <c r="AG17" i="95"/>
  <c r="P18" i="79"/>
  <c r="AH18" i="79"/>
  <c r="F18" i="95"/>
  <c r="J18" i="95"/>
  <c r="L18" i="95"/>
  <c r="K18" i="95"/>
  <c r="M18" i="95"/>
  <c r="AG18" i="95"/>
  <c r="P19" i="79"/>
  <c r="AH19" i="79"/>
  <c r="F19" i="95"/>
  <c r="J19" i="95"/>
  <c r="L19" i="95"/>
  <c r="K19" i="95"/>
  <c r="M19" i="95"/>
  <c r="AG19" i="95"/>
  <c r="P20" i="79"/>
  <c r="AH20" i="79"/>
  <c r="F20" i="95"/>
  <c r="J20" i="95"/>
  <c r="L20" i="95"/>
  <c r="K20" i="95"/>
  <c r="M20" i="95"/>
  <c r="AG20" i="95"/>
  <c r="P21" i="79"/>
  <c r="AH21" i="79"/>
  <c r="F21" i="95"/>
  <c r="J21" i="95"/>
  <c r="L21" i="95"/>
  <c r="K21" i="95"/>
  <c r="M21" i="95"/>
  <c r="AG21" i="95"/>
  <c r="P22" i="79"/>
  <c r="AH22" i="79"/>
  <c r="F22" i="95"/>
  <c r="J22" i="95"/>
  <c r="L22" i="95"/>
  <c r="K22" i="95"/>
  <c r="M22" i="95"/>
  <c r="AG22" i="95"/>
  <c r="P23" i="79"/>
  <c r="AH23" i="79"/>
  <c r="F23" i="95"/>
  <c r="J23" i="95"/>
  <c r="L23" i="95"/>
  <c r="K23" i="95"/>
  <c r="M23" i="95"/>
  <c r="AG23" i="95"/>
  <c r="P24" i="79"/>
  <c r="AH24" i="79"/>
  <c r="F24" i="95"/>
  <c r="J24" i="95"/>
  <c r="L24" i="95"/>
  <c r="K24" i="95"/>
  <c r="M24" i="95"/>
  <c r="AG24" i="95"/>
  <c r="P47" i="79"/>
  <c r="P25" i="79"/>
  <c r="AH25" i="79"/>
  <c r="F25" i="95"/>
  <c r="J25" i="95"/>
  <c r="L25" i="95"/>
  <c r="K25" i="95"/>
  <c r="M25" i="95"/>
  <c r="AG25" i="95"/>
  <c r="P26" i="79"/>
  <c r="AH26" i="79"/>
  <c r="F26" i="95"/>
  <c r="J26" i="95"/>
  <c r="L26" i="95"/>
  <c r="K26" i="95"/>
  <c r="M26" i="95"/>
  <c r="AG26" i="95"/>
  <c r="P27" i="79"/>
  <c r="AH27" i="79"/>
  <c r="F27" i="95"/>
  <c r="J27" i="95"/>
  <c r="L27" i="95"/>
  <c r="K27" i="95"/>
  <c r="M27" i="95"/>
  <c r="AG27" i="95"/>
  <c r="P28" i="79"/>
  <c r="AH28" i="79"/>
  <c r="F28" i="95"/>
  <c r="J28" i="95"/>
  <c r="L28" i="95"/>
  <c r="K28" i="95"/>
  <c r="M28" i="95"/>
  <c r="AG28" i="95"/>
  <c r="P29" i="79"/>
  <c r="AH29" i="79"/>
  <c r="F29" i="95"/>
  <c r="J29" i="95"/>
  <c r="L29" i="95"/>
  <c r="K29" i="95"/>
  <c r="M29" i="95"/>
  <c r="AG29" i="95"/>
  <c r="P130" i="79"/>
  <c r="P30" i="79"/>
  <c r="AH30" i="79"/>
  <c r="F30" i="95"/>
  <c r="J30" i="95"/>
  <c r="L30" i="95"/>
  <c r="K30" i="95"/>
  <c r="M30" i="95"/>
  <c r="AG30" i="95"/>
  <c r="AH31" i="79"/>
  <c r="F31" i="95"/>
  <c r="J31" i="95"/>
  <c r="L31" i="95"/>
  <c r="K31" i="95"/>
  <c r="M31" i="95"/>
  <c r="AG31" i="95"/>
  <c r="P32" i="79"/>
  <c r="AH32" i="79"/>
  <c r="F32" i="95"/>
  <c r="J32" i="95"/>
  <c r="L32" i="95"/>
  <c r="K32" i="95"/>
  <c r="M32" i="95"/>
  <c r="AG32" i="95"/>
  <c r="P33" i="79"/>
  <c r="AH33" i="79"/>
  <c r="F33" i="95"/>
  <c r="J33" i="95"/>
  <c r="L33" i="95"/>
  <c r="K33" i="95"/>
  <c r="M33" i="95"/>
  <c r="AG33" i="95"/>
  <c r="P34" i="79"/>
  <c r="AH34" i="79"/>
  <c r="F34" i="95"/>
  <c r="J34" i="95"/>
  <c r="L34" i="95"/>
  <c r="K34" i="95"/>
  <c r="M34" i="95"/>
  <c r="AG34" i="95"/>
  <c r="P35" i="79"/>
  <c r="AH35" i="79"/>
  <c r="F35" i="95"/>
  <c r="J35" i="95"/>
  <c r="L35" i="95"/>
  <c r="K35" i="95"/>
  <c r="M35" i="95"/>
  <c r="AG35" i="95"/>
  <c r="P36" i="79"/>
  <c r="AH36" i="79"/>
  <c r="F36" i="95"/>
  <c r="J36" i="95"/>
  <c r="L36" i="95"/>
  <c r="K36" i="95"/>
  <c r="M36" i="95"/>
  <c r="AG36" i="95"/>
  <c r="F37" i="95"/>
  <c r="J37" i="95"/>
  <c r="L37" i="95"/>
  <c r="K37" i="95"/>
  <c r="M37" i="95"/>
  <c r="AG37" i="95"/>
  <c r="P38" i="79"/>
  <c r="AH38" i="79"/>
  <c r="F38" i="95"/>
  <c r="J38" i="95"/>
  <c r="L38" i="95"/>
  <c r="K38" i="95"/>
  <c r="M38" i="95"/>
  <c r="AG38" i="95"/>
  <c r="F39" i="95"/>
  <c r="J39" i="95"/>
  <c r="L39" i="95"/>
  <c r="K39" i="95"/>
  <c r="M39" i="95"/>
  <c r="AG39" i="95"/>
  <c r="P40" i="79"/>
  <c r="AH40" i="79"/>
  <c r="F40" i="95"/>
  <c r="J40" i="95"/>
  <c r="L40" i="95"/>
  <c r="K40" i="95"/>
  <c r="M40" i="95"/>
  <c r="AG40" i="95"/>
  <c r="AH41" i="79"/>
  <c r="F41" i="95"/>
  <c r="J41" i="95"/>
  <c r="L41" i="95"/>
  <c r="K41" i="95"/>
  <c r="M41" i="95"/>
  <c r="AG41" i="95"/>
  <c r="P42" i="79"/>
  <c r="AH42" i="79"/>
  <c r="F42" i="95"/>
  <c r="J42" i="95"/>
  <c r="L42" i="95"/>
  <c r="K42" i="95"/>
  <c r="M42" i="95"/>
  <c r="AG42" i="95"/>
  <c r="P43" i="79"/>
  <c r="AH43" i="79"/>
  <c r="F43" i="95"/>
  <c r="J43" i="95"/>
  <c r="L43" i="95"/>
  <c r="K43" i="95"/>
  <c r="M43" i="95"/>
  <c r="AG43" i="95"/>
  <c r="F44" i="95"/>
  <c r="J44" i="95"/>
  <c r="L44" i="95"/>
  <c r="K44" i="95"/>
  <c r="M44" i="95"/>
  <c r="AG44" i="95"/>
  <c r="P45" i="79"/>
  <c r="AH45" i="79"/>
  <c r="F45" i="95"/>
  <c r="J45" i="95"/>
  <c r="L45" i="95"/>
  <c r="K45" i="95"/>
  <c r="M45" i="95"/>
  <c r="AG45" i="95"/>
  <c r="P46" i="79"/>
  <c r="AH46" i="79"/>
  <c r="F46" i="95"/>
  <c r="J46" i="95"/>
  <c r="L46" i="95"/>
  <c r="K46" i="95"/>
  <c r="M46" i="95"/>
  <c r="AG46" i="95"/>
  <c r="AH47" i="79"/>
  <c r="AX47" i="82"/>
  <c r="F47" i="95"/>
  <c r="J47" i="95"/>
  <c r="L47" i="95"/>
  <c r="K47" i="95"/>
  <c r="M47" i="95"/>
  <c r="AG47" i="95"/>
  <c r="P48" i="79"/>
  <c r="AH48" i="79"/>
  <c r="F48" i="95"/>
  <c r="J48" i="95"/>
  <c r="L48" i="95"/>
  <c r="K48" i="95"/>
  <c r="M48" i="95"/>
  <c r="AG48" i="95"/>
  <c r="P67" i="79"/>
  <c r="P49" i="79"/>
  <c r="AH49" i="79"/>
  <c r="F49" i="95"/>
  <c r="J49" i="95"/>
  <c r="L49" i="95"/>
  <c r="K49" i="95"/>
  <c r="M49" i="95"/>
  <c r="AG49" i="95"/>
  <c r="P50" i="79"/>
  <c r="AH50" i="79"/>
  <c r="F50" i="95"/>
  <c r="J50" i="95"/>
  <c r="L50" i="95"/>
  <c r="K50" i="95"/>
  <c r="M50" i="95"/>
  <c r="AG50" i="95"/>
  <c r="P51" i="79"/>
  <c r="AH51" i="79"/>
  <c r="F51" i="95"/>
  <c r="J51" i="95"/>
  <c r="L51" i="95"/>
  <c r="K51" i="95"/>
  <c r="M51" i="95"/>
  <c r="AG51" i="95"/>
  <c r="P52" i="79"/>
  <c r="AH52" i="79"/>
  <c r="F52" i="95"/>
  <c r="J52" i="95"/>
  <c r="L52" i="95"/>
  <c r="K52" i="95"/>
  <c r="M52" i="95"/>
  <c r="AG52" i="95"/>
  <c r="AH53" i="79"/>
  <c r="F53" i="95"/>
  <c r="J53" i="95"/>
  <c r="L53" i="95"/>
  <c r="K53" i="95"/>
  <c r="M53" i="95"/>
  <c r="AG53" i="95"/>
  <c r="P54" i="79"/>
  <c r="AH54" i="79"/>
  <c r="F54" i="95"/>
  <c r="J54" i="95"/>
  <c r="L54" i="95"/>
  <c r="K54" i="95"/>
  <c r="M54" i="95"/>
  <c r="AG54" i="95"/>
  <c r="P55" i="79"/>
  <c r="AH55" i="79"/>
  <c r="F55" i="95"/>
  <c r="J55" i="95"/>
  <c r="L55" i="95"/>
  <c r="K55" i="95"/>
  <c r="M55" i="95"/>
  <c r="AG55" i="95"/>
  <c r="P56" i="79"/>
  <c r="AH56" i="79"/>
  <c r="F56" i="95"/>
  <c r="J56" i="95"/>
  <c r="L56" i="95"/>
  <c r="K56" i="95"/>
  <c r="M56" i="95"/>
  <c r="AG56" i="95"/>
  <c r="P57" i="79"/>
  <c r="AH57" i="79"/>
  <c r="F57" i="95"/>
  <c r="J57" i="95"/>
  <c r="L57" i="95"/>
  <c r="K57" i="95"/>
  <c r="M57" i="95"/>
  <c r="AG57" i="95"/>
  <c r="P58" i="79"/>
  <c r="AH58" i="79"/>
  <c r="F58" i="95"/>
  <c r="J58" i="95"/>
  <c r="L58" i="95"/>
  <c r="K58" i="95"/>
  <c r="M58" i="95"/>
  <c r="AG58" i="95"/>
  <c r="P59" i="79"/>
  <c r="AH59" i="79"/>
  <c r="F59" i="95"/>
  <c r="J59" i="95"/>
  <c r="L59" i="95"/>
  <c r="K59" i="95"/>
  <c r="M59" i="95"/>
  <c r="AG59" i="95"/>
  <c r="P60" i="79"/>
  <c r="AH60" i="79"/>
  <c r="F60" i="95"/>
  <c r="J60" i="95"/>
  <c r="L60" i="95"/>
  <c r="K60" i="95"/>
  <c r="M60" i="95"/>
  <c r="AG60" i="95"/>
  <c r="P61" i="79"/>
  <c r="AH61" i="79"/>
  <c r="F61" i="95"/>
  <c r="J61" i="95"/>
  <c r="L61" i="95"/>
  <c r="K61" i="95"/>
  <c r="M61" i="95"/>
  <c r="AG61" i="95"/>
  <c r="P62" i="79"/>
  <c r="AH62" i="79"/>
  <c r="F62" i="95"/>
  <c r="J62" i="95"/>
  <c r="L62" i="95"/>
  <c r="K62" i="95"/>
  <c r="M62" i="95"/>
  <c r="AG62" i="95"/>
  <c r="P109" i="79"/>
  <c r="P63" i="79"/>
  <c r="AH63" i="79"/>
  <c r="F63" i="95"/>
  <c r="J63" i="95"/>
  <c r="L63" i="95"/>
  <c r="K63" i="95"/>
  <c r="M63" i="95"/>
  <c r="AG63" i="95"/>
  <c r="P64" i="79"/>
  <c r="AH64" i="79"/>
  <c r="F64" i="95"/>
  <c r="J64" i="95"/>
  <c r="L64" i="95"/>
  <c r="K64" i="95"/>
  <c r="M64" i="95"/>
  <c r="AG64" i="95"/>
  <c r="P65" i="79"/>
  <c r="AH65" i="79"/>
  <c r="F65" i="95"/>
  <c r="J65" i="95"/>
  <c r="L65" i="95"/>
  <c r="K65" i="95"/>
  <c r="M65" i="95"/>
  <c r="AG65" i="95"/>
  <c r="P71" i="79"/>
  <c r="P66" i="79"/>
  <c r="AH66" i="79"/>
  <c r="F66" i="95"/>
  <c r="J66" i="95"/>
  <c r="L66" i="95"/>
  <c r="K66" i="95"/>
  <c r="M66" i="95"/>
  <c r="AG66" i="95"/>
  <c r="AH67" i="79"/>
  <c r="F67" i="95"/>
  <c r="J67" i="95"/>
  <c r="L67" i="95"/>
  <c r="K67" i="95"/>
  <c r="M67" i="95"/>
  <c r="AG67" i="95"/>
  <c r="P68" i="79"/>
  <c r="AH68" i="79"/>
  <c r="F68" i="95"/>
  <c r="J68" i="95"/>
  <c r="L68" i="95"/>
  <c r="K68" i="95"/>
  <c r="M68" i="95"/>
  <c r="AG68" i="95"/>
  <c r="P69" i="79"/>
  <c r="AH69" i="79"/>
  <c r="F69" i="95"/>
  <c r="J69" i="95"/>
  <c r="L69" i="95"/>
  <c r="K69" i="95"/>
  <c r="M69" i="95"/>
  <c r="AG69" i="95"/>
  <c r="P70" i="79"/>
  <c r="AH70" i="79"/>
  <c r="F70" i="95"/>
  <c r="J70" i="95"/>
  <c r="L70" i="95"/>
  <c r="K70" i="95"/>
  <c r="M70" i="95"/>
  <c r="AG70" i="95"/>
  <c r="AH71" i="79"/>
  <c r="F71" i="95"/>
  <c r="J71" i="95"/>
  <c r="L71" i="95"/>
  <c r="K71" i="95"/>
  <c r="M71" i="95"/>
  <c r="AG71" i="95"/>
  <c r="P72" i="79"/>
  <c r="AH72" i="79"/>
  <c r="F72" i="95"/>
  <c r="J72" i="95"/>
  <c r="L72" i="95"/>
  <c r="K72" i="95"/>
  <c r="M72" i="95"/>
  <c r="AG72" i="95"/>
  <c r="P73" i="79"/>
  <c r="AH73" i="79"/>
  <c r="F73" i="95"/>
  <c r="J73" i="95"/>
  <c r="L73" i="95"/>
  <c r="K73" i="95"/>
  <c r="M73" i="95"/>
  <c r="AG73" i="95"/>
  <c r="P74" i="79"/>
  <c r="AH74" i="79"/>
  <c r="F74" i="95"/>
  <c r="J74" i="95"/>
  <c r="L74" i="95"/>
  <c r="K74" i="95"/>
  <c r="M74" i="95"/>
  <c r="AG74" i="95"/>
  <c r="P75" i="79"/>
  <c r="AH75" i="79"/>
  <c r="F75" i="95"/>
  <c r="J75" i="95"/>
  <c r="L75" i="95"/>
  <c r="K75" i="95"/>
  <c r="M75" i="95"/>
  <c r="AG75" i="95"/>
  <c r="P76" i="79"/>
  <c r="AH76" i="79"/>
  <c r="F76" i="95"/>
  <c r="J76" i="95"/>
  <c r="L76" i="95"/>
  <c r="K76" i="95"/>
  <c r="M76" i="95"/>
  <c r="AG76" i="95"/>
  <c r="P77" i="79"/>
  <c r="AH77" i="79"/>
  <c r="F77" i="95"/>
  <c r="J77" i="95"/>
  <c r="L77" i="95"/>
  <c r="K77" i="95"/>
  <c r="M77" i="95"/>
  <c r="AG77" i="95"/>
  <c r="P78" i="79"/>
  <c r="AH78" i="79"/>
  <c r="F78" i="95"/>
  <c r="J78" i="95"/>
  <c r="L78" i="95"/>
  <c r="K78" i="95"/>
  <c r="M78" i="95"/>
  <c r="AG78" i="95"/>
  <c r="P79" i="79"/>
  <c r="AH79" i="79"/>
  <c r="F79" i="95"/>
  <c r="J79" i="95"/>
  <c r="L79" i="95"/>
  <c r="K79" i="95"/>
  <c r="M79" i="95"/>
  <c r="AG79" i="95"/>
  <c r="P80" i="79"/>
  <c r="AH80" i="79"/>
  <c r="F80" i="95"/>
  <c r="J80" i="95"/>
  <c r="L80" i="95"/>
  <c r="K80" i="95"/>
  <c r="M80" i="95"/>
  <c r="AG80" i="95"/>
  <c r="P81" i="79"/>
  <c r="AH81" i="79"/>
  <c r="F81" i="95"/>
  <c r="J81" i="95"/>
  <c r="L81" i="95"/>
  <c r="K81" i="95"/>
  <c r="M81" i="95"/>
  <c r="AG81" i="95"/>
  <c r="P82" i="79"/>
  <c r="AH82" i="79"/>
  <c r="F82" i="95"/>
  <c r="J82" i="95"/>
  <c r="L82" i="95"/>
  <c r="K82" i="95"/>
  <c r="M82" i="95"/>
  <c r="AG82" i="95"/>
  <c r="P83" i="79"/>
  <c r="AH83" i="79"/>
  <c r="F83" i="95"/>
  <c r="J83" i="95"/>
  <c r="L83" i="95"/>
  <c r="K83" i="95"/>
  <c r="M83" i="95"/>
  <c r="AG83" i="95"/>
  <c r="P84" i="79"/>
  <c r="AH84" i="79"/>
  <c r="F84" i="95"/>
  <c r="J84" i="95"/>
  <c r="L84" i="95"/>
  <c r="K84" i="95"/>
  <c r="M84" i="95"/>
  <c r="AG84" i="95"/>
  <c r="P131" i="79"/>
  <c r="P85" i="79"/>
  <c r="AH85" i="79"/>
  <c r="F85" i="95"/>
  <c r="J85" i="95"/>
  <c r="L85" i="95"/>
  <c r="K85" i="95"/>
  <c r="M85" i="95"/>
  <c r="AG85" i="95"/>
  <c r="P86" i="79"/>
  <c r="AH86" i="79"/>
  <c r="F86" i="95"/>
  <c r="J86" i="95"/>
  <c r="L86" i="95"/>
  <c r="K86" i="95"/>
  <c r="M86" i="95"/>
  <c r="AG86" i="95"/>
  <c r="P87" i="79"/>
  <c r="AH87" i="79"/>
  <c r="F87" i="95"/>
  <c r="J87" i="95"/>
  <c r="L87" i="95"/>
  <c r="K87" i="95"/>
  <c r="M87" i="95"/>
  <c r="AG87" i="95"/>
  <c r="F88" i="95"/>
  <c r="J88" i="95"/>
  <c r="L88" i="95"/>
  <c r="K88" i="95"/>
  <c r="M88" i="95"/>
  <c r="AG88" i="95"/>
  <c r="P89" i="79"/>
  <c r="AH89" i="79"/>
  <c r="F89" i="95"/>
  <c r="J89" i="95"/>
  <c r="L89" i="95"/>
  <c r="K89" i="95"/>
  <c r="M89" i="95"/>
  <c r="AG89" i="95"/>
  <c r="P90" i="79"/>
  <c r="AH90" i="79"/>
  <c r="F90" i="95"/>
  <c r="J90" i="95"/>
  <c r="L90" i="95"/>
  <c r="K90" i="95"/>
  <c r="M90" i="95"/>
  <c r="AG90" i="95"/>
  <c r="P91" i="79"/>
  <c r="AH91" i="79"/>
  <c r="F91" i="95"/>
  <c r="J91" i="95"/>
  <c r="L91" i="95"/>
  <c r="K91" i="95"/>
  <c r="M91" i="95"/>
  <c r="AG91" i="95"/>
  <c r="AH92" i="79"/>
  <c r="F92" i="95"/>
  <c r="J92" i="95"/>
  <c r="L92" i="95"/>
  <c r="K92" i="95"/>
  <c r="M92" i="95"/>
  <c r="AG92" i="95"/>
  <c r="P93" i="79"/>
  <c r="AH93" i="79"/>
  <c r="F93" i="95"/>
  <c r="J93" i="95"/>
  <c r="L93" i="95"/>
  <c r="K93" i="95"/>
  <c r="M93" i="95"/>
  <c r="AG93" i="95"/>
  <c r="P94" i="79"/>
  <c r="AH94" i="79"/>
  <c r="F94" i="95"/>
  <c r="J94" i="95"/>
  <c r="L94" i="95"/>
  <c r="K94" i="95"/>
  <c r="M94" i="95"/>
  <c r="AG94" i="95"/>
  <c r="AH95" i="79"/>
  <c r="F95" i="95"/>
  <c r="J95" i="95"/>
  <c r="L95" i="95"/>
  <c r="K95" i="95"/>
  <c r="M95" i="95"/>
  <c r="AG95" i="95"/>
  <c r="P96" i="79"/>
  <c r="AH96" i="79"/>
  <c r="F96" i="95"/>
  <c r="J96" i="95"/>
  <c r="L96" i="95"/>
  <c r="K96" i="95"/>
  <c r="M96" i="95"/>
  <c r="AG96" i="95"/>
  <c r="F97" i="95"/>
  <c r="J97" i="95"/>
  <c r="L97" i="95"/>
  <c r="K97" i="95"/>
  <c r="M97" i="95"/>
  <c r="AG97" i="95"/>
  <c r="P98" i="79"/>
  <c r="AH98" i="79"/>
  <c r="F98" i="95"/>
  <c r="J98" i="95"/>
  <c r="L98" i="95"/>
  <c r="K98" i="95"/>
  <c r="M98" i="95"/>
  <c r="AG98" i="95"/>
  <c r="P99" i="79"/>
  <c r="AH99" i="79"/>
  <c r="F99" i="95"/>
  <c r="J99" i="95"/>
  <c r="L99" i="95"/>
  <c r="K99" i="95"/>
  <c r="M99" i="95"/>
  <c r="AG99" i="95"/>
  <c r="P100" i="79"/>
  <c r="AH100" i="79"/>
  <c r="F100" i="95"/>
  <c r="J100" i="95"/>
  <c r="L100" i="95"/>
  <c r="K100" i="95"/>
  <c r="M100" i="95"/>
  <c r="AG100" i="95"/>
  <c r="F101" i="95"/>
  <c r="J101" i="95"/>
  <c r="L101" i="95"/>
  <c r="K101" i="95"/>
  <c r="M101" i="95"/>
  <c r="AG101" i="95"/>
  <c r="P102" i="79"/>
  <c r="AH102" i="79"/>
  <c r="F102" i="95"/>
  <c r="J102" i="95"/>
  <c r="L102" i="95"/>
  <c r="K102" i="95"/>
  <c r="M102" i="95"/>
  <c r="AG102" i="95"/>
  <c r="F103" i="95"/>
  <c r="J103" i="95"/>
  <c r="L103" i="95"/>
  <c r="K103" i="95"/>
  <c r="M103" i="95"/>
  <c r="AG103" i="95"/>
  <c r="P104" i="79"/>
  <c r="AH104" i="79"/>
  <c r="F104" i="95"/>
  <c r="J104" i="95"/>
  <c r="L104" i="95"/>
  <c r="K104" i="95"/>
  <c r="M104" i="95"/>
  <c r="AG104" i="95"/>
  <c r="P105" i="79"/>
  <c r="AH105" i="79"/>
  <c r="F105" i="95"/>
  <c r="J105" i="95"/>
  <c r="L105" i="95"/>
  <c r="K105" i="95"/>
  <c r="M105" i="95"/>
  <c r="AG105" i="95"/>
  <c r="P106" i="79"/>
  <c r="AH106" i="79"/>
  <c r="F106" i="95"/>
  <c r="J106" i="95"/>
  <c r="L106" i="95"/>
  <c r="K106" i="95"/>
  <c r="M106" i="95"/>
  <c r="AG106" i="95"/>
  <c r="P107" i="79"/>
  <c r="AH107" i="79"/>
  <c r="F107" i="95"/>
  <c r="J107" i="95"/>
  <c r="L107" i="95"/>
  <c r="K107" i="95"/>
  <c r="M107" i="95"/>
  <c r="AG107" i="95"/>
  <c r="P108" i="79"/>
  <c r="AH108" i="79"/>
  <c r="F108" i="95"/>
  <c r="J108" i="95"/>
  <c r="L108" i="95"/>
  <c r="K108" i="95"/>
  <c r="M108" i="95"/>
  <c r="AG108" i="95"/>
  <c r="AH109" i="79"/>
  <c r="F109" i="95"/>
  <c r="J109" i="95"/>
  <c r="L109" i="95"/>
  <c r="K109" i="95"/>
  <c r="M109" i="95"/>
  <c r="AG109" i="95"/>
  <c r="P110" i="79"/>
  <c r="AH110" i="79"/>
  <c r="F110" i="95"/>
  <c r="J110" i="95"/>
  <c r="L110" i="95"/>
  <c r="K110" i="95"/>
  <c r="M110" i="95"/>
  <c r="AG110" i="95"/>
  <c r="P112" i="79"/>
  <c r="P111" i="79"/>
  <c r="AH111" i="79"/>
  <c r="F111" i="95"/>
  <c r="J111" i="95"/>
  <c r="L111" i="95"/>
  <c r="K111" i="95"/>
  <c r="M111" i="95"/>
  <c r="AG111" i="95"/>
  <c r="AH112" i="79"/>
  <c r="F112" i="95"/>
  <c r="J112" i="95"/>
  <c r="L112" i="95"/>
  <c r="K112" i="95"/>
  <c r="M112" i="95"/>
  <c r="AG112" i="95"/>
  <c r="P113" i="79"/>
  <c r="AH113" i="79"/>
  <c r="F113" i="95"/>
  <c r="J113" i="95"/>
  <c r="L113" i="95"/>
  <c r="K113" i="95"/>
  <c r="M113" i="95"/>
  <c r="AG113" i="95"/>
  <c r="P114" i="79"/>
  <c r="AH114" i="79"/>
  <c r="F114" i="95"/>
  <c r="J114" i="95"/>
  <c r="L114" i="95"/>
  <c r="K114" i="95"/>
  <c r="M114" i="95"/>
  <c r="AG114" i="95"/>
  <c r="P115" i="79"/>
  <c r="AH115" i="79"/>
  <c r="F115" i="95"/>
  <c r="J115" i="95"/>
  <c r="L115" i="95"/>
  <c r="K115" i="95"/>
  <c r="M115" i="95"/>
  <c r="AG115" i="95"/>
  <c r="P116" i="79"/>
  <c r="AH116" i="79"/>
  <c r="F116" i="95"/>
  <c r="J116" i="95"/>
  <c r="L116" i="95"/>
  <c r="K116" i="95"/>
  <c r="M116" i="95"/>
  <c r="AG116" i="95"/>
  <c r="P117" i="79"/>
  <c r="AH117" i="79"/>
  <c r="F117" i="95"/>
  <c r="J117" i="95"/>
  <c r="L117" i="95"/>
  <c r="K117" i="95"/>
  <c r="M117" i="95"/>
  <c r="AG117" i="95"/>
  <c r="P118" i="79"/>
  <c r="AH118" i="79"/>
  <c r="F118" i="95"/>
  <c r="J118" i="95"/>
  <c r="L118" i="95"/>
  <c r="K118" i="95"/>
  <c r="M118" i="95"/>
  <c r="AG118" i="95"/>
  <c r="P119" i="79"/>
  <c r="AH119" i="79"/>
  <c r="F119" i="95"/>
  <c r="J119" i="95"/>
  <c r="L119" i="95"/>
  <c r="K119" i="95"/>
  <c r="M119" i="95"/>
  <c r="AG119" i="95"/>
  <c r="P120" i="79"/>
  <c r="AH120" i="79"/>
  <c r="F120" i="95"/>
  <c r="J120" i="95"/>
  <c r="L120" i="95"/>
  <c r="K120" i="95"/>
  <c r="M120" i="95"/>
  <c r="AG120" i="95"/>
  <c r="P121" i="79"/>
  <c r="AH121" i="79"/>
  <c r="F121" i="95"/>
  <c r="J121" i="95"/>
  <c r="L121" i="95"/>
  <c r="K121" i="95"/>
  <c r="M121" i="95"/>
  <c r="AG121" i="95"/>
  <c r="P122" i="79"/>
  <c r="AH122" i="79"/>
  <c r="F122" i="95"/>
  <c r="J122" i="95"/>
  <c r="L122" i="95"/>
  <c r="K122" i="95"/>
  <c r="M122" i="95"/>
  <c r="AG122" i="95"/>
  <c r="P123" i="79"/>
  <c r="AH123" i="79"/>
  <c r="F123" i="95"/>
  <c r="J123" i="95"/>
  <c r="L123" i="95"/>
  <c r="K123" i="95"/>
  <c r="M123" i="95"/>
  <c r="AG123" i="95"/>
  <c r="P124" i="79"/>
  <c r="AH124" i="79"/>
  <c r="F124" i="95"/>
  <c r="J124" i="95"/>
  <c r="L124" i="95"/>
  <c r="K124" i="95"/>
  <c r="M124" i="95"/>
  <c r="AG124" i="95"/>
  <c r="P125" i="79"/>
  <c r="AH125" i="79"/>
  <c r="F125" i="95"/>
  <c r="J125" i="95"/>
  <c r="L125" i="95"/>
  <c r="K125" i="95"/>
  <c r="M125" i="95"/>
  <c r="AG125" i="95"/>
  <c r="P126" i="79"/>
  <c r="AH126" i="79"/>
  <c r="F126" i="95"/>
  <c r="J126" i="95"/>
  <c r="L126" i="95"/>
  <c r="K126" i="95"/>
  <c r="M126" i="95"/>
  <c r="AG126" i="95"/>
  <c r="P127" i="79"/>
  <c r="AH127" i="79"/>
  <c r="F127" i="95"/>
  <c r="J127" i="95"/>
  <c r="L127" i="95"/>
  <c r="K127" i="95"/>
  <c r="M127" i="95"/>
  <c r="AG127" i="95"/>
  <c r="P128" i="79"/>
  <c r="AH128" i="79"/>
  <c r="F128" i="95"/>
  <c r="J128" i="95"/>
  <c r="L128" i="95"/>
  <c r="K128" i="95"/>
  <c r="M128" i="95"/>
  <c r="AG128" i="95"/>
  <c r="P129" i="79"/>
  <c r="AH129" i="79"/>
  <c r="F129" i="95"/>
  <c r="J129" i="95"/>
  <c r="L129" i="95"/>
  <c r="K129" i="95"/>
  <c r="M129" i="95"/>
  <c r="AG129" i="95"/>
  <c r="AH130" i="79"/>
  <c r="F130" i="95"/>
  <c r="J130" i="95"/>
  <c r="L130" i="95"/>
  <c r="K130" i="95"/>
  <c r="M130" i="95"/>
  <c r="AG130" i="95"/>
  <c r="AH131" i="79"/>
  <c r="F131" i="95"/>
  <c r="J131" i="95"/>
  <c r="L131" i="95"/>
  <c r="K131" i="95"/>
  <c r="M131" i="95"/>
  <c r="AG131" i="95"/>
  <c r="P132" i="79"/>
  <c r="AH132" i="79"/>
  <c r="F132" i="95"/>
  <c r="J132" i="95"/>
  <c r="L132" i="95"/>
  <c r="K132" i="95"/>
  <c r="M132" i="95"/>
  <c r="AG132" i="95"/>
  <c r="AH133" i="79"/>
  <c r="F133" i="95"/>
  <c r="J133" i="95"/>
  <c r="L133" i="95"/>
  <c r="K133" i="95"/>
  <c r="M133" i="95"/>
  <c r="AG133" i="95"/>
  <c r="P134" i="79"/>
  <c r="AH134" i="79"/>
  <c r="F134" i="95"/>
  <c r="J134" i="95"/>
  <c r="L134" i="95"/>
  <c r="K134" i="95"/>
  <c r="M134" i="95"/>
  <c r="AG134" i="95"/>
  <c r="P135" i="79"/>
  <c r="AH135" i="79"/>
  <c r="F135" i="95"/>
  <c r="J135" i="95"/>
  <c r="L135" i="95"/>
  <c r="K135" i="95"/>
  <c r="M135" i="95"/>
  <c r="AG135" i="95"/>
  <c r="P136" i="79"/>
  <c r="AH136" i="79"/>
  <c r="F136" i="95"/>
  <c r="J136" i="95"/>
  <c r="L136" i="95"/>
  <c r="K136" i="95"/>
  <c r="M136" i="95"/>
  <c r="AG136" i="95"/>
  <c r="P137" i="79"/>
  <c r="AH137" i="79"/>
  <c r="F137" i="95"/>
  <c r="J137" i="95"/>
  <c r="L137" i="95"/>
  <c r="K137" i="95"/>
  <c r="M137" i="95"/>
  <c r="AG137" i="95"/>
  <c r="P138" i="79"/>
  <c r="AH138" i="79"/>
  <c r="F138" i="95"/>
  <c r="J138" i="95"/>
  <c r="L138" i="95"/>
  <c r="K138" i="95"/>
  <c r="M138" i="95"/>
  <c r="AG138" i="95"/>
  <c r="AH139" i="79"/>
  <c r="F139" i="95"/>
  <c r="J139" i="95"/>
  <c r="L139" i="95"/>
  <c r="K139" i="95"/>
  <c r="M139" i="95"/>
  <c r="AG139" i="95"/>
  <c r="P140" i="79"/>
  <c r="AH140" i="79"/>
  <c r="F140" i="95"/>
  <c r="J140" i="95"/>
  <c r="L140" i="95"/>
  <c r="K140" i="95"/>
  <c r="M140" i="95"/>
  <c r="AG140" i="95"/>
  <c r="P141" i="79"/>
  <c r="AH141" i="79"/>
  <c r="F141" i="95"/>
  <c r="J141" i="95"/>
  <c r="L141" i="95"/>
  <c r="K141" i="95"/>
  <c r="M141" i="95"/>
  <c r="AG141" i="95"/>
  <c r="F142" i="95"/>
  <c r="J142" i="95"/>
  <c r="L142" i="95"/>
  <c r="K142" i="95"/>
  <c r="M142" i="95"/>
  <c r="AG142" i="95"/>
  <c r="P143" i="79"/>
  <c r="AH143" i="79"/>
  <c r="AX143" i="82"/>
  <c r="F143" i="95"/>
  <c r="J143" i="95"/>
  <c r="L143" i="95"/>
  <c r="K143" i="95"/>
  <c r="M143" i="95"/>
  <c r="AG143" i="95"/>
  <c r="P144" i="79"/>
  <c r="AH144" i="79"/>
  <c r="F144" i="95"/>
  <c r="J144" i="95"/>
  <c r="L144" i="95"/>
  <c r="K144" i="95"/>
  <c r="M144" i="95"/>
  <c r="AG144" i="95"/>
  <c r="P145" i="79"/>
  <c r="AH145" i="79"/>
  <c r="F145" i="95"/>
  <c r="J145" i="95"/>
  <c r="L145" i="95"/>
  <c r="K145" i="95"/>
  <c r="M145" i="95"/>
  <c r="AG145" i="95"/>
  <c r="P146" i="79"/>
  <c r="AH146" i="79"/>
  <c r="F146" i="95"/>
  <c r="J146" i="95"/>
  <c r="L146" i="95"/>
  <c r="K146" i="95"/>
  <c r="M146" i="95"/>
  <c r="AG146" i="95"/>
  <c r="P147" i="79"/>
  <c r="AH147" i="79"/>
  <c r="F147" i="95"/>
  <c r="J147" i="95"/>
  <c r="L147" i="95"/>
  <c r="K147" i="95"/>
  <c r="M147" i="95"/>
  <c r="AG147" i="95"/>
  <c r="K2" i="95"/>
  <c r="M2" i="95"/>
  <c r="AG2" i="95"/>
  <c r="AF3" i="95"/>
  <c r="AF4" i="95"/>
  <c r="AF5" i="95"/>
  <c r="AF6" i="95"/>
  <c r="AF7" i="95"/>
  <c r="AF8" i="95"/>
  <c r="AF9" i="95"/>
  <c r="AF10" i="95"/>
  <c r="AF11" i="95"/>
  <c r="AF12" i="95"/>
  <c r="AF13" i="95"/>
  <c r="AF14" i="95"/>
  <c r="AF15" i="95"/>
  <c r="AF16" i="95"/>
  <c r="AF17" i="95"/>
  <c r="AF18" i="95"/>
  <c r="AF19" i="95"/>
  <c r="AF20" i="95"/>
  <c r="AF21" i="95"/>
  <c r="AF22" i="95"/>
  <c r="AF23" i="95"/>
  <c r="AF24" i="95"/>
  <c r="AF25" i="95"/>
  <c r="AF26" i="95"/>
  <c r="AF27" i="95"/>
  <c r="AF28" i="95"/>
  <c r="AF29" i="95"/>
  <c r="AF30" i="95"/>
  <c r="AF31" i="95"/>
  <c r="AF32" i="95"/>
  <c r="AF33" i="95"/>
  <c r="AF34" i="95"/>
  <c r="AF35" i="95"/>
  <c r="AF36" i="95"/>
  <c r="AF37" i="95"/>
  <c r="AF38" i="95"/>
  <c r="AF39" i="95"/>
  <c r="AF40" i="95"/>
  <c r="AF41" i="95"/>
  <c r="AF42" i="95"/>
  <c r="AF43" i="95"/>
  <c r="AF44" i="95"/>
  <c r="AF45" i="95"/>
  <c r="AF46" i="95"/>
  <c r="AF47" i="95"/>
  <c r="AF48" i="95"/>
  <c r="AF49" i="95"/>
  <c r="AF50" i="95"/>
  <c r="AF51" i="95"/>
  <c r="AF52" i="95"/>
  <c r="AF53" i="95"/>
  <c r="AF54" i="95"/>
  <c r="AF55" i="95"/>
  <c r="AF56" i="95"/>
  <c r="AF57" i="95"/>
  <c r="AF58" i="95"/>
  <c r="AF59" i="95"/>
  <c r="AF60" i="95"/>
  <c r="AF61" i="95"/>
  <c r="AF62" i="95"/>
  <c r="AF63" i="95"/>
  <c r="AF64" i="95"/>
  <c r="AF65" i="95"/>
  <c r="AF66" i="95"/>
  <c r="AF67" i="95"/>
  <c r="AF68" i="95"/>
  <c r="AF69" i="95"/>
  <c r="AF70" i="95"/>
  <c r="AF71" i="95"/>
  <c r="AF72" i="95"/>
  <c r="AF73" i="95"/>
  <c r="AF74" i="95"/>
  <c r="AF75" i="95"/>
  <c r="AF76" i="95"/>
  <c r="AF77" i="95"/>
  <c r="AF78" i="95"/>
  <c r="AF79" i="95"/>
  <c r="AF80" i="95"/>
  <c r="AF81" i="95"/>
  <c r="AF82" i="95"/>
  <c r="AF83" i="95"/>
  <c r="AF84" i="95"/>
  <c r="AF85" i="95"/>
  <c r="AF86" i="95"/>
  <c r="AF87" i="95"/>
  <c r="AF88" i="95"/>
  <c r="AF89" i="95"/>
  <c r="AF90" i="95"/>
  <c r="AF91" i="95"/>
  <c r="AF92" i="95"/>
  <c r="AF93" i="95"/>
  <c r="AF94" i="95"/>
  <c r="AF95" i="95"/>
  <c r="AF96" i="95"/>
  <c r="AF97" i="95"/>
  <c r="AF98" i="95"/>
  <c r="AF99" i="95"/>
  <c r="AF100" i="95"/>
  <c r="AF101" i="95"/>
  <c r="AF102" i="95"/>
  <c r="AF103" i="95"/>
  <c r="AF104" i="95"/>
  <c r="AF105" i="95"/>
  <c r="AF106" i="95"/>
  <c r="AF107" i="95"/>
  <c r="AF108" i="95"/>
  <c r="AF109" i="95"/>
  <c r="AF110" i="95"/>
  <c r="AF111" i="95"/>
  <c r="AF112" i="95"/>
  <c r="AF113" i="95"/>
  <c r="AF114" i="95"/>
  <c r="AF115" i="95"/>
  <c r="AF116" i="95"/>
  <c r="AF117" i="95"/>
  <c r="AF118" i="95"/>
  <c r="AF119" i="95"/>
  <c r="AF120" i="95"/>
  <c r="AF121" i="95"/>
  <c r="AF122" i="95"/>
  <c r="AF123" i="95"/>
  <c r="AF124" i="95"/>
  <c r="AF125" i="95"/>
  <c r="AF126" i="95"/>
  <c r="AF127" i="95"/>
  <c r="AF128" i="95"/>
  <c r="AF129" i="95"/>
  <c r="AF130" i="95"/>
  <c r="AF131" i="95"/>
  <c r="AF132" i="95"/>
  <c r="AF133" i="95"/>
  <c r="AF134" i="95"/>
  <c r="AF135" i="95"/>
  <c r="AF136" i="95"/>
  <c r="AF137" i="95"/>
  <c r="AF138" i="95"/>
  <c r="AF139" i="95"/>
  <c r="AF140" i="95"/>
  <c r="AF141" i="95"/>
  <c r="AF142" i="95"/>
  <c r="AF143" i="95"/>
  <c r="AF144" i="95"/>
  <c r="AF145" i="95"/>
  <c r="AF146" i="95"/>
  <c r="AF147" i="95"/>
  <c r="AF2" i="95"/>
  <c r="AE2" i="95"/>
  <c r="AE3" i="95"/>
  <c r="AE4" i="95"/>
  <c r="AE5" i="95"/>
  <c r="AE6" i="95"/>
  <c r="AE7" i="95"/>
  <c r="AE8" i="95"/>
  <c r="AE9" i="95"/>
  <c r="AE10" i="95"/>
  <c r="AE11" i="95"/>
  <c r="AE12" i="95"/>
  <c r="AE13" i="95"/>
  <c r="AE14" i="95"/>
  <c r="AE15" i="95"/>
  <c r="AE16" i="95"/>
  <c r="AE17" i="95"/>
  <c r="AE18" i="95"/>
  <c r="AE19" i="95"/>
  <c r="AE20" i="95"/>
  <c r="AE21" i="95"/>
  <c r="AE22" i="95"/>
  <c r="AE23" i="95"/>
  <c r="AE24" i="95"/>
  <c r="AE25" i="95"/>
  <c r="AE26" i="95"/>
  <c r="AE27" i="95"/>
  <c r="AE28" i="95"/>
  <c r="AE29" i="95"/>
  <c r="AE30" i="95"/>
  <c r="AE31" i="95"/>
  <c r="AE32" i="95"/>
  <c r="AE33" i="95"/>
  <c r="AE34" i="95"/>
  <c r="AE35" i="95"/>
  <c r="AE36" i="95"/>
  <c r="AE37" i="95"/>
  <c r="AE38" i="95"/>
  <c r="AE39" i="95"/>
  <c r="AE40" i="95"/>
  <c r="AE41" i="95"/>
  <c r="AE42" i="95"/>
  <c r="AE43" i="95"/>
  <c r="AE44" i="95"/>
  <c r="AE45" i="95"/>
  <c r="AE46" i="95"/>
  <c r="AE47" i="95"/>
  <c r="AE48" i="95"/>
  <c r="AE49" i="95"/>
  <c r="AE50" i="95"/>
  <c r="AE51" i="95"/>
  <c r="AE52" i="95"/>
  <c r="AE53" i="95"/>
  <c r="AE54" i="95"/>
  <c r="AE55" i="95"/>
  <c r="AE56" i="95"/>
  <c r="AE57" i="95"/>
  <c r="AE58" i="95"/>
  <c r="AE59" i="95"/>
  <c r="AE60" i="95"/>
  <c r="AE61" i="95"/>
  <c r="AE62" i="95"/>
  <c r="AE63" i="95"/>
  <c r="AE64" i="95"/>
  <c r="AE65" i="95"/>
  <c r="AE66" i="95"/>
  <c r="AE67" i="95"/>
  <c r="AE68" i="95"/>
  <c r="AE69" i="95"/>
  <c r="AE70" i="95"/>
  <c r="AE71" i="95"/>
  <c r="AE72" i="95"/>
  <c r="AE73" i="95"/>
  <c r="AE74" i="95"/>
  <c r="AE75" i="95"/>
  <c r="AE76" i="95"/>
  <c r="AE77" i="95"/>
  <c r="AE78" i="95"/>
  <c r="AE79" i="95"/>
  <c r="AE80" i="95"/>
  <c r="AE81" i="95"/>
  <c r="AE82" i="95"/>
  <c r="AE83" i="95"/>
  <c r="AE84" i="95"/>
  <c r="AE85" i="95"/>
  <c r="AE86" i="95"/>
  <c r="AE87" i="95"/>
  <c r="AE88" i="95"/>
  <c r="AE89" i="95"/>
  <c r="AE90" i="95"/>
  <c r="AE91" i="95"/>
  <c r="AE92" i="95"/>
  <c r="AE93" i="95"/>
  <c r="AE94" i="95"/>
  <c r="AE95" i="95"/>
  <c r="AE96" i="95"/>
  <c r="AE97" i="95"/>
  <c r="AE98" i="95"/>
  <c r="AE99" i="95"/>
  <c r="AE100" i="95"/>
  <c r="AE101" i="95"/>
  <c r="AE102" i="95"/>
  <c r="AE103" i="95"/>
  <c r="AE104" i="95"/>
  <c r="AE105" i="95"/>
  <c r="AE106" i="95"/>
  <c r="AE107" i="95"/>
  <c r="AE108" i="95"/>
  <c r="AE109" i="95"/>
  <c r="AE110" i="95"/>
  <c r="AE111" i="95"/>
  <c r="AE112" i="95"/>
  <c r="AE113" i="95"/>
  <c r="AE114" i="95"/>
  <c r="AE115" i="95"/>
  <c r="AE116" i="95"/>
  <c r="AE117" i="95"/>
  <c r="AE118" i="95"/>
  <c r="AE119" i="95"/>
  <c r="AE120" i="95"/>
  <c r="AE121" i="95"/>
  <c r="AE122" i="95"/>
  <c r="AE123" i="95"/>
  <c r="AE124" i="95"/>
  <c r="AE125" i="95"/>
  <c r="AE126" i="95"/>
  <c r="AE127" i="95"/>
  <c r="AE128" i="95"/>
  <c r="AE129" i="95"/>
  <c r="AE130" i="95"/>
  <c r="AE131" i="95"/>
  <c r="AE132" i="95"/>
  <c r="AE133" i="95"/>
  <c r="AE134" i="95"/>
  <c r="AE135" i="95"/>
  <c r="AE136" i="95"/>
  <c r="AE137" i="95"/>
  <c r="AE138" i="95"/>
  <c r="AE139" i="95"/>
  <c r="AE140" i="95"/>
  <c r="AE141" i="95"/>
  <c r="AE142" i="95"/>
  <c r="AE143" i="95"/>
  <c r="AE144" i="95"/>
  <c r="AE145" i="95"/>
  <c r="AE146" i="95"/>
  <c r="AE147" i="95"/>
  <c r="AD3" i="95"/>
  <c r="AD4" i="95"/>
  <c r="AD5" i="95"/>
  <c r="AD6" i="95"/>
  <c r="AD7" i="95"/>
  <c r="AD8" i="95"/>
  <c r="AD9" i="95"/>
  <c r="AD10" i="95"/>
  <c r="AD11" i="95"/>
  <c r="AD12" i="95"/>
  <c r="AD13" i="95"/>
  <c r="AD14" i="95"/>
  <c r="AD15" i="95"/>
  <c r="AD16" i="95"/>
  <c r="AD17" i="95"/>
  <c r="AD18" i="95"/>
  <c r="AD19" i="95"/>
  <c r="AD20" i="95"/>
  <c r="AD21" i="95"/>
  <c r="AD22" i="95"/>
  <c r="AD23" i="95"/>
  <c r="AD24" i="95"/>
  <c r="AD25" i="95"/>
  <c r="AD26" i="95"/>
  <c r="AD27" i="95"/>
  <c r="AD28" i="95"/>
  <c r="AD29" i="95"/>
  <c r="AD30" i="95"/>
  <c r="AD31" i="95"/>
  <c r="AD32" i="95"/>
  <c r="AD33" i="95"/>
  <c r="AD34" i="95"/>
  <c r="AD35" i="95"/>
  <c r="AD36" i="95"/>
  <c r="AD37" i="95"/>
  <c r="AD38" i="95"/>
  <c r="AD39" i="95"/>
  <c r="AD40" i="95"/>
  <c r="AD41" i="95"/>
  <c r="AD42" i="95"/>
  <c r="AD43" i="95"/>
  <c r="AD44" i="95"/>
  <c r="AD45" i="95"/>
  <c r="AD46" i="95"/>
  <c r="AD47" i="95"/>
  <c r="AD48" i="95"/>
  <c r="AD49" i="95"/>
  <c r="AD50" i="95"/>
  <c r="AD51" i="95"/>
  <c r="AD52" i="95"/>
  <c r="AD53" i="95"/>
  <c r="AD54" i="95"/>
  <c r="AD55" i="95"/>
  <c r="AD56" i="95"/>
  <c r="AD57" i="95"/>
  <c r="AD58" i="95"/>
  <c r="AD59" i="95"/>
  <c r="AD60" i="95"/>
  <c r="AD61" i="95"/>
  <c r="AD62" i="95"/>
  <c r="AD63" i="95"/>
  <c r="AD64" i="95"/>
  <c r="AD65" i="95"/>
  <c r="AD66" i="95"/>
  <c r="AD67" i="95"/>
  <c r="AD68" i="95"/>
  <c r="AD69" i="95"/>
  <c r="AD70" i="95"/>
  <c r="AD71" i="95"/>
  <c r="AD72" i="95"/>
  <c r="AD73" i="95"/>
  <c r="AD74" i="95"/>
  <c r="AD75" i="95"/>
  <c r="AD76" i="95"/>
  <c r="AD77" i="95"/>
  <c r="AD78" i="95"/>
  <c r="AD79" i="95"/>
  <c r="AD80" i="95"/>
  <c r="AD81" i="95"/>
  <c r="AD82" i="95"/>
  <c r="AD83" i="95"/>
  <c r="AD84" i="95"/>
  <c r="AD85" i="95"/>
  <c r="AD86" i="95"/>
  <c r="AD87" i="95"/>
  <c r="AD88" i="95"/>
  <c r="AD89" i="95"/>
  <c r="AD90" i="95"/>
  <c r="AD91" i="95"/>
  <c r="AD92" i="95"/>
  <c r="AD93" i="95"/>
  <c r="AD94" i="95"/>
  <c r="AD95" i="95"/>
  <c r="AD96" i="95"/>
  <c r="AD97" i="95"/>
  <c r="AD98" i="95"/>
  <c r="AD99" i="95"/>
  <c r="AD100" i="95"/>
  <c r="AD101" i="95"/>
  <c r="AD102" i="95"/>
  <c r="AD103" i="95"/>
  <c r="AD104" i="95"/>
  <c r="AD105" i="95"/>
  <c r="AD106" i="95"/>
  <c r="AD107" i="95"/>
  <c r="AD108" i="95"/>
  <c r="AD109" i="95"/>
  <c r="AD110" i="95"/>
  <c r="AD111" i="95"/>
  <c r="AD112" i="95"/>
  <c r="AD113" i="95"/>
  <c r="AD114" i="95"/>
  <c r="AD115" i="95"/>
  <c r="AD116" i="95"/>
  <c r="AD117" i="95"/>
  <c r="AD118" i="95"/>
  <c r="AD119" i="95"/>
  <c r="AD120" i="95"/>
  <c r="AD121" i="95"/>
  <c r="AD122" i="95"/>
  <c r="AD123" i="95"/>
  <c r="AD124" i="95"/>
  <c r="AD125" i="95"/>
  <c r="AD126" i="95"/>
  <c r="AD127" i="95"/>
  <c r="AD128" i="95"/>
  <c r="AD129" i="95"/>
  <c r="AD130" i="95"/>
  <c r="AD131" i="95"/>
  <c r="AD132" i="95"/>
  <c r="AD133" i="95"/>
  <c r="AD134" i="95"/>
  <c r="AD135" i="95"/>
  <c r="AD136" i="95"/>
  <c r="AD137" i="95"/>
  <c r="AD138" i="95"/>
  <c r="AD139" i="95"/>
  <c r="AD140" i="95"/>
  <c r="AD141" i="95"/>
  <c r="AD142" i="95"/>
  <c r="AD143" i="95"/>
  <c r="AD144" i="95"/>
  <c r="AD145" i="95"/>
  <c r="AD146" i="95"/>
  <c r="AD147" i="95"/>
  <c r="AC3" i="95"/>
  <c r="AC4" i="95"/>
  <c r="AC5" i="95"/>
  <c r="AC6" i="95"/>
  <c r="AC7" i="95"/>
  <c r="AC8" i="95"/>
  <c r="AC9" i="95"/>
  <c r="AC10" i="95"/>
  <c r="AC11" i="95"/>
  <c r="AC12" i="95"/>
  <c r="AC13" i="95"/>
  <c r="AC14" i="95"/>
  <c r="AC15" i="95"/>
  <c r="AC16" i="95"/>
  <c r="AC17" i="95"/>
  <c r="AC18" i="95"/>
  <c r="AC19" i="95"/>
  <c r="AC20" i="95"/>
  <c r="AC21" i="95"/>
  <c r="AC22" i="95"/>
  <c r="AC23" i="95"/>
  <c r="AC24" i="95"/>
  <c r="AC25" i="95"/>
  <c r="AC26" i="95"/>
  <c r="AC27" i="95"/>
  <c r="AC28" i="95"/>
  <c r="AC29" i="95"/>
  <c r="AC30" i="95"/>
  <c r="AC31" i="95"/>
  <c r="AC32" i="95"/>
  <c r="AC33" i="95"/>
  <c r="AC34" i="95"/>
  <c r="AC35" i="95"/>
  <c r="AC36" i="95"/>
  <c r="AC37" i="95"/>
  <c r="AC38" i="95"/>
  <c r="AC39" i="95"/>
  <c r="AC40" i="95"/>
  <c r="AC41" i="95"/>
  <c r="AC42" i="95"/>
  <c r="AC43" i="95"/>
  <c r="AC44" i="95"/>
  <c r="AC45" i="95"/>
  <c r="AC46" i="95"/>
  <c r="AC47" i="95"/>
  <c r="AC48" i="95"/>
  <c r="AC49" i="95"/>
  <c r="AC50" i="95"/>
  <c r="AC51" i="95"/>
  <c r="AC52" i="95"/>
  <c r="AC53" i="95"/>
  <c r="AC54" i="95"/>
  <c r="AC55" i="95"/>
  <c r="AC56" i="95"/>
  <c r="AC57" i="95"/>
  <c r="AC58" i="95"/>
  <c r="AC59" i="95"/>
  <c r="AC60" i="95"/>
  <c r="AC61" i="95"/>
  <c r="AC62" i="95"/>
  <c r="AC63" i="95"/>
  <c r="AC64" i="95"/>
  <c r="AC65" i="95"/>
  <c r="AC66" i="95"/>
  <c r="AC67" i="95"/>
  <c r="AC68" i="95"/>
  <c r="AC69" i="95"/>
  <c r="AC70" i="95"/>
  <c r="AC71" i="95"/>
  <c r="AC72" i="95"/>
  <c r="AC73" i="95"/>
  <c r="AC74" i="95"/>
  <c r="AC75" i="95"/>
  <c r="AC76" i="95"/>
  <c r="AC77" i="95"/>
  <c r="AC78" i="95"/>
  <c r="AC79" i="95"/>
  <c r="AC80" i="95"/>
  <c r="AC81" i="95"/>
  <c r="AC82" i="95"/>
  <c r="AC83" i="95"/>
  <c r="AC84" i="95"/>
  <c r="AC85" i="95"/>
  <c r="AC86" i="95"/>
  <c r="AC87" i="95"/>
  <c r="AC88" i="95"/>
  <c r="AC89" i="95"/>
  <c r="AC90" i="95"/>
  <c r="AC91" i="95"/>
  <c r="AC92" i="95"/>
  <c r="AC93" i="95"/>
  <c r="AC94" i="95"/>
  <c r="AC95" i="95"/>
  <c r="AC96" i="95"/>
  <c r="AC97" i="95"/>
  <c r="AC98" i="95"/>
  <c r="AC99" i="95"/>
  <c r="AC100" i="95"/>
  <c r="AC101" i="95"/>
  <c r="AC102" i="95"/>
  <c r="AC103" i="95"/>
  <c r="AC104" i="95"/>
  <c r="AC105" i="95"/>
  <c r="AC106" i="95"/>
  <c r="AC107" i="95"/>
  <c r="AC108" i="95"/>
  <c r="AC109" i="95"/>
  <c r="AC110" i="95"/>
  <c r="AC111" i="95"/>
  <c r="AC112" i="95"/>
  <c r="AC113" i="95"/>
  <c r="AC114" i="95"/>
  <c r="AC115" i="95"/>
  <c r="AC116" i="95"/>
  <c r="AC117" i="95"/>
  <c r="AC118" i="95"/>
  <c r="AC119" i="95"/>
  <c r="AC120" i="95"/>
  <c r="AC121" i="95"/>
  <c r="AC122" i="95"/>
  <c r="AC123" i="95"/>
  <c r="AC124" i="95"/>
  <c r="AC125" i="95"/>
  <c r="AC126" i="95"/>
  <c r="AC127" i="95"/>
  <c r="AC128" i="95"/>
  <c r="AC129" i="95"/>
  <c r="AC130" i="95"/>
  <c r="AC131" i="95"/>
  <c r="AC132" i="95"/>
  <c r="AC133" i="95"/>
  <c r="AC134" i="95"/>
  <c r="AC135" i="95"/>
  <c r="AC136" i="95"/>
  <c r="AC137" i="95"/>
  <c r="AC138" i="95"/>
  <c r="AC139" i="95"/>
  <c r="AC140" i="95"/>
  <c r="AC141" i="95"/>
  <c r="AC142" i="95"/>
  <c r="AC143" i="95"/>
  <c r="AC144" i="95"/>
  <c r="AC145" i="95"/>
  <c r="AC146" i="95"/>
  <c r="AC147" i="95"/>
  <c r="AB3" i="95"/>
  <c r="AB4" i="95"/>
  <c r="AB5" i="95"/>
  <c r="AB6" i="95"/>
  <c r="AB7" i="95"/>
  <c r="AB8" i="95"/>
  <c r="AB9" i="95"/>
  <c r="AB10" i="95"/>
  <c r="AB11" i="95"/>
  <c r="AB12" i="95"/>
  <c r="AB13" i="95"/>
  <c r="AB14" i="95"/>
  <c r="AB15" i="95"/>
  <c r="AB16" i="95"/>
  <c r="AB17" i="95"/>
  <c r="AB18" i="95"/>
  <c r="AB19" i="95"/>
  <c r="AB20" i="95"/>
  <c r="AB21" i="95"/>
  <c r="AB22" i="95"/>
  <c r="AB23" i="95"/>
  <c r="AB24" i="95"/>
  <c r="AB25" i="95"/>
  <c r="AB26" i="95"/>
  <c r="AB27" i="95"/>
  <c r="AB28" i="95"/>
  <c r="AB29" i="95"/>
  <c r="AB30" i="95"/>
  <c r="AB31" i="95"/>
  <c r="AB32" i="95"/>
  <c r="AB33" i="95"/>
  <c r="AB34" i="95"/>
  <c r="AB35" i="95"/>
  <c r="AB36" i="95"/>
  <c r="AB37" i="95"/>
  <c r="AB38" i="95"/>
  <c r="AB39" i="95"/>
  <c r="AB40" i="95"/>
  <c r="AB41" i="95"/>
  <c r="AB42" i="95"/>
  <c r="AB43" i="95"/>
  <c r="AB44" i="95"/>
  <c r="AB45" i="95"/>
  <c r="AB46" i="95"/>
  <c r="AB47" i="95"/>
  <c r="AB48" i="95"/>
  <c r="AB49" i="95"/>
  <c r="AB50" i="95"/>
  <c r="AB51" i="95"/>
  <c r="AB52" i="95"/>
  <c r="AB53" i="95"/>
  <c r="AB54" i="95"/>
  <c r="AB55" i="95"/>
  <c r="AB56" i="95"/>
  <c r="AB57" i="95"/>
  <c r="AB58" i="95"/>
  <c r="AB59" i="95"/>
  <c r="AB60" i="95"/>
  <c r="AB61" i="95"/>
  <c r="AB62" i="95"/>
  <c r="AB63" i="95"/>
  <c r="AB64" i="95"/>
  <c r="AB65" i="95"/>
  <c r="AB66" i="95"/>
  <c r="AB67" i="95"/>
  <c r="AB68" i="95"/>
  <c r="AB69" i="95"/>
  <c r="AB70" i="95"/>
  <c r="AB71" i="95"/>
  <c r="AB72" i="95"/>
  <c r="AB73" i="95"/>
  <c r="AB74" i="95"/>
  <c r="AB75" i="95"/>
  <c r="AB76" i="95"/>
  <c r="AB77" i="95"/>
  <c r="AB78" i="95"/>
  <c r="AB79" i="95"/>
  <c r="AB80" i="95"/>
  <c r="AB81" i="95"/>
  <c r="AB82" i="95"/>
  <c r="AB83" i="95"/>
  <c r="AB84" i="95"/>
  <c r="AB85" i="95"/>
  <c r="AB86" i="95"/>
  <c r="AB87" i="95"/>
  <c r="AB88" i="95"/>
  <c r="AB89" i="95"/>
  <c r="AB90" i="95"/>
  <c r="AB91" i="95"/>
  <c r="AB92" i="95"/>
  <c r="AB93" i="95"/>
  <c r="AB94" i="95"/>
  <c r="AB95" i="95"/>
  <c r="AB96" i="95"/>
  <c r="AB97" i="95"/>
  <c r="AB98" i="95"/>
  <c r="AB99" i="95"/>
  <c r="AB100" i="95"/>
  <c r="AB101" i="95"/>
  <c r="AB102" i="95"/>
  <c r="AB103" i="95"/>
  <c r="AB104" i="95"/>
  <c r="AB105" i="95"/>
  <c r="AB106" i="95"/>
  <c r="AB107" i="95"/>
  <c r="AB108" i="95"/>
  <c r="AB109" i="95"/>
  <c r="AB110" i="95"/>
  <c r="AB111" i="95"/>
  <c r="AB112" i="95"/>
  <c r="AB113" i="95"/>
  <c r="AB114" i="95"/>
  <c r="AB115" i="95"/>
  <c r="AB116" i="95"/>
  <c r="AB117" i="95"/>
  <c r="AB118" i="95"/>
  <c r="AB119" i="95"/>
  <c r="AB120" i="95"/>
  <c r="AB121" i="95"/>
  <c r="AB122" i="95"/>
  <c r="AB123" i="95"/>
  <c r="AB124" i="95"/>
  <c r="AB125" i="95"/>
  <c r="AB126" i="95"/>
  <c r="AB127" i="95"/>
  <c r="AB128" i="95"/>
  <c r="AB129" i="95"/>
  <c r="AB130" i="95"/>
  <c r="AB131" i="95"/>
  <c r="AB132" i="95"/>
  <c r="AB133" i="95"/>
  <c r="AB134" i="95"/>
  <c r="AB135" i="95"/>
  <c r="AB136" i="95"/>
  <c r="AB137" i="95"/>
  <c r="AB138" i="95"/>
  <c r="AB139" i="95"/>
  <c r="AB140" i="95"/>
  <c r="AB141" i="95"/>
  <c r="AB142" i="95"/>
  <c r="AB143" i="95"/>
  <c r="AB144" i="95"/>
  <c r="AB145" i="95"/>
  <c r="AB146" i="95"/>
  <c r="AB147" i="95"/>
  <c r="AB2" i="95"/>
  <c r="AD2" i="95"/>
  <c r="AC2" i="95"/>
  <c r="V2" i="95"/>
  <c r="AA3" i="95"/>
  <c r="AA4" i="95"/>
  <c r="AA5" i="95"/>
  <c r="AA6" i="95"/>
  <c r="AA7" i="95"/>
  <c r="AA8" i="95"/>
  <c r="AA9" i="95"/>
  <c r="AA10" i="95"/>
  <c r="AA11" i="95"/>
  <c r="AA12" i="95"/>
  <c r="AA13" i="95"/>
  <c r="AA14" i="95"/>
  <c r="AA15" i="95"/>
  <c r="AA16" i="95"/>
  <c r="AA17" i="95"/>
  <c r="AA18" i="95"/>
  <c r="AA19" i="95"/>
  <c r="AA20" i="95"/>
  <c r="AA21" i="95"/>
  <c r="AA22" i="95"/>
  <c r="AA23" i="95"/>
  <c r="AA24" i="95"/>
  <c r="AA25" i="95"/>
  <c r="AA26" i="95"/>
  <c r="AA27" i="95"/>
  <c r="AA28" i="95"/>
  <c r="AA29" i="95"/>
  <c r="AA30" i="95"/>
  <c r="AA31" i="95"/>
  <c r="AA32" i="95"/>
  <c r="AA33" i="95"/>
  <c r="AA34" i="95"/>
  <c r="AA35" i="95"/>
  <c r="AA36" i="95"/>
  <c r="AA37" i="95"/>
  <c r="AA38" i="95"/>
  <c r="AA39" i="95"/>
  <c r="AA40" i="95"/>
  <c r="AA41" i="95"/>
  <c r="AA42" i="95"/>
  <c r="AA43" i="95"/>
  <c r="AA44" i="95"/>
  <c r="AA45" i="95"/>
  <c r="AA46" i="95"/>
  <c r="AA47" i="95"/>
  <c r="AA48" i="95"/>
  <c r="AA49" i="95"/>
  <c r="AA50" i="95"/>
  <c r="AA51" i="95"/>
  <c r="AA52" i="95"/>
  <c r="AA53" i="95"/>
  <c r="AA54" i="95"/>
  <c r="AA55" i="95"/>
  <c r="AA56" i="95"/>
  <c r="AA57" i="95"/>
  <c r="AA58" i="95"/>
  <c r="AA59" i="95"/>
  <c r="AA60" i="95"/>
  <c r="AA61" i="95"/>
  <c r="AA62" i="95"/>
  <c r="AA63" i="95"/>
  <c r="AA64" i="95"/>
  <c r="AA65" i="95"/>
  <c r="AA66" i="95"/>
  <c r="AA67" i="95"/>
  <c r="AA68" i="95"/>
  <c r="AA69" i="95"/>
  <c r="AA70" i="95"/>
  <c r="AA71" i="95"/>
  <c r="AA72" i="95"/>
  <c r="AA73" i="95"/>
  <c r="AA74" i="95"/>
  <c r="AA75" i="95"/>
  <c r="AA76" i="95"/>
  <c r="AA77" i="95"/>
  <c r="AA78" i="95"/>
  <c r="AA79" i="95"/>
  <c r="AA80" i="95"/>
  <c r="AA81" i="95"/>
  <c r="AA82" i="95"/>
  <c r="AA83" i="95"/>
  <c r="AA84" i="95"/>
  <c r="AA85" i="95"/>
  <c r="AA86" i="95"/>
  <c r="AA87" i="95"/>
  <c r="AA88" i="95"/>
  <c r="AA89" i="95"/>
  <c r="AA90" i="95"/>
  <c r="AA91" i="95"/>
  <c r="AA92" i="95"/>
  <c r="AA93" i="95"/>
  <c r="AA94" i="95"/>
  <c r="AA95" i="95"/>
  <c r="AA96" i="95"/>
  <c r="AA97" i="95"/>
  <c r="AA98" i="95"/>
  <c r="AA99" i="95"/>
  <c r="AA100" i="95"/>
  <c r="AA101" i="95"/>
  <c r="AA102" i="95"/>
  <c r="AA103" i="95"/>
  <c r="AA104" i="95"/>
  <c r="AA105" i="95"/>
  <c r="AA106" i="95"/>
  <c r="AA107" i="95"/>
  <c r="AA108" i="95"/>
  <c r="AA109" i="95"/>
  <c r="AA110" i="95"/>
  <c r="AA111" i="95"/>
  <c r="AA112" i="95"/>
  <c r="AA113" i="95"/>
  <c r="AA114" i="95"/>
  <c r="AA115" i="95"/>
  <c r="AA116" i="95"/>
  <c r="AA117" i="95"/>
  <c r="AA118" i="95"/>
  <c r="AA119" i="95"/>
  <c r="AA120" i="95"/>
  <c r="AA121" i="95"/>
  <c r="AA122" i="95"/>
  <c r="AA123" i="95"/>
  <c r="AA124" i="95"/>
  <c r="AA125" i="95"/>
  <c r="AA126" i="95"/>
  <c r="AA127" i="95"/>
  <c r="AA128" i="95"/>
  <c r="AA129" i="95"/>
  <c r="AA130" i="95"/>
  <c r="AA131" i="95"/>
  <c r="AA132" i="95"/>
  <c r="AA133" i="95"/>
  <c r="AA134" i="95"/>
  <c r="AA135" i="95"/>
  <c r="AA136" i="95"/>
  <c r="AA137" i="95"/>
  <c r="AA138" i="95"/>
  <c r="AA139" i="95"/>
  <c r="AA140" i="95"/>
  <c r="AA141" i="95"/>
  <c r="AA142" i="95"/>
  <c r="AA143" i="95"/>
  <c r="AA144" i="95"/>
  <c r="AA145" i="95"/>
  <c r="AA146" i="95"/>
  <c r="AA147" i="95"/>
  <c r="Z3" i="95"/>
  <c r="Z4" i="95"/>
  <c r="Z5" i="95"/>
  <c r="Z6" i="95"/>
  <c r="Z7" i="95"/>
  <c r="Z8" i="95"/>
  <c r="Z9" i="95"/>
  <c r="Z10" i="95"/>
  <c r="Z11" i="95"/>
  <c r="Z12" i="95"/>
  <c r="Z13" i="95"/>
  <c r="Z14" i="95"/>
  <c r="Z15" i="95"/>
  <c r="Z16" i="95"/>
  <c r="Z17" i="95"/>
  <c r="Z18" i="95"/>
  <c r="Z19" i="95"/>
  <c r="Z20" i="95"/>
  <c r="Z21" i="95"/>
  <c r="Z22" i="95"/>
  <c r="Z23" i="95"/>
  <c r="Z24" i="95"/>
  <c r="Z25" i="95"/>
  <c r="Z26" i="95"/>
  <c r="Z27" i="95"/>
  <c r="Z28" i="95"/>
  <c r="Z29" i="95"/>
  <c r="Z30" i="95"/>
  <c r="Z31" i="95"/>
  <c r="Z32" i="95"/>
  <c r="Z33" i="95"/>
  <c r="Z34" i="95"/>
  <c r="Z35" i="95"/>
  <c r="Z36" i="95"/>
  <c r="Z37" i="95"/>
  <c r="Z38" i="95"/>
  <c r="Z39" i="95"/>
  <c r="Z40" i="95"/>
  <c r="Z41" i="95"/>
  <c r="Z42" i="95"/>
  <c r="Z43" i="95"/>
  <c r="Z44" i="95"/>
  <c r="Z45" i="95"/>
  <c r="Z46" i="95"/>
  <c r="Z47" i="95"/>
  <c r="Z48" i="95"/>
  <c r="Z49" i="95"/>
  <c r="Z50" i="95"/>
  <c r="Z51" i="95"/>
  <c r="Z52" i="95"/>
  <c r="Z53" i="95"/>
  <c r="Z54" i="95"/>
  <c r="Z55" i="95"/>
  <c r="Z56" i="95"/>
  <c r="Z57" i="95"/>
  <c r="Z58" i="95"/>
  <c r="Z59" i="95"/>
  <c r="Z60" i="95"/>
  <c r="Z61" i="95"/>
  <c r="Z62" i="95"/>
  <c r="Z63" i="95"/>
  <c r="Z64" i="95"/>
  <c r="Z65" i="95"/>
  <c r="Z66" i="95"/>
  <c r="Z67" i="95"/>
  <c r="Z68" i="95"/>
  <c r="Z69" i="95"/>
  <c r="Z70" i="95"/>
  <c r="Z71" i="95"/>
  <c r="Z72" i="95"/>
  <c r="Z73" i="95"/>
  <c r="Z74" i="95"/>
  <c r="Z75" i="95"/>
  <c r="Z76" i="95"/>
  <c r="Z77" i="95"/>
  <c r="Z78" i="95"/>
  <c r="Z79" i="95"/>
  <c r="Z80" i="95"/>
  <c r="Z81" i="95"/>
  <c r="Z82" i="95"/>
  <c r="Z83" i="95"/>
  <c r="Z84" i="95"/>
  <c r="Z85" i="95"/>
  <c r="Z86" i="95"/>
  <c r="Z87" i="95"/>
  <c r="Z88" i="95"/>
  <c r="Z89" i="95"/>
  <c r="Z90" i="95"/>
  <c r="Z91" i="95"/>
  <c r="Z92" i="95"/>
  <c r="Z93" i="95"/>
  <c r="Z94" i="95"/>
  <c r="Z95" i="95"/>
  <c r="Z96" i="95"/>
  <c r="Z97" i="95"/>
  <c r="Z98" i="95"/>
  <c r="Z99" i="95"/>
  <c r="Z100" i="95"/>
  <c r="Z101" i="95"/>
  <c r="Z102" i="95"/>
  <c r="Z103" i="95"/>
  <c r="Z104" i="95"/>
  <c r="Z105" i="95"/>
  <c r="Z106" i="95"/>
  <c r="Z107" i="95"/>
  <c r="Z108" i="95"/>
  <c r="Z109" i="95"/>
  <c r="Z110" i="95"/>
  <c r="Z111" i="95"/>
  <c r="Z112" i="95"/>
  <c r="Z113" i="95"/>
  <c r="Z114" i="95"/>
  <c r="Z115" i="95"/>
  <c r="Z116" i="95"/>
  <c r="Z117" i="95"/>
  <c r="Z118" i="95"/>
  <c r="Z119" i="95"/>
  <c r="Z120" i="95"/>
  <c r="Z121" i="95"/>
  <c r="Z122" i="95"/>
  <c r="Z123" i="95"/>
  <c r="Z124" i="95"/>
  <c r="Z125" i="95"/>
  <c r="Z126" i="95"/>
  <c r="Z127" i="95"/>
  <c r="Z128" i="95"/>
  <c r="Z129" i="95"/>
  <c r="Z130" i="95"/>
  <c r="Z131" i="95"/>
  <c r="Z132" i="95"/>
  <c r="Z133" i="95"/>
  <c r="Z134" i="95"/>
  <c r="Z135" i="95"/>
  <c r="Z136" i="95"/>
  <c r="Z137" i="95"/>
  <c r="Z138" i="95"/>
  <c r="Z139" i="95"/>
  <c r="Z140" i="95"/>
  <c r="Z141" i="95"/>
  <c r="Z142" i="95"/>
  <c r="Z143" i="95"/>
  <c r="Z144" i="95"/>
  <c r="Z145" i="95"/>
  <c r="Z146" i="95"/>
  <c r="Z147" i="95"/>
  <c r="AA2" i="95"/>
  <c r="Z2" i="95"/>
  <c r="Y2" i="95"/>
  <c r="Y3" i="95"/>
  <c r="Y4" i="95"/>
  <c r="Y5" i="95"/>
  <c r="Y6" i="95"/>
  <c r="Y7" i="95"/>
  <c r="Y8" i="95"/>
  <c r="Y9" i="95"/>
  <c r="Y10" i="95"/>
  <c r="Y11" i="95"/>
  <c r="Y12" i="95"/>
  <c r="Y13" i="95"/>
  <c r="Y14" i="95"/>
  <c r="Y15" i="95"/>
  <c r="Y16" i="95"/>
  <c r="Y17" i="95"/>
  <c r="Y18" i="95"/>
  <c r="Y19" i="95"/>
  <c r="Y20" i="95"/>
  <c r="Y21" i="95"/>
  <c r="Y22" i="95"/>
  <c r="Y23" i="95"/>
  <c r="Y24" i="95"/>
  <c r="Y25" i="95"/>
  <c r="Y26" i="95"/>
  <c r="Y27" i="95"/>
  <c r="Y28" i="95"/>
  <c r="Y29" i="95"/>
  <c r="Y30" i="95"/>
  <c r="Y31" i="95"/>
  <c r="Y32" i="95"/>
  <c r="Y33" i="95"/>
  <c r="Y34" i="95"/>
  <c r="Y35" i="95"/>
  <c r="Y36" i="95"/>
  <c r="Y37" i="95"/>
  <c r="Y38" i="95"/>
  <c r="Y39" i="95"/>
  <c r="Y40" i="95"/>
  <c r="Y41" i="95"/>
  <c r="Y42" i="95"/>
  <c r="Y43" i="95"/>
  <c r="Y44" i="95"/>
  <c r="Y45" i="95"/>
  <c r="Y46" i="95"/>
  <c r="Y47" i="95"/>
  <c r="Y48" i="95"/>
  <c r="Y49" i="95"/>
  <c r="Y50" i="95"/>
  <c r="Y51" i="95"/>
  <c r="Y52" i="95"/>
  <c r="Y53" i="95"/>
  <c r="Y54" i="95"/>
  <c r="Y55" i="95"/>
  <c r="Y56" i="95"/>
  <c r="Y57" i="95"/>
  <c r="Y58" i="95"/>
  <c r="Y59" i="95"/>
  <c r="Y60" i="95"/>
  <c r="Y61" i="95"/>
  <c r="Y62" i="95"/>
  <c r="Y63" i="95"/>
  <c r="Y64" i="95"/>
  <c r="Y65" i="95"/>
  <c r="Y66" i="95"/>
  <c r="Y67" i="95"/>
  <c r="Y68" i="95"/>
  <c r="Y69" i="95"/>
  <c r="Y70" i="95"/>
  <c r="Y71" i="95"/>
  <c r="Y72" i="95"/>
  <c r="Y73" i="95"/>
  <c r="Y74" i="95"/>
  <c r="Y75" i="95"/>
  <c r="Y76" i="95"/>
  <c r="Y77" i="95"/>
  <c r="Y78" i="95"/>
  <c r="Y79" i="95"/>
  <c r="Y80" i="95"/>
  <c r="Y81" i="95"/>
  <c r="Y82" i="95"/>
  <c r="Y83" i="95"/>
  <c r="Y84" i="95"/>
  <c r="Y85" i="95"/>
  <c r="Y86" i="95"/>
  <c r="Y87" i="95"/>
  <c r="Y88" i="95"/>
  <c r="Y89" i="95"/>
  <c r="Y90" i="95"/>
  <c r="Y91" i="95"/>
  <c r="Y92" i="95"/>
  <c r="Y93" i="95"/>
  <c r="Y94" i="95"/>
  <c r="Y95" i="95"/>
  <c r="Y96" i="95"/>
  <c r="Y97" i="95"/>
  <c r="Y98" i="95"/>
  <c r="Y99" i="95"/>
  <c r="Y100" i="95"/>
  <c r="Y101" i="95"/>
  <c r="Y102" i="95"/>
  <c r="Y103" i="95"/>
  <c r="Y104" i="95"/>
  <c r="Y105" i="95"/>
  <c r="Y106" i="95"/>
  <c r="Y107" i="95"/>
  <c r="Y108" i="95"/>
  <c r="Y109" i="95"/>
  <c r="Y110" i="95"/>
  <c r="Y111" i="95"/>
  <c r="Y112" i="95"/>
  <c r="Y113" i="95"/>
  <c r="Y114" i="95"/>
  <c r="Y115" i="95"/>
  <c r="Y116" i="95"/>
  <c r="Y117" i="95"/>
  <c r="Y118" i="95"/>
  <c r="Y119" i="95"/>
  <c r="Y120" i="95"/>
  <c r="Y121" i="95"/>
  <c r="Y122" i="95"/>
  <c r="Y123" i="95"/>
  <c r="Y124" i="95"/>
  <c r="Y125" i="95"/>
  <c r="Y126" i="95"/>
  <c r="Y127" i="95"/>
  <c r="Y128" i="95"/>
  <c r="Y129" i="95"/>
  <c r="Y130" i="95"/>
  <c r="Y131" i="95"/>
  <c r="Y132" i="95"/>
  <c r="Y133" i="95"/>
  <c r="Y134" i="95"/>
  <c r="Y135" i="95"/>
  <c r="Y136" i="95"/>
  <c r="Y137" i="95"/>
  <c r="Y138" i="95"/>
  <c r="Y139" i="95"/>
  <c r="Y140" i="95"/>
  <c r="Y141" i="95"/>
  <c r="Y142" i="95"/>
  <c r="Y143" i="95"/>
  <c r="Y144" i="95"/>
  <c r="Y145" i="95"/>
  <c r="Y146" i="95"/>
  <c r="Y147" i="95"/>
  <c r="R3" i="95"/>
  <c r="U3" i="95"/>
  <c r="X3" i="95"/>
  <c r="R4" i="95"/>
  <c r="U4" i="95"/>
  <c r="X4" i="95"/>
  <c r="R5" i="95"/>
  <c r="U5" i="95"/>
  <c r="X5" i="95"/>
  <c r="R6" i="95"/>
  <c r="U6" i="95"/>
  <c r="X6" i="95"/>
  <c r="R7" i="95"/>
  <c r="U7" i="95"/>
  <c r="X7" i="95"/>
  <c r="R8" i="95"/>
  <c r="U8" i="95"/>
  <c r="X8" i="95"/>
  <c r="R9" i="95"/>
  <c r="U9" i="95"/>
  <c r="X9" i="95"/>
  <c r="R10" i="95"/>
  <c r="U10" i="95"/>
  <c r="X10" i="95"/>
  <c r="R11" i="95"/>
  <c r="U11" i="95"/>
  <c r="X11" i="95"/>
  <c r="R12" i="95"/>
  <c r="U12" i="95"/>
  <c r="X12" i="95"/>
  <c r="R13" i="95"/>
  <c r="U13" i="95"/>
  <c r="X13" i="95"/>
  <c r="R14" i="95"/>
  <c r="U14" i="95"/>
  <c r="X14" i="95"/>
  <c r="R15" i="95"/>
  <c r="U15" i="95"/>
  <c r="X15" i="95"/>
  <c r="R16" i="95"/>
  <c r="U16" i="95"/>
  <c r="X16" i="95"/>
  <c r="R17" i="95"/>
  <c r="U17" i="95"/>
  <c r="X17" i="95"/>
  <c r="R18" i="95"/>
  <c r="U18" i="95"/>
  <c r="X18" i="95"/>
  <c r="R19" i="95"/>
  <c r="U19" i="95"/>
  <c r="X19" i="95"/>
  <c r="R20" i="95"/>
  <c r="U20" i="95"/>
  <c r="X20" i="95"/>
  <c r="R21" i="95"/>
  <c r="U21" i="95"/>
  <c r="X21" i="95"/>
  <c r="R22" i="95"/>
  <c r="U22" i="95"/>
  <c r="X22" i="95"/>
  <c r="R23" i="95"/>
  <c r="U23" i="95"/>
  <c r="X23" i="95"/>
  <c r="R24" i="95"/>
  <c r="U24" i="95"/>
  <c r="X24" i="95"/>
  <c r="R25" i="95"/>
  <c r="U25" i="95"/>
  <c r="X25" i="95"/>
  <c r="R26" i="95"/>
  <c r="U26" i="95"/>
  <c r="X26" i="95"/>
  <c r="R27" i="95"/>
  <c r="U27" i="95"/>
  <c r="X27" i="95"/>
  <c r="R28" i="95"/>
  <c r="U28" i="95"/>
  <c r="X28" i="95"/>
  <c r="R29" i="95"/>
  <c r="U29" i="95"/>
  <c r="X29" i="95"/>
  <c r="R30" i="95"/>
  <c r="U30" i="95"/>
  <c r="X30" i="95"/>
  <c r="R31" i="95"/>
  <c r="U31" i="95"/>
  <c r="X31" i="95"/>
  <c r="R32" i="95"/>
  <c r="U32" i="95"/>
  <c r="X32" i="95"/>
  <c r="R33" i="95"/>
  <c r="U33" i="95"/>
  <c r="X33" i="95"/>
  <c r="R34" i="95"/>
  <c r="U34" i="95"/>
  <c r="X34" i="95"/>
  <c r="R35" i="95"/>
  <c r="U35" i="95"/>
  <c r="X35" i="95"/>
  <c r="R36" i="95"/>
  <c r="U36" i="95"/>
  <c r="X36" i="95"/>
  <c r="R37" i="95"/>
  <c r="U37" i="95"/>
  <c r="X37" i="95"/>
  <c r="R38" i="95"/>
  <c r="U38" i="95"/>
  <c r="X38" i="95"/>
  <c r="R39" i="95"/>
  <c r="U39" i="95"/>
  <c r="X39" i="95"/>
  <c r="R40" i="95"/>
  <c r="U40" i="95"/>
  <c r="X40" i="95"/>
  <c r="R41" i="95"/>
  <c r="U41" i="95"/>
  <c r="X41" i="95"/>
  <c r="R42" i="95"/>
  <c r="U42" i="95"/>
  <c r="X42" i="95"/>
  <c r="R43" i="95"/>
  <c r="U43" i="95"/>
  <c r="X43" i="95"/>
  <c r="R44" i="95"/>
  <c r="U44" i="95"/>
  <c r="X44" i="95"/>
  <c r="R45" i="95"/>
  <c r="U45" i="95"/>
  <c r="X45" i="95"/>
  <c r="R46" i="95"/>
  <c r="U46" i="95"/>
  <c r="X46" i="95"/>
  <c r="R47" i="95"/>
  <c r="U47" i="95"/>
  <c r="X47" i="95"/>
  <c r="R48" i="95"/>
  <c r="U48" i="95"/>
  <c r="X48" i="95"/>
  <c r="R49" i="95"/>
  <c r="U49" i="95"/>
  <c r="X49" i="95"/>
  <c r="R50" i="95"/>
  <c r="U50" i="95"/>
  <c r="X50" i="95"/>
  <c r="R51" i="95"/>
  <c r="U51" i="95"/>
  <c r="X51" i="95"/>
  <c r="R52" i="95"/>
  <c r="U52" i="95"/>
  <c r="X52" i="95"/>
  <c r="R53" i="95"/>
  <c r="U53" i="95"/>
  <c r="X53" i="95"/>
  <c r="R54" i="95"/>
  <c r="U54" i="95"/>
  <c r="X54" i="95"/>
  <c r="R55" i="95"/>
  <c r="U55" i="95"/>
  <c r="X55" i="95"/>
  <c r="R56" i="95"/>
  <c r="U56" i="95"/>
  <c r="X56" i="95"/>
  <c r="R57" i="95"/>
  <c r="U57" i="95"/>
  <c r="X57" i="95"/>
  <c r="R58" i="95"/>
  <c r="U58" i="95"/>
  <c r="X58" i="95"/>
  <c r="R59" i="95"/>
  <c r="U59" i="95"/>
  <c r="X59" i="95"/>
  <c r="R60" i="95"/>
  <c r="U60" i="95"/>
  <c r="X60" i="95"/>
  <c r="R61" i="95"/>
  <c r="U61" i="95"/>
  <c r="X61" i="95"/>
  <c r="R62" i="95"/>
  <c r="U62" i="95"/>
  <c r="X62" i="95"/>
  <c r="R63" i="95"/>
  <c r="U63" i="95"/>
  <c r="X63" i="95"/>
  <c r="R64" i="95"/>
  <c r="U64" i="95"/>
  <c r="X64" i="95"/>
  <c r="R65" i="95"/>
  <c r="U65" i="95"/>
  <c r="X65" i="95"/>
  <c r="R66" i="95"/>
  <c r="U66" i="95"/>
  <c r="X66" i="95"/>
  <c r="R67" i="95"/>
  <c r="U67" i="95"/>
  <c r="X67" i="95"/>
  <c r="R68" i="95"/>
  <c r="U68" i="95"/>
  <c r="X68" i="95"/>
  <c r="R69" i="95"/>
  <c r="U69" i="95"/>
  <c r="X69" i="95"/>
  <c r="R70" i="95"/>
  <c r="U70" i="95"/>
  <c r="X70" i="95"/>
  <c r="R71" i="95"/>
  <c r="U71" i="95"/>
  <c r="X71" i="95"/>
  <c r="R72" i="95"/>
  <c r="U72" i="95"/>
  <c r="X72" i="95"/>
  <c r="R73" i="95"/>
  <c r="U73" i="95"/>
  <c r="X73" i="95"/>
  <c r="R74" i="95"/>
  <c r="U74" i="95"/>
  <c r="X74" i="95"/>
  <c r="R75" i="95"/>
  <c r="U75" i="95"/>
  <c r="X75" i="95"/>
  <c r="R76" i="95"/>
  <c r="U76" i="95"/>
  <c r="X76" i="95"/>
  <c r="R77" i="95"/>
  <c r="U77" i="95"/>
  <c r="X77" i="95"/>
  <c r="R78" i="95"/>
  <c r="U78" i="95"/>
  <c r="X78" i="95"/>
  <c r="R79" i="95"/>
  <c r="U79" i="95"/>
  <c r="X79" i="95"/>
  <c r="R80" i="95"/>
  <c r="U80" i="95"/>
  <c r="X80" i="95"/>
  <c r="R81" i="95"/>
  <c r="U81" i="95"/>
  <c r="X81" i="95"/>
  <c r="R82" i="95"/>
  <c r="U82" i="95"/>
  <c r="X82" i="95"/>
  <c r="R83" i="95"/>
  <c r="U83" i="95"/>
  <c r="X83" i="95"/>
  <c r="R84" i="95"/>
  <c r="U84" i="95"/>
  <c r="X84" i="95"/>
  <c r="R85" i="95"/>
  <c r="U85" i="95"/>
  <c r="X85" i="95"/>
  <c r="R86" i="95"/>
  <c r="U86" i="95"/>
  <c r="X86" i="95"/>
  <c r="R87" i="95"/>
  <c r="U87" i="95"/>
  <c r="X87" i="95"/>
  <c r="R88" i="95"/>
  <c r="U88" i="95"/>
  <c r="X88" i="95"/>
  <c r="R89" i="95"/>
  <c r="U89" i="95"/>
  <c r="X89" i="95"/>
  <c r="R90" i="95"/>
  <c r="U90" i="95"/>
  <c r="X90" i="95"/>
  <c r="R91" i="95"/>
  <c r="U91" i="95"/>
  <c r="X91" i="95"/>
  <c r="R92" i="95"/>
  <c r="U92" i="95"/>
  <c r="X92" i="95"/>
  <c r="R93" i="95"/>
  <c r="U93" i="95"/>
  <c r="X93" i="95"/>
  <c r="R94" i="95"/>
  <c r="U94" i="95"/>
  <c r="X94" i="95"/>
  <c r="R95" i="95"/>
  <c r="U95" i="95"/>
  <c r="X95" i="95"/>
  <c r="R96" i="95"/>
  <c r="U96" i="95"/>
  <c r="X96" i="95"/>
  <c r="R97" i="95"/>
  <c r="U97" i="95"/>
  <c r="X97" i="95"/>
  <c r="R98" i="95"/>
  <c r="U98" i="95"/>
  <c r="X98" i="95"/>
  <c r="R99" i="95"/>
  <c r="U99" i="95"/>
  <c r="X99" i="95"/>
  <c r="R100" i="95"/>
  <c r="U100" i="95"/>
  <c r="X100" i="95"/>
  <c r="R101" i="95"/>
  <c r="U101" i="95"/>
  <c r="X101" i="95"/>
  <c r="R102" i="95"/>
  <c r="U102" i="95"/>
  <c r="X102" i="95"/>
  <c r="R103" i="95"/>
  <c r="U103" i="95"/>
  <c r="X103" i="95"/>
  <c r="R104" i="95"/>
  <c r="U104" i="95"/>
  <c r="X104" i="95"/>
  <c r="R105" i="95"/>
  <c r="U105" i="95"/>
  <c r="X105" i="95"/>
  <c r="R106" i="95"/>
  <c r="U106" i="95"/>
  <c r="X106" i="95"/>
  <c r="R107" i="95"/>
  <c r="U107" i="95"/>
  <c r="X107" i="95"/>
  <c r="R108" i="95"/>
  <c r="U108" i="95"/>
  <c r="X108" i="95"/>
  <c r="R109" i="95"/>
  <c r="U109" i="95"/>
  <c r="X109" i="95"/>
  <c r="R110" i="95"/>
  <c r="U110" i="95"/>
  <c r="X110" i="95"/>
  <c r="R111" i="95"/>
  <c r="U111" i="95"/>
  <c r="X111" i="95"/>
  <c r="R112" i="95"/>
  <c r="U112" i="95"/>
  <c r="X112" i="95"/>
  <c r="R113" i="95"/>
  <c r="U113" i="95"/>
  <c r="X113" i="95"/>
  <c r="R114" i="95"/>
  <c r="U114" i="95"/>
  <c r="X114" i="95"/>
  <c r="R115" i="95"/>
  <c r="U115" i="95"/>
  <c r="X115" i="95"/>
  <c r="R116" i="95"/>
  <c r="U116" i="95"/>
  <c r="X116" i="95"/>
  <c r="R117" i="95"/>
  <c r="U117" i="95"/>
  <c r="X117" i="95"/>
  <c r="R118" i="95"/>
  <c r="U118" i="95"/>
  <c r="X118" i="95"/>
  <c r="R119" i="95"/>
  <c r="U119" i="95"/>
  <c r="X119" i="95"/>
  <c r="R120" i="95"/>
  <c r="U120" i="95"/>
  <c r="X120" i="95"/>
  <c r="R121" i="95"/>
  <c r="U121" i="95"/>
  <c r="X121" i="95"/>
  <c r="R122" i="95"/>
  <c r="U122" i="95"/>
  <c r="X122" i="95"/>
  <c r="R123" i="95"/>
  <c r="U123" i="95"/>
  <c r="X123" i="95"/>
  <c r="R124" i="95"/>
  <c r="U124" i="95"/>
  <c r="X124" i="95"/>
  <c r="R125" i="95"/>
  <c r="U125" i="95"/>
  <c r="X125" i="95"/>
  <c r="R126" i="95"/>
  <c r="U126" i="95"/>
  <c r="X126" i="95"/>
  <c r="R127" i="95"/>
  <c r="U127" i="95"/>
  <c r="X127" i="95"/>
  <c r="R128" i="95"/>
  <c r="U128" i="95"/>
  <c r="X128" i="95"/>
  <c r="R129" i="95"/>
  <c r="U129" i="95"/>
  <c r="X129" i="95"/>
  <c r="R130" i="95"/>
  <c r="U130" i="95"/>
  <c r="X130" i="95"/>
  <c r="R131" i="95"/>
  <c r="U131" i="95"/>
  <c r="X131" i="95"/>
  <c r="R132" i="95"/>
  <c r="U132" i="95"/>
  <c r="X132" i="95"/>
  <c r="R133" i="95"/>
  <c r="U133" i="95"/>
  <c r="X133" i="95"/>
  <c r="R134" i="95"/>
  <c r="U134" i="95"/>
  <c r="X134" i="95"/>
  <c r="R135" i="95"/>
  <c r="U135" i="95"/>
  <c r="X135" i="95"/>
  <c r="R136" i="95"/>
  <c r="U136" i="95"/>
  <c r="X136" i="95"/>
  <c r="R137" i="95"/>
  <c r="U137" i="95"/>
  <c r="X137" i="95"/>
  <c r="R138" i="95"/>
  <c r="U138" i="95"/>
  <c r="X138" i="95"/>
  <c r="R139" i="95"/>
  <c r="U139" i="95"/>
  <c r="X139" i="95"/>
  <c r="R140" i="95"/>
  <c r="U140" i="95"/>
  <c r="X140" i="95"/>
  <c r="R141" i="95"/>
  <c r="U141" i="95"/>
  <c r="X141" i="95"/>
  <c r="R142" i="95"/>
  <c r="U142" i="95"/>
  <c r="X142" i="95"/>
  <c r="R143" i="95"/>
  <c r="U143" i="95"/>
  <c r="X143" i="95"/>
  <c r="R144" i="95"/>
  <c r="U144" i="95"/>
  <c r="X144" i="95"/>
  <c r="R145" i="95"/>
  <c r="U145" i="95"/>
  <c r="X145" i="95"/>
  <c r="R146" i="95"/>
  <c r="U146" i="95"/>
  <c r="X146" i="95"/>
  <c r="R147" i="95"/>
  <c r="U147" i="95"/>
  <c r="X147" i="95"/>
  <c r="R2" i="95"/>
  <c r="U2" i="95"/>
  <c r="X2" i="95"/>
  <c r="Q3" i="95"/>
  <c r="T3" i="95"/>
  <c r="W3" i="95"/>
  <c r="Q4" i="95"/>
  <c r="T4" i="95"/>
  <c r="W4" i="95"/>
  <c r="Q5" i="95"/>
  <c r="T5" i="95"/>
  <c r="W5" i="95"/>
  <c r="Q6" i="95"/>
  <c r="T6" i="95"/>
  <c r="W6" i="95"/>
  <c r="Q7" i="95"/>
  <c r="T7" i="95"/>
  <c r="W7" i="95"/>
  <c r="Q8" i="95"/>
  <c r="T8" i="95"/>
  <c r="W8" i="95"/>
  <c r="Q9" i="95"/>
  <c r="T9" i="95"/>
  <c r="W9" i="95"/>
  <c r="Q10" i="95"/>
  <c r="T10" i="95"/>
  <c r="W10" i="95"/>
  <c r="Q11" i="95"/>
  <c r="T11" i="95"/>
  <c r="W11" i="95"/>
  <c r="Q12" i="95"/>
  <c r="T12" i="95"/>
  <c r="W12" i="95"/>
  <c r="Q13" i="95"/>
  <c r="T13" i="95"/>
  <c r="W13" i="95"/>
  <c r="Q14" i="95"/>
  <c r="T14" i="95"/>
  <c r="W14" i="95"/>
  <c r="Q15" i="95"/>
  <c r="T15" i="95"/>
  <c r="W15" i="95"/>
  <c r="Q16" i="95"/>
  <c r="T16" i="95"/>
  <c r="W16" i="95"/>
  <c r="Q17" i="95"/>
  <c r="T17" i="95"/>
  <c r="W17" i="95"/>
  <c r="Q18" i="95"/>
  <c r="T18" i="95"/>
  <c r="W18" i="95"/>
  <c r="Q19" i="95"/>
  <c r="T19" i="95"/>
  <c r="W19" i="95"/>
  <c r="Q20" i="95"/>
  <c r="T20" i="95"/>
  <c r="W20" i="95"/>
  <c r="Q21" i="95"/>
  <c r="T21" i="95"/>
  <c r="W21" i="95"/>
  <c r="Q22" i="95"/>
  <c r="T22" i="95"/>
  <c r="W22" i="95"/>
  <c r="Q23" i="95"/>
  <c r="T23" i="95"/>
  <c r="W23" i="95"/>
  <c r="Q24" i="95"/>
  <c r="T24" i="95"/>
  <c r="W24" i="95"/>
  <c r="Q25" i="95"/>
  <c r="T25" i="95"/>
  <c r="W25" i="95"/>
  <c r="Q26" i="95"/>
  <c r="T26" i="95"/>
  <c r="W26" i="95"/>
  <c r="Q27" i="95"/>
  <c r="T27" i="95"/>
  <c r="W27" i="95"/>
  <c r="Q28" i="95"/>
  <c r="T28" i="95"/>
  <c r="W28" i="95"/>
  <c r="Q29" i="95"/>
  <c r="T29" i="95"/>
  <c r="W29" i="95"/>
  <c r="Q30" i="95"/>
  <c r="T30" i="95"/>
  <c r="W30" i="95"/>
  <c r="Q31" i="95"/>
  <c r="T31" i="95"/>
  <c r="W31" i="95"/>
  <c r="Q32" i="95"/>
  <c r="T32" i="95"/>
  <c r="W32" i="95"/>
  <c r="Q33" i="95"/>
  <c r="T33" i="95"/>
  <c r="W33" i="95"/>
  <c r="Q34" i="95"/>
  <c r="T34" i="95"/>
  <c r="W34" i="95"/>
  <c r="Q35" i="95"/>
  <c r="T35" i="95"/>
  <c r="W35" i="95"/>
  <c r="Q36" i="95"/>
  <c r="T36" i="95"/>
  <c r="W36" i="95"/>
  <c r="Q37" i="95"/>
  <c r="T37" i="95"/>
  <c r="W37" i="95"/>
  <c r="Q38" i="95"/>
  <c r="T38" i="95"/>
  <c r="W38" i="95"/>
  <c r="Q39" i="95"/>
  <c r="T39" i="95"/>
  <c r="W39" i="95"/>
  <c r="Q40" i="95"/>
  <c r="T40" i="95"/>
  <c r="W40" i="95"/>
  <c r="Q41" i="95"/>
  <c r="T41" i="95"/>
  <c r="W41" i="95"/>
  <c r="Q42" i="95"/>
  <c r="T42" i="95"/>
  <c r="W42" i="95"/>
  <c r="Q43" i="95"/>
  <c r="T43" i="95"/>
  <c r="W43" i="95"/>
  <c r="Q44" i="95"/>
  <c r="T44" i="95"/>
  <c r="W44" i="95"/>
  <c r="Q45" i="95"/>
  <c r="T45" i="95"/>
  <c r="W45" i="95"/>
  <c r="Q46" i="95"/>
  <c r="T46" i="95"/>
  <c r="W46" i="95"/>
  <c r="Q47" i="95"/>
  <c r="T47" i="95"/>
  <c r="W47" i="95"/>
  <c r="Q48" i="95"/>
  <c r="T48" i="95"/>
  <c r="W48" i="95"/>
  <c r="Q49" i="95"/>
  <c r="T49" i="95"/>
  <c r="W49" i="95"/>
  <c r="Q50" i="95"/>
  <c r="T50" i="95"/>
  <c r="W50" i="95"/>
  <c r="Q51" i="95"/>
  <c r="T51" i="95"/>
  <c r="W51" i="95"/>
  <c r="Q52" i="95"/>
  <c r="T52" i="95"/>
  <c r="W52" i="95"/>
  <c r="Q53" i="95"/>
  <c r="T53" i="95"/>
  <c r="W53" i="95"/>
  <c r="Q54" i="95"/>
  <c r="T54" i="95"/>
  <c r="W54" i="95"/>
  <c r="Q55" i="95"/>
  <c r="T55" i="95"/>
  <c r="W55" i="95"/>
  <c r="Q56" i="95"/>
  <c r="T56" i="95"/>
  <c r="W56" i="95"/>
  <c r="Q57" i="95"/>
  <c r="T57" i="95"/>
  <c r="W57" i="95"/>
  <c r="Q58" i="95"/>
  <c r="T58" i="95"/>
  <c r="W58" i="95"/>
  <c r="Q59" i="95"/>
  <c r="T59" i="95"/>
  <c r="W59" i="95"/>
  <c r="Q60" i="95"/>
  <c r="T60" i="95"/>
  <c r="W60" i="95"/>
  <c r="Q61" i="95"/>
  <c r="T61" i="95"/>
  <c r="W61" i="95"/>
  <c r="Q62" i="95"/>
  <c r="T62" i="95"/>
  <c r="W62" i="95"/>
  <c r="Q63" i="95"/>
  <c r="T63" i="95"/>
  <c r="W63" i="95"/>
  <c r="Q64" i="95"/>
  <c r="T64" i="95"/>
  <c r="W64" i="95"/>
  <c r="Q65" i="95"/>
  <c r="T65" i="95"/>
  <c r="W65" i="95"/>
  <c r="Q66" i="95"/>
  <c r="T66" i="95"/>
  <c r="W66" i="95"/>
  <c r="Q67" i="95"/>
  <c r="T67" i="95"/>
  <c r="W67" i="95"/>
  <c r="Q68" i="95"/>
  <c r="T68" i="95"/>
  <c r="W68" i="95"/>
  <c r="Q69" i="95"/>
  <c r="T69" i="95"/>
  <c r="W69" i="95"/>
  <c r="Q70" i="95"/>
  <c r="T70" i="95"/>
  <c r="W70" i="95"/>
  <c r="Q71" i="95"/>
  <c r="T71" i="95"/>
  <c r="W71" i="95"/>
  <c r="Q72" i="95"/>
  <c r="T72" i="95"/>
  <c r="W72" i="95"/>
  <c r="Q73" i="95"/>
  <c r="T73" i="95"/>
  <c r="W73" i="95"/>
  <c r="Q74" i="95"/>
  <c r="T74" i="95"/>
  <c r="W74" i="95"/>
  <c r="Q75" i="95"/>
  <c r="T75" i="95"/>
  <c r="W75" i="95"/>
  <c r="Q76" i="95"/>
  <c r="T76" i="95"/>
  <c r="W76" i="95"/>
  <c r="Q77" i="95"/>
  <c r="T77" i="95"/>
  <c r="W77" i="95"/>
  <c r="Q78" i="95"/>
  <c r="T78" i="95"/>
  <c r="W78" i="95"/>
  <c r="Q79" i="95"/>
  <c r="T79" i="95"/>
  <c r="W79" i="95"/>
  <c r="Q80" i="95"/>
  <c r="T80" i="95"/>
  <c r="W80" i="95"/>
  <c r="Q81" i="95"/>
  <c r="T81" i="95"/>
  <c r="W81" i="95"/>
  <c r="Q82" i="95"/>
  <c r="T82" i="95"/>
  <c r="W82" i="95"/>
  <c r="Q83" i="95"/>
  <c r="T83" i="95"/>
  <c r="W83" i="95"/>
  <c r="Q84" i="95"/>
  <c r="T84" i="95"/>
  <c r="W84" i="95"/>
  <c r="Q85" i="95"/>
  <c r="T85" i="95"/>
  <c r="W85" i="95"/>
  <c r="Q86" i="95"/>
  <c r="T86" i="95"/>
  <c r="W86" i="95"/>
  <c r="Q87" i="95"/>
  <c r="T87" i="95"/>
  <c r="W87" i="95"/>
  <c r="Q88" i="95"/>
  <c r="T88" i="95"/>
  <c r="W88" i="95"/>
  <c r="Q89" i="95"/>
  <c r="T89" i="95"/>
  <c r="W89" i="95"/>
  <c r="Q90" i="95"/>
  <c r="T90" i="95"/>
  <c r="W90" i="95"/>
  <c r="Q91" i="95"/>
  <c r="T91" i="95"/>
  <c r="W91" i="95"/>
  <c r="Q92" i="95"/>
  <c r="T92" i="95"/>
  <c r="W92" i="95"/>
  <c r="Q93" i="95"/>
  <c r="T93" i="95"/>
  <c r="W93" i="95"/>
  <c r="Q94" i="95"/>
  <c r="T94" i="95"/>
  <c r="W94" i="95"/>
  <c r="Q95" i="95"/>
  <c r="T95" i="95"/>
  <c r="W95" i="95"/>
  <c r="Q96" i="95"/>
  <c r="T96" i="95"/>
  <c r="W96" i="95"/>
  <c r="Q97" i="95"/>
  <c r="T97" i="95"/>
  <c r="W97" i="95"/>
  <c r="Q98" i="95"/>
  <c r="T98" i="95"/>
  <c r="W98" i="95"/>
  <c r="Q99" i="95"/>
  <c r="T99" i="95"/>
  <c r="W99" i="95"/>
  <c r="Q100" i="95"/>
  <c r="T100" i="95"/>
  <c r="W100" i="95"/>
  <c r="Q101" i="95"/>
  <c r="T101" i="95"/>
  <c r="W101" i="95"/>
  <c r="Q102" i="95"/>
  <c r="T102" i="95"/>
  <c r="W102" i="95"/>
  <c r="Q103" i="95"/>
  <c r="T103" i="95"/>
  <c r="W103" i="95"/>
  <c r="Q104" i="95"/>
  <c r="T104" i="95"/>
  <c r="W104" i="95"/>
  <c r="Q105" i="95"/>
  <c r="T105" i="95"/>
  <c r="W105" i="95"/>
  <c r="Q106" i="95"/>
  <c r="T106" i="95"/>
  <c r="W106" i="95"/>
  <c r="Q107" i="95"/>
  <c r="T107" i="95"/>
  <c r="W107" i="95"/>
  <c r="Q108" i="95"/>
  <c r="T108" i="95"/>
  <c r="W108" i="95"/>
  <c r="Q109" i="95"/>
  <c r="T109" i="95"/>
  <c r="W109" i="95"/>
  <c r="Q110" i="95"/>
  <c r="T110" i="95"/>
  <c r="W110" i="95"/>
  <c r="Q111" i="95"/>
  <c r="T111" i="95"/>
  <c r="W111" i="95"/>
  <c r="Q112" i="95"/>
  <c r="T112" i="95"/>
  <c r="W112" i="95"/>
  <c r="Q113" i="95"/>
  <c r="T113" i="95"/>
  <c r="W113" i="95"/>
  <c r="Q114" i="95"/>
  <c r="T114" i="95"/>
  <c r="W114" i="95"/>
  <c r="Q115" i="95"/>
  <c r="T115" i="95"/>
  <c r="W115" i="95"/>
  <c r="Q116" i="95"/>
  <c r="T116" i="95"/>
  <c r="W116" i="95"/>
  <c r="Q117" i="95"/>
  <c r="T117" i="95"/>
  <c r="W117" i="95"/>
  <c r="Q118" i="95"/>
  <c r="T118" i="95"/>
  <c r="W118" i="95"/>
  <c r="Q119" i="95"/>
  <c r="T119" i="95"/>
  <c r="W119" i="95"/>
  <c r="Q120" i="95"/>
  <c r="T120" i="95"/>
  <c r="W120" i="95"/>
  <c r="Q121" i="95"/>
  <c r="T121" i="95"/>
  <c r="W121" i="95"/>
  <c r="Q122" i="95"/>
  <c r="T122" i="95"/>
  <c r="W122" i="95"/>
  <c r="Q123" i="95"/>
  <c r="T123" i="95"/>
  <c r="W123" i="95"/>
  <c r="Q124" i="95"/>
  <c r="T124" i="95"/>
  <c r="W124" i="95"/>
  <c r="Q125" i="95"/>
  <c r="T125" i="95"/>
  <c r="W125" i="95"/>
  <c r="Q126" i="95"/>
  <c r="T126" i="95"/>
  <c r="W126" i="95"/>
  <c r="Q127" i="95"/>
  <c r="T127" i="95"/>
  <c r="W127" i="95"/>
  <c r="Q128" i="95"/>
  <c r="T128" i="95"/>
  <c r="W128" i="95"/>
  <c r="Q129" i="95"/>
  <c r="T129" i="95"/>
  <c r="W129" i="95"/>
  <c r="Q130" i="95"/>
  <c r="T130" i="95"/>
  <c r="W130" i="95"/>
  <c r="Q131" i="95"/>
  <c r="T131" i="95"/>
  <c r="W131" i="95"/>
  <c r="Q132" i="95"/>
  <c r="T132" i="95"/>
  <c r="W132" i="95"/>
  <c r="Q133" i="95"/>
  <c r="T133" i="95"/>
  <c r="W133" i="95"/>
  <c r="Q134" i="95"/>
  <c r="T134" i="95"/>
  <c r="W134" i="95"/>
  <c r="Q135" i="95"/>
  <c r="T135" i="95"/>
  <c r="W135" i="95"/>
  <c r="Q136" i="95"/>
  <c r="T136" i="95"/>
  <c r="W136" i="95"/>
  <c r="Q137" i="95"/>
  <c r="T137" i="95"/>
  <c r="W137" i="95"/>
  <c r="Q138" i="95"/>
  <c r="T138" i="95"/>
  <c r="W138" i="95"/>
  <c r="Q139" i="95"/>
  <c r="T139" i="95"/>
  <c r="W139" i="95"/>
  <c r="Q140" i="95"/>
  <c r="T140" i="95"/>
  <c r="W140" i="95"/>
  <c r="Q141" i="95"/>
  <c r="T141" i="95"/>
  <c r="W141" i="95"/>
  <c r="Q142" i="95"/>
  <c r="T142" i="95"/>
  <c r="W142" i="95"/>
  <c r="Q143" i="95"/>
  <c r="T143" i="95"/>
  <c r="W143" i="95"/>
  <c r="Q144" i="95"/>
  <c r="T144" i="95"/>
  <c r="W144" i="95"/>
  <c r="Q145" i="95"/>
  <c r="T145" i="95"/>
  <c r="W145" i="95"/>
  <c r="Q146" i="95"/>
  <c r="T146" i="95"/>
  <c r="W146" i="95"/>
  <c r="Q147" i="95"/>
  <c r="T147" i="95"/>
  <c r="W147" i="95"/>
  <c r="Q2" i="95"/>
  <c r="T2" i="95"/>
  <c r="W2" i="95"/>
  <c r="P2" i="95"/>
  <c r="S2" i="95"/>
  <c r="P3" i="95"/>
  <c r="S3" i="95"/>
  <c r="V3" i="95"/>
  <c r="P4" i="95"/>
  <c r="S4" i="95"/>
  <c r="V4" i="95"/>
  <c r="P5" i="95"/>
  <c r="S5" i="95"/>
  <c r="V5" i="95"/>
  <c r="P6" i="95"/>
  <c r="S6" i="95"/>
  <c r="V6" i="95"/>
  <c r="P7" i="95"/>
  <c r="S7" i="95"/>
  <c r="V7" i="95"/>
  <c r="P8" i="95"/>
  <c r="S8" i="95"/>
  <c r="V8" i="95"/>
  <c r="P9" i="95"/>
  <c r="S9" i="95"/>
  <c r="V9" i="95"/>
  <c r="P10" i="95"/>
  <c r="S10" i="95"/>
  <c r="V10" i="95"/>
  <c r="P11" i="95"/>
  <c r="S11" i="95"/>
  <c r="V11" i="95"/>
  <c r="P12" i="95"/>
  <c r="S12" i="95"/>
  <c r="V12" i="95"/>
  <c r="P13" i="95"/>
  <c r="S13" i="95"/>
  <c r="V13" i="95"/>
  <c r="P14" i="95"/>
  <c r="S14" i="95"/>
  <c r="V14" i="95"/>
  <c r="P15" i="95"/>
  <c r="S15" i="95"/>
  <c r="V15" i="95"/>
  <c r="P16" i="95"/>
  <c r="S16" i="95"/>
  <c r="V16" i="95"/>
  <c r="P17" i="95"/>
  <c r="S17" i="95"/>
  <c r="V17" i="95"/>
  <c r="P18" i="95"/>
  <c r="S18" i="95"/>
  <c r="V18" i="95"/>
  <c r="P19" i="95"/>
  <c r="S19" i="95"/>
  <c r="V19" i="95"/>
  <c r="P20" i="95"/>
  <c r="S20" i="95"/>
  <c r="V20" i="95"/>
  <c r="P21" i="95"/>
  <c r="S21" i="95"/>
  <c r="V21" i="95"/>
  <c r="P22" i="95"/>
  <c r="S22" i="95"/>
  <c r="V22" i="95"/>
  <c r="P23" i="95"/>
  <c r="S23" i="95"/>
  <c r="V23" i="95"/>
  <c r="P24" i="95"/>
  <c r="S24" i="95"/>
  <c r="V24" i="95"/>
  <c r="P25" i="95"/>
  <c r="S25" i="95"/>
  <c r="V25" i="95"/>
  <c r="P26" i="95"/>
  <c r="S26" i="95"/>
  <c r="V26" i="95"/>
  <c r="P27" i="95"/>
  <c r="S27" i="95"/>
  <c r="V27" i="95"/>
  <c r="P28" i="95"/>
  <c r="S28" i="95"/>
  <c r="V28" i="95"/>
  <c r="P29" i="95"/>
  <c r="S29" i="95"/>
  <c r="V29" i="95"/>
  <c r="P30" i="95"/>
  <c r="S30" i="95"/>
  <c r="V30" i="95"/>
  <c r="P31" i="95"/>
  <c r="S31" i="95"/>
  <c r="V31" i="95"/>
  <c r="P32" i="95"/>
  <c r="S32" i="95"/>
  <c r="V32" i="95"/>
  <c r="P33" i="95"/>
  <c r="S33" i="95"/>
  <c r="V33" i="95"/>
  <c r="P34" i="95"/>
  <c r="S34" i="95"/>
  <c r="V34" i="95"/>
  <c r="P35" i="95"/>
  <c r="S35" i="95"/>
  <c r="V35" i="95"/>
  <c r="P36" i="95"/>
  <c r="S36" i="95"/>
  <c r="V36" i="95"/>
  <c r="P37" i="95"/>
  <c r="S37" i="95"/>
  <c r="V37" i="95"/>
  <c r="P38" i="95"/>
  <c r="S38" i="95"/>
  <c r="V38" i="95"/>
  <c r="P39" i="95"/>
  <c r="S39" i="95"/>
  <c r="V39" i="95"/>
  <c r="P40" i="95"/>
  <c r="S40" i="95"/>
  <c r="V40" i="95"/>
  <c r="P41" i="95"/>
  <c r="S41" i="95"/>
  <c r="V41" i="95"/>
  <c r="P42" i="95"/>
  <c r="S42" i="95"/>
  <c r="V42" i="95"/>
  <c r="P43" i="95"/>
  <c r="S43" i="95"/>
  <c r="V43" i="95"/>
  <c r="P44" i="95"/>
  <c r="S44" i="95"/>
  <c r="V44" i="95"/>
  <c r="P45" i="95"/>
  <c r="S45" i="95"/>
  <c r="V45" i="95"/>
  <c r="P46" i="95"/>
  <c r="S46" i="95"/>
  <c r="V46" i="95"/>
  <c r="P47" i="95"/>
  <c r="S47" i="95"/>
  <c r="V47" i="95"/>
  <c r="P48" i="95"/>
  <c r="S48" i="95"/>
  <c r="V48" i="95"/>
  <c r="P49" i="95"/>
  <c r="S49" i="95"/>
  <c r="V49" i="95"/>
  <c r="P50" i="95"/>
  <c r="S50" i="95"/>
  <c r="V50" i="95"/>
  <c r="P51" i="95"/>
  <c r="S51" i="95"/>
  <c r="V51" i="95"/>
  <c r="P52" i="95"/>
  <c r="S52" i="95"/>
  <c r="V52" i="95"/>
  <c r="P53" i="95"/>
  <c r="S53" i="95"/>
  <c r="V53" i="95"/>
  <c r="P54" i="95"/>
  <c r="S54" i="95"/>
  <c r="V54" i="95"/>
  <c r="P55" i="95"/>
  <c r="S55" i="95"/>
  <c r="V55" i="95"/>
  <c r="P56" i="95"/>
  <c r="S56" i="95"/>
  <c r="V56" i="95"/>
  <c r="P57" i="95"/>
  <c r="S57" i="95"/>
  <c r="V57" i="95"/>
  <c r="P58" i="95"/>
  <c r="S58" i="95"/>
  <c r="V58" i="95"/>
  <c r="P59" i="95"/>
  <c r="S59" i="95"/>
  <c r="V59" i="95"/>
  <c r="P60" i="95"/>
  <c r="S60" i="95"/>
  <c r="V60" i="95"/>
  <c r="P61" i="95"/>
  <c r="S61" i="95"/>
  <c r="V61" i="95"/>
  <c r="P62" i="95"/>
  <c r="S62" i="95"/>
  <c r="V62" i="95"/>
  <c r="P63" i="95"/>
  <c r="S63" i="95"/>
  <c r="V63" i="95"/>
  <c r="P64" i="95"/>
  <c r="S64" i="95"/>
  <c r="V64" i="95"/>
  <c r="P65" i="95"/>
  <c r="S65" i="95"/>
  <c r="V65" i="95"/>
  <c r="P66" i="95"/>
  <c r="S66" i="95"/>
  <c r="V66" i="95"/>
  <c r="P67" i="95"/>
  <c r="S67" i="95"/>
  <c r="V67" i="95"/>
  <c r="P68" i="95"/>
  <c r="S68" i="95"/>
  <c r="V68" i="95"/>
  <c r="P69" i="95"/>
  <c r="S69" i="95"/>
  <c r="V69" i="95"/>
  <c r="P70" i="95"/>
  <c r="S70" i="95"/>
  <c r="V70" i="95"/>
  <c r="P71" i="95"/>
  <c r="S71" i="95"/>
  <c r="V71" i="95"/>
  <c r="P72" i="95"/>
  <c r="S72" i="95"/>
  <c r="V72" i="95"/>
  <c r="P73" i="95"/>
  <c r="S73" i="95"/>
  <c r="V73" i="95"/>
  <c r="P74" i="95"/>
  <c r="S74" i="95"/>
  <c r="V74" i="95"/>
  <c r="P75" i="95"/>
  <c r="S75" i="95"/>
  <c r="V75" i="95"/>
  <c r="P76" i="95"/>
  <c r="S76" i="95"/>
  <c r="V76" i="95"/>
  <c r="P77" i="95"/>
  <c r="S77" i="95"/>
  <c r="V77" i="95"/>
  <c r="P78" i="95"/>
  <c r="S78" i="95"/>
  <c r="V78" i="95"/>
  <c r="P79" i="95"/>
  <c r="S79" i="95"/>
  <c r="V79" i="95"/>
  <c r="P80" i="95"/>
  <c r="S80" i="95"/>
  <c r="V80" i="95"/>
  <c r="P81" i="95"/>
  <c r="S81" i="95"/>
  <c r="V81" i="95"/>
  <c r="P82" i="95"/>
  <c r="S82" i="95"/>
  <c r="V82" i="95"/>
  <c r="P83" i="95"/>
  <c r="S83" i="95"/>
  <c r="V83" i="95"/>
  <c r="P84" i="95"/>
  <c r="S84" i="95"/>
  <c r="V84" i="95"/>
  <c r="P85" i="95"/>
  <c r="S85" i="95"/>
  <c r="V85" i="95"/>
  <c r="P86" i="95"/>
  <c r="S86" i="95"/>
  <c r="V86" i="95"/>
  <c r="P87" i="95"/>
  <c r="S87" i="95"/>
  <c r="V87" i="95"/>
  <c r="P88" i="95"/>
  <c r="S88" i="95"/>
  <c r="V88" i="95"/>
  <c r="P89" i="95"/>
  <c r="S89" i="95"/>
  <c r="V89" i="95"/>
  <c r="P90" i="95"/>
  <c r="S90" i="95"/>
  <c r="V90" i="95"/>
  <c r="P91" i="95"/>
  <c r="S91" i="95"/>
  <c r="V91" i="95"/>
  <c r="P92" i="95"/>
  <c r="S92" i="95"/>
  <c r="V92" i="95"/>
  <c r="P93" i="95"/>
  <c r="S93" i="95"/>
  <c r="V93" i="95"/>
  <c r="P94" i="95"/>
  <c r="S94" i="95"/>
  <c r="V94" i="95"/>
  <c r="P95" i="95"/>
  <c r="S95" i="95"/>
  <c r="V95" i="95"/>
  <c r="P96" i="95"/>
  <c r="S96" i="95"/>
  <c r="V96" i="95"/>
  <c r="P97" i="95"/>
  <c r="S97" i="95"/>
  <c r="V97" i="95"/>
  <c r="P98" i="95"/>
  <c r="S98" i="95"/>
  <c r="V98" i="95"/>
  <c r="P99" i="95"/>
  <c r="S99" i="95"/>
  <c r="V99" i="95"/>
  <c r="P100" i="95"/>
  <c r="S100" i="95"/>
  <c r="V100" i="95"/>
  <c r="P101" i="95"/>
  <c r="S101" i="95"/>
  <c r="V101" i="95"/>
  <c r="P102" i="95"/>
  <c r="S102" i="95"/>
  <c r="V102" i="95"/>
  <c r="P103" i="95"/>
  <c r="S103" i="95"/>
  <c r="V103" i="95"/>
  <c r="P104" i="95"/>
  <c r="S104" i="95"/>
  <c r="V104" i="95"/>
  <c r="P105" i="95"/>
  <c r="S105" i="95"/>
  <c r="V105" i="95"/>
  <c r="P106" i="95"/>
  <c r="S106" i="95"/>
  <c r="V106" i="95"/>
  <c r="P107" i="95"/>
  <c r="S107" i="95"/>
  <c r="V107" i="95"/>
  <c r="P108" i="95"/>
  <c r="S108" i="95"/>
  <c r="V108" i="95"/>
  <c r="P109" i="95"/>
  <c r="S109" i="95"/>
  <c r="V109" i="95"/>
  <c r="P110" i="95"/>
  <c r="S110" i="95"/>
  <c r="V110" i="95"/>
  <c r="P111" i="95"/>
  <c r="S111" i="95"/>
  <c r="V111" i="95"/>
  <c r="P112" i="95"/>
  <c r="S112" i="95"/>
  <c r="V112" i="95"/>
  <c r="P113" i="95"/>
  <c r="S113" i="95"/>
  <c r="V113" i="95"/>
  <c r="P114" i="95"/>
  <c r="S114" i="95"/>
  <c r="V114" i="95"/>
  <c r="P115" i="95"/>
  <c r="S115" i="95"/>
  <c r="V115" i="95"/>
  <c r="P116" i="95"/>
  <c r="S116" i="95"/>
  <c r="V116" i="95"/>
  <c r="P117" i="95"/>
  <c r="S117" i="95"/>
  <c r="V117" i="95"/>
  <c r="P118" i="95"/>
  <c r="S118" i="95"/>
  <c r="V118" i="95"/>
  <c r="P119" i="95"/>
  <c r="S119" i="95"/>
  <c r="V119" i="95"/>
  <c r="P120" i="95"/>
  <c r="S120" i="95"/>
  <c r="V120" i="95"/>
  <c r="P121" i="95"/>
  <c r="S121" i="95"/>
  <c r="V121" i="95"/>
  <c r="P122" i="95"/>
  <c r="S122" i="95"/>
  <c r="V122" i="95"/>
  <c r="P123" i="95"/>
  <c r="S123" i="95"/>
  <c r="V123" i="95"/>
  <c r="P124" i="95"/>
  <c r="S124" i="95"/>
  <c r="V124" i="95"/>
  <c r="P125" i="95"/>
  <c r="S125" i="95"/>
  <c r="V125" i="95"/>
  <c r="P126" i="95"/>
  <c r="S126" i="95"/>
  <c r="V126" i="95"/>
  <c r="P127" i="95"/>
  <c r="S127" i="95"/>
  <c r="V127" i="95"/>
  <c r="P128" i="95"/>
  <c r="S128" i="95"/>
  <c r="V128" i="95"/>
  <c r="P129" i="95"/>
  <c r="S129" i="95"/>
  <c r="V129" i="95"/>
  <c r="P130" i="95"/>
  <c r="S130" i="95"/>
  <c r="V130" i="95"/>
  <c r="P131" i="95"/>
  <c r="S131" i="95"/>
  <c r="V131" i="95"/>
  <c r="P132" i="95"/>
  <c r="S132" i="95"/>
  <c r="V132" i="95"/>
  <c r="P133" i="95"/>
  <c r="S133" i="95"/>
  <c r="V133" i="95"/>
  <c r="P134" i="95"/>
  <c r="S134" i="95"/>
  <c r="V134" i="95"/>
  <c r="P135" i="95"/>
  <c r="S135" i="95"/>
  <c r="V135" i="95"/>
  <c r="P136" i="95"/>
  <c r="S136" i="95"/>
  <c r="V136" i="95"/>
  <c r="P137" i="95"/>
  <c r="S137" i="95"/>
  <c r="V137" i="95"/>
  <c r="P138" i="95"/>
  <c r="S138" i="95"/>
  <c r="V138" i="95"/>
  <c r="P139" i="95"/>
  <c r="S139" i="95"/>
  <c r="V139" i="95"/>
  <c r="P140" i="95"/>
  <c r="S140" i="95"/>
  <c r="V140" i="95"/>
  <c r="P141" i="95"/>
  <c r="S141" i="95"/>
  <c r="V141" i="95"/>
  <c r="P142" i="95"/>
  <c r="S142" i="95"/>
  <c r="V142" i="95"/>
  <c r="P143" i="95"/>
  <c r="S143" i="95"/>
  <c r="V143" i="95"/>
  <c r="P144" i="95"/>
  <c r="S144" i="95"/>
  <c r="V144" i="95"/>
  <c r="P145" i="95"/>
  <c r="S145" i="95"/>
  <c r="V145" i="95"/>
  <c r="P146" i="95"/>
  <c r="S146" i="95"/>
  <c r="V146" i="95"/>
  <c r="P147" i="95"/>
  <c r="S147" i="95"/>
  <c r="V147" i="95"/>
  <c r="G2" i="95"/>
  <c r="N2" i="95"/>
  <c r="O2" i="95"/>
  <c r="G3" i="95"/>
  <c r="N3" i="95"/>
  <c r="O3" i="95"/>
  <c r="G4" i="95"/>
  <c r="N4" i="95"/>
  <c r="O4" i="95"/>
  <c r="G5" i="95"/>
  <c r="N5" i="95"/>
  <c r="O5" i="95"/>
  <c r="G6" i="95"/>
  <c r="N6" i="95"/>
  <c r="O6" i="95"/>
  <c r="G7" i="95"/>
  <c r="N7" i="95"/>
  <c r="O7" i="95"/>
  <c r="G8" i="95"/>
  <c r="N8" i="95"/>
  <c r="O8" i="95"/>
  <c r="G9" i="95"/>
  <c r="N9" i="95"/>
  <c r="O9" i="95"/>
  <c r="G10" i="95"/>
  <c r="N10" i="95"/>
  <c r="O10" i="95"/>
  <c r="G11" i="95"/>
  <c r="N11" i="95"/>
  <c r="O11" i="95"/>
  <c r="G12" i="95"/>
  <c r="N12" i="95"/>
  <c r="O12" i="95"/>
  <c r="G13" i="95"/>
  <c r="N13" i="95"/>
  <c r="O13" i="95"/>
  <c r="G14" i="95"/>
  <c r="N14" i="95"/>
  <c r="O14" i="95"/>
  <c r="G15" i="95"/>
  <c r="N15" i="95"/>
  <c r="O15" i="95"/>
  <c r="G16" i="95"/>
  <c r="N16" i="95"/>
  <c r="O16" i="95"/>
  <c r="G17" i="95"/>
  <c r="N17" i="95"/>
  <c r="O17" i="95"/>
  <c r="G18" i="95"/>
  <c r="N18" i="95"/>
  <c r="O18" i="95"/>
  <c r="G19" i="95"/>
  <c r="N19" i="95"/>
  <c r="O19" i="95"/>
  <c r="G20" i="95"/>
  <c r="N20" i="95"/>
  <c r="O20" i="95"/>
  <c r="G21" i="95"/>
  <c r="N21" i="95"/>
  <c r="O21" i="95"/>
  <c r="G22" i="95"/>
  <c r="N22" i="95"/>
  <c r="O22" i="95"/>
  <c r="G23" i="95"/>
  <c r="N23" i="95"/>
  <c r="O23" i="95"/>
  <c r="G24" i="95"/>
  <c r="N24" i="95"/>
  <c r="O24" i="95"/>
  <c r="G25" i="95"/>
  <c r="N25" i="95"/>
  <c r="O25" i="95"/>
  <c r="G26" i="95"/>
  <c r="N26" i="95"/>
  <c r="O26" i="95"/>
  <c r="G27" i="95"/>
  <c r="N27" i="95"/>
  <c r="O27" i="95"/>
  <c r="G28" i="95"/>
  <c r="N28" i="95"/>
  <c r="O28" i="95"/>
  <c r="G29" i="95"/>
  <c r="N29" i="95"/>
  <c r="O29" i="95"/>
  <c r="G30" i="95"/>
  <c r="N30" i="95"/>
  <c r="O30" i="95"/>
  <c r="G31" i="95"/>
  <c r="N31" i="95"/>
  <c r="O31" i="95"/>
  <c r="G32" i="95"/>
  <c r="N32" i="95"/>
  <c r="O32" i="95"/>
  <c r="G33" i="95"/>
  <c r="N33" i="95"/>
  <c r="O33" i="95"/>
  <c r="G34" i="95"/>
  <c r="N34" i="95"/>
  <c r="O34" i="95"/>
  <c r="G35" i="95"/>
  <c r="N35" i="95"/>
  <c r="O35" i="95"/>
  <c r="G36" i="95"/>
  <c r="N36" i="95"/>
  <c r="O36" i="95"/>
  <c r="G37" i="95"/>
  <c r="N37" i="95"/>
  <c r="O37" i="95"/>
  <c r="G38" i="95"/>
  <c r="N38" i="95"/>
  <c r="O38" i="95"/>
  <c r="G39" i="95"/>
  <c r="N39" i="95"/>
  <c r="O39" i="95"/>
  <c r="G40" i="95"/>
  <c r="N40" i="95"/>
  <c r="O40" i="95"/>
  <c r="G41" i="95"/>
  <c r="N41" i="95"/>
  <c r="O41" i="95"/>
  <c r="G42" i="95"/>
  <c r="N42" i="95"/>
  <c r="O42" i="95"/>
  <c r="G43" i="95"/>
  <c r="N43" i="95"/>
  <c r="O43" i="95"/>
  <c r="G44" i="95"/>
  <c r="N44" i="95"/>
  <c r="O44" i="95"/>
  <c r="G45" i="95"/>
  <c r="N45" i="95"/>
  <c r="O45" i="95"/>
  <c r="G46" i="95"/>
  <c r="N46" i="95"/>
  <c r="O46" i="95"/>
  <c r="G47" i="95"/>
  <c r="N47" i="95"/>
  <c r="O47" i="95"/>
  <c r="G48" i="95"/>
  <c r="N48" i="95"/>
  <c r="O48" i="95"/>
  <c r="G49" i="95"/>
  <c r="N49" i="95"/>
  <c r="O49" i="95"/>
  <c r="G50" i="95"/>
  <c r="N50" i="95"/>
  <c r="O50" i="95"/>
  <c r="G51" i="95"/>
  <c r="N51" i="95"/>
  <c r="O51" i="95"/>
  <c r="G52" i="95"/>
  <c r="N52" i="95"/>
  <c r="O52" i="95"/>
  <c r="G53" i="95"/>
  <c r="N53" i="95"/>
  <c r="O53" i="95"/>
  <c r="G54" i="95"/>
  <c r="N54" i="95"/>
  <c r="O54" i="95"/>
  <c r="G55" i="95"/>
  <c r="N55" i="95"/>
  <c r="O55" i="95"/>
  <c r="G56" i="95"/>
  <c r="N56" i="95"/>
  <c r="O56" i="95"/>
  <c r="G57" i="95"/>
  <c r="N57" i="95"/>
  <c r="O57" i="95"/>
  <c r="G58" i="95"/>
  <c r="N58" i="95"/>
  <c r="O58" i="95"/>
  <c r="G59" i="95"/>
  <c r="N59" i="95"/>
  <c r="O59" i="95"/>
  <c r="G60" i="95"/>
  <c r="N60" i="95"/>
  <c r="O60" i="95"/>
  <c r="G61" i="95"/>
  <c r="N61" i="95"/>
  <c r="O61" i="95"/>
  <c r="G62" i="95"/>
  <c r="N62" i="95"/>
  <c r="O62" i="95"/>
  <c r="G63" i="95"/>
  <c r="N63" i="95"/>
  <c r="O63" i="95"/>
  <c r="G64" i="95"/>
  <c r="N64" i="95"/>
  <c r="O64" i="95"/>
  <c r="G65" i="95"/>
  <c r="N65" i="95"/>
  <c r="O65" i="95"/>
  <c r="G66" i="95"/>
  <c r="N66" i="95"/>
  <c r="O66" i="95"/>
  <c r="G67" i="95"/>
  <c r="N67" i="95"/>
  <c r="O67" i="95"/>
  <c r="G68" i="95"/>
  <c r="N68" i="95"/>
  <c r="O68" i="95"/>
  <c r="G69" i="95"/>
  <c r="N69" i="95"/>
  <c r="O69" i="95"/>
  <c r="G70" i="95"/>
  <c r="N70" i="95"/>
  <c r="O70" i="95"/>
  <c r="G71" i="95"/>
  <c r="N71" i="95"/>
  <c r="O71" i="95"/>
  <c r="G72" i="95"/>
  <c r="N72" i="95"/>
  <c r="O72" i="95"/>
  <c r="G73" i="95"/>
  <c r="N73" i="95"/>
  <c r="O73" i="95"/>
  <c r="G74" i="95"/>
  <c r="N74" i="95"/>
  <c r="O74" i="95"/>
  <c r="G75" i="95"/>
  <c r="N75" i="95"/>
  <c r="O75" i="95"/>
  <c r="G76" i="95"/>
  <c r="N76" i="95"/>
  <c r="O76" i="95"/>
  <c r="G77" i="95"/>
  <c r="N77" i="95"/>
  <c r="O77" i="95"/>
  <c r="G78" i="95"/>
  <c r="N78" i="95"/>
  <c r="O78" i="95"/>
  <c r="G79" i="95"/>
  <c r="N79" i="95"/>
  <c r="O79" i="95"/>
  <c r="G80" i="95"/>
  <c r="N80" i="95"/>
  <c r="O80" i="95"/>
  <c r="G81" i="95"/>
  <c r="N81" i="95"/>
  <c r="O81" i="95"/>
  <c r="G82" i="95"/>
  <c r="N82" i="95"/>
  <c r="O82" i="95"/>
  <c r="G83" i="95"/>
  <c r="N83" i="95"/>
  <c r="O83" i="95"/>
  <c r="G84" i="95"/>
  <c r="N84" i="95"/>
  <c r="O84" i="95"/>
  <c r="G85" i="95"/>
  <c r="N85" i="95"/>
  <c r="O85" i="95"/>
  <c r="G86" i="95"/>
  <c r="N86" i="95"/>
  <c r="O86" i="95"/>
  <c r="G87" i="95"/>
  <c r="N87" i="95"/>
  <c r="O87" i="95"/>
  <c r="G88" i="95"/>
  <c r="N88" i="95"/>
  <c r="O88" i="95"/>
  <c r="G89" i="95"/>
  <c r="N89" i="95"/>
  <c r="O89" i="95"/>
  <c r="G90" i="95"/>
  <c r="N90" i="95"/>
  <c r="O90" i="95"/>
  <c r="G91" i="95"/>
  <c r="N91" i="95"/>
  <c r="O91" i="95"/>
  <c r="G92" i="95"/>
  <c r="N92" i="95"/>
  <c r="O92" i="95"/>
  <c r="G93" i="95"/>
  <c r="N93" i="95"/>
  <c r="O93" i="95"/>
  <c r="G94" i="95"/>
  <c r="N94" i="95"/>
  <c r="O94" i="95"/>
  <c r="G95" i="95"/>
  <c r="N95" i="95"/>
  <c r="O95" i="95"/>
  <c r="G96" i="95"/>
  <c r="N96" i="95"/>
  <c r="O96" i="95"/>
  <c r="G97" i="95"/>
  <c r="N97" i="95"/>
  <c r="O97" i="95"/>
  <c r="G98" i="95"/>
  <c r="N98" i="95"/>
  <c r="O98" i="95"/>
  <c r="G99" i="95"/>
  <c r="N99" i="95"/>
  <c r="O99" i="95"/>
  <c r="G100" i="95"/>
  <c r="N100" i="95"/>
  <c r="O100" i="95"/>
  <c r="G101" i="95"/>
  <c r="N101" i="95"/>
  <c r="O101" i="95"/>
  <c r="G102" i="95"/>
  <c r="N102" i="95"/>
  <c r="O102" i="95"/>
  <c r="G103" i="95"/>
  <c r="N103" i="95"/>
  <c r="O103" i="95"/>
  <c r="G104" i="95"/>
  <c r="N104" i="95"/>
  <c r="O104" i="95"/>
  <c r="G105" i="95"/>
  <c r="N105" i="95"/>
  <c r="O105" i="95"/>
  <c r="G106" i="95"/>
  <c r="N106" i="95"/>
  <c r="O106" i="95"/>
  <c r="G107" i="95"/>
  <c r="N107" i="95"/>
  <c r="O107" i="95"/>
  <c r="G108" i="95"/>
  <c r="N108" i="95"/>
  <c r="O108" i="95"/>
  <c r="G109" i="95"/>
  <c r="N109" i="95"/>
  <c r="O109" i="95"/>
  <c r="G110" i="95"/>
  <c r="N110" i="95"/>
  <c r="O110" i="95"/>
  <c r="G111" i="95"/>
  <c r="N111" i="95"/>
  <c r="O111" i="95"/>
  <c r="G112" i="95"/>
  <c r="N112" i="95"/>
  <c r="O112" i="95"/>
  <c r="G113" i="95"/>
  <c r="N113" i="95"/>
  <c r="O113" i="95"/>
  <c r="G114" i="95"/>
  <c r="N114" i="95"/>
  <c r="O114" i="95"/>
  <c r="G115" i="95"/>
  <c r="N115" i="95"/>
  <c r="O115" i="95"/>
  <c r="G116" i="95"/>
  <c r="N116" i="95"/>
  <c r="O116" i="95"/>
  <c r="G117" i="95"/>
  <c r="N117" i="95"/>
  <c r="O117" i="95"/>
  <c r="G118" i="95"/>
  <c r="N118" i="95"/>
  <c r="O118" i="95"/>
  <c r="G119" i="95"/>
  <c r="N119" i="95"/>
  <c r="O119" i="95"/>
  <c r="G120" i="95"/>
  <c r="N120" i="95"/>
  <c r="O120" i="95"/>
  <c r="G121" i="95"/>
  <c r="N121" i="95"/>
  <c r="O121" i="95"/>
  <c r="G122" i="95"/>
  <c r="N122" i="95"/>
  <c r="O122" i="95"/>
  <c r="G123" i="95"/>
  <c r="N123" i="95"/>
  <c r="O123" i="95"/>
  <c r="G124" i="95"/>
  <c r="N124" i="95"/>
  <c r="O124" i="95"/>
  <c r="G125" i="95"/>
  <c r="N125" i="95"/>
  <c r="O125" i="95"/>
  <c r="G126" i="95"/>
  <c r="N126" i="95"/>
  <c r="O126" i="95"/>
  <c r="G127" i="95"/>
  <c r="N127" i="95"/>
  <c r="O127" i="95"/>
  <c r="G128" i="95"/>
  <c r="N128" i="95"/>
  <c r="O128" i="95"/>
  <c r="G129" i="95"/>
  <c r="N129" i="95"/>
  <c r="O129" i="95"/>
  <c r="G130" i="95"/>
  <c r="N130" i="95"/>
  <c r="O130" i="95"/>
  <c r="G131" i="95"/>
  <c r="N131" i="95"/>
  <c r="O131" i="95"/>
  <c r="G132" i="95"/>
  <c r="N132" i="95"/>
  <c r="O132" i="95"/>
  <c r="G133" i="95"/>
  <c r="N133" i="95"/>
  <c r="O133" i="95"/>
  <c r="G134" i="95"/>
  <c r="N134" i="95"/>
  <c r="O134" i="95"/>
  <c r="G135" i="95"/>
  <c r="N135" i="95"/>
  <c r="O135" i="95"/>
  <c r="G136" i="95"/>
  <c r="N136" i="95"/>
  <c r="O136" i="95"/>
  <c r="G137" i="95"/>
  <c r="N137" i="95"/>
  <c r="O137" i="95"/>
  <c r="G138" i="95"/>
  <c r="N138" i="95"/>
  <c r="O138" i="95"/>
  <c r="G139" i="95"/>
  <c r="N139" i="95"/>
  <c r="O139" i="95"/>
  <c r="G140" i="95"/>
  <c r="N140" i="95"/>
  <c r="O140" i="95"/>
  <c r="G141" i="95"/>
  <c r="N141" i="95"/>
  <c r="O141" i="95"/>
  <c r="G142" i="95"/>
  <c r="N142" i="95"/>
  <c r="O142" i="95"/>
  <c r="G143" i="95"/>
  <c r="N143" i="95"/>
  <c r="O143" i="95"/>
  <c r="G144" i="95"/>
  <c r="N144" i="95"/>
  <c r="O144" i="95"/>
  <c r="G145" i="95"/>
  <c r="N145" i="95"/>
  <c r="O145" i="95"/>
  <c r="G146" i="95"/>
  <c r="N146" i="95"/>
  <c r="O146" i="95"/>
  <c r="G147" i="95"/>
  <c r="N147" i="95"/>
  <c r="O147" i="95"/>
  <c r="C12" i="93"/>
  <c r="C16" i="93"/>
  <c r="C25" i="93"/>
  <c r="C30" i="93"/>
  <c r="C34" i="93"/>
  <c r="C37" i="93"/>
  <c r="C39" i="93"/>
  <c r="C44" i="93"/>
  <c r="C49" i="93"/>
  <c r="C50" i="93"/>
  <c r="C51" i="93"/>
  <c r="C60" i="93"/>
  <c r="C61" i="93"/>
  <c r="C63" i="93"/>
  <c r="C66" i="93"/>
  <c r="C70" i="93"/>
  <c r="C74" i="93"/>
  <c r="C80" i="93"/>
  <c r="C85" i="93"/>
  <c r="C88" i="93"/>
  <c r="C93" i="93"/>
  <c r="C97" i="93"/>
  <c r="C101" i="93"/>
  <c r="C103" i="93"/>
  <c r="C111" i="93"/>
  <c r="C116" i="93"/>
  <c r="C124" i="93"/>
  <c r="C125" i="93"/>
  <c r="C129" i="93"/>
  <c r="C132" i="93"/>
  <c r="C134" i="93"/>
  <c r="C136" i="93"/>
  <c r="C142" i="93"/>
  <c r="C143" i="93"/>
  <c r="P2" i="93"/>
  <c r="E2" i="93"/>
  <c r="E3" i="93"/>
  <c r="E4" i="93"/>
  <c r="E5" i="93"/>
  <c r="E6" i="93"/>
  <c r="E7" i="93"/>
  <c r="E8" i="93"/>
  <c r="E9" i="93"/>
  <c r="E10" i="93"/>
  <c r="E11" i="93"/>
  <c r="E12" i="93"/>
  <c r="E13" i="93"/>
  <c r="E14" i="93"/>
  <c r="E15" i="93"/>
  <c r="E16" i="93"/>
  <c r="E17" i="93"/>
  <c r="E18" i="93"/>
  <c r="E19" i="93"/>
  <c r="E20" i="93"/>
  <c r="E21" i="93"/>
  <c r="E22" i="93"/>
  <c r="E23" i="93"/>
  <c r="E24" i="93"/>
  <c r="E25" i="93"/>
  <c r="E26" i="93"/>
  <c r="E27" i="93"/>
  <c r="E28" i="93"/>
  <c r="E29" i="93"/>
  <c r="E30" i="93"/>
  <c r="E31" i="93"/>
  <c r="E32" i="93"/>
  <c r="E33" i="93"/>
  <c r="E34" i="93"/>
  <c r="E35" i="93"/>
  <c r="E36" i="93"/>
  <c r="E37" i="93"/>
  <c r="E38" i="93"/>
  <c r="E39" i="93"/>
  <c r="E40" i="93"/>
  <c r="E41" i="93"/>
  <c r="E42" i="93"/>
  <c r="E43" i="93"/>
  <c r="E44" i="93"/>
  <c r="E45" i="93"/>
  <c r="E46" i="93"/>
  <c r="E47" i="93"/>
  <c r="E48" i="93"/>
  <c r="E49" i="93"/>
  <c r="E50" i="93"/>
  <c r="E51" i="93"/>
  <c r="E52" i="93"/>
  <c r="E53" i="93"/>
  <c r="E54" i="93"/>
  <c r="E55" i="93"/>
  <c r="E56" i="93"/>
  <c r="E57" i="93"/>
  <c r="E58" i="93"/>
  <c r="E59" i="93"/>
  <c r="E60" i="93"/>
  <c r="E61" i="93"/>
  <c r="E62" i="93"/>
  <c r="E63" i="93"/>
  <c r="E64" i="93"/>
  <c r="E65" i="93"/>
  <c r="E66" i="93"/>
  <c r="E67" i="93"/>
  <c r="E68" i="93"/>
  <c r="E69" i="93"/>
  <c r="E70" i="93"/>
  <c r="E71" i="93"/>
  <c r="E72" i="93"/>
  <c r="E73" i="93"/>
  <c r="E74" i="93"/>
  <c r="E75" i="93"/>
  <c r="E76" i="93"/>
  <c r="E77" i="93"/>
  <c r="E78" i="93"/>
  <c r="E79" i="93"/>
  <c r="E80" i="93"/>
  <c r="E81" i="93"/>
  <c r="E82" i="93"/>
  <c r="E83" i="93"/>
  <c r="E84" i="93"/>
  <c r="E85" i="93"/>
  <c r="E86" i="93"/>
  <c r="E87" i="93"/>
  <c r="E88" i="93"/>
  <c r="E89" i="93"/>
  <c r="E90" i="93"/>
  <c r="E91" i="93"/>
  <c r="E92" i="93"/>
  <c r="E93" i="93"/>
  <c r="E94" i="93"/>
  <c r="E95" i="93"/>
  <c r="E96" i="93"/>
  <c r="E97" i="93"/>
  <c r="E98" i="93"/>
  <c r="E99" i="93"/>
  <c r="E100" i="93"/>
  <c r="E101" i="93"/>
  <c r="E102" i="93"/>
  <c r="E103" i="93"/>
  <c r="E104" i="93"/>
  <c r="E105" i="93"/>
  <c r="E106" i="93"/>
  <c r="E107" i="93"/>
  <c r="E108" i="93"/>
  <c r="E109" i="93"/>
  <c r="E110" i="93"/>
  <c r="E111" i="93"/>
  <c r="E112" i="93"/>
  <c r="E113" i="93"/>
  <c r="E114" i="93"/>
  <c r="E115" i="93"/>
  <c r="E116" i="93"/>
  <c r="E117" i="93"/>
  <c r="E118" i="93"/>
  <c r="E119" i="93"/>
  <c r="E120" i="93"/>
  <c r="E121" i="93"/>
  <c r="E122" i="93"/>
  <c r="E123" i="93"/>
  <c r="E124" i="93"/>
  <c r="E125" i="93"/>
  <c r="E126" i="93"/>
  <c r="E127" i="93"/>
  <c r="E128" i="93"/>
  <c r="E129" i="93"/>
  <c r="E130" i="93"/>
  <c r="E131" i="93"/>
  <c r="E132" i="93"/>
  <c r="E133" i="93"/>
  <c r="E134" i="93"/>
  <c r="E135" i="93"/>
  <c r="E136" i="93"/>
  <c r="E137" i="93"/>
  <c r="E138" i="93"/>
  <c r="E139" i="93"/>
  <c r="E140" i="93"/>
  <c r="E141" i="93"/>
  <c r="E142" i="93"/>
  <c r="E143" i="93"/>
  <c r="E144" i="93"/>
  <c r="E145" i="93"/>
  <c r="E146" i="93"/>
  <c r="E147" i="93"/>
  <c r="R2" i="93"/>
  <c r="J2" i="93"/>
  <c r="J3" i="93"/>
  <c r="J4" i="93"/>
  <c r="J5" i="93"/>
  <c r="J6" i="93"/>
  <c r="J7" i="93"/>
  <c r="J8" i="93"/>
  <c r="J9" i="93"/>
  <c r="J10" i="93"/>
  <c r="J11" i="93"/>
  <c r="J12" i="93"/>
  <c r="J13" i="93"/>
  <c r="J14" i="93"/>
  <c r="J15" i="93"/>
  <c r="J16" i="93"/>
  <c r="J17" i="93"/>
  <c r="J18" i="93"/>
  <c r="J19" i="93"/>
  <c r="J20" i="93"/>
  <c r="J21" i="93"/>
  <c r="J22" i="93"/>
  <c r="J23" i="93"/>
  <c r="J24" i="93"/>
  <c r="J25" i="93"/>
  <c r="J26" i="93"/>
  <c r="J27" i="93"/>
  <c r="J28" i="93"/>
  <c r="J29" i="93"/>
  <c r="J30" i="93"/>
  <c r="J31" i="93"/>
  <c r="J32" i="93"/>
  <c r="J33" i="93"/>
  <c r="J34" i="93"/>
  <c r="J35" i="93"/>
  <c r="J36" i="93"/>
  <c r="J37" i="93"/>
  <c r="J38" i="93"/>
  <c r="J39" i="93"/>
  <c r="J40" i="93"/>
  <c r="J41" i="93"/>
  <c r="J42" i="93"/>
  <c r="J43" i="93"/>
  <c r="J44" i="93"/>
  <c r="J45" i="93"/>
  <c r="J46" i="93"/>
  <c r="J47" i="93"/>
  <c r="J48" i="93"/>
  <c r="J49" i="93"/>
  <c r="J50" i="93"/>
  <c r="J51" i="93"/>
  <c r="J52" i="93"/>
  <c r="J53" i="93"/>
  <c r="J54" i="93"/>
  <c r="J55" i="93"/>
  <c r="J56" i="93"/>
  <c r="J57" i="93"/>
  <c r="J58" i="93"/>
  <c r="J59" i="93"/>
  <c r="J60" i="93"/>
  <c r="J61" i="93"/>
  <c r="J62" i="93"/>
  <c r="J63" i="93"/>
  <c r="J64" i="93"/>
  <c r="J65" i="93"/>
  <c r="J66" i="93"/>
  <c r="J67" i="93"/>
  <c r="J68" i="93"/>
  <c r="J69" i="93"/>
  <c r="J70" i="93"/>
  <c r="J71" i="93"/>
  <c r="J72" i="93"/>
  <c r="J73" i="93"/>
  <c r="J74" i="93"/>
  <c r="J75" i="93"/>
  <c r="J76" i="93"/>
  <c r="J77" i="93"/>
  <c r="J78" i="93"/>
  <c r="J79" i="93"/>
  <c r="J80" i="93"/>
  <c r="J81" i="93"/>
  <c r="J82" i="93"/>
  <c r="J83" i="93"/>
  <c r="J84" i="93"/>
  <c r="J85" i="93"/>
  <c r="J86" i="93"/>
  <c r="J87" i="93"/>
  <c r="J88" i="93"/>
  <c r="J89" i="93"/>
  <c r="J90" i="93"/>
  <c r="J91" i="93"/>
  <c r="J92" i="93"/>
  <c r="J93" i="93"/>
  <c r="J94" i="93"/>
  <c r="J95" i="93"/>
  <c r="J96" i="93"/>
  <c r="J97" i="93"/>
  <c r="J98" i="93"/>
  <c r="J99" i="93"/>
  <c r="J100" i="93"/>
  <c r="J101" i="93"/>
  <c r="J102" i="93"/>
  <c r="J103" i="93"/>
  <c r="J104" i="93"/>
  <c r="J105" i="93"/>
  <c r="J106" i="93"/>
  <c r="J107" i="93"/>
  <c r="J108" i="93"/>
  <c r="J109" i="93"/>
  <c r="J110" i="93"/>
  <c r="J111" i="93"/>
  <c r="J112" i="93"/>
  <c r="J113" i="93"/>
  <c r="J114" i="93"/>
  <c r="J115" i="93"/>
  <c r="J116" i="93"/>
  <c r="J117" i="93"/>
  <c r="J118" i="93"/>
  <c r="J119" i="93"/>
  <c r="J120" i="93"/>
  <c r="J121" i="93"/>
  <c r="J122" i="93"/>
  <c r="J123" i="93"/>
  <c r="J124" i="93"/>
  <c r="J125" i="93"/>
  <c r="J126" i="93"/>
  <c r="J127" i="93"/>
  <c r="J128" i="93"/>
  <c r="J129" i="93"/>
  <c r="J130" i="93"/>
  <c r="J131" i="93"/>
  <c r="J132" i="93"/>
  <c r="J133" i="93"/>
  <c r="J134" i="93"/>
  <c r="J135" i="93"/>
  <c r="J136" i="93"/>
  <c r="J137" i="93"/>
  <c r="J138" i="93"/>
  <c r="J139" i="93"/>
  <c r="J140" i="93"/>
  <c r="J141" i="93"/>
  <c r="J142" i="93"/>
  <c r="J143" i="93"/>
  <c r="J144" i="93"/>
  <c r="J145" i="93"/>
  <c r="J146" i="93"/>
  <c r="J147" i="93"/>
  <c r="W2" i="93"/>
  <c r="L2" i="93"/>
  <c r="L3" i="93"/>
  <c r="L4" i="93"/>
  <c r="L5" i="93"/>
  <c r="L6" i="93"/>
  <c r="L7" i="93"/>
  <c r="L8" i="93"/>
  <c r="L9" i="93"/>
  <c r="L10" i="93"/>
  <c r="L11" i="93"/>
  <c r="L12" i="93"/>
  <c r="L13" i="93"/>
  <c r="L14" i="93"/>
  <c r="L15" i="93"/>
  <c r="L16" i="93"/>
  <c r="L17" i="93"/>
  <c r="L18" i="93"/>
  <c r="L19" i="93"/>
  <c r="L20" i="93"/>
  <c r="L21" i="93"/>
  <c r="L22" i="93"/>
  <c r="L23" i="93"/>
  <c r="L24" i="93"/>
  <c r="L25" i="93"/>
  <c r="L26" i="93"/>
  <c r="L27" i="93"/>
  <c r="L28" i="93"/>
  <c r="L29" i="93"/>
  <c r="L30" i="93"/>
  <c r="L31" i="93"/>
  <c r="L32" i="93"/>
  <c r="L33" i="93"/>
  <c r="L34" i="93"/>
  <c r="L35" i="93"/>
  <c r="L36" i="93"/>
  <c r="L37" i="93"/>
  <c r="L38" i="93"/>
  <c r="L39" i="93"/>
  <c r="L40" i="93"/>
  <c r="L41" i="93"/>
  <c r="L42" i="93"/>
  <c r="L43" i="93"/>
  <c r="L44" i="93"/>
  <c r="L45" i="93"/>
  <c r="L46" i="93"/>
  <c r="L47" i="93"/>
  <c r="L48" i="93"/>
  <c r="L49" i="93"/>
  <c r="L50" i="93"/>
  <c r="L51" i="93"/>
  <c r="L52" i="93"/>
  <c r="L53" i="93"/>
  <c r="L54" i="93"/>
  <c r="L55" i="93"/>
  <c r="L56" i="93"/>
  <c r="L57" i="93"/>
  <c r="L58" i="93"/>
  <c r="L59" i="93"/>
  <c r="L60" i="93"/>
  <c r="L61" i="93"/>
  <c r="L62" i="93"/>
  <c r="L63" i="93"/>
  <c r="L64" i="93"/>
  <c r="L65" i="93"/>
  <c r="L66" i="93"/>
  <c r="L67" i="93"/>
  <c r="L68" i="93"/>
  <c r="L69" i="93"/>
  <c r="L70" i="93"/>
  <c r="L71" i="93"/>
  <c r="L72" i="93"/>
  <c r="L73" i="93"/>
  <c r="L74" i="93"/>
  <c r="L75" i="93"/>
  <c r="L76" i="93"/>
  <c r="L77" i="93"/>
  <c r="L78" i="93"/>
  <c r="L79" i="93"/>
  <c r="L80" i="93"/>
  <c r="L81" i="93"/>
  <c r="L82" i="93"/>
  <c r="L83" i="93"/>
  <c r="L84" i="93"/>
  <c r="L85" i="93"/>
  <c r="L86" i="93"/>
  <c r="L87" i="93"/>
  <c r="L88" i="93"/>
  <c r="L89" i="93"/>
  <c r="L90" i="93"/>
  <c r="L91" i="93"/>
  <c r="L92" i="93"/>
  <c r="L93" i="93"/>
  <c r="L94" i="93"/>
  <c r="L95" i="93"/>
  <c r="L96" i="93"/>
  <c r="L97" i="93"/>
  <c r="L98" i="93"/>
  <c r="L99" i="93"/>
  <c r="L100" i="93"/>
  <c r="L101" i="93"/>
  <c r="L102" i="93"/>
  <c r="L103" i="93"/>
  <c r="L104" i="93"/>
  <c r="L105" i="93"/>
  <c r="L106" i="93"/>
  <c r="L107" i="93"/>
  <c r="L108" i="93"/>
  <c r="L109" i="93"/>
  <c r="L110" i="93"/>
  <c r="L111" i="93"/>
  <c r="L112" i="93"/>
  <c r="L113" i="93"/>
  <c r="L114" i="93"/>
  <c r="L115" i="93"/>
  <c r="L116" i="93"/>
  <c r="L117" i="93"/>
  <c r="L118" i="93"/>
  <c r="L119" i="93"/>
  <c r="L120" i="93"/>
  <c r="L121" i="93"/>
  <c r="L122" i="93"/>
  <c r="L123" i="93"/>
  <c r="L124" i="93"/>
  <c r="L125" i="93"/>
  <c r="L126" i="93"/>
  <c r="L127" i="93"/>
  <c r="L128" i="93"/>
  <c r="L129" i="93"/>
  <c r="L130" i="93"/>
  <c r="L131" i="93"/>
  <c r="L132" i="93"/>
  <c r="L133" i="93"/>
  <c r="L134" i="93"/>
  <c r="L135" i="93"/>
  <c r="L136" i="93"/>
  <c r="L137" i="93"/>
  <c r="L138" i="93"/>
  <c r="L139" i="93"/>
  <c r="L140" i="93"/>
  <c r="L141" i="93"/>
  <c r="L142" i="93"/>
  <c r="L143" i="93"/>
  <c r="L144" i="93"/>
  <c r="L145" i="93"/>
  <c r="L146" i="93"/>
  <c r="L147" i="93"/>
  <c r="Y2" i="93"/>
  <c r="O2" i="93"/>
  <c r="O3" i="93"/>
  <c r="O4" i="93"/>
  <c r="O5" i="93"/>
  <c r="O6" i="93"/>
  <c r="O7" i="93"/>
  <c r="O8" i="93"/>
  <c r="O9" i="93"/>
  <c r="O10" i="93"/>
  <c r="O11" i="93"/>
  <c r="O12" i="93"/>
  <c r="O13" i="93"/>
  <c r="O14" i="93"/>
  <c r="O15" i="93"/>
  <c r="O16" i="93"/>
  <c r="O17" i="93"/>
  <c r="O18" i="93"/>
  <c r="O19" i="93"/>
  <c r="O20" i="93"/>
  <c r="O21" i="93"/>
  <c r="O22" i="93"/>
  <c r="O23" i="93"/>
  <c r="O24" i="93"/>
  <c r="O25" i="93"/>
  <c r="O26" i="93"/>
  <c r="O27" i="93"/>
  <c r="O28" i="93"/>
  <c r="O29" i="93"/>
  <c r="O30" i="93"/>
  <c r="O31" i="93"/>
  <c r="O32" i="93"/>
  <c r="O33" i="93"/>
  <c r="O34" i="93"/>
  <c r="O35" i="93"/>
  <c r="O36" i="93"/>
  <c r="O37" i="93"/>
  <c r="O38" i="93"/>
  <c r="O39" i="93"/>
  <c r="O40" i="93"/>
  <c r="O41" i="93"/>
  <c r="O42" i="93"/>
  <c r="O43" i="93"/>
  <c r="O44" i="93"/>
  <c r="O45" i="93"/>
  <c r="O46" i="93"/>
  <c r="O47" i="93"/>
  <c r="O48" i="93"/>
  <c r="O49" i="93"/>
  <c r="O50" i="93"/>
  <c r="O51" i="93"/>
  <c r="O52" i="93"/>
  <c r="O53" i="93"/>
  <c r="O54" i="93"/>
  <c r="O55" i="93"/>
  <c r="O56" i="93"/>
  <c r="O57" i="93"/>
  <c r="O58" i="93"/>
  <c r="O59" i="93"/>
  <c r="O60" i="93"/>
  <c r="O61" i="93"/>
  <c r="O62" i="93"/>
  <c r="O63" i="93"/>
  <c r="O64" i="93"/>
  <c r="O65" i="93"/>
  <c r="O66" i="93"/>
  <c r="O67" i="93"/>
  <c r="O68" i="93"/>
  <c r="O69" i="93"/>
  <c r="O70" i="93"/>
  <c r="O71" i="93"/>
  <c r="O72" i="93"/>
  <c r="O73" i="93"/>
  <c r="O74" i="93"/>
  <c r="O75" i="93"/>
  <c r="O76" i="93"/>
  <c r="O77" i="93"/>
  <c r="O78" i="93"/>
  <c r="O79" i="93"/>
  <c r="O80" i="93"/>
  <c r="O81" i="93"/>
  <c r="O82" i="93"/>
  <c r="O83" i="93"/>
  <c r="O84" i="93"/>
  <c r="O85" i="93"/>
  <c r="O86" i="93"/>
  <c r="O87" i="93"/>
  <c r="O88" i="93"/>
  <c r="O89" i="93"/>
  <c r="O90" i="93"/>
  <c r="O91" i="93"/>
  <c r="O92" i="93"/>
  <c r="O93" i="93"/>
  <c r="O94" i="93"/>
  <c r="O95" i="93"/>
  <c r="O96" i="93"/>
  <c r="O97" i="93"/>
  <c r="O98" i="93"/>
  <c r="O99" i="93"/>
  <c r="O100" i="93"/>
  <c r="O101" i="93"/>
  <c r="O102" i="93"/>
  <c r="O103" i="93"/>
  <c r="O104" i="93"/>
  <c r="O105" i="93"/>
  <c r="O106" i="93"/>
  <c r="O107" i="93"/>
  <c r="O108" i="93"/>
  <c r="O109" i="93"/>
  <c r="O110" i="93"/>
  <c r="O111" i="93"/>
  <c r="O112" i="93"/>
  <c r="O113" i="93"/>
  <c r="O114" i="93"/>
  <c r="O115" i="93"/>
  <c r="O116" i="93"/>
  <c r="O117" i="93"/>
  <c r="O118" i="93"/>
  <c r="O119" i="93"/>
  <c r="O120" i="93"/>
  <c r="O121" i="93"/>
  <c r="O122" i="93"/>
  <c r="O123" i="93"/>
  <c r="O124" i="93"/>
  <c r="O125" i="93"/>
  <c r="O126" i="93"/>
  <c r="O127" i="93"/>
  <c r="O128" i="93"/>
  <c r="O129" i="93"/>
  <c r="O130" i="93"/>
  <c r="O131" i="93"/>
  <c r="O132" i="93"/>
  <c r="O133" i="93"/>
  <c r="O134" i="93"/>
  <c r="O135" i="93"/>
  <c r="O136" i="93"/>
  <c r="O137" i="93"/>
  <c r="O138" i="93"/>
  <c r="O139" i="93"/>
  <c r="O140" i="93"/>
  <c r="O141" i="93"/>
  <c r="O142" i="93"/>
  <c r="O143" i="93"/>
  <c r="O144" i="93"/>
  <c r="O145" i="93"/>
  <c r="O146" i="93"/>
  <c r="O147" i="93"/>
  <c r="AB2" i="93"/>
  <c r="AG2" i="93"/>
  <c r="P3" i="93"/>
  <c r="R3" i="93"/>
  <c r="W3" i="93"/>
  <c r="Y3" i="93"/>
  <c r="AB3" i="93"/>
  <c r="AG3" i="93"/>
  <c r="P4" i="93"/>
  <c r="R4" i="93"/>
  <c r="W4" i="93"/>
  <c r="Y4" i="93"/>
  <c r="AB4" i="93"/>
  <c r="AG4" i="93"/>
  <c r="P5" i="93"/>
  <c r="R5" i="93"/>
  <c r="W5" i="93"/>
  <c r="Y5" i="93"/>
  <c r="AB5" i="93"/>
  <c r="AG5" i="93"/>
  <c r="P6" i="93"/>
  <c r="R6" i="93"/>
  <c r="W6" i="93"/>
  <c r="Y6" i="93"/>
  <c r="AB6" i="93"/>
  <c r="AG6" i="93"/>
  <c r="P7" i="93"/>
  <c r="R7" i="93"/>
  <c r="W7" i="93"/>
  <c r="Y7" i="93"/>
  <c r="AB7" i="93"/>
  <c r="AG7" i="93"/>
  <c r="P8" i="93"/>
  <c r="R8" i="93"/>
  <c r="W8" i="93"/>
  <c r="Y8" i="93"/>
  <c r="AB8" i="93"/>
  <c r="AG8" i="93"/>
  <c r="P9" i="93"/>
  <c r="R9" i="93"/>
  <c r="W9" i="93"/>
  <c r="Y9" i="93"/>
  <c r="AB9" i="93"/>
  <c r="AG9" i="93"/>
  <c r="P10" i="93"/>
  <c r="R10" i="93"/>
  <c r="W10" i="93"/>
  <c r="Y10" i="93"/>
  <c r="AB10" i="93"/>
  <c r="AG10" i="93"/>
  <c r="P11" i="93"/>
  <c r="R11" i="93"/>
  <c r="W11" i="93"/>
  <c r="Y11" i="93"/>
  <c r="AB11" i="93"/>
  <c r="AG11" i="93"/>
  <c r="P12" i="93"/>
  <c r="R12" i="93"/>
  <c r="W12" i="93"/>
  <c r="Y12" i="93"/>
  <c r="AB12" i="93"/>
  <c r="AG12" i="93"/>
  <c r="P13" i="93"/>
  <c r="R13" i="93"/>
  <c r="W13" i="93"/>
  <c r="Y13" i="93"/>
  <c r="AB13" i="93"/>
  <c r="AG13" i="93"/>
  <c r="P14" i="93"/>
  <c r="R14" i="93"/>
  <c r="W14" i="93"/>
  <c r="Y14" i="93"/>
  <c r="AB14" i="93"/>
  <c r="AG14" i="93"/>
  <c r="P15" i="93"/>
  <c r="R15" i="93"/>
  <c r="W15" i="93"/>
  <c r="Y15" i="93"/>
  <c r="AB15" i="93"/>
  <c r="AG15" i="93"/>
  <c r="P16" i="93"/>
  <c r="R16" i="93"/>
  <c r="W16" i="93"/>
  <c r="Y16" i="93"/>
  <c r="AB16" i="93"/>
  <c r="AG16" i="93"/>
  <c r="P17" i="93"/>
  <c r="R17" i="93"/>
  <c r="W17" i="93"/>
  <c r="Y17" i="93"/>
  <c r="AB17" i="93"/>
  <c r="AG17" i="93"/>
  <c r="P18" i="93"/>
  <c r="R18" i="93"/>
  <c r="W18" i="93"/>
  <c r="Y18" i="93"/>
  <c r="AB18" i="93"/>
  <c r="AG18" i="93"/>
  <c r="P19" i="93"/>
  <c r="R19" i="93"/>
  <c r="W19" i="93"/>
  <c r="Y19" i="93"/>
  <c r="AB19" i="93"/>
  <c r="AG19" i="93"/>
  <c r="P20" i="93"/>
  <c r="R20" i="93"/>
  <c r="W20" i="93"/>
  <c r="Y20" i="93"/>
  <c r="AB20" i="93"/>
  <c r="AG20" i="93"/>
  <c r="P21" i="93"/>
  <c r="R21" i="93"/>
  <c r="W21" i="93"/>
  <c r="Y21" i="93"/>
  <c r="AB21" i="93"/>
  <c r="AG21" i="93"/>
  <c r="P22" i="93"/>
  <c r="R22" i="93"/>
  <c r="W22" i="93"/>
  <c r="Y22" i="93"/>
  <c r="AB22" i="93"/>
  <c r="AG22" i="93"/>
  <c r="P23" i="93"/>
  <c r="R23" i="93"/>
  <c r="W23" i="93"/>
  <c r="Y23" i="93"/>
  <c r="AB23" i="93"/>
  <c r="AG23" i="93"/>
  <c r="P24" i="93"/>
  <c r="R24" i="93"/>
  <c r="W24" i="93"/>
  <c r="Y24" i="93"/>
  <c r="AB24" i="93"/>
  <c r="AG24" i="93"/>
  <c r="P25" i="93"/>
  <c r="R25" i="93"/>
  <c r="W25" i="93"/>
  <c r="Y25" i="93"/>
  <c r="AB25" i="93"/>
  <c r="AG25" i="93"/>
  <c r="P26" i="93"/>
  <c r="R26" i="93"/>
  <c r="W26" i="93"/>
  <c r="Y26" i="93"/>
  <c r="AB26" i="93"/>
  <c r="AG26" i="93"/>
  <c r="P27" i="93"/>
  <c r="R27" i="93"/>
  <c r="W27" i="93"/>
  <c r="Y27" i="93"/>
  <c r="AB27" i="93"/>
  <c r="AG27" i="93"/>
  <c r="P28" i="93"/>
  <c r="R28" i="93"/>
  <c r="W28" i="93"/>
  <c r="Y28" i="93"/>
  <c r="AB28" i="93"/>
  <c r="AG28" i="93"/>
  <c r="P29" i="93"/>
  <c r="R29" i="93"/>
  <c r="W29" i="93"/>
  <c r="Y29" i="93"/>
  <c r="AB29" i="93"/>
  <c r="AG29" i="93"/>
  <c r="P30" i="93"/>
  <c r="R30" i="93"/>
  <c r="W30" i="93"/>
  <c r="Y30" i="93"/>
  <c r="AB30" i="93"/>
  <c r="AG30" i="93"/>
  <c r="P31" i="93"/>
  <c r="R31" i="93"/>
  <c r="W31" i="93"/>
  <c r="Y31" i="93"/>
  <c r="AB31" i="93"/>
  <c r="AG31" i="93"/>
  <c r="P32" i="93"/>
  <c r="R32" i="93"/>
  <c r="W32" i="93"/>
  <c r="Y32" i="93"/>
  <c r="AB32" i="93"/>
  <c r="AG32" i="93"/>
  <c r="P33" i="93"/>
  <c r="R33" i="93"/>
  <c r="W33" i="93"/>
  <c r="Y33" i="93"/>
  <c r="AB33" i="93"/>
  <c r="AG33" i="93"/>
  <c r="P34" i="93"/>
  <c r="R34" i="93"/>
  <c r="W34" i="93"/>
  <c r="Y34" i="93"/>
  <c r="AB34" i="93"/>
  <c r="AG34" i="93"/>
  <c r="P35" i="93"/>
  <c r="R35" i="93"/>
  <c r="W35" i="93"/>
  <c r="Y35" i="93"/>
  <c r="AB35" i="93"/>
  <c r="AG35" i="93"/>
  <c r="P36" i="93"/>
  <c r="R36" i="93"/>
  <c r="W36" i="93"/>
  <c r="Y36" i="93"/>
  <c r="AB36" i="93"/>
  <c r="AG36" i="93"/>
  <c r="P37" i="93"/>
  <c r="R37" i="93"/>
  <c r="W37" i="93"/>
  <c r="Y37" i="93"/>
  <c r="AB37" i="93"/>
  <c r="AG37" i="93"/>
  <c r="P38" i="93"/>
  <c r="R38" i="93"/>
  <c r="W38" i="93"/>
  <c r="Y38" i="93"/>
  <c r="AB38" i="93"/>
  <c r="AG38" i="93"/>
  <c r="P39" i="93"/>
  <c r="R39" i="93"/>
  <c r="W39" i="93"/>
  <c r="Y39" i="93"/>
  <c r="AB39" i="93"/>
  <c r="AG39" i="93"/>
  <c r="P40" i="93"/>
  <c r="R40" i="93"/>
  <c r="W40" i="93"/>
  <c r="Y40" i="93"/>
  <c r="AB40" i="93"/>
  <c r="AG40" i="93"/>
  <c r="P41" i="93"/>
  <c r="R41" i="93"/>
  <c r="W41" i="93"/>
  <c r="Y41" i="93"/>
  <c r="AB41" i="93"/>
  <c r="AG41" i="93"/>
  <c r="P42" i="93"/>
  <c r="R42" i="93"/>
  <c r="W42" i="93"/>
  <c r="Y42" i="93"/>
  <c r="AB42" i="93"/>
  <c r="AG42" i="93"/>
  <c r="P43" i="93"/>
  <c r="R43" i="93"/>
  <c r="W43" i="93"/>
  <c r="Y43" i="93"/>
  <c r="AB43" i="93"/>
  <c r="AG43" i="93"/>
  <c r="P44" i="93"/>
  <c r="R44" i="93"/>
  <c r="W44" i="93"/>
  <c r="Y44" i="93"/>
  <c r="AB44" i="93"/>
  <c r="AG44" i="93"/>
  <c r="P45" i="93"/>
  <c r="R45" i="93"/>
  <c r="W45" i="93"/>
  <c r="Y45" i="93"/>
  <c r="AB45" i="93"/>
  <c r="AG45" i="93"/>
  <c r="P46" i="93"/>
  <c r="R46" i="93"/>
  <c r="W46" i="93"/>
  <c r="Y46" i="93"/>
  <c r="AB46" i="93"/>
  <c r="AG46" i="93"/>
  <c r="P47" i="93"/>
  <c r="R47" i="93"/>
  <c r="W47" i="93"/>
  <c r="Y47" i="93"/>
  <c r="AB47" i="93"/>
  <c r="AG47" i="93"/>
  <c r="P48" i="93"/>
  <c r="R48" i="93"/>
  <c r="W48" i="93"/>
  <c r="Y48" i="93"/>
  <c r="AB48" i="93"/>
  <c r="AG48" i="93"/>
  <c r="P49" i="93"/>
  <c r="R49" i="93"/>
  <c r="W49" i="93"/>
  <c r="Y49" i="93"/>
  <c r="AB49" i="93"/>
  <c r="AG49" i="93"/>
  <c r="P50" i="93"/>
  <c r="R50" i="93"/>
  <c r="W50" i="93"/>
  <c r="Y50" i="93"/>
  <c r="AB50" i="93"/>
  <c r="AG50" i="93"/>
  <c r="P51" i="93"/>
  <c r="R51" i="93"/>
  <c r="W51" i="93"/>
  <c r="Y51" i="93"/>
  <c r="AB51" i="93"/>
  <c r="AG51" i="93"/>
  <c r="P52" i="93"/>
  <c r="R52" i="93"/>
  <c r="W52" i="93"/>
  <c r="Y52" i="93"/>
  <c r="AB52" i="93"/>
  <c r="AG52" i="93"/>
  <c r="P53" i="93"/>
  <c r="R53" i="93"/>
  <c r="W53" i="93"/>
  <c r="Y53" i="93"/>
  <c r="AB53" i="93"/>
  <c r="AG53" i="93"/>
  <c r="P54" i="93"/>
  <c r="R54" i="93"/>
  <c r="W54" i="93"/>
  <c r="Y54" i="93"/>
  <c r="AB54" i="93"/>
  <c r="AG54" i="93"/>
  <c r="R55" i="93"/>
  <c r="W55" i="93"/>
  <c r="Y55" i="93"/>
  <c r="AB55" i="93"/>
  <c r="AG55" i="93"/>
  <c r="P56" i="93"/>
  <c r="R56" i="93"/>
  <c r="W56" i="93"/>
  <c r="Y56" i="93"/>
  <c r="AB56" i="93"/>
  <c r="AG56" i="93"/>
  <c r="P57" i="93"/>
  <c r="R57" i="93"/>
  <c r="W57" i="93"/>
  <c r="Y57" i="93"/>
  <c r="AB57" i="93"/>
  <c r="AG57" i="93"/>
  <c r="P58" i="93"/>
  <c r="R58" i="93"/>
  <c r="W58" i="93"/>
  <c r="Y58" i="93"/>
  <c r="AB58" i="93"/>
  <c r="AG58" i="93"/>
  <c r="P59" i="93"/>
  <c r="R59" i="93"/>
  <c r="W59" i="93"/>
  <c r="Y59" i="93"/>
  <c r="AB59" i="93"/>
  <c r="AG59" i="93"/>
  <c r="P60" i="93"/>
  <c r="R60" i="93"/>
  <c r="W60" i="93"/>
  <c r="Y60" i="93"/>
  <c r="AB60" i="93"/>
  <c r="AG60" i="93"/>
  <c r="P61" i="93"/>
  <c r="R61" i="93"/>
  <c r="W61" i="93"/>
  <c r="Y61" i="93"/>
  <c r="AB61" i="93"/>
  <c r="AG61" i="93"/>
  <c r="P62" i="93"/>
  <c r="R62" i="93"/>
  <c r="W62" i="93"/>
  <c r="Y62" i="93"/>
  <c r="AB62" i="93"/>
  <c r="AG62" i="93"/>
  <c r="P63" i="93"/>
  <c r="R63" i="93"/>
  <c r="W63" i="93"/>
  <c r="Y63" i="93"/>
  <c r="AB63" i="93"/>
  <c r="AG63" i="93"/>
  <c r="P64" i="93"/>
  <c r="R64" i="93"/>
  <c r="W64" i="93"/>
  <c r="Y64" i="93"/>
  <c r="AB64" i="93"/>
  <c r="AG64" i="93"/>
  <c r="P65" i="93"/>
  <c r="R65" i="93"/>
  <c r="W65" i="93"/>
  <c r="Y65" i="93"/>
  <c r="AB65" i="93"/>
  <c r="AG65" i="93"/>
  <c r="P66" i="93"/>
  <c r="R66" i="93"/>
  <c r="W66" i="93"/>
  <c r="Y66" i="93"/>
  <c r="AB66" i="93"/>
  <c r="AG66" i="93"/>
  <c r="P67" i="93"/>
  <c r="R67" i="93"/>
  <c r="W67" i="93"/>
  <c r="Y67" i="93"/>
  <c r="AB67" i="93"/>
  <c r="AG67" i="93"/>
  <c r="P68" i="93"/>
  <c r="R68" i="93"/>
  <c r="W68" i="93"/>
  <c r="Y68" i="93"/>
  <c r="AB68" i="93"/>
  <c r="AG68" i="93"/>
  <c r="P69" i="93"/>
  <c r="R69" i="93"/>
  <c r="W69" i="93"/>
  <c r="Y69" i="93"/>
  <c r="AB69" i="93"/>
  <c r="AG69" i="93"/>
  <c r="P70" i="93"/>
  <c r="R70" i="93"/>
  <c r="W70" i="93"/>
  <c r="Y70" i="93"/>
  <c r="AB70" i="93"/>
  <c r="AG70" i="93"/>
  <c r="P71" i="93"/>
  <c r="R71" i="93"/>
  <c r="W71" i="93"/>
  <c r="Y71" i="93"/>
  <c r="AB71" i="93"/>
  <c r="AG71" i="93"/>
  <c r="P72" i="93"/>
  <c r="R72" i="93"/>
  <c r="W72" i="93"/>
  <c r="Y72" i="93"/>
  <c r="AB72" i="93"/>
  <c r="AG72" i="93"/>
  <c r="P73" i="93"/>
  <c r="R73" i="93"/>
  <c r="W73" i="93"/>
  <c r="Y73" i="93"/>
  <c r="AB73" i="93"/>
  <c r="AG73" i="93"/>
  <c r="P74" i="93"/>
  <c r="R74" i="93"/>
  <c r="W74" i="93"/>
  <c r="Y74" i="93"/>
  <c r="AB74" i="93"/>
  <c r="AG74" i="93"/>
  <c r="P75" i="93"/>
  <c r="R75" i="93"/>
  <c r="W75" i="93"/>
  <c r="Y75" i="93"/>
  <c r="AB75" i="93"/>
  <c r="AG75" i="93"/>
  <c r="P76" i="93"/>
  <c r="R76" i="93"/>
  <c r="W76" i="93"/>
  <c r="Y76" i="93"/>
  <c r="AB76" i="93"/>
  <c r="AG76" i="93"/>
  <c r="P77" i="93"/>
  <c r="R77" i="93"/>
  <c r="W77" i="93"/>
  <c r="Y77" i="93"/>
  <c r="AB77" i="93"/>
  <c r="AG77" i="93"/>
  <c r="P78" i="93"/>
  <c r="R78" i="93"/>
  <c r="W78" i="93"/>
  <c r="Y78" i="93"/>
  <c r="AB78" i="93"/>
  <c r="AG78" i="93"/>
  <c r="P79" i="93"/>
  <c r="R79" i="93"/>
  <c r="W79" i="93"/>
  <c r="Y79" i="93"/>
  <c r="AB79" i="93"/>
  <c r="AG79" i="93"/>
  <c r="P80" i="93"/>
  <c r="R80" i="93"/>
  <c r="W80" i="93"/>
  <c r="Y80" i="93"/>
  <c r="AB80" i="93"/>
  <c r="AG80" i="93"/>
  <c r="P81" i="93"/>
  <c r="R81" i="93"/>
  <c r="W81" i="93"/>
  <c r="Y81" i="93"/>
  <c r="AB81" i="93"/>
  <c r="AG81" i="93"/>
  <c r="P82" i="93"/>
  <c r="R82" i="93"/>
  <c r="W82" i="93"/>
  <c r="Y82" i="93"/>
  <c r="AB82" i="93"/>
  <c r="AG82" i="93"/>
  <c r="P83" i="93"/>
  <c r="R83" i="93"/>
  <c r="W83" i="93"/>
  <c r="Y83" i="93"/>
  <c r="AB83" i="93"/>
  <c r="AG83" i="93"/>
  <c r="P84" i="93"/>
  <c r="R84" i="93"/>
  <c r="W84" i="93"/>
  <c r="Y84" i="93"/>
  <c r="AB84" i="93"/>
  <c r="AG84" i="93"/>
  <c r="P85" i="93"/>
  <c r="R85" i="93"/>
  <c r="W85" i="93"/>
  <c r="Y85" i="93"/>
  <c r="AB85" i="93"/>
  <c r="AG85" i="93"/>
  <c r="P86" i="93"/>
  <c r="R86" i="93"/>
  <c r="W86" i="93"/>
  <c r="Y86" i="93"/>
  <c r="AB86" i="93"/>
  <c r="AG86" i="93"/>
  <c r="P87" i="93"/>
  <c r="R87" i="93"/>
  <c r="W87" i="93"/>
  <c r="Y87" i="93"/>
  <c r="AB87" i="93"/>
  <c r="AG87" i="93"/>
  <c r="P88" i="93"/>
  <c r="R88" i="93"/>
  <c r="W88" i="93"/>
  <c r="Y88" i="93"/>
  <c r="AB88" i="93"/>
  <c r="AG88" i="93"/>
  <c r="P89" i="93"/>
  <c r="R89" i="93"/>
  <c r="W89" i="93"/>
  <c r="Y89" i="93"/>
  <c r="AB89" i="93"/>
  <c r="AG89" i="93"/>
  <c r="P90" i="93"/>
  <c r="R90" i="93"/>
  <c r="W90" i="93"/>
  <c r="Y90" i="93"/>
  <c r="AB90" i="93"/>
  <c r="AG90" i="93"/>
  <c r="P91" i="93"/>
  <c r="R91" i="93"/>
  <c r="W91" i="93"/>
  <c r="Y91" i="93"/>
  <c r="AB91" i="93"/>
  <c r="AG91" i="93"/>
  <c r="P92" i="93"/>
  <c r="R92" i="93"/>
  <c r="W92" i="93"/>
  <c r="Y92" i="93"/>
  <c r="AB92" i="93"/>
  <c r="AG92" i="93"/>
  <c r="P93" i="93"/>
  <c r="R93" i="93"/>
  <c r="W93" i="93"/>
  <c r="Y93" i="93"/>
  <c r="AB93" i="93"/>
  <c r="AG93" i="93"/>
  <c r="P94" i="93"/>
  <c r="R94" i="93"/>
  <c r="W94" i="93"/>
  <c r="Y94" i="93"/>
  <c r="AB94" i="93"/>
  <c r="AG94" i="93"/>
  <c r="P95" i="93"/>
  <c r="R95" i="93"/>
  <c r="W95" i="93"/>
  <c r="Y95" i="93"/>
  <c r="AB95" i="93"/>
  <c r="AG95" i="93"/>
  <c r="P96" i="93"/>
  <c r="R96" i="93"/>
  <c r="W96" i="93"/>
  <c r="Y96" i="93"/>
  <c r="AB96" i="93"/>
  <c r="AG96" i="93"/>
  <c r="P97" i="93"/>
  <c r="R97" i="93"/>
  <c r="W97" i="93"/>
  <c r="Y97" i="93"/>
  <c r="AB97" i="93"/>
  <c r="AG97" i="93"/>
  <c r="P98" i="93"/>
  <c r="R98" i="93"/>
  <c r="W98" i="93"/>
  <c r="Y98" i="93"/>
  <c r="AB98" i="93"/>
  <c r="AG98" i="93"/>
  <c r="P99" i="93"/>
  <c r="R99" i="93"/>
  <c r="W99" i="93"/>
  <c r="Y99" i="93"/>
  <c r="AB99" i="93"/>
  <c r="AG99" i="93"/>
  <c r="P100" i="93"/>
  <c r="R100" i="93"/>
  <c r="W100" i="93"/>
  <c r="Y100" i="93"/>
  <c r="AB100" i="93"/>
  <c r="AG100" i="93"/>
  <c r="P101" i="93"/>
  <c r="R101" i="93"/>
  <c r="W101" i="93"/>
  <c r="Y101" i="93"/>
  <c r="AB101" i="93"/>
  <c r="AG101" i="93"/>
  <c r="P102" i="93"/>
  <c r="R102" i="93"/>
  <c r="W102" i="93"/>
  <c r="Y102" i="93"/>
  <c r="AB102" i="93"/>
  <c r="AG102" i="93"/>
  <c r="P103" i="93"/>
  <c r="R103" i="93"/>
  <c r="W103" i="93"/>
  <c r="Y103" i="93"/>
  <c r="AB103" i="93"/>
  <c r="AG103" i="93"/>
  <c r="P104" i="93"/>
  <c r="R104" i="93"/>
  <c r="W104" i="93"/>
  <c r="Y104" i="93"/>
  <c r="AB104" i="93"/>
  <c r="AG104" i="93"/>
  <c r="P105" i="93"/>
  <c r="R105" i="93"/>
  <c r="W105" i="93"/>
  <c r="Y105" i="93"/>
  <c r="AB105" i="93"/>
  <c r="AG105" i="93"/>
  <c r="P106" i="93"/>
  <c r="R106" i="93"/>
  <c r="W106" i="93"/>
  <c r="Y106" i="93"/>
  <c r="AB106" i="93"/>
  <c r="AG106" i="93"/>
  <c r="P107" i="93"/>
  <c r="R107" i="93"/>
  <c r="W107" i="93"/>
  <c r="Y107" i="93"/>
  <c r="AB107" i="93"/>
  <c r="AG107" i="93"/>
  <c r="P108" i="93"/>
  <c r="R108" i="93"/>
  <c r="W108" i="93"/>
  <c r="Y108" i="93"/>
  <c r="AB108" i="93"/>
  <c r="AG108" i="93"/>
  <c r="P109" i="93"/>
  <c r="R109" i="93"/>
  <c r="W109" i="93"/>
  <c r="Y109" i="93"/>
  <c r="AB109" i="93"/>
  <c r="AG109" i="93"/>
  <c r="P110" i="93"/>
  <c r="R110" i="93"/>
  <c r="W110" i="93"/>
  <c r="Y110" i="93"/>
  <c r="AB110" i="93"/>
  <c r="AG110" i="93"/>
  <c r="P111" i="93"/>
  <c r="R111" i="93"/>
  <c r="W111" i="93"/>
  <c r="Y111" i="93"/>
  <c r="AB111" i="93"/>
  <c r="AG111" i="93"/>
  <c r="P112" i="93"/>
  <c r="R112" i="93"/>
  <c r="W112" i="93"/>
  <c r="Y112" i="93"/>
  <c r="AB112" i="93"/>
  <c r="AG112" i="93"/>
  <c r="P113" i="93"/>
  <c r="R113" i="93"/>
  <c r="W113" i="93"/>
  <c r="Y113" i="93"/>
  <c r="AB113" i="93"/>
  <c r="AG113" i="93"/>
  <c r="P114" i="93"/>
  <c r="R114" i="93"/>
  <c r="W114" i="93"/>
  <c r="Y114" i="93"/>
  <c r="AB114" i="93"/>
  <c r="AG114" i="93"/>
  <c r="P115" i="93"/>
  <c r="R115" i="93"/>
  <c r="W115" i="93"/>
  <c r="Y115" i="93"/>
  <c r="AB115" i="93"/>
  <c r="AG115" i="93"/>
  <c r="P116" i="93"/>
  <c r="R116" i="93"/>
  <c r="W116" i="93"/>
  <c r="Y116" i="93"/>
  <c r="AB116" i="93"/>
  <c r="AG116" i="93"/>
  <c r="P117" i="93"/>
  <c r="R117" i="93"/>
  <c r="W117" i="93"/>
  <c r="Y117" i="93"/>
  <c r="AB117" i="93"/>
  <c r="AG117" i="93"/>
  <c r="P118" i="93"/>
  <c r="R118" i="93"/>
  <c r="W118" i="93"/>
  <c r="Y118" i="93"/>
  <c r="AB118" i="93"/>
  <c r="AG118" i="93"/>
  <c r="P119" i="93"/>
  <c r="R119" i="93"/>
  <c r="W119" i="93"/>
  <c r="Y119" i="93"/>
  <c r="AB119" i="93"/>
  <c r="AG119" i="93"/>
  <c r="P120" i="93"/>
  <c r="R120" i="93"/>
  <c r="W120" i="93"/>
  <c r="Y120" i="93"/>
  <c r="AB120" i="93"/>
  <c r="AG120" i="93"/>
  <c r="P121" i="93"/>
  <c r="R121" i="93"/>
  <c r="W121" i="93"/>
  <c r="Y121" i="93"/>
  <c r="AB121" i="93"/>
  <c r="AG121" i="93"/>
  <c r="P122" i="93"/>
  <c r="R122" i="93"/>
  <c r="W122" i="93"/>
  <c r="Y122" i="93"/>
  <c r="AB122" i="93"/>
  <c r="AG122" i="93"/>
  <c r="P123" i="93"/>
  <c r="R123" i="93"/>
  <c r="W123" i="93"/>
  <c r="Y123" i="93"/>
  <c r="AB123" i="93"/>
  <c r="AG123" i="93"/>
  <c r="P124" i="93"/>
  <c r="R124" i="93"/>
  <c r="W124" i="93"/>
  <c r="Y124" i="93"/>
  <c r="AB124" i="93"/>
  <c r="AG124" i="93"/>
  <c r="P125" i="93"/>
  <c r="R125" i="93"/>
  <c r="W125" i="93"/>
  <c r="Y125" i="93"/>
  <c r="AB125" i="93"/>
  <c r="AG125" i="93"/>
  <c r="P126" i="93"/>
  <c r="R126" i="93"/>
  <c r="W126" i="93"/>
  <c r="Y126" i="93"/>
  <c r="AB126" i="93"/>
  <c r="AG126" i="93"/>
  <c r="P127" i="93"/>
  <c r="R127" i="93"/>
  <c r="W127" i="93"/>
  <c r="Y127" i="93"/>
  <c r="AB127" i="93"/>
  <c r="AG127" i="93"/>
  <c r="P128" i="93"/>
  <c r="R128" i="93"/>
  <c r="W128" i="93"/>
  <c r="Y128" i="93"/>
  <c r="AB128" i="93"/>
  <c r="AG128" i="93"/>
  <c r="P129" i="93"/>
  <c r="R129" i="93"/>
  <c r="W129" i="93"/>
  <c r="Y129" i="93"/>
  <c r="AB129" i="93"/>
  <c r="AG129" i="93"/>
  <c r="P130" i="93"/>
  <c r="R130" i="93"/>
  <c r="W130" i="93"/>
  <c r="Y130" i="93"/>
  <c r="AB130" i="93"/>
  <c r="AG130" i="93"/>
  <c r="P131" i="93"/>
  <c r="R131" i="93"/>
  <c r="W131" i="93"/>
  <c r="Y131" i="93"/>
  <c r="AB131" i="93"/>
  <c r="AG131" i="93"/>
  <c r="P132" i="93"/>
  <c r="R132" i="93"/>
  <c r="W132" i="93"/>
  <c r="Y132" i="93"/>
  <c r="AB132" i="93"/>
  <c r="AG132" i="93"/>
  <c r="P133" i="93"/>
  <c r="R133" i="93"/>
  <c r="W133" i="93"/>
  <c r="Y133" i="93"/>
  <c r="AB133" i="93"/>
  <c r="AG133" i="93"/>
  <c r="P134" i="93"/>
  <c r="R134" i="93"/>
  <c r="W134" i="93"/>
  <c r="Y134" i="93"/>
  <c r="AB134" i="93"/>
  <c r="AG134" i="93"/>
  <c r="P135" i="93"/>
  <c r="R135" i="93"/>
  <c r="W135" i="93"/>
  <c r="Y135" i="93"/>
  <c r="AB135" i="93"/>
  <c r="AG135" i="93"/>
  <c r="P136" i="93"/>
  <c r="R136" i="93"/>
  <c r="W136" i="93"/>
  <c r="Y136" i="93"/>
  <c r="AB136" i="93"/>
  <c r="AG136" i="93"/>
  <c r="P137" i="93"/>
  <c r="R137" i="93"/>
  <c r="W137" i="93"/>
  <c r="Y137" i="93"/>
  <c r="AB137" i="93"/>
  <c r="AG137" i="93"/>
  <c r="P138" i="93"/>
  <c r="R138" i="93"/>
  <c r="W138" i="93"/>
  <c r="Y138" i="93"/>
  <c r="AB138" i="93"/>
  <c r="AG138" i="93"/>
  <c r="P139" i="93"/>
  <c r="R139" i="93"/>
  <c r="W139" i="93"/>
  <c r="Y139" i="93"/>
  <c r="AB139" i="93"/>
  <c r="AG139" i="93"/>
  <c r="P140" i="93"/>
  <c r="R140" i="93"/>
  <c r="W140" i="93"/>
  <c r="Y140" i="93"/>
  <c r="AB140" i="93"/>
  <c r="AG140" i="93"/>
  <c r="P141" i="93"/>
  <c r="R141" i="93"/>
  <c r="W141" i="93"/>
  <c r="Y141" i="93"/>
  <c r="AB141" i="93"/>
  <c r="AG141" i="93"/>
  <c r="P142" i="93"/>
  <c r="R142" i="93"/>
  <c r="W142" i="93"/>
  <c r="Y142" i="93"/>
  <c r="AB142" i="93"/>
  <c r="AG142" i="93"/>
  <c r="P143" i="93"/>
  <c r="R143" i="93"/>
  <c r="W143" i="93"/>
  <c r="Y143" i="93"/>
  <c r="AB143" i="93"/>
  <c r="AG143" i="93"/>
  <c r="P144" i="93"/>
  <c r="R144" i="93"/>
  <c r="W144" i="93"/>
  <c r="Y144" i="93"/>
  <c r="AB144" i="93"/>
  <c r="AG144" i="93"/>
  <c r="R145" i="93"/>
  <c r="W145" i="93"/>
  <c r="Y145" i="93"/>
  <c r="AB145" i="93"/>
  <c r="AG145" i="93"/>
  <c r="P146" i="93"/>
  <c r="R146" i="93"/>
  <c r="W146" i="93"/>
  <c r="Y146" i="93"/>
  <c r="AB146" i="93"/>
  <c r="AG146" i="93"/>
  <c r="P147" i="93"/>
  <c r="R147" i="93"/>
  <c r="W147" i="93"/>
  <c r="Y147" i="93"/>
  <c r="AB147" i="93"/>
  <c r="AG147" i="93"/>
  <c r="AH2" i="93"/>
  <c r="AH3" i="93"/>
  <c r="AH4" i="93"/>
  <c r="AH5" i="93"/>
  <c r="AH6" i="93"/>
  <c r="AH7" i="93"/>
  <c r="AH8" i="93"/>
  <c r="AH9" i="93"/>
  <c r="AH10" i="93"/>
  <c r="AH11" i="93"/>
  <c r="AH12" i="93"/>
  <c r="AH13" i="93"/>
  <c r="AH14" i="93"/>
  <c r="AH15" i="93"/>
  <c r="AH16" i="93"/>
  <c r="AH17" i="93"/>
  <c r="AH18" i="93"/>
  <c r="AH19" i="93"/>
  <c r="AH20" i="93"/>
  <c r="AH21" i="93"/>
  <c r="AH22" i="93"/>
  <c r="AH23" i="93"/>
  <c r="AH24" i="93"/>
  <c r="AH25" i="93"/>
  <c r="AH26" i="93"/>
  <c r="AH27" i="93"/>
  <c r="AH28" i="93"/>
  <c r="AH29" i="93"/>
  <c r="AH30" i="93"/>
  <c r="AH31" i="93"/>
  <c r="AH32" i="93"/>
  <c r="AH33" i="93"/>
  <c r="AH34" i="93"/>
  <c r="AH35" i="93"/>
  <c r="AH36" i="93"/>
  <c r="AH37" i="93"/>
  <c r="AH38" i="93"/>
  <c r="AH39" i="93"/>
  <c r="AH40" i="93"/>
  <c r="AH41" i="93"/>
  <c r="AH42" i="93"/>
  <c r="AH43" i="93"/>
  <c r="AH44" i="93"/>
  <c r="AH45" i="93"/>
  <c r="AH46" i="93"/>
  <c r="AH47" i="93"/>
  <c r="AH48" i="93"/>
  <c r="AH49" i="93"/>
  <c r="AH50" i="93"/>
  <c r="AH51" i="93"/>
  <c r="AH52" i="93"/>
  <c r="AH53" i="93"/>
  <c r="AH54" i="93"/>
  <c r="AH55" i="93"/>
  <c r="AH56" i="93"/>
  <c r="AH57" i="93"/>
  <c r="AH58" i="93"/>
  <c r="AH59" i="93"/>
  <c r="AH60" i="93"/>
  <c r="AH61" i="93"/>
  <c r="AH62" i="93"/>
  <c r="AH63" i="93"/>
  <c r="AH64" i="93"/>
  <c r="AH65" i="93"/>
  <c r="AH66" i="93"/>
  <c r="AH67" i="93"/>
  <c r="AH68" i="93"/>
  <c r="AH69" i="93"/>
  <c r="AH70" i="93"/>
  <c r="AH71" i="93"/>
  <c r="AH72" i="93"/>
  <c r="AH73" i="93"/>
  <c r="AH74" i="93"/>
  <c r="AH75" i="93"/>
  <c r="AH76" i="93"/>
  <c r="AH77" i="93"/>
  <c r="AH78" i="93"/>
  <c r="AH79" i="93"/>
  <c r="AH80" i="93"/>
  <c r="AH81" i="93"/>
  <c r="AH82" i="93"/>
  <c r="AH83" i="93"/>
  <c r="AH84" i="93"/>
  <c r="AH85" i="93"/>
  <c r="AH86" i="93"/>
  <c r="AH87" i="93"/>
  <c r="AH88" i="93"/>
  <c r="AH89" i="93"/>
  <c r="AH90" i="93"/>
  <c r="AH91" i="93"/>
  <c r="AH92" i="93"/>
  <c r="AH93" i="93"/>
  <c r="AH94" i="93"/>
  <c r="AH95" i="93"/>
  <c r="AH96" i="93"/>
  <c r="AH97" i="93"/>
  <c r="AH98" i="93"/>
  <c r="AH99" i="93"/>
  <c r="AH100" i="93"/>
  <c r="AH101" i="93"/>
  <c r="AH102" i="93"/>
  <c r="AH103" i="93"/>
  <c r="AH104" i="93"/>
  <c r="AH105" i="93"/>
  <c r="AH106" i="93"/>
  <c r="AH107" i="93"/>
  <c r="AH108" i="93"/>
  <c r="AH109" i="93"/>
  <c r="AH110" i="93"/>
  <c r="AH111" i="93"/>
  <c r="AH112" i="93"/>
  <c r="AH113" i="93"/>
  <c r="AH114" i="93"/>
  <c r="AH115" i="93"/>
  <c r="AH116" i="93"/>
  <c r="AH117" i="93"/>
  <c r="AH118" i="93"/>
  <c r="AH119" i="93"/>
  <c r="AH120" i="93"/>
  <c r="AH121" i="93"/>
  <c r="AH122" i="93"/>
  <c r="AH123" i="93"/>
  <c r="AH124" i="93"/>
  <c r="AH125" i="93"/>
  <c r="AH126" i="93"/>
  <c r="AH127" i="93"/>
  <c r="AH128" i="93"/>
  <c r="AH129" i="93"/>
  <c r="AH130" i="93"/>
  <c r="AH131" i="93"/>
  <c r="AH132" i="93"/>
  <c r="AH133" i="93"/>
  <c r="AH134" i="93"/>
  <c r="AH135" i="93"/>
  <c r="AH136" i="93"/>
  <c r="AH137" i="93"/>
  <c r="AH138" i="93"/>
  <c r="AH139" i="93"/>
  <c r="AH140" i="93"/>
  <c r="AH141" i="93"/>
  <c r="AH142" i="93"/>
  <c r="AH143" i="93"/>
  <c r="AH144" i="93"/>
  <c r="AH145" i="93"/>
  <c r="AH146" i="93"/>
  <c r="AH147" i="93"/>
  <c r="AZ12" i="82"/>
  <c r="AZ37" i="82"/>
  <c r="AZ39" i="82"/>
  <c r="AZ44" i="82"/>
  <c r="AZ47" i="82"/>
  <c r="AZ88" i="82"/>
  <c r="AZ97" i="82"/>
  <c r="AZ101" i="82"/>
  <c r="AZ103" i="82"/>
  <c r="AZ142" i="82"/>
  <c r="AZ143" i="82"/>
  <c r="H2" i="93"/>
  <c r="H6" i="93"/>
  <c r="H7" i="93"/>
  <c r="H8" i="93"/>
  <c r="H11" i="93"/>
  <c r="H12" i="93"/>
  <c r="H13" i="93"/>
  <c r="H19" i="93"/>
  <c r="H20" i="93"/>
  <c r="H21" i="93"/>
  <c r="H22" i="93"/>
  <c r="H26" i="93"/>
  <c r="H119" i="93"/>
  <c r="H129" i="93"/>
  <c r="H30" i="93"/>
  <c r="H33" i="93"/>
  <c r="H35" i="93"/>
  <c r="H36" i="93"/>
  <c r="H37" i="93"/>
  <c r="H40" i="93"/>
  <c r="H42" i="93"/>
  <c r="H43" i="93"/>
  <c r="H44" i="93"/>
  <c r="H45" i="93"/>
  <c r="H67" i="93"/>
  <c r="H49" i="93"/>
  <c r="H50" i="93"/>
  <c r="H54" i="93"/>
  <c r="H60" i="93"/>
  <c r="H61" i="93"/>
  <c r="H62" i="93"/>
  <c r="H109" i="93"/>
  <c r="H63" i="93"/>
  <c r="H64" i="93"/>
  <c r="H65" i="93"/>
  <c r="H71" i="93"/>
  <c r="H66" i="93"/>
  <c r="H68" i="93"/>
  <c r="H75" i="93"/>
  <c r="H76" i="93"/>
  <c r="H78" i="93"/>
  <c r="H79" i="93"/>
  <c r="H131" i="93"/>
  <c r="H85" i="93"/>
  <c r="H86" i="93"/>
  <c r="H87" i="93"/>
  <c r="H88" i="93"/>
  <c r="H91" i="93"/>
  <c r="H92" i="93"/>
  <c r="H93" i="93"/>
  <c r="H95" i="93"/>
  <c r="H96" i="93"/>
  <c r="H97" i="93"/>
  <c r="H98" i="93"/>
  <c r="H99" i="93"/>
  <c r="H102" i="93"/>
  <c r="H103" i="93"/>
  <c r="H105" i="93"/>
  <c r="H106" i="93"/>
  <c r="H107" i="93"/>
  <c r="H110" i="93"/>
  <c r="H112" i="93"/>
  <c r="H111" i="93"/>
  <c r="H113" i="93"/>
  <c r="H114" i="93"/>
  <c r="H117" i="93"/>
  <c r="H118" i="93"/>
  <c r="H122" i="93"/>
  <c r="H124" i="93"/>
  <c r="H125" i="93"/>
  <c r="H126" i="93"/>
  <c r="H128" i="93"/>
  <c r="H130" i="93"/>
  <c r="H136" i="93"/>
  <c r="H137" i="93"/>
  <c r="H138" i="93"/>
  <c r="H140" i="93"/>
  <c r="H141" i="93"/>
  <c r="H142" i="93"/>
  <c r="H143" i="93"/>
  <c r="H144" i="93"/>
  <c r="H146" i="93"/>
  <c r="H147" i="93"/>
  <c r="H16" i="93"/>
  <c r="H25" i="93"/>
  <c r="H34" i="93"/>
  <c r="H39" i="93"/>
  <c r="H51" i="93"/>
  <c r="H70" i="93"/>
  <c r="H74" i="93"/>
  <c r="H80" i="93"/>
  <c r="H101" i="93"/>
  <c r="H116" i="93"/>
  <c r="H132" i="93"/>
  <c r="H134" i="93"/>
  <c r="U3" i="93"/>
  <c r="M3" i="93"/>
  <c r="M2" i="93"/>
  <c r="M4" i="93"/>
  <c r="M5" i="93"/>
  <c r="M6" i="93"/>
  <c r="M7" i="93"/>
  <c r="M8" i="93"/>
  <c r="M9" i="93"/>
  <c r="M10" i="93"/>
  <c r="M11" i="93"/>
  <c r="M12" i="93"/>
  <c r="M13" i="93"/>
  <c r="M14" i="93"/>
  <c r="M15" i="93"/>
  <c r="M16" i="93"/>
  <c r="M17" i="93"/>
  <c r="M18" i="93"/>
  <c r="M19" i="93"/>
  <c r="M20" i="93"/>
  <c r="M21" i="93"/>
  <c r="M22" i="93"/>
  <c r="M23" i="93"/>
  <c r="M24" i="93"/>
  <c r="M25" i="93"/>
  <c r="M26" i="93"/>
  <c r="M27" i="93"/>
  <c r="M28" i="93"/>
  <c r="M29" i="93"/>
  <c r="M30" i="93"/>
  <c r="M31" i="93"/>
  <c r="M32" i="93"/>
  <c r="M33" i="93"/>
  <c r="M34" i="93"/>
  <c r="M35" i="93"/>
  <c r="M36" i="93"/>
  <c r="M37" i="93"/>
  <c r="M38" i="93"/>
  <c r="M39" i="93"/>
  <c r="M40" i="93"/>
  <c r="M41" i="93"/>
  <c r="M42" i="93"/>
  <c r="M43" i="93"/>
  <c r="M44" i="93"/>
  <c r="M45" i="93"/>
  <c r="M46" i="93"/>
  <c r="M47" i="93"/>
  <c r="M48" i="93"/>
  <c r="M49" i="93"/>
  <c r="M50" i="93"/>
  <c r="M51" i="93"/>
  <c r="M52" i="93"/>
  <c r="M53" i="93"/>
  <c r="M54" i="93"/>
  <c r="M55" i="93"/>
  <c r="M56" i="93"/>
  <c r="M57" i="93"/>
  <c r="M58" i="93"/>
  <c r="M59" i="93"/>
  <c r="M60" i="93"/>
  <c r="M61" i="93"/>
  <c r="M62" i="93"/>
  <c r="M63" i="93"/>
  <c r="M64" i="93"/>
  <c r="M65" i="93"/>
  <c r="M66" i="93"/>
  <c r="M67" i="93"/>
  <c r="M68" i="93"/>
  <c r="M69" i="93"/>
  <c r="M70" i="93"/>
  <c r="M71" i="93"/>
  <c r="M72" i="93"/>
  <c r="M73" i="93"/>
  <c r="M74" i="93"/>
  <c r="M75" i="93"/>
  <c r="M76" i="93"/>
  <c r="M77" i="93"/>
  <c r="M78" i="93"/>
  <c r="M79" i="93"/>
  <c r="M80" i="93"/>
  <c r="M81" i="93"/>
  <c r="M82" i="93"/>
  <c r="M83" i="93"/>
  <c r="M84" i="93"/>
  <c r="M85" i="93"/>
  <c r="M86" i="93"/>
  <c r="M87" i="93"/>
  <c r="M88" i="93"/>
  <c r="M89" i="93"/>
  <c r="M90" i="93"/>
  <c r="M91" i="93"/>
  <c r="M92" i="93"/>
  <c r="M93" i="93"/>
  <c r="M94" i="93"/>
  <c r="M95" i="93"/>
  <c r="M96" i="93"/>
  <c r="M97" i="93"/>
  <c r="M98" i="93"/>
  <c r="M99" i="93"/>
  <c r="M100" i="93"/>
  <c r="M101" i="93"/>
  <c r="M102" i="93"/>
  <c r="M103" i="93"/>
  <c r="M104" i="93"/>
  <c r="M105" i="93"/>
  <c r="M106" i="93"/>
  <c r="M107" i="93"/>
  <c r="M108" i="93"/>
  <c r="M109" i="93"/>
  <c r="M110" i="93"/>
  <c r="M111" i="93"/>
  <c r="M112" i="93"/>
  <c r="M113" i="93"/>
  <c r="M114" i="93"/>
  <c r="M115" i="93"/>
  <c r="M116" i="93"/>
  <c r="M117" i="93"/>
  <c r="M118" i="93"/>
  <c r="M119" i="93"/>
  <c r="M120" i="93"/>
  <c r="M121" i="93"/>
  <c r="M122" i="93"/>
  <c r="M123" i="93"/>
  <c r="M124" i="93"/>
  <c r="M125" i="93"/>
  <c r="M126" i="93"/>
  <c r="M127" i="93"/>
  <c r="M128" i="93"/>
  <c r="M129" i="93"/>
  <c r="M130" i="93"/>
  <c r="M131" i="93"/>
  <c r="M132" i="93"/>
  <c r="M133" i="93"/>
  <c r="M134" i="93"/>
  <c r="M135" i="93"/>
  <c r="M136" i="93"/>
  <c r="M137" i="93"/>
  <c r="M138" i="93"/>
  <c r="M139" i="93"/>
  <c r="M140" i="93"/>
  <c r="M141" i="93"/>
  <c r="M142" i="93"/>
  <c r="M143" i="93"/>
  <c r="M144" i="93"/>
  <c r="M145" i="93"/>
  <c r="M146" i="93"/>
  <c r="M147" i="93"/>
  <c r="Z3" i="93"/>
  <c r="U2" i="93"/>
  <c r="Z2" i="93"/>
  <c r="U4" i="93"/>
  <c r="Z4" i="93"/>
  <c r="U5" i="93"/>
  <c r="Z5" i="93"/>
  <c r="U6" i="93"/>
  <c r="Z6" i="93"/>
  <c r="U7" i="93"/>
  <c r="Z7" i="93"/>
  <c r="U8" i="93"/>
  <c r="Z8" i="93"/>
  <c r="U9" i="93"/>
  <c r="Z9" i="93"/>
  <c r="U10" i="93"/>
  <c r="Z10" i="93"/>
  <c r="U11" i="93"/>
  <c r="Z11" i="93"/>
  <c r="U12" i="93"/>
  <c r="Z12" i="93"/>
  <c r="U13" i="93"/>
  <c r="Z13" i="93"/>
  <c r="U14" i="93"/>
  <c r="Z14" i="93"/>
  <c r="U15" i="93"/>
  <c r="Z15" i="93"/>
  <c r="U16" i="93"/>
  <c r="Z16" i="93"/>
  <c r="U17" i="93"/>
  <c r="Z17" i="93"/>
  <c r="U18" i="93"/>
  <c r="Z18" i="93"/>
  <c r="U19" i="93"/>
  <c r="Z19" i="93"/>
  <c r="U20" i="93"/>
  <c r="Z20" i="93"/>
  <c r="U21" i="93"/>
  <c r="Z21" i="93"/>
  <c r="U22" i="93"/>
  <c r="Z22" i="93"/>
  <c r="U23" i="93"/>
  <c r="Z23" i="93"/>
  <c r="U24" i="93"/>
  <c r="Z24" i="93"/>
  <c r="U25" i="93"/>
  <c r="Z25" i="93"/>
  <c r="U26" i="93"/>
  <c r="Z26" i="93"/>
  <c r="U27" i="93"/>
  <c r="Z27" i="93"/>
  <c r="U28" i="93"/>
  <c r="Z28" i="93"/>
  <c r="U29" i="93"/>
  <c r="Z29" i="93"/>
  <c r="U30" i="93"/>
  <c r="Z30" i="93"/>
  <c r="U31" i="93"/>
  <c r="Z31" i="93"/>
  <c r="U32" i="93"/>
  <c r="Z32" i="93"/>
  <c r="U33" i="93"/>
  <c r="Z33" i="93"/>
  <c r="U34" i="93"/>
  <c r="Z34" i="93"/>
  <c r="U35" i="93"/>
  <c r="Z35" i="93"/>
  <c r="U36" i="93"/>
  <c r="Z36" i="93"/>
  <c r="U37" i="93"/>
  <c r="Z37" i="93"/>
  <c r="U38" i="93"/>
  <c r="Z38" i="93"/>
  <c r="U39" i="93"/>
  <c r="Z39" i="93"/>
  <c r="U40" i="93"/>
  <c r="Z40" i="93"/>
  <c r="U41" i="93"/>
  <c r="Z41" i="93"/>
  <c r="U42" i="93"/>
  <c r="Z42" i="93"/>
  <c r="U43" i="93"/>
  <c r="Z43" i="93"/>
  <c r="U44" i="93"/>
  <c r="Z44" i="93"/>
  <c r="U45" i="93"/>
  <c r="Z45" i="93"/>
  <c r="U46" i="93"/>
  <c r="Z46" i="93"/>
  <c r="U47" i="93"/>
  <c r="Z47" i="93"/>
  <c r="U48" i="93"/>
  <c r="Z48" i="93"/>
  <c r="U49" i="93"/>
  <c r="Z49" i="93"/>
  <c r="U50" i="93"/>
  <c r="Z50" i="93"/>
  <c r="U51" i="93"/>
  <c r="Z51" i="93"/>
  <c r="U52" i="93"/>
  <c r="Z52" i="93"/>
  <c r="U53" i="93"/>
  <c r="Z53" i="93"/>
  <c r="U54" i="93"/>
  <c r="Z54" i="93"/>
  <c r="U55" i="93"/>
  <c r="Z55" i="93"/>
  <c r="U56" i="93"/>
  <c r="Z56" i="93"/>
  <c r="U57" i="93"/>
  <c r="Z57" i="93"/>
  <c r="U58" i="93"/>
  <c r="Z58" i="93"/>
  <c r="U59" i="93"/>
  <c r="Z59" i="93"/>
  <c r="U60" i="93"/>
  <c r="Z60" i="93"/>
  <c r="U61" i="93"/>
  <c r="Z61" i="93"/>
  <c r="U62" i="93"/>
  <c r="Z62" i="93"/>
  <c r="U63" i="93"/>
  <c r="Z63" i="93"/>
  <c r="U64" i="93"/>
  <c r="Z64" i="93"/>
  <c r="U65" i="93"/>
  <c r="Z65" i="93"/>
  <c r="U66" i="93"/>
  <c r="Z66" i="93"/>
  <c r="U67" i="93"/>
  <c r="Z67" i="93"/>
  <c r="U68" i="93"/>
  <c r="Z68" i="93"/>
  <c r="U69" i="93"/>
  <c r="Z69" i="93"/>
  <c r="U70" i="93"/>
  <c r="Z70" i="93"/>
  <c r="U71" i="93"/>
  <c r="Z71" i="93"/>
  <c r="U72" i="93"/>
  <c r="Z72" i="93"/>
  <c r="U73" i="93"/>
  <c r="Z73" i="93"/>
  <c r="U74" i="93"/>
  <c r="Z74" i="93"/>
  <c r="U75" i="93"/>
  <c r="Z75" i="93"/>
  <c r="U76" i="93"/>
  <c r="Z76" i="93"/>
  <c r="U77" i="93"/>
  <c r="Z77" i="93"/>
  <c r="U78" i="93"/>
  <c r="Z78" i="93"/>
  <c r="U79" i="93"/>
  <c r="Z79" i="93"/>
  <c r="U80" i="93"/>
  <c r="Z80" i="93"/>
  <c r="U81" i="93"/>
  <c r="Z81" i="93"/>
  <c r="U82" i="93"/>
  <c r="Z82" i="93"/>
  <c r="U83" i="93"/>
  <c r="Z83" i="93"/>
  <c r="U84" i="93"/>
  <c r="Z84" i="93"/>
  <c r="U85" i="93"/>
  <c r="Z85" i="93"/>
  <c r="U86" i="93"/>
  <c r="Z86" i="93"/>
  <c r="U87" i="93"/>
  <c r="Z87" i="93"/>
  <c r="U88" i="93"/>
  <c r="Z88" i="93"/>
  <c r="U89" i="93"/>
  <c r="Z89" i="93"/>
  <c r="U90" i="93"/>
  <c r="Z90" i="93"/>
  <c r="U91" i="93"/>
  <c r="Z91" i="93"/>
  <c r="U92" i="93"/>
  <c r="Z92" i="93"/>
  <c r="U93" i="93"/>
  <c r="Z93" i="93"/>
  <c r="U94" i="93"/>
  <c r="Z94" i="93"/>
  <c r="U95" i="93"/>
  <c r="Z95" i="93"/>
  <c r="U96" i="93"/>
  <c r="Z96" i="93"/>
  <c r="U97" i="93"/>
  <c r="Z97" i="93"/>
  <c r="U98" i="93"/>
  <c r="Z98" i="93"/>
  <c r="U99" i="93"/>
  <c r="Z99" i="93"/>
  <c r="U100" i="93"/>
  <c r="Z100" i="93"/>
  <c r="U101" i="93"/>
  <c r="Z101" i="93"/>
  <c r="U102" i="93"/>
  <c r="Z102" i="93"/>
  <c r="U103" i="93"/>
  <c r="Z103" i="93"/>
  <c r="U104" i="93"/>
  <c r="Z104" i="93"/>
  <c r="U105" i="93"/>
  <c r="Z105" i="93"/>
  <c r="U106" i="93"/>
  <c r="Z106" i="93"/>
  <c r="U107" i="93"/>
  <c r="Z107" i="93"/>
  <c r="U108" i="93"/>
  <c r="Z108" i="93"/>
  <c r="U109" i="93"/>
  <c r="Z109" i="93"/>
  <c r="U110" i="93"/>
  <c r="Z110" i="93"/>
  <c r="U111" i="93"/>
  <c r="Z111" i="93"/>
  <c r="U112" i="93"/>
  <c r="Z112" i="93"/>
  <c r="U113" i="93"/>
  <c r="Z113" i="93"/>
  <c r="U114" i="93"/>
  <c r="Z114" i="93"/>
  <c r="U115" i="93"/>
  <c r="Z115" i="93"/>
  <c r="U116" i="93"/>
  <c r="Z116" i="93"/>
  <c r="U117" i="93"/>
  <c r="Z117" i="93"/>
  <c r="U118" i="93"/>
  <c r="Z118" i="93"/>
  <c r="U119" i="93"/>
  <c r="Z119" i="93"/>
  <c r="U120" i="93"/>
  <c r="Z120" i="93"/>
  <c r="U121" i="93"/>
  <c r="Z121" i="93"/>
  <c r="U122" i="93"/>
  <c r="Z122" i="93"/>
  <c r="U123" i="93"/>
  <c r="Z123" i="93"/>
  <c r="U124" i="93"/>
  <c r="Z124" i="93"/>
  <c r="U125" i="93"/>
  <c r="Z125" i="93"/>
  <c r="U126" i="93"/>
  <c r="Z126" i="93"/>
  <c r="U127" i="93"/>
  <c r="Z127" i="93"/>
  <c r="U128" i="93"/>
  <c r="Z128" i="93"/>
  <c r="U129" i="93"/>
  <c r="Z129" i="93"/>
  <c r="U130" i="93"/>
  <c r="Z130" i="93"/>
  <c r="U131" i="93"/>
  <c r="Z131" i="93"/>
  <c r="U132" i="93"/>
  <c r="Z132" i="93"/>
  <c r="U133" i="93"/>
  <c r="Z133" i="93"/>
  <c r="U134" i="93"/>
  <c r="Z134" i="93"/>
  <c r="U135" i="93"/>
  <c r="Z135" i="93"/>
  <c r="U136" i="93"/>
  <c r="Z136" i="93"/>
  <c r="U137" i="93"/>
  <c r="Z137" i="93"/>
  <c r="U138" i="93"/>
  <c r="Z138" i="93"/>
  <c r="U139" i="93"/>
  <c r="Z139" i="93"/>
  <c r="U140" i="93"/>
  <c r="Z140" i="93"/>
  <c r="U141" i="93"/>
  <c r="Z141" i="93"/>
  <c r="U142" i="93"/>
  <c r="Z142" i="93"/>
  <c r="U143" i="93"/>
  <c r="Z143" i="93"/>
  <c r="U144" i="93"/>
  <c r="Z144" i="93"/>
  <c r="U145" i="93"/>
  <c r="Z145" i="93"/>
  <c r="U146" i="93"/>
  <c r="Z146" i="93"/>
  <c r="U147" i="93"/>
  <c r="Z147" i="93"/>
  <c r="Q3" i="93"/>
  <c r="G12" i="93"/>
  <c r="G16" i="93"/>
  <c r="G25" i="93"/>
  <c r="G30" i="93"/>
  <c r="G34" i="93"/>
  <c r="G37" i="93"/>
  <c r="G39" i="93"/>
  <c r="G44" i="93"/>
  <c r="G49" i="93"/>
  <c r="G50" i="93"/>
  <c r="G51" i="93"/>
  <c r="G60" i="93"/>
  <c r="G61" i="93"/>
  <c r="G63" i="93"/>
  <c r="G66" i="93"/>
  <c r="G70" i="93"/>
  <c r="G74" i="93"/>
  <c r="G80" i="93"/>
  <c r="G85" i="93"/>
  <c r="G88" i="93"/>
  <c r="G93" i="93"/>
  <c r="G97" i="93"/>
  <c r="G101" i="93"/>
  <c r="G103" i="93"/>
  <c r="G111" i="93"/>
  <c r="G116" i="93"/>
  <c r="G124" i="93"/>
  <c r="G125" i="93"/>
  <c r="G129" i="93"/>
  <c r="G132" i="93"/>
  <c r="G134" i="93"/>
  <c r="G136" i="93"/>
  <c r="G142" i="93"/>
  <c r="G143" i="93"/>
  <c r="T3" i="93"/>
  <c r="V3" i="93"/>
  <c r="X3" i="93"/>
  <c r="AA3" i="93"/>
  <c r="AC3" i="93"/>
  <c r="Q2" i="93"/>
  <c r="T2" i="93"/>
  <c r="V2" i="93"/>
  <c r="X2" i="93"/>
  <c r="AA2" i="93"/>
  <c r="AC2" i="93"/>
  <c r="Q4" i="93"/>
  <c r="T4" i="93"/>
  <c r="V4" i="93"/>
  <c r="X4" i="93"/>
  <c r="AA4" i="93"/>
  <c r="AC4" i="93"/>
  <c r="Q5" i="93"/>
  <c r="T5" i="93"/>
  <c r="V5" i="93"/>
  <c r="X5" i="93"/>
  <c r="AA5" i="93"/>
  <c r="AC5" i="93"/>
  <c r="Q6" i="93"/>
  <c r="T6" i="93"/>
  <c r="V6" i="93"/>
  <c r="X6" i="93"/>
  <c r="AA6" i="93"/>
  <c r="AC6" i="93"/>
  <c r="Q7" i="93"/>
  <c r="T7" i="93"/>
  <c r="V7" i="93"/>
  <c r="X7" i="93"/>
  <c r="AA7" i="93"/>
  <c r="AC7" i="93"/>
  <c r="Q8" i="93"/>
  <c r="T8" i="93"/>
  <c r="V8" i="93"/>
  <c r="X8" i="93"/>
  <c r="AA8" i="93"/>
  <c r="AC8" i="93"/>
  <c r="Q9" i="93"/>
  <c r="T9" i="93"/>
  <c r="V9" i="93"/>
  <c r="X9" i="93"/>
  <c r="AA9" i="93"/>
  <c r="AC9" i="93"/>
  <c r="Q10" i="93"/>
  <c r="T10" i="93"/>
  <c r="V10" i="93"/>
  <c r="X10" i="93"/>
  <c r="AA10" i="93"/>
  <c r="AC10" i="93"/>
  <c r="Q11" i="93"/>
  <c r="T11" i="93"/>
  <c r="V11" i="93"/>
  <c r="X11" i="93"/>
  <c r="AA11" i="93"/>
  <c r="AC11" i="93"/>
  <c r="Q12" i="93"/>
  <c r="T12" i="93"/>
  <c r="V12" i="93"/>
  <c r="X12" i="93"/>
  <c r="AA12" i="93"/>
  <c r="AC12" i="93"/>
  <c r="Q13" i="93"/>
  <c r="T13" i="93"/>
  <c r="V13" i="93"/>
  <c r="X13" i="93"/>
  <c r="AA13" i="93"/>
  <c r="AC13" i="93"/>
  <c r="Q14" i="93"/>
  <c r="T14" i="93"/>
  <c r="V14" i="93"/>
  <c r="X14" i="93"/>
  <c r="AA14" i="93"/>
  <c r="AC14" i="93"/>
  <c r="Q15" i="93"/>
  <c r="T15" i="93"/>
  <c r="V15" i="93"/>
  <c r="X15" i="93"/>
  <c r="AA15" i="93"/>
  <c r="AC15" i="93"/>
  <c r="Q16" i="93"/>
  <c r="T16" i="93"/>
  <c r="V16" i="93"/>
  <c r="X16" i="93"/>
  <c r="AA16" i="93"/>
  <c r="AC16" i="93"/>
  <c r="Q17" i="93"/>
  <c r="T17" i="93"/>
  <c r="V17" i="93"/>
  <c r="X17" i="93"/>
  <c r="AA17" i="93"/>
  <c r="AC17" i="93"/>
  <c r="Q18" i="93"/>
  <c r="T18" i="93"/>
  <c r="V18" i="93"/>
  <c r="X18" i="93"/>
  <c r="AA18" i="93"/>
  <c r="AC18" i="93"/>
  <c r="Q19" i="93"/>
  <c r="T19" i="93"/>
  <c r="V19" i="93"/>
  <c r="X19" i="93"/>
  <c r="AA19" i="93"/>
  <c r="AC19" i="93"/>
  <c r="Q20" i="93"/>
  <c r="T20" i="93"/>
  <c r="V20" i="93"/>
  <c r="X20" i="93"/>
  <c r="AA20" i="93"/>
  <c r="AC20" i="93"/>
  <c r="Q21" i="93"/>
  <c r="T21" i="93"/>
  <c r="V21" i="93"/>
  <c r="X21" i="93"/>
  <c r="AA21" i="93"/>
  <c r="AC21" i="93"/>
  <c r="Q22" i="93"/>
  <c r="T22" i="93"/>
  <c r="V22" i="93"/>
  <c r="X22" i="93"/>
  <c r="AA22" i="93"/>
  <c r="AC22" i="93"/>
  <c r="Q23" i="93"/>
  <c r="T23" i="93"/>
  <c r="V23" i="93"/>
  <c r="X23" i="93"/>
  <c r="AA23" i="93"/>
  <c r="AC23" i="93"/>
  <c r="Q24" i="93"/>
  <c r="T24" i="93"/>
  <c r="V24" i="93"/>
  <c r="X24" i="93"/>
  <c r="AA24" i="93"/>
  <c r="AC24" i="93"/>
  <c r="Q25" i="93"/>
  <c r="T25" i="93"/>
  <c r="V25" i="93"/>
  <c r="X25" i="93"/>
  <c r="AA25" i="93"/>
  <c r="AC25" i="93"/>
  <c r="Q26" i="93"/>
  <c r="T26" i="93"/>
  <c r="V26" i="93"/>
  <c r="X26" i="93"/>
  <c r="AA26" i="93"/>
  <c r="AC26" i="93"/>
  <c r="Q27" i="93"/>
  <c r="T27" i="93"/>
  <c r="V27" i="93"/>
  <c r="X27" i="93"/>
  <c r="AA27" i="93"/>
  <c r="AC27" i="93"/>
  <c r="Q28" i="93"/>
  <c r="T28" i="93"/>
  <c r="V28" i="93"/>
  <c r="X28" i="93"/>
  <c r="AA28" i="93"/>
  <c r="AC28" i="93"/>
  <c r="Q29" i="93"/>
  <c r="T29" i="93"/>
  <c r="V29" i="93"/>
  <c r="X29" i="93"/>
  <c r="AA29" i="93"/>
  <c r="AC29" i="93"/>
  <c r="Q30" i="93"/>
  <c r="T30" i="93"/>
  <c r="V30" i="93"/>
  <c r="X30" i="93"/>
  <c r="AA30" i="93"/>
  <c r="AC30" i="93"/>
  <c r="Q31" i="93"/>
  <c r="T31" i="93"/>
  <c r="V31" i="93"/>
  <c r="X31" i="93"/>
  <c r="AA31" i="93"/>
  <c r="AC31" i="93"/>
  <c r="Q32" i="93"/>
  <c r="T32" i="93"/>
  <c r="V32" i="93"/>
  <c r="X32" i="93"/>
  <c r="AA32" i="93"/>
  <c r="AC32" i="93"/>
  <c r="Q33" i="93"/>
  <c r="T33" i="93"/>
  <c r="V33" i="93"/>
  <c r="X33" i="93"/>
  <c r="AA33" i="93"/>
  <c r="AC33" i="93"/>
  <c r="Q34" i="93"/>
  <c r="T34" i="93"/>
  <c r="V34" i="93"/>
  <c r="X34" i="93"/>
  <c r="AA34" i="93"/>
  <c r="AC34" i="93"/>
  <c r="Q35" i="93"/>
  <c r="T35" i="93"/>
  <c r="V35" i="93"/>
  <c r="X35" i="93"/>
  <c r="AA35" i="93"/>
  <c r="AC35" i="93"/>
  <c r="Q36" i="93"/>
  <c r="T36" i="93"/>
  <c r="V36" i="93"/>
  <c r="X36" i="93"/>
  <c r="AA36" i="93"/>
  <c r="AC36" i="93"/>
  <c r="Q37" i="93"/>
  <c r="T37" i="93"/>
  <c r="V37" i="93"/>
  <c r="X37" i="93"/>
  <c r="AA37" i="93"/>
  <c r="AC37" i="93"/>
  <c r="Q38" i="93"/>
  <c r="T38" i="93"/>
  <c r="V38" i="93"/>
  <c r="X38" i="93"/>
  <c r="AA38" i="93"/>
  <c r="AC38" i="93"/>
  <c r="Q39" i="93"/>
  <c r="T39" i="93"/>
  <c r="V39" i="93"/>
  <c r="X39" i="93"/>
  <c r="AA39" i="93"/>
  <c r="AC39" i="93"/>
  <c r="Q40" i="93"/>
  <c r="T40" i="93"/>
  <c r="V40" i="93"/>
  <c r="X40" i="93"/>
  <c r="AA40" i="93"/>
  <c r="AC40" i="93"/>
  <c r="Q41" i="93"/>
  <c r="T41" i="93"/>
  <c r="V41" i="93"/>
  <c r="X41" i="93"/>
  <c r="AA41" i="93"/>
  <c r="AC41" i="93"/>
  <c r="Q42" i="93"/>
  <c r="T42" i="93"/>
  <c r="V42" i="93"/>
  <c r="X42" i="93"/>
  <c r="AA42" i="93"/>
  <c r="AC42" i="93"/>
  <c r="Q43" i="93"/>
  <c r="T43" i="93"/>
  <c r="V43" i="93"/>
  <c r="X43" i="93"/>
  <c r="AA43" i="93"/>
  <c r="AC43" i="93"/>
  <c r="Q44" i="93"/>
  <c r="T44" i="93"/>
  <c r="V44" i="93"/>
  <c r="X44" i="93"/>
  <c r="AA44" i="93"/>
  <c r="AC44" i="93"/>
  <c r="Q45" i="93"/>
  <c r="T45" i="93"/>
  <c r="V45" i="93"/>
  <c r="X45" i="93"/>
  <c r="AA45" i="93"/>
  <c r="AC45" i="93"/>
  <c r="Q46" i="93"/>
  <c r="T46" i="93"/>
  <c r="V46" i="93"/>
  <c r="X46" i="93"/>
  <c r="AA46" i="93"/>
  <c r="AC46" i="93"/>
  <c r="Q47" i="93"/>
  <c r="T47" i="93"/>
  <c r="V47" i="93"/>
  <c r="X47" i="93"/>
  <c r="AA47" i="93"/>
  <c r="AC47" i="93"/>
  <c r="Q48" i="93"/>
  <c r="T48" i="93"/>
  <c r="V48" i="93"/>
  <c r="X48" i="93"/>
  <c r="AA48" i="93"/>
  <c r="AC48" i="93"/>
  <c r="Q49" i="93"/>
  <c r="T49" i="93"/>
  <c r="V49" i="93"/>
  <c r="X49" i="93"/>
  <c r="AA49" i="93"/>
  <c r="AC49" i="93"/>
  <c r="Q50" i="93"/>
  <c r="T50" i="93"/>
  <c r="V50" i="93"/>
  <c r="X50" i="93"/>
  <c r="AA50" i="93"/>
  <c r="AC50" i="93"/>
  <c r="Q51" i="93"/>
  <c r="T51" i="93"/>
  <c r="V51" i="93"/>
  <c r="X51" i="93"/>
  <c r="AA51" i="93"/>
  <c r="AC51" i="93"/>
  <c r="Q52" i="93"/>
  <c r="T52" i="93"/>
  <c r="V52" i="93"/>
  <c r="X52" i="93"/>
  <c r="AA52" i="93"/>
  <c r="AC52" i="93"/>
  <c r="Q53" i="93"/>
  <c r="T53" i="93"/>
  <c r="V53" i="93"/>
  <c r="X53" i="93"/>
  <c r="AA53" i="93"/>
  <c r="AC53" i="93"/>
  <c r="Q54" i="93"/>
  <c r="T54" i="93"/>
  <c r="V54" i="93"/>
  <c r="X54" i="93"/>
  <c r="AA54" i="93"/>
  <c r="AC54" i="93"/>
  <c r="Q55" i="93"/>
  <c r="T55" i="93"/>
  <c r="V55" i="93"/>
  <c r="X55" i="93"/>
  <c r="AA55" i="93"/>
  <c r="AC55" i="93"/>
  <c r="Q56" i="93"/>
  <c r="T56" i="93"/>
  <c r="V56" i="93"/>
  <c r="X56" i="93"/>
  <c r="AA56" i="93"/>
  <c r="AC56" i="93"/>
  <c r="Q57" i="93"/>
  <c r="T57" i="93"/>
  <c r="V57" i="93"/>
  <c r="X57" i="93"/>
  <c r="AA57" i="93"/>
  <c r="AC57" i="93"/>
  <c r="Q58" i="93"/>
  <c r="T58" i="93"/>
  <c r="V58" i="93"/>
  <c r="X58" i="93"/>
  <c r="AA58" i="93"/>
  <c r="AC58" i="93"/>
  <c r="Q59" i="93"/>
  <c r="T59" i="93"/>
  <c r="V59" i="93"/>
  <c r="X59" i="93"/>
  <c r="AA59" i="93"/>
  <c r="AC59" i="93"/>
  <c r="Q60" i="93"/>
  <c r="T60" i="93"/>
  <c r="V60" i="93"/>
  <c r="X60" i="93"/>
  <c r="AA60" i="93"/>
  <c r="AC60" i="93"/>
  <c r="Q61" i="93"/>
  <c r="T61" i="93"/>
  <c r="V61" i="93"/>
  <c r="X61" i="93"/>
  <c r="AA61" i="93"/>
  <c r="AC61" i="93"/>
  <c r="Q62" i="93"/>
  <c r="T62" i="93"/>
  <c r="V62" i="93"/>
  <c r="X62" i="93"/>
  <c r="AA62" i="93"/>
  <c r="AC62" i="93"/>
  <c r="Q63" i="93"/>
  <c r="T63" i="93"/>
  <c r="V63" i="93"/>
  <c r="X63" i="93"/>
  <c r="AA63" i="93"/>
  <c r="AC63" i="93"/>
  <c r="Q64" i="93"/>
  <c r="T64" i="93"/>
  <c r="V64" i="93"/>
  <c r="X64" i="93"/>
  <c r="AA64" i="93"/>
  <c r="AC64" i="93"/>
  <c r="Q65" i="93"/>
  <c r="T65" i="93"/>
  <c r="V65" i="93"/>
  <c r="X65" i="93"/>
  <c r="AA65" i="93"/>
  <c r="AC65" i="93"/>
  <c r="Q66" i="93"/>
  <c r="T66" i="93"/>
  <c r="V66" i="93"/>
  <c r="X66" i="93"/>
  <c r="AA66" i="93"/>
  <c r="AC66" i="93"/>
  <c r="Q67" i="93"/>
  <c r="T67" i="93"/>
  <c r="V67" i="93"/>
  <c r="X67" i="93"/>
  <c r="AA67" i="93"/>
  <c r="AC67" i="93"/>
  <c r="Q68" i="93"/>
  <c r="T68" i="93"/>
  <c r="V68" i="93"/>
  <c r="X68" i="93"/>
  <c r="AA68" i="93"/>
  <c r="AC68" i="93"/>
  <c r="Q69" i="93"/>
  <c r="T69" i="93"/>
  <c r="V69" i="93"/>
  <c r="X69" i="93"/>
  <c r="AA69" i="93"/>
  <c r="AC69" i="93"/>
  <c r="Q70" i="93"/>
  <c r="T70" i="93"/>
  <c r="V70" i="93"/>
  <c r="X70" i="93"/>
  <c r="AA70" i="93"/>
  <c r="AC70" i="93"/>
  <c r="Q71" i="93"/>
  <c r="T71" i="93"/>
  <c r="V71" i="93"/>
  <c r="X71" i="93"/>
  <c r="AA71" i="93"/>
  <c r="AC71" i="93"/>
  <c r="Q72" i="93"/>
  <c r="T72" i="93"/>
  <c r="V72" i="93"/>
  <c r="X72" i="93"/>
  <c r="AA72" i="93"/>
  <c r="AC72" i="93"/>
  <c r="Q73" i="93"/>
  <c r="T73" i="93"/>
  <c r="V73" i="93"/>
  <c r="X73" i="93"/>
  <c r="AA73" i="93"/>
  <c r="AC73" i="93"/>
  <c r="Q74" i="93"/>
  <c r="T74" i="93"/>
  <c r="V74" i="93"/>
  <c r="X74" i="93"/>
  <c r="AA74" i="93"/>
  <c r="AC74" i="93"/>
  <c r="Q75" i="93"/>
  <c r="T75" i="93"/>
  <c r="V75" i="93"/>
  <c r="X75" i="93"/>
  <c r="AA75" i="93"/>
  <c r="AC75" i="93"/>
  <c r="Q76" i="93"/>
  <c r="T76" i="93"/>
  <c r="V76" i="93"/>
  <c r="X76" i="93"/>
  <c r="AA76" i="93"/>
  <c r="AC76" i="93"/>
  <c r="Q77" i="93"/>
  <c r="T77" i="93"/>
  <c r="V77" i="93"/>
  <c r="X77" i="93"/>
  <c r="AA77" i="93"/>
  <c r="AC77" i="93"/>
  <c r="Q78" i="93"/>
  <c r="T78" i="93"/>
  <c r="V78" i="93"/>
  <c r="X78" i="93"/>
  <c r="AA78" i="93"/>
  <c r="AC78" i="93"/>
  <c r="Q79" i="93"/>
  <c r="T79" i="93"/>
  <c r="V79" i="93"/>
  <c r="X79" i="93"/>
  <c r="AA79" i="93"/>
  <c r="AC79" i="93"/>
  <c r="Q80" i="93"/>
  <c r="T80" i="93"/>
  <c r="V80" i="93"/>
  <c r="X80" i="93"/>
  <c r="AA80" i="93"/>
  <c r="AC80" i="93"/>
  <c r="Q81" i="93"/>
  <c r="T81" i="93"/>
  <c r="V81" i="93"/>
  <c r="X81" i="93"/>
  <c r="AA81" i="93"/>
  <c r="AC81" i="93"/>
  <c r="Q82" i="93"/>
  <c r="T82" i="93"/>
  <c r="V82" i="93"/>
  <c r="X82" i="93"/>
  <c r="AA82" i="93"/>
  <c r="AC82" i="93"/>
  <c r="Q83" i="93"/>
  <c r="T83" i="93"/>
  <c r="V83" i="93"/>
  <c r="X83" i="93"/>
  <c r="AA83" i="93"/>
  <c r="AC83" i="93"/>
  <c r="Q84" i="93"/>
  <c r="T84" i="93"/>
  <c r="V84" i="93"/>
  <c r="X84" i="93"/>
  <c r="AA84" i="93"/>
  <c r="AC84" i="93"/>
  <c r="Q85" i="93"/>
  <c r="T85" i="93"/>
  <c r="V85" i="93"/>
  <c r="X85" i="93"/>
  <c r="AA85" i="93"/>
  <c r="AC85" i="93"/>
  <c r="Q86" i="93"/>
  <c r="T86" i="93"/>
  <c r="V86" i="93"/>
  <c r="X86" i="93"/>
  <c r="AA86" i="93"/>
  <c r="AC86" i="93"/>
  <c r="Q87" i="93"/>
  <c r="T87" i="93"/>
  <c r="V87" i="93"/>
  <c r="X87" i="93"/>
  <c r="AA87" i="93"/>
  <c r="AC87" i="93"/>
  <c r="Q88" i="93"/>
  <c r="T88" i="93"/>
  <c r="V88" i="93"/>
  <c r="X88" i="93"/>
  <c r="AA88" i="93"/>
  <c r="AC88" i="93"/>
  <c r="Q89" i="93"/>
  <c r="T89" i="93"/>
  <c r="V89" i="93"/>
  <c r="X89" i="93"/>
  <c r="AA89" i="93"/>
  <c r="AC89" i="93"/>
  <c r="Q90" i="93"/>
  <c r="T90" i="93"/>
  <c r="V90" i="93"/>
  <c r="X90" i="93"/>
  <c r="AA90" i="93"/>
  <c r="AC90" i="93"/>
  <c r="Q91" i="93"/>
  <c r="T91" i="93"/>
  <c r="V91" i="93"/>
  <c r="X91" i="93"/>
  <c r="AA91" i="93"/>
  <c r="AC91" i="93"/>
  <c r="Q92" i="93"/>
  <c r="T92" i="93"/>
  <c r="V92" i="93"/>
  <c r="X92" i="93"/>
  <c r="AA92" i="93"/>
  <c r="AC92" i="93"/>
  <c r="Q93" i="93"/>
  <c r="T93" i="93"/>
  <c r="V93" i="93"/>
  <c r="X93" i="93"/>
  <c r="AA93" i="93"/>
  <c r="AC93" i="93"/>
  <c r="Q94" i="93"/>
  <c r="T94" i="93"/>
  <c r="V94" i="93"/>
  <c r="X94" i="93"/>
  <c r="AA94" i="93"/>
  <c r="AC94" i="93"/>
  <c r="Q95" i="93"/>
  <c r="T95" i="93"/>
  <c r="V95" i="93"/>
  <c r="X95" i="93"/>
  <c r="AA95" i="93"/>
  <c r="AC95" i="93"/>
  <c r="Q96" i="93"/>
  <c r="T96" i="93"/>
  <c r="V96" i="93"/>
  <c r="X96" i="93"/>
  <c r="AA96" i="93"/>
  <c r="AC96" i="93"/>
  <c r="Q97" i="93"/>
  <c r="T97" i="93"/>
  <c r="V97" i="93"/>
  <c r="X97" i="93"/>
  <c r="AA97" i="93"/>
  <c r="AC97" i="93"/>
  <c r="Q98" i="93"/>
  <c r="T98" i="93"/>
  <c r="V98" i="93"/>
  <c r="X98" i="93"/>
  <c r="AA98" i="93"/>
  <c r="AC98" i="93"/>
  <c r="Q99" i="93"/>
  <c r="T99" i="93"/>
  <c r="V99" i="93"/>
  <c r="X99" i="93"/>
  <c r="AA99" i="93"/>
  <c r="AC99" i="93"/>
  <c r="Q100" i="93"/>
  <c r="T100" i="93"/>
  <c r="V100" i="93"/>
  <c r="X100" i="93"/>
  <c r="AA100" i="93"/>
  <c r="AC100" i="93"/>
  <c r="Q101" i="93"/>
  <c r="T101" i="93"/>
  <c r="V101" i="93"/>
  <c r="X101" i="93"/>
  <c r="AA101" i="93"/>
  <c r="AC101" i="93"/>
  <c r="Q102" i="93"/>
  <c r="T102" i="93"/>
  <c r="V102" i="93"/>
  <c r="X102" i="93"/>
  <c r="AA102" i="93"/>
  <c r="AC102" i="93"/>
  <c r="Q103" i="93"/>
  <c r="T103" i="93"/>
  <c r="V103" i="93"/>
  <c r="X103" i="93"/>
  <c r="AA103" i="93"/>
  <c r="AC103" i="93"/>
  <c r="Q104" i="93"/>
  <c r="T104" i="93"/>
  <c r="V104" i="93"/>
  <c r="X104" i="93"/>
  <c r="AA104" i="93"/>
  <c r="AC104" i="93"/>
  <c r="Q105" i="93"/>
  <c r="T105" i="93"/>
  <c r="V105" i="93"/>
  <c r="X105" i="93"/>
  <c r="AA105" i="93"/>
  <c r="AC105" i="93"/>
  <c r="Q106" i="93"/>
  <c r="T106" i="93"/>
  <c r="V106" i="93"/>
  <c r="X106" i="93"/>
  <c r="AA106" i="93"/>
  <c r="AC106" i="93"/>
  <c r="Q107" i="93"/>
  <c r="T107" i="93"/>
  <c r="V107" i="93"/>
  <c r="X107" i="93"/>
  <c r="AA107" i="93"/>
  <c r="AC107" i="93"/>
  <c r="Q108" i="93"/>
  <c r="T108" i="93"/>
  <c r="V108" i="93"/>
  <c r="X108" i="93"/>
  <c r="AA108" i="93"/>
  <c r="AC108" i="93"/>
  <c r="Q109" i="93"/>
  <c r="T109" i="93"/>
  <c r="V109" i="93"/>
  <c r="X109" i="93"/>
  <c r="AA109" i="93"/>
  <c r="AC109" i="93"/>
  <c r="Q110" i="93"/>
  <c r="T110" i="93"/>
  <c r="V110" i="93"/>
  <c r="X110" i="93"/>
  <c r="AA110" i="93"/>
  <c r="AC110" i="93"/>
  <c r="Q111" i="93"/>
  <c r="T111" i="93"/>
  <c r="V111" i="93"/>
  <c r="X111" i="93"/>
  <c r="AA111" i="93"/>
  <c r="AC111" i="93"/>
  <c r="Q112" i="93"/>
  <c r="T112" i="93"/>
  <c r="V112" i="93"/>
  <c r="X112" i="93"/>
  <c r="AA112" i="93"/>
  <c r="AC112" i="93"/>
  <c r="Q113" i="93"/>
  <c r="T113" i="93"/>
  <c r="V113" i="93"/>
  <c r="X113" i="93"/>
  <c r="AA113" i="93"/>
  <c r="AC113" i="93"/>
  <c r="Q114" i="93"/>
  <c r="T114" i="93"/>
  <c r="V114" i="93"/>
  <c r="X114" i="93"/>
  <c r="AA114" i="93"/>
  <c r="AC114" i="93"/>
  <c r="Q115" i="93"/>
  <c r="T115" i="93"/>
  <c r="V115" i="93"/>
  <c r="X115" i="93"/>
  <c r="AA115" i="93"/>
  <c r="AC115" i="93"/>
  <c r="Q116" i="93"/>
  <c r="T116" i="93"/>
  <c r="V116" i="93"/>
  <c r="X116" i="93"/>
  <c r="AA116" i="93"/>
  <c r="AC116" i="93"/>
  <c r="Q117" i="93"/>
  <c r="T117" i="93"/>
  <c r="V117" i="93"/>
  <c r="X117" i="93"/>
  <c r="AA117" i="93"/>
  <c r="AC117" i="93"/>
  <c r="Q118" i="93"/>
  <c r="T118" i="93"/>
  <c r="V118" i="93"/>
  <c r="X118" i="93"/>
  <c r="AA118" i="93"/>
  <c r="AC118" i="93"/>
  <c r="Q119" i="93"/>
  <c r="T119" i="93"/>
  <c r="V119" i="93"/>
  <c r="X119" i="93"/>
  <c r="AA119" i="93"/>
  <c r="AC119" i="93"/>
  <c r="Q120" i="93"/>
  <c r="T120" i="93"/>
  <c r="V120" i="93"/>
  <c r="X120" i="93"/>
  <c r="AA120" i="93"/>
  <c r="AC120" i="93"/>
  <c r="Q121" i="93"/>
  <c r="T121" i="93"/>
  <c r="V121" i="93"/>
  <c r="X121" i="93"/>
  <c r="AA121" i="93"/>
  <c r="AC121" i="93"/>
  <c r="Q122" i="93"/>
  <c r="T122" i="93"/>
  <c r="V122" i="93"/>
  <c r="X122" i="93"/>
  <c r="AA122" i="93"/>
  <c r="AC122" i="93"/>
  <c r="Q123" i="93"/>
  <c r="T123" i="93"/>
  <c r="V123" i="93"/>
  <c r="X123" i="93"/>
  <c r="AA123" i="93"/>
  <c r="AC123" i="93"/>
  <c r="Q124" i="93"/>
  <c r="T124" i="93"/>
  <c r="V124" i="93"/>
  <c r="X124" i="93"/>
  <c r="AA124" i="93"/>
  <c r="AC124" i="93"/>
  <c r="Q125" i="93"/>
  <c r="T125" i="93"/>
  <c r="V125" i="93"/>
  <c r="X125" i="93"/>
  <c r="AA125" i="93"/>
  <c r="AC125" i="93"/>
  <c r="Q126" i="93"/>
  <c r="T126" i="93"/>
  <c r="V126" i="93"/>
  <c r="X126" i="93"/>
  <c r="AA126" i="93"/>
  <c r="AC126" i="93"/>
  <c r="Q127" i="93"/>
  <c r="T127" i="93"/>
  <c r="V127" i="93"/>
  <c r="X127" i="93"/>
  <c r="AA127" i="93"/>
  <c r="AC127" i="93"/>
  <c r="Q128" i="93"/>
  <c r="T128" i="93"/>
  <c r="V128" i="93"/>
  <c r="X128" i="93"/>
  <c r="AA128" i="93"/>
  <c r="AC128" i="93"/>
  <c r="Q129" i="93"/>
  <c r="T129" i="93"/>
  <c r="V129" i="93"/>
  <c r="X129" i="93"/>
  <c r="AA129" i="93"/>
  <c r="AC129" i="93"/>
  <c r="Q130" i="93"/>
  <c r="T130" i="93"/>
  <c r="V130" i="93"/>
  <c r="X130" i="93"/>
  <c r="AA130" i="93"/>
  <c r="AC130" i="93"/>
  <c r="Q131" i="93"/>
  <c r="T131" i="93"/>
  <c r="V131" i="93"/>
  <c r="X131" i="93"/>
  <c r="AA131" i="93"/>
  <c r="AC131" i="93"/>
  <c r="Q132" i="93"/>
  <c r="T132" i="93"/>
  <c r="V132" i="93"/>
  <c r="X132" i="93"/>
  <c r="AA132" i="93"/>
  <c r="AC132" i="93"/>
  <c r="Q133" i="93"/>
  <c r="T133" i="93"/>
  <c r="V133" i="93"/>
  <c r="X133" i="93"/>
  <c r="AA133" i="93"/>
  <c r="AC133" i="93"/>
  <c r="Q134" i="93"/>
  <c r="T134" i="93"/>
  <c r="V134" i="93"/>
  <c r="X134" i="93"/>
  <c r="AA134" i="93"/>
  <c r="AC134" i="93"/>
  <c r="Q135" i="93"/>
  <c r="T135" i="93"/>
  <c r="V135" i="93"/>
  <c r="X135" i="93"/>
  <c r="AA135" i="93"/>
  <c r="AC135" i="93"/>
  <c r="Q136" i="93"/>
  <c r="T136" i="93"/>
  <c r="V136" i="93"/>
  <c r="X136" i="93"/>
  <c r="AA136" i="93"/>
  <c r="AC136" i="93"/>
  <c r="Q137" i="93"/>
  <c r="T137" i="93"/>
  <c r="V137" i="93"/>
  <c r="X137" i="93"/>
  <c r="AA137" i="93"/>
  <c r="AC137" i="93"/>
  <c r="Q138" i="93"/>
  <c r="T138" i="93"/>
  <c r="V138" i="93"/>
  <c r="X138" i="93"/>
  <c r="AA138" i="93"/>
  <c r="AC138" i="93"/>
  <c r="Q139" i="93"/>
  <c r="T139" i="93"/>
  <c r="V139" i="93"/>
  <c r="X139" i="93"/>
  <c r="AA139" i="93"/>
  <c r="AC139" i="93"/>
  <c r="Q140" i="93"/>
  <c r="T140" i="93"/>
  <c r="V140" i="93"/>
  <c r="X140" i="93"/>
  <c r="AA140" i="93"/>
  <c r="AC140" i="93"/>
  <c r="Q141" i="93"/>
  <c r="T141" i="93"/>
  <c r="V141" i="93"/>
  <c r="X141" i="93"/>
  <c r="AA141" i="93"/>
  <c r="AC141" i="93"/>
  <c r="Q142" i="93"/>
  <c r="T142" i="93"/>
  <c r="V142" i="93"/>
  <c r="X142" i="93"/>
  <c r="AA142" i="93"/>
  <c r="AC142" i="93"/>
  <c r="Q143" i="93"/>
  <c r="T143" i="93"/>
  <c r="V143" i="93"/>
  <c r="X143" i="93"/>
  <c r="AA143" i="93"/>
  <c r="AC143" i="93"/>
  <c r="Q144" i="93"/>
  <c r="T144" i="93"/>
  <c r="V144" i="93"/>
  <c r="X144" i="93"/>
  <c r="AA144" i="93"/>
  <c r="AC144" i="93"/>
  <c r="Q145" i="93"/>
  <c r="T145" i="93"/>
  <c r="V145" i="93"/>
  <c r="X145" i="93"/>
  <c r="AA145" i="93"/>
  <c r="AC145" i="93"/>
  <c r="Q146" i="93"/>
  <c r="T146" i="93"/>
  <c r="V146" i="93"/>
  <c r="X146" i="93"/>
  <c r="AA146" i="93"/>
  <c r="AC146" i="93"/>
  <c r="Q147" i="93"/>
  <c r="T147" i="93"/>
  <c r="V147" i="93"/>
  <c r="X147" i="93"/>
  <c r="AA147" i="93"/>
  <c r="AC147" i="93"/>
  <c r="AD3" i="93"/>
  <c r="H3" i="102"/>
  <c r="AD2" i="93"/>
  <c r="H2" i="102"/>
  <c r="AD4" i="93"/>
  <c r="H4" i="102"/>
  <c r="AD5" i="93"/>
  <c r="H5" i="102"/>
  <c r="AD6" i="93"/>
  <c r="H6" i="102"/>
  <c r="AD7" i="93"/>
  <c r="H7" i="102"/>
  <c r="AD8" i="93"/>
  <c r="H8" i="102"/>
  <c r="AD9" i="93"/>
  <c r="H9" i="102"/>
  <c r="AD10" i="93"/>
  <c r="H10" i="102"/>
  <c r="AD11" i="93"/>
  <c r="H11" i="102"/>
  <c r="H12" i="102"/>
  <c r="AD13" i="93"/>
  <c r="H13" i="102"/>
  <c r="AD14" i="93"/>
  <c r="H14" i="102"/>
  <c r="AD15" i="93"/>
  <c r="H15" i="102"/>
  <c r="AD16" i="93"/>
  <c r="H16" i="102"/>
  <c r="AD17" i="93"/>
  <c r="H17" i="102"/>
  <c r="AD18" i="93"/>
  <c r="H18" i="102"/>
  <c r="AD19" i="93"/>
  <c r="H19" i="102"/>
  <c r="AD20" i="93"/>
  <c r="H20" i="102"/>
  <c r="AD21" i="93"/>
  <c r="H21" i="102"/>
  <c r="AD22" i="93"/>
  <c r="H22" i="102"/>
  <c r="AD23" i="93"/>
  <c r="H23" i="102"/>
  <c r="AD24" i="93"/>
  <c r="H24" i="102"/>
  <c r="AD25" i="93"/>
  <c r="H25" i="102"/>
  <c r="AD26" i="93"/>
  <c r="H26" i="102"/>
  <c r="AD27" i="93"/>
  <c r="H27" i="102"/>
  <c r="AD28" i="93"/>
  <c r="H28" i="102"/>
  <c r="AD29" i="93"/>
  <c r="H29" i="102"/>
  <c r="AD30" i="93"/>
  <c r="H30" i="102"/>
  <c r="AD31" i="93"/>
  <c r="H31" i="102"/>
  <c r="AD32" i="93"/>
  <c r="H32" i="102"/>
  <c r="AD33" i="93"/>
  <c r="H33" i="102"/>
  <c r="AD34" i="93"/>
  <c r="H34" i="102"/>
  <c r="AD35" i="93"/>
  <c r="H35" i="102"/>
  <c r="AD36" i="93"/>
  <c r="H36" i="102"/>
  <c r="H37" i="102"/>
  <c r="AD38" i="93"/>
  <c r="H38" i="102"/>
  <c r="H39" i="102"/>
  <c r="AD40" i="93"/>
  <c r="H40" i="102"/>
  <c r="AD41" i="93"/>
  <c r="H41" i="102"/>
  <c r="AD42" i="93"/>
  <c r="H42" i="102"/>
  <c r="AD43" i="93"/>
  <c r="H43" i="102"/>
  <c r="H44" i="102"/>
  <c r="AD45" i="93"/>
  <c r="H45" i="102"/>
  <c r="AD46" i="93"/>
  <c r="H46" i="102"/>
  <c r="H47" i="102"/>
  <c r="AD48" i="93"/>
  <c r="H48" i="102"/>
  <c r="AD49" i="93"/>
  <c r="H49" i="102"/>
  <c r="AD50" i="93"/>
  <c r="H50" i="102"/>
  <c r="AD51" i="93"/>
  <c r="H51" i="102"/>
  <c r="AD52" i="93"/>
  <c r="H52" i="102"/>
  <c r="AD53" i="93"/>
  <c r="H53" i="102"/>
  <c r="AD54" i="93"/>
  <c r="H54" i="102"/>
  <c r="AD55" i="93"/>
  <c r="H55" i="102"/>
  <c r="AD56" i="93"/>
  <c r="H56" i="102"/>
  <c r="AD57" i="93"/>
  <c r="H57" i="102"/>
  <c r="AD58" i="93"/>
  <c r="H58" i="102"/>
  <c r="AD59" i="93"/>
  <c r="H59" i="102"/>
  <c r="AD60" i="93"/>
  <c r="H60" i="102"/>
  <c r="AD61" i="93"/>
  <c r="H61" i="102"/>
  <c r="AD62" i="93"/>
  <c r="H62" i="102"/>
  <c r="AD63" i="93"/>
  <c r="H63" i="102"/>
  <c r="AD64" i="93"/>
  <c r="H64" i="102"/>
  <c r="AD65" i="93"/>
  <c r="H65" i="102"/>
  <c r="AD66" i="93"/>
  <c r="H66" i="102"/>
  <c r="AD67" i="93"/>
  <c r="H67" i="102"/>
  <c r="AD68" i="93"/>
  <c r="H68" i="102"/>
  <c r="AD69" i="93"/>
  <c r="H69" i="102"/>
  <c r="AD70" i="93"/>
  <c r="H70" i="102"/>
  <c r="AD71" i="93"/>
  <c r="H71" i="102"/>
  <c r="AD72" i="93"/>
  <c r="H72" i="102"/>
  <c r="AD73" i="93"/>
  <c r="H73" i="102"/>
  <c r="AD74" i="93"/>
  <c r="H74" i="102"/>
  <c r="AD75" i="93"/>
  <c r="H75" i="102"/>
  <c r="AD76" i="93"/>
  <c r="H76" i="102"/>
  <c r="AD77" i="93"/>
  <c r="H77" i="102"/>
  <c r="AD78" i="93"/>
  <c r="H78" i="102"/>
  <c r="AD79" i="93"/>
  <c r="H79" i="102"/>
  <c r="AD80" i="93"/>
  <c r="H80" i="102"/>
  <c r="AD81" i="93"/>
  <c r="H81" i="102"/>
  <c r="AD82" i="93"/>
  <c r="H82" i="102"/>
  <c r="AD83" i="93"/>
  <c r="H83" i="102"/>
  <c r="AD84" i="93"/>
  <c r="H84" i="102"/>
  <c r="AD85" i="93"/>
  <c r="H85" i="102"/>
  <c r="AD86" i="93"/>
  <c r="H86" i="102"/>
  <c r="AD87" i="93"/>
  <c r="H87" i="102"/>
  <c r="H88" i="102"/>
  <c r="AD89" i="93"/>
  <c r="H89" i="102"/>
  <c r="AD90" i="93"/>
  <c r="H90" i="102"/>
  <c r="AD91" i="93"/>
  <c r="H91" i="102"/>
  <c r="AD92" i="93"/>
  <c r="H92" i="102"/>
  <c r="AD93" i="93"/>
  <c r="H93" i="102"/>
  <c r="AD94" i="93"/>
  <c r="H94" i="102"/>
  <c r="AD95" i="93"/>
  <c r="H95" i="102"/>
  <c r="AD96" i="93"/>
  <c r="H96" i="102"/>
  <c r="H97" i="102"/>
  <c r="AD98" i="93"/>
  <c r="H98" i="102"/>
  <c r="AD99" i="93"/>
  <c r="H99" i="102"/>
  <c r="AD100" i="93"/>
  <c r="H100" i="102"/>
  <c r="H101" i="102"/>
  <c r="AD102" i="93"/>
  <c r="H102" i="102"/>
  <c r="H103" i="102"/>
  <c r="AD104" i="93"/>
  <c r="H104" i="102"/>
  <c r="AD105" i="93"/>
  <c r="H105" i="102"/>
  <c r="AD106" i="93"/>
  <c r="H106" i="102"/>
  <c r="AD107" i="93"/>
  <c r="H107" i="102"/>
  <c r="AD108" i="93"/>
  <c r="H108" i="102"/>
  <c r="AD109" i="93"/>
  <c r="H109" i="102"/>
  <c r="AD110" i="93"/>
  <c r="H110" i="102"/>
  <c r="AD111" i="93"/>
  <c r="H111" i="102"/>
  <c r="AD112" i="93"/>
  <c r="H112" i="102"/>
  <c r="AD113" i="93"/>
  <c r="H113" i="102"/>
  <c r="AD114" i="93"/>
  <c r="H114" i="102"/>
  <c r="AD115" i="93"/>
  <c r="H115" i="102"/>
  <c r="AD116" i="93"/>
  <c r="H116" i="102"/>
  <c r="AD117" i="93"/>
  <c r="H117" i="102"/>
  <c r="AD118" i="93"/>
  <c r="H118" i="102"/>
  <c r="AD119" i="93"/>
  <c r="H119" i="102"/>
  <c r="AD120" i="93"/>
  <c r="H120" i="102"/>
  <c r="AD121" i="93"/>
  <c r="H121" i="102"/>
  <c r="AD122" i="93"/>
  <c r="H122" i="102"/>
  <c r="AD123" i="93"/>
  <c r="H123" i="102"/>
  <c r="AD124" i="93"/>
  <c r="H124" i="102"/>
  <c r="AD125" i="93"/>
  <c r="H125" i="102"/>
  <c r="AD126" i="93"/>
  <c r="H126" i="102"/>
  <c r="AD127" i="93"/>
  <c r="H127" i="102"/>
  <c r="AD128" i="93"/>
  <c r="H128" i="102"/>
  <c r="AD129" i="93"/>
  <c r="H129" i="102"/>
  <c r="AD130" i="93"/>
  <c r="H130" i="102"/>
  <c r="AD131" i="93"/>
  <c r="H131" i="102"/>
  <c r="AD132" i="93"/>
  <c r="H132" i="102"/>
  <c r="AD133" i="93"/>
  <c r="H133" i="102"/>
  <c r="AD134" i="93"/>
  <c r="H134" i="102"/>
  <c r="AD135" i="93"/>
  <c r="H135" i="102"/>
  <c r="AD136" i="93"/>
  <c r="H136" i="102"/>
  <c r="AD137" i="93"/>
  <c r="H137" i="102"/>
  <c r="AD138" i="93"/>
  <c r="H138" i="102"/>
  <c r="AD139" i="93"/>
  <c r="H139" i="102"/>
  <c r="AD140" i="93"/>
  <c r="H140" i="102"/>
  <c r="AD141" i="93"/>
  <c r="H141" i="102"/>
  <c r="H142" i="102"/>
  <c r="H143" i="102"/>
  <c r="AD144" i="93"/>
  <c r="H144" i="102"/>
  <c r="AD145" i="93"/>
  <c r="H145" i="102"/>
  <c r="AD146" i="93"/>
  <c r="H146" i="102"/>
  <c r="AD147" i="93"/>
  <c r="H147" i="102"/>
  <c r="I3" i="102"/>
  <c r="I4" i="102"/>
  <c r="I5" i="102"/>
  <c r="I6" i="102"/>
  <c r="I7" i="102"/>
  <c r="I8" i="102"/>
  <c r="I9" i="102"/>
  <c r="I10" i="102"/>
  <c r="I11" i="102"/>
  <c r="I12" i="102"/>
  <c r="I13" i="102"/>
  <c r="I14" i="102"/>
  <c r="I15" i="102"/>
  <c r="I16" i="102"/>
  <c r="I17" i="102"/>
  <c r="I18" i="102"/>
  <c r="I19" i="102"/>
  <c r="I20" i="102"/>
  <c r="I21" i="102"/>
  <c r="I22" i="102"/>
  <c r="I23" i="102"/>
  <c r="I24" i="102"/>
  <c r="I25" i="102"/>
  <c r="I26" i="102"/>
  <c r="I27" i="102"/>
  <c r="I28" i="102"/>
  <c r="I29" i="102"/>
  <c r="I30" i="102"/>
  <c r="I31" i="102"/>
  <c r="I32" i="102"/>
  <c r="I33" i="102"/>
  <c r="I34" i="102"/>
  <c r="I35" i="102"/>
  <c r="I36" i="102"/>
  <c r="I37" i="102"/>
  <c r="I38" i="102"/>
  <c r="I39" i="102"/>
  <c r="I40" i="102"/>
  <c r="I41" i="102"/>
  <c r="I42" i="102"/>
  <c r="I43" i="102"/>
  <c r="I44" i="102"/>
  <c r="I45" i="102"/>
  <c r="I46" i="102"/>
  <c r="I47" i="102"/>
  <c r="I48" i="102"/>
  <c r="I49" i="102"/>
  <c r="I50" i="102"/>
  <c r="I51" i="102"/>
  <c r="I52" i="102"/>
  <c r="I53" i="102"/>
  <c r="I54" i="102"/>
  <c r="I55" i="102"/>
  <c r="I56" i="102"/>
  <c r="I57" i="102"/>
  <c r="I58" i="102"/>
  <c r="I59" i="102"/>
  <c r="I60" i="102"/>
  <c r="I61" i="102"/>
  <c r="I62" i="102"/>
  <c r="I63" i="102"/>
  <c r="I64" i="102"/>
  <c r="I65" i="102"/>
  <c r="I66" i="102"/>
  <c r="I67" i="102"/>
  <c r="I68" i="102"/>
  <c r="I69" i="102"/>
  <c r="I70" i="102"/>
  <c r="I71" i="102"/>
  <c r="I72" i="102"/>
  <c r="I73" i="102"/>
  <c r="I74" i="102"/>
  <c r="I75" i="102"/>
  <c r="I76" i="102"/>
  <c r="I77" i="102"/>
  <c r="I78" i="102"/>
  <c r="I79" i="102"/>
  <c r="I80" i="102"/>
  <c r="I81" i="102"/>
  <c r="I82" i="102"/>
  <c r="I83" i="102"/>
  <c r="I84" i="102"/>
  <c r="I85" i="102"/>
  <c r="I86" i="102"/>
  <c r="I87" i="102"/>
  <c r="I88" i="102"/>
  <c r="I89" i="102"/>
  <c r="I90" i="102"/>
  <c r="I91" i="102"/>
  <c r="I92" i="102"/>
  <c r="I93" i="102"/>
  <c r="I94" i="102"/>
  <c r="I95" i="102"/>
  <c r="I96" i="102"/>
  <c r="I97" i="102"/>
  <c r="I98" i="102"/>
  <c r="I99" i="102"/>
  <c r="I100" i="102"/>
  <c r="I101" i="102"/>
  <c r="I102" i="102"/>
  <c r="I103" i="102"/>
  <c r="I104" i="102"/>
  <c r="I105" i="102"/>
  <c r="I106" i="102"/>
  <c r="I107" i="102"/>
  <c r="I108" i="102"/>
  <c r="I109" i="102"/>
  <c r="I110" i="102"/>
  <c r="I111" i="102"/>
  <c r="I112" i="102"/>
  <c r="I113" i="102"/>
  <c r="I114" i="102"/>
  <c r="I115" i="102"/>
  <c r="I116" i="102"/>
  <c r="I117" i="102"/>
  <c r="I118" i="102"/>
  <c r="I119" i="102"/>
  <c r="I120" i="102"/>
  <c r="I121" i="102"/>
  <c r="I122" i="102"/>
  <c r="I123" i="102"/>
  <c r="I124" i="102"/>
  <c r="I125" i="102"/>
  <c r="I126" i="102"/>
  <c r="I127" i="102"/>
  <c r="I128" i="102"/>
  <c r="I129" i="102"/>
  <c r="I130" i="102"/>
  <c r="I131" i="102"/>
  <c r="I132" i="102"/>
  <c r="I133" i="102"/>
  <c r="I134" i="102"/>
  <c r="I135" i="102"/>
  <c r="I136" i="102"/>
  <c r="I137" i="102"/>
  <c r="I138" i="102"/>
  <c r="I139" i="102"/>
  <c r="I140" i="102"/>
  <c r="I141" i="102"/>
  <c r="I142" i="102"/>
  <c r="I143" i="102"/>
  <c r="I144" i="102"/>
  <c r="I145" i="102"/>
  <c r="I146" i="102"/>
  <c r="I147" i="102"/>
  <c r="I2" i="102"/>
  <c r="AF12" i="93"/>
  <c r="AF37" i="93"/>
  <c r="AF39" i="93"/>
  <c r="AF44" i="93"/>
  <c r="AF88" i="93"/>
  <c r="AF97" i="93"/>
  <c r="AF101" i="93"/>
  <c r="AF103" i="93"/>
  <c r="AF142" i="93"/>
  <c r="D14" i="94"/>
  <c r="AP12" i="79"/>
  <c r="AP37" i="79"/>
  <c r="AP39" i="79"/>
  <c r="AP44" i="79"/>
  <c r="AP47" i="79"/>
  <c r="AP88" i="79"/>
  <c r="AP97" i="79"/>
  <c r="AP101" i="79"/>
  <c r="AP103" i="79"/>
  <c r="AP142" i="79"/>
  <c r="AP143" i="79"/>
  <c r="P12" i="79"/>
  <c r="AH12" i="79"/>
  <c r="P37" i="79"/>
  <c r="AH37" i="79"/>
  <c r="P39" i="79"/>
  <c r="AH39" i="79"/>
  <c r="P44" i="79"/>
  <c r="AH44" i="79"/>
  <c r="P88" i="79"/>
  <c r="AH88" i="79"/>
  <c r="P97" i="79"/>
  <c r="AH97" i="79"/>
  <c r="P101" i="79"/>
  <c r="AH101" i="79"/>
  <c r="P103" i="79"/>
  <c r="AH103" i="79"/>
  <c r="P142" i="79"/>
  <c r="AH142" i="79"/>
  <c r="H3" i="95"/>
  <c r="H2" i="95"/>
  <c r="H4" i="95"/>
  <c r="H5" i="95"/>
  <c r="H6" i="95"/>
  <c r="H7" i="95"/>
  <c r="H8" i="95"/>
  <c r="H9" i="95"/>
  <c r="H10" i="95"/>
  <c r="H11" i="95"/>
  <c r="H12" i="95"/>
  <c r="H13" i="95"/>
  <c r="H14" i="95"/>
  <c r="H15" i="95"/>
  <c r="H16" i="95"/>
  <c r="H17" i="95"/>
  <c r="H18" i="95"/>
  <c r="H19" i="95"/>
  <c r="H20" i="95"/>
  <c r="H21" i="95"/>
  <c r="H22" i="95"/>
  <c r="H23" i="95"/>
  <c r="H24" i="95"/>
  <c r="H25" i="95"/>
  <c r="H26" i="95"/>
  <c r="H27" i="95"/>
  <c r="H28" i="95"/>
  <c r="H29" i="95"/>
  <c r="H30" i="95"/>
  <c r="H31" i="95"/>
  <c r="H32" i="95"/>
  <c r="H33" i="95"/>
  <c r="H34" i="95"/>
  <c r="H35" i="95"/>
  <c r="H36" i="95"/>
  <c r="H37" i="95"/>
  <c r="H38" i="95"/>
  <c r="H39" i="95"/>
  <c r="H40" i="95"/>
  <c r="H41" i="95"/>
  <c r="H42" i="95"/>
  <c r="H43" i="95"/>
  <c r="H44" i="95"/>
  <c r="H45" i="95"/>
  <c r="H46" i="95"/>
  <c r="AD47" i="93"/>
  <c r="H47" i="95"/>
  <c r="H48" i="95"/>
  <c r="H49" i="95"/>
  <c r="H50" i="95"/>
  <c r="H51" i="95"/>
  <c r="H52" i="95"/>
  <c r="H53" i="95"/>
  <c r="H54" i="95"/>
  <c r="H55" i="95"/>
  <c r="H56" i="95"/>
  <c r="H57" i="95"/>
  <c r="H58" i="95"/>
  <c r="H59" i="95"/>
  <c r="H60" i="95"/>
  <c r="H61" i="95"/>
  <c r="H62" i="95"/>
  <c r="H63" i="95"/>
  <c r="H64" i="95"/>
  <c r="H65" i="95"/>
  <c r="H66" i="95"/>
  <c r="H67" i="95"/>
  <c r="H68" i="95"/>
  <c r="H69" i="95"/>
  <c r="H70" i="95"/>
  <c r="H71" i="95"/>
  <c r="H72" i="95"/>
  <c r="H73" i="95"/>
  <c r="H74" i="95"/>
  <c r="H75" i="95"/>
  <c r="H76" i="95"/>
  <c r="H77" i="95"/>
  <c r="H78" i="95"/>
  <c r="H79" i="95"/>
  <c r="H80" i="95"/>
  <c r="H81" i="95"/>
  <c r="H82" i="95"/>
  <c r="H83" i="95"/>
  <c r="H84" i="95"/>
  <c r="H85" i="95"/>
  <c r="H86" i="95"/>
  <c r="H87" i="95"/>
  <c r="H88" i="95"/>
  <c r="H89" i="95"/>
  <c r="H90" i="95"/>
  <c r="H91" i="95"/>
  <c r="H92" i="95"/>
  <c r="H93" i="95"/>
  <c r="H94" i="95"/>
  <c r="H95" i="95"/>
  <c r="H96" i="95"/>
  <c r="H97" i="95"/>
  <c r="H98" i="95"/>
  <c r="H99" i="95"/>
  <c r="H100" i="95"/>
  <c r="H101" i="95"/>
  <c r="H102" i="95"/>
  <c r="H103" i="95"/>
  <c r="H104" i="95"/>
  <c r="H105" i="95"/>
  <c r="H106" i="95"/>
  <c r="H107" i="95"/>
  <c r="H108" i="95"/>
  <c r="H109" i="95"/>
  <c r="H110" i="95"/>
  <c r="H111" i="95"/>
  <c r="H112" i="95"/>
  <c r="H113" i="95"/>
  <c r="H114" i="95"/>
  <c r="H115" i="95"/>
  <c r="H116" i="95"/>
  <c r="H117" i="95"/>
  <c r="H118" i="95"/>
  <c r="H119" i="95"/>
  <c r="H120" i="95"/>
  <c r="H121" i="95"/>
  <c r="H122" i="95"/>
  <c r="H123" i="95"/>
  <c r="H124" i="95"/>
  <c r="H125" i="95"/>
  <c r="H126" i="95"/>
  <c r="H127" i="95"/>
  <c r="H128" i="95"/>
  <c r="H129" i="95"/>
  <c r="H130" i="95"/>
  <c r="H131" i="95"/>
  <c r="H132" i="95"/>
  <c r="H133" i="95"/>
  <c r="H134" i="95"/>
  <c r="H135" i="95"/>
  <c r="H136" i="95"/>
  <c r="H137" i="95"/>
  <c r="H138" i="95"/>
  <c r="H139" i="95"/>
  <c r="H140" i="95"/>
  <c r="H141" i="95"/>
  <c r="H142" i="95"/>
  <c r="AD143" i="93"/>
  <c r="H143" i="95"/>
  <c r="H144" i="95"/>
  <c r="H145" i="95"/>
  <c r="H146" i="95"/>
  <c r="H147" i="95"/>
  <c r="I2" i="95"/>
  <c r="I3" i="95"/>
  <c r="I4" i="95"/>
  <c r="I5" i="95"/>
  <c r="I6" i="95"/>
  <c r="I7" i="95"/>
  <c r="I8" i="95"/>
  <c r="I9" i="95"/>
  <c r="I10" i="95"/>
  <c r="I11" i="95"/>
  <c r="I12" i="95"/>
  <c r="I13" i="95"/>
  <c r="I14" i="95"/>
  <c r="I15" i="95"/>
  <c r="I16" i="95"/>
  <c r="I17" i="95"/>
  <c r="I18" i="95"/>
  <c r="I19" i="95"/>
  <c r="I20" i="95"/>
  <c r="I21" i="95"/>
  <c r="I22" i="95"/>
  <c r="I23" i="95"/>
  <c r="I24" i="95"/>
  <c r="I25" i="95"/>
  <c r="I26" i="95"/>
  <c r="I27" i="95"/>
  <c r="I28" i="95"/>
  <c r="I29" i="95"/>
  <c r="I30" i="95"/>
  <c r="I31" i="95"/>
  <c r="I32" i="95"/>
  <c r="I33" i="95"/>
  <c r="I34" i="95"/>
  <c r="I35" i="95"/>
  <c r="I36" i="95"/>
  <c r="I37" i="95"/>
  <c r="I38" i="95"/>
  <c r="I39" i="95"/>
  <c r="I40" i="95"/>
  <c r="I41" i="95"/>
  <c r="I42" i="95"/>
  <c r="I43" i="95"/>
  <c r="I44" i="95"/>
  <c r="I45" i="95"/>
  <c r="I46" i="95"/>
  <c r="I47" i="95"/>
  <c r="I48" i="95"/>
  <c r="I49" i="95"/>
  <c r="I50" i="95"/>
  <c r="I51" i="95"/>
  <c r="I52" i="95"/>
  <c r="I53" i="95"/>
  <c r="I54" i="95"/>
  <c r="I55" i="95"/>
  <c r="I56" i="95"/>
  <c r="I57" i="95"/>
  <c r="I58" i="95"/>
  <c r="I59" i="95"/>
  <c r="I60" i="95"/>
  <c r="I61" i="95"/>
  <c r="I62" i="95"/>
  <c r="I63" i="95"/>
  <c r="I64" i="95"/>
  <c r="I65" i="95"/>
  <c r="I66" i="95"/>
  <c r="I67" i="95"/>
  <c r="I68" i="95"/>
  <c r="I69" i="95"/>
  <c r="I70" i="95"/>
  <c r="I71" i="95"/>
  <c r="I72" i="95"/>
  <c r="I73" i="95"/>
  <c r="I74" i="95"/>
  <c r="I75" i="95"/>
  <c r="I76" i="95"/>
  <c r="I77" i="95"/>
  <c r="I78" i="95"/>
  <c r="I79" i="95"/>
  <c r="I80" i="95"/>
  <c r="I81" i="95"/>
  <c r="I82" i="95"/>
  <c r="I83" i="95"/>
  <c r="I84" i="95"/>
  <c r="I85" i="95"/>
  <c r="I86" i="95"/>
  <c r="I87" i="95"/>
  <c r="I88" i="95"/>
  <c r="I89" i="95"/>
  <c r="I90" i="95"/>
  <c r="I91" i="95"/>
  <c r="I92" i="95"/>
  <c r="I93" i="95"/>
  <c r="I94" i="95"/>
  <c r="I95" i="95"/>
  <c r="I96" i="95"/>
  <c r="I97" i="95"/>
  <c r="I98" i="95"/>
  <c r="I99" i="95"/>
  <c r="I100" i="95"/>
  <c r="I101" i="95"/>
  <c r="I102" i="95"/>
  <c r="I103" i="95"/>
  <c r="I104" i="95"/>
  <c r="I105" i="95"/>
  <c r="I106" i="95"/>
  <c r="I107" i="95"/>
  <c r="I108" i="95"/>
  <c r="I109" i="95"/>
  <c r="I110" i="95"/>
  <c r="I111" i="95"/>
  <c r="I112" i="95"/>
  <c r="I113" i="95"/>
  <c r="I114" i="95"/>
  <c r="I115" i="95"/>
  <c r="I116" i="95"/>
  <c r="I117" i="95"/>
  <c r="I118" i="95"/>
  <c r="I119" i="95"/>
  <c r="I120" i="95"/>
  <c r="I121" i="95"/>
  <c r="I122" i="95"/>
  <c r="I123" i="95"/>
  <c r="I124" i="95"/>
  <c r="I125" i="95"/>
  <c r="I126" i="95"/>
  <c r="I127" i="95"/>
  <c r="I128" i="95"/>
  <c r="I129" i="95"/>
  <c r="I130" i="95"/>
  <c r="I131" i="95"/>
  <c r="I132" i="95"/>
  <c r="I133" i="95"/>
  <c r="I134" i="95"/>
  <c r="I135" i="95"/>
  <c r="I136" i="95"/>
  <c r="I137" i="95"/>
  <c r="I138" i="95"/>
  <c r="I139" i="95"/>
  <c r="I140" i="95"/>
  <c r="I141" i="95"/>
  <c r="I142" i="95"/>
  <c r="I143" i="95"/>
  <c r="I144" i="95"/>
  <c r="I145" i="95"/>
  <c r="I146" i="95"/>
  <c r="I147" i="95"/>
  <c r="AX12" i="82"/>
  <c r="AX37" i="82"/>
  <c r="AX39" i="82"/>
  <c r="AX44" i="82"/>
  <c r="AX88" i="82"/>
  <c r="AX97" i="82"/>
  <c r="AX101" i="82"/>
  <c r="AX103" i="82"/>
  <c r="AX142" i="82"/>
  <c r="B22" i="81"/>
  <c r="AD12" i="93"/>
  <c r="AD37" i="93"/>
  <c r="AD39" i="93"/>
  <c r="AD44" i="93"/>
  <c r="AD88" i="93"/>
  <c r="AD97" i="93"/>
  <c r="AD101" i="93"/>
  <c r="AD103" i="93"/>
  <c r="AD142" i="93"/>
  <c r="C14" i="94"/>
  <c r="C3" i="94"/>
  <c r="C6" i="94"/>
  <c r="C7" i="94"/>
  <c r="C9" i="94"/>
  <c r="C12" i="94"/>
  <c r="B14" i="94"/>
  <c r="AN12" i="79"/>
  <c r="AN37" i="79"/>
  <c r="AN39" i="79"/>
  <c r="AN44" i="79"/>
  <c r="AN88" i="79"/>
  <c r="AN97" i="79"/>
  <c r="AN101" i="79"/>
  <c r="AN103" i="79"/>
  <c r="AN142" i="79"/>
  <c r="E67" i="79"/>
  <c r="E49" i="79"/>
  <c r="I36" i="79"/>
  <c r="I37" i="79"/>
  <c r="M36" i="79"/>
  <c r="M37" i="79"/>
  <c r="I47" i="79"/>
  <c r="I34" i="79"/>
  <c r="M47" i="79"/>
  <c r="M34" i="79"/>
  <c r="E47" i="79"/>
  <c r="E34" i="79"/>
  <c r="I130" i="79"/>
  <c r="I30" i="79"/>
  <c r="M130" i="79"/>
  <c r="M30" i="79"/>
  <c r="I25" i="79"/>
  <c r="M25" i="79"/>
  <c r="I41" i="79"/>
  <c r="I16" i="79"/>
  <c r="M41" i="79"/>
  <c r="M16" i="79"/>
  <c r="I11" i="79"/>
  <c r="I12" i="79"/>
  <c r="M11" i="79"/>
  <c r="M12" i="79"/>
  <c r="E2" i="79"/>
  <c r="E3" i="79"/>
  <c r="E4" i="79"/>
  <c r="E5" i="79"/>
  <c r="E6" i="79"/>
  <c r="E7" i="79"/>
  <c r="E8" i="79"/>
  <c r="E9" i="79"/>
  <c r="E10" i="79"/>
  <c r="E11" i="79"/>
  <c r="E12" i="79"/>
  <c r="E13" i="79"/>
  <c r="E14" i="79"/>
  <c r="E15" i="79"/>
  <c r="E41" i="79"/>
  <c r="E16" i="79"/>
  <c r="E17" i="79"/>
  <c r="E18" i="79"/>
  <c r="E19" i="79"/>
  <c r="E20" i="79"/>
  <c r="E21" i="79"/>
  <c r="E22" i="79"/>
  <c r="E23" i="79"/>
  <c r="E24" i="79"/>
  <c r="E25" i="79"/>
  <c r="E26" i="79"/>
  <c r="E27" i="79"/>
  <c r="E28" i="79"/>
  <c r="E29" i="79"/>
  <c r="E130" i="79"/>
  <c r="E30" i="79"/>
  <c r="E32" i="79"/>
  <c r="E33" i="79"/>
  <c r="E35" i="79"/>
  <c r="E36" i="79"/>
  <c r="E37" i="79"/>
  <c r="E38" i="79"/>
  <c r="E39" i="79"/>
  <c r="E40" i="79"/>
  <c r="E42" i="79"/>
  <c r="E43" i="79"/>
  <c r="E44" i="79"/>
  <c r="E45" i="79"/>
  <c r="E46" i="79"/>
  <c r="E48" i="79"/>
  <c r="E50" i="79"/>
  <c r="E51" i="79"/>
  <c r="E52" i="79"/>
  <c r="E54" i="79"/>
  <c r="E55" i="79"/>
  <c r="E56" i="79"/>
  <c r="E57" i="79"/>
  <c r="E58" i="79"/>
  <c r="E59" i="79"/>
  <c r="E60" i="79"/>
  <c r="E61" i="79"/>
  <c r="E62" i="79"/>
  <c r="E109" i="79"/>
  <c r="E63" i="79"/>
  <c r="E64" i="79"/>
  <c r="E65" i="79"/>
  <c r="E71" i="79"/>
  <c r="E66" i="79"/>
  <c r="E68" i="79"/>
  <c r="E69" i="79"/>
  <c r="E70" i="79"/>
  <c r="E72" i="79"/>
  <c r="E73" i="79"/>
  <c r="E74" i="79"/>
  <c r="E75" i="79"/>
  <c r="E76" i="79"/>
  <c r="E77" i="79"/>
  <c r="E78" i="79"/>
  <c r="E79" i="79"/>
  <c r="E80" i="79"/>
  <c r="E81" i="79"/>
  <c r="E82" i="79"/>
  <c r="E83" i="79"/>
  <c r="E84" i="79"/>
  <c r="E131" i="79"/>
  <c r="E85" i="79"/>
  <c r="E86" i="79"/>
  <c r="E87" i="79"/>
  <c r="E88" i="79"/>
  <c r="E89" i="79"/>
  <c r="E90" i="79"/>
  <c r="E91" i="79"/>
  <c r="E93" i="79"/>
  <c r="E94" i="79"/>
  <c r="E96" i="79"/>
  <c r="E97" i="79"/>
  <c r="E98" i="79"/>
  <c r="E99" i="79"/>
  <c r="E100" i="79"/>
  <c r="E101" i="79"/>
  <c r="E102" i="79"/>
  <c r="E103" i="79"/>
  <c r="E104" i="79"/>
  <c r="E105" i="79"/>
  <c r="E106" i="79"/>
  <c r="E107" i="79"/>
  <c r="E108" i="79"/>
  <c r="E110" i="79"/>
  <c r="E112" i="79"/>
  <c r="E111" i="79"/>
  <c r="E113" i="79"/>
  <c r="E114" i="79"/>
  <c r="E115" i="79"/>
  <c r="E116" i="79"/>
  <c r="E117" i="79"/>
  <c r="E118" i="79"/>
  <c r="E119" i="79"/>
  <c r="E120" i="79"/>
  <c r="E121" i="79"/>
  <c r="E122" i="79"/>
  <c r="E123" i="79"/>
  <c r="E124" i="79"/>
  <c r="E125" i="79"/>
  <c r="E126" i="79"/>
  <c r="E127" i="79"/>
  <c r="E128" i="79"/>
  <c r="E129" i="79"/>
  <c r="E132" i="79"/>
  <c r="E134" i="79"/>
  <c r="E135" i="79"/>
  <c r="E136" i="79"/>
  <c r="E137" i="79"/>
  <c r="E138" i="79"/>
  <c r="E140" i="79"/>
  <c r="E141" i="79"/>
  <c r="E142" i="79"/>
  <c r="E143" i="79"/>
  <c r="E144" i="79"/>
  <c r="E145" i="79"/>
  <c r="E146" i="79"/>
  <c r="E147" i="79"/>
  <c r="W2" i="79"/>
  <c r="C2" i="79"/>
  <c r="C6" i="79"/>
  <c r="C7" i="79"/>
  <c r="C8" i="79"/>
  <c r="C9" i="79"/>
  <c r="C10" i="79"/>
  <c r="C11" i="79"/>
  <c r="C12" i="79"/>
  <c r="C13" i="79"/>
  <c r="C14" i="79"/>
  <c r="C15" i="79"/>
  <c r="C41" i="79"/>
  <c r="C16" i="79"/>
  <c r="C17" i="79"/>
  <c r="C18" i="79"/>
  <c r="C19" i="79"/>
  <c r="C20" i="79"/>
  <c r="C21" i="79"/>
  <c r="C22" i="79"/>
  <c r="C23" i="79"/>
  <c r="C24" i="79"/>
  <c r="C47" i="79"/>
  <c r="C25" i="79"/>
  <c r="C26" i="79"/>
  <c r="C27" i="79"/>
  <c r="C28" i="79"/>
  <c r="C29" i="79"/>
  <c r="C130" i="79"/>
  <c r="C30" i="79"/>
  <c r="C31" i="79"/>
  <c r="C32" i="79"/>
  <c r="C33" i="79"/>
  <c r="C34" i="79"/>
  <c r="C35" i="79"/>
  <c r="C36" i="79"/>
  <c r="C37" i="79"/>
  <c r="C38" i="79"/>
  <c r="C39" i="79"/>
  <c r="C40" i="79"/>
  <c r="C42" i="79"/>
  <c r="C43" i="79"/>
  <c r="C44" i="79"/>
  <c r="C45" i="79"/>
  <c r="C46" i="79"/>
  <c r="C48" i="79"/>
  <c r="C67" i="79"/>
  <c r="C49" i="79"/>
  <c r="C50" i="79"/>
  <c r="C51" i="79"/>
  <c r="C52" i="79"/>
  <c r="C54" i="79"/>
  <c r="C55" i="79"/>
  <c r="C56" i="79"/>
  <c r="C57" i="79"/>
  <c r="C58" i="79"/>
  <c r="C59" i="79"/>
  <c r="C60" i="79"/>
  <c r="C61" i="79"/>
  <c r="C62" i="79"/>
  <c r="C109" i="79"/>
  <c r="C63" i="79"/>
  <c r="C64" i="79"/>
  <c r="C65" i="79"/>
  <c r="C71" i="79"/>
  <c r="C66" i="79"/>
  <c r="C68" i="79"/>
  <c r="C69" i="79"/>
  <c r="C70" i="79"/>
  <c r="C72" i="79"/>
  <c r="C73" i="79"/>
  <c r="C74" i="79"/>
  <c r="C75" i="79"/>
  <c r="C76" i="79"/>
  <c r="C77" i="79"/>
  <c r="C78" i="79"/>
  <c r="C79" i="79"/>
  <c r="C80" i="79"/>
  <c r="C81" i="79"/>
  <c r="C82" i="79"/>
  <c r="C83" i="79"/>
  <c r="C84" i="79"/>
  <c r="C131" i="79"/>
  <c r="C85" i="79"/>
  <c r="C86" i="79"/>
  <c r="C87" i="79"/>
  <c r="C88" i="79"/>
  <c r="C89" i="79"/>
  <c r="C90" i="79"/>
  <c r="C91" i="79"/>
  <c r="C92" i="79"/>
  <c r="C93" i="79"/>
  <c r="C94" i="79"/>
  <c r="C95" i="79"/>
  <c r="C96" i="79"/>
  <c r="C97" i="79"/>
  <c r="C98" i="79"/>
  <c r="C99" i="79"/>
  <c r="C100" i="79"/>
  <c r="C101" i="79"/>
  <c r="C102" i="79"/>
  <c r="C103" i="79"/>
  <c r="C104" i="79"/>
  <c r="C105" i="79"/>
  <c r="C106" i="79"/>
  <c r="C107" i="79"/>
  <c r="C108" i="79"/>
  <c r="C110" i="79"/>
  <c r="C112" i="79"/>
  <c r="C111" i="79"/>
  <c r="C113" i="79"/>
  <c r="C114" i="79"/>
  <c r="C115" i="79"/>
  <c r="C116" i="79"/>
  <c r="C117" i="79"/>
  <c r="C118" i="79"/>
  <c r="C119" i="79"/>
  <c r="C120" i="79"/>
  <c r="C121" i="79"/>
  <c r="C122" i="79"/>
  <c r="C123" i="79"/>
  <c r="C124" i="79"/>
  <c r="C125" i="79"/>
  <c r="C126" i="79"/>
  <c r="C127" i="79"/>
  <c r="C128" i="79"/>
  <c r="C129" i="79"/>
  <c r="C132" i="79"/>
  <c r="C134" i="79"/>
  <c r="C135" i="79"/>
  <c r="C136" i="79"/>
  <c r="C137" i="79"/>
  <c r="C138" i="79"/>
  <c r="C140" i="79"/>
  <c r="C141" i="79"/>
  <c r="C142" i="79"/>
  <c r="C143" i="79"/>
  <c r="C144" i="79"/>
  <c r="C145" i="79"/>
  <c r="C146" i="79"/>
  <c r="U2" i="79"/>
  <c r="E60" i="74"/>
  <c r="E122" i="74"/>
  <c r="E32" i="58"/>
  <c r="E164" i="58"/>
  <c r="E162" i="58"/>
  <c r="E163" i="58"/>
  <c r="E123" i="58"/>
  <c r="E124" i="58"/>
  <c r="E117" i="58"/>
  <c r="E118" i="58"/>
  <c r="E108" i="58"/>
  <c r="E109" i="58"/>
  <c r="E64" i="58"/>
  <c r="E65" i="58"/>
  <c r="E59" i="58"/>
  <c r="E60" i="58"/>
  <c r="E57" i="58"/>
  <c r="E58" i="58"/>
  <c r="E33" i="58"/>
  <c r="E24" i="58"/>
  <c r="E25" i="58"/>
  <c r="E26" i="58"/>
  <c r="E28" i="58"/>
  <c r="E29" i="58"/>
  <c r="E30" i="58"/>
  <c r="E31" i="58"/>
  <c r="E36" i="58"/>
  <c r="E37" i="58"/>
  <c r="E38" i="58"/>
  <c r="E40" i="58"/>
  <c r="E41" i="58"/>
  <c r="E43" i="58"/>
  <c r="E44" i="58"/>
  <c r="E47" i="58"/>
  <c r="E48" i="58"/>
  <c r="E49" i="58"/>
  <c r="E50" i="58"/>
  <c r="E53" i="58"/>
  <c r="E56" i="58"/>
  <c r="E61" i="58"/>
  <c r="E62" i="58"/>
  <c r="E66" i="58"/>
  <c r="E68" i="58"/>
  <c r="E69" i="58"/>
  <c r="E71" i="58"/>
  <c r="E72" i="58"/>
  <c r="E75" i="58"/>
  <c r="E76" i="58"/>
  <c r="E77" i="58"/>
  <c r="E78" i="58"/>
  <c r="E79" i="58"/>
  <c r="E81" i="58"/>
  <c r="E83" i="58"/>
  <c r="E84" i="58"/>
  <c r="E85" i="58"/>
  <c r="E86" i="58"/>
  <c r="E87" i="58"/>
  <c r="E88" i="58"/>
  <c r="E89" i="58"/>
  <c r="E90" i="58"/>
  <c r="E91" i="58"/>
  <c r="E92" i="58"/>
  <c r="E93" i="58"/>
  <c r="E95" i="58"/>
  <c r="E96" i="58"/>
  <c r="E98" i="58"/>
  <c r="E99" i="58"/>
  <c r="E100" i="58"/>
  <c r="E102" i="58"/>
  <c r="E103" i="58"/>
  <c r="E104" i="58"/>
  <c r="E105" i="58"/>
  <c r="E106" i="58"/>
  <c r="E107" i="58"/>
  <c r="E111" i="58"/>
  <c r="E112" i="58"/>
  <c r="E113" i="58"/>
  <c r="E119" i="58"/>
  <c r="E125" i="58"/>
  <c r="E126" i="58"/>
  <c r="E129" i="58"/>
  <c r="E130" i="58"/>
  <c r="E131" i="58"/>
  <c r="E132" i="58"/>
  <c r="E133" i="58"/>
  <c r="E134" i="58"/>
  <c r="E135" i="58"/>
  <c r="E138" i="58"/>
  <c r="E139" i="58"/>
  <c r="E141" i="58"/>
  <c r="E142" i="58"/>
  <c r="E143" i="58"/>
  <c r="E144" i="58"/>
  <c r="E145" i="58"/>
  <c r="E146" i="58"/>
  <c r="E147" i="58"/>
  <c r="E148" i="58"/>
  <c r="E151" i="58"/>
  <c r="E153" i="58"/>
  <c r="E155" i="58"/>
  <c r="E156" i="58"/>
  <c r="E157" i="58"/>
  <c r="E158" i="58"/>
  <c r="E159" i="58"/>
  <c r="E160" i="58"/>
  <c r="E161" i="58"/>
  <c r="E165" i="58"/>
  <c r="E166" i="58"/>
  <c r="E167" i="58"/>
  <c r="E23" i="58"/>
  <c r="E164" i="56"/>
  <c r="E163" i="56"/>
  <c r="E124" i="56"/>
  <c r="E122" i="56"/>
  <c r="E118" i="56"/>
  <c r="E109" i="56"/>
  <c r="E65" i="56"/>
  <c r="E60" i="56"/>
  <c r="E58" i="56"/>
  <c r="E33" i="56"/>
  <c r="E168" i="56"/>
  <c r="E24" i="56"/>
  <c r="E25" i="56"/>
  <c r="E26" i="56"/>
  <c r="E28" i="56"/>
  <c r="E30" i="56"/>
  <c r="E32" i="56"/>
  <c r="E34" i="56"/>
  <c r="E35" i="56"/>
  <c r="E36" i="56"/>
  <c r="E38" i="56"/>
  <c r="E39" i="56"/>
  <c r="E40" i="56"/>
  <c r="E41" i="56"/>
  <c r="E42" i="56"/>
  <c r="E43" i="56"/>
  <c r="E44" i="56"/>
  <c r="E45" i="56"/>
  <c r="E46" i="56"/>
  <c r="E47" i="56"/>
  <c r="E48" i="56"/>
  <c r="E49" i="56"/>
  <c r="E50" i="56"/>
  <c r="E51" i="56"/>
  <c r="E52" i="56"/>
  <c r="E56" i="56"/>
  <c r="E57" i="56"/>
  <c r="E59" i="56"/>
  <c r="E61" i="56"/>
  <c r="E62" i="56"/>
  <c r="E63" i="56"/>
  <c r="E64" i="56"/>
  <c r="E66" i="56"/>
  <c r="E67" i="56"/>
  <c r="E68" i="56"/>
  <c r="E70" i="56"/>
  <c r="E71" i="56"/>
  <c r="E74" i="56"/>
  <c r="E75" i="56"/>
  <c r="E77" i="56"/>
  <c r="E78" i="56"/>
  <c r="E79" i="56"/>
  <c r="E80" i="56"/>
  <c r="E82" i="56"/>
  <c r="E83" i="56"/>
  <c r="E84" i="56"/>
  <c r="E85" i="56"/>
  <c r="E86" i="56"/>
  <c r="E87" i="56"/>
  <c r="E88" i="56"/>
  <c r="E89" i="56"/>
  <c r="E90" i="56"/>
  <c r="E91" i="56"/>
  <c r="E92" i="56"/>
  <c r="E93" i="56"/>
  <c r="E94" i="56"/>
  <c r="E95" i="56"/>
  <c r="E96" i="56"/>
  <c r="E97" i="56"/>
  <c r="E98" i="56"/>
  <c r="E99" i="56"/>
  <c r="E100" i="56"/>
  <c r="E102" i="56"/>
  <c r="E103" i="56"/>
  <c r="E104" i="56"/>
  <c r="E105" i="56"/>
  <c r="E106" i="56"/>
  <c r="E107" i="56"/>
  <c r="E108" i="56"/>
  <c r="E110" i="56"/>
  <c r="E111" i="56"/>
  <c r="E112" i="56"/>
  <c r="E113" i="56"/>
  <c r="E114" i="56"/>
  <c r="E115" i="56"/>
  <c r="E116" i="56"/>
  <c r="E117" i="56"/>
  <c r="E119" i="56"/>
  <c r="E120" i="56"/>
  <c r="E121" i="56"/>
  <c r="E123" i="56"/>
  <c r="E125" i="56"/>
  <c r="E126" i="56"/>
  <c r="E127" i="56"/>
  <c r="E128" i="56"/>
  <c r="E129" i="56"/>
  <c r="E130" i="56"/>
  <c r="E131" i="56"/>
  <c r="E132" i="56"/>
  <c r="E133" i="56"/>
  <c r="E134"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5" i="56"/>
  <c r="E166" i="56"/>
  <c r="E167" i="56"/>
  <c r="E23" i="56"/>
  <c r="U3" i="79"/>
  <c r="W3" i="79"/>
  <c r="I3" i="79"/>
  <c r="I2" i="79"/>
  <c r="I4" i="79"/>
  <c r="I5" i="79"/>
  <c r="I6" i="79"/>
  <c r="I7" i="79"/>
  <c r="I8" i="79"/>
  <c r="I9" i="79"/>
  <c r="I10" i="79"/>
  <c r="I13" i="79"/>
  <c r="I14" i="79"/>
  <c r="I15" i="79"/>
  <c r="I17" i="79"/>
  <c r="I18" i="79"/>
  <c r="I19" i="79"/>
  <c r="I20" i="79"/>
  <c r="I21" i="79"/>
  <c r="I22" i="79"/>
  <c r="I23" i="79"/>
  <c r="I24" i="79"/>
  <c r="I26" i="79"/>
  <c r="I27" i="79"/>
  <c r="I28" i="79"/>
  <c r="I29" i="79"/>
  <c r="I32" i="79"/>
  <c r="I33" i="79"/>
  <c r="I35" i="79"/>
  <c r="I38" i="79"/>
  <c r="I39" i="79"/>
  <c r="I40" i="79"/>
  <c r="I42" i="79"/>
  <c r="I43" i="79"/>
  <c r="I44" i="79"/>
  <c r="I45" i="79"/>
  <c r="I46" i="79"/>
  <c r="I48" i="79"/>
  <c r="I67" i="79"/>
  <c r="I49" i="79"/>
  <c r="I50" i="79"/>
  <c r="I51" i="79"/>
  <c r="I52" i="79"/>
  <c r="I54" i="79"/>
  <c r="I55" i="79"/>
  <c r="I56" i="79"/>
  <c r="I57" i="79"/>
  <c r="I58" i="79"/>
  <c r="I59" i="79"/>
  <c r="I60" i="79"/>
  <c r="I61" i="79"/>
  <c r="I62" i="79"/>
  <c r="I109" i="79"/>
  <c r="I63" i="79"/>
  <c r="I64" i="79"/>
  <c r="I65" i="79"/>
  <c r="I71" i="79"/>
  <c r="I66" i="79"/>
  <c r="I68" i="79"/>
  <c r="I69" i="79"/>
  <c r="I70" i="79"/>
  <c r="I72" i="79"/>
  <c r="I73" i="79"/>
  <c r="I74" i="79"/>
  <c r="I75" i="79"/>
  <c r="I76" i="79"/>
  <c r="I77" i="79"/>
  <c r="I78" i="79"/>
  <c r="I79" i="79"/>
  <c r="I80" i="79"/>
  <c r="I81" i="79"/>
  <c r="I82" i="79"/>
  <c r="I83" i="79"/>
  <c r="I84" i="79"/>
  <c r="I131" i="79"/>
  <c r="I85" i="79"/>
  <c r="I86" i="79"/>
  <c r="I87" i="79"/>
  <c r="I88" i="79"/>
  <c r="I89" i="79"/>
  <c r="I90" i="79"/>
  <c r="I91" i="79"/>
  <c r="I93" i="79"/>
  <c r="I94" i="79"/>
  <c r="I96" i="79"/>
  <c r="I97" i="79"/>
  <c r="I98" i="79"/>
  <c r="I99" i="79"/>
  <c r="I100" i="79"/>
  <c r="I101" i="79"/>
  <c r="I102" i="79"/>
  <c r="I103" i="79"/>
  <c r="I104" i="79"/>
  <c r="I105" i="79"/>
  <c r="I106" i="79"/>
  <c r="I107" i="79"/>
  <c r="I108" i="79"/>
  <c r="I110" i="79"/>
  <c r="I112" i="79"/>
  <c r="I111" i="79"/>
  <c r="I113" i="79"/>
  <c r="I114" i="79"/>
  <c r="I115" i="79"/>
  <c r="I116" i="79"/>
  <c r="I117" i="79"/>
  <c r="I118" i="79"/>
  <c r="I119" i="79"/>
  <c r="I120" i="79"/>
  <c r="I121" i="79"/>
  <c r="I122" i="79"/>
  <c r="I123" i="79"/>
  <c r="I124" i="79"/>
  <c r="I125" i="79"/>
  <c r="I126" i="79"/>
  <c r="I127" i="79"/>
  <c r="I128" i="79"/>
  <c r="I129" i="79"/>
  <c r="I132" i="79"/>
  <c r="I134" i="79"/>
  <c r="I135" i="79"/>
  <c r="I136" i="79"/>
  <c r="I137" i="79"/>
  <c r="I138" i="79"/>
  <c r="I140" i="79"/>
  <c r="I141" i="79"/>
  <c r="I142" i="79"/>
  <c r="I143" i="79"/>
  <c r="I144" i="79"/>
  <c r="I145" i="79"/>
  <c r="I146" i="79"/>
  <c r="I147" i="79"/>
  <c r="AA3" i="79"/>
  <c r="M3" i="79"/>
  <c r="M2" i="79"/>
  <c r="M4" i="79"/>
  <c r="M5" i="79"/>
  <c r="M6" i="79"/>
  <c r="M7" i="79"/>
  <c r="M8" i="79"/>
  <c r="M9" i="79"/>
  <c r="M10" i="79"/>
  <c r="M13" i="79"/>
  <c r="M14" i="79"/>
  <c r="M15" i="79"/>
  <c r="M17" i="79"/>
  <c r="M18" i="79"/>
  <c r="M19" i="79"/>
  <c r="M20" i="79"/>
  <c r="M21" i="79"/>
  <c r="M22" i="79"/>
  <c r="M23" i="79"/>
  <c r="M24" i="79"/>
  <c r="M26" i="79"/>
  <c r="M27" i="79"/>
  <c r="M28" i="79"/>
  <c r="M29" i="79"/>
  <c r="M32" i="79"/>
  <c r="M33" i="79"/>
  <c r="M35" i="79"/>
  <c r="M38" i="79"/>
  <c r="M39" i="79"/>
  <c r="M40" i="79"/>
  <c r="M42" i="79"/>
  <c r="M43" i="79"/>
  <c r="M44" i="79"/>
  <c r="M45" i="79"/>
  <c r="M46" i="79"/>
  <c r="M48" i="79"/>
  <c r="M67" i="79"/>
  <c r="M49" i="79"/>
  <c r="M50" i="79"/>
  <c r="M51" i="79"/>
  <c r="M52" i="79"/>
  <c r="M54" i="79"/>
  <c r="M55" i="79"/>
  <c r="M56" i="79"/>
  <c r="M57" i="79"/>
  <c r="M58" i="79"/>
  <c r="M59" i="79"/>
  <c r="M60" i="79"/>
  <c r="M61" i="79"/>
  <c r="M62" i="79"/>
  <c r="M109" i="79"/>
  <c r="M63" i="79"/>
  <c r="M64" i="79"/>
  <c r="M65" i="79"/>
  <c r="M71" i="79"/>
  <c r="M66" i="79"/>
  <c r="M68" i="79"/>
  <c r="M69" i="79"/>
  <c r="M70" i="79"/>
  <c r="M72" i="79"/>
  <c r="M73" i="79"/>
  <c r="M74" i="79"/>
  <c r="M75" i="79"/>
  <c r="M76" i="79"/>
  <c r="M77" i="79"/>
  <c r="M78" i="79"/>
  <c r="M79" i="79"/>
  <c r="M80" i="79"/>
  <c r="M81" i="79"/>
  <c r="M82" i="79"/>
  <c r="M83" i="79"/>
  <c r="M84" i="79"/>
  <c r="M131" i="79"/>
  <c r="M85" i="79"/>
  <c r="M86" i="79"/>
  <c r="M87" i="79"/>
  <c r="M88" i="79"/>
  <c r="M89" i="79"/>
  <c r="M90" i="79"/>
  <c r="M91" i="79"/>
  <c r="M93" i="79"/>
  <c r="M94" i="79"/>
  <c r="M96" i="79"/>
  <c r="M97" i="79"/>
  <c r="M98" i="79"/>
  <c r="M99" i="79"/>
  <c r="M100" i="79"/>
  <c r="M101" i="79"/>
  <c r="M102" i="79"/>
  <c r="M103" i="79"/>
  <c r="M104" i="79"/>
  <c r="M105" i="79"/>
  <c r="M106" i="79"/>
  <c r="M107" i="79"/>
  <c r="M108" i="79"/>
  <c r="M110" i="79"/>
  <c r="M112" i="79"/>
  <c r="M111" i="79"/>
  <c r="M113" i="79"/>
  <c r="M114" i="79"/>
  <c r="M115" i="79"/>
  <c r="M116" i="79"/>
  <c r="M117" i="79"/>
  <c r="M118" i="79"/>
  <c r="M119" i="79"/>
  <c r="M120" i="79"/>
  <c r="M121" i="79"/>
  <c r="M122" i="79"/>
  <c r="M123" i="79"/>
  <c r="M124" i="79"/>
  <c r="M125" i="79"/>
  <c r="M126" i="79"/>
  <c r="M127" i="79"/>
  <c r="M128" i="79"/>
  <c r="M129" i="79"/>
  <c r="M132" i="79"/>
  <c r="M134" i="79"/>
  <c r="M135" i="79"/>
  <c r="M136" i="79"/>
  <c r="M137" i="79"/>
  <c r="M138" i="79"/>
  <c r="M140" i="79"/>
  <c r="M141" i="79"/>
  <c r="M142" i="79"/>
  <c r="M143" i="79"/>
  <c r="M144" i="79"/>
  <c r="M145" i="79"/>
  <c r="M146" i="79"/>
  <c r="M147" i="79"/>
  <c r="AE3" i="79"/>
  <c r="AA2" i="79"/>
  <c r="AE2" i="79"/>
  <c r="U4" i="79"/>
  <c r="W4" i="79"/>
  <c r="AA4" i="79"/>
  <c r="AE4" i="79"/>
  <c r="U5" i="79"/>
  <c r="W5" i="79"/>
  <c r="AA5" i="79"/>
  <c r="AE5" i="79"/>
  <c r="U6" i="79"/>
  <c r="W6" i="79"/>
  <c r="AA6" i="79"/>
  <c r="AE6" i="79"/>
  <c r="U7" i="79"/>
  <c r="W7" i="79"/>
  <c r="AA7" i="79"/>
  <c r="AE7" i="79"/>
  <c r="U8" i="79"/>
  <c r="W8" i="79"/>
  <c r="AA8" i="79"/>
  <c r="AE8" i="79"/>
  <c r="U9" i="79"/>
  <c r="W9" i="79"/>
  <c r="AA9" i="79"/>
  <c r="AE9" i="79"/>
  <c r="U10" i="79"/>
  <c r="W10" i="79"/>
  <c r="AA10" i="79"/>
  <c r="AE10" i="79"/>
  <c r="U11" i="79"/>
  <c r="W11" i="79"/>
  <c r="AA11" i="79"/>
  <c r="AE11" i="79"/>
  <c r="U12" i="79"/>
  <c r="W12" i="79"/>
  <c r="AA12" i="79"/>
  <c r="AE12" i="79"/>
  <c r="U13" i="79"/>
  <c r="W13" i="79"/>
  <c r="AA13" i="79"/>
  <c r="AE13" i="79"/>
  <c r="U14" i="79"/>
  <c r="W14" i="79"/>
  <c r="AA14" i="79"/>
  <c r="AE14" i="79"/>
  <c r="U15" i="79"/>
  <c r="W15" i="79"/>
  <c r="AA15" i="79"/>
  <c r="AE15" i="79"/>
  <c r="U16" i="79"/>
  <c r="W16" i="79"/>
  <c r="AA16" i="79"/>
  <c r="AE16" i="79"/>
  <c r="U17" i="79"/>
  <c r="W17" i="79"/>
  <c r="AA17" i="79"/>
  <c r="AE17" i="79"/>
  <c r="U18" i="79"/>
  <c r="W18" i="79"/>
  <c r="AA18" i="79"/>
  <c r="AE18" i="79"/>
  <c r="U19" i="79"/>
  <c r="W19" i="79"/>
  <c r="AA19" i="79"/>
  <c r="AE19" i="79"/>
  <c r="U20" i="79"/>
  <c r="W20" i="79"/>
  <c r="AA20" i="79"/>
  <c r="AE20" i="79"/>
  <c r="U21" i="79"/>
  <c r="W21" i="79"/>
  <c r="AA21" i="79"/>
  <c r="AE21" i="79"/>
  <c r="U22" i="79"/>
  <c r="W22" i="79"/>
  <c r="AA22" i="79"/>
  <c r="AE22" i="79"/>
  <c r="U23" i="79"/>
  <c r="W23" i="79"/>
  <c r="AA23" i="79"/>
  <c r="AE23" i="79"/>
  <c r="U24" i="79"/>
  <c r="W24" i="79"/>
  <c r="AA24" i="79"/>
  <c r="AE24" i="79"/>
  <c r="U25" i="79"/>
  <c r="W25" i="79"/>
  <c r="AA25" i="79"/>
  <c r="AE25" i="79"/>
  <c r="U26" i="79"/>
  <c r="W26" i="79"/>
  <c r="AA26" i="79"/>
  <c r="AE26" i="79"/>
  <c r="U27" i="79"/>
  <c r="W27" i="79"/>
  <c r="AA27" i="79"/>
  <c r="AE27" i="79"/>
  <c r="U28" i="79"/>
  <c r="W28" i="79"/>
  <c r="AA28" i="79"/>
  <c r="AE28" i="79"/>
  <c r="U29" i="79"/>
  <c r="W29" i="79"/>
  <c r="AA29" i="79"/>
  <c r="AE29" i="79"/>
  <c r="U30" i="79"/>
  <c r="W30" i="79"/>
  <c r="AA30" i="79"/>
  <c r="AE30" i="79"/>
  <c r="U31" i="79"/>
  <c r="W31" i="79"/>
  <c r="AA31" i="79"/>
  <c r="AE31" i="79"/>
  <c r="U32" i="79"/>
  <c r="W32" i="79"/>
  <c r="AA32" i="79"/>
  <c r="AE32" i="79"/>
  <c r="U33" i="79"/>
  <c r="W33" i="79"/>
  <c r="AA33" i="79"/>
  <c r="AE33" i="79"/>
  <c r="U34" i="79"/>
  <c r="W34" i="79"/>
  <c r="AA34" i="79"/>
  <c r="AE34" i="79"/>
  <c r="U35" i="79"/>
  <c r="W35" i="79"/>
  <c r="AA35" i="79"/>
  <c r="AE35" i="79"/>
  <c r="U36" i="79"/>
  <c r="W36" i="79"/>
  <c r="AA36" i="79"/>
  <c r="AE36" i="79"/>
  <c r="U37" i="79"/>
  <c r="W37" i="79"/>
  <c r="AA37" i="79"/>
  <c r="AE37" i="79"/>
  <c r="U38" i="79"/>
  <c r="W38" i="79"/>
  <c r="AA38" i="79"/>
  <c r="AE38" i="79"/>
  <c r="U39" i="79"/>
  <c r="W39" i="79"/>
  <c r="AA39" i="79"/>
  <c r="AE39" i="79"/>
  <c r="U40" i="79"/>
  <c r="W40" i="79"/>
  <c r="AA40" i="79"/>
  <c r="AE40" i="79"/>
  <c r="U41" i="79"/>
  <c r="W41" i="79"/>
  <c r="AA41" i="79"/>
  <c r="AE41" i="79"/>
  <c r="U42" i="79"/>
  <c r="W42" i="79"/>
  <c r="AA42" i="79"/>
  <c r="AE42" i="79"/>
  <c r="U43" i="79"/>
  <c r="W43" i="79"/>
  <c r="AA43" i="79"/>
  <c r="AE43" i="79"/>
  <c r="U44" i="79"/>
  <c r="W44" i="79"/>
  <c r="AA44" i="79"/>
  <c r="AE44" i="79"/>
  <c r="U45" i="79"/>
  <c r="W45" i="79"/>
  <c r="AA45" i="79"/>
  <c r="AE45" i="79"/>
  <c r="U46" i="79"/>
  <c r="W46" i="79"/>
  <c r="AA46" i="79"/>
  <c r="AE46" i="79"/>
  <c r="U47" i="79"/>
  <c r="W47" i="79"/>
  <c r="AA47" i="79"/>
  <c r="AE47" i="79"/>
  <c r="U48" i="79"/>
  <c r="W48" i="79"/>
  <c r="AA48" i="79"/>
  <c r="AE48" i="79"/>
  <c r="U49" i="79"/>
  <c r="W49" i="79"/>
  <c r="AA49" i="79"/>
  <c r="AE49" i="79"/>
  <c r="U50" i="79"/>
  <c r="W50" i="79"/>
  <c r="AA50" i="79"/>
  <c r="AE50" i="79"/>
  <c r="U51" i="79"/>
  <c r="W51" i="79"/>
  <c r="AA51" i="79"/>
  <c r="AE51" i="79"/>
  <c r="U52" i="79"/>
  <c r="W52" i="79"/>
  <c r="AA52" i="79"/>
  <c r="AE52" i="79"/>
  <c r="U53" i="79"/>
  <c r="W53" i="79"/>
  <c r="AA53" i="79"/>
  <c r="AE53" i="79"/>
  <c r="U54" i="79"/>
  <c r="W54" i="79"/>
  <c r="AA54" i="79"/>
  <c r="AE54" i="79"/>
  <c r="U55" i="79"/>
  <c r="W55" i="79"/>
  <c r="AA55" i="79"/>
  <c r="AE55" i="79"/>
  <c r="U56" i="79"/>
  <c r="W56" i="79"/>
  <c r="AA56" i="79"/>
  <c r="AE56" i="79"/>
  <c r="U57" i="79"/>
  <c r="W57" i="79"/>
  <c r="AA57" i="79"/>
  <c r="AE57" i="79"/>
  <c r="U58" i="79"/>
  <c r="W58" i="79"/>
  <c r="AA58" i="79"/>
  <c r="AE58" i="79"/>
  <c r="U59" i="79"/>
  <c r="W59" i="79"/>
  <c r="AA59" i="79"/>
  <c r="AE59" i="79"/>
  <c r="U60" i="79"/>
  <c r="W60" i="79"/>
  <c r="AA60" i="79"/>
  <c r="AE60" i="79"/>
  <c r="U61" i="79"/>
  <c r="W61" i="79"/>
  <c r="AA61" i="79"/>
  <c r="AE61" i="79"/>
  <c r="U62" i="79"/>
  <c r="W62" i="79"/>
  <c r="AA62" i="79"/>
  <c r="AE62" i="79"/>
  <c r="U63" i="79"/>
  <c r="W63" i="79"/>
  <c r="AA63" i="79"/>
  <c r="AE63" i="79"/>
  <c r="U64" i="79"/>
  <c r="W64" i="79"/>
  <c r="AA64" i="79"/>
  <c r="AE64" i="79"/>
  <c r="U65" i="79"/>
  <c r="W65" i="79"/>
  <c r="AA65" i="79"/>
  <c r="AE65" i="79"/>
  <c r="U66" i="79"/>
  <c r="W66" i="79"/>
  <c r="AA66" i="79"/>
  <c r="AE66" i="79"/>
  <c r="U67" i="79"/>
  <c r="W67" i="79"/>
  <c r="AA67" i="79"/>
  <c r="AE67" i="79"/>
  <c r="U68" i="79"/>
  <c r="W68" i="79"/>
  <c r="AA68" i="79"/>
  <c r="AE68" i="79"/>
  <c r="U69" i="79"/>
  <c r="W69" i="79"/>
  <c r="AA69" i="79"/>
  <c r="AE69" i="79"/>
  <c r="U70" i="79"/>
  <c r="W70" i="79"/>
  <c r="AA70" i="79"/>
  <c r="AE70" i="79"/>
  <c r="U71" i="79"/>
  <c r="W71" i="79"/>
  <c r="AA71" i="79"/>
  <c r="AE71" i="79"/>
  <c r="U72" i="79"/>
  <c r="W72" i="79"/>
  <c r="AA72" i="79"/>
  <c r="AE72" i="79"/>
  <c r="U73" i="79"/>
  <c r="W73" i="79"/>
  <c r="AA73" i="79"/>
  <c r="AE73" i="79"/>
  <c r="U74" i="79"/>
  <c r="W74" i="79"/>
  <c r="AA74" i="79"/>
  <c r="AE74" i="79"/>
  <c r="U75" i="79"/>
  <c r="W75" i="79"/>
  <c r="AA75" i="79"/>
  <c r="AE75" i="79"/>
  <c r="U76" i="79"/>
  <c r="W76" i="79"/>
  <c r="AA76" i="79"/>
  <c r="AE76" i="79"/>
  <c r="U77" i="79"/>
  <c r="W77" i="79"/>
  <c r="AA77" i="79"/>
  <c r="AE77" i="79"/>
  <c r="U78" i="79"/>
  <c r="W78" i="79"/>
  <c r="AA78" i="79"/>
  <c r="AE78" i="79"/>
  <c r="U79" i="79"/>
  <c r="W79" i="79"/>
  <c r="AA79" i="79"/>
  <c r="AE79" i="79"/>
  <c r="U80" i="79"/>
  <c r="W80" i="79"/>
  <c r="AA80" i="79"/>
  <c r="AE80" i="79"/>
  <c r="U81" i="79"/>
  <c r="W81" i="79"/>
  <c r="AA81" i="79"/>
  <c r="AE81" i="79"/>
  <c r="U82" i="79"/>
  <c r="W82" i="79"/>
  <c r="AA82" i="79"/>
  <c r="AE82" i="79"/>
  <c r="U83" i="79"/>
  <c r="W83" i="79"/>
  <c r="AA83" i="79"/>
  <c r="AE83" i="79"/>
  <c r="U84" i="79"/>
  <c r="W84" i="79"/>
  <c r="AA84" i="79"/>
  <c r="AE84" i="79"/>
  <c r="U85" i="79"/>
  <c r="W85" i="79"/>
  <c r="AA85" i="79"/>
  <c r="AE85" i="79"/>
  <c r="U86" i="79"/>
  <c r="W86" i="79"/>
  <c r="AA86" i="79"/>
  <c r="AE86" i="79"/>
  <c r="U87" i="79"/>
  <c r="W87" i="79"/>
  <c r="AA87" i="79"/>
  <c r="AE87" i="79"/>
  <c r="U88" i="79"/>
  <c r="W88" i="79"/>
  <c r="AA88" i="79"/>
  <c r="AE88" i="79"/>
  <c r="U89" i="79"/>
  <c r="W89" i="79"/>
  <c r="AA89" i="79"/>
  <c r="AE89" i="79"/>
  <c r="U90" i="79"/>
  <c r="W90" i="79"/>
  <c r="AA90" i="79"/>
  <c r="AE90" i="79"/>
  <c r="U91" i="79"/>
  <c r="W91" i="79"/>
  <c r="AA91" i="79"/>
  <c r="AE91" i="79"/>
  <c r="U92" i="79"/>
  <c r="W92" i="79"/>
  <c r="AA92" i="79"/>
  <c r="AE92" i="79"/>
  <c r="U93" i="79"/>
  <c r="W93" i="79"/>
  <c r="AA93" i="79"/>
  <c r="AE93" i="79"/>
  <c r="U94" i="79"/>
  <c r="W94" i="79"/>
  <c r="AA94" i="79"/>
  <c r="AE94" i="79"/>
  <c r="U95" i="79"/>
  <c r="W95" i="79"/>
  <c r="AA95" i="79"/>
  <c r="AE95" i="79"/>
  <c r="U96" i="79"/>
  <c r="W96" i="79"/>
  <c r="AA96" i="79"/>
  <c r="AE96" i="79"/>
  <c r="U97" i="79"/>
  <c r="W97" i="79"/>
  <c r="AA97" i="79"/>
  <c r="AE97" i="79"/>
  <c r="U98" i="79"/>
  <c r="W98" i="79"/>
  <c r="AA98" i="79"/>
  <c r="AE98" i="79"/>
  <c r="U99" i="79"/>
  <c r="W99" i="79"/>
  <c r="AA99" i="79"/>
  <c r="AE99" i="79"/>
  <c r="U100" i="79"/>
  <c r="W100" i="79"/>
  <c r="AA100" i="79"/>
  <c r="AE100" i="79"/>
  <c r="U101" i="79"/>
  <c r="W101" i="79"/>
  <c r="AA101" i="79"/>
  <c r="AE101" i="79"/>
  <c r="U102" i="79"/>
  <c r="W102" i="79"/>
  <c r="AA102" i="79"/>
  <c r="AE102" i="79"/>
  <c r="U103" i="79"/>
  <c r="W103" i="79"/>
  <c r="AA103" i="79"/>
  <c r="AE103" i="79"/>
  <c r="U104" i="79"/>
  <c r="W104" i="79"/>
  <c r="AA104" i="79"/>
  <c r="AE104" i="79"/>
  <c r="U105" i="79"/>
  <c r="W105" i="79"/>
  <c r="AA105" i="79"/>
  <c r="AE105" i="79"/>
  <c r="U106" i="79"/>
  <c r="W106" i="79"/>
  <c r="AA106" i="79"/>
  <c r="AE106" i="79"/>
  <c r="U107" i="79"/>
  <c r="W107" i="79"/>
  <c r="AA107" i="79"/>
  <c r="AE107" i="79"/>
  <c r="U108" i="79"/>
  <c r="W108" i="79"/>
  <c r="AA108" i="79"/>
  <c r="AE108" i="79"/>
  <c r="U109" i="79"/>
  <c r="W109" i="79"/>
  <c r="AA109" i="79"/>
  <c r="AE109" i="79"/>
  <c r="U110" i="79"/>
  <c r="W110" i="79"/>
  <c r="AA110" i="79"/>
  <c r="AE110" i="79"/>
  <c r="U111" i="79"/>
  <c r="W111" i="79"/>
  <c r="AA111" i="79"/>
  <c r="AE111" i="79"/>
  <c r="U112" i="79"/>
  <c r="W112" i="79"/>
  <c r="AA112" i="79"/>
  <c r="AE112" i="79"/>
  <c r="U113" i="79"/>
  <c r="W113" i="79"/>
  <c r="AA113" i="79"/>
  <c r="AE113" i="79"/>
  <c r="U114" i="79"/>
  <c r="W114" i="79"/>
  <c r="AA114" i="79"/>
  <c r="AE114" i="79"/>
  <c r="U115" i="79"/>
  <c r="W115" i="79"/>
  <c r="AA115" i="79"/>
  <c r="AE115" i="79"/>
  <c r="U116" i="79"/>
  <c r="W116" i="79"/>
  <c r="AA116" i="79"/>
  <c r="AE116" i="79"/>
  <c r="U117" i="79"/>
  <c r="W117" i="79"/>
  <c r="AA117" i="79"/>
  <c r="AE117" i="79"/>
  <c r="U118" i="79"/>
  <c r="W118" i="79"/>
  <c r="AA118" i="79"/>
  <c r="AE118" i="79"/>
  <c r="U119" i="79"/>
  <c r="W119" i="79"/>
  <c r="AA119" i="79"/>
  <c r="AE119" i="79"/>
  <c r="U120" i="79"/>
  <c r="W120" i="79"/>
  <c r="AA120" i="79"/>
  <c r="AE120" i="79"/>
  <c r="U121" i="79"/>
  <c r="W121" i="79"/>
  <c r="AA121" i="79"/>
  <c r="AE121" i="79"/>
  <c r="U122" i="79"/>
  <c r="W122" i="79"/>
  <c r="AA122" i="79"/>
  <c r="AE122" i="79"/>
  <c r="U123" i="79"/>
  <c r="W123" i="79"/>
  <c r="AA123" i="79"/>
  <c r="AE123" i="79"/>
  <c r="U124" i="79"/>
  <c r="W124" i="79"/>
  <c r="AA124" i="79"/>
  <c r="AE124" i="79"/>
  <c r="U125" i="79"/>
  <c r="W125" i="79"/>
  <c r="AA125" i="79"/>
  <c r="AE125" i="79"/>
  <c r="U126" i="79"/>
  <c r="W126" i="79"/>
  <c r="AA126" i="79"/>
  <c r="AE126" i="79"/>
  <c r="U127" i="79"/>
  <c r="W127" i="79"/>
  <c r="AA127" i="79"/>
  <c r="AE127" i="79"/>
  <c r="U128" i="79"/>
  <c r="W128" i="79"/>
  <c r="AA128" i="79"/>
  <c r="AE128" i="79"/>
  <c r="U129" i="79"/>
  <c r="W129" i="79"/>
  <c r="AA129" i="79"/>
  <c r="AE129" i="79"/>
  <c r="U130" i="79"/>
  <c r="W130" i="79"/>
  <c r="AA130" i="79"/>
  <c r="AE130" i="79"/>
  <c r="U131" i="79"/>
  <c r="W131" i="79"/>
  <c r="AA131" i="79"/>
  <c r="AE131" i="79"/>
  <c r="U132" i="79"/>
  <c r="W132" i="79"/>
  <c r="AA132" i="79"/>
  <c r="AE132" i="79"/>
  <c r="U133" i="79"/>
  <c r="W133" i="79"/>
  <c r="AA133" i="79"/>
  <c r="AE133" i="79"/>
  <c r="U134" i="79"/>
  <c r="W134" i="79"/>
  <c r="AA134" i="79"/>
  <c r="AE134" i="79"/>
  <c r="U135" i="79"/>
  <c r="W135" i="79"/>
  <c r="AA135" i="79"/>
  <c r="AE135" i="79"/>
  <c r="U136" i="79"/>
  <c r="W136" i="79"/>
  <c r="AA136" i="79"/>
  <c r="AE136" i="79"/>
  <c r="U137" i="79"/>
  <c r="W137" i="79"/>
  <c r="AA137" i="79"/>
  <c r="AE137" i="79"/>
  <c r="U138" i="79"/>
  <c r="W138" i="79"/>
  <c r="AA138" i="79"/>
  <c r="AE138" i="79"/>
  <c r="U139" i="79"/>
  <c r="W139" i="79"/>
  <c r="AA139" i="79"/>
  <c r="AE139" i="79"/>
  <c r="U140" i="79"/>
  <c r="W140" i="79"/>
  <c r="AA140" i="79"/>
  <c r="AE140" i="79"/>
  <c r="U141" i="79"/>
  <c r="W141" i="79"/>
  <c r="AA141" i="79"/>
  <c r="AE141" i="79"/>
  <c r="U142" i="79"/>
  <c r="W142" i="79"/>
  <c r="AA142" i="79"/>
  <c r="AE142" i="79"/>
  <c r="U143" i="79"/>
  <c r="W143" i="79"/>
  <c r="AA143" i="79"/>
  <c r="AE143" i="79"/>
  <c r="U144" i="79"/>
  <c r="W144" i="79"/>
  <c r="AA144" i="79"/>
  <c r="AE144" i="79"/>
  <c r="U145" i="79"/>
  <c r="W145" i="79"/>
  <c r="AA145" i="79"/>
  <c r="AE145" i="79"/>
  <c r="U146" i="79"/>
  <c r="W146" i="79"/>
  <c r="AA146" i="79"/>
  <c r="AE146" i="79"/>
  <c r="U147" i="79"/>
  <c r="W147" i="79"/>
  <c r="AA147" i="79"/>
  <c r="AE147" i="79"/>
  <c r="J173" i="37"/>
  <c r="K128" i="5"/>
  <c r="L129" i="3"/>
  <c r="N127" i="48"/>
  <c r="G85" i="15"/>
  <c r="G62" i="15"/>
  <c r="G63" i="15"/>
  <c r="G64" i="15"/>
  <c r="G66" i="15"/>
  <c r="G67" i="15"/>
  <c r="G68" i="15"/>
  <c r="G69" i="15"/>
  <c r="G70" i="15"/>
  <c r="G71" i="15"/>
  <c r="G73" i="15"/>
  <c r="G74" i="15"/>
  <c r="G75" i="15"/>
  <c r="G76" i="15"/>
  <c r="G77" i="15"/>
  <c r="G78" i="15"/>
  <c r="G79" i="15"/>
  <c r="G80" i="15"/>
  <c r="G83" i="15"/>
  <c r="G86" i="15"/>
  <c r="G88" i="15"/>
  <c r="G89" i="15"/>
  <c r="G90" i="15"/>
  <c r="G92" i="15"/>
  <c r="G93" i="15"/>
  <c r="G94" i="15"/>
  <c r="G96" i="15"/>
  <c r="G97" i="15"/>
  <c r="G98" i="15"/>
  <c r="G99" i="15"/>
  <c r="G100" i="15"/>
  <c r="G102" i="15"/>
  <c r="G103" i="15"/>
  <c r="G104" i="15"/>
  <c r="G105" i="15"/>
  <c r="G106" i="15"/>
  <c r="G107" i="15"/>
  <c r="G108" i="15"/>
  <c r="G110" i="15"/>
  <c r="G111" i="15"/>
  <c r="G112" i="15"/>
  <c r="G113" i="15"/>
  <c r="G115" i="15"/>
  <c r="G116" i="15"/>
  <c r="G117" i="15"/>
  <c r="G119" i="15"/>
  <c r="G120" i="15"/>
  <c r="G121" i="15"/>
  <c r="G123" i="15"/>
  <c r="G125" i="15"/>
  <c r="G126" i="15"/>
  <c r="G127" i="15"/>
  <c r="G128" i="15"/>
  <c r="G129" i="15"/>
  <c r="G130" i="15"/>
  <c r="G131" i="15"/>
  <c r="G133" i="15"/>
  <c r="G134" i="15"/>
  <c r="G135" i="15"/>
  <c r="G136" i="15"/>
  <c r="G137" i="15"/>
  <c r="G138" i="15"/>
  <c r="G139" i="15"/>
  <c r="G140" i="15"/>
  <c r="G141" i="15"/>
  <c r="G142" i="15"/>
  <c r="G143" i="15"/>
  <c r="G144" i="15"/>
  <c r="G146" i="15"/>
  <c r="G147" i="15"/>
  <c r="G148" i="15"/>
  <c r="G149" i="15"/>
  <c r="G150" i="15"/>
  <c r="G151" i="15"/>
  <c r="G152" i="15"/>
  <c r="G153" i="15"/>
  <c r="G154" i="15"/>
  <c r="G155" i="15"/>
  <c r="G156" i="15"/>
  <c r="G158" i="15"/>
  <c r="G159" i="15"/>
  <c r="G160" i="15"/>
  <c r="G161" i="15"/>
  <c r="G162" i="15"/>
  <c r="G165" i="15"/>
  <c r="G166" i="15"/>
  <c r="G167" i="15"/>
  <c r="G168" i="15"/>
  <c r="G61" i="15"/>
  <c r="G24" i="15"/>
  <c r="G25" i="15"/>
  <c r="G26" i="15"/>
  <c r="G27" i="15"/>
  <c r="G28" i="15"/>
  <c r="G29" i="15"/>
  <c r="G30" i="15"/>
  <c r="G31" i="15"/>
  <c r="G32" i="15"/>
  <c r="G34" i="15"/>
  <c r="G35" i="15"/>
  <c r="G36" i="15"/>
  <c r="G38" i="15"/>
  <c r="G39" i="15"/>
  <c r="G40" i="15"/>
  <c r="G41" i="15"/>
  <c r="G42" i="15"/>
  <c r="G43" i="15"/>
  <c r="G44" i="15"/>
  <c r="G45" i="15"/>
  <c r="G46" i="15"/>
  <c r="G47" i="15"/>
  <c r="G48" i="15"/>
  <c r="G49" i="15"/>
  <c r="G50" i="15"/>
  <c r="G51" i="15"/>
  <c r="G52" i="15"/>
  <c r="G53" i="15"/>
  <c r="G54" i="15"/>
  <c r="G56" i="15"/>
  <c r="G57" i="15"/>
  <c r="G59" i="15"/>
  <c r="G23" i="15"/>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H1179" i="48"/>
  <c r="H1180" i="48"/>
  <c r="H1181" i="48"/>
  <c r="H1182" i="48"/>
  <c r="H1183" i="48"/>
  <c r="H1184" i="48"/>
  <c r="H1185" i="48"/>
  <c r="H1186" i="48"/>
  <c r="H1187" i="48"/>
  <c r="H1188" i="48"/>
  <c r="H1189" i="48"/>
  <c r="H1190" i="48"/>
  <c r="H1191" i="48"/>
  <c r="H1192" i="48"/>
  <c r="H1193" i="48"/>
  <c r="H1194" i="48"/>
  <c r="H1195" i="48"/>
  <c r="H1196" i="48"/>
  <c r="H1197" i="48"/>
  <c r="H1198" i="48"/>
  <c r="H1199" i="48"/>
  <c r="H1200" i="48"/>
  <c r="H1201" i="48"/>
  <c r="H1202" i="48"/>
  <c r="H1203" i="48"/>
  <c r="H1204" i="48"/>
  <c r="H1205" i="48"/>
  <c r="H1206" i="48"/>
  <c r="H1207" i="48"/>
  <c r="H1208" i="48"/>
  <c r="H1209" i="48"/>
  <c r="H1210" i="48"/>
  <c r="H1211" i="48"/>
  <c r="H1212" i="48"/>
  <c r="H1213" i="48"/>
  <c r="H1214" i="48"/>
  <c r="H1215" i="48"/>
  <c r="H1216" i="48"/>
  <c r="H1217" i="48"/>
  <c r="H1218" i="48"/>
  <c r="H1219" i="48"/>
  <c r="H1220" i="48"/>
  <c r="H1221" i="48"/>
  <c r="H1222" i="48"/>
  <c r="H1223" i="48"/>
  <c r="H1224" i="48"/>
  <c r="H1225" i="48"/>
  <c r="H1226" i="48"/>
  <c r="H1227" i="48"/>
  <c r="H1228" i="48"/>
  <c r="H1229" i="48"/>
  <c r="H1230" i="48"/>
  <c r="H1231" i="48"/>
  <c r="H1232" i="48"/>
  <c r="H1233" i="48"/>
  <c r="H1234" i="48"/>
  <c r="H1235" i="48"/>
  <c r="H1236" i="48"/>
  <c r="H1237" i="48"/>
  <c r="H1238" i="48"/>
  <c r="H1239" i="48"/>
  <c r="H1240" i="48"/>
  <c r="H1241" i="48"/>
  <c r="H1242" i="48"/>
  <c r="H1243" i="48"/>
  <c r="H1244" i="48"/>
  <c r="H1245" i="48"/>
  <c r="H1246" i="48"/>
  <c r="H1247" i="48"/>
  <c r="H1248" i="48"/>
  <c r="H1249" i="48"/>
  <c r="H1250" i="48"/>
  <c r="H1251" i="48"/>
  <c r="H1252" i="48"/>
  <c r="H1253" i="48"/>
  <c r="H1254" i="48"/>
  <c r="H1255" i="48"/>
  <c r="H1256" i="48"/>
  <c r="H1257" i="48"/>
  <c r="H1258" i="48"/>
  <c r="H1259" i="48"/>
  <c r="H1260" i="48"/>
  <c r="H1261" i="48"/>
  <c r="H1262" i="48"/>
  <c r="H1263" i="48"/>
  <c r="H1264" i="48"/>
  <c r="H1265" i="48"/>
  <c r="H1266" i="48"/>
  <c r="H1267" i="48"/>
  <c r="H1268" i="48"/>
  <c r="H1269" i="48"/>
  <c r="H1270" i="48"/>
  <c r="H1271" i="48"/>
  <c r="H1272" i="48"/>
  <c r="H1273" i="48"/>
  <c r="H1274" i="48"/>
  <c r="H1275" i="48"/>
  <c r="H1276" i="48"/>
  <c r="H1277" i="48"/>
  <c r="H1278" i="48"/>
  <c r="H1279" i="48"/>
  <c r="H1280" i="48"/>
  <c r="H1281" i="48"/>
  <c r="H1282" i="48"/>
  <c r="H1283" i="48"/>
  <c r="H1284" i="48"/>
  <c r="H1285" i="48"/>
  <c r="H1286" i="48"/>
  <c r="H1287" i="48"/>
  <c r="H1288" i="48"/>
  <c r="H1289" i="48"/>
  <c r="H1290" i="48"/>
  <c r="H1291" i="48"/>
  <c r="H1292" i="48"/>
  <c r="H1293" i="48"/>
  <c r="H1294" i="48"/>
  <c r="H1295" i="48"/>
  <c r="H1296" i="48"/>
  <c r="H1297" i="48"/>
  <c r="H1298" i="48"/>
  <c r="H1299" i="48"/>
  <c r="H1300" i="48"/>
  <c r="H1301" i="48"/>
  <c r="H1302" i="48"/>
  <c r="H1303" i="48"/>
  <c r="H1304" i="48"/>
  <c r="H1305" i="48"/>
  <c r="H1306" i="48"/>
  <c r="H1307" i="48"/>
  <c r="H1308" i="48"/>
  <c r="H1309" i="48"/>
  <c r="H1310" i="48"/>
  <c r="H1311" i="48"/>
  <c r="H1312" i="48"/>
  <c r="H1313" i="48"/>
  <c r="H1314" i="48"/>
  <c r="H1315" i="48"/>
  <c r="H1316" i="48"/>
  <c r="H1317" i="48"/>
  <c r="H1318" i="48"/>
  <c r="H1319" i="48"/>
  <c r="H1320" i="48"/>
  <c r="H1321" i="48"/>
  <c r="H1322" i="48"/>
  <c r="H1323" i="48"/>
  <c r="H1324" i="48"/>
  <c r="H1325" i="48"/>
  <c r="H1326" i="48"/>
  <c r="H1327" i="48"/>
  <c r="H1328" i="48"/>
  <c r="H1329" i="48"/>
  <c r="H1330" i="48"/>
  <c r="H1331" i="48"/>
  <c r="H1332" i="48"/>
  <c r="H1333" i="48"/>
  <c r="H1334" i="48"/>
  <c r="H1335" i="48"/>
  <c r="H1336" i="48"/>
  <c r="H1337" i="48"/>
  <c r="H1338" i="48"/>
  <c r="H1339" i="48"/>
  <c r="H1340" i="48"/>
  <c r="H1341" i="48"/>
  <c r="H1342" i="48"/>
  <c r="H1343" i="48"/>
  <c r="H1344" i="48"/>
  <c r="H1345" i="48"/>
  <c r="H1346" i="48"/>
  <c r="H1347" i="48"/>
  <c r="H1348" i="48"/>
  <c r="H1349" i="48"/>
  <c r="H1350" i="48"/>
  <c r="H1351" i="48"/>
  <c r="H1352" i="48"/>
  <c r="H1353" i="48"/>
  <c r="H1354" i="48"/>
  <c r="H1355" i="48"/>
  <c r="H1356" i="48"/>
  <c r="H1357" i="48"/>
  <c r="H1358" i="48"/>
  <c r="H1359" i="48"/>
  <c r="H1360" i="48"/>
  <c r="H1361" i="48"/>
  <c r="H1362" i="48"/>
  <c r="H1363" i="48"/>
  <c r="H1364" i="48"/>
  <c r="H1365" i="48"/>
  <c r="H1366" i="48"/>
  <c r="H1367" i="48"/>
  <c r="H1368" i="48"/>
  <c r="H1369" i="48"/>
  <c r="H1370" i="48"/>
  <c r="H1371" i="48"/>
  <c r="H1372" i="48"/>
  <c r="H1373" i="48"/>
  <c r="H1374" i="48"/>
  <c r="H1375" i="48"/>
  <c r="H1376" i="48"/>
  <c r="H1377" i="48"/>
  <c r="H1378" i="48"/>
  <c r="H1379" i="48"/>
  <c r="H1380" i="48"/>
  <c r="H1381" i="48"/>
  <c r="H1382" i="48"/>
  <c r="H1383" i="48"/>
  <c r="H1384" i="48"/>
  <c r="H1385" i="48"/>
  <c r="H1386" i="48"/>
  <c r="H1387" i="48"/>
  <c r="H1388" i="48"/>
  <c r="H1389" i="48"/>
  <c r="H1390" i="48"/>
  <c r="H1391" i="48"/>
  <c r="H1392" i="48"/>
  <c r="H1393" i="48"/>
  <c r="H1394" i="48"/>
  <c r="H1395" i="48"/>
  <c r="H1396" i="48"/>
  <c r="H1397" i="48"/>
  <c r="H1398" i="48"/>
  <c r="H1399" i="48"/>
  <c r="H1400" i="48"/>
  <c r="H1401" i="48"/>
  <c r="H1402" i="48"/>
  <c r="H1403" i="48"/>
  <c r="H1404" i="48"/>
  <c r="H1405" i="48"/>
  <c r="H1406" i="48"/>
  <c r="H1407" i="48"/>
  <c r="H1408" i="48"/>
  <c r="H1409" i="48"/>
  <c r="H1410" i="48"/>
  <c r="H1411" i="48"/>
  <c r="H1412" i="48"/>
  <c r="H1413" i="48"/>
  <c r="H1414" i="48"/>
  <c r="H1415" i="48"/>
  <c r="H1416" i="48"/>
  <c r="H1417" i="48"/>
  <c r="H1418" i="48"/>
  <c r="H1419" i="48"/>
  <c r="H1420" i="48"/>
  <c r="H1421" i="48"/>
  <c r="H1422" i="48"/>
  <c r="H1423" i="48"/>
  <c r="H1424" i="48"/>
  <c r="H1425" i="48"/>
  <c r="H1426" i="48"/>
  <c r="H1427" i="48"/>
  <c r="H1428" i="48"/>
  <c r="H1429" i="48"/>
  <c r="H1430" i="48"/>
  <c r="H1431" i="48"/>
  <c r="H1432" i="48"/>
  <c r="H1433" i="48"/>
  <c r="H1434" i="48"/>
  <c r="H1435" i="48"/>
  <c r="H1436" i="48"/>
  <c r="H1437" i="48"/>
  <c r="H1438" i="48"/>
  <c r="H1439" i="48"/>
  <c r="H1440" i="48"/>
  <c r="H1441" i="48"/>
  <c r="H1442" i="48"/>
  <c r="H1443" i="48"/>
  <c r="H1444" i="48"/>
  <c r="H1445" i="48"/>
  <c r="H1446" i="48"/>
  <c r="H1447" i="48"/>
  <c r="H1448" i="48"/>
  <c r="H1449" i="48"/>
  <c r="H1450" i="48"/>
  <c r="H1451" i="48"/>
  <c r="H1452" i="48"/>
  <c r="H1453" i="48"/>
  <c r="H1454" i="48"/>
  <c r="H1455" i="48"/>
  <c r="H1456" i="48"/>
  <c r="H1457" i="48"/>
  <c r="H1458" i="48"/>
  <c r="H1459" i="48"/>
  <c r="H1460" i="48"/>
  <c r="H1461" i="48"/>
  <c r="H1462" i="48"/>
  <c r="H1463" i="48"/>
  <c r="H1464" i="48"/>
  <c r="H1465" i="48"/>
  <c r="H1466" i="48"/>
  <c r="H1467" i="48"/>
  <c r="H1468" i="48"/>
  <c r="H1469" i="48"/>
  <c r="H1470" i="48"/>
  <c r="H1471" i="48"/>
  <c r="H1472" i="48"/>
  <c r="H1473" i="48"/>
  <c r="H1474" i="48"/>
  <c r="H1475" i="48"/>
  <c r="H1476" i="48"/>
  <c r="H1477" i="48"/>
  <c r="H1478" i="48"/>
  <c r="H1479" i="48"/>
  <c r="H1480" i="48"/>
  <c r="H1481" i="48"/>
  <c r="H1482" i="48"/>
  <c r="H1483" i="48"/>
  <c r="H1484" i="48"/>
  <c r="H1485" i="48"/>
  <c r="H1486" i="48"/>
  <c r="H1487" i="48"/>
  <c r="H1488" i="48"/>
  <c r="H1489" i="48"/>
  <c r="H1490" i="48"/>
  <c r="H1491" i="48"/>
  <c r="H1492" i="48"/>
  <c r="H1493" i="48"/>
  <c r="H1494" i="48"/>
  <c r="H1495" i="48"/>
  <c r="H1496" i="48"/>
  <c r="H1497" i="48"/>
  <c r="H1498" i="48"/>
  <c r="H1499" i="48"/>
  <c r="H1500" i="48"/>
  <c r="H1501" i="48"/>
  <c r="H1502" i="48"/>
  <c r="H1503" i="48"/>
  <c r="H1504" i="48"/>
  <c r="H1505" i="48"/>
  <c r="H1506" i="48"/>
  <c r="H1507" i="48"/>
  <c r="H1508" i="48"/>
  <c r="H1509" i="48"/>
  <c r="H1510" i="48"/>
  <c r="H1511" i="48"/>
  <c r="H1512" i="48"/>
  <c r="H1513" i="48"/>
  <c r="H1514" i="48"/>
  <c r="H1515" i="48"/>
  <c r="H1516" i="48"/>
  <c r="H1517" i="48"/>
  <c r="H1518" i="48"/>
  <c r="H1519" i="48"/>
  <c r="H1520" i="48"/>
  <c r="H1521" i="48"/>
  <c r="H1522" i="48"/>
  <c r="H1523" i="48"/>
  <c r="H1524" i="48"/>
  <c r="H1525" i="48"/>
  <c r="H1526" i="48"/>
  <c r="H1527" i="48"/>
  <c r="H1528" i="48"/>
  <c r="H1529" i="48"/>
  <c r="H1530" i="48"/>
  <c r="H1531" i="48"/>
  <c r="H1532" i="48"/>
  <c r="H1533" i="48"/>
  <c r="H1534" i="48"/>
  <c r="H1535" i="48"/>
  <c r="H1536" i="48"/>
  <c r="H1537" i="48"/>
  <c r="H1538" i="48"/>
  <c r="H1539" i="48"/>
  <c r="H1540" i="48"/>
  <c r="H1541" i="48"/>
  <c r="H1542" i="48"/>
  <c r="H1543" i="48"/>
  <c r="H1544" i="48"/>
  <c r="H1545" i="48"/>
  <c r="H1546" i="48"/>
  <c r="H1547" i="48"/>
  <c r="H1548" i="48"/>
  <c r="H1549" i="48"/>
  <c r="H1550" i="48"/>
  <c r="H1551" i="48"/>
  <c r="H1552" i="48"/>
  <c r="H1553" i="48"/>
  <c r="H1554" i="48"/>
  <c r="H1555" i="48"/>
  <c r="H1556" i="48"/>
  <c r="H1557" i="48"/>
  <c r="H1558" i="48"/>
  <c r="H1559" i="48"/>
  <c r="H1560" i="48"/>
  <c r="H1561" i="48"/>
  <c r="H1562" i="48"/>
  <c r="H1563" i="48"/>
  <c r="H1564" i="48"/>
  <c r="H1565" i="48"/>
  <c r="H1566" i="48"/>
  <c r="H1567" i="48"/>
  <c r="H1568" i="48"/>
  <c r="H1569" i="48"/>
  <c r="H1570" i="48"/>
  <c r="H1571" i="48"/>
  <c r="H1572" i="48"/>
  <c r="H1573" i="48"/>
  <c r="H1574" i="48"/>
  <c r="H1575" i="48"/>
  <c r="H1576" i="48"/>
  <c r="H1577" i="48"/>
  <c r="H1578" i="48"/>
  <c r="H1579" i="48"/>
  <c r="H1580" i="48"/>
  <c r="H1581" i="48"/>
  <c r="H1582" i="48"/>
  <c r="H1583" i="48"/>
  <c r="H1584" i="48"/>
  <c r="H1585" i="48"/>
  <c r="H1586" i="48"/>
  <c r="H1587" i="48"/>
  <c r="H1588" i="48"/>
  <c r="H1589" i="48"/>
  <c r="H1590" i="48"/>
  <c r="H1591" i="48"/>
  <c r="H1592" i="48"/>
  <c r="H1593" i="48"/>
  <c r="H1594" i="48"/>
  <c r="H1595" i="48"/>
  <c r="H1596" i="48"/>
  <c r="H1597" i="48"/>
  <c r="H1598" i="48"/>
  <c r="H1599" i="48"/>
  <c r="H1600" i="48"/>
  <c r="H1601" i="48"/>
  <c r="H1602" i="48"/>
  <c r="H1603" i="48"/>
  <c r="H1604" i="48"/>
  <c r="H1605" i="48"/>
  <c r="H1606" i="48"/>
  <c r="H1607" i="48"/>
  <c r="H1608" i="48"/>
  <c r="H1609" i="48"/>
  <c r="H1610" i="48"/>
  <c r="H1611" i="48"/>
  <c r="H1612" i="48"/>
  <c r="H1613" i="48"/>
  <c r="H1614" i="48"/>
  <c r="H1615" i="48"/>
  <c r="H1616" i="48"/>
  <c r="H1617" i="48"/>
  <c r="H1618" i="48"/>
  <c r="H1619" i="48"/>
  <c r="H1620" i="48"/>
  <c r="H1621" i="48"/>
  <c r="H1622" i="48"/>
  <c r="H1623" i="48"/>
  <c r="H1624" i="48"/>
  <c r="H1625" i="48"/>
  <c r="H1626" i="48"/>
  <c r="H1627" i="48"/>
  <c r="H1628" i="48"/>
  <c r="H1629" i="48"/>
  <c r="H1630" i="48"/>
  <c r="H1631" i="48"/>
  <c r="H1632" i="48"/>
  <c r="H1633" i="48"/>
  <c r="H1634" i="48"/>
  <c r="H1635" i="48"/>
  <c r="H1636" i="48"/>
  <c r="H1637" i="48"/>
  <c r="H1638" i="48"/>
  <c r="H1639" i="48"/>
  <c r="H1640" i="48"/>
  <c r="H1641" i="48"/>
  <c r="H1642" i="48"/>
  <c r="H1643" i="48"/>
  <c r="H1644" i="48"/>
  <c r="H1645" i="48"/>
  <c r="H1646" i="48"/>
  <c r="H1647" i="48"/>
  <c r="H1648" i="48"/>
  <c r="H1649" i="48"/>
  <c r="H1650" i="48"/>
  <c r="H1651" i="48"/>
  <c r="H1652" i="48"/>
  <c r="H1653" i="48"/>
  <c r="H1654" i="48"/>
  <c r="H1655" i="48"/>
  <c r="H1656" i="48"/>
  <c r="H1657" i="48"/>
  <c r="H1658" i="48"/>
  <c r="H1659" i="48"/>
  <c r="H1660" i="48"/>
  <c r="H1661" i="48"/>
  <c r="H1662" i="48"/>
  <c r="H1663" i="48"/>
  <c r="H1664" i="48"/>
  <c r="H1665" i="48"/>
  <c r="H1666" i="48"/>
  <c r="H1667" i="48"/>
  <c r="H1668" i="48"/>
  <c r="H1669" i="48"/>
  <c r="H1670" i="48"/>
  <c r="H1671" i="48"/>
  <c r="H1672" i="48"/>
  <c r="H1673" i="48"/>
  <c r="H1674" i="48"/>
  <c r="H1675" i="48"/>
  <c r="H1676" i="48"/>
  <c r="H1677" i="48"/>
  <c r="H1678" i="48"/>
  <c r="H1679" i="48"/>
  <c r="H1680" i="48"/>
  <c r="H1681" i="48"/>
  <c r="H1682" i="48"/>
  <c r="H1683" i="48"/>
  <c r="H1684" i="48"/>
  <c r="H1685" i="48"/>
  <c r="H1686" i="48"/>
  <c r="H1687" i="48"/>
  <c r="H1688" i="48"/>
  <c r="H1689" i="48"/>
  <c r="H1690" i="48"/>
  <c r="H1691" i="48"/>
  <c r="H1692" i="48"/>
  <c r="H1693" i="48"/>
  <c r="H1694" i="48"/>
  <c r="H1695" i="48"/>
  <c r="H1696" i="48"/>
  <c r="H1697" i="48"/>
  <c r="H1698" i="48"/>
  <c r="H1699" i="48"/>
  <c r="H1700" i="48"/>
  <c r="H1701" i="48"/>
  <c r="H1702" i="48"/>
  <c r="H1703" i="48"/>
  <c r="H1704" i="48"/>
  <c r="H1705" i="48"/>
  <c r="H1706" i="48"/>
  <c r="H1707" i="48"/>
  <c r="H1708" i="48"/>
  <c r="H1709" i="48"/>
  <c r="H1710" i="48"/>
  <c r="H1711" i="48"/>
  <c r="H1712" i="48"/>
  <c r="H1713" i="48"/>
  <c r="H1714" i="48"/>
  <c r="H1715" i="48"/>
  <c r="H1716" i="48"/>
  <c r="H1717" i="48"/>
  <c r="H1718" i="48"/>
  <c r="H1719" i="48"/>
  <c r="H1720" i="48"/>
  <c r="H1721" i="48"/>
  <c r="H1722" i="48"/>
  <c r="H1723" i="48"/>
  <c r="H1724" i="48"/>
  <c r="H1725" i="48"/>
  <c r="H1726" i="48"/>
  <c r="H1727" i="48"/>
  <c r="H1728" i="48"/>
  <c r="H1729" i="48"/>
  <c r="H1730" i="48"/>
  <c r="H1731" i="48"/>
  <c r="H1732" i="48"/>
  <c r="H1733" i="48"/>
  <c r="H1734" i="48"/>
  <c r="H1735" i="48"/>
  <c r="H1736" i="48"/>
  <c r="H1737" i="48"/>
  <c r="H1738" i="48"/>
  <c r="H1739" i="48"/>
  <c r="H1740" i="48"/>
  <c r="H1741" i="48"/>
  <c r="H1742" i="48"/>
  <c r="H1743" i="48"/>
  <c r="H1744" i="48"/>
  <c r="H1745" i="48"/>
  <c r="H1746" i="48"/>
  <c r="H1747" i="48"/>
  <c r="H1748" i="48"/>
  <c r="H1749" i="48"/>
  <c r="H1750" i="48"/>
  <c r="H1751" i="48"/>
  <c r="H1752" i="48"/>
  <c r="H1753" i="48"/>
  <c r="H1754" i="48"/>
  <c r="H1755" i="48"/>
  <c r="H1756" i="48"/>
  <c r="H1757" i="48"/>
  <c r="H1758" i="48"/>
  <c r="H1759" i="48"/>
  <c r="H1760" i="48"/>
  <c r="H1761" i="48"/>
  <c r="H1762" i="48"/>
  <c r="H1763" i="48"/>
  <c r="H1764" i="48"/>
  <c r="H1765" i="48"/>
  <c r="H1766" i="48"/>
  <c r="H1767" i="48"/>
  <c r="H1768" i="48"/>
  <c r="H1769" i="48"/>
  <c r="H1770" i="48"/>
  <c r="H1771" i="48"/>
  <c r="H1772" i="48"/>
  <c r="H1773" i="48"/>
  <c r="H1774" i="48"/>
  <c r="H1775" i="48"/>
  <c r="H1776" i="48"/>
  <c r="H1777" i="48"/>
  <c r="H1778" i="48"/>
  <c r="H1779" i="48"/>
  <c r="H1780" i="48"/>
  <c r="H1781" i="48"/>
  <c r="H1782" i="48"/>
  <c r="H1783" i="48"/>
  <c r="H1784" i="48"/>
  <c r="H1785" i="48"/>
  <c r="H1786" i="48"/>
  <c r="H1787" i="48"/>
  <c r="H1788" i="48"/>
  <c r="H1789" i="48"/>
  <c r="H1790" i="48"/>
  <c r="H1791" i="48"/>
  <c r="H1792" i="48"/>
  <c r="H1793" i="48"/>
</calcChain>
</file>

<file path=xl/comments1.xml><?xml version="1.0" encoding="utf-8"?>
<comments xmlns="http://schemas.openxmlformats.org/spreadsheetml/2006/main">
  <authors>
    <author>tc={038945F7-E77A-43AB-A6EA-7C6E90ECFF9D}</author>
    <author>tc={B5331D45-E960-4EB5-A71F-3EC81C3C0B61}</author>
  </authors>
  <commentList>
    <comment ref="B6" authorId="0">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which dimension these two indicators are used? exposure, sensitivity or AC?</t>
        </r>
      </text>
    </comment>
    <comment ref="B36" authorId="1">
      <text>
        <r>
          <rPr>
            <sz val="11"/>
            <color theme="1"/>
            <rFont val="Calibri"/>
            <family val="2"/>
            <scheme val="minor"/>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Would lose the KKP classification for exposure indicators</t>
        </r>
      </text>
    </comment>
  </commentList>
</comments>
</file>

<file path=xl/comments2.xml><?xml version="1.0" encoding="utf-8"?>
<comments xmlns="http://schemas.openxmlformats.org/spreadsheetml/2006/main">
  <authors>
    <author>Frank Mueller</author>
    <author>USER</author>
  </authors>
  <commentList>
    <comment ref="F64" authorId="0">
      <text>
        <r>
          <rPr>
            <b/>
            <sz val="9"/>
            <color indexed="81"/>
            <rFont val="Segoe UI"/>
            <family val="2"/>
          </rPr>
          <t>Frank Mueller:</t>
        </r>
        <r>
          <rPr>
            <sz val="9"/>
            <color indexed="81"/>
            <rFont val="Segoe UI"/>
            <family val="2"/>
          </rPr>
          <t xml:space="preserve">
this includes the population from Jinja city!</t>
        </r>
      </text>
    </comment>
    <comment ref="F72" authorId="1">
      <text>
        <r>
          <rPr>
            <b/>
            <sz val="9"/>
            <color indexed="81"/>
            <rFont val="Tahoma"/>
            <family val="2"/>
          </rPr>
          <t>Part former Kaberemaido district</t>
        </r>
      </text>
    </comment>
    <comment ref="F87" authorId="1">
      <text>
        <r>
          <rPr>
            <b/>
            <sz val="9"/>
            <color indexed="81"/>
            <rFont val="Tahoma"/>
            <family val="2"/>
          </rPr>
          <t>USER:</t>
        </r>
        <r>
          <rPr>
            <sz val="9"/>
            <color indexed="81"/>
            <rFont val="Tahoma"/>
            <family val="2"/>
          </rPr>
          <t xml:space="preserve">
Part of Kiruhura District</t>
        </r>
      </text>
    </comment>
  </commentList>
</comments>
</file>

<file path=xl/sharedStrings.xml><?xml version="1.0" encoding="utf-8"?>
<sst xmlns="http://schemas.openxmlformats.org/spreadsheetml/2006/main" count="47985" uniqueCount="2431">
  <si>
    <t>number</t>
  </si>
  <si>
    <t>Indicator</t>
  </si>
  <si>
    <t>category</t>
  </si>
  <si>
    <t>KPP</t>
  </si>
  <si>
    <t>Equity in sustainable access to housing, nutrition (water), education, health and environmental sanitation, as well as access to productive work, natural resources, energy, telecommunications and service infrastructure.</t>
  </si>
  <si>
    <t>equity and social cohesion</t>
  </si>
  <si>
    <t>Number of houses destroyed or damaged by disasters</t>
  </si>
  <si>
    <t>Death, injured and missing from natural hazards</t>
  </si>
  <si>
    <t xml:space="preserve">Number of people directly and indirectly affected by type of disaster </t>
  </si>
  <si>
    <t>ecosystem integrity (AFOLU)</t>
  </si>
  <si>
    <t>Lost cattle by disaster</t>
  </si>
  <si>
    <t>governability/ governance</t>
  </si>
  <si>
    <t>Higher level LGs implementing CC interventions in their District Development Plans</t>
  </si>
  <si>
    <t>carbon-neutrality</t>
  </si>
  <si>
    <t>Date</t>
  </si>
  <si>
    <t>Contact</t>
  </si>
  <si>
    <t>Name of Indicator</t>
  </si>
  <si>
    <t>Indicator code</t>
  </si>
  <si>
    <t>Description</t>
  </si>
  <si>
    <t>Data source</t>
  </si>
  <si>
    <t>Measurement Unit</t>
  </si>
  <si>
    <t>Spatial coverage</t>
  </si>
  <si>
    <t>Spatial resolution (satelite data)</t>
  </si>
  <si>
    <t>Publication date</t>
  </si>
  <si>
    <t>Comment</t>
  </si>
  <si>
    <t>Data format</t>
  </si>
  <si>
    <t>File name</t>
  </si>
  <si>
    <t>KPPs</t>
  </si>
  <si>
    <t>Number</t>
  </si>
  <si>
    <t>Data limitations</t>
  </si>
  <si>
    <t>Temporal coverage</t>
  </si>
  <si>
    <t>District</t>
  </si>
  <si>
    <t>Apac</t>
  </si>
  <si>
    <t>Arua</t>
  </si>
  <si>
    <t>Bundibugyo</t>
  </si>
  <si>
    <t>Bushenyi</t>
  </si>
  <si>
    <t>Gulu</t>
  </si>
  <si>
    <t>Hoima</t>
  </si>
  <si>
    <t>Iganga</t>
  </si>
  <si>
    <t xml:space="preserve">Jinja </t>
  </si>
  <si>
    <t>Kabale</t>
  </si>
  <si>
    <t>Kabarole</t>
  </si>
  <si>
    <t>Kalangala</t>
  </si>
  <si>
    <t>Kampala</t>
  </si>
  <si>
    <t>Kamuli</t>
  </si>
  <si>
    <t>Kapchorwa</t>
  </si>
  <si>
    <t>Kasese</t>
  </si>
  <si>
    <t>Kibaale</t>
  </si>
  <si>
    <t>Kiboga</t>
  </si>
  <si>
    <t>Kisoro</t>
  </si>
  <si>
    <t>Kitgum</t>
  </si>
  <si>
    <t>Kotido</t>
  </si>
  <si>
    <t>Kumi</t>
  </si>
  <si>
    <t>Lira</t>
  </si>
  <si>
    <t>Luwero</t>
  </si>
  <si>
    <t>Masaka</t>
  </si>
  <si>
    <t>Masindi</t>
  </si>
  <si>
    <t>Mbale</t>
  </si>
  <si>
    <t>Mbarara</t>
  </si>
  <si>
    <t>Moroto</t>
  </si>
  <si>
    <t>Moyo</t>
  </si>
  <si>
    <t>Mpigi</t>
  </si>
  <si>
    <t>Mubende</t>
  </si>
  <si>
    <t>Mukono</t>
  </si>
  <si>
    <t>Nebbi</t>
  </si>
  <si>
    <t>Ntungamo</t>
  </si>
  <si>
    <t>Pallisa</t>
  </si>
  <si>
    <t>Rakai</t>
  </si>
  <si>
    <t>Rukungiri</t>
  </si>
  <si>
    <t>Soroti</t>
  </si>
  <si>
    <t>Tororo</t>
  </si>
  <si>
    <t>Adjumani</t>
  </si>
  <si>
    <t>Bugiri</t>
  </si>
  <si>
    <t>Busia</t>
  </si>
  <si>
    <t>Katakwi</t>
  </si>
  <si>
    <t>Nakasongola</t>
  </si>
  <si>
    <t>Sembabule</t>
  </si>
  <si>
    <t>Kamwenge</t>
  </si>
  <si>
    <t>Kayunga</t>
  </si>
  <si>
    <t>Kyenjojo</t>
  </si>
  <si>
    <t>Mayuge</t>
  </si>
  <si>
    <t>Pader</t>
  </si>
  <si>
    <t>Sironko</t>
  </si>
  <si>
    <t>Wakiso</t>
  </si>
  <si>
    <t>Yumbe</t>
  </si>
  <si>
    <t>Kaberamaido</t>
  </si>
  <si>
    <t>Kanungu</t>
  </si>
  <si>
    <t>Nakapiripirit</t>
  </si>
  <si>
    <t>Amolatar</t>
  </si>
  <si>
    <t>Amuria</t>
  </si>
  <si>
    <t>Bukwo</t>
  </si>
  <si>
    <t>Butaleja</t>
  </si>
  <si>
    <t>Ibanda</t>
  </si>
  <si>
    <t>Isingiro</t>
  </si>
  <si>
    <t>Kaabong</t>
  </si>
  <si>
    <t>Kaliro</t>
  </si>
  <si>
    <t>Kiruhura</t>
  </si>
  <si>
    <t>Koboko</t>
  </si>
  <si>
    <t>Manafwa</t>
  </si>
  <si>
    <t>Mityana</t>
  </si>
  <si>
    <t>Nakaseke</t>
  </si>
  <si>
    <t>Abim</t>
  </si>
  <si>
    <t>Amuru</t>
  </si>
  <si>
    <t>Budaka</t>
  </si>
  <si>
    <t>Buliisa</t>
  </si>
  <si>
    <t>Dokolo</t>
  </si>
  <si>
    <t>Namutumba</t>
  </si>
  <si>
    <t xml:space="preserve">Oyam </t>
  </si>
  <si>
    <t>Maracha</t>
  </si>
  <si>
    <t>Bududa</t>
  </si>
  <si>
    <t>Bukedea</t>
  </si>
  <si>
    <t>Lyantonde</t>
  </si>
  <si>
    <t>Amudat</t>
  </si>
  <si>
    <t>Buikwe</t>
  </si>
  <si>
    <t>Buyende</t>
  </si>
  <si>
    <t>Kyegegwa</t>
  </si>
  <si>
    <t>Lamwo</t>
  </si>
  <si>
    <t>Otuke</t>
  </si>
  <si>
    <t>Zombo</t>
  </si>
  <si>
    <t>Alebtong</t>
  </si>
  <si>
    <t>Bulambuli</t>
  </si>
  <si>
    <t>Buvuma</t>
  </si>
  <si>
    <t>Gomba</t>
  </si>
  <si>
    <t>Kiryandongo</t>
  </si>
  <si>
    <t>Kyankwanzi</t>
  </si>
  <si>
    <t>Luuka</t>
  </si>
  <si>
    <t>Namayingo</t>
  </si>
  <si>
    <t>Ntoroko</t>
  </si>
  <si>
    <t>Serere</t>
  </si>
  <si>
    <t>Bukomansimbi</t>
  </si>
  <si>
    <t>Butambala</t>
  </si>
  <si>
    <t>Kalungu</t>
  </si>
  <si>
    <t>Sheema</t>
  </si>
  <si>
    <t>Kibuku</t>
  </si>
  <si>
    <t>Kole</t>
  </si>
  <si>
    <t>Kween</t>
  </si>
  <si>
    <t>Lwengo</t>
  </si>
  <si>
    <t>Mitooma</t>
  </si>
  <si>
    <t>Napak</t>
  </si>
  <si>
    <t>Ngora</t>
  </si>
  <si>
    <t>Buhweju</t>
  </si>
  <si>
    <t>Nwoya</t>
  </si>
  <si>
    <t>Agago</t>
  </si>
  <si>
    <t>Rubirizi</t>
  </si>
  <si>
    <t>Kagadi</t>
  </si>
  <si>
    <t>Kakumiro</t>
  </si>
  <si>
    <t>Omoro</t>
  </si>
  <si>
    <t>Rubanda</t>
  </si>
  <si>
    <t>Bunyangabu</t>
  </si>
  <si>
    <t>Butebo</t>
  </si>
  <si>
    <t>Kyotera</t>
  </si>
  <si>
    <t>Namisindwa</t>
  </si>
  <si>
    <t>Pakwach</t>
  </si>
  <si>
    <t>Rukiga</t>
  </si>
  <si>
    <t>Bugweri</t>
  </si>
  <si>
    <t>Kapelebyong</t>
  </si>
  <si>
    <t>Kassanda</t>
  </si>
  <si>
    <t>Kikuube</t>
  </si>
  <si>
    <t>Kwania</t>
  </si>
  <si>
    <t>Nabilatuk</t>
  </si>
  <si>
    <t>Kalaki</t>
  </si>
  <si>
    <t>Karenga</t>
  </si>
  <si>
    <t>Kazo</t>
  </si>
  <si>
    <t>Kitagwenda</t>
  </si>
  <si>
    <t>Madi Okollo</t>
  </si>
  <si>
    <t>Obongi</t>
  </si>
  <si>
    <t>Rwampara</t>
  </si>
  <si>
    <t>Arua city</t>
  </si>
  <si>
    <t>Gulu city</t>
  </si>
  <si>
    <t>Jinja city</t>
  </si>
  <si>
    <t>Fort portal city</t>
  </si>
  <si>
    <t>Mbarara city</t>
  </si>
  <si>
    <t>Masaka city</t>
  </si>
  <si>
    <t>Mbale city</t>
  </si>
  <si>
    <t>Terego</t>
  </si>
  <si>
    <t>Lira city</t>
  </si>
  <si>
    <t>Hoima city</t>
  </si>
  <si>
    <t>Soroti city</t>
  </si>
  <si>
    <t>DesInventar Sendai Framework for Disaster Risk Reduction https://www.desinventar.net/DesInventar/country_profile.jsp?countrycode=uga&amp;lang=EN</t>
  </si>
  <si>
    <t>Data</t>
  </si>
  <si>
    <t>Processing notes</t>
  </si>
  <si>
    <t>Equity and social cohesion</t>
  </si>
  <si>
    <t>#</t>
  </si>
  <si>
    <t>Excel</t>
  </si>
  <si>
    <t>Number/ density/ geographic coverage of UNMA weather and climate observing stations</t>
  </si>
  <si>
    <t>Districts, where Infectious Disease Institute is present</t>
  </si>
  <si>
    <t>knowledge and innovation</t>
  </si>
  <si>
    <t>2.10</t>
  </si>
  <si>
    <t>2.12</t>
  </si>
  <si>
    <t>Forest Cover (% Land Area)</t>
  </si>
  <si>
    <t>3.1</t>
  </si>
  <si>
    <t>Population density</t>
  </si>
  <si>
    <t>3.2</t>
  </si>
  <si>
    <t>3.3</t>
  </si>
  <si>
    <t>3.4</t>
  </si>
  <si>
    <t>3.6</t>
  </si>
  <si>
    <t>3.7</t>
  </si>
  <si>
    <t>Wetland cover (% of total area)</t>
  </si>
  <si>
    <t>1.4</t>
  </si>
  <si>
    <t>Criterion</t>
  </si>
  <si>
    <t>1.2</t>
  </si>
  <si>
    <t>1.3</t>
  </si>
  <si>
    <t>1.5</t>
  </si>
  <si>
    <t>Lost cattle due to disaster</t>
  </si>
  <si>
    <t>2.1</t>
  </si>
  <si>
    <t xml:space="preserve">Stakeholders are aware of who does what, how and when, informed of the risks involved and supported by social-institutional coordination mechanisms.   </t>
  </si>
  <si>
    <t>Percent</t>
  </si>
  <si>
    <t>Share of total budget dedicated to stakeholder environmental training and sensitisation</t>
  </si>
  <si>
    <t>https://www.budget.go.ug/</t>
  </si>
  <si>
    <t>2.2</t>
  </si>
  <si>
    <t>2.3</t>
  </si>
  <si>
    <t>2.7</t>
  </si>
  <si>
    <t>2.8</t>
  </si>
  <si>
    <t>2.9</t>
  </si>
  <si>
    <t>INDICATOR INDEX</t>
  </si>
  <si>
    <r>
      <t xml:space="preserve">- see SNCCI 2018, p. 23; to be derived from inidcator J2, Percentage of Higher level LGs implementing CC interventions in their District Development Plans (DDPs); </t>
    </r>
    <r>
      <rPr>
        <sz val="11"/>
        <color theme="5" tint="-0.249977111117893"/>
        <rFont val="Calibri"/>
        <family val="2"/>
        <scheme val="minor"/>
      </rPr>
      <t>not disaggregated by district, but can we get access to the HLG reports? Responsible for data collection is MoLG</t>
    </r>
    <r>
      <rPr>
        <sz val="11"/>
        <color theme="1"/>
        <rFont val="Calibri"/>
        <family val="2"/>
        <scheme val="minor"/>
      </rPr>
      <t xml:space="preserve"> - update quaterly</t>
    </r>
  </si>
  <si>
    <t>Adaptation measures under the leadership of local government, communities and the public and private productive sectors.</t>
  </si>
  <si>
    <t>Most of the district local government plans are not available online</t>
  </si>
  <si>
    <t xml:space="preserve">some district are relatively new </t>
  </si>
  <si>
    <t>https://www.unma.go.ug/</t>
  </si>
  <si>
    <t>Knowledge and Innovation</t>
  </si>
  <si>
    <t xml:space="preserve">https://idi.mak.ac.ug/ </t>
  </si>
  <si>
    <t>Scientific advice and monitoring by specialized public and private academic institutions.</t>
  </si>
  <si>
    <t xml:space="preserve"> Equity in sustainable access to housing, nutrition (water), education, health and environmental sanitation, as well as access to productive work, natural resources, energy, telecommunications and service infrastructure.</t>
  </si>
  <si>
    <t xml:space="preserve"> Sustain and improve the sustainable function of ecosystems and productivity, ensuring biodiversity.</t>
  </si>
  <si>
    <t>Higher LG Assessment reports
: '- see SNCCI 2018, p. 23
- to be derived from inidcator J2, Percentage of Higher level LGs implementing CC interventions in their District Development Plans (DDPs)- 
not disaggregated by district, but can we get access to the HLG reports? Responsible for data collection is MoLG
- update quaterly</t>
  </si>
  <si>
    <t>district</t>
  </si>
  <si>
    <t>Code</t>
  </si>
  <si>
    <t>ABIM</t>
  </si>
  <si>
    <t>314</t>
  </si>
  <si>
    <t>ADJUMANI</t>
  </si>
  <si>
    <t>301</t>
  </si>
  <si>
    <t>AGAGO</t>
  </si>
  <si>
    <t>329</t>
  </si>
  <si>
    <t>ALEBTONG</t>
  </si>
  <si>
    <t>308</t>
  </si>
  <si>
    <t>AMOLATAR</t>
  </si>
  <si>
    <t>315</t>
  </si>
  <si>
    <t>AMUDAT</t>
  </si>
  <si>
    <t>311</t>
  </si>
  <si>
    <t>AMURIA</t>
  </si>
  <si>
    <t>216</t>
  </si>
  <si>
    <t>AMURU</t>
  </si>
  <si>
    <t>316</t>
  </si>
  <si>
    <t>APAC</t>
  </si>
  <si>
    <t>302</t>
  </si>
  <si>
    <t>ARUA</t>
  </si>
  <si>
    <t>303</t>
  </si>
  <si>
    <t>BUDAKA</t>
  </si>
  <si>
    <t>217</t>
  </si>
  <si>
    <t>BUDUDA</t>
  </si>
  <si>
    <t>218</t>
  </si>
  <si>
    <t>BUGIRI</t>
  </si>
  <si>
    <t>201</t>
  </si>
  <si>
    <t>BUHWEJU</t>
  </si>
  <si>
    <t>424</t>
  </si>
  <si>
    <t>BUIKWE</t>
  </si>
  <si>
    <t>108</t>
  </si>
  <si>
    <t>BUKEDEA</t>
  </si>
  <si>
    <t>219</t>
  </si>
  <si>
    <t>BUKOMANSIMBI</t>
  </si>
  <si>
    <t>105</t>
  </si>
  <si>
    <t>BUKWO</t>
  </si>
  <si>
    <t>220</t>
  </si>
  <si>
    <t>BULAMBULI</t>
  </si>
  <si>
    <t>215</t>
  </si>
  <si>
    <t>BULIISA</t>
  </si>
  <si>
    <t>416</t>
  </si>
  <si>
    <t>BUNDIBUGYO</t>
  </si>
  <si>
    <t>401</t>
  </si>
  <si>
    <t>BUSHENYI</t>
  </si>
  <si>
    <t>402</t>
  </si>
  <si>
    <t>BUSIA</t>
  </si>
  <si>
    <t>202</t>
  </si>
  <si>
    <t>BUTALEJA</t>
  </si>
  <si>
    <t>221</t>
  </si>
  <si>
    <t>BUTAMBALA</t>
  </si>
  <si>
    <t>106</t>
  </si>
  <si>
    <t>BUVUMA</t>
  </si>
  <si>
    <t>123</t>
  </si>
  <si>
    <t>BUYENDE</t>
  </si>
  <si>
    <t>205</t>
  </si>
  <si>
    <t>DOKOLO</t>
  </si>
  <si>
    <t>317</t>
  </si>
  <si>
    <t>GOMBA</t>
  </si>
  <si>
    <t>121</t>
  </si>
  <si>
    <t>GULU</t>
  </si>
  <si>
    <t>305</t>
  </si>
  <si>
    <t>HOIMA</t>
  </si>
  <si>
    <t>403</t>
  </si>
  <si>
    <t>IBANDA</t>
  </si>
  <si>
    <t>417</t>
  </si>
  <si>
    <t>IGANGA</t>
  </si>
  <si>
    <t>203</t>
  </si>
  <si>
    <t>ISINGIRO</t>
  </si>
  <si>
    <t>418</t>
  </si>
  <si>
    <t>JINJA</t>
  </si>
  <si>
    <t>204</t>
  </si>
  <si>
    <t>KAABONG</t>
  </si>
  <si>
    <t>318</t>
  </si>
  <si>
    <t>KABALE</t>
  </si>
  <si>
    <t>404</t>
  </si>
  <si>
    <t>KABAROLE</t>
  </si>
  <si>
    <t>405</t>
  </si>
  <si>
    <t>KABERAMAIDO</t>
  </si>
  <si>
    <t>213</t>
  </si>
  <si>
    <t>KALANGALA</t>
  </si>
  <si>
    <t>101</t>
  </si>
  <si>
    <t>KALIRO</t>
  </si>
  <si>
    <t>222</t>
  </si>
  <si>
    <t>KALUNGU</t>
  </si>
  <si>
    <t>118</t>
  </si>
  <si>
    <t>KAMPALA</t>
  </si>
  <si>
    <t>102</t>
  </si>
  <si>
    <t>KAMULI</t>
  </si>
  <si>
    <t>227</t>
  </si>
  <si>
    <t>KAMWENGE</t>
  </si>
  <si>
    <t>413</t>
  </si>
  <si>
    <t>KANUNGU</t>
  </si>
  <si>
    <t>414</t>
  </si>
  <si>
    <t>KAPCHORWA</t>
  </si>
  <si>
    <t>206</t>
  </si>
  <si>
    <t>KASESE</t>
  </si>
  <si>
    <t>406</t>
  </si>
  <si>
    <t>KATAKWI</t>
  </si>
  <si>
    <t>207</t>
  </si>
  <si>
    <t>KAYUNGA</t>
  </si>
  <si>
    <t>112</t>
  </si>
  <si>
    <t>KIBAALE</t>
  </si>
  <si>
    <t>407</t>
  </si>
  <si>
    <t>KIBOGA</t>
  </si>
  <si>
    <t>103</t>
  </si>
  <si>
    <t>KIBUKU</t>
  </si>
  <si>
    <t>210</t>
  </si>
  <si>
    <t>KIRUHURA</t>
  </si>
  <si>
    <t>420</t>
  </si>
  <si>
    <t>KIRYANDONGO</t>
  </si>
  <si>
    <t>409</t>
  </si>
  <si>
    <t>KISORO</t>
  </si>
  <si>
    <t>408</t>
  </si>
  <si>
    <t>KITGUM</t>
  </si>
  <si>
    <t>323</t>
  </si>
  <si>
    <t>KOBOKO</t>
  </si>
  <si>
    <t>319</t>
  </si>
  <si>
    <t>KOLE</t>
  </si>
  <si>
    <t>322</t>
  </si>
  <si>
    <t>KOTIDO</t>
  </si>
  <si>
    <t>306</t>
  </si>
  <si>
    <t>KUMI</t>
  </si>
  <si>
    <t>208</t>
  </si>
  <si>
    <t>KWEEN</t>
  </si>
  <si>
    <t>228</t>
  </si>
  <si>
    <t>KYANKWANZI</t>
  </si>
  <si>
    <t>117</t>
  </si>
  <si>
    <t>KYEGEGWA</t>
  </si>
  <si>
    <t>415</t>
  </si>
  <si>
    <t>KYENJOJO</t>
  </si>
  <si>
    <t>427</t>
  </si>
  <si>
    <t>LAMWO</t>
  </si>
  <si>
    <t>324</t>
  </si>
  <si>
    <t>LIRA</t>
  </si>
  <si>
    <t>307</t>
  </si>
  <si>
    <t>LUUKA</t>
  </si>
  <si>
    <t>226</t>
  </si>
  <si>
    <t>LUWERO</t>
  </si>
  <si>
    <t>104</t>
  </si>
  <si>
    <t>LWENGO</t>
  </si>
  <si>
    <t>119</t>
  </si>
  <si>
    <t>LYANTONDE</t>
  </si>
  <si>
    <t>114</t>
  </si>
  <si>
    <t>MANAFWA</t>
  </si>
  <si>
    <t>223</t>
  </si>
  <si>
    <t>MARACHA</t>
  </si>
  <si>
    <t>320</t>
  </si>
  <si>
    <t>MASAKA</t>
  </si>
  <si>
    <t>120</t>
  </si>
  <si>
    <t>MASINDI</t>
  </si>
  <si>
    <t>426</t>
  </si>
  <si>
    <t>MAYUGE</t>
  </si>
  <si>
    <t>214</t>
  </si>
  <si>
    <t>MBALE</t>
  </si>
  <si>
    <t>209</t>
  </si>
  <si>
    <t>MBARARA</t>
  </si>
  <si>
    <t>410</t>
  </si>
  <si>
    <t>MITOOMA</t>
  </si>
  <si>
    <t>423</t>
  </si>
  <si>
    <t>MITYANA</t>
  </si>
  <si>
    <t>115</t>
  </si>
  <si>
    <t>MOROTO</t>
  </si>
  <si>
    <t>325</t>
  </si>
  <si>
    <t>MOYO</t>
  </si>
  <si>
    <t>309</t>
  </si>
  <si>
    <t>MPIGI</t>
  </si>
  <si>
    <t>122</t>
  </si>
  <si>
    <t>MUBENDE</t>
  </si>
  <si>
    <t>107</t>
  </si>
  <si>
    <t>MUKONO</t>
  </si>
  <si>
    <t>124</t>
  </si>
  <si>
    <t>NAKAPIRIPIRIT</t>
  </si>
  <si>
    <t>312</t>
  </si>
  <si>
    <t>NAKASEKE</t>
  </si>
  <si>
    <t>116</t>
  </si>
  <si>
    <t>NAKASONGOLA</t>
  </si>
  <si>
    <t>109</t>
  </si>
  <si>
    <t>NAMAYINGO</t>
  </si>
  <si>
    <t>225</t>
  </si>
  <si>
    <t>NAMUTUMBA</t>
  </si>
  <si>
    <t>224</t>
  </si>
  <si>
    <t>NAPAK</t>
  </si>
  <si>
    <t>326</t>
  </si>
  <si>
    <t>NEBBI</t>
  </si>
  <si>
    <t>310</t>
  </si>
  <si>
    <t>NGORA</t>
  </si>
  <si>
    <t>229</t>
  </si>
  <si>
    <t>NTOROKO</t>
  </si>
  <si>
    <t>421</t>
  </si>
  <si>
    <t>NTUNGAMO</t>
  </si>
  <si>
    <t>411</t>
  </si>
  <si>
    <t>NWOYA</t>
  </si>
  <si>
    <t>331</t>
  </si>
  <si>
    <t>OTUKE</t>
  </si>
  <si>
    <t>327</t>
  </si>
  <si>
    <t>OYAM</t>
  </si>
  <si>
    <t>321</t>
  </si>
  <si>
    <t>PADER</t>
  </si>
  <si>
    <t>330</t>
  </si>
  <si>
    <t>PALLISA</t>
  </si>
  <si>
    <t>230</t>
  </si>
  <si>
    <t>RAKAI</t>
  </si>
  <si>
    <t>110</t>
  </si>
  <si>
    <t>RUKUNGIRI</t>
  </si>
  <si>
    <t>412</t>
  </si>
  <si>
    <t>SERERE</t>
  </si>
  <si>
    <t>211</t>
  </si>
  <si>
    <t>SIRONKO</t>
  </si>
  <si>
    <t>232</t>
  </si>
  <si>
    <t>SOROTI</t>
  </si>
  <si>
    <t>231</t>
  </si>
  <si>
    <t>SSEMBABULE</t>
  </si>
  <si>
    <t>111</t>
  </si>
  <si>
    <t>TORORO</t>
  </si>
  <si>
    <t>212</t>
  </si>
  <si>
    <t>WAKISO</t>
  </si>
  <si>
    <t>113</t>
  </si>
  <si>
    <t>YUMBE</t>
  </si>
  <si>
    <t>313</t>
  </si>
  <si>
    <t>ZOMBO</t>
  </si>
  <si>
    <t>328</t>
  </si>
  <si>
    <t>HDe</t>
  </si>
  <si>
    <t>HDa</t>
  </si>
  <si>
    <t>HDe+HDa</t>
  </si>
  <si>
    <t xml:space="preserve"> Directly affected</t>
  </si>
  <si>
    <t xml:space="preserve"> Indirectly Affected</t>
  </si>
  <si>
    <t xml:space="preserve"> Deaths</t>
  </si>
  <si>
    <t xml:space="preserve"> Injured</t>
  </si>
  <si>
    <t xml:space="preserve"> Missing</t>
  </si>
  <si>
    <t>d+i+m</t>
  </si>
  <si>
    <t>Damages in crops</t>
  </si>
  <si>
    <t>Ha</t>
  </si>
  <si>
    <t xml:space="preserve"> Damages in crops Ha.</t>
  </si>
  <si>
    <t xml:space="preserve"> Lost Cattle</t>
  </si>
  <si>
    <t>1.6</t>
  </si>
  <si>
    <t>Number of floods and droughts</t>
  </si>
  <si>
    <t>Date (YMD)</t>
  </si>
  <si>
    <t># of events</t>
  </si>
  <si>
    <t>1982/00/00</t>
  </si>
  <si>
    <t>1986/00/00</t>
  </si>
  <si>
    <t>1989/07/20</t>
  </si>
  <si>
    <t>1991/00/00</t>
  </si>
  <si>
    <t>1991/05/01</t>
  </si>
  <si>
    <t>1992/00/00</t>
  </si>
  <si>
    <t>1992/03/05</t>
  </si>
  <si>
    <t>1992/03/06</t>
  </si>
  <si>
    <t>1993/00/00</t>
  </si>
  <si>
    <t>1993/07/30</t>
  </si>
  <si>
    <t>1997/09/24</t>
  </si>
  <si>
    <t>1998/00/00</t>
  </si>
  <si>
    <t>1999/08/25</t>
  </si>
  <si>
    <t>2000/01/24</t>
  </si>
  <si>
    <t>2000/06/23</t>
  </si>
  <si>
    <t>2000/07/26</t>
  </si>
  <si>
    <t>2001/07/17</t>
  </si>
  <si>
    <t>2002/01/21</t>
  </si>
  <si>
    <t>2002/01/23</t>
  </si>
  <si>
    <t>2002/03/00</t>
  </si>
  <si>
    <t>2002/03/22</t>
  </si>
  <si>
    <t>2002/03/23</t>
  </si>
  <si>
    <t>2002/05/00</t>
  </si>
  <si>
    <t>2002/06/24</t>
  </si>
  <si>
    <t>2002/11/18</t>
  </si>
  <si>
    <t>2003/01/07</t>
  </si>
  <si>
    <t>2003/01/10</t>
  </si>
  <si>
    <t>2003/01/24</t>
  </si>
  <si>
    <t>2003/02/00</t>
  </si>
  <si>
    <t>2003/08/31</t>
  </si>
  <si>
    <t>2003/12/11</t>
  </si>
  <si>
    <t>2004/07/20</t>
  </si>
  <si>
    <t>2004/09/01</t>
  </si>
  <si>
    <t>2004/10/05</t>
  </si>
  <si>
    <t>2005/03/03</t>
  </si>
  <si>
    <t>2005/03/04</t>
  </si>
  <si>
    <t>2005/03/10</t>
  </si>
  <si>
    <t>2005/11/28</t>
  </si>
  <si>
    <t>2006/01/04</t>
  </si>
  <si>
    <t>2006/06/19</t>
  </si>
  <si>
    <t>2007/04/17</t>
  </si>
  <si>
    <t>2007/08/23</t>
  </si>
  <si>
    <t>2008/00/00</t>
  </si>
  <si>
    <t>2008/07/01</t>
  </si>
  <si>
    <t>2009/01/21</t>
  </si>
  <si>
    <t>2009/01/31</t>
  </si>
  <si>
    <t>2009/03/01</t>
  </si>
  <si>
    <t>2009/03/31</t>
  </si>
  <si>
    <t>2009/04/20</t>
  </si>
  <si>
    <t>2009/04/21</t>
  </si>
  <si>
    <t>2009/05/00</t>
  </si>
  <si>
    <t>2009/05/29</t>
  </si>
  <si>
    <t>2009/06/00</t>
  </si>
  <si>
    <t>2009/06/02</t>
  </si>
  <si>
    <t>2009/06/12</t>
  </si>
  <si>
    <t>2009/06/19</t>
  </si>
  <si>
    <t>2009/06/22</t>
  </si>
  <si>
    <t>2009/07/06</t>
  </si>
  <si>
    <t>2009/07/15</t>
  </si>
  <si>
    <t>2009/07/21</t>
  </si>
  <si>
    <t>2009/07/28</t>
  </si>
  <si>
    <t>2009/07/29</t>
  </si>
  <si>
    <t>2009/08/07</t>
  </si>
  <si>
    <t>2009/09/07</t>
  </si>
  <si>
    <t>2009/10/21</t>
  </si>
  <si>
    <t>2010/01/20</t>
  </si>
  <si>
    <t>2010/02/08</t>
  </si>
  <si>
    <t>2010/04/12</t>
  </si>
  <si>
    <t>2010/08/17</t>
  </si>
  <si>
    <t>2011/00/00</t>
  </si>
  <si>
    <t>2011/01/14</t>
  </si>
  <si>
    <t>2011/01/24</t>
  </si>
  <si>
    <t>2011/02/10</t>
  </si>
  <si>
    <t>2011/03/01</t>
  </si>
  <si>
    <t>2011/03/07</t>
  </si>
  <si>
    <t>2011/03/09</t>
  </si>
  <si>
    <t>2011/03/10</t>
  </si>
  <si>
    <t>2011/03/28</t>
  </si>
  <si>
    <t>2011/04/04</t>
  </si>
  <si>
    <t>2011/04/11</t>
  </si>
  <si>
    <t>2011/05/03</t>
  </si>
  <si>
    <t>2011/06/12</t>
  </si>
  <si>
    <t>2011/07/08</t>
  </si>
  <si>
    <t>2011/07/15</t>
  </si>
  <si>
    <t>2011/07/16</t>
  </si>
  <si>
    <t>2011/07/27</t>
  </si>
  <si>
    <t>2011/08/01</t>
  </si>
  <si>
    <t>2011/08/02</t>
  </si>
  <si>
    <t>2011/09/14</t>
  </si>
  <si>
    <t>2011/09/15</t>
  </si>
  <si>
    <t>2011/09/22</t>
  </si>
  <si>
    <t>2012/02/20</t>
  </si>
  <si>
    <t>2013/05/00</t>
  </si>
  <si>
    <t>2013/06/00</t>
  </si>
  <si>
    <t>2013/11/13</t>
  </si>
  <si>
    <t>2014/01/30</t>
  </si>
  <si>
    <t>2014/02/20</t>
  </si>
  <si>
    <t>2014/03/00</t>
  </si>
  <si>
    <t>2014/04/00</t>
  </si>
  <si>
    <t>2014/06/01</t>
  </si>
  <si>
    <t>2014/10/01</t>
  </si>
  <si>
    <t>2014/10/06</t>
  </si>
  <si>
    <t>2015/04/16</t>
  </si>
  <si>
    <t>2015/08/03</t>
  </si>
  <si>
    <t>2015/09/16</t>
  </si>
  <si>
    <t>2015/10/01</t>
  </si>
  <si>
    <t>2015/10/08</t>
  </si>
  <si>
    <t>2015/11/20</t>
  </si>
  <si>
    <t>2016/03/02</t>
  </si>
  <si>
    <t>2016/07/01</t>
  </si>
  <si>
    <t>2016/11/00</t>
  </si>
  <si>
    <t>2016/11/14</t>
  </si>
  <si>
    <t>2016/11/28</t>
  </si>
  <si>
    <t>2017/03/21</t>
  </si>
  <si>
    <t>2017/04/11</t>
  </si>
  <si>
    <t>2017/05/28</t>
  </si>
  <si>
    <t>2017/06/28</t>
  </si>
  <si>
    <t>2017/06/30</t>
  </si>
  <si>
    <t>2017/07/26</t>
  </si>
  <si>
    <t>2018/06/27</t>
  </si>
  <si>
    <t>1933/00/00</t>
  </si>
  <si>
    <t>1989/05/16</t>
  </si>
  <si>
    <t>1989/06/01</t>
  </si>
  <si>
    <t>1989/08/19</t>
  </si>
  <si>
    <t>1991/03/18</t>
  </si>
  <si>
    <t>1991/09/02</t>
  </si>
  <si>
    <t>1992/04/21</t>
  </si>
  <si>
    <t>1992/11/02</t>
  </si>
  <si>
    <t>1993/03/18</t>
  </si>
  <si>
    <t>1994/03/06</t>
  </si>
  <si>
    <t>1994/05/04</t>
  </si>
  <si>
    <t>1994/05/22</t>
  </si>
  <si>
    <t>1994/07/11</t>
  </si>
  <si>
    <t>1995/03/11</t>
  </si>
  <si>
    <t>1995/03/13</t>
  </si>
  <si>
    <t>1995/04/10</t>
  </si>
  <si>
    <t>1995/04/24</t>
  </si>
  <si>
    <t>1995/05/07</t>
  </si>
  <si>
    <t>1995/06/01</t>
  </si>
  <si>
    <t>1996/03/24</t>
  </si>
  <si>
    <t>1996/09/07</t>
  </si>
  <si>
    <t>1996/09/12</t>
  </si>
  <si>
    <t>1996/09/27</t>
  </si>
  <si>
    <t>1997/03/01</t>
  </si>
  <si>
    <t>1997/04/06</t>
  </si>
  <si>
    <t>1997/04/10</t>
  </si>
  <si>
    <t>1997/04/13</t>
  </si>
  <si>
    <t>1997/06/30</t>
  </si>
  <si>
    <t>1998/01/12</t>
  </si>
  <si>
    <t>1998/03/08</t>
  </si>
  <si>
    <t>1998/03/25</t>
  </si>
  <si>
    <t>1998/05/04</t>
  </si>
  <si>
    <t>1998/05/09</t>
  </si>
  <si>
    <t>1998/05/12</t>
  </si>
  <si>
    <t>1998/06/04</t>
  </si>
  <si>
    <t>1998/07/08</t>
  </si>
  <si>
    <t>1998/10/03</t>
  </si>
  <si>
    <t>1998/10/14</t>
  </si>
  <si>
    <t>1998/10/29</t>
  </si>
  <si>
    <t>1998/11/05</t>
  </si>
  <si>
    <t>1998/11/27</t>
  </si>
  <si>
    <t>1999/02/23</t>
  </si>
  <si>
    <t>1999/08/10</t>
  </si>
  <si>
    <t>1999/08/12</t>
  </si>
  <si>
    <t>1999/08/16</t>
  </si>
  <si>
    <t>1999/08/30</t>
  </si>
  <si>
    <t>1999/09/23</t>
  </si>
  <si>
    <t>1999/11/20</t>
  </si>
  <si>
    <t>1999/11/30</t>
  </si>
  <si>
    <t>1999/12/01</t>
  </si>
  <si>
    <t>2000/01/10</t>
  </si>
  <si>
    <t>2000/09/02</t>
  </si>
  <si>
    <t>2001/03/12</t>
  </si>
  <si>
    <t>2001/05/01</t>
  </si>
  <si>
    <t>2001/09/06</t>
  </si>
  <si>
    <t>2001/09/12</t>
  </si>
  <si>
    <t>2001/10/01</t>
  </si>
  <si>
    <t>2001/12/20</t>
  </si>
  <si>
    <t>2002/00/00</t>
  </si>
  <si>
    <t>2002/01/09</t>
  </si>
  <si>
    <t>2002/04/00</t>
  </si>
  <si>
    <t>2002/05/06</t>
  </si>
  <si>
    <t>2002/05/20</t>
  </si>
  <si>
    <t>2002/06/01</t>
  </si>
  <si>
    <t>2002/06/02</t>
  </si>
  <si>
    <t>2002/11/08</t>
  </si>
  <si>
    <t>2002/11/20</t>
  </si>
  <si>
    <t>2002/11/28</t>
  </si>
  <si>
    <t>2002/11/29</t>
  </si>
  <si>
    <t>2003/05/06</t>
  </si>
  <si>
    <t>2003/09/01</t>
  </si>
  <si>
    <t>2003/09/05</t>
  </si>
  <si>
    <t>2004/01/23</t>
  </si>
  <si>
    <t>2004/05/11</t>
  </si>
  <si>
    <t>2004/06/05</t>
  </si>
  <si>
    <t>2004/09/09</t>
  </si>
  <si>
    <t>2004/10/08</t>
  </si>
  <si>
    <t>2004/10/13</t>
  </si>
  <si>
    <t>2004/10/15</t>
  </si>
  <si>
    <t>2004/10/22</t>
  </si>
  <si>
    <t>2004/10/29</t>
  </si>
  <si>
    <t>2004/11/24</t>
  </si>
  <si>
    <t>2004/11/25</t>
  </si>
  <si>
    <t>2005/03/21</t>
  </si>
  <si>
    <t>2005/05/16</t>
  </si>
  <si>
    <t>2005/05/20</t>
  </si>
  <si>
    <t>2005/05/28</t>
  </si>
  <si>
    <t>2005/06/00</t>
  </si>
  <si>
    <t>2005/06/30</t>
  </si>
  <si>
    <t>2005/07/02</t>
  </si>
  <si>
    <t>2005/07/28</t>
  </si>
  <si>
    <t>2006/03/30</t>
  </si>
  <si>
    <t>2006/04/06</t>
  </si>
  <si>
    <t>2006/07/14</t>
  </si>
  <si>
    <t>2006/08/03</t>
  </si>
  <si>
    <t>2006/08/05</t>
  </si>
  <si>
    <t>2006/08/06</t>
  </si>
  <si>
    <t>2006/09/04</t>
  </si>
  <si>
    <t>2006/10/17</t>
  </si>
  <si>
    <t>2006/11/03</t>
  </si>
  <si>
    <t>2006/11/11</t>
  </si>
  <si>
    <t>2006/11/28</t>
  </si>
  <si>
    <t>2006/12/00</t>
  </si>
  <si>
    <t>2006/12/06</t>
  </si>
  <si>
    <t>2006/12/07</t>
  </si>
  <si>
    <t>2006/12/10</t>
  </si>
  <si>
    <t>2006/12/12</t>
  </si>
  <si>
    <t>2006/12/26</t>
  </si>
  <si>
    <t>2007/00/00</t>
  </si>
  <si>
    <t>2007/01/00</t>
  </si>
  <si>
    <t>2007/02/07</t>
  </si>
  <si>
    <t>2007/03/04</t>
  </si>
  <si>
    <t>2007/03/15</t>
  </si>
  <si>
    <t>2007/04/14</t>
  </si>
  <si>
    <t>2007/04/19</t>
  </si>
  <si>
    <t>2007/05/31</t>
  </si>
  <si>
    <t>2007/06/15</t>
  </si>
  <si>
    <t>2007/07/00</t>
  </si>
  <si>
    <t>2007/07/20</t>
  </si>
  <si>
    <t>2007/07/30</t>
  </si>
  <si>
    <t>2007/08/00</t>
  </si>
  <si>
    <t>2007/08/08</t>
  </si>
  <si>
    <t>2007/08/24</t>
  </si>
  <si>
    <t>2007/08/28</t>
  </si>
  <si>
    <t>2007/08/31</t>
  </si>
  <si>
    <t>2007/09/00</t>
  </si>
  <si>
    <t>2007/09/01</t>
  </si>
  <si>
    <t>2007/09/03</t>
  </si>
  <si>
    <t>2007/09/12</t>
  </si>
  <si>
    <t>2007/09/15</t>
  </si>
  <si>
    <t>2007/09/19</t>
  </si>
  <si>
    <t>2007/09/20</t>
  </si>
  <si>
    <t>2007/09/22</t>
  </si>
  <si>
    <t>2007/09/25</t>
  </si>
  <si>
    <t>2007/09/29</t>
  </si>
  <si>
    <t>2007/10/00</t>
  </si>
  <si>
    <t>2007/10/01</t>
  </si>
  <si>
    <t>2007/10/06</t>
  </si>
  <si>
    <t>2007/11/16</t>
  </si>
  <si>
    <t>2008/02/20</t>
  </si>
  <si>
    <t>2008/03/05</t>
  </si>
  <si>
    <t>2008/06/02</t>
  </si>
  <si>
    <t>2008/08/00</t>
  </si>
  <si>
    <t>2008/10/03</t>
  </si>
  <si>
    <t>2008/10/07</t>
  </si>
  <si>
    <t>2008/11/06</t>
  </si>
  <si>
    <t>2008/11/10</t>
  </si>
  <si>
    <t>2009/02/05</t>
  </si>
  <si>
    <t>2009/03/26</t>
  </si>
  <si>
    <t>2009/04/06</t>
  </si>
  <si>
    <t>2009/05/01</t>
  </si>
  <si>
    <t>2009/06/23</t>
  </si>
  <si>
    <t>2009/09/01</t>
  </si>
  <si>
    <t>2009/09/20</t>
  </si>
  <si>
    <t>2009/12/25</t>
  </si>
  <si>
    <t>2010/00/00</t>
  </si>
  <si>
    <t>2010/01/01</t>
  </si>
  <si>
    <t>2010/01/08</t>
  </si>
  <si>
    <t>2010/01/15</t>
  </si>
  <si>
    <t>2010/02/00</t>
  </si>
  <si>
    <t>2010/02/20</t>
  </si>
  <si>
    <t>2010/02/22</t>
  </si>
  <si>
    <t>2010/03/02</t>
  </si>
  <si>
    <t>2010/03/03</t>
  </si>
  <si>
    <t>2010/03/04</t>
  </si>
  <si>
    <t>2010/03/07</t>
  </si>
  <si>
    <t>2010/03/10</t>
  </si>
  <si>
    <t>2010/03/15</t>
  </si>
  <si>
    <t>2010/03/19</t>
  </si>
  <si>
    <t>2010/03/25</t>
  </si>
  <si>
    <t>2010/04/00</t>
  </si>
  <si>
    <t>2010/04/06</t>
  </si>
  <si>
    <t>2010/04/20</t>
  </si>
  <si>
    <t>2010/04/28</t>
  </si>
  <si>
    <t>2010/05/01</t>
  </si>
  <si>
    <t>2010/05/11</t>
  </si>
  <si>
    <t>2010/05/14</t>
  </si>
  <si>
    <t>2010/05/15</t>
  </si>
  <si>
    <t>2010/05/17</t>
  </si>
  <si>
    <t>2010/05/19</t>
  </si>
  <si>
    <t>2010/05/25</t>
  </si>
  <si>
    <t>2010/05/26</t>
  </si>
  <si>
    <t>2010/05/28</t>
  </si>
  <si>
    <t>2010/06/01</t>
  </si>
  <si>
    <t>2010/06/03</t>
  </si>
  <si>
    <t>2010/07/29</t>
  </si>
  <si>
    <t>2010/08/06</t>
  </si>
  <si>
    <t>2010/08/14</t>
  </si>
  <si>
    <t>2010/08/22</t>
  </si>
  <si>
    <t>2010/08/25</t>
  </si>
  <si>
    <t>2010/09/14</t>
  </si>
  <si>
    <t>2010/09/15</t>
  </si>
  <si>
    <t>2010/09/16</t>
  </si>
  <si>
    <t>2010/09/18</t>
  </si>
  <si>
    <t>2010/09/20</t>
  </si>
  <si>
    <t>2010/09/24</t>
  </si>
  <si>
    <t>2010/09/29</t>
  </si>
  <si>
    <t>2010/09/30</t>
  </si>
  <si>
    <t>2010/10/00</t>
  </si>
  <si>
    <t>2010/10/04</t>
  </si>
  <si>
    <t>2010/10/05</t>
  </si>
  <si>
    <t>2010/10/19</t>
  </si>
  <si>
    <t>2010/10/26</t>
  </si>
  <si>
    <t>2010/10/27</t>
  </si>
  <si>
    <t>2010/11/01</t>
  </si>
  <si>
    <t>2010/11/06</t>
  </si>
  <si>
    <t>2010/11/11</t>
  </si>
  <si>
    <t>2010/11/22</t>
  </si>
  <si>
    <t>2010/12/18</t>
  </si>
  <si>
    <t>2011/02/00</t>
  </si>
  <si>
    <t>2011/02/28</t>
  </si>
  <si>
    <t>2011/03/27</t>
  </si>
  <si>
    <t>2011/03/30</t>
  </si>
  <si>
    <t>2011/04/01</t>
  </si>
  <si>
    <t>2011/04/03</t>
  </si>
  <si>
    <t>2011/04/09</t>
  </si>
  <si>
    <t>2011/04/22</t>
  </si>
  <si>
    <t>2011/04/23</t>
  </si>
  <si>
    <t>2011/05/09</t>
  </si>
  <si>
    <t>2011/05/11</t>
  </si>
  <si>
    <t>2011/05/21</t>
  </si>
  <si>
    <t>2011/05/22</t>
  </si>
  <si>
    <t>2011/06/28</t>
  </si>
  <si>
    <t>2011/06/29</t>
  </si>
  <si>
    <t>2011/07/00</t>
  </si>
  <si>
    <t>2011/08/29</t>
  </si>
  <si>
    <t>2011/09/01</t>
  </si>
  <si>
    <t>2011/09/03</t>
  </si>
  <si>
    <t>2011/09/05</t>
  </si>
  <si>
    <t>2011/09/06</t>
  </si>
  <si>
    <t>2011/09/07</t>
  </si>
  <si>
    <t>2011/09/08</t>
  </si>
  <si>
    <t>2011/09/09</t>
  </si>
  <si>
    <t>2011/09/12</t>
  </si>
  <si>
    <t>2011/09/16</t>
  </si>
  <si>
    <t>2011/09/18</t>
  </si>
  <si>
    <t>2011/09/19</t>
  </si>
  <si>
    <t>2011/09/20</t>
  </si>
  <si>
    <t>2011/09/26</t>
  </si>
  <si>
    <t>2011/09/27</t>
  </si>
  <si>
    <t>2011/09/29</t>
  </si>
  <si>
    <t>2011/09/30</t>
  </si>
  <si>
    <t>2011/10/02</t>
  </si>
  <si>
    <t>2011/10/05</t>
  </si>
  <si>
    <t>2011/10/18</t>
  </si>
  <si>
    <t>2011/10/24</t>
  </si>
  <si>
    <t>2011/11/01</t>
  </si>
  <si>
    <t>2011/11/08</t>
  </si>
  <si>
    <t>2011/11/11</t>
  </si>
  <si>
    <t>2011/11/13</t>
  </si>
  <si>
    <t>2011/11/15</t>
  </si>
  <si>
    <t>2011/11/18</t>
  </si>
  <si>
    <t>2011/11/24</t>
  </si>
  <si>
    <t>2011/11/30</t>
  </si>
  <si>
    <t>2011/12/20</t>
  </si>
  <si>
    <t>2011/12/28</t>
  </si>
  <si>
    <t>2012/00/00</t>
  </si>
  <si>
    <t>2012/00/01</t>
  </si>
  <si>
    <t>2012/03/01</t>
  </si>
  <si>
    <t>2012/04/00</t>
  </si>
  <si>
    <t>2012/05/00</t>
  </si>
  <si>
    <t>2012/05/01</t>
  </si>
  <si>
    <t>2012/05/07</t>
  </si>
  <si>
    <t>2012/05/11</t>
  </si>
  <si>
    <t>2012/06/00</t>
  </si>
  <si>
    <t>2012/06/04</t>
  </si>
  <si>
    <t>2012/06/05</t>
  </si>
  <si>
    <t>2012/06/09</t>
  </si>
  <si>
    <t>2012/06/10</t>
  </si>
  <si>
    <t>2012/07/00</t>
  </si>
  <si>
    <t>2012/07/03</t>
  </si>
  <si>
    <t>2012/07/10</t>
  </si>
  <si>
    <t>2012/07/11</t>
  </si>
  <si>
    <t>2012/08/00</t>
  </si>
  <si>
    <t>2012/08/02</t>
  </si>
  <si>
    <t>2012/08/07</t>
  </si>
  <si>
    <t>2012/08/10</t>
  </si>
  <si>
    <t>2012/08/22</t>
  </si>
  <si>
    <t>2012/08/27</t>
  </si>
  <si>
    <t>2012/09/00</t>
  </si>
  <si>
    <t>2012/09/01</t>
  </si>
  <si>
    <t>2012/09/02</t>
  </si>
  <si>
    <t>2012/09/23</t>
  </si>
  <si>
    <t>2012/09/30</t>
  </si>
  <si>
    <t>2012/10/01</t>
  </si>
  <si>
    <t>2012/10/18</t>
  </si>
  <si>
    <t>2012/11/00</t>
  </si>
  <si>
    <t>2012/11/01</t>
  </si>
  <si>
    <t>2012/11/07</t>
  </si>
  <si>
    <t>2012/11/14</t>
  </si>
  <si>
    <t>2012/11/16</t>
  </si>
  <si>
    <t>2013/00/00</t>
  </si>
  <si>
    <t>2013/00/19</t>
  </si>
  <si>
    <t>2013/01/00</t>
  </si>
  <si>
    <t>2013/01/07</t>
  </si>
  <si>
    <t>2013/03/00</t>
  </si>
  <si>
    <t>2013/03/05</t>
  </si>
  <si>
    <t>2013/03/19</t>
  </si>
  <si>
    <t>2013/03/20</t>
  </si>
  <si>
    <t>2013/04/00</t>
  </si>
  <si>
    <t>2013/04/01</t>
  </si>
  <si>
    <t>2013/04/04</t>
  </si>
  <si>
    <t>2013/04/07</t>
  </si>
  <si>
    <t>2013/04/16</t>
  </si>
  <si>
    <t>2013/04/24</t>
  </si>
  <si>
    <t>2013/04/27</t>
  </si>
  <si>
    <t>2013/05/01</t>
  </si>
  <si>
    <t>2013/05/02</t>
  </si>
  <si>
    <t>2013/05/03</t>
  </si>
  <si>
    <t>2013/05/05</t>
  </si>
  <si>
    <t>2013/05/06</t>
  </si>
  <si>
    <t>2013/05/07</t>
  </si>
  <si>
    <t>2013/05/10</t>
  </si>
  <si>
    <t>2013/05/29</t>
  </si>
  <si>
    <t>2013/05/30</t>
  </si>
  <si>
    <t>2013/06/07</t>
  </si>
  <si>
    <t>2013/06/11</t>
  </si>
  <si>
    <t>2013/07/04</t>
  </si>
  <si>
    <t>2013/08/00</t>
  </si>
  <si>
    <t>2013/08/07</t>
  </si>
  <si>
    <t>2013/08/09</t>
  </si>
  <si>
    <t>2013/09/00</t>
  </si>
  <si>
    <t>2013/09/07</t>
  </si>
  <si>
    <t>2013/09/09</t>
  </si>
  <si>
    <t>2013/09/12</t>
  </si>
  <si>
    <t>2013/09/17</t>
  </si>
  <si>
    <t>2013/09/24</t>
  </si>
  <si>
    <t>2013/09/26</t>
  </si>
  <si>
    <t>2013/09/28</t>
  </si>
  <si>
    <t>2013/09/29</t>
  </si>
  <si>
    <t>2013/10/00</t>
  </si>
  <si>
    <t>2013/10/04</t>
  </si>
  <si>
    <t>2013/10/16</t>
  </si>
  <si>
    <t>2013/10/25</t>
  </si>
  <si>
    <t>2013/10/28</t>
  </si>
  <si>
    <t>2013/10/31</t>
  </si>
  <si>
    <t>2013/11/00</t>
  </si>
  <si>
    <t>2013/11/01</t>
  </si>
  <si>
    <t>2013/11/02</t>
  </si>
  <si>
    <t>2013/11/04</t>
  </si>
  <si>
    <t>2013/11/05</t>
  </si>
  <si>
    <t>2013/11/06</t>
  </si>
  <si>
    <t>2013/11/14</t>
  </si>
  <si>
    <t>2013/12/10</t>
  </si>
  <si>
    <t>2013/12/24</t>
  </si>
  <si>
    <t>2014/01/09</t>
  </si>
  <si>
    <t>2014/01/20</t>
  </si>
  <si>
    <t>2014/02/02</t>
  </si>
  <si>
    <t>2014/03/11</t>
  </si>
  <si>
    <t>2014/04/01</t>
  </si>
  <si>
    <t>2014/04/13</t>
  </si>
  <si>
    <t>2014/05/08</t>
  </si>
  <si>
    <t>2014/05/14</t>
  </si>
  <si>
    <t>2014/05/30</t>
  </si>
  <si>
    <t>2014/06/02</t>
  </si>
  <si>
    <t>2014/06/04</t>
  </si>
  <si>
    <t>2014/06/25</t>
  </si>
  <si>
    <t>2014/07/31</t>
  </si>
  <si>
    <t>2014/08/18</t>
  </si>
  <si>
    <t>2014/08/19</t>
  </si>
  <si>
    <t>2014/08/27</t>
  </si>
  <si>
    <t>2014/08/29</t>
  </si>
  <si>
    <t>2014/09/00</t>
  </si>
  <si>
    <t>2014/09/09</t>
  </si>
  <si>
    <t>2014/09/16</t>
  </si>
  <si>
    <t>2014/09/29</t>
  </si>
  <si>
    <t>2014/10/02</t>
  </si>
  <si>
    <t>2014/10/17</t>
  </si>
  <si>
    <t>2014/11/05</t>
  </si>
  <si>
    <t>2014/11/06</t>
  </si>
  <si>
    <t>2014/11/09</t>
  </si>
  <si>
    <t>2014/11/11</t>
  </si>
  <si>
    <t>2014/11/20</t>
  </si>
  <si>
    <t>2014/11/23</t>
  </si>
  <si>
    <t>2014/11/27</t>
  </si>
  <si>
    <t>2014/11/30</t>
  </si>
  <si>
    <t>2014/15/08</t>
  </si>
  <si>
    <t>2015/01/01</t>
  </si>
  <si>
    <t>2015/02/04</t>
  </si>
  <si>
    <t>2015/02/16</t>
  </si>
  <si>
    <t>2015/02/19</t>
  </si>
  <si>
    <t>2015/03/04</t>
  </si>
  <si>
    <t>2015/03/20</t>
  </si>
  <si>
    <t>2015/04/07</t>
  </si>
  <si>
    <t>2015/04/11</t>
  </si>
  <si>
    <t>2015/04/17</t>
  </si>
  <si>
    <t>2015/04/23</t>
  </si>
  <si>
    <t>2015/05/01</t>
  </si>
  <si>
    <t>2015/05/02</t>
  </si>
  <si>
    <t>2015/05/04</t>
  </si>
  <si>
    <t>2015/05/07</t>
  </si>
  <si>
    <t>2015/05/18</t>
  </si>
  <si>
    <t>2015/05/24</t>
  </si>
  <si>
    <t>2015/06/14</t>
  </si>
  <si>
    <t>2015/06/23</t>
  </si>
  <si>
    <t>2015/08/04</t>
  </si>
  <si>
    <t>2015/10/03</t>
  </si>
  <si>
    <t>2015/10/31</t>
  </si>
  <si>
    <t>2015/12/05</t>
  </si>
  <si>
    <t>2015/12/09</t>
  </si>
  <si>
    <t>2016/01/04</t>
  </si>
  <si>
    <t>2016/02/19</t>
  </si>
  <si>
    <t>2016/03/28</t>
  </si>
  <si>
    <t>2016/04/01</t>
  </si>
  <si>
    <t>2016/04/04</t>
  </si>
  <si>
    <t>2016/04/12</t>
  </si>
  <si>
    <t>2016/04/18</t>
  </si>
  <si>
    <t>2016/04/22</t>
  </si>
  <si>
    <t>2016/05/02</t>
  </si>
  <si>
    <t>2016/05/04</t>
  </si>
  <si>
    <t>2016/05/12</t>
  </si>
  <si>
    <t>2016/05/16</t>
  </si>
  <si>
    <t>2016/08/30</t>
  </si>
  <si>
    <t>2016/09/24</t>
  </si>
  <si>
    <t>2016/10/26</t>
  </si>
  <si>
    <t>2016/12/01</t>
  </si>
  <si>
    <t>2017/02/01</t>
  </si>
  <si>
    <t>2017/02/03</t>
  </si>
  <si>
    <t>2017/03/03</t>
  </si>
  <si>
    <t>2017/03/06</t>
  </si>
  <si>
    <t>2017/03/07</t>
  </si>
  <si>
    <t>2017/04/10</t>
  </si>
  <si>
    <t>2017/04/13</t>
  </si>
  <si>
    <t>2017/04/17</t>
  </si>
  <si>
    <t>2017/05/14</t>
  </si>
  <si>
    <t>2017/06/12</t>
  </si>
  <si>
    <t>2017/07/04</t>
  </si>
  <si>
    <t>2017/07/24</t>
  </si>
  <si>
    <t>2017/08/06</t>
  </si>
  <si>
    <t>2017/08/17</t>
  </si>
  <si>
    <t>2017/08/25</t>
  </si>
  <si>
    <t>2017/08/27</t>
  </si>
  <si>
    <t>2017/08/31</t>
  </si>
  <si>
    <t>2017/09/04</t>
  </si>
  <si>
    <t>2017/09/10</t>
  </si>
  <si>
    <t>2017/09/11</t>
  </si>
  <si>
    <t>2017/09/20</t>
  </si>
  <si>
    <t>2017/09/27</t>
  </si>
  <si>
    <t>2017/09/29</t>
  </si>
  <si>
    <t>2017/10/03</t>
  </si>
  <si>
    <t>2017/10/05</t>
  </si>
  <si>
    <t>2017/10/06</t>
  </si>
  <si>
    <t>2017/10/15</t>
  </si>
  <si>
    <t>2017/11/20</t>
  </si>
  <si>
    <t>2018/00/04</t>
  </si>
  <si>
    <t>2018/01/14</t>
  </si>
  <si>
    <t>2018/02/12</t>
  </si>
  <si>
    <t>2018/02/14</t>
  </si>
  <si>
    <t>2018/02/15</t>
  </si>
  <si>
    <t>2018/02/25</t>
  </si>
  <si>
    <t>2018/03/00</t>
  </si>
  <si>
    <t>2018/03/09</t>
  </si>
  <si>
    <t>2018/03/11</t>
  </si>
  <si>
    <t>2018/03/15</t>
  </si>
  <si>
    <t>2018/03/20</t>
  </si>
  <si>
    <t>2018/03/26</t>
  </si>
  <si>
    <t>2018/03/28</t>
  </si>
  <si>
    <t>2018/04/00</t>
  </si>
  <si>
    <t>2018/04/04</t>
  </si>
  <si>
    <t>2018/04/29</t>
  </si>
  <si>
    <t>2018/05/01</t>
  </si>
  <si>
    <t>2018/05/02</t>
  </si>
  <si>
    <t>2018/05/03</t>
  </si>
  <si>
    <t>2018/05/04</t>
  </si>
  <si>
    <t>2018/05/15</t>
  </si>
  <si>
    <t>2018/05/18</t>
  </si>
  <si>
    <t>2018/05/21</t>
  </si>
  <si>
    <t>2018/05/23</t>
  </si>
  <si>
    <t>2018/05/25</t>
  </si>
  <si>
    <t>2018/05/28</t>
  </si>
  <si>
    <t>2018/05/29</t>
  </si>
  <si>
    <t>2018/05/31</t>
  </si>
  <si>
    <t>2018/06/07</t>
  </si>
  <si>
    <t>2018/06/19</t>
  </si>
  <si>
    <t>2018/06/20</t>
  </si>
  <si>
    <t>2018/08/07</t>
  </si>
  <si>
    <t>2018/08/16</t>
  </si>
  <si>
    <t>DI_Stat920_floods and droughts</t>
  </si>
  <si>
    <t>Criteria</t>
  </si>
  <si>
    <t>&lt;1%</t>
  </si>
  <si>
    <t>Risk Atlas</t>
  </si>
  <si>
    <t>Nr. of health facilities per 10,000 people</t>
  </si>
  <si>
    <t>Vulnerability</t>
  </si>
  <si>
    <t>Jinja</t>
  </si>
  <si>
    <t>Ssembabule</t>
  </si>
  <si>
    <t>0.3</t>
  </si>
  <si>
    <t>Oyam</t>
  </si>
  <si>
    <t>TOTAL</t>
  </si>
  <si>
    <t>Heavy Rain</t>
  </si>
  <si>
    <t/>
  </si>
  <si>
    <t>La Niña</t>
  </si>
  <si>
    <t>2011/07/30</t>
  </si>
  <si>
    <t>Cond.Atmosph.</t>
  </si>
  <si>
    <t>2010/09/21</t>
  </si>
  <si>
    <t>2010/05/10</t>
  </si>
  <si>
    <t>Other cause</t>
  </si>
  <si>
    <t>2017/08/02</t>
  </si>
  <si>
    <t>2017/08/01</t>
  </si>
  <si>
    <t>2016/11/11</t>
  </si>
  <si>
    <t>2013/09/30</t>
  </si>
  <si>
    <t>Shortcircuit</t>
  </si>
  <si>
    <t>2010/04/21</t>
  </si>
  <si>
    <t>2009/05/09</t>
  </si>
  <si>
    <t>2007/07/31</t>
  </si>
  <si>
    <t>Poor Workmanship</t>
  </si>
  <si>
    <t>2003/03/26</t>
  </si>
  <si>
    <t>Rainstorm</t>
  </si>
  <si>
    <t>1998/10/01</t>
  </si>
  <si>
    <t>Storm</t>
  </si>
  <si>
    <t>2017/05/01</t>
  </si>
  <si>
    <t>Hail Storm</t>
  </si>
  <si>
    <t>2015/04/08</t>
  </si>
  <si>
    <t>2011/06/15</t>
  </si>
  <si>
    <t>Flood</t>
  </si>
  <si>
    <t>2011/03/25</t>
  </si>
  <si>
    <t>2010/05/20</t>
  </si>
  <si>
    <t>El Niño</t>
  </si>
  <si>
    <t>Rain</t>
  </si>
  <si>
    <t>1994/04/06</t>
  </si>
  <si>
    <t>2016/09/28</t>
  </si>
  <si>
    <t>2013/05/18</t>
  </si>
  <si>
    <t>2013/03/25</t>
  </si>
  <si>
    <t>2011/10/19</t>
  </si>
  <si>
    <t>2010/12/02</t>
  </si>
  <si>
    <t>2010/04/29</t>
  </si>
  <si>
    <t>2010/04/25</t>
  </si>
  <si>
    <t>2010/04/15</t>
  </si>
  <si>
    <t>Drought</t>
  </si>
  <si>
    <t>1993/01/20</t>
  </si>
  <si>
    <t>2009/04/23</t>
  </si>
  <si>
    <t>2004/01/22</t>
  </si>
  <si>
    <t>1994/09/16</t>
  </si>
  <si>
    <t>2017/08/28</t>
  </si>
  <si>
    <t>2017/01/04</t>
  </si>
  <si>
    <t>2015/08/18</t>
  </si>
  <si>
    <t>2014/12/04</t>
  </si>
  <si>
    <t>2013/10/07</t>
  </si>
  <si>
    <t>2012/06/01</t>
  </si>
  <si>
    <t>2010/10/08</t>
  </si>
  <si>
    <t>2010/09/12</t>
  </si>
  <si>
    <t>2010/09/09</t>
  </si>
  <si>
    <t>2010/05/12</t>
  </si>
  <si>
    <t>2010/05/09</t>
  </si>
  <si>
    <t>2009/03/17</t>
  </si>
  <si>
    <t>2009/03/16</t>
  </si>
  <si>
    <t>2009/03/12</t>
  </si>
  <si>
    <t>2002/05/07</t>
  </si>
  <si>
    <t>2001/10/08</t>
  </si>
  <si>
    <t>2015/04/02</t>
  </si>
  <si>
    <t>Windstorm</t>
  </si>
  <si>
    <t>2016/10/12</t>
  </si>
  <si>
    <t>2016/04/05</t>
  </si>
  <si>
    <t>2015/02/08</t>
  </si>
  <si>
    <t>2014/11/08</t>
  </si>
  <si>
    <t>2011/05/26</t>
  </si>
  <si>
    <t>Landslide</t>
  </si>
  <si>
    <t>2009/10/30</t>
  </si>
  <si>
    <t>2009/05/14</t>
  </si>
  <si>
    <t>1990/10/07</t>
  </si>
  <si>
    <t>1990/09/28</t>
  </si>
  <si>
    <t>2012/05/20</t>
  </si>
  <si>
    <t>2012/04/28</t>
  </si>
  <si>
    <t>2012/04/23</t>
  </si>
  <si>
    <t>2011/10/14</t>
  </si>
  <si>
    <t>2011/10/03</t>
  </si>
  <si>
    <t>2011/09/21</t>
  </si>
  <si>
    <t>2011/04/21</t>
  </si>
  <si>
    <t>2009/10/13</t>
  </si>
  <si>
    <t>2009/08/18</t>
  </si>
  <si>
    <t>2005/03/02</t>
  </si>
  <si>
    <t>2004/10/04</t>
  </si>
  <si>
    <t>2002/10/07</t>
  </si>
  <si>
    <t>2017/05/16</t>
  </si>
  <si>
    <t>2015/02/00</t>
  </si>
  <si>
    <t>2011/04/07</t>
  </si>
  <si>
    <t>2010/10/30</t>
  </si>
  <si>
    <t>2010/10/29</t>
  </si>
  <si>
    <t>2009/10/17</t>
  </si>
  <si>
    <t>1992/04/02</t>
  </si>
  <si>
    <t>2011/07/03</t>
  </si>
  <si>
    <t>2015/01/12</t>
  </si>
  <si>
    <t>2015/01/05</t>
  </si>
  <si>
    <t>2008/05/25</t>
  </si>
  <si>
    <t>2007/02/25</t>
  </si>
  <si>
    <t>2015/10/14</t>
  </si>
  <si>
    <t>2015/09/04</t>
  </si>
  <si>
    <t>2015/09/02</t>
  </si>
  <si>
    <t>2011/06/30</t>
  </si>
  <si>
    <t>2016/11/03</t>
  </si>
  <si>
    <t>2016/03/14</t>
  </si>
  <si>
    <t>Strong Wind</t>
  </si>
  <si>
    <t>2016/03/04</t>
  </si>
  <si>
    <t>2015/07/06</t>
  </si>
  <si>
    <t>2015/04/14</t>
  </si>
  <si>
    <t>2015/03/26</t>
  </si>
  <si>
    <t>2015/03/13</t>
  </si>
  <si>
    <t>2015/01/06</t>
  </si>
  <si>
    <t>2014/12/17</t>
  </si>
  <si>
    <t>2014/02/17</t>
  </si>
  <si>
    <t>2014/02/03</t>
  </si>
  <si>
    <t>2014/01/03</t>
  </si>
  <si>
    <t>2013/09/25</t>
  </si>
  <si>
    <t>2013/02/24</t>
  </si>
  <si>
    <t>2011/08/24</t>
  </si>
  <si>
    <t>2008/01/11</t>
  </si>
  <si>
    <t>2005/03/01</t>
  </si>
  <si>
    <t>H. Behaviour</t>
  </si>
  <si>
    <t>2011/08/09</t>
  </si>
  <si>
    <t>2010/09/23</t>
  </si>
  <si>
    <t>2009/03/22</t>
  </si>
  <si>
    <t>2004/09/23</t>
  </si>
  <si>
    <t>2014/11/25</t>
  </si>
  <si>
    <t>2012/02/17</t>
  </si>
  <si>
    <t>2002/11/07</t>
  </si>
  <si>
    <t>1999/03/08</t>
  </si>
  <si>
    <t>Deterioration</t>
  </si>
  <si>
    <t>2015/05/03</t>
  </si>
  <si>
    <t>2013/12/12</t>
  </si>
  <si>
    <t>2011/05/25</t>
  </si>
  <si>
    <t>2011/05/04</t>
  </si>
  <si>
    <t>2007/02/24</t>
  </si>
  <si>
    <t>2015/12/16</t>
  </si>
  <si>
    <t>2015/04/09</t>
  </si>
  <si>
    <t>2015/03/23</t>
  </si>
  <si>
    <t>2011/08/04</t>
  </si>
  <si>
    <t>2017/07/27</t>
  </si>
  <si>
    <t>2015/03/03</t>
  </si>
  <si>
    <t>2015/02/12</t>
  </si>
  <si>
    <t>2015/02/09</t>
  </si>
  <si>
    <t>2010/03/29</t>
  </si>
  <si>
    <t>2015/03/11</t>
  </si>
  <si>
    <t>2011/06/03</t>
  </si>
  <si>
    <t>2009/06/09</t>
  </si>
  <si>
    <t>2008/04/02</t>
  </si>
  <si>
    <t>2008/04/00</t>
  </si>
  <si>
    <t>2008/03/26</t>
  </si>
  <si>
    <t>2008/03/20</t>
  </si>
  <si>
    <t>2007/04/09</t>
  </si>
  <si>
    <t>2006/10/16</t>
  </si>
  <si>
    <t>2005/04/01</t>
  </si>
  <si>
    <t>2005/01/18</t>
  </si>
  <si>
    <t>2004/03/11</t>
  </si>
  <si>
    <t>1995/03/24</t>
  </si>
  <si>
    <t>2017/11/19</t>
  </si>
  <si>
    <t>2016/09/30</t>
  </si>
  <si>
    <t>2016/08/10</t>
  </si>
  <si>
    <t>2015/03/12</t>
  </si>
  <si>
    <t>2013/09/11</t>
  </si>
  <si>
    <t>2010/04/07</t>
  </si>
  <si>
    <t>2008/09/17</t>
  </si>
  <si>
    <t>2018/07/23</t>
  </si>
  <si>
    <t>2017/07/29</t>
  </si>
  <si>
    <t>2013/11/20</t>
  </si>
  <si>
    <t>2011/02/19</t>
  </si>
  <si>
    <t>2010/11/30</t>
  </si>
  <si>
    <t>2010/04/16</t>
  </si>
  <si>
    <t>2002/11/19</t>
  </si>
  <si>
    <t>1998/09/12</t>
  </si>
  <si>
    <t>1997/09/19</t>
  </si>
  <si>
    <t>1992/12/31</t>
  </si>
  <si>
    <t>1992/10/17</t>
  </si>
  <si>
    <t>1992/03/25</t>
  </si>
  <si>
    <t>1992/02/22</t>
  </si>
  <si>
    <t>2012/10/00</t>
  </si>
  <si>
    <t>2006/07/06</t>
  </si>
  <si>
    <t>1992/06/21</t>
  </si>
  <si>
    <t>2017/09/01</t>
  </si>
  <si>
    <t>2016/08/23</t>
  </si>
  <si>
    <t>2014/03/30</t>
  </si>
  <si>
    <t>2014/03/18</t>
  </si>
  <si>
    <t>2010/10/20</t>
  </si>
  <si>
    <t>2010/08/03</t>
  </si>
  <si>
    <t>2010/06/00</t>
  </si>
  <si>
    <t>2009/10/16</t>
  </si>
  <si>
    <t>2015/03/21</t>
  </si>
  <si>
    <t>2011/05/01</t>
  </si>
  <si>
    <t>2011/05/00</t>
  </si>
  <si>
    <t>2010/01/12</t>
  </si>
  <si>
    <t>2018/06/28</t>
  </si>
  <si>
    <t>2018/06/01</t>
  </si>
  <si>
    <t>Thunder</t>
  </si>
  <si>
    <t>2018/04/26</t>
  </si>
  <si>
    <t>2018/04/25</t>
  </si>
  <si>
    <t>2018/04/18</t>
  </si>
  <si>
    <t>2018/01/24</t>
  </si>
  <si>
    <t>2018/01/15</t>
  </si>
  <si>
    <t>2017/08/18</t>
  </si>
  <si>
    <t>2017/03/17</t>
  </si>
  <si>
    <t>2017/02/21</t>
  </si>
  <si>
    <t>2016/12/14</t>
  </si>
  <si>
    <t>2016/10/04</t>
  </si>
  <si>
    <t>2016/04/08</t>
  </si>
  <si>
    <t>2015/08/22</t>
  </si>
  <si>
    <t>2015/06/16</t>
  </si>
  <si>
    <t>2015/05/14</t>
  </si>
  <si>
    <t>2015/04/20</t>
  </si>
  <si>
    <t>2015/02/28</t>
  </si>
  <si>
    <t>2014/10/16</t>
  </si>
  <si>
    <t>2014/10/10</t>
  </si>
  <si>
    <t>2014/08/13</t>
  </si>
  <si>
    <t>2013/10/30</t>
  </si>
  <si>
    <t>2013/09/18</t>
  </si>
  <si>
    <t>2013/04/12</t>
  </si>
  <si>
    <t>2012/02/28</t>
  </si>
  <si>
    <t>2011/06/23</t>
  </si>
  <si>
    <t>2010/04/19</t>
  </si>
  <si>
    <t>2010/04/08</t>
  </si>
  <si>
    <t>2010/03/23</t>
  </si>
  <si>
    <t>2010/03/11</t>
  </si>
  <si>
    <t>2010/01/22</t>
  </si>
  <si>
    <t>2009/08/26</t>
  </si>
  <si>
    <t>2009/08/22</t>
  </si>
  <si>
    <t>2009/08/21</t>
  </si>
  <si>
    <t>2009/08/20</t>
  </si>
  <si>
    <t>2009/01/22</t>
  </si>
  <si>
    <t>2007/24/18</t>
  </si>
  <si>
    <t>2007/02/26</t>
  </si>
  <si>
    <t>2007/02/20</t>
  </si>
  <si>
    <t>2003/05/16</t>
  </si>
  <si>
    <t>1998/09/01</t>
  </si>
  <si>
    <t>1992/10/06</t>
  </si>
  <si>
    <t>2018/04/23</t>
  </si>
  <si>
    <t>2015/03/24</t>
  </si>
  <si>
    <t>2013/04/10</t>
  </si>
  <si>
    <t>2013/03/12</t>
  </si>
  <si>
    <t>2013/03/09</t>
  </si>
  <si>
    <t>2013/01/10</t>
  </si>
  <si>
    <t>2012/07/18</t>
  </si>
  <si>
    <t>2011/10/11</t>
  </si>
  <si>
    <t>2009/04/15</t>
  </si>
  <si>
    <t>2009/04/08</t>
  </si>
  <si>
    <t>2008/11/12</t>
  </si>
  <si>
    <t>2004/04/26</t>
  </si>
  <si>
    <t>2002/09/29</t>
  </si>
  <si>
    <t>2002/05/16</t>
  </si>
  <si>
    <t>1997/11/23</t>
  </si>
  <si>
    <t>1995/03/06</t>
  </si>
  <si>
    <t>1991/02/09</t>
  </si>
  <si>
    <t>1990/05/17</t>
  </si>
  <si>
    <t>2015/04/26</t>
  </si>
  <si>
    <t>2014/05/15</t>
  </si>
  <si>
    <t>2013/12/02</t>
  </si>
  <si>
    <t>2012/12/00</t>
  </si>
  <si>
    <t>2009/03/23</t>
  </si>
  <si>
    <t>Unknown</t>
  </si>
  <si>
    <t>2005/12/29</t>
  </si>
  <si>
    <t>2016/09/16</t>
  </si>
  <si>
    <t>2013/10/14</t>
  </si>
  <si>
    <t>2011/07/29</t>
  </si>
  <si>
    <t>2009/09/27</t>
  </si>
  <si>
    <t>2008/10/24</t>
  </si>
  <si>
    <t>2005/03/07</t>
  </si>
  <si>
    <t>1998/11/29</t>
  </si>
  <si>
    <t>1995/04/02</t>
  </si>
  <si>
    <t>1993/05/19</t>
  </si>
  <si>
    <t>2018/05/16</t>
  </si>
  <si>
    <t>2009/04/03</t>
  </si>
  <si>
    <t>2016/04/20</t>
  </si>
  <si>
    <t>2013/09/04</t>
  </si>
  <si>
    <t>2011/07/26</t>
  </si>
  <si>
    <t>2010/10/21</t>
  </si>
  <si>
    <t>2009/10/29</t>
  </si>
  <si>
    <t>2009/10/23</t>
  </si>
  <si>
    <t>2015/05/27</t>
  </si>
  <si>
    <t>2015/03/25</t>
  </si>
  <si>
    <t>2014/03/26</t>
  </si>
  <si>
    <t>2011/10/20</t>
  </si>
  <si>
    <t>2009/10/27</t>
  </si>
  <si>
    <t>1998/03/02</t>
  </si>
  <si>
    <t>2017/12/16</t>
  </si>
  <si>
    <t>2015/11/17</t>
  </si>
  <si>
    <t>2006/01/09</t>
  </si>
  <si>
    <t>2003/09/21</t>
  </si>
  <si>
    <t>2011/11/10</t>
  </si>
  <si>
    <t>2011/05/02</t>
  </si>
  <si>
    <t>2011/04/30</t>
  </si>
  <si>
    <t>2009/11/10</t>
  </si>
  <si>
    <t>1998/10/27</t>
  </si>
  <si>
    <t>1996/04/05</t>
  </si>
  <si>
    <t>1995/03/19</t>
  </si>
  <si>
    <t>1994/07/13</t>
  </si>
  <si>
    <t>1990/09/07</t>
  </si>
  <si>
    <t>2015/04/12</t>
  </si>
  <si>
    <t>2015/02/02</t>
  </si>
  <si>
    <t>2011/11/06</t>
  </si>
  <si>
    <t>2009/10/24</t>
  </si>
  <si>
    <t>2009/09/13</t>
  </si>
  <si>
    <t>2011/02/04</t>
  </si>
  <si>
    <t>2014/09/30</t>
  </si>
  <si>
    <t>2014/03/12</t>
  </si>
  <si>
    <t>2014/03/01</t>
  </si>
  <si>
    <t>2011/04/05</t>
  </si>
  <si>
    <t>2011/04/00</t>
  </si>
  <si>
    <t>2010/10/12</t>
  </si>
  <si>
    <t>2010/10/01</t>
  </si>
  <si>
    <t>2010/01/16</t>
  </si>
  <si>
    <t>Wild Fire</t>
  </si>
  <si>
    <t>2011/04/24</t>
  </si>
  <si>
    <t>2005/04/04</t>
  </si>
  <si>
    <t>1998/11/01</t>
  </si>
  <si>
    <t>1992/06/20</t>
  </si>
  <si>
    <t>2010/05/24</t>
  </si>
  <si>
    <t>2018/09/04</t>
  </si>
  <si>
    <t>2015/03/27</t>
  </si>
  <si>
    <t>2011/04/15</t>
  </si>
  <si>
    <t>2011/01/00</t>
  </si>
  <si>
    <t>2010/10/31</t>
  </si>
  <si>
    <t>Location</t>
  </si>
  <si>
    <t>2016/10/15</t>
  </si>
  <si>
    <t>2014/02/01</t>
  </si>
  <si>
    <t>2013/04/26</t>
  </si>
  <si>
    <t>2011/09/17</t>
  </si>
  <si>
    <t>2004/04/07</t>
  </si>
  <si>
    <t>Cholera</t>
  </si>
  <si>
    <t>1998/10/25</t>
  </si>
  <si>
    <t>2016/09/19</t>
  </si>
  <si>
    <t>2015/02/24</t>
  </si>
  <si>
    <t>2013/10/23</t>
  </si>
  <si>
    <t>2013/09/14</t>
  </si>
  <si>
    <t>2009/09/04</t>
  </si>
  <si>
    <t>2017/05/30</t>
  </si>
  <si>
    <t>2014/07/03</t>
  </si>
  <si>
    <t>2013/03/07</t>
  </si>
  <si>
    <t>2015/01/22</t>
  </si>
  <si>
    <t>2014/03/13</t>
  </si>
  <si>
    <t>2012/03/31</t>
  </si>
  <si>
    <t>2011/02/20</t>
  </si>
  <si>
    <t>2010/09/27</t>
  </si>
  <si>
    <t>2005/09/02</t>
  </si>
  <si>
    <t>2005/08/20</t>
  </si>
  <si>
    <t>1998/10/23</t>
  </si>
  <si>
    <t>2017/04/12</t>
  </si>
  <si>
    <t>2015/03/06</t>
  </si>
  <si>
    <t>2015/03/01</t>
  </si>
  <si>
    <t>2014/10/20</t>
  </si>
  <si>
    <t>2013/08/11</t>
  </si>
  <si>
    <t>2013/04/03</t>
  </si>
  <si>
    <t>2011/07/01</t>
  </si>
  <si>
    <t>2010/09/10</t>
  </si>
  <si>
    <t>2009/09/30</t>
  </si>
  <si>
    <t>2015/07/13</t>
  </si>
  <si>
    <t>2015/06/09</t>
  </si>
  <si>
    <t>2013/05/22</t>
  </si>
  <si>
    <t>2011/11/03</t>
  </si>
  <si>
    <t>2011/06/01</t>
  </si>
  <si>
    <t>2011/04/19</t>
  </si>
  <si>
    <t>2011/04/17</t>
  </si>
  <si>
    <t>2011/03/23</t>
  </si>
  <si>
    <t>2004/05/17</t>
  </si>
  <si>
    <t>2003/07/19</t>
  </si>
  <si>
    <t>2016/09/14</t>
  </si>
  <si>
    <t>Water Logging</t>
  </si>
  <si>
    <t>2010/06/04</t>
  </si>
  <si>
    <t>2009/06/25</t>
  </si>
  <si>
    <t>2016/04/06</t>
  </si>
  <si>
    <t>2013/12/00</t>
  </si>
  <si>
    <t>2011/05/06</t>
  </si>
  <si>
    <t>2010/03/05</t>
  </si>
  <si>
    <t>2007/03/16</t>
  </si>
  <si>
    <t>2005/08/23</t>
  </si>
  <si>
    <t>2003/10/06</t>
  </si>
  <si>
    <t>2001/04/30</t>
  </si>
  <si>
    <t>1995/04/07</t>
  </si>
  <si>
    <t>1994/05/03</t>
  </si>
  <si>
    <t>1991/06/22</t>
  </si>
  <si>
    <t>2017/02/25</t>
  </si>
  <si>
    <t>2013/08/05</t>
  </si>
  <si>
    <t>2011/08/28</t>
  </si>
  <si>
    <t>2003/09/02</t>
  </si>
  <si>
    <t>1997/09/15</t>
  </si>
  <si>
    <t>2012/08/12</t>
  </si>
  <si>
    <t>2011/01/13</t>
  </si>
  <si>
    <t>2011/01/10</t>
  </si>
  <si>
    <t>2009/09/25</t>
  </si>
  <si>
    <t>2017/05/25</t>
  </si>
  <si>
    <t>2016/08/24</t>
  </si>
  <si>
    <t>2015/02/23</t>
  </si>
  <si>
    <t>2014/08/20</t>
  </si>
  <si>
    <t>2014/02/00</t>
  </si>
  <si>
    <t>2008/03/25</t>
  </si>
  <si>
    <t>2017/03/23</t>
  </si>
  <si>
    <t>2017/03/02</t>
  </si>
  <si>
    <t>2014/04/02</t>
  </si>
  <si>
    <t>2014/03/31</t>
  </si>
  <si>
    <t>2014/03/04</t>
  </si>
  <si>
    <t>2014/00/31</t>
  </si>
  <si>
    <t>2010/04/14</t>
  </si>
  <si>
    <t>2007/08/27</t>
  </si>
  <si>
    <t>2011/06/25</t>
  </si>
  <si>
    <t>2010/12/25</t>
  </si>
  <si>
    <t>2010/05/02</t>
  </si>
  <si>
    <t>2004/01/02</t>
  </si>
  <si>
    <t>1995/05/17</t>
  </si>
  <si>
    <t>1995/05/15</t>
  </si>
  <si>
    <t>1995/05/09</t>
  </si>
  <si>
    <t>1994/09/15</t>
  </si>
  <si>
    <t>1990/09/27</t>
  </si>
  <si>
    <t>2015/04/05</t>
  </si>
  <si>
    <t>2010/11/04</t>
  </si>
  <si>
    <t>2009/03/21</t>
  </si>
  <si>
    <t>2013/04/30</t>
  </si>
  <si>
    <t>2013/03/14</t>
  </si>
  <si>
    <t>2008/08/07</t>
  </si>
  <si>
    <t>2015/02/11</t>
  </si>
  <si>
    <t>2013/02/27</t>
  </si>
  <si>
    <t>2005/09/05</t>
  </si>
  <si>
    <t>2000/01/23</t>
  </si>
  <si>
    <t>1991/10/30</t>
  </si>
  <si>
    <t>2018/09/29</t>
  </si>
  <si>
    <t>2016/10/17</t>
  </si>
  <si>
    <t>2015/03/02</t>
  </si>
  <si>
    <t>2015/01/23</t>
  </si>
  <si>
    <t>2014/12/03</t>
  </si>
  <si>
    <t>2014/09/28</t>
  </si>
  <si>
    <t>2014/02/05</t>
  </si>
  <si>
    <t>2010/05/16</t>
  </si>
  <si>
    <t>2009/10/05</t>
  </si>
  <si>
    <t>2009/10/03</t>
  </si>
  <si>
    <t>2005/03/20</t>
  </si>
  <si>
    <t>1994/09/08</t>
  </si>
  <si>
    <t>2011/08/17</t>
  </si>
  <si>
    <t>2011/08/10</t>
  </si>
  <si>
    <t>2011/08/08</t>
  </si>
  <si>
    <t>2011/08/05</t>
  </si>
  <si>
    <t>2011/08/00</t>
  </si>
  <si>
    <t>2018/07/05</t>
  </si>
  <si>
    <t>2014/00/00</t>
  </si>
  <si>
    <t>2013/10/10</t>
  </si>
  <si>
    <t>2011/06/22</t>
  </si>
  <si>
    <t>2010/08/18</t>
  </si>
  <si>
    <t>2003/03/27</t>
  </si>
  <si>
    <t>2018/02/13</t>
  </si>
  <si>
    <t>2017/09/25</t>
  </si>
  <si>
    <t>2017/09/23</t>
  </si>
  <si>
    <t>2017/09/09</t>
  </si>
  <si>
    <t>2017/09/06</t>
  </si>
  <si>
    <t>2015/02/14</t>
  </si>
  <si>
    <t>2012/03/15</t>
  </si>
  <si>
    <t>2009/09/11</t>
  </si>
  <si>
    <t>2011/07/05</t>
  </si>
  <si>
    <t>2003/07/07</t>
  </si>
  <si>
    <t>2002/10/29</t>
  </si>
  <si>
    <t>1997/04/28</t>
  </si>
  <si>
    <t>1995/09/30</t>
  </si>
  <si>
    <t>1992/01/20</t>
  </si>
  <si>
    <t>2014/02/21</t>
  </si>
  <si>
    <t>2014/02/14</t>
  </si>
  <si>
    <t>2014/01/15</t>
  </si>
  <si>
    <t>2013/10/17</t>
  </si>
  <si>
    <t>2012/10/05</t>
  </si>
  <si>
    <t>2011/03/18</t>
  </si>
  <si>
    <t>2011/03/11</t>
  </si>
  <si>
    <t>2010/09/17</t>
  </si>
  <si>
    <t>2010/03/18</t>
  </si>
  <si>
    <t>1991/10/23</t>
  </si>
  <si>
    <t>1989/09/06</t>
  </si>
  <si>
    <t>2016/03/30</t>
  </si>
  <si>
    <t>2016/03/21</t>
  </si>
  <si>
    <t>2016/03/06</t>
  </si>
  <si>
    <t>2013/03/08</t>
  </si>
  <si>
    <t>2011/06/27</t>
  </si>
  <si>
    <t>2010/07/01</t>
  </si>
  <si>
    <t>2007/09/17</t>
  </si>
  <si>
    <t>2004/01/05</t>
  </si>
  <si>
    <t>1994/08/31</t>
  </si>
  <si>
    <t>1994/03/28</t>
  </si>
  <si>
    <t>2012/01/30</t>
  </si>
  <si>
    <t>2011/08/06</t>
  </si>
  <si>
    <t>2011/06/21</t>
  </si>
  <si>
    <t>2011/06/09</t>
  </si>
  <si>
    <t>2011/06/08</t>
  </si>
  <si>
    <t>2010/08/26</t>
  </si>
  <si>
    <t>2005/07/27</t>
  </si>
  <si>
    <t>2004/06/27</t>
  </si>
  <si>
    <t>2012/01/31</t>
  </si>
  <si>
    <t>2011/08/19</t>
  </si>
  <si>
    <t>2010/04/02</t>
  </si>
  <si>
    <t>2016/10/21</t>
  </si>
  <si>
    <t>2014/10/21</t>
  </si>
  <si>
    <t>2013/09/05</t>
  </si>
  <si>
    <t>2013/04/29</t>
  </si>
  <si>
    <t>2011/08/16</t>
  </si>
  <si>
    <t>1994/02/15</t>
  </si>
  <si>
    <t>2011/04/18</t>
  </si>
  <si>
    <t>2018/03/18</t>
  </si>
  <si>
    <t>2015/10/22</t>
  </si>
  <si>
    <t>2015/06/17</t>
  </si>
  <si>
    <t>2015/06/05</t>
  </si>
  <si>
    <t>2014/07/11</t>
  </si>
  <si>
    <t>2010/04/23</t>
  </si>
  <si>
    <t>2015/06/06</t>
  </si>
  <si>
    <t>2009/10/26</t>
  </si>
  <si>
    <t>2017/10/11</t>
  </si>
  <si>
    <t>2016/11/04</t>
  </si>
  <si>
    <t>2015/12/03</t>
  </si>
  <si>
    <t>2015/11/06</t>
  </si>
  <si>
    <t>2014/07/30</t>
  </si>
  <si>
    <t>2014/06/00</t>
  </si>
  <si>
    <t>2013/08/16</t>
  </si>
  <si>
    <t>2009/09/18</t>
  </si>
  <si>
    <t>2008/02/04</t>
  </si>
  <si>
    <t>2003/09/25</t>
  </si>
  <si>
    <t>2002/11/02</t>
  </si>
  <si>
    <t>2002/05/09</t>
  </si>
  <si>
    <t>2011/02/22</t>
  </si>
  <si>
    <t>2002/05/04</t>
  </si>
  <si>
    <t>2001/11/02</t>
  </si>
  <si>
    <t>1992/04/04</t>
  </si>
  <si>
    <t>2016/03/23</t>
  </si>
  <si>
    <t>2009/11/16</t>
  </si>
  <si>
    <t>Banana Bacteria Wilt</t>
  </si>
  <si>
    <t>Deforestation</t>
  </si>
  <si>
    <t>2013/04/17</t>
  </si>
  <si>
    <t>2011/08/18</t>
  </si>
  <si>
    <t>2011/06/07</t>
  </si>
  <si>
    <t>2013/04/20</t>
  </si>
  <si>
    <t>2003/08/27</t>
  </si>
  <si>
    <t>2017/09/19</t>
  </si>
  <si>
    <t>2014/08/26</t>
  </si>
  <si>
    <t>2011/02/01</t>
  </si>
  <si>
    <t>2010/12/30</t>
  </si>
  <si>
    <t>2009/09/26</t>
  </si>
  <si>
    <t>2018/06/14</t>
  </si>
  <si>
    <t>2016/05/25</t>
  </si>
  <si>
    <t>2011/09/23</t>
  </si>
  <si>
    <t>2010/08/12</t>
  </si>
  <si>
    <t>2012/04/14</t>
  </si>
  <si>
    <t>2011/07/04</t>
  </si>
  <si>
    <t>2011/06/24</t>
  </si>
  <si>
    <t>2011/06/16</t>
  </si>
  <si>
    <t>2010/04/24</t>
  </si>
  <si>
    <t>2010/10/24</t>
  </si>
  <si>
    <t>2018/04/16</t>
  </si>
  <si>
    <t>2016/04/16</t>
  </si>
  <si>
    <t>2014/03/06</t>
  </si>
  <si>
    <t>2003/09/30</t>
  </si>
  <si>
    <t>2003/02/17</t>
  </si>
  <si>
    <t>2014/09/11</t>
  </si>
  <si>
    <t>2014/06/05</t>
  </si>
  <si>
    <t>2013/09/23</t>
  </si>
  <si>
    <t>2013/08/10</t>
  </si>
  <si>
    <t>2012/07/01</t>
  </si>
  <si>
    <t>2012/06/28</t>
  </si>
  <si>
    <t>2012/06/25</t>
  </si>
  <si>
    <t>2011/08/12</t>
  </si>
  <si>
    <t>2010/09/01</t>
  </si>
  <si>
    <t>2010/03/20</t>
  </si>
  <si>
    <t>2010/03/01</t>
  </si>
  <si>
    <t>2007/10/12</t>
  </si>
  <si>
    <t>2007/08/07</t>
  </si>
  <si>
    <t>2007/08/01</t>
  </si>
  <si>
    <t>2007/06/03</t>
  </si>
  <si>
    <t>1998/05/24</t>
  </si>
  <si>
    <t>1997/00/00</t>
  </si>
  <si>
    <t>1970/00/00</t>
  </si>
  <si>
    <t>1964/00/00</t>
  </si>
  <si>
    <t>2013/01/17</t>
  </si>
  <si>
    <t>2013/01/09</t>
  </si>
  <si>
    <t>Result overall</t>
  </si>
  <si>
    <t>2013/02/19</t>
  </si>
  <si>
    <t>2012/10/12</t>
  </si>
  <si>
    <t>2012/07/30</t>
  </si>
  <si>
    <t>2011/06/14</t>
  </si>
  <si>
    <t>2009/03/19</t>
  </si>
  <si>
    <t>2007/07/04</t>
  </si>
  <si>
    <t>2002/03/01</t>
  </si>
  <si>
    <t>2001/09/22</t>
  </si>
  <si>
    <t>1995/09/23</t>
  </si>
  <si>
    <t>1990/06/31</t>
  </si>
  <si>
    <t>2010/09/05</t>
  </si>
  <si>
    <t>2010/06/24</t>
  </si>
  <si>
    <t>1997/09/11</t>
  </si>
  <si>
    <t>1997/03/31</t>
  </si>
  <si>
    <t>2009/04/02</t>
  </si>
  <si>
    <t>2006/09/09</t>
  </si>
  <si>
    <t>2005/01/31</t>
  </si>
  <si>
    <t>2016/05/11</t>
  </si>
  <si>
    <t>2015/04/27</t>
  </si>
  <si>
    <t>2013/03/02</t>
  </si>
  <si>
    <t>2009/04/19</t>
  </si>
  <si>
    <t>2007/10/25</t>
  </si>
  <si>
    <t>2002/11/01</t>
  </si>
  <si>
    <t>2009/06/26</t>
  </si>
  <si>
    <t xml:space="preserve"> DataCards</t>
  </si>
  <si>
    <t>Cause</t>
  </si>
  <si>
    <t>Event</t>
  </si>
  <si>
    <t>DROUGHT</t>
  </si>
  <si>
    <t>FLOOD</t>
  </si>
  <si>
    <t>1960 - 2020</t>
  </si>
  <si>
    <t>D+I affacted</t>
  </si>
  <si>
    <t>Meningitis</t>
  </si>
  <si>
    <t>2007/02/12</t>
  </si>
  <si>
    <t>2010/11/15</t>
  </si>
  <si>
    <t>2009/06/30</t>
  </si>
  <si>
    <t>Typhoid</t>
  </si>
  <si>
    <t>2000/00/00</t>
  </si>
  <si>
    <t>Rats</t>
  </si>
  <si>
    <t>2012/03/26</t>
  </si>
  <si>
    <t>Yellow Mottle Virus</t>
  </si>
  <si>
    <t>1998/04/31</t>
  </si>
  <si>
    <t>1998/05/07</t>
  </si>
  <si>
    <t>2000/06/10</t>
  </si>
  <si>
    <t>2001/07/10</t>
  </si>
  <si>
    <t>2006/07/12</t>
  </si>
  <si>
    <t>2009/01/13</t>
  </si>
  <si>
    <t>2014/03/20</t>
  </si>
  <si>
    <t>2009/10/02</t>
  </si>
  <si>
    <t>2007/11/18</t>
  </si>
  <si>
    <t>2005/08/17</t>
  </si>
  <si>
    <t>2000/05/06</t>
  </si>
  <si>
    <t>2000/07/07</t>
  </si>
  <si>
    <t>2000/07/24</t>
  </si>
  <si>
    <t>2002/02/01</t>
  </si>
  <si>
    <t>2004/04/29</t>
  </si>
  <si>
    <t>2004/05/31</t>
  </si>
  <si>
    <t>2007/11/05</t>
  </si>
  <si>
    <t>2007/11/27</t>
  </si>
  <si>
    <t>Ebola</t>
  </si>
  <si>
    <t>Contamination</t>
  </si>
  <si>
    <t>2012/06/30</t>
  </si>
  <si>
    <t>2011/10/25</t>
  </si>
  <si>
    <t>2008/06/10</t>
  </si>
  <si>
    <t>2008/06/18</t>
  </si>
  <si>
    <t>Tsetse flies</t>
  </si>
  <si>
    <t>2008/07/14</t>
  </si>
  <si>
    <t>2001/07/24</t>
  </si>
  <si>
    <t>2004/08/24</t>
  </si>
  <si>
    <t>2006/01/01</t>
  </si>
  <si>
    <t>2006/03/09</t>
  </si>
  <si>
    <t>2008/01/16</t>
  </si>
  <si>
    <t>2008/02/07</t>
  </si>
  <si>
    <t>2008/02/29</t>
  </si>
  <si>
    <t>2008/03/10</t>
  </si>
  <si>
    <t>2009/01/04</t>
  </si>
  <si>
    <t>2012/04/04</t>
  </si>
  <si>
    <t>1996/09/02</t>
  </si>
  <si>
    <t>1989/09/07</t>
  </si>
  <si>
    <t>2009/12/09</t>
  </si>
  <si>
    <t>1993/07/22</t>
  </si>
  <si>
    <t>2001/02/01</t>
  </si>
  <si>
    <t>1996/09/20</t>
  </si>
  <si>
    <t>1998/01/17</t>
  </si>
  <si>
    <t>1993/02/11</t>
  </si>
  <si>
    <t>1996/08/05</t>
  </si>
  <si>
    <t>1998/10/22</t>
  </si>
  <si>
    <t>2004/04/24</t>
  </si>
  <si>
    <t>2005/06/13</t>
  </si>
  <si>
    <t>2006/12/15</t>
  </si>
  <si>
    <t>2008/10/14</t>
  </si>
  <si>
    <t>2007/07/14</t>
  </si>
  <si>
    <t>2011/10/26</t>
  </si>
  <si>
    <t>2000/09/03</t>
  </si>
  <si>
    <t>2000/03/03</t>
  </si>
  <si>
    <t>2003/10/09</t>
  </si>
  <si>
    <t>2004/01/00</t>
  </si>
  <si>
    <t>2004/11/05</t>
  </si>
  <si>
    <t>2008/08/08</t>
  </si>
  <si>
    <t>2008/08/14</t>
  </si>
  <si>
    <t>2009/03/08</t>
  </si>
  <si>
    <t>2005/06/29</t>
  </si>
  <si>
    <t>2005/11/00</t>
  </si>
  <si>
    <t>2006/12/18</t>
  </si>
  <si>
    <t>2008/05/19</t>
  </si>
  <si>
    <t>2008/05/30</t>
  </si>
  <si>
    <t>2008/08/10</t>
  </si>
  <si>
    <t>2008/09/04</t>
  </si>
  <si>
    <t>2008/06/17</t>
  </si>
  <si>
    <t>2011/11/23</t>
  </si>
  <si>
    <t>Foot and Mouth Disease</t>
  </si>
  <si>
    <t>1991/10/01</t>
  </si>
  <si>
    <t>1996/03/06</t>
  </si>
  <si>
    <t>2000/03/06</t>
  </si>
  <si>
    <t>2006/04/16</t>
  </si>
  <si>
    <t>2008/01/00</t>
  </si>
  <si>
    <t>Hepatitis B</t>
  </si>
  <si>
    <t>2000/05/09</t>
  </si>
  <si>
    <t>2005/01/10</t>
  </si>
  <si>
    <t>2002/07/08</t>
  </si>
  <si>
    <t>2003/07/02</t>
  </si>
  <si>
    <t>2008/12/02</t>
  </si>
  <si>
    <t>2007/12/06</t>
  </si>
  <si>
    <t>2005/03/06</t>
  </si>
  <si>
    <t>2007/02/27</t>
  </si>
  <si>
    <t>1998/05/11</t>
  </si>
  <si>
    <t>1996/09/09</t>
  </si>
  <si>
    <t>2000/07/04</t>
  </si>
  <si>
    <t>2001/09/11</t>
  </si>
  <si>
    <t>2000/07/27</t>
  </si>
  <si>
    <t>2004/10/02</t>
  </si>
  <si>
    <t>2004/11/00</t>
  </si>
  <si>
    <t>2004/12/00</t>
  </si>
  <si>
    <t>2002/07/22</t>
  </si>
  <si>
    <t>2005/05/09</t>
  </si>
  <si>
    <t>2005/05/29</t>
  </si>
  <si>
    <t>2006/09/12</t>
  </si>
  <si>
    <t>2012/03/30</t>
  </si>
  <si>
    <t>2004/03/00</t>
  </si>
  <si>
    <t>2008/06/20</t>
  </si>
  <si>
    <t>1999/01/11</t>
  </si>
  <si>
    <t>2001/03/13</t>
  </si>
  <si>
    <t>2000/07/03</t>
  </si>
  <si>
    <t>2002/07/24</t>
  </si>
  <si>
    <t>2003/09/26</t>
  </si>
  <si>
    <t>2001/01/01</t>
  </si>
  <si>
    <t>2001/05/31</t>
  </si>
  <si>
    <t>Sum of # of events</t>
  </si>
  <si>
    <t>Sum of D+I affected</t>
  </si>
  <si>
    <t>Sum of # of d+i+m</t>
  </si>
  <si>
    <t>Summe von  Damages in crops Ha.</t>
  </si>
  <si>
    <t>Summe von  Lost Cattle</t>
  </si>
  <si>
    <t>%</t>
  </si>
  <si>
    <t>0.2</t>
  </si>
  <si>
    <t>number of people living in a district</t>
  </si>
  <si>
    <t>0.1</t>
  </si>
  <si>
    <t>n/a</t>
  </si>
  <si>
    <t>district population</t>
  </si>
  <si>
    <t>UBOS - regional census 2014 https://www.ubos.org/explore-statistics/20/</t>
  </si>
  <si>
    <t>website states census 2014 and updated April 2019 - not clear what exactly the update refers to (e.g. upload of the file? update of the numbers within the file)</t>
  </si>
  <si>
    <t>2014 (?)</t>
  </si>
  <si>
    <t>File name(s)</t>
  </si>
  <si>
    <t>SAP_Eastern, SAP_Northern, SAP_Central_Region, SAP_Western_Region</t>
  </si>
  <si>
    <t>data need to be extracted from the four regional files, sheet "1. Pop. &amp; HH Composition"</t>
  </si>
  <si>
    <t>DI_Stat907_HDe+HDa</t>
  </si>
  <si>
    <t>Description/ Rationale</t>
  </si>
  <si>
    <t>HDe - Houses destroyed, HDa - Houses damaged; verify which of the causes is really relevant</t>
  </si>
  <si>
    <t>various (report of each district), see DB folder UNCDF LoCAL Uganda\3. CRVA\UNCDF assessment reports governance</t>
  </si>
  <si>
    <t>pdf file (assessment reports)</t>
  </si>
  <si>
    <t>03. May 2021</t>
  </si>
  <si>
    <t>LG Assessment reports 2020/2021, indicator CPM 15a</t>
  </si>
  <si>
    <t>score (if evident, 1 point, otherwise 0)</t>
  </si>
  <si>
    <t>if evidence (e.g. copy of DDP for assessment period) was not provided to the assessors, district scores 0 without certainty about actual performance.</t>
  </si>
  <si>
    <t>Verify Causes!</t>
  </si>
  <si>
    <t>DI_Stat624_directly+indirectly affected</t>
  </si>
  <si>
    <t>DI_Stat639_death injured missing</t>
  </si>
  <si>
    <t>verify causes!</t>
  </si>
  <si>
    <t>DI_Stat650_damages in crops</t>
  </si>
  <si>
    <t>DI_Stat658_lost cattle</t>
  </si>
  <si>
    <t>Safeguards for service delivery of investments effectively handled - Evidence that Environment, Social and Climate change interventions have been integrated into LG Development Plans, annual work plans and budgets complied with</t>
  </si>
  <si>
    <t xml:space="preserve"> Safeguards for service delivery of investments effectively handled - Environment, Social and Climate change interventions have been integrated into LG Development Plans, annual work plans and budgets complied with</t>
  </si>
  <si>
    <t>Number of functional health facility by region/ district capita</t>
  </si>
  <si>
    <t>number of households</t>
  </si>
  <si>
    <t>district households</t>
  </si>
  <si>
    <t>see limitations</t>
  </si>
  <si>
    <t>Equity and Social Cohesion</t>
  </si>
  <si>
    <t>UBOS census</t>
  </si>
  <si>
    <t>number of people per km²</t>
  </si>
  <si>
    <t>Physical exposure to floods</t>
  </si>
  <si>
    <t>Households depending on subsistence farming</t>
  </si>
  <si>
    <t>Wetland Cover</t>
  </si>
  <si>
    <t>https://ubos.org/wp-content/uploads/publications/11_2019UG_Physical_National_Land_accounts_Tech_Report_V9.pdf</t>
  </si>
  <si>
    <t>only old districts are considered</t>
  </si>
  <si>
    <t>sum total pop (2014 census)</t>
  </si>
  <si>
    <t>data need to be extracted from the four regional files, sheet "1. Pop. &amp; HH Composition" (Frank will prepare the individual sheets)</t>
  </si>
  <si>
    <t>data entries with "0%" are having budget, but insignificant. no data entries= no budget</t>
  </si>
  <si>
    <t>scoring: 0=no budget for CC interventions integrated in DDP; 1= there is a budget for CC intervention foreseen in the DDP</t>
  </si>
  <si>
    <t xml:space="preserve">These are the districts that have stand alone climate related activities. </t>
  </si>
  <si>
    <t>https://www.ubos.org/wp-content/uploads/publications/02_2020Presentation_-Uganda_Poverty_Maps_2016-20177.pdf</t>
  </si>
  <si>
    <t xml:space="preserve">number </t>
  </si>
  <si>
    <t>done</t>
  </si>
  <si>
    <t xml:space="preserve">http://hris.health.go.ug/district_facilities.php </t>
  </si>
  <si>
    <t>May</t>
  </si>
  <si>
    <t>May 14,2021</t>
  </si>
  <si>
    <t>some districts don’t have data because they were created recently</t>
  </si>
  <si>
    <t>new adinistrative units (e.g. cities) do not have separate data but are covered by the respective district they are located in</t>
  </si>
  <si>
    <t>Done</t>
  </si>
  <si>
    <t>The districts without values are either those which are new or totally have no wetlands, while the zero districts are encroached wetlands.</t>
  </si>
  <si>
    <t>Total HH</t>
  </si>
  <si>
    <t>incomplete - Information from UNMA necessary</t>
  </si>
  <si>
    <t>2.4</t>
  </si>
  <si>
    <t>2.5</t>
  </si>
  <si>
    <t>2.6</t>
  </si>
  <si>
    <t>3.5</t>
  </si>
  <si>
    <t>status</t>
  </si>
  <si>
    <t>-website states census 2014 and updated April 2019 - not clear what exactly the update refers to (e.g. upload of the file? update of the numbers within the file)
- old district classification is used</t>
  </si>
  <si>
    <t>Counts the number of households per district. Newly curved out districts and cities are the ones without value since their values are counted from the previous mother district. This indicator for now is not intended to serve as stand-alone indicator but as input to construct other indicators</t>
  </si>
  <si>
    <t>counts the number of people living in a district. Newly curved out districts and cities are the ones without value since their values are counted from the previous mother district. This indicator for now is not intended to serve as stand-alone indicator but as input to construct other indicators (e.g. number of health facilities per 10,000 people)</t>
  </si>
  <si>
    <t>UNDRR, UNDP, La red, Corporación Osso, Robot Search Software Inc., &amp; Apache Software Foundation (2020): DesInventar Sendai Framework for Disaster Risk Reduction https://www.desinventar.net/DesInventar/country_profile.jsp?countrycode=uga&amp;lang=EN</t>
  </si>
  <si>
    <t>Counts the houses destroyed (# of homes levelled, buried, collapsed or damaged to the extent that they are no longer habitable) and damaged (# of homes with minor damage, not structural or architectural, which may continue being lived in, although they may require some repair or cleaning) as a result of a disaster over the period 1960 -2020 for all districts. Causes considered are of geo-hydrological nature, including: condensed atmosphere, drought, El Nino, flood, hail storm, heavy rain, La Nina, landslide, rain, rainstorm, storm, strong wind, thunder, water logging, wild fire, windstorm.
Rationale: Higher number of destroyed or damaged houses indicates higher sensitivity to effects of a changing climate (specifically a potentially increasing number of related hazard) with respect to equity in sustainable access to housing and related infrastructure.</t>
  </si>
  <si>
    <t>Number of people directly and indirectly affected by disaster</t>
  </si>
  <si>
    <t>Counts the people affected by a disaster over the period 1960 - 2020 for all districts -  directly affected (victims): Persons whose goods and/or individual or collective services have suffered serious damage directly associated with the event. For example, partial or total destruction of their homes and goods; loss of crops and/or crops stored in warehouses, etc. ; indirectly affected: people, distinct from victims, who suffer the impact of secondary effects of disasters for such reasons as deficiencies in public services, commerce, work, or because of isolation. Disasters considered are of geo-hydrological nature, including: condensed atmosphere, drought, El Nino, flood, hail storm, heavy rain, La Nina, landslide, rain, rainstorm, storm, strong wind, thunder, water logging, wild fire, windstorm.
A higher number of affected people indicates a higher sensitivity to climate change related hazard resulting from unequal access to relevant infrastructure.</t>
  </si>
  <si>
    <r>
      <t xml:space="preserve">The number of persons whose deaths were directly caused, the number of persons whose whereabouts since the disaster is unknown, and the number of persons whose health or physical integrity is affected as a direct result of the disaster.
</t>
    </r>
    <r>
      <rPr>
        <sz val="11"/>
        <rFont val="Calibri"/>
        <family val="2"/>
        <scheme val="minor"/>
      </rPr>
      <t>A higher number of death, injured or missing people indicates higher sensitivity to climate change hazards resulting from unequal access to relevant infrastructure such as housing, health or telecommunications.</t>
    </r>
  </si>
  <si>
    <t>Improve food security and increase the resilience of land and populations, seeking synergies with other social, economic and environmental objectives.</t>
  </si>
  <si>
    <t>The area of crops damaged as a result of a disaster of geo-hydrological nature over the period 1960 - 2020 for all districts, including: condensed atmosphere, drought, El Nino, flood, hail storm, heavy rain, La Nina, landslide, rain, rainstorm, storm, strong wind, thunder, water logging, wild fire, windstorm. 
The amount of cultivated or pastoral land destroyed or affected can have a negative effect on food security. Districts with larger area of destroyed crops resulting from climate change hazards therefore indicate higher sensitivity in terms of food security.</t>
  </si>
  <si>
    <t>Share of total budget each district administration/ government has available from its overall budget to be spent on stakeholder environmental training and sensitisation
Higher share of budget serves as proxy to indicate the level of training and sensitisation of stakeholders towards climate change, with a lower level indicating lower adaptive capacity.</t>
  </si>
  <si>
    <t>excel file</t>
  </si>
  <si>
    <t>2015 - 2019</t>
  </si>
  <si>
    <t>verify with David, if "0" means there is no data available or indeed no respective interventions mentioned in the DPPs</t>
  </si>
  <si>
    <t>see comment above</t>
  </si>
  <si>
    <t>Indicates that Environment, Social and Climate change interventions have been integrated into LG Development Plans, annual work plans and budgets.
Climate change interventions being part of LG development plans indicate a certain degree of preparedness to climate change at local government level and adaptation measures are more likely, thus, higher adaptive capacity than when not part of development plans.</t>
  </si>
  <si>
    <t>UNMA INPUT NEEDED</t>
  </si>
  <si>
    <t>Effective hydrometeorological surveillance networks with periodic quality registration with sufficient institutional capacity to inform and social skills to respond to warnings and alerts.</t>
  </si>
  <si>
    <t>Availability of technical resource capacity of weather stations. Provide timely weather forecast and early warning services.
The more timely and accurately weather information can be provided, the higher the preparedness and thus adaptive capacity.</t>
  </si>
  <si>
    <t>Districts, where Infectious Disease Institute is present
The more timely and accurately disease-related information can be provided, the higher the preparedness and thus adaptive capacity to climate change induced potential increase of water and vector-borne diseases.</t>
  </si>
  <si>
    <t xml:space="preserve">• Needs to be verified with the institutions if their presence really has an advantage for the area/districts – depends on the services they provide
• Also, only a useful indicator if districts that do not have presence of the IDI can adapt less quickly/ effectively to the spread of climate change induced infectious diseases 
</t>
  </si>
  <si>
    <t>https://www.who.int/healthinfo/systems/SARA_H_UGA_Results_2014.pdf</t>
  </si>
  <si>
    <t>number of health facilities per 10,000 people established based on number of facilities per district and population per district.</t>
  </si>
  <si>
    <t>9 May 2021</t>
  </si>
  <si>
    <t>Proportion of poor persons by district</t>
  </si>
  <si>
    <t>numbers derived from the map provided in the source document</t>
  </si>
  <si>
    <t>ppt map (pdf)</t>
  </si>
  <si>
    <t xml:space="preserve"> % </t>
  </si>
  <si>
    <t>Sustain and improve the sustainable function of ecosystems and productivity, ensuring biodiversity.</t>
  </si>
  <si>
    <t>Share of people who own mobile phones within a district.
People having mobiles phones can react faster in case of emergencies and inform themselves/ being informed more instantaneous, indicating higher adaptive capacity.</t>
  </si>
  <si>
    <t>number of people per km²
Densely populated areas are more exposed to climate hazards.</t>
  </si>
  <si>
    <t>UBOS census (indicator 0.1 of this file) for district population and https://africaopendata.org/dataset/size-of-uganda-districts-in-square-kilometers for spatial size of districts</t>
  </si>
  <si>
    <t>Verify and where necessary adapt the districts covered along the districts used in the risk atlas. 
 Arua, Hoima, Lira,Gulu, Mbale, Masaka, Jinja, Mbarara,Soroti have cities, Fortportal City  and Bunyangabu District were also part of Kabarole District, Bugweri part of Iganga,  Butebo part of Palisa District, Kagadi, Kakumiro former part of kibaale district, Kalaki and soroti city part of Soroti District, Kapelebyong part of Amuria, Karenga part of Kaabong District, Kassanda part of Mubende district, Kazo part of Kiruhura district, kikuube part of Hoima district, Kitagwenda part of Kamwenge district, Kwania from Apac District, Kyotera part of Rakai District, Madi Okollo part of Arua District, Nabilituk part of Nakapiripirit District, Namisindwa part of Manafwa District, Nwoya from Amuru  District, Obongi from Moyo and Omoro part of Gulu district, Pakwach part of Nebbi district, Rubanda and Rukiga part of Kabale District, Rwampara part of Mbarara District. Terego part of Arua</t>
  </si>
  <si>
    <t>May 2021</t>
  </si>
  <si>
    <t>"population density"</t>
  </si>
  <si>
    <t>xls file</t>
  </si>
  <si>
    <t>Districts that face a high to medium risk of being exposed to floods.</t>
  </si>
  <si>
    <t>Risk Atlas Uganda, figure 36, page 38</t>
  </si>
  <si>
    <t>Districts that face a high to medium risk of being exposed to land slides induced by rain fall.
District that previously experienced rain-fall induced land slides are more exposed to future damages from landslides given increased heavy rains.</t>
  </si>
  <si>
    <t>Risk Atlas Uganda, figure 38, page 41</t>
  </si>
  <si>
    <t>Percentage of different agricultural products exposed to moderate to high drought hazards by district.</t>
  </si>
  <si>
    <t>Physical exposure of agricultural systems to droughts (High and Medium Risk)</t>
  </si>
  <si>
    <t>Risk Atlas Uganda, pp117</t>
  </si>
  <si>
    <t xml:space="preserve">Counts the number of floods and droughts indicating possible damages and losses due to extreme climate events. 
Higher number of destructive events indicates higher exposure of the area to climate hazards. </t>
  </si>
  <si>
    <t xml:space="preserve">This document serves as data base for the establishment and assessment of the vulnerability (sensitivity and adaptive capacity), exposure and risk profiles along the key performance parameters (KPP) for the different districts in Uganda. It provides an overview of each indicator identified as well as the respective data compiled.
The "index" sheet gives an overview of the indicators covered within this document. All indicators are numbered. Indicators starting with 0 are no stand-alone indicators but serve the construction of other indicators within this document. The remaining indicators are numbered according to the assessment category as follows:
1.x = Sensitivity (Which attributes make the system vulnerable to potential negative impacts of the hazards under consideration?); 
2.x = Adaptive capacity (Which abilities of the societal system are in place or missing to reduce the risk of concern - now and in future?); 
3.x = Exposure (The presence of people, livelihoods, species or ecosystems, environmental functions, services, and resources, infrastructure, or economic, social, or cultural assets in places and settings that could be adversely affected - which factors determine exposure?)
Each indicator's sheet provides a summary table with details such as definition of the indicator, KPP criterion, rationale/ relevance, data source and coverage etc. Below the table, the data points identified/gathered for each indicator are provided (the summary table might block visibility of the data points but can be folded/unfolded by clicking the "-"/"+" within the row-count to the left of the table).
</t>
  </si>
  <si>
    <t>The number of cattle lost resulting from disaster of geo-hydrological nature over the period 1960 - 2020 for all districts, including: condensed atmosphere, drought, El Nino, flood, hail storm, heavy rain, La Nina, landslide, rain, rainstorm, storm, strong wind, thunder, water logging, wild fire, windstorm. 
The amount of lost cattle can have a negative effect on livelihoods food security. Districts with larger area of lost cattle resulting from climate change hazards therefore indicate higher vulnerability to climate hazards/ higher sensitivity with respect to food security.</t>
  </si>
  <si>
    <t>Road network vulnerable to flood hazard</t>
  </si>
  <si>
    <t>Road network vulnerable to landslide hazard</t>
  </si>
  <si>
    <t>Risk Atlas, figure 251, p166</t>
  </si>
  <si>
    <t>Physical exposure to land slides induced by rainfall</t>
  </si>
  <si>
    <t>Risk Atlas, figure 252, p166</t>
  </si>
  <si>
    <t>Road network vulnerable to landslide</t>
  </si>
  <si>
    <t>2.11</t>
  </si>
  <si>
    <t>Share of people who own mobile phones</t>
  </si>
  <si>
    <t>As wetlands are also threatended by climate change, with negative impacts on ecosystem integrity and biodiversity, they have also been considered under exposure.</t>
  </si>
  <si>
    <t>Physical exposure to Flood (High and Medium Risk)</t>
  </si>
  <si>
    <t>% of households with permanent roof</t>
  </si>
  <si>
    <t>2.13</t>
  </si>
  <si>
    <t>Percentage of Households with permanent roof</t>
  </si>
  <si>
    <t>2.14</t>
  </si>
  <si>
    <t>Percentage of Households with radio</t>
  </si>
  <si>
    <t>Percentage of households with radio</t>
  </si>
  <si>
    <t>Percentage of households with mosquito nets</t>
  </si>
  <si>
    <t>UBOS Regional Census (2014)</t>
  </si>
  <si>
    <t>2.15</t>
  </si>
  <si>
    <t>Percentage of Households with Mosquito Nets</t>
  </si>
  <si>
    <t>2.16</t>
  </si>
  <si>
    <t>Percentage of households with access to piped water</t>
  </si>
  <si>
    <t>Percentage of households with bank account</t>
  </si>
  <si>
    <t>2.17</t>
  </si>
  <si>
    <t>Percentage of households headed by women</t>
  </si>
  <si>
    <t>Households where (all members aged 5 years+) consume less than two meals in a day</t>
  </si>
  <si>
    <t>HH w/ distance to any health facility more than 5km</t>
  </si>
  <si>
    <t>UBOS census 2014</t>
  </si>
  <si>
    <t>Number of households that are dependent upon subsitance farming. Households that are dependent on agriculture for their own supply are more exposed to the impacts of extreme climate events. Hence, districts with a higher share of households dependent on subsistence farming or considered more sensitive towards climate change related hazards.</t>
  </si>
  <si>
    <t>parish</t>
  </si>
  <si>
    <t>Indicator constructed from number of households per Parish reported for this indicator and overall number of households per Parish, aggregated to district level.</t>
  </si>
  <si>
    <t>Verify and where necessary adapt the districts covered along the districts used in the risk atlas. Indicator constructed from number of households per Parish reported for this indicator and overall number of households per Parish, aggregated to district level.</t>
  </si>
  <si>
    <t>Households holding a bank account are assumed to have higher financial security to respond to climate change induced damages and are therefore considered showing a higher adaptive capacity.</t>
  </si>
  <si>
    <t xml:space="preserve">Counts the share of households in a district that is headed by women. 
Households headed by women are generally considered more vulnerable. It is therefore considered that a higher share of women-headed households would mean a reduction in adaptive capacity. </t>
  </si>
  <si>
    <t>Household members consuming less than two meals per day are likely to be undernourished and thus more vulnerable. Therefore, districts with a higher share of households where (all members aged 5 years+) consume less than two meals in a day are considered to have a decreased adaptative capacity.</t>
  </si>
  <si>
    <t>Describes the households that have to bridge more than 5 km to reach the next health facility. 
Households with longer distance to reach a health facility are considered more vulnerable. Therefore, districts with higher share of households with distance to any health facility more than 5 km can be considered more vulnerable to climate change impacts.</t>
  </si>
  <si>
    <t>Households with piped water are likely to have a greater adaptive capacity because 1) they have clean water and are less likely to get ill, 2) they spend less time collecting water and can spend more time working on their livelihood, 3) their water source is less likely to get contaminated in a flood or other climate event, thus, are more likely to have access to clean water in case of severe climate events that otherwise might affect fresh water supply.</t>
  </si>
  <si>
    <t>Share of wetlands of overall area in Ugadan districts in 2019.
Wetlands in general and inland wetlands as being particularly relevant to Uganda are known to help buffering some of the climate change hazards and therefore increase the adaptive capacity in this area: They support a sustained delivery of freshwater (maintain ground water levels preventing droughts), provide nutrient recycling, mitigate the effects of extreme rainfall events (e.g. helping to prevent flooding by containing cloud bursts and absorbing flood waters), and prevent soil erosion and land degradation as well as the loss of biodiversity and the contamination of freshwater sources  (FAO 2008, GEF 2015, Wetlands International 2018).</t>
  </si>
  <si>
    <t>Desribes the share of road within a districts exposed to land slide hazards.
Land slide-prone road networks reflects potential key-infrastructure damages and which will affect equity and social cohesion.</t>
  </si>
  <si>
    <t>1.1</t>
  </si>
  <si>
    <t>2.18</t>
  </si>
  <si>
    <t>some districts no area size data are available. website states census 2014 and updated April 2019 - not clear what exactly the update refers to (e.g. upload of the file? update of the numbers within the file?)</t>
  </si>
  <si>
    <t xml:space="preserve">Specifically for droughts early warning, radios are used to relay messages to communities (Atyang 2014, Lumbroso 2016). Radio talk shows are also used to sensitise the communitise on issues such as diseases (Atyang 2014). The Africa Climate Change Resilience Alliance (ACCRA) weather seasonal forecasts and warnings for farmers are boradcasted -amongst others such as UNMA website, schools, print media, mobile phones - through local FM radio stations. Also the NECOC Disaster Monitoring System relies - next to SMS, trusted community members and district authorities - on radio to disseminate warning messages to vulnerable communities (Lumbroso 2016).Households with radio can therefore be informed faster about potential climate threats and related measures, indicating higher adaptive capacity. </t>
  </si>
  <si>
    <t>Currently no access to risk atlas source data</t>
  </si>
  <si>
    <t>missing values are data gaps (completely new districts partly); includes health centers as well as hospitals</t>
  </si>
  <si>
    <t>For later data treatment, consider accounting the district data available with the respective new district and cities (for instance, Arua number of health facilities includes the ones of arua city)</t>
  </si>
  <si>
    <t>Describes the share of road within a districts exposed to flood hazards.
Flood-prone road networks reflects potential infrastructure damages, which will affect equity and social cohesion.</t>
  </si>
  <si>
    <t>Counts the number of health facilities/ hospitals per 10,000 people within a district, as of 2018.
A higher number of health facilities indicates higher level of capacity for medical treatment of climate change induced diseases and emergencies, thus, indicating higher level of adaptive capacity with respect to access to relevant infrastructure.</t>
  </si>
  <si>
    <t>The share of people living in a district that are considered being poor.
The higher the share of poor people, the lower the adaptive capacity, assuming limited means to respond to the changing climate and higher vulnerability in terms of health condition.</t>
  </si>
  <si>
    <t>Households with permanent roof are less exposed to heavy weather events such as strong rain and therefore considered to show higher adaptive capacity to climate change.</t>
  </si>
  <si>
    <t>Households with mosquito nets can protect themselves better from potentially climate change induced increase of vector spreading infectious diseases and therefore are considered having a higher adaptive capacity than those without mosquito nets.</t>
  </si>
  <si>
    <t>This indicator shows that the CC interventions are being considered stand-alone projects with budget etc in their DDP.
District governments with stand-alone projects on CC interventions are better prepared and thus show higher adaptive capacity towards climate change.</t>
  </si>
  <si>
    <t>2.19</t>
  </si>
  <si>
    <t>Percentage of households with electric lighting</t>
  </si>
  <si>
    <t>This indicator is used as proxy for access to electricity in general Households having access to electricity are considered having a higher adaptive capacity as electricity allows for instance better access to electronic communication devices and therefore better access to relevant information (cf. Mesfin et al. 2020).
Mesfin, D., Simane, B., Belay, a., Recha, J.W., &amp; U. Schmiedel: Assessing the Adaptive Capacity of Households to
Climate Change in the Central Rift Valley of Ethiopia. Climate, 2020, 8, 106.</t>
  </si>
  <si>
    <t>2.20</t>
  </si>
  <si>
    <t>Percentage of households headed by 10 to 17 year olds</t>
  </si>
  <si>
    <t>2.20.</t>
  </si>
  <si>
    <t xml:space="preserve">Households headed by children are generally considered more vulnerable. It is therefore considered that a higher share of children-headed households would mean a lower adaptive capacity. </t>
  </si>
  <si>
    <t>0.4</t>
  </si>
  <si>
    <t>population projections 2015-2030 by district</t>
  </si>
  <si>
    <t>end of month population projections (national) 2015 - 2040</t>
  </si>
  <si>
    <t>distict</t>
  </si>
  <si>
    <t>KYOTERA</t>
  </si>
  <si>
    <t xml:space="preserve">LYANTONDE </t>
  </si>
  <si>
    <t>KYAKWANZI</t>
  </si>
  <si>
    <t>KASSANDA</t>
  </si>
  <si>
    <t>BUTEBO</t>
  </si>
  <si>
    <t>NAMISINDWA</t>
  </si>
  <si>
    <t>BUGWERI</t>
  </si>
  <si>
    <t>KAPELEBYONG</t>
  </si>
  <si>
    <t>PAKWACH</t>
  </si>
  <si>
    <t>OMORO</t>
  </si>
  <si>
    <t>KWANIA</t>
  </si>
  <si>
    <t>NABILATUK</t>
  </si>
  <si>
    <t>RUBIRIZI</t>
  </si>
  <si>
    <t>SHEEMA</t>
  </si>
  <si>
    <t>KAGADI</t>
  </si>
  <si>
    <t>KAKUMIRO</t>
  </si>
  <si>
    <t>RUBANDA</t>
  </si>
  <si>
    <t>RUKIGA</t>
  </si>
  <si>
    <t>BUNYANGABU</t>
  </si>
  <si>
    <t>KIKUUBE</t>
  </si>
  <si>
    <t>Population_Projections_2018</t>
  </si>
  <si>
    <t>2015 (last updated by UBOS 2019)</t>
  </si>
  <si>
    <t>updated 04. Feb 2019 - not clear what exactly the update refers to (e.g. upload of the file? update of the numbers within the file)</t>
  </si>
  <si>
    <t>Shows the projected total population for each district.</t>
  </si>
  <si>
    <t xml:space="preserve">UBOS methodological notes: "This indicator is compiled based on the current trends in the population growth fundamentals i.e. fertility, net migration, mortality, birth rate. [...] At national level, the Cohort component method is used to project the population while the exponential growth method is applied at district level." (UBOS National Statistical Metadata Dictionary, Dec 2015 : https://www.ubos.org/wp-content/uploads/publications/08_2019National_Statistical_Metadata_Dictionary-_2nd_Edition-_2016.pdf </t>
  </si>
  <si>
    <t>UBOS - Population and Censuses https://www.ubos.org/explore-statistics/20/</t>
  </si>
  <si>
    <t xml:space="preserve">January ,31st </t>
  </si>
  <si>
    <t>February, 28th</t>
  </si>
  <si>
    <t>March, 31st</t>
  </si>
  <si>
    <t>April, 30th</t>
  </si>
  <si>
    <t>May, 31st</t>
  </si>
  <si>
    <t>June, 30th</t>
  </si>
  <si>
    <t>July, 31st</t>
  </si>
  <si>
    <t>August, 31st</t>
  </si>
  <si>
    <t>September, 30th</t>
  </si>
  <si>
    <t>October, 31st</t>
  </si>
  <si>
    <t>November, 30th</t>
  </si>
  <si>
    <t>December, 31st</t>
  </si>
  <si>
    <t>Year</t>
  </si>
  <si>
    <t>Shows the projected total population on national level for each end of month from 2015 to 2040.</t>
  </si>
  <si>
    <t>updated 23. May 2020 - not clear what exactly the update refers to (i.e. are projections only corrected or also the actual numbers of years 2015-2019)</t>
  </si>
  <si>
    <t>End_of_Month Population Projections_2015_2040</t>
  </si>
  <si>
    <t>hypothesised relation to exposure</t>
  </si>
  <si>
    <t>hypothesised relation to sensitivity</t>
  </si>
  <si>
    <t>+</t>
  </si>
  <si>
    <t>n=</t>
  </si>
  <si>
    <t>of</t>
  </si>
  <si>
    <t>counts +</t>
  </si>
  <si>
    <t>count -</t>
  </si>
  <si>
    <t>neutral</t>
  </si>
  <si>
    <t>=</t>
  </si>
  <si>
    <t>Stakeholder consultation - polling (weighting) results</t>
  </si>
  <si>
    <t>hypothesised relation to adaptive capacity</t>
  </si>
  <si>
    <t>-</t>
  </si>
  <si>
    <t>INDICATOR DISMISSED BASED ON STAKEHOLDER FEEDBACK</t>
  </si>
  <si>
    <t>Indicator was suggested by stakeholders during consultation/ workshop, not weighted</t>
  </si>
  <si>
    <t>NOT POLLED. WE SUGGEST TO GIVE NEUTRAL WEIGHT</t>
  </si>
  <si>
    <t>The share of land area that is covered by tropical high forests and tropical low forest, by district.
Forests are more resilient to climate change than other land uses and can increase overall adaptive capacity. They provide provisioning services  such as non-timer products - can help diversify livlihood portfolio - and regulating services - microclimate regulation and stabilization, sediment retention, and nutrient cycling which can support the resilience of adjacent ecosystems and agriculture and helping to buffer society from many natural disasters by preventing landslides, moderating the force of wind during storms and reducing temperatures during heat waves (Behr et al. 2015).  Therefore, districts with larger forest area are considered to be better able to sustain and improve sustainable function of ecosystems and productivity.</t>
  </si>
  <si>
    <t>3.8</t>
  </si>
  <si>
    <t>hazard exposure of population to flood hazard</t>
  </si>
  <si>
    <t>Risk Atlas, figure 65</t>
  </si>
  <si>
    <t>3.9</t>
  </si>
  <si>
    <t>hazard exposure of population to land slide hazard</t>
  </si>
  <si>
    <t>Risk Atlas, figure 66</t>
  </si>
  <si>
    <t>3.10</t>
  </si>
  <si>
    <t>hazard exposure of population to droughts</t>
  </si>
  <si>
    <t>Risk Atlas, figure 67</t>
  </si>
  <si>
    <t>3.11</t>
  </si>
  <si>
    <t>hazard exposure of residential buildings to flood</t>
  </si>
  <si>
    <t>Risk Atlas, figure 76</t>
  </si>
  <si>
    <t>3.12</t>
  </si>
  <si>
    <t>hazard exposure of residential buildings to land slides</t>
  </si>
  <si>
    <t>Risk Atlas, figure 77</t>
  </si>
  <si>
    <t>pp. 38</t>
  </si>
  <si>
    <t>pp. 41</t>
  </si>
  <si>
    <t>pp. 31</t>
  </si>
  <si>
    <t>HAZARD</t>
  </si>
  <si>
    <t>Landslides induced by rainfall</t>
  </si>
  <si>
    <t>pg. 64</t>
  </si>
  <si>
    <t>pg. 71</t>
  </si>
  <si>
    <t>pg. 72</t>
  </si>
  <si>
    <t>pg. 65</t>
  </si>
  <si>
    <t>Total</t>
  </si>
  <si>
    <t>Assum 0.5 for &lt;1%, 1%=1, 0 or no entry = 0</t>
  </si>
  <si>
    <t>UG3064</t>
  </si>
  <si>
    <t>UG3065</t>
  </si>
  <si>
    <t>UG3066</t>
  </si>
  <si>
    <t>UG3067</t>
  </si>
  <si>
    <t>UG3068</t>
  </si>
  <si>
    <t>UG3069</t>
  </si>
  <si>
    <t>UG2027</t>
  </si>
  <si>
    <t>UG3070</t>
  </si>
  <si>
    <t>UG3071</t>
  </si>
  <si>
    <t>UG3072</t>
  </si>
  <si>
    <t>UG2028</t>
  </si>
  <si>
    <t>UG2029</t>
  </si>
  <si>
    <t>UG2030</t>
  </si>
  <si>
    <t>UG2031</t>
  </si>
  <si>
    <t>UG4101</t>
  </si>
  <si>
    <t>UG1001</t>
  </si>
  <si>
    <t>UG2032</t>
  </si>
  <si>
    <t>UG1002</t>
  </si>
  <si>
    <t>UG2033</t>
  </si>
  <si>
    <t>UG2034</t>
  </si>
  <si>
    <t>UG4102</t>
  </si>
  <si>
    <t>UG4103</t>
  </si>
  <si>
    <t>UG4104</t>
  </si>
  <si>
    <t>UG4105</t>
  </si>
  <si>
    <t>UG2035</t>
  </si>
  <si>
    <t>UG2036</t>
  </si>
  <si>
    <t>UG1003</t>
  </si>
  <si>
    <t>UG2037</t>
  </si>
  <si>
    <t>UG1004</t>
  </si>
  <si>
    <t>UG2038</t>
  </si>
  <si>
    <t>UG3073</t>
  </si>
  <si>
    <t>UG4110</t>
  </si>
  <si>
    <t>UG1005</t>
  </si>
  <si>
    <t>UG3074</t>
  </si>
  <si>
    <t>UG4106</t>
  </si>
  <si>
    <t>UG4107</t>
  </si>
  <si>
    <t>UG2039</t>
  </si>
  <si>
    <t>UG4108</t>
  </si>
  <si>
    <t>UG2040</t>
  </si>
  <si>
    <t>UG3075</t>
  </si>
  <si>
    <t>UG4109</t>
  </si>
  <si>
    <t>UG2041</t>
  </si>
  <si>
    <t>UG4111</t>
  </si>
  <si>
    <t>UG4112</t>
  </si>
  <si>
    <t>UG2042</t>
  </si>
  <si>
    <t>UG1006</t>
  </si>
  <si>
    <t>UG2043</t>
  </si>
  <si>
    <t>UG1007</t>
  </si>
  <si>
    <t>UG1008</t>
  </si>
  <si>
    <t>UG2044</t>
  </si>
  <si>
    <t>UG4113</t>
  </si>
  <si>
    <t>UG4114</t>
  </si>
  <si>
    <t>UG2045</t>
  </si>
  <si>
    <t>UG2046</t>
  </si>
  <si>
    <t>UG3076</t>
  </si>
  <si>
    <t>UG4115</t>
  </si>
  <si>
    <t>UG1009</t>
  </si>
  <si>
    <t>UG2047</t>
  </si>
  <si>
    <t>UG1010</t>
  </si>
  <si>
    <t>UG4116</t>
  </si>
  <si>
    <t>UG4117</t>
  </si>
  <si>
    <t>UG1011</t>
  </si>
  <si>
    <t>UG2048</t>
  </si>
  <si>
    <t>UG4118</t>
  </si>
  <si>
    <t>UG4119</t>
  </si>
  <si>
    <t>UG4120</t>
  </si>
  <si>
    <t>UG4121</t>
  </si>
  <si>
    <t>UG4122</t>
  </si>
  <si>
    <t>UG3077</t>
  </si>
  <si>
    <t>UG3078</t>
  </si>
  <si>
    <t>UG3079</t>
  </si>
  <si>
    <t>UG3080</t>
  </si>
  <si>
    <t>UG2049</t>
  </si>
  <si>
    <t>UG3081</t>
  </si>
  <si>
    <t>UG2050</t>
  </si>
  <si>
    <t>UG1012</t>
  </si>
  <si>
    <t>UG4123</t>
  </si>
  <si>
    <t>UG4124</t>
  </si>
  <si>
    <t>UG1013</t>
  </si>
  <si>
    <t>UG3082</t>
  </si>
  <si>
    <t>UG3083</t>
  </si>
  <si>
    <t>UG2051</t>
  </si>
  <si>
    <t>UG1014</t>
  </si>
  <si>
    <t>UG1015</t>
  </si>
  <si>
    <t>UG1016</t>
  </si>
  <si>
    <t>UG3084</t>
  </si>
  <si>
    <t>UG2052</t>
  </si>
  <si>
    <t>UG3085</t>
  </si>
  <si>
    <t>UG1017</t>
  </si>
  <si>
    <t>UG4125</t>
  </si>
  <si>
    <t>UG2053</t>
  </si>
  <si>
    <t>UG2054</t>
  </si>
  <si>
    <t>UG4126</t>
  </si>
  <si>
    <t>UG4127</t>
  </si>
  <si>
    <t>UG1018</t>
  </si>
  <si>
    <t>UG3086</t>
  </si>
  <si>
    <t>UG3087</t>
  </si>
  <si>
    <t>UG1019</t>
  </si>
  <si>
    <t>UG1020</t>
  </si>
  <si>
    <t>UG1021</t>
  </si>
  <si>
    <t>UG3088</t>
  </si>
  <si>
    <t>UG3089</t>
  </si>
  <si>
    <t>UG1022</t>
  </si>
  <si>
    <t>UG1023</t>
  </si>
  <si>
    <t>UG2055</t>
  </si>
  <si>
    <t>UG2056</t>
  </si>
  <si>
    <t>UG2057</t>
  </si>
  <si>
    <t>UG3090</t>
  </si>
  <si>
    <t>UG3091</t>
  </si>
  <si>
    <t>UG2058</t>
  </si>
  <si>
    <t>UG4128</t>
  </si>
  <si>
    <t>UG4129</t>
  </si>
  <si>
    <t>UG3092</t>
  </si>
  <si>
    <t>UG3093</t>
  </si>
  <si>
    <t>UG3094</t>
  </si>
  <si>
    <t>UG3095</t>
  </si>
  <si>
    <t>UG3096</t>
  </si>
  <si>
    <t>UG3097</t>
  </si>
  <si>
    <t>UG3098</t>
  </si>
  <si>
    <t>UG2059</t>
  </si>
  <si>
    <t>UG1024</t>
  </si>
  <si>
    <t>UG4130</t>
  </si>
  <si>
    <t>UG4131</t>
  </si>
  <si>
    <t>UG4132</t>
  </si>
  <si>
    <t>UG4133</t>
  </si>
  <si>
    <t>UG4134</t>
  </si>
  <si>
    <t>UG1025</t>
  </si>
  <si>
    <t>UG2060</t>
  </si>
  <si>
    <t>UG4135</t>
  </si>
  <si>
    <t>UG2061</t>
  </si>
  <si>
    <t>UG2062</t>
  </si>
  <si>
    <t>UG2063</t>
  </si>
  <si>
    <t>UG1026</t>
  </si>
  <si>
    <t>UG3099</t>
  </si>
  <si>
    <t>UG3100</t>
  </si>
  <si>
    <t>Ind_1.1</t>
  </si>
  <si>
    <t>Ind_1.2</t>
  </si>
  <si>
    <t>Ind_1.3</t>
  </si>
  <si>
    <t>Ind_1.4</t>
  </si>
  <si>
    <t>Ind_1.5</t>
  </si>
  <si>
    <t>Ind_1.6</t>
  </si>
  <si>
    <t>Ind_1.1N</t>
  </si>
  <si>
    <t>Ind_1.2N</t>
  </si>
  <si>
    <t>Ind_1.3N</t>
  </si>
  <si>
    <t>Ind_1.4N</t>
  </si>
  <si>
    <t>Ind_1.5N</t>
  </si>
  <si>
    <t>Ind_1.6N</t>
  </si>
  <si>
    <t>Tot</t>
  </si>
  <si>
    <t>Ind_2.1</t>
  </si>
  <si>
    <t>Ind_2.2</t>
  </si>
  <si>
    <t>Ind_2.3</t>
  </si>
  <si>
    <t>Ind_2.4</t>
  </si>
  <si>
    <t>Ind_2.5</t>
  </si>
  <si>
    <t>Ind_2.6</t>
  </si>
  <si>
    <t>Ind_2.7</t>
  </si>
  <si>
    <t>Ind_2.8</t>
  </si>
  <si>
    <t>Ind_2.9</t>
  </si>
  <si>
    <t>Ind_2.10</t>
  </si>
  <si>
    <t>Ind_2.11</t>
  </si>
  <si>
    <t>Ind_2.12</t>
  </si>
  <si>
    <t>Ind_2.13</t>
  </si>
  <si>
    <t>Ind_2.14</t>
  </si>
  <si>
    <t>Ind_2.15</t>
  </si>
  <si>
    <t>Ind_2.16</t>
  </si>
  <si>
    <t>Ind_2.17</t>
  </si>
  <si>
    <t>Ind_2.18</t>
  </si>
  <si>
    <t>Ind_2.19</t>
  </si>
  <si>
    <t>Ind_2.20</t>
  </si>
  <si>
    <t>Ind_2.4_b</t>
  </si>
  <si>
    <t>Ind_2.1N</t>
  </si>
  <si>
    <t>Ind_2.2N</t>
  </si>
  <si>
    <t>Ind_2.3N</t>
  </si>
  <si>
    <t>Ind_2.4_bN</t>
  </si>
  <si>
    <t>Ind_2.5N</t>
  </si>
  <si>
    <t>Ind_2.6N</t>
  </si>
  <si>
    <t>Ind_2.7N</t>
  </si>
  <si>
    <t>Ind_2.8N</t>
  </si>
  <si>
    <t>Ind_2.9N</t>
  </si>
  <si>
    <t>Ind_2.10N</t>
  </si>
  <si>
    <t>Ind_2.11N</t>
  </si>
  <si>
    <t>Ind_2.12N</t>
  </si>
  <si>
    <t>Ind_2.13N</t>
  </si>
  <si>
    <t>Ind_2.14N</t>
  </si>
  <si>
    <t>Ind_2.15N</t>
  </si>
  <si>
    <t>Ind_2.16N</t>
  </si>
  <si>
    <t>Ind_2.17N</t>
  </si>
  <si>
    <t>Ind_2.18N</t>
  </si>
  <si>
    <t>Ind_2.19N</t>
  </si>
  <si>
    <t>Ind_2.20N</t>
  </si>
  <si>
    <t>Ind_2.1N_inv</t>
  </si>
  <si>
    <t>Ind_2.2N_inv</t>
  </si>
  <si>
    <t>Ind_2.3N_inv</t>
  </si>
  <si>
    <t>Ind_2.10N_inv</t>
  </si>
  <si>
    <t>Ind_2.20N_inv</t>
  </si>
  <si>
    <t>BananaDrought</t>
  </si>
  <si>
    <t>AnnualBeansDrough</t>
  </si>
  <si>
    <t>AnnualCassava_drought</t>
  </si>
  <si>
    <t>AnnualMaize_drought</t>
  </si>
  <si>
    <t>AnnualMillet_drought</t>
  </si>
  <si>
    <t>AnnualRice_drought</t>
  </si>
  <si>
    <t>Cattle_flood</t>
  </si>
  <si>
    <t>Goats_flood</t>
  </si>
  <si>
    <t>Pigs_flood</t>
  </si>
  <si>
    <t>Sheep_flood</t>
  </si>
  <si>
    <t>Crops_drought</t>
  </si>
  <si>
    <t>(Varios elementos)</t>
  </si>
  <si>
    <t>Fld_alles</t>
  </si>
  <si>
    <t>0.0-0.2</t>
  </si>
  <si>
    <t>Etiquetas de fila</t>
  </si>
  <si>
    <t>Total general</t>
  </si>
  <si>
    <t>Distric</t>
  </si>
  <si>
    <t>3.1N</t>
  </si>
  <si>
    <t>3.2N</t>
  </si>
  <si>
    <t>3.6N</t>
  </si>
  <si>
    <t>3.8N</t>
  </si>
  <si>
    <t>3.11N</t>
  </si>
  <si>
    <t>factor</t>
  </si>
  <si>
    <t>Sens_Flood</t>
  </si>
  <si>
    <t>Exp_Flood</t>
  </si>
  <si>
    <t>Adap_Flood</t>
  </si>
  <si>
    <t>AdapNeg_Flood</t>
  </si>
  <si>
    <t>RiskFlood</t>
  </si>
  <si>
    <t>RiskFloodN</t>
  </si>
  <si>
    <t>Country</t>
  </si>
  <si>
    <t>Region</t>
  </si>
  <si>
    <t>AvPerRainyDays</t>
  </si>
  <si>
    <t>AvPerRainyDaysN</t>
  </si>
  <si>
    <t>AvPercP95</t>
  </si>
  <si>
    <t>AvPercP95N</t>
  </si>
  <si>
    <t>AvPercP90</t>
  </si>
  <si>
    <t>AvPercP90N</t>
  </si>
  <si>
    <t>AvMaxSpellRainyDays</t>
  </si>
  <si>
    <t>AvMaxSpellRainyDaysN</t>
  </si>
  <si>
    <t>AvrrP95</t>
  </si>
  <si>
    <t>AvrrP95N</t>
  </si>
  <si>
    <t>rrP95_9020</t>
  </si>
  <si>
    <t>AvrrP90</t>
  </si>
  <si>
    <t>AvrrP90N</t>
  </si>
  <si>
    <t>rrP90_9020</t>
  </si>
  <si>
    <t>Av_max5d</t>
  </si>
  <si>
    <t>Max5D</t>
  </si>
  <si>
    <t>Max5DN</t>
  </si>
  <si>
    <t>Av_MeanPr</t>
  </si>
  <si>
    <t>MeanPr</t>
  </si>
  <si>
    <t>AvMaxPr</t>
  </si>
  <si>
    <t>MaxPr</t>
  </si>
  <si>
    <t>MaxPrN</t>
  </si>
  <si>
    <t>AVFloodECI</t>
  </si>
  <si>
    <t>NAVFloodECI</t>
  </si>
  <si>
    <t>FloodECIAtlas</t>
  </si>
  <si>
    <t>NFloodECIAtlas</t>
  </si>
  <si>
    <t>Uganda</t>
  </si>
  <si>
    <t>Northern</t>
  </si>
  <si>
    <t>Eastern</t>
  </si>
  <si>
    <t>Western</t>
  </si>
  <si>
    <t>Central</t>
  </si>
  <si>
    <t>Hazard_Flood</t>
  </si>
  <si>
    <t>3.4 Index</t>
  </si>
  <si>
    <t>3.4N</t>
  </si>
  <si>
    <t>3.5FN</t>
  </si>
  <si>
    <t>3.5D</t>
  </si>
  <si>
    <t>3.10DN</t>
  </si>
  <si>
    <t>ExposureD</t>
  </si>
  <si>
    <t>SensitivityD</t>
  </si>
  <si>
    <t>Adap_D</t>
  </si>
  <si>
    <t>AdapNeg_Drought</t>
  </si>
  <si>
    <t>Hazard_drought</t>
  </si>
  <si>
    <t>RiskDrought</t>
  </si>
  <si>
    <t>RiskDroughtN</t>
  </si>
  <si>
    <t>3.3N</t>
  </si>
  <si>
    <t>3.7N</t>
  </si>
  <si>
    <t>3.9N</t>
  </si>
  <si>
    <t>3.12N</t>
  </si>
  <si>
    <t>Suma de  DataCards</t>
  </si>
  <si>
    <t>Vuln_Flood</t>
  </si>
  <si>
    <t>Exposure</t>
  </si>
  <si>
    <t>First</t>
  </si>
  <si>
    <t>Hazard</t>
  </si>
  <si>
    <t>Risk_Flood</t>
  </si>
  <si>
    <t>Avs30</t>
  </si>
  <si>
    <t>Avs40</t>
  </si>
  <si>
    <t>Avs50</t>
  </si>
  <si>
    <t>Hzd45_30s</t>
  </si>
  <si>
    <t>Hzd45_40s</t>
  </si>
  <si>
    <t>Hzd45_50s</t>
  </si>
  <si>
    <t>Risk45_30s</t>
  </si>
  <si>
    <t>Risk45_40s</t>
  </si>
  <si>
    <t>Risk45_50s</t>
  </si>
  <si>
    <t>Hzd85_50s</t>
  </si>
  <si>
    <t>Hzd85_30s</t>
  </si>
  <si>
    <t>Hzd85_40s</t>
  </si>
  <si>
    <t>Risk85_30s</t>
  </si>
  <si>
    <t>Risk85_40s</t>
  </si>
  <si>
    <t>Risk85_50s</t>
  </si>
  <si>
    <t>ComprehensiveN</t>
  </si>
  <si>
    <t>VulnDrought</t>
  </si>
  <si>
    <t>Risk_Drought</t>
  </si>
  <si>
    <t>Hzd30s</t>
  </si>
  <si>
    <t>Hzd40s</t>
  </si>
  <si>
    <t>Hzd50s</t>
  </si>
  <si>
    <t>AvBestLandslideECIsN</t>
  </si>
  <si>
    <t>Exp_Landslide</t>
  </si>
  <si>
    <t>SensitivityLand</t>
  </si>
  <si>
    <t>Susceptibility level</t>
  </si>
  <si>
    <t>Death, injured and missing recorded</t>
  </si>
  <si>
    <t>Moderate</t>
  </si>
  <si>
    <t>Highly</t>
  </si>
  <si>
    <t>“Highly” (border)</t>
  </si>
  <si>
    <t>Kabong</t>
  </si>
  <si>
    <t>Adap_Landslide</t>
  </si>
  <si>
    <t>AdapNeg_Landslide</t>
  </si>
  <si>
    <t>Hazard_landslide</t>
  </si>
  <si>
    <t>RiskLand</t>
  </si>
  <si>
    <t>RiskLandN</t>
  </si>
  <si>
    <t>VulnLand</t>
  </si>
  <si>
    <t>Risk_Land</t>
  </si>
  <si>
    <t>Av30s_rcp45</t>
  </si>
  <si>
    <t>Av40s_rcp45</t>
  </si>
  <si>
    <t>Av50s_rcp45</t>
  </si>
  <si>
    <t>Av30s_rcp85</t>
  </si>
  <si>
    <t>Av40s_rcp85</t>
  </si>
  <si>
    <t>Av50s_rcp85</t>
  </si>
  <si>
    <t>ComprehensiveLandslideN</t>
  </si>
  <si>
    <t>Ind_1.6NS</t>
  </si>
  <si>
    <t>Ind_1.6_S</t>
  </si>
  <si>
    <t>relevant for hazard</t>
  </si>
  <si>
    <t>Flood, Drought, Landslide</t>
  </si>
  <si>
    <t>Flood, Drought</t>
  </si>
  <si>
    <t>OUT</t>
  </si>
  <si>
    <t>landslides</t>
  </si>
  <si>
    <t>drought</t>
  </si>
  <si>
    <t>flood, drought</t>
  </si>
  <si>
    <t>flood</t>
  </si>
  <si>
    <t>land slide</t>
  </si>
  <si>
    <t>Weight</t>
  </si>
  <si>
    <t>Weight_Landslide</t>
  </si>
  <si>
    <t>Weighted</t>
  </si>
  <si>
    <t>Normalized</t>
  </si>
  <si>
    <t>Landslide_weighted</t>
  </si>
  <si>
    <t>Normalized_Landslide_weighted</t>
  </si>
  <si>
    <t>Drought_weights</t>
  </si>
  <si>
    <t>Landslides_weights</t>
  </si>
  <si>
    <t>Flood_weights</t>
  </si>
  <si>
    <t>3.5Flood</t>
  </si>
  <si>
    <t>3.5Drought</t>
  </si>
  <si>
    <t>Flood_Weighted</t>
  </si>
  <si>
    <t>Drought_Weighted</t>
  </si>
  <si>
    <t>Normalized_Drought_weighted</t>
  </si>
  <si>
    <t>Normalized_Flood_weighted</t>
  </si>
  <si>
    <t>Landslide_Weighted</t>
  </si>
  <si>
    <t>Normalized_Landslide_Weighted</t>
  </si>
  <si>
    <t>Flood_weighted</t>
  </si>
  <si>
    <t>Normalized_flood_weighted</t>
  </si>
  <si>
    <t>FloodWeights</t>
  </si>
  <si>
    <t>DroughtWeights</t>
  </si>
  <si>
    <t>LandslideWeights</t>
  </si>
  <si>
    <t>Ind_Flood1.2</t>
  </si>
  <si>
    <t>Ind_Drought1.2</t>
  </si>
  <si>
    <t>Ind_Landslide1.2</t>
  </si>
  <si>
    <t>Ind_Flood1.3</t>
  </si>
  <si>
    <t>Ind_Drought1.3</t>
  </si>
  <si>
    <t>Ind_Landslide1.3</t>
  </si>
  <si>
    <t>Ind_Flood1.4</t>
  </si>
  <si>
    <t>Ind_Drought1.4</t>
  </si>
  <si>
    <t>Ind_Flood1.5</t>
  </si>
  <si>
    <t>Ind_Drought1.5</t>
  </si>
  <si>
    <t>Ind_Flood1.1N</t>
  </si>
  <si>
    <t>Ind_Flood1.2N</t>
  </si>
  <si>
    <t>Ind_Drought1.2N</t>
  </si>
  <si>
    <t>Ind_Landslide1.2N</t>
  </si>
  <si>
    <t>Ind_Flood1.3N</t>
  </si>
  <si>
    <t>Ind_Drought1.3N</t>
  </si>
  <si>
    <t>Ind_Landslide1.3N</t>
  </si>
  <si>
    <t>Ind_Flood1.4N</t>
  </si>
  <si>
    <t>Ind_Drought1.4N</t>
  </si>
  <si>
    <t>Ind_Flood1.5N</t>
  </si>
  <si>
    <t>Ind_Drought1.5N</t>
  </si>
  <si>
    <t>Drought_weighted</t>
  </si>
  <si>
    <t>Normalized_Drough_tweighted</t>
  </si>
  <si>
    <t>Ind_Flood1.1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</si>
</sst>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0.000"/>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u/>
      <sz val="11"/>
      <color theme="1"/>
      <name val="Calibri"/>
      <family val="2"/>
      <scheme val="minor"/>
    </font>
    <font>
      <u/>
      <sz val="11"/>
      <color theme="10"/>
      <name val="Calibri"/>
      <family val="2"/>
      <scheme val="minor"/>
    </font>
    <font>
      <sz val="11"/>
      <color theme="0" tint="-0.499984740745262"/>
      <name val="Calibri"/>
      <family val="2"/>
      <scheme val="minor"/>
    </font>
    <font>
      <b/>
      <sz val="11"/>
      <color theme="0" tint="-0.499984740745262"/>
      <name val="Calibri"/>
      <family val="2"/>
      <scheme val="minor"/>
    </font>
    <font>
      <sz val="11"/>
      <color theme="10"/>
      <name val="Calibri"/>
      <family val="2"/>
      <scheme val="minor"/>
    </font>
    <font>
      <sz val="11"/>
      <name val="Calibri"/>
      <family val="2"/>
      <scheme val="minor"/>
    </font>
    <font>
      <sz val="11"/>
      <color theme="5" tint="-0.249977111117893"/>
      <name val="Calibri"/>
      <family val="2"/>
      <scheme val="minor"/>
    </font>
    <font>
      <b/>
      <sz val="10"/>
      <name val="Arial"/>
      <family val="2"/>
    </font>
    <font>
      <sz val="11"/>
      <color rgb="FFFF0000"/>
      <name val="Calibri"/>
      <family val="2"/>
      <scheme val="minor"/>
    </font>
    <font>
      <u/>
      <sz val="11"/>
      <color theme="0" tint="-0.499984740745262"/>
      <name val="Calibri"/>
      <family val="2"/>
      <scheme val="minor"/>
    </font>
    <font>
      <b/>
      <sz val="10"/>
      <color theme="0" tint="-0.499984740745262"/>
      <name val="Arial"/>
      <family val="2"/>
    </font>
    <font>
      <b/>
      <sz val="11"/>
      <name val="Calibri"/>
      <family val="2"/>
      <scheme val="minor"/>
    </font>
    <font>
      <sz val="8"/>
      <name val="Calibri"/>
      <family val="2"/>
      <scheme val="minor"/>
    </font>
    <font>
      <sz val="9"/>
      <color indexed="81"/>
      <name val="Segoe UI"/>
      <family val="2"/>
    </font>
    <font>
      <b/>
      <sz val="9"/>
      <color indexed="81"/>
      <name val="Segoe UI"/>
      <family val="2"/>
    </font>
    <font>
      <sz val="9"/>
      <color indexed="81"/>
      <name val="Tahoma"/>
      <family val="2"/>
    </font>
    <font>
      <b/>
      <sz val="9"/>
      <color indexed="81"/>
      <name val="Tahoma"/>
      <family val="2"/>
    </font>
    <font>
      <u/>
      <sz val="11"/>
      <name val="Calibri"/>
      <family val="2"/>
      <scheme val="minor"/>
    </font>
    <font>
      <sz val="11"/>
      <color theme="2" tint="-0.499984740745262"/>
      <name val="Calibri"/>
      <family val="2"/>
      <scheme val="minor"/>
    </font>
    <font>
      <sz val="12"/>
      <color theme="1"/>
      <name val="Calibri"/>
      <family val="2"/>
      <scheme val="minor"/>
    </font>
    <font>
      <i/>
      <sz val="11"/>
      <color theme="1"/>
      <name val="Calibri"/>
      <family val="2"/>
      <scheme val="minor"/>
    </font>
    <font>
      <b/>
      <u/>
      <sz val="11"/>
      <color theme="1"/>
      <name val="Calibri"/>
      <family val="2"/>
      <scheme val="minor"/>
    </font>
    <font>
      <b/>
      <sz val="22"/>
      <color theme="1"/>
      <name val="Calibri"/>
      <family val="2"/>
      <scheme val="minor"/>
    </font>
    <font>
      <sz val="22"/>
      <color theme="1"/>
      <name val="Calibri"/>
      <family val="2"/>
      <scheme val="minor"/>
    </font>
    <font>
      <u/>
      <sz val="11"/>
      <color theme="11"/>
      <name val="Calibri"/>
      <family val="2"/>
      <scheme val="minor"/>
    </font>
    <font>
      <sz val="11"/>
      <color rgb="FF000000"/>
      <name val="Calibri"/>
      <family val="2"/>
      <scheme val="minor"/>
    </font>
    <font>
      <b/>
      <i/>
      <sz val="11"/>
      <color theme="1"/>
      <name val="Calibri"/>
      <family val="2"/>
      <scheme val="minor"/>
    </font>
    <font>
      <b/>
      <sz val="11"/>
      <name val="Calibri"/>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D8D8D8"/>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2"/>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9" tint="0.79998168889431442"/>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right/>
      <top/>
      <bottom style="thin">
        <color indexed="8"/>
      </bottom>
      <diagonal/>
    </border>
    <border>
      <left/>
      <right/>
      <top/>
      <bottom style="thin">
        <color theme="4" tint="0.3999755851924192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893">
    <xf numFmtId="0" fontId="0" fillId="0" borderId="0"/>
    <xf numFmtId="0" fontId="5"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207">
    <xf numFmtId="0" fontId="0" fillId="0" borderId="0" xfId="0"/>
    <xf numFmtId="0" fontId="0" fillId="3" borderId="0" xfId="0" applyFill="1" applyAlignment="1">
      <alignment horizontal="center"/>
    </xf>
    <xf numFmtId="0" fontId="0" fillId="3" borderId="0" xfId="0" applyFill="1"/>
    <xf numFmtId="49" fontId="0" fillId="3" borderId="0" xfId="0" applyNumberFormat="1" applyFill="1" applyAlignment="1">
      <alignment horizontal="center"/>
    </xf>
    <xf numFmtId="0" fontId="2" fillId="3" borderId="1" xfId="0" applyFont="1" applyFill="1" applyBorder="1" applyAlignment="1">
      <alignment horizontal="center"/>
    </xf>
    <xf numFmtId="0" fontId="2" fillId="6" borderId="1" xfId="0" applyFont="1" applyFill="1" applyBorder="1" applyAlignment="1">
      <alignment vertical="center" wrapText="1"/>
    </xf>
    <xf numFmtId="0" fontId="2" fillId="5"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0" fillId="0" borderId="0" xfId="0" applyFont="1"/>
    <xf numFmtId="0" fontId="0" fillId="0" borderId="2" xfId="0" applyBorder="1"/>
    <xf numFmtId="0" fontId="2" fillId="0" borderId="0" xfId="0" applyFont="1" applyAlignment="1">
      <alignment horizontal="center"/>
    </xf>
    <xf numFmtId="0" fontId="4" fillId="0" borderId="0" xfId="0" applyFont="1"/>
    <xf numFmtId="0" fontId="2" fillId="0" borderId="0" xfId="0" applyFont="1" applyAlignment="1">
      <alignment horizontal="left"/>
    </xf>
    <xf numFmtId="0" fontId="6" fillId="3" borderId="0" xfId="0" applyFont="1" applyFill="1" applyAlignment="1">
      <alignment horizontal="left"/>
    </xf>
    <xf numFmtId="0" fontId="0" fillId="3" borderId="0" xfId="0" applyFill="1" applyAlignment="1">
      <alignment horizontal="center" vertical="center"/>
    </xf>
    <xf numFmtId="49" fontId="0" fillId="3" borderId="0" xfId="0" applyNumberFormat="1" applyFill="1" applyAlignment="1">
      <alignment horizontal="center" vertical="center"/>
    </xf>
    <xf numFmtId="0" fontId="2" fillId="7" borderId="1" xfId="0" applyFont="1" applyFill="1" applyBorder="1" applyAlignment="1">
      <alignment vertical="center" wrapText="1"/>
    </xf>
    <xf numFmtId="0" fontId="2" fillId="8" borderId="1" xfId="0" applyFont="1" applyFill="1" applyBorder="1" applyAlignment="1">
      <alignment vertical="center" wrapText="1"/>
    </xf>
    <xf numFmtId="0" fontId="0" fillId="0" borderId="0" xfId="0" pivotButton="1"/>
    <xf numFmtId="0" fontId="0" fillId="0" borderId="0" xfId="0" applyNumberFormat="1"/>
    <xf numFmtId="0" fontId="0" fillId="0" borderId="0" xfId="0" applyAlignment="1">
      <alignment horizontal="left"/>
    </xf>
    <xf numFmtId="0" fontId="11" fillId="0" borderId="0" xfId="0" applyFont="1"/>
    <xf numFmtId="0" fontId="11" fillId="0" borderId="0" xfId="0" applyFont="1" applyBorder="1"/>
    <xf numFmtId="0" fontId="5" fillId="0" borderId="0" xfId="1" applyAlignment="1">
      <alignment horizontal="right"/>
    </xf>
    <xf numFmtId="9" fontId="0" fillId="0" borderId="0" xfId="0" applyNumberFormat="1"/>
    <xf numFmtId="0" fontId="12" fillId="3" borderId="0" xfId="0" applyFont="1" applyFill="1" applyAlignment="1">
      <alignment horizontal="left"/>
    </xf>
    <xf numFmtId="0" fontId="2" fillId="3" borderId="0" xfId="0" applyFont="1" applyFill="1" applyBorder="1" applyAlignment="1">
      <alignment horizontal="center"/>
    </xf>
    <xf numFmtId="0" fontId="2" fillId="0" borderId="0" xfId="0" pivotButton="1" applyFont="1"/>
    <xf numFmtId="0" fontId="13" fillId="0" borderId="0" xfId="0" applyFont="1"/>
    <xf numFmtId="0" fontId="6" fillId="0" borderId="0" xfId="0" applyFont="1"/>
    <xf numFmtId="0" fontId="14" fillId="0" borderId="3" xfId="0" applyFont="1" applyBorder="1"/>
    <xf numFmtId="0" fontId="14" fillId="0" borderId="0" xfId="0" applyFont="1"/>
    <xf numFmtId="0" fontId="0" fillId="3" borderId="0" xfId="0" applyFont="1" applyFill="1" applyAlignment="1">
      <alignment horizontal="right" vertical="center"/>
    </xf>
    <xf numFmtId="0" fontId="2" fillId="11" borderId="1" xfId="0" applyFont="1" applyFill="1" applyBorder="1" applyAlignment="1">
      <alignment vertical="center" wrapText="1"/>
    </xf>
    <xf numFmtId="0" fontId="12" fillId="10" borderId="0" xfId="0" applyFont="1" applyFill="1" applyAlignment="1">
      <alignment horizontal="left" vertical="center"/>
    </xf>
    <xf numFmtId="0" fontId="12" fillId="3" borderId="0" xfId="0" applyFont="1" applyFill="1" applyAlignment="1">
      <alignment horizontal="left" vertical="center"/>
    </xf>
    <xf numFmtId="0" fontId="0" fillId="3" borderId="0" xfId="0" applyFill="1" applyAlignment="1">
      <alignment vertical="center"/>
    </xf>
    <xf numFmtId="0" fontId="6" fillId="3" borderId="0" xfId="0" applyFont="1" applyFill="1" applyAlignment="1">
      <alignment horizontal="left" vertical="center"/>
    </xf>
    <xf numFmtId="0" fontId="9" fillId="0" borderId="0" xfId="0" applyFont="1"/>
    <xf numFmtId="0" fontId="15" fillId="0" borderId="0" xfId="0" applyFont="1"/>
    <xf numFmtId="0" fontId="12" fillId="0" borderId="0" xfId="0" applyFont="1"/>
    <xf numFmtId="1" fontId="0" fillId="9" borderId="0" xfId="0" applyNumberFormat="1" applyFill="1"/>
    <xf numFmtId="9" fontId="0" fillId="0" borderId="0" xfId="2" applyNumberFormat="1" applyFont="1"/>
    <xf numFmtId="165" fontId="0" fillId="0" borderId="0" xfId="0" applyNumberFormat="1"/>
    <xf numFmtId="0" fontId="2" fillId="12" borderId="4" xfId="0" applyFont="1" applyFill="1" applyBorder="1"/>
    <xf numFmtId="49" fontId="21" fillId="3" borderId="0" xfId="1" applyNumberFormat="1" applyFont="1" applyFill="1" applyAlignment="1">
      <alignment horizontal="left" vertical="center" wrapText="1"/>
    </xf>
    <xf numFmtId="166" fontId="0" fillId="0" borderId="0" xfId="0" applyNumberFormat="1"/>
    <xf numFmtId="0" fontId="22" fillId="3" borderId="0" xfId="0" applyFont="1" applyFill="1" applyAlignment="1">
      <alignment horizontal="left" vertical="center"/>
    </xf>
    <xf numFmtId="0" fontId="0" fillId="9" borderId="0" xfId="0" applyFill="1"/>
    <xf numFmtId="0" fontId="0" fillId="9" borderId="0" xfId="0" applyFill="1" applyAlignment="1">
      <alignment wrapText="1"/>
    </xf>
    <xf numFmtId="0" fontId="0" fillId="0" borderId="0" xfId="0" applyFill="1" applyAlignment="1">
      <alignment wrapText="1"/>
    </xf>
    <xf numFmtId="0" fontId="0" fillId="0" borderId="0" xfId="0" applyFill="1"/>
    <xf numFmtId="2" fontId="0" fillId="0" borderId="0" xfId="0" applyNumberFormat="1"/>
    <xf numFmtId="0" fontId="9" fillId="3" borderId="0" xfId="0" applyFont="1" applyFill="1" applyAlignment="1">
      <alignment horizontal="center" vertical="center"/>
    </xf>
    <xf numFmtId="0" fontId="9" fillId="3" borderId="0" xfId="0" applyFont="1" applyFill="1" applyAlignment="1">
      <alignment horizontal="center"/>
    </xf>
    <xf numFmtId="0" fontId="15" fillId="3" borderId="1" xfId="0" applyFont="1" applyFill="1" applyBorder="1" applyAlignment="1">
      <alignment horizontal="center"/>
    </xf>
    <xf numFmtId="49" fontId="9" fillId="3" borderId="0" xfId="0" applyNumberFormat="1" applyFont="1" applyFill="1" applyAlignment="1">
      <alignment horizontal="left" wrapText="1"/>
    </xf>
    <xf numFmtId="49" fontId="9" fillId="3" borderId="0" xfId="0" applyNumberFormat="1" applyFont="1" applyFill="1" applyAlignment="1">
      <alignment horizontal="left"/>
    </xf>
    <xf numFmtId="49" fontId="9" fillId="3" borderId="0" xfId="0" applyNumberFormat="1" applyFont="1" applyFill="1" applyAlignment="1">
      <alignment horizontal="center"/>
    </xf>
    <xf numFmtId="0" fontId="23" fillId="3" borderId="0" xfId="0" applyFont="1" applyFill="1" applyAlignment="1">
      <alignment horizontal="left" vertical="top" wrapText="1"/>
    </xf>
    <xf numFmtId="0" fontId="11" fillId="0" borderId="3" xfId="0" applyFont="1" applyBorder="1"/>
    <xf numFmtId="0" fontId="11" fillId="0" borderId="0" xfId="0" applyFont="1" applyFill="1" applyBorder="1"/>
    <xf numFmtId="0" fontId="9" fillId="0" borderId="4" xfId="0" applyFont="1" applyBorder="1" applyAlignment="1">
      <alignment horizontal="left"/>
    </xf>
    <xf numFmtId="0" fontId="9" fillId="0" borderId="4" xfId="0" applyNumberFormat="1" applyFont="1" applyBorder="1"/>
    <xf numFmtId="0" fontId="9" fillId="0" borderId="0" xfId="0" applyFont="1" applyAlignment="1">
      <alignment horizontal="left"/>
    </xf>
    <xf numFmtId="0" fontId="9" fillId="0" borderId="0" xfId="0" applyFont="1" applyFill="1" applyBorder="1"/>
    <xf numFmtId="0" fontId="9" fillId="0" borderId="0" xfId="0" applyNumberFormat="1" applyFont="1"/>
    <xf numFmtId="0" fontId="11" fillId="0" borderId="3" xfId="0" applyFont="1" applyBorder="1" applyAlignment="1">
      <alignment horizontal="center" vertical="top"/>
    </xf>
    <xf numFmtId="0" fontId="11" fillId="0" borderId="3" xfId="0" applyFont="1" applyBorder="1" applyAlignment="1">
      <alignment vertical="top"/>
    </xf>
    <xf numFmtId="0" fontId="11" fillId="0" borderId="0" xfId="0" applyFont="1" applyFill="1" applyBorder="1" applyAlignment="1">
      <alignment vertical="top"/>
    </xf>
    <xf numFmtId="0" fontId="9" fillId="0" borderId="0" xfId="0" applyFont="1" applyAlignment="1">
      <alignment vertical="top"/>
    </xf>
    <xf numFmtId="0" fontId="15" fillId="0" borderId="0" xfId="0" applyFont="1" applyAlignment="1">
      <alignment horizontal="center" vertical="top"/>
    </xf>
    <xf numFmtId="0" fontId="9" fillId="0" borderId="4" xfId="0" applyNumberFormat="1" applyFont="1" applyBorder="1" applyAlignment="1">
      <alignment vertical="top"/>
    </xf>
    <xf numFmtId="0" fontId="9" fillId="0" borderId="0" xfId="0" applyFont="1" applyAlignment="1">
      <alignment horizontal="left" vertical="top"/>
    </xf>
    <xf numFmtId="0" fontId="15" fillId="0" borderId="0" xfId="0" applyFont="1" applyAlignment="1">
      <alignment vertical="top"/>
    </xf>
    <xf numFmtId="49" fontId="5" fillId="3" borderId="0" xfId="1" applyNumberFormat="1" applyFill="1" applyAlignment="1">
      <alignment horizontal="left" vertical="center" wrapText="1"/>
    </xf>
    <xf numFmtId="0" fontId="0" fillId="6" borderId="1" xfId="0" applyFill="1" applyBorder="1" applyAlignment="1">
      <alignment vertical="center" wrapText="1"/>
    </xf>
    <xf numFmtId="0" fontId="0" fillId="6" borderId="1" xfId="0" applyFont="1" applyFill="1" applyBorder="1" applyAlignment="1">
      <alignment vertical="center" wrapText="1"/>
    </xf>
    <xf numFmtId="0" fontId="25" fillId="0" borderId="0" xfId="0" applyFont="1"/>
    <xf numFmtId="1" fontId="0" fillId="0" borderId="0" xfId="0" applyNumberFormat="1" applyAlignment="1">
      <alignment horizontal="left"/>
    </xf>
    <xf numFmtId="0" fontId="25" fillId="0" borderId="0" xfId="0" applyFont="1" applyFill="1"/>
    <xf numFmtId="0" fontId="2" fillId="13" borderId="0" xfId="0" applyFont="1" applyFill="1" applyAlignment="1">
      <alignment horizontal="right"/>
    </xf>
    <xf numFmtId="0" fontId="2" fillId="13" borderId="0" xfId="0" applyFont="1" applyFill="1" applyAlignment="1">
      <alignment horizontal="left"/>
    </xf>
    <xf numFmtId="0" fontId="0" fillId="13" borderId="0" xfId="0" applyFill="1" applyAlignment="1">
      <alignment horizontal="right" vertical="top"/>
    </xf>
    <xf numFmtId="1" fontId="0" fillId="13" borderId="0" xfId="0" applyNumberFormat="1" applyFill="1" applyAlignment="1">
      <alignment horizontal="left" vertical="top"/>
    </xf>
    <xf numFmtId="1" fontId="0" fillId="13" borderId="0" xfId="0" applyNumberFormat="1" applyFill="1" applyAlignment="1">
      <alignment horizontal="right" vertical="top"/>
    </xf>
    <xf numFmtId="0" fontId="24" fillId="4" borderId="0" xfId="0" applyFont="1" applyFill="1" applyAlignment="1">
      <alignment horizontal="right"/>
    </xf>
    <xf numFmtId="0" fontId="24" fillId="4" borderId="0" xfId="0" applyFont="1" applyFill="1" applyAlignment="1">
      <alignment horizontal="left"/>
    </xf>
    <xf numFmtId="0" fontId="24" fillId="4" borderId="0" xfId="0" applyFont="1" applyFill="1" applyAlignment="1">
      <alignment horizontal="center"/>
    </xf>
    <xf numFmtId="0" fontId="24" fillId="4" borderId="0" xfId="0" applyFont="1" applyFill="1"/>
    <xf numFmtId="9" fontId="24" fillId="4" borderId="0" xfId="3" applyFont="1" applyFill="1"/>
    <xf numFmtId="1" fontId="0" fillId="13" borderId="0" xfId="0" applyNumberFormat="1" applyFill="1" applyAlignment="1">
      <alignment vertical="top"/>
    </xf>
    <xf numFmtId="0" fontId="0" fillId="13" borderId="0" xfId="0" applyFill="1" applyAlignment="1">
      <alignment vertical="top"/>
    </xf>
    <xf numFmtId="0" fontId="0" fillId="7" borderId="1" xfId="0" applyFont="1" applyFill="1" applyBorder="1" applyAlignment="1">
      <alignment vertical="center" wrapText="1"/>
    </xf>
    <xf numFmtId="0" fontId="26" fillId="0" borderId="0" xfId="0" applyFont="1" applyFill="1"/>
    <xf numFmtId="0" fontId="27" fillId="0" borderId="0" xfId="0" applyFont="1"/>
    <xf numFmtId="0" fontId="0" fillId="10" borderId="0" xfId="0" applyFill="1"/>
    <xf numFmtId="0" fontId="24" fillId="0" borderId="0" xfId="0" applyFont="1" applyFill="1" applyAlignment="1">
      <alignment horizontal="left"/>
    </xf>
    <xf numFmtId="0" fontId="24" fillId="0" borderId="0" xfId="0" applyFont="1" applyFill="1" applyAlignment="1">
      <alignment horizontal="center"/>
    </xf>
    <xf numFmtId="0" fontId="24" fillId="0" borderId="0" xfId="0" applyFont="1" applyFill="1"/>
    <xf numFmtId="9" fontId="24" fillId="0" borderId="0" xfId="3" applyFont="1" applyFill="1"/>
    <xf numFmtId="0" fontId="2" fillId="0" borderId="0" xfId="0" applyFont="1" applyFill="1" applyAlignment="1">
      <alignment horizontal="right"/>
    </xf>
    <xf numFmtId="0" fontId="2" fillId="0" borderId="0" xfId="0" applyFont="1" applyFill="1" applyAlignment="1">
      <alignment horizontal="left"/>
    </xf>
    <xf numFmtId="1" fontId="0" fillId="0" borderId="0" xfId="0" applyNumberFormat="1" applyFill="1" applyAlignment="1">
      <alignment vertical="top"/>
    </xf>
    <xf numFmtId="1" fontId="0" fillId="0" borderId="0" xfId="0" applyNumberFormat="1" applyFill="1" applyAlignment="1">
      <alignment horizontal="left" vertical="top"/>
    </xf>
    <xf numFmtId="0" fontId="0" fillId="8" borderId="1" xfId="0" applyFont="1" applyFill="1" applyBorder="1" applyAlignment="1">
      <alignment vertical="center" wrapText="1"/>
    </xf>
    <xf numFmtId="49" fontId="5" fillId="3" borderId="0" xfId="1" applyNumberFormat="1" applyFill="1" applyAlignment="1">
      <alignment horizontal="left" wrapText="1"/>
    </xf>
    <xf numFmtId="0" fontId="12" fillId="14" borderId="0" xfId="0" applyFont="1" applyFill="1" applyAlignment="1">
      <alignment horizontal="left" vertical="center"/>
    </xf>
    <xf numFmtId="0" fontId="12" fillId="0" borderId="0" xfId="0" applyFont="1" applyFill="1" applyAlignment="1">
      <alignment horizontal="left" vertical="center"/>
    </xf>
    <xf numFmtId="0" fontId="29" fillId="0" borderId="0" xfId="0" applyFont="1"/>
    <xf numFmtId="0" fontId="29" fillId="15" borderId="0" xfId="0" applyFont="1" applyFill="1"/>
    <xf numFmtId="0" fontId="0" fillId="15" borderId="0" xfId="0" applyFill="1"/>
    <xf numFmtId="0" fontId="30" fillId="0" borderId="0" xfId="0" pivotButton="1" applyFont="1" applyAlignment="1">
      <alignment vertical="top" wrapText="1"/>
    </xf>
    <xf numFmtId="0" fontId="0" fillId="0" borderId="0" xfId="0" applyAlignment="1">
      <alignment vertical="top" wrapText="1"/>
    </xf>
    <xf numFmtId="0" fontId="0" fillId="16" borderId="0" xfId="0" applyFill="1"/>
    <xf numFmtId="0" fontId="0" fillId="17" borderId="0" xfId="0" applyFill="1"/>
    <xf numFmtId="0" fontId="31" fillId="0" borderId="1" xfId="0" applyFont="1" applyBorder="1" applyAlignment="1">
      <alignment horizontal="center" vertical="top"/>
    </xf>
    <xf numFmtId="2" fontId="0" fillId="16" borderId="0" xfId="0" applyNumberFormat="1" applyFill="1"/>
    <xf numFmtId="0" fontId="0" fillId="18" borderId="0" xfId="0" applyFill="1"/>
    <xf numFmtId="0" fontId="2" fillId="0" borderId="9" xfId="0" applyFont="1" applyBorder="1" applyAlignment="1">
      <alignment vertical="center" wrapText="1"/>
    </xf>
    <xf numFmtId="0" fontId="2" fillId="0" borderId="10" xfId="0" applyFont="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2" fontId="0" fillId="18" borderId="0" xfId="0" applyNumberFormat="1" applyFill="1"/>
    <xf numFmtId="0" fontId="0" fillId="16" borderId="11" xfId="0" applyFill="1" applyBorder="1" applyAlignment="1">
      <alignment vertical="center" wrapText="1"/>
    </xf>
    <xf numFmtId="0" fontId="0" fillId="16" borderId="12" xfId="0" applyFill="1" applyBorder="1" applyAlignment="1">
      <alignment vertical="center" wrapText="1"/>
    </xf>
    <xf numFmtId="2" fontId="0" fillId="0" borderId="0" xfId="0" applyNumberFormat="1" applyAlignment="1">
      <alignment vertical="top" wrapText="1"/>
    </xf>
    <xf numFmtId="0" fontId="12" fillId="3" borderId="0" xfId="0" applyFont="1" applyFill="1"/>
    <xf numFmtId="0" fontId="3" fillId="2" borderId="1" xfId="0" applyFont="1" applyFill="1" applyBorder="1" applyAlignment="1">
      <alignment horizontal="center" vertical="center" wrapText="1"/>
    </xf>
    <xf numFmtId="0" fontId="7" fillId="3" borderId="0" xfId="0" applyFont="1" applyFill="1" applyAlignment="1">
      <alignment horizontal="left"/>
    </xf>
    <xf numFmtId="0" fontId="0" fillId="3" borderId="0" xfId="0" applyFont="1" applyFill="1" applyAlignment="1">
      <alignment horizontal="left" vertical="center" wrapText="1"/>
    </xf>
    <xf numFmtId="0" fontId="0" fillId="5" borderId="1" xfId="0" applyFont="1" applyFill="1" applyBorder="1" applyAlignment="1">
      <alignment horizontal="left" vertical="center" wrapText="1"/>
    </xf>
    <xf numFmtId="0" fontId="0" fillId="11" borderId="1" xfId="0" applyFont="1" applyFill="1" applyBorder="1" applyAlignment="1">
      <alignment horizontal="left"/>
    </xf>
    <xf numFmtId="49" fontId="0" fillId="11" borderId="1" xfId="0" applyNumberFormat="1" applyFont="1" applyFill="1" applyBorder="1" applyAlignment="1">
      <alignment horizontal="left"/>
    </xf>
    <xf numFmtId="0" fontId="0" fillId="11"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0" fontId="0" fillId="5" borderId="1" xfId="0" quotePrefix="1" applyFont="1" applyFill="1" applyBorder="1" applyAlignment="1">
      <alignment horizontal="left" vertical="center" wrapText="1"/>
    </xf>
    <xf numFmtId="0" fontId="0" fillId="5" borderId="1" xfId="0" applyFont="1" applyFill="1" applyBorder="1" applyAlignment="1">
      <alignment horizontal="left" vertical="center"/>
    </xf>
    <xf numFmtId="17" fontId="1" fillId="5" borderId="1" xfId="0" applyNumberFormat="1" applyFont="1" applyFill="1" applyBorder="1" applyAlignment="1">
      <alignment horizontal="left" vertical="center"/>
    </xf>
    <xf numFmtId="15" fontId="1" fillId="4" borderId="1" xfId="0" applyNumberFormat="1" applyFont="1" applyFill="1" applyBorder="1" applyAlignment="1">
      <alignment horizontal="left" vertical="center"/>
    </xf>
    <xf numFmtId="0" fontId="0" fillId="4" borderId="1" xfId="0" applyFont="1" applyFill="1" applyBorder="1" applyAlignment="1">
      <alignment horizontal="left" vertical="center"/>
    </xf>
    <xf numFmtId="0" fontId="0" fillId="0" borderId="1" xfId="0" applyBorder="1" applyAlignment="1">
      <alignment horizontal="left"/>
    </xf>
    <xf numFmtId="0" fontId="1" fillId="4" borderId="1" xfId="0" applyFont="1" applyFill="1" applyBorder="1" applyAlignment="1">
      <alignment horizontal="left" vertical="center"/>
    </xf>
    <xf numFmtId="0" fontId="0" fillId="4" borderId="1" xfId="0" applyFill="1" applyBorder="1" applyAlignment="1">
      <alignment horizontal="left" vertical="center"/>
    </xf>
    <xf numFmtId="0" fontId="0" fillId="6" borderId="1" xfId="0" applyFill="1" applyBorder="1" applyAlignment="1">
      <alignment horizontal="left"/>
    </xf>
    <xf numFmtId="49" fontId="0" fillId="6" borderId="6" xfId="0" applyNumberFormat="1" applyFill="1" applyBorder="1" applyAlignment="1">
      <alignment horizontal="left"/>
    </xf>
    <xf numFmtId="49" fontId="0" fillId="6" borderId="7" xfId="0" applyNumberFormat="1" applyFill="1" applyBorder="1" applyAlignment="1">
      <alignment horizontal="left"/>
    </xf>
    <xf numFmtId="49" fontId="0" fillId="6" borderId="8" xfId="0" applyNumberFormat="1" applyFill="1" applyBorder="1" applyAlignment="1">
      <alignment horizontal="left"/>
    </xf>
    <xf numFmtId="0" fontId="0" fillId="6" borderId="1" xfId="0" applyFill="1" applyBorder="1" applyAlignment="1">
      <alignment horizontal="left" vertical="center" wrapText="1"/>
    </xf>
    <xf numFmtId="0" fontId="0" fillId="6" borderId="6" xfId="0"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0" fontId="2" fillId="6" borderId="6" xfId="0" applyFont="1" applyFill="1" applyBorder="1" applyAlignment="1">
      <alignment horizontal="right" vertical="center" wrapText="1"/>
    </xf>
    <xf numFmtId="0" fontId="2" fillId="6" borderId="7" xfId="0" applyFont="1" applyFill="1" applyBorder="1" applyAlignment="1">
      <alignment horizontal="right" vertical="center" wrapText="1"/>
    </xf>
    <xf numFmtId="0" fontId="2" fillId="6" borderId="8" xfId="0" applyFont="1" applyFill="1" applyBorder="1" applyAlignment="1">
      <alignment horizontal="right" vertical="center" wrapText="1"/>
    </xf>
    <xf numFmtId="0" fontId="0" fillId="5" borderId="1" xfId="0" applyFill="1" applyBorder="1" applyAlignment="1">
      <alignment horizontal="left" vertical="center" wrapText="1"/>
    </xf>
    <xf numFmtId="0" fontId="0" fillId="5" borderId="1" xfId="0" applyFill="1" applyBorder="1" applyAlignment="1">
      <alignment horizontal="left" vertical="center"/>
    </xf>
    <xf numFmtId="0" fontId="0" fillId="6" borderId="1" xfId="0" applyFont="1" applyFill="1" applyBorder="1" applyAlignment="1">
      <alignment horizontal="left"/>
    </xf>
    <xf numFmtId="49" fontId="0" fillId="6" borderId="1" xfId="0" applyNumberFormat="1" applyFont="1" applyFill="1" applyBorder="1" applyAlignment="1">
      <alignment horizontal="left"/>
    </xf>
    <xf numFmtId="0" fontId="0" fillId="6" borderId="1" xfId="0" applyFont="1" applyFill="1" applyBorder="1" applyAlignment="1">
      <alignment horizontal="left" vertical="center" wrapText="1"/>
    </xf>
    <xf numFmtId="0" fontId="0" fillId="6" borderId="6" xfId="0" applyFont="1" applyFill="1" applyBorder="1" applyAlignment="1">
      <alignment horizontal="left" vertical="center" wrapText="1"/>
    </xf>
    <xf numFmtId="0" fontId="0" fillId="6" borderId="7" xfId="0" applyFont="1" applyFill="1" applyBorder="1" applyAlignment="1">
      <alignment horizontal="left" vertical="center" wrapText="1"/>
    </xf>
    <xf numFmtId="0" fontId="0" fillId="6" borderId="8" xfId="0" applyFont="1" applyFill="1" applyBorder="1" applyAlignment="1">
      <alignment horizontal="left" vertical="center" wrapText="1"/>
    </xf>
    <xf numFmtId="0" fontId="0" fillId="0" borderId="5" xfId="0" applyFill="1" applyBorder="1" applyAlignment="1">
      <alignment horizontal="left" wrapText="1"/>
    </xf>
    <xf numFmtId="0" fontId="0" fillId="6" borderId="1" xfId="0" applyFont="1" applyFill="1" applyBorder="1" applyAlignment="1">
      <alignment wrapText="1"/>
    </xf>
    <xf numFmtId="0" fontId="0" fillId="6" borderId="1" xfId="0" applyFont="1" applyFill="1" applyBorder="1" applyAlignment="1">
      <alignment horizontal="left" wrapText="1"/>
    </xf>
    <xf numFmtId="0" fontId="1" fillId="5" borderId="1" xfId="0" applyNumberFormat="1" applyFont="1" applyFill="1" applyBorder="1" applyAlignment="1">
      <alignment horizontal="left" vertical="center"/>
    </xf>
    <xf numFmtId="0" fontId="9"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5" fillId="5" borderId="1" xfId="1" applyFill="1" applyBorder="1" applyAlignment="1">
      <alignment horizontal="left" vertical="center" wrapText="1"/>
    </xf>
    <xf numFmtId="0" fontId="0" fillId="7" borderId="1" xfId="0" applyFont="1" applyFill="1" applyBorder="1" applyAlignment="1">
      <alignment horizontal="left" wrapText="1"/>
    </xf>
    <xf numFmtId="49" fontId="0" fillId="7" borderId="1" xfId="0" applyNumberFormat="1" applyFont="1" applyFill="1" applyBorder="1" applyAlignment="1">
      <alignment horizontal="left"/>
    </xf>
    <xf numFmtId="0" fontId="0" fillId="7" borderId="1" xfId="0" applyFont="1" applyFill="1" applyBorder="1" applyAlignment="1">
      <alignment horizontal="left" vertical="center" wrapText="1"/>
    </xf>
    <xf numFmtId="0" fontId="0" fillId="7" borderId="6" xfId="0" applyFont="1" applyFill="1" applyBorder="1" applyAlignment="1">
      <alignment vertical="center" wrapText="1"/>
    </xf>
    <xf numFmtId="0" fontId="0" fillId="7" borderId="7" xfId="0" applyFont="1" applyFill="1" applyBorder="1" applyAlignment="1">
      <alignment vertical="center" wrapText="1"/>
    </xf>
    <xf numFmtId="0" fontId="0" fillId="7" borderId="8" xfId="0" applyFont="1" applyFill="1" applyBorder="1" applyAlignment="1">
      <alignment vertical="center" wrapText="1"/>
    </xf>
    <xf numFmtId="0" fontId="2" fillId="7" borderId="6" xfId="0" applyFont="1" applyFill="1" applyBorder="1" applyAlignment="1">
      <alignment horizontal="right" vertical="center" wrapText="1"/>
    </xf>
    <xf numFmtId="0" fontId="2" fillId="7" borderId="7" xfId="0" applyFont="1" applyFill="1" applyBorder="1" applyAlignment="1">
      <alignment horizontal="right" vertical="center" wrapText="1"/>
    </xf>
    <xf numFmtId="0" fontId="2" fillId="7" borderId="8" xfId="0" applyFont="1" applyFill="1" applyBorder="1" applyAlignment="1">
      <alignment horizontal="right" vertical="center" wrapText="1"/>
    </xf>
    <xf numFmtId="0" fontId="12" fillId="5" borderId="1" xfId="0" applyFont="1" applyFill="1" applyBorder="1" applyAlignment="1">
      <alignment horizontal="left" vertical="center"/>
    </xf>
    <xf numFmtId="0" fontId="9" fillId="5" borderId="1" xfId="0" applyFont="1" applyFill="1" applyBorder="1" applyAlignment="1">
      <alignment horizontal="left" vertical="center"/>
    </xf>
    <xf numFmtId="0" fontId="12" fillId="9" borderId="1" xfId="0" applyFont="1" applyFill="1" applyBorder="1" applyAlignment="1">
      <alignment horizontal="left" vertical="center" wrapText="1"/>
    </xf>
    <xf numFmtId="0" fontId="9" fillId="7" borderId="1" xfId="0" applyFont="1" applyFill="1" applyBorder="1" applyAlignment="1">
      <alignment horizontal="left" vertical="center" wrapText="1"/>
    </xf>
    <xf numFmtId="0" fontId="12" fillId="7" borderId="1" xfId="0" applyFont="1" applyFill="1" applyBorder="1" applyAlignment="1">
      <alignment horizontal="left" vertical="center" wrapText="1"/>
    </xf>
    <xf numFmtId="0" fontId="8" fillId="5" borderId="1" xfId="1" applyFont="1" applyFill="1" applyBorder="1" applyAlignment="1">
      <alignment horizontal="left" vertical="center" wrapText="1"/>
    </xf>
    <xf numFmtId="15" fontId="0" fillId="4" borderId="1" xfId="0" applyNumberFormat="1" applyFont="1" applyFill="1" applyBorder="1" applyAlignment="1">
      <alignment horizontal="left" vertical="center"/>
    </xf>
    <xf numFmtId="0" fontId="12" fillId="5" borderId="1" xfId="0" applyFont="1" applyFill="1" applyBorder="1" applyAlignment="1">
      <alignment horizontal="left" vertical="center" wrapText="1"/>
    </xf>
    <xf numFmtId="0" fontId="5" fillId="4" borderId="1" xfId="1" applyFill="1" applyBorder="1" applyAlignment="1">
      <alignment horizontal="left" vertical="center"/>
    </xf>
    <xf numFmtId="0" fontId="1" fillId="4" borderId="1" xfId="0" applyNumberFormat="1" applyFont="1" applyFill="1" applyBorder="1" applyAlignment="1">
      <alignment horizontal="left" vertical="center"/>
    </xf>
    <xf numFmtId="0" fontId="5" fillId="5" borderId="1" xfId="1" quotePrefix="1" applyFill="1" applyBorder="1" applyAlignment="1">
      <alignment horizontal="left" wrapText="1"/>
    </xf>
    <xf numFmtId="0" fontId="0" fillId="5" borderId="1" xfId="0" applyFont="1" applyFill="1" applyBorder="1" applyAlignment="1">
      <alignment horizontal="left" wrapText="1"/>
    </xf>
    <xf numFmtId="0" fontId="1" fillId="5" borderId="1" xfId="0" applyFont="1" applyFill="1" applyBorder="1" applyAlignment="1">
      <alignment horizontal="left" vertical="top" wrapText="1"/>
    </xf>
    <xf numFmtId="0" fontId="0" fillId="8" borderId="1" xfId="0" applyFont="1" applyFill="1" applyBorder="1" applyAlignment="1">
      <alignment horizontal="left" wrapText="1"/>
    </xf>
    <xf numFmtId="49" fontId="0" fillId="8" borderId="1" xfId="0" applyNumberFormat="1" applyFont="1" applyFill="1" applyBorder="1" applyAlignment="1">
      <alignment horizontal="left"/>
    </xf>
    <xf numFmtId="0" fontId="0" fillId="8" borderId="1" xfId="0" applyFont="1" applyFill="1" applyBorder="1" applyAlignment="1">
      <alignment horizontal="left" vertical="center" wrapText="1"/>
    </xf>
    <xf numFmtId="0" fontId="0" fillId="8" borderId="6" xfId="0" applyFont="1" applyFill="1" applyBorder="1" applyAlignment="1">
      <alignment horizontal="left" vertical="center" wrapText="1"/>
    </xf>
    <xf numFmtId="0" fontId="0" fillId="8" borderId="7" xfId="0" applyFont="1" applyFill="1" applyBorder="1" applyAlignment="1">
      <alignment horizontal="left" vertical="center" wrapText="1"/>
    </xf>
    <xf numFmtId="0" fontId="0" fillId="8" borderId="8" xfId="0" applyFont="1" applyFill="1" applyBorder="1" applyAlignment="1">
      <alignment horizontal="left" vertical="center" wrapText="1"/>
    </xf>
    <xf numFmtId="0" fontId="2" fillId="8" borderId="6"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8" borderId="8" xfId="0" applyFont="1" applyFill="1" applyBorder="1" applyAlignment="1">
      <alignment horizontal="right" vertical="center" wrapText="1"/>
    </xf>
    <xf numFmtId="0" fontId="0" fillId="5" borderId="6" xfId="0" applyFont="1" applyFill="1" applyBorder="1" applyAlignment="1">
      <alignment horizontal="left" vertical="center" wrapText="1"/>
    </xf>
    <xf numFmtId="0" fontId="0" fillId="5" borderId="7" xfId="0" applyFont="1" applyFill="1" applyBorder="1" applyAlignment="1">
      <alignment horizontal="left" vertical="center" wrapText="1"/>
    </xf>
    <xf numFmtId="0" fontId="0" fillId="5" borderId="8" xfId="0" applyFont="1" applyFill="1" applyBorder="1" applyAlignment="1">
      <alignment horizontal="left" vertical="center" wrapText="1"/>
    </xf>
    <xf numFmtId="0" fontId="0" fillId="8" borderId="1" xfId="0" applyFont="1" applyFill="1" applyBorder="1" applyAlignment="1">
      <alignment horizontal="left"/>
    </xf>
    <xf numFmtId="2" fontId="0" fillId="0" borderId="0" xfId="0" applyNumberFormat="1" applyFill="1"/>
    <xf numFmtId="165" fontId="0" fillId="0" borderId="0" xfId="0" applyNumberFormat="1" applyFill="1"/>
  </cellXfs>
  <cellStyles count="893">
    <cellStyle name="Hipervínculo" xfId="1" builtinId="8"/>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Hipervínculo visitado" xfId="252" builtinId="9" hidden="1"/>
    <cellStyle name="Hipervínculo visitado" xfId="253" builtinId="9" hidden="1"/>
    <cellStyle name="Hipervínculo visitado" xfId="254" builtinId="9" hidden="1"/>
    <cellStyle name="Hipervínculo visitado" xfId="255" builtinId="9" hidden="1"/>
    <cellStyle name="Hipervínculo visitado" xfId="256" builtinId="9" hidden="1"/>
    <cellStyle name="Hipervínculo visitado" xfId="257" builtinId="9" hidden="1"/>
    <cellStyle name="Hipervínculo visitado" xfId="258" builtinId="9" hidden="1"/>
    <cellStyle name="Hipervínculo visitado" xfId="259" builtinId="9" hidden="1"/>
    <cellStyle name="Hipervínculo visitado" xfId="260" builtinId="9" hidden="1"/>
    <cellStyle name="Hipervínculo visitado" xfId="261" builtinId="9" hidden="1"/>
    <cellStyle name="Hipervínculo visitado" xfId="262" builtinId="9" hidden="1"/>
    <cellStyle name="Hipervínculo visitado" xfId="263" builtinId="9" hidden="1"/>
    <cellStyle name="Hipervínculo visitado" xfId="264" builtinId="9" hidden="1"/>
    <cellStyle name="Hipervínculo visitado" xfId="265" builtinId="9" hidden="1"/>
    <cellStyle name="Hipervínculo visitado" xfId="266" builtinId="9" hidden="1"/>
    <cellStyle name="Hipervínculo visitado" xfId="267" builtinId="9" hidden="1"/>
    <cellStyle name="Hipervínculo visitado" xfId="268" builtinId="9" hidden="1"/>
    <cellStyle name="Hipervínculo visitado" xfId="269" builtinId="9" hidden="1"/>
    <cellStyle name="Hipervínculo visitado" xfId="270" builtinId="9" hidden="1"/>
    <cellStyle name="Hipervínculo visitado" xfId="271" builtinId="9" hidden="1"/>
    <cellStyle name="Hipervínculo visitado" xfId="272" builtinId="9" hidden="1"/>
    <cellStyle name="Hipervínculo visitado" xfId="273" builtinId="9" hidden="1"/>
    <cellStyle name="Hipervínculo visitado" xfId="274" builtinId="9" hidden="1"/>
    <cellStyle name="Hipervínculo visitado" xfId="275" builtinId="9" hidden="1"/>
    <cellStyle name="Hipervínculo visitado" xfId="276" builtinId="9" hidden="1"/>
    <cellStyle name="Hipervínculo visitado" xfId="277" builtinId="9" hidden="1"/>
    <cellStyle name="Hipervínculo visitado" xfId="278" builtinId="9" hidden="1"/>
    <cellStyle name="Hipervínculo visitado" xfId="279" builtinId="9" hidden="1"/>
    <cellStyle name="Hipervínculo visitado" xfId="280" builtinId="9" hidden="1"/>
    <cellStyle name="Hipervínculo visitado" xfId="281" builtinId="9" hidden="1"/>
    <cellStyle name="Hipervínculo visitado" xfId="282" builtinId="9" hidden="1"/>
    <cellStyle name="Hipervínculo visitado" xfId="283" builtinId="9" hidden="1"/>
    <cellStyle name="Hipervínculo visitado" xfId="284" builtinId="9" hidden="1"/>
    <cellStyle name="Hipervínculo visitado" xfId="285" builtinId="9" hidden="1"/>
    <cellStyle name="Hipervínculo visitado" xfId="286" builtinId="9" hidden="1"/>
    <cellStyle name="Hipervínculo visitado" xfId="287" builtinId="9" hidden="1"/>
    <cellStyle name="Hipervínculo visitado" xfId="288" builtinId="9" hidden="1"/>
    <cellStyle name="Hipervínculo visitado" xfId="289" builtinId="9" hidden="1"/>
    <cellStyle name="Hipervínculo visitado" xfId="290" builtinId="9" hidden="1"/>
    <cellStyle name="Hipervínculo visitado" xfId="291" builtinId="9" hidden="1"/>
    <cellStyle name="Hipervínculo visitado" xfId="292" builtinId="9" hidden="1"/>
    <cellStyle name="Hipervínculo visitado" xfId="293" builtinId="9" hidden="1"/>
    <cellStyle name="Hipervínculo visitado" xfId="294" builtinId="9" hidden="1"/>
    <cellStyle name="Hipervínculo visitado" xfId="295" builtinId="9" hidden="1"/>
    <cellStyle name="Hipervínculo visitado" xfId="296" builtinId="9" hidden="1"/>
    <cellStyle name="Hipervínculo visitado" xfId="297" builtinId="9" hidden="1"/>
    <cellStyle name="Hipervínculo visitado" xfId="298" builtinId="9" hidden="1"/>
    <cellStyle name="Hipervínculo visitado" xfId="299" builtinId="9" hidden="1"/>
    <cellStyle name="Hipervínculo visitado" xfId="300" builtinId="9" hidden="1"/>
    <cellStyle name="Hipervínculo visitado" xfId="301" builtinId="9" hidden="1"/>
    <cellStyle name="Hipervínculo visitado" xfId="302" builtinId="9" hidden="1"/>
    <cellStyle name="Hipervínculo visitado" xfId="303" builtinId="9" hidden="1"/>
    <cellStyle name="Hipervínculo visitado" xfId="304" builtinId="9" hidden="1"/>
    <cellStyle name="Hipervínculo visitado" xfId="305" builtinId="9" hidden="1"/>
    <cellStyle name="Hipervínculo visitado" xfId="306" builtinId="9" hidden="1"/>
    <cellStyle name="Hipervínculo visitado" xfId="307" builtinId="9" hidden="1"/>
    <cellStyle name="Hipervínculo visitado" xfId="308" builtinId="9" hidden="1"/>
    <cellStyle name="Hipervínculo visitado" xfId="309" builtinId="9" hidden="1"/>
    <cellStyle name="Hipervínculo visitado" xfId="310" builtinId="9" hidden="1"/>
    <cellStyle name="Hipervínculo visitado" xfId="311" builtinId="9" hidden="1"/>
    <cellStyle name="Hipervínculo visitado" xfId="312" builtinId="9" hidden="1"/>
    <cellStyle name="Hipervínculo visitado" xfId="313" builtinId="9" hidden="1"/>
    <cellStyle name="Hipervínculo visitado" xfId="314" builtinId="9" hidden="1"/>
    <cellStyle name="Hipervínculo visitado" xfId="315" builtinId="9" hidden="1"/>
    <cellStyle name="Hipervínculo visitado" xfId="316" builtinId="9" hidden="1"/>
    <cellStyle name="Hipervínculo visitado" xfId="317" builtinId="9" hidden="1"/>
    <cellStyle name="Hipervínculo visitado" xfId="318" builtinId="9" hidden="1"/>
    <cellStyle name="Hipervínculo visitado" xfId="319" builtinId="9" hidden="1"/>
    <cellStyle name="Hipervínculo visitado" xfId="320" builtinId="9" hidden="1"/>
    <cellStyle name="Hipervínculo visitado" xfId="321" builtinId="9" hidden="1"/>
    <cellStyle name="Hipervínculo visitado" xfId="322" builtinId="9" hidden="1"/>
    <cellStyle name="Hipervínculo visitado" xfId="323" builtinId="9" hidden="1"/>
    <cellStyle name="Hipervínculo visitado" xfId="324" builtinId="9" hidden="1"/>
    <cellStyle name="Hipervínculo visitado" xfId="325" builtinId="9" hidden="1"/>
    <cellStyle name="Hipervínculo visitado" xfId="326" builtinId="9" hidden="1"/>
    <cellStyle name="Hipervínculo visitado" xfId="327" builtinId="9" hidden="1"/>
    <cellStyle name="Hipervínculo visitado" xfId="328" builtinId="9" hidden="1"/>
    <cellStyle name="Hipervínculo visitado" xfId="329" builtinId="9" hidden="1"/>
    <cellStyle name="Hipervínculo visitado" xfId="330" builtinId="9" hidden="1"/>
    <cellStyle name="Hipervínculo visitado" xfId="331" builtinId="9" hidden="1"/>
    <cellStyle name="Hipervínculo visitado" xfId="332" builtinId="9" hidden="1"/>
    <cellStyle name="Hipervínculo visitado" xfId="333" builtinId="9" hidden="1"/>
    <cellStyle name="Hipervínculo visitado" xfId="334" builtinId="9" hidden="1"/>
    <cellStyle name="Hipervínculo visitado" xfId="335" builtinId="9" hidden="1"/>
    <cellStyle name="Hipervínculo visitado" xfId="336" builtinId="9" hidden="1"/>
    <cellStyle name="Hipervínculo visitado" xfId="337" builtinId="9" hidden="1"/>
    <cellStyle name="Hipervínculo visitado" xfId="338" builtinId="9" hidden="1"/>
    <cellStyle name="Hipervínculo visitado" xfId="339" builtinId="9" hidden="1"/>
    <cellStyle name="Hipervínculo visitado" xfId="340" builtinId="9" hidden="1"/>
    <cellStyle name="Hipervínculo visitado" xfId="341" builtinId="9" hidden="1"/>
    <cellStyle name="Hipervínculo visitado" xfId="342" builtinId="9" hidden="1"/>
    <cellStyle name="Hipervínculo visitado" xfId="343" builtinId="9" hidden="1"/>
    <cellStyle name="Hipervínculo visitado" xfId="344" builtinId="9" hidden="1"/>
    <cellStyle name="Hipervínculo visitado" xfId="345" builtinId="9" hidden="1"/>
    <cellStyle name="Hipervínculo visitado" xfId="346" builtinId="9" hidden="1"/>
    <cellStyle name="Hipervínculo visitado" xfId="347" builtinId="9" hidden="1"/>
    <cellStyle name="Hipervínculo visitado" xfId="348" builtinId="9" hidden="1"/>
    <cellStyle name="Hipervínculo visitado" xfId="349" builtinId="9" hidden="1"/>
    <cellStyle name="Hipervínculo visitado" xfId="350" builtinId="9" hidden="1"/>
    <cellStyle name="Hipervínculo visitado" xfId="351" builtinId="9" hidden="1"/>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xfId="420" builtinId="9" hidden="1"/>
    <cellStyle name="Hipervínculo visitado" xfId="421" builtinId="9" hidden="1"/>
    <cellStyle name="Hipervínculo visitado" xfId="422" builtinId="9" hidden="1"/>
    <cellStyle name="Hipervínculo visitado" xfId="423" builtinId="9" hidden="1"/>
    <cellStyle name="Hipervínculo visitado" xfId="424" builtinId="9" hidden="1"/>
    <cellStyle name="Hipervínculo visitado" xfId="425" builtinId="9" hidden="1"/>
    <cellStyle name="Hipervínculo visitado" xfId="426" builtinId="9" hidden="1"/>
    <cellStyle name="Hipervínculo visitado" xfId="427" builtinId="9" hidden="1"/>
    <cellStyle name="Hipervínculo visitado" xfId="428" builtinId="9" hidden="1"/>
    <cellStyle name="Hipervínculo visitado" xfId="429" builtinId="9" hidden="1"/>
    <cellStyle name="Hipervínculo visitado" xfId="430" builtinId="9" hidden="1"/>
    <cellStyle name="Hipervínculo visitado" xfId="431" builtinId="9" hidden="1"/>
    <cellStyle name="Hipervínculo visitado" xfId="432" builtinId="9" hidden="1"/>
    <cellStyle name="Hipervínculo visitado" xfId="433" builtinId="9" hidden="1"/>
    <cellStyle name="Hipervínculo visitado" xfId="434" builtinId="9" hidden="1"/>
    <cellStyle name="Hipervínculo visitado" xfId="435" builtinId="9" hidden="1"/>
    <cellStyle name="Hipervínculo visitado" xfId="436" builtinId="9" hidden="1"/>
    <cellStyle name="Hipervínculo visitado" xfId="437" builtinId="9" hidden="1"/>
    <cellStyle name="Hipervínculo visitado" xfId="438" builtinId="9" hidden="1"/>
    <cellStyle name="Hipervínculo visitado" xfId="439" builtinId="9" hidden="1"/>
    <cellStyle name="Hipervínculo visitado" xfId="440" builtinId="9" hidden="1"/>
    <cellStyle name="Hipervínculo visitado" xfId="441" builtinId="9" hidden="1"/>
    <cellStyle name="Hipervínculo visitado" xfId="442" builtinId="9" hidden="1"/>
    <cellStyle name="Hipervínculo visitado" xfId="443" builtinId="9" hidden="1"/>
    <cellStyle name="Hipervínculo visitado" xfId="444" builtinId="9" hidden="1"/>
    <cellStyle name="Hipervínculo visitado" xfId="445" builtinId="9" hidden="1"/>
    <cellStyle name="Hipervínculo visitado" xfId="446" builtinId="9" hidden="1"/>
    <cellStyle name="Hipervínculo visitado" xfId="447" builtinId="9" hidden="1"/>
    <cellStyle name="Hipervínculo visitado" xfId="448" builtinId="9" hidden="1"/>
    <cellStyle name="Hipervínculo visitado" xfId="449" builtinId="9" hidden="1"/>
    <cellStyle name="Hipervínculo visitado" xfId="450" builtinId="9" hidden="1"/>
    <cellStyle name="Hipervínculo visitado" xfId="451" builtinId="9" hidden="1"/>
    <cellStyle name="Hipervínculo visitado" xfId="452" builtinId="9" hidden="1"/>
    <cellStyle name="Hipervínculo visitado" xfId="453" builtinId="9" hidden="1"/>
    <cellStyle name="Hipervínculo visitado" xfId="454" builtinId="9" hidden="1"/>
    <cellStyle name="Hipervínculo visitado" xfId="455" builtinId="9" hidden="1"/>
    <cellStyle name="Hipervínculo visitado" xfId="456" builtinId="9" hidden="1"/>
    <cellStyle name="Hipervínculo visitado" xfId="457" builtinId="9" hidden="1"/>
    <cellStyle name="Hipervínculo visitado" xfId="458" builtinId="9" hidden="1"/>
    <cellStyle name="Hipervínculo visitado" xfId="459" builtinId="9" hidden="1"/>
    <cellStyle name="Hipervínculo visitado" xfId="460" builtinId="9" hidden="1"/>
    <cellStyle name="Hipervínculo visitado" xfId="461" builtinId="9" hidden="1"/>
    <cellStyle name="Hipervínculo visitado" xfId="462" builtinId="9" hidden="1"/>
    <cellStyle name="Hipervínculo visitado" xfId="463" builtinId="9" hidden="1"/>
    <cellStyle name="Hipervínculo visitado" xfId="464" builtinId="9" hidden="1"/>
    <cellStyle name="Hipervínculo visitado" xfId="465" builtinId="9" hidden="1"/>
    <cellStyle name="Hipervínculo visitado" xfId="466" builtinId="9" hidden="1"/>
    <cellStyle name="Hipervínculo visitado" xfId="467" builtinId="9" hidden="1"/>
    <cellStyle name="Hipervínculo visitado" xfId="468" builtinId="9" hidden="1"/>
    <cellStyle name="Hipervínculo visitado" xfId="469" builtinId="9" hidden="1"/>
    <cellStyle name="Hipervínculo visitado" xfId="470" builtinId="9" hidden="1"/>
    <cellStyle name="Hipervínculo visitado" xfId="471" builtinId="9" hidden="1"/>
    <cellStyle name="Hipervínculo visitado" xfId="472" builtinId="9" hidden="1"/>
    <cellStyle name="Hipervínculo visitado" xfId="473" builtinId="9" hidden="1"/>
    <cellStyle name="Hipervínculo visitado" xfId="474" builtinId="9" hidden="1"/>
    <cellStyle name="Hipervínculo visitado" xfId="475" builtinId="9" hidden="1"/>
    <cellStyle name="Hipervínculo visitado" xfId="476" builtinId="9" hidden="1"/>
    <cellStyle name="Hipervínculo visitado" xfId="477" builtinId="9" hidden="1"/>
    <cellStyle name="Hipervínculo visitado" xfId="478" builtinId="9" hidden="1"/>
    <cellStyle name="Hipervínculo visitado" xfId="479" builtinId="9" hidden="1"/>
    <cellStyle name="Hipervínculo visitado" xfId="480" builtinId="9" hidden="1"/>
    <cellStyle name="Hipervínculo visitado" xfId="481" builtinId="9" hidden="1"/>
    <cellStyle name="Hipervínculo visitado" xfId="482" builtinId="9" hidden="1"/>
    <cellStyle name="Hipervínculo visitado" xfId="483" builtinId="9" hidden="1"/>
    <cellStyle name="Hipervínculo visitado" xfId="484" builtinId="9" hidden="1"/>
    <cellStyle name="Hipervínculo visitado" xfId="485" builtinId="9" hidden="1"/>
    <cellStyle name="Hipervínculo visitado" xfId="486" builtinId="9" hidden="1"/>
    <cellStyle name="Hipervínculo visitado" xfId="487" builtinId="9" hidden="1"/>
    <cellStyle name="Hipervínculo visitado" xfId="488" builtinId="9" hidden="1"/>
    <cellStyle name="Hipervínculo visitado" xfId="489" builtinId="9" hidden="1"/>
    <cellStyle name="Hipervínculo visitado" xfId="490" builtinId="9" hidden="1"/>
    <cellStyle name="Hipervínculo visitado" xfId="491" builtinId="9" hidden="1"/>
    <cellStyle name="Hipervínculo visitado" xfId="492" builtinId="9" hidden="1"/>
    <cellStyle name="Hipervínculo visitado" xfId="493" builtinId="9" hidden="1"/>
    <cellStyle name="Hipervínculo visitado" xfId="494" builtinId="9" hidden="1"/>
    <cellStyle name="Hipervínculo visitado" xfId="495" builtinId="9" hidden="1"/>
    <cellStyle name="Hipervínculo visitado" xfId="496" builtinId="9" hidden="1"/>
    <cellStyle name="Hipervínculo visitado" xfId="497" builtinId="9" hidden="1"/>
    <cellStyle name="Hipervínculo visitado" xfId="498" builtinId="9" hidden="1"/>
    <cellStyle name="Hipervínculo visitado" xfId="499" builtinId="9" hidden="1"/>
    <cellStyle name="Hipervínculo visitado" xfId="500" builtinId="9" hidden="1"/>
    <cellStyle name="Hipervínculo visitado" xfId="501" builtinId="9" hidden="1"/>
    <cellStyle name="Hipervínculo visitado" xfId="502" builtinId="9" hidden="1"/>
    <cellStyle name="Hipervínculo visitado" xfId="503" builtinId="9" hidden="1"/>
    <cellStyle name="Hipervínculo visitado" xfId="504" builtinId="9" hidden="1"/>
    <cellStyle name="Hipervínculo visitado" xfId="505" builtinId="9" hidden="1"/>
    <cellStyle name="Hipervínculo visitado" xfId="506" builtinId="9" hidden="1"/>
    <cellStyle name="Hipervínculo visitado" xfId="507" builtinId="9" hidden="1"/>
    <cellStyle name="Hipervínculo visitado" xfId="508" builtinId="9" hidden="1"/>
    <cellStyle name="Hipervínculo visitado" xfId="509" builtinId="9" hidden="1"/>
    <cellStyle name="Hipervínculo visitado" xfId="510" builtinId="9" hidden="1"/>
    <cellStyle name="Hipervínculo visitado" xfId="511" builtinId="9" hidden="1"/>
    <cellStyle name="Hipervínculo visitado" xfId="512" builtinId="9" hidden="1"/>
    <cellStyle name="Hipervínculo visitado" xfId="513" builtinId="9" hidden="1"/>
    <cellStyle name="Hipervínculo visitado" xfId="514" builtinId="9" hidden="1"/>
    <cellStyle name="Hipervínculo visitado" xfId="515" builtinId="9" hidden="1"/>
    <cellStyle name="Hipervínculo visitado" xfId="516" builtinId="9" hidden="1"/>
    <cellStyle name="Hipervínculo visitado" xfId="517" builtinId="9" hidden="1"/>
    <cellStyle name="Hipervínculo visitado" xfId="518" builtinId="9" hidden="1"/>
    <cellStyle name="Hipervínculo visitado" xfId="519" builtinId="9" hidden="1"/>
    <cellStyle name="Hipervínculo visitado" xfId="520" builtinId="9" hidden="1"/>
    <cellStyle name="Hipervínculo visitado" xfId="521" builtinId="9" hidden="1"/>
    <cellStyle name="Hipervínculo visitado" xfId="522" builtinId="9" hidden="1"/>
    <cellStyle name="Hipervínculo visitado" xfId="523" builtinId="9" hidden="1"/>
    <cellStyle name="Hipervínculo visitado" xfId="524" builtinId="9" hidden="1"/>
    <cellStyle name="Hipervínculo visitado" xfId="525" builtinId="9" hidden="1"/>
    <cellStyle name="Hipervínculo visitado" xfId="526" builtinId="9" hidden="1"/>
    <cellStyle name="Hipervínculo visitado" xfId="527" builtinId="9" hidden="1"/>
    <cellStyle name="Hipervínculo visitado" xfId="528" builtinId="9" hidden="1"/>
    <cellStyle name="Hipervínculo visitado" xfId="529" builtinId="9" hidden="1"/>
    <cellStyle name="Hipervínculo visitado" xfId="530" builtinId="9" hidden="1"/>
    <cellStyle name="Hipervínculo visitado" xfId="531" builtinId="9" hidden="1"/>
    <cellStyle name="Hipervínculo visitado" xfId="532" builtinId="9" hidden="1"/>
    <cellStyle name="Hipervínculo visitado" xfId="533" builtinId="9" hidden="1"/>
    <cellStyle name="Hipervínculo visitado" xfId="534" builtinId="9" hidden="1"/>
    <cellStyle name="Hipervínculo visitado" xfId="535" builtinId="9" hidden="1"/>
    <cellStyle name="Hipervínculo visitado" xfId="536" builtinId="9" hidden="1"/>
    <cellStyle name="Hipervínculo visitado" xfId="537" builtinId="9" hidden="1"/>
    <cellStyle name="Hipervínculo visitado" xfId="538" builtinId="9" hidden="1"/>
    <cellStyle name="Hipervínculo visitado" xfId="539" builtinId="9" hidden="1"/>
    <cellStyle name="Hipervínculo visitado" xfId="540" builtinId="9" hidden="1"/>
    <cellStyle name="Hipervínculo visitado" xfId="541" builtinId="9" hidden="1"/>
    <cellStyle name="Hipervínculo visitado" xfId="542" builtinId="9" hidden="1"/>
    <cellStyle name="Hipervínculo visitado" xfId="543" builtinId="9" hidden="1"/>
    <cellStyle name="Hipervínculo visitado" xfId="544" builtinId="9" hidden="1"/>
    <cellStyle name="Hipervínculo visitado" xfId="545" builtinId="9" hidden="1"/>
    <cellStyle name="Hipervínculo visitado" xfId="546" builtinId="9" hidden="1"/>
    <cellStyle name="Hipervínculo visitado" xfId="547" builtinId="9" hidden="1"/>
    <cellStyle name="Hipervínculo visitado" xfId="548" builtinId="9" hidden="1"/>
    <cellStyle name="Hipervínculo visitado" xfId="549" builtinId="9" hidden="1"/>
    <cellStyle name="Hipervínculo visitado" xfId="550" builtinId="9" hidden="1"/>
    <cellStyle name="Hipervínculo visitado" xfId="551" builtinId="9" hidden="1"/>
    <cellStyle name="Hipervínculo visitado" xfId="552" builtinId="9" hidden="1"/>
    <cellStyle name="Hipervínculo visitado" xfId="553" builtinId="9" hidden="1"/>
    <cellStyle name="Hipervínculo visitado" xfId="554" builtinId="9" hidden="1"/>
    <cellStyle name="Hipervínculo visitado" xfId="555" builtinId="9" hidden="1"/>
    <cellStyle name="Hipervínculo visitado" xfId="556" builtinId="9" hidden="1"/>
    <cellStyle name="Hipervínculo visitado" xfId="557" builtinId="9" hidden="1"/>
    <cellStyle name="Hipervínculo visitado" xfId="558" builtinId="9" hidden="1"/>
    <cellStyle name="Hipervínculo visitado" xfId="559" builtinId="9" hidden="1"/>
    <cellStyle name="Hipervínculo visitado" xfId="560" builtinId="9" hidden="1"/>
    <cellStyle name="Hipervínculo visitado" xfId="561" builtinId="9" hidden="1"/>
    <cellStyle name="Hipervínculo visitado" xfId="562" builtinId="9" hidden="1"/>
    <cellStyle name="Hipervínculo visitado" xfId="563" builtinId="9" hidden="1"/>
    <cellStyle name="Hipervínculo visitado" xfId="564" builtinId="9" hidden="1"/>
    <cellStyle name="Hipervínculo visitado" xfId="565" builtinId="9" hidden="1"/>
    <cellStyle name="Hipervínculo visitado" xfId="566" builtinId="9" hidden="1"/>
    <cellStyle name="Hipervínculo visitado" xfId="567" builtinId="9" hidden="1"/>
    <cellStyle name="Hipervínculo visitado" xfId="568" builtinId="9" hidden="1"/>
    <cellStyle name="Hipervínculo visitado" xfId="569" builtinId="9" hidden="1"/>
    <cellStyle name="Hipervínculo visitado" xfId="570" builtinId="9" hidden="1"/>
    <cellStyle name="Hipervínculo visitado" xfId="571" builtinId="9" hidden="1"/>
    <cellStyle name="Hipervínculo visitado" xfId="572" builtinId="9" hidden="1"/>
    <cellStyle name="Hipervínculo visitado" xfId="573" builtinId="9" hidden="1"/>
    <cellStyle name="Hipervínculo visitado" xfId="574" builtinId="9" hidden="1"/>
    <cellStyle name="Hipervínculo visitado" xfId="575" builtinId="9" hidden="1"/>
    <cellStyle name="Hipervínculo visitado" xfId="576" builtinId="9" hidden="1"/>
    <cellStyle name="Hipervínculo visitado" xfId="577" builtinId="9" hidden="1"/>
    <cellStyle name="Hipervínculo visitado" xfId="578" builtinId="9" hidden="1"/>
    <cellStyle name="Hipervínculo visitado" xfId="579" builtinId="9" hidden="1"/>
    <cellStyle name="Hipervínculo visitado" xfId="580" builtinId="9" hidden="1"/>
    <cellStyle name="Hipervínculo visitado" xfId="581" builtinId="9" hidden="1"/>
    <cellStyle name="Hipervínculo visitado" xfId="582" builtinId="9" hidden="1"/>
    <cellStyle name="Hipervínculo visitado" xfId="583" builtinId="9" hidden="1"/>
    <cellStyle name="Hipervínculo visitado" xfId="584" builtinId="9" hidden="1"/>
    <cellStyle name="Hipervínculo visitado" xfId="585" builtinId="9" hidden="1"/>
    <cellStyle name="Hipervínculo visitado" xfId="586" builtinId="9" hidden="1"/>
    <cellStyle name="Hipervínculo visitado" xfId="587" builtinId="9" hidden="1"/>
    <cellStyle name="Hipervínculo visitado" xfId="588" builtinId="9" hidden="1"/>
    <cellStyle name="Hipervínculo visitado" xfId="589" builtinId="9" hidden="1"/>
    <cellStyle name="Hipervínculo visitado" xfId="590" builtinId="9" hidden="1"/>
    <cellStyle name="Hipervínculo visitado" xfId="591" builtinId="9" hidden="1"/>
    <cellStyle name="Hipervínculo visitado" xfId="592" builtinId="9" hidden="1"/>
    <cellStyle name="Hipervínculo visitado" xfId="593" builtinId="9" hidden="1"/>
    <cellStyle name="Hipervínculo visitado" xfId="594" builtinId="9" hidden="1"/>
    <cellStyle name="Hipervínculo visitado" xfId="595" builtinId="9" hidden="1"/>
    <cellStyle name="Hipervínculo visitado" xfId="596" builtinId="9" hidden="1"/>
    <cellStyle name="Hipervínculo visitado" xfId="597" builtinId="9" hidden="1"/>
    <cellStyle name="Hipervínculo visitado" xfId="598" builtinId="9" hidden="1"/>
    <cellStyle name="Hipervínculo visitado" xfId="599" builtinId="9" hidden="1"/>
    <cellStyle name="Hipervínculo visitado" xfId="600" builtinId="9" hidden="1"/>
    <cellStyle name="Hipervínculo visitado" xfId="601" builtinId="9" hidden="1"/>
    <cellStyle name="Hipervínculo visitado" xfId="602" builtinId="9" hidden="1"/>
    <cellStyle name="Hipervínculo visitado" xfId="603" builtinId="9" hidden="1"/>
    <cellStyle name="Hipervínculo visitado" xfId="604" builtinId="9" hidden="1"/>
    <cellStyle name="Hipervínculo visitado" xfId="605" builtinId="9" hidden="1"/>
    <cellStyle name="Hipervínculo visitado" xfId="606" builtinId="9" hidden="1"/>
    <cellStyle name="Hipervínculo visitado" xfId="607" builtinId="9" hidden="1"/>
    <cellStyle name="Hipervínculo visitado" xfId="608" builtinId="9" hidden="1"/>
    <cellStyle name="Hipervínculo visitado" xfId="609" builtinId="9" hidden="1"/>
    <cellStyle name="Hipervínculo visitado" xfId="610" builtinId="9" hidden="1"/>
    <cellStyle name="Hipervínculo visitado" xfId="611" builtinId="9" hidden="1"/>
    <cellStyle name="Hipervínculo visitado" xfId="612" builtinId="9" hidden="1"/>
    <cellStyle name="Hipervínculo visitado" xfId="613" builtinId="9" hidden="1"/>
    <cellStyle name="Hipervínculo visitado" xfId="614" builtinId="9" hidden="1"/>
    <cellStyle name="Hipervínculo visitado" xfId="615" builtinId="9" hidden="1"/>
    <cellStyle name="Hipervínculo visitado" xfId="616" builtinId="9" hidden="1"/>
    <cellStyle name="Hipervínculo visitado" xfId="617" builtinId="9" hidden="1"/>
    <cellStyle name="Hipervínculo visitado" xfId="618" builtinId="9" hidden="1"/>
    <cellStyle name="Hipervínculo visitado" xfId="619" builtinId="9" hidden="1"/>
    <cellStyle name="Hipervínculo visitado" xfId="620" builtinId="9" hidden="1"/>
    <cellStyle name="Hipervínculo visitado" xfId="621" builtinId="9" hidden="1"/>
    <cellStyle name="Hipervínculo visitado" xfId="622" builtinId="9" hidden="1"/>
    <cellStyle name="Hipervínculo visitado" xfId="623" builtinId="9" hidden="1"/>
    <cellStyle name="Hipervínculo visitado" xfId="624" builtinId="9" hidden="1"/>
    <cellStyle name="Hipervínculo visitado" xfId="625" builtinId="9" hidden="1"/>
    <cellStyle name="Hipervínculo visitado" xfId="626" builtinId="9" hidden="1"/>
    <cellStyle name="Hipervínculo visitado" xfId="627" builtinId="9" hidden="1"/>
    <cellStyle name="Hipervínculo visitado" xfId="628" builtinId="9" hidden="1"/>
    <cellStyle name="Hipervínculo visitado" xfId="629" builtinId="9" hidden="1"/>
    <cellStyle name="Hipervínculo visitado" xfId="630" builtinId="9" hidden="1"/>
    <cellStyle name="Hipervínculo visitado" xfId="631" builtinId="9" hidden="1"/>
    <cellStyle name="Hipervínculo visitado" xfId="632" builtinId="9" hidden="1"/>
    <cellStyle name="Hipervínculo visitado" xfId="633" builtinId="9" hidden="1"/>
    <cellStyle name="Hipervínculo visitado" xfId="634" builtinId="9" hidden="1"/>
    <cellStyle name="Hipervínculo visitado" xfId="635" builtinId="9" hidden="1"/>
    <cellStyle name="Hipervínculo visitado" xfId="636" builtinId="9" hidden="1"/>
    <cellStyle name="Hipervínculo visitado" xfId="637" builtinId="9" hidden="1"/>
    <cellStyle name="Hipervínculo visitado" xfId="638" builtinId="9" hidden="1"/>
    <cellStyle name="Hipervínculo visitado" xfId="639" builtinId="9" hidden="1"/>
    <cellStyle name="Hipervínculo visitado" xfId="640" builtinId="9" hidden="1"/>
    <cellStyle name="Hipervínculo visitado" xfId="641" builtinId="9" hidden="1"/>
    <cellStyle name="Hipervínculo visitado" xfId="642" builtinId="9" hidden="1"/>
    <cellStyle name="Hipervínculo visitado" xfId="643" builtinId="9" hidden="1"/>
    <cellStyle name="Hipervínculo visitado" xfId="644" builtinId="9" hidden="1"/>
    <cellStyle name="Hipervínculo visitado" xfId="645" builtinId="9" hidden="1"/>
    <cellStyle name="Hipervínculo visitado" xfId="646" builtinId="9" hidden="1"/>
    <cellStyle name="Hipervínculo visitado" xfId="647" builtinId="9" hidden="1"/>
    <cellStyle name="Hipervínculo visitado" xfId="648" builtinId="9" hidden="1"/>
    <cellStyle name="Hipervínculo visitado" xfId="649" builtinId="9" hidden="1"/>
    <cellStyle name="Hipervínculo visitado" xfId="650" builtinId="9" hidden="1"/>
    <cellStyle name="Hipervínculo visitado" xfId="651" builtinId="9" hidden="1"/>
    <cellStyle name="Hipervínculo visitado" xfId="652" builtinId="9" hidden="1"/>
    <cellStyle name="Hipervínculo visitado" xfId="653" builtinId="9" hidden="1"/>
    <cellStyle name="Hipervínculo visitado" xfId="654" builtinId="9" hidden="1"/>
    <cellStyle name="Hipervínculo visitado" xfId="655" builtinId="9" hidden="1"/>
    <cellStyle name="Hipervínculo visitado" xfId="656" builtinId="9" hidden="1"/>
    <cellStyle name="Hipervínculo visitado" xfId="657" builtinId="9" hidden="1"/>
    <cellStyle name="Hipervínculo visitado" xfId="658" builtinId="9" hidden="1"/>
    <cellStyle name="Hipervínculo visitado" xfId="659" builtinId="9" hidden="1"/>
    <cellStyle name="Hipervínculo visitado" xfId="660" builtinId="9" hidden="1"/>
    <cellStyle name="Hipervínculo visitado" xfId="661" builtinId="9" hidden="1"/>
    <cellStyle name="Hipervínculo visitado" xfId="662" builtinId="9" hidden="1"/>
    <cellStyle name="Hipervínculo visitado" xfId="663" builtinId="9" hidden="1"/>
    <cellStyle name="Hipervínculo visitado" xfId="664" builtinId="9" hidden="1"/>
    <cellStyle name="Hipervínculo visitado" xfId="665" builtinId="9" hidden="1"/>
    <cellStyle name="Hipervínculo visitado" xfId="666" builtinId="9" hidden="1"/>
    <cellStyle name="Hipervínculo visitado" xfId="667" builtinId="9" hidden="1"/>
    <cellStyle name="Hipervínculo visitado" xfId="668" builtinId="9" hidden="1"/>
    <cellStyle name="Hipervínculo visitado" xfId="669" builtinId="9" hidden="1"/>
    <cellStyle name="Hipervínculo visitado" xfId="670" builtinId="9" hidden="1"/>
    <cellStyle name="Hipervínculo visitado" xfId="671" builtinId="9" hidden="1"/>
    <cellStyle name="Hipervínculo visitado" xfId="672" builtinId="9" hidden="1"/>
    <cellStyle name="Hipervínculo visitado" xfId="673" builtinId="9" hidden="1"/>
    <cellStyle name="Hipervínculo visitado" xfId="674" builtinId="9" hidden="1"/>
    <cellStyle name="Hipervínculo visitado" xfId="675" builtinId="9" hidden="1"/>
    <cellStyle name="Hipervínculo visitado" xfId="676" builtinId="9" hidden="1"/>
    <cellStyle name="Hipervínculo visitado" xfId="677" builtinId="9" hidden="1"/>
    <cellStyle name="Hipervínculo visitado" xfId="678" builtinId="9" hidden="1"/>
    <cellStyle name="Hipervínculo visitado" xfId="679" builtinId="9" hidden="1"/>
    <cellStyle name="Hipervínculo visitado" xfId="680" builtinId="9" hidden="1"/>
    <cellStyle name="Hipervínculo visitado" xfId="681" builtinId="9" hidden="1"/>
    <cellStyle name="Hipervínculo visitado" xfId="682" builtinId="9" hidden="1"/>
    <cellStyle name="Hipervínculo visitado" xfId="683" builtinId="9" hidden="1"/>
    <cellStyle name="Hipervínculo visitado" xfId="684" builtinId="9" hidden="1"/>
    <cellStyle name="Hipervínculo visitado" xfId="685" builtinId="9" hidden="1"/>
    <cellStyle name="Hipervínculo visitado" xfId="686" builtinId="9" hidden="1"/>
    <cellStyle name="Hipervínculo visitado" xfId="687" builtinId="9" hidden="1"/>
    <cellStyle name="Hipervínculo visitado" xfId="688" builtinId="9" hidden="1"/>
    <cellStyle name="Hipervínculo visitado" xfId="689" builtinId="9" hidden="1"/>
    <cellStyle name="Hipervínculo visitado" xfId="690" builtinId="9" hidden="1"/>
    <cellStyle name="Hipervínculo visitado" xfId="691" builtinId="9" hidden="1"/>
    <cellStyle name="Hipervínculo visitado" xfId="692" builtinId="9" hidden="1"/>
    <cellStyle name="Hipervínculo visitado" xfId="693" builtinId="9" hidden="1"/>
    <cellStyle name="Hipervínculo visitado" xfId="694" builtinId="9" hidden="1"/>
    <cellStyle name="Hipervínculo visitado" xfId="695" builtinId="9" hidden="1"/>
    <cellStyle name="Hipervínculo visitado" xfId="696" builtinId="9" hidden="1"/>
    <cellStyle name="Hipervínculo visitado" xfId="697" builtinId="9" hidden="1"/>
    <cellStyle name="Hipervínculo visitado" xfId="698" builtinId="9" hidden="1"/>
    <cellStyle name="Hipervínculo visitado" xfId="699" builtinId="9" hidden="1"/>
    <cellStyle name="Hipervínculo visitado" xfId="700" builtinId="9" hidden="1"/>
    <cellStyle name="Hipervínculo visitado" xfId="701" builtinId="9" hidden="1"/>
    <cellStyle name="Hipervínculo visitado" xfId="702" builtinId="9" hidden="1"/>
    <cellStyle name="Hipervínculo visitado" xfId="703" builtinId="9" hidden="1"/>
    <cellStyle name="Hipervínculo visitado" xfId="704" builtinId="9" hidden="1"/>
    <cellStyle name="Hipervínculo visitado" xfId="705" builtinId="9" hidden="1"/>
    <cellStyle name="Hipervínculo visitado" xfId="706" builtinId="9" hidden="1"/>
    <cellStyle name="Hipervínculo visitado" xfId="707" builtinId="9" hidden="1"/>
    <cellStyle name="Hipervínculo visitado" xfId="708" builtinId="9" hidden="1"/>
    <cellStyle name="Hipervínculo visitado" xfId="709" builtinId="9" hidden="1"/>
    <cellStyle name="Hipervínculo visitado" xfId="710" builtinId="9" hidden="1"/>
    <cellStyle name="Hipervínculo visitado" xfId="711" builtinId="9" hidden="1"/>
    <cellStyle name="Hipervínculo visitado" xfId="712" builtinId="9" hidden="1"/>
    <cellStyle name="Hipervínculo visitado" xfId="713" builtinId="9" hidden="1"/>
    <cellStyle name="Hipervínculo visitado" xfId="714" builtinId="9" hidden="1"/>
    <cellStyle name="Hipervínculo visitado" xfId="715" builtinId="9" hidden="1"/>
    <cellStyle name="Hipervínculo visitado" xfId="716" builtinId="9" hidden="1"/>
    <cellStyle name="Hipervínculo visitado" xfId="717" builtinId="9" hidden="1"/>
    <cellStyle name="Hipervínculo visitado" xfId="718" builtinId="9" hidden="1"/>
    <cellStyle name="Hipervínculo visitado" xfId="719" builtinId="9" hidden="1"/>
    <cellStyle name="Hipervínculo visitado" xfId="720" builtinId="9" hidden="1"/>
    <cellStyle name="Hipervínculo visitado" xfId="721" builtinId="9" hidden="1"/>
    <cellStyle name="Hipervínculo visitado" xfId="722" builtinId="9" hidden="1"/>
    <cellStyle name="Hipervínculo visitado" xfId="723" builtinId="9" hidden="1"/>
    <cellStyle name="Hipervínculo visitado" xfId="724" builtinId="9" hidden="1"/>
    <cellStyle name="Hipervínculo visitado" xfId="725" builtinId="9" hidden="1"/>
    <cellStyle name="Hipervínculo visitado" xfId="726" builtinId="9" hidden="1"/>
    <cellStyle name="Hipervínculo visitado" xfId="727" builtinId="9" hidden="1"/>
    <cellStyle name="Hipervínculo visitado" xfId="728" builtinId="9" hidden="1"/>
    <cellStyle name="Hipervínculo visitado" xfId="729" builtinId="9" hidden="1"/>
    <cellStyle name="Hipervínculo visitado" xfId="730" builtinId="9" hidden="1"/>
    <cellStyle name="Hipervínculo visitado" xfId="731" builtinId="9" hidden="1"/>
    <cellStyle name="Hipervínculo visitado" xfId="732" builtinId="9" hidden="1"/>
    <cellStyle name="Hipervínculo visitado" xfId="733" builtinId="9" hidden="1"/>
    <cellStyle name="Hipervínculo visitado" xfId="734" builtinId="9" hidden="1"/>
    <cellStyle name="Hipervínculo visitado" xfId="735" builtinId="9" hidden="1"/>
    <cellStyle name="Hipervínculo visitado" xfId="736" builtinId="9" hidden="1"/>
    <cellStyle name="Hipervínculo visitado" xfId="737" builtinId="9" hidden="1"/>
    <cellStyle name="Hipervínculo visitado" xfId="738" builtinId="9" hidden="1"/>
    <cellStyle name="Hipervínculo visitado" xfId="739" builtinId="9" hidden="1"/>
    <cellStyle name="Hipervínculo visitado" xfId="740" builtinId="9" hidden="1"/>
    <cellStyle name="Hipervínculo visitado" xfId="741" builtinId="9" hidden="1"/>
    <cellStyle name="Hipervínculo visitado" xfId="742" builtinId="9" hidden="1"/>
    <cellStyle name="Hipervínculo visitado" xfId="743" builtinId="9" hidden="1"/>
    <cellStyle name="Hipervínculo visitado" xfId="744" builtinId="9" hidden="1"/>
    <cellStyle name="Hipervínculo visitado" xfId="745" builtinId="9" hidden="1"/>
    <cellStyle name="Hipervínculo visitado" xfId="746" builtinId="9" hidden="1"/>
    <cellStyle name="Hipervínculo visitado" xfId="747" builtinId="9" hidden="1"/>
    <cellStyle name="Hipervínculo visitado" xfId="748" builtinId="9" hidden="1"/>
    <cellStyle name="Hipervínculo visitado" xfId="749" builtinId="9" hidden="1"/>
    <cellStyle name="Hipervínculo visitado" xfId="750" builtinId="9" hidden="1"/>
    <cellStyle name="Hipervínculo visitado" xfId="751" builtinId="9" hidden="1"/>
    <cellStyle name="Hipervínculo visitado" xfId="752" builtinId="9" hidden="1"/>
    <cellStyle name="Hipervínculo visitado" xfId="753" builtinId="9" hidden="1"/>
    <cellStyle name="Hipervínculo visitado" xfId="754" builtinId="9" hidden="1"/>
    <cellStyle name="Hipervínculo visitado" xfId="755" builtinId="9" hidden="1"/>
    <cellStyle name="Hipervínculo visitado" xfId="756" builtinId="9" hidden="1"/>
    <cellStyle name="Hipervínculo visitado" xfId="757" builtinId="9" hidden="1"/>
    <cellStyle name="Hipervínculo visitado" xfId="758" builtinId="9" hidden="1"/>
    <cellStyle name="Hipervínculo visitado" xfId="759" builtinId="9" hidden="1"/>
    <cellStyle name="Hipervínculo visitado" xfId="760" builtinId="9" hidden="1"/>
    <cellStyle name="Hipervínculo visitado" xfId="761" builtinId="9" hidden="1"/>
    <cellStyle name="Hipervínculo visitado" xfId="762" builtinId="9" hidden="1"/>
    <cellStyle name="Hipervínculo visitado" xfId="763" builtinId="9" hidden="1"/>
    <cellStyle name="Hipervínculo visitado" xfId="764" builtinId="9" hidden="1"/>
    <cellStyle name="Hipervínculo visitado" xfId="765" builtinId="9" hidden="1"/>
    <cellStyle name="Hipervínculo visitado" xfId="766" builtinId="9" hidden="1"/>
    <cellStyle name="Hipervínculo visitado" xfId="767" builtinId="9" hidden="1"/>
    <cellStyle name="Hipervínculo visitado" xfId="768" builtinId="9" hidden="1"/>
    <cellStyle name="Hipervínculo visitado" xfId="769" builtinId="9" hidden="1"/>
    <cellStyle name="Hipervínculo visitado" xfId="770" builtinId="9" hidden="1"/>
    <cellStyle name="Hipervínculo visitado" xfId="771" builtinId="9" hidden="1"/>
    <cellStyle name="Hipervínculo visitado" xfId="772" builtinId="9" hidden="1"/>
    <cellStyle name="Hipervínculo visitado" xfId="773" builtinId="9" hidden="1"/>
    <cellStyle name="Hipervínculo visitado" xfId="774" builtinId="9" hidden="1"/>
    <cellStyle name="Hipervínculo visitado" xfId="775" builtinId="9" hidden="1"/>
    <cellStyle name="Hipervínculo visitado" xfId="776" builtinId="9" hidden="1"/>
    <cellStyle name="Hipervínculo visitado" xfId="777" builtinId="9" hidden="1"/>
    <cellStyle name="Hipervínculo visitado" xfId="778" builtinId="9" hidden="1"/>
    <cellStyle name="Hipervínculo visitado" xfId="779" builtinId="9" hidden="1"/>
    <cellStyle name="Hipervínculo visitado" xfId="780" builtinId="9" hidden="1"/>
    <cellStyle name="Hipervínculo visitado" xfId="781" builtinId="9" hidden="1"/>
    <cellStyle name="Hipervínculo visitado" xfId="782" builtinId="9" hidden="1"/>
    <cellStyle name="Hipervínculo visitado" xfId="783" builtinId="9" hidden="1"/>
    <cellStyle name="Hipervínculo visitado" xfId="784" builtinId="9" hidden="1"/>
    <cellStyle name="Hipervínculo visitado" xfId="785" builtinId="9" hidden="1"/>
    <cellStyle name="Hipervínculo visitado" xfId="786" builtinId="9" hidden="1"/>
    <cellStyle name="Hipervínculo visitado" xfId="787" builtinId="9" hidden="1"/>
    <cellStyle name="Hipervínculo visitado" xfId="788" builtinId="9" hidden="1"/>
    <cellStyle name="Hipervínculo visitado" xfId="789" builtinId="9" hidden="1"/>
    <cellStyle name="Hipervínculo visitado" xfId="790" builtinId="9" hidden="1"/>
    <cellStyle name="Hipervínculo visitado" xfId="791" builtinId="9" hidden="1"/>
    <cellStyle name="Hipervínculo visitado" xfId="792" builtinId="9" hidden="1"/>
    <cellStyle name="Hipervínculo visitado" xfId="793" builtinId="9" hidden="1"/>
    <cellStyle name="Hipervínculo visitado" xfId="794" builtinId="9" hidden="1"/>
    <cellStyle name="Hipervínculo visitado" xfId="795" builtinId="9" hidden="1"/>
    <cellStyle name="Hipervínculo visitado" xfId="796" builtinId="9" hidden="1"/>
    <cellStyle name="Hipervínculo visitado" xfId="797" builtinId="9" hidden="1"/>
    <cellStyle name="Hipervínculo visitado" xfId="798" builtinId="9" hidden="1"/>
    <cellStyle name="Hipervínculo visitado" xfId="799" builtinId="9" hidden="1"/>
    <cellStyle name="Hipervínculo visitado" xfId="800" builtinId="9" hidden="1"/>
    <cellStyle name="Hipervínculo visitado" xfId="801" builtinId="9" hidden="1"/>
    <cellStyle name="Hipervínculo visitado" xfId="802" builtinId="9" hidden="1"/>
    <cellStyle name="Hipervínculo visitado" xfId="803" builtinId="9" hidden="1"/>
    <cellStyle name="Hipervínculo visitado" xfId="804" builtinId="9" hidden="1"/>
    <cellStyle name="Hipervínculo visitado" xfId="805" builtinId="9" hidden="1"/>
    <cellStyle name="Hipervínculo visitado" xfId="806" builtinId="9" hidden="1"/>
    <cellStyle name="Hipervínculo visitado" xfId="807" builtinId="9" hidden="1"/>
    <cellStyle name="Hipervínculo visitado" xfId="808" builtinId="9" hidden="1"/>
    <cellStyle name="Hipervínculo visitado" xfId="809" builtinId="9" hidden="1"/>
    <cellStyle name="Hipervínculo visitado" xfId="810" builtinId="9" hidden="1"/>
    <cellStyle name="Hipervínculo visitado" xfId="811" builtinId="9" hidden="1"/>
    <cellStyle name="Hipervínculo visitado" xfId="812" builtinId="9" hidden="1"/>
    <cellStyle name="Hipervínculo visitado" xfId="813" builtinId="9" hidden="1"/>
    <cellStyle name="Hipervínculo visitado" xfId="814" builtinId="9" hidden="1"/>
    <cellStyle name="Hipervínculo visitado" xfId="815" builtinId="9" hidden="1"/>
    <cellStyle name="Hipervínculo visitado" xfId="816" builtinId="9" hidden="1"/>
    <cellStyle name="Hipervínculo visitado" xfId="817" builtinId="9" hidden="1"/>
    <cellStyle name="Hipervínculo visitado" xfId="818" builtinId="9" hidden="1"/>
    <cellStyle name="Hipervínculo visitado" xfId="819" builtinId="9" hidden="1"/>
    <cellStyle name="Hipervínculo visitado" xfId="820" builtinId="9" hidden="1"/>
    <cellStyle name="Hipervínculo visitado" xfId="821" builtinId="9" hidden="1"/>
    <cellStyle name="Hipervínculo visitado" xfId="822" builtinId="9" hidden="1"/>
    <cellStyle name="Hipervínculo visitado" xfId="823" builtinId="9" hidden="1"/>
    <cellStyle name="Hipervínculo visitado" xfId="824" builtinId="9" hidden="1"/>
    <cellStyle name="Hipervínculo visitado" xfId="825" builtinId="9" hidden="1"/>
    <cellStyle name="Hipervínculo visitado" xfId="826" builtinId="9" hidden="1"/>
    <cellStyle name="Hipervínculo visitado" xfId="827" builtinId="9" hidden="1"/>
    <cellStyle name="Hipervínculo visitado" xfId="828" builtinId="9" hidden="1"/>
    <cellStyle name="Hipervínculo visitado" xfId="829" builtinId="9" hidden="1"/>
    <cellStyle name="Hipervínculo visitado" xfId="830" builtinId="9" hidden="1"/>
    <cellStyle name="Hipervínculo visitado" xfId="831" builtinId="9" hidden="1"/>
    <cellStyle name="Hipervínculo visitado" xfId="832" builtinId="9" hidden="1"/>
    <cellStyle name="Hipervínculo visitado" xfId="833" builtinId="9" hidden="1"/>
    <cellStyle name="Hipervínculo visitado" xfId="834" builtinId="9" hidden="1"/>
    <cellStyle name="Hipervínculo visitado" xfId="835" builtinId="9" hidden="1"/>
    <cellStyle name="Hipervínculo visitado" xfId="836" builtinId="9" hidden="1"/>
    <cellStyle name="Hipervínculo visitado" xfId="837" builtinId="9" hidden="1"/>
    <cellStyle name="Hipervínculo visitado" xfId="838" builtinId="9" hidden="1"/>
    <cellStyle name="Hipervínculo visitado" xfId="839" builtinId="9" hidden="1"/>
    <cellStyle name="Hipervínculo visitado" xfId="840" builtinId="9" hidden="1"/>
    <cellStyle name="Hipervínculo visitado" xfId="841" builtinId="9" hidden="1"/>
    <cellStyle name="Hipervínculo visitado" xfId="842" builtinId="9" hidden="1"/>
    <cellStyle name="Hipervínculo visitado" xfId="843" builtinId="9" hidden="1"/>
    <cellStyle name="Hipervínculo visitado" xfId="844" builtinId="9" hidden="1"/>
    <cellStyle name="Hipervínculo visitado" xfId="845" builtinId="9" hidden="1"/>
    <cellStyle name="Hipervínculo visitado" xfId="846" builtinId="9" hidden="1"/>
    <cellStyle name="Hipervínculo visitado" xfId="847" builtinId="9" hidden="1"/>
    <cellStyle name="Hipervínculo visitado" xfId="848" builtinId="9" hidden="1"/>
    <cellStyle name="Hipervínculo visitado" xfId="849" builtinId="9" hidden="1"/>
    <cellStyle name="Hipervínculo visitado" xfId="850" builtinId="9" hidden="1"/>
    <cellStyle name="Hipervínculo visitado" xfId="851" builtinId="9" hidden="1"/>
    <cellStyle name="Hipervínculo visitado" xfId="852" builtinId="9" hidden="1"/>
    <cellStyle name="Hipervínculo visitado" xfId="853" builtinId="9" hidden="1"/>
    <cellStyle name="Hipervínculo visitado" xfId="854" builtinId="9" hidden="1"/>
    <cellStyle name="Hipervínculo visitado" xfId="855" builtinId="9" hidden="1"/>
    <cellStyle name="Hipervínculo visitado" xfId="856" builtinId="9" hidden="1"/>
    <cellStyle name="Hipervínculo visitado" xfId="857" builtinId="9" hidden="1"/>
    <cellStyle name="Hipervínculo visitado" xfId="858" builtinId="9" hidden="1"/>
    <cellStyle name="Hipervínculo visitado" xfId="859" builtinId="9" hidden="1"/>
    <cellStyle name="Hipervínculo visitado" xfId="860" builtinId="9" hidden="1"/>
    <cellStyle name="Hipervínculo visitado" xfId="861" builtinId="9" hidden="1"/>
    <cellStyle name="Hipervínculo visitado" xfId="862" builtinId="9" hidden="1"/>
    <cellStyle name="Hipervínculo visitado" xfId="863" builtinId="9" hidden="1"/>
    <cellStyle name="Hipervínculo visitado" xfId="864" builtinId="9" hidden="1"/>
    <cellStyle name="Hipervínculo visitado" xfId="865" builtinId="9" hidden="1"/>
    <cellStyle name="Hipervínculo visitado" xfId="866" builtinId="9" hidden="1"/>
    <cellStyle name="Hipervínculo visitado" xfId="867" builtinId="9" hidden="1"/>
    <cellStyle name="Hipervínculo visitado" xfId="868" builtinId="9" hidden="1"/>
    <cellStyle name="Hipervínculo visitado" xfId="869" builtinId="9" hidden="1"/>
    <cellStyle name="Hipervínculo visitado" xfId="870" builtinId="9" hidden="1"/>
    <cellStyle name="Hipervínculo visitado" xfId="871" builtinId="9" hidden="1"/>
    <cellStyle name="Hipervínculo visitado" xfId="872" builtinId="9" hidden="1"/>
    <cellStyle name="Hipervínculo visitado" xfId="873" builtinId="9" hidden="1"/>
    <cellStyle name="Hipervínculo visitado" xfId="874" builtinId="9" hidden="1"/>
    <cellStyle name="Hipervínculo visitado" xfId="875" builtinId="9" hidden="1"/>
    <cellStyle name="Hipervínculo visitado" xfId="876" builtinId="9" hidden="1"/>
    <cellStyle name="Hipervínculo visitado" xfId="877" builtinId="9" hidden="1"/>
    <cellStyle name="Hipervínculo visitado" xfId="878" builtinId="9" hidden="1"/>
    <cellStyle name="Hipervínculo visitado" xfId="879" builtinId="9" hidden="1"/>
    <cellStyle name="Hipervínculo visitado" xfId="880" builtinId="9" hidden="1"/>
    <cellStyle name="Hipervínculo visitado" xfId="881" builtinId="9" hidden="1"/>
    <cellStyle name="Hipervínculo visitado" xfId="882" builtinId="9" hidden="1"/>
    <cellStyle name="Hipervínculo visitado" xfId="883" builtinId="9" hidden="1"/>
    <cellStyle name="Hipervínculo visitado" xfId="884" builtinId="9" hidden="1"/>
    <cellStyle name="Hipervínculo visitado" xfId="885" builtinId="9" hidden="1"/>
    <cellStyle name="Hipervínculo visitado" xfId="886" builtinId="9" hidden="1"/>
    <cellStyle name="Hipervínculo visitado" xfId="887" builtinId="9" hidden="1"/>
    <cellStyle name="Hipervínculo visitado" xfId="888" builtinId="9" hidden="1"/>
    <cellStyle name="Hipervínculo visitado" xfId="889" builtinId="9" hidden="1"/>
    <cellStyle name="Hipervínculo visitado" xfId="890" builtinId="9" hidden="1"/>
    <cellStyle name="Hipervínculo visitado" xfId="891" builtinId="9" hidden="1"/>
    <cellStyle name="Hipervínculo visitado" xfId="892" builtinId="9" hidden="1"/>
    <cellStyle name="Millares" xfId="2" builtinId="3"/>
    <cellStyle name="Normal" xfId="0" builtinId="0"/>
    <cellStyle name="Porcentual" xfId="3" builtinId="5"/>
  </cellStyles>
  <dxfs count="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font>
    </dxf>
    <dxf>
      <font>
        <b/>
      </font>
    </dxf>
    <dxf>
      <font>
        <i/>
      </font>
    </dxf>
    <dxf>
      <alignment vertical="top"/>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63" Type="http://schemas.openxmlformats.org/officeDocument/2006/relationships/worksheet" Target="worksheets/sheet63.xml"/><Relationship Id="rId68" Type="http://schemas.openxmlformats.org/officeDocument/2006/relationships/worksheet" Target="worksheets/sheet68.xml"/><Relationship Id="rId42" Type="http://schemas.openxmlformats.org/officeDocument/2006/relationships/worksheet" Target="worksheets/sheet42.xml"/><Relationship Id="rId47" Type="http://schemas.openxmlformats.org/officeDocument/2006/relationships/worksheet" Target="worksheets/sheet47.xml"/><Relationship Id="rId21" Type="http://schemas.openxmlformats.org/officeDocument/2006/relationships/worksheet" Target="worksheets/sheet21.xml"/><Relationship Id="rId16" Type="http://schemas.openxmlformats.org/officeDocument/2006/relationships/worksheet" Target="worksheets/sheet16.xml"/><Relationship Id="rId53" Type="http://schemas.openxmlformats.org/officeDocument/2006/relationships/worksheet" Target="worksheets/sheet53.xml"/><Relationship Id="rId58" Type="http://schemas.openxmlformats.org/officeDocument/2006/relationships/worksheet" Target="worksheets/sheet58.xml"/><Relationship Id="rId32" Type="http://schemas.openxmlformats.org/officeDocument/2006/relationships/worksheet" Target="worksheets/sheet32.xml"/><Relationship Id="rId37" Type="http://schemas.openxmlformats.org/officeDocument/2006/relationships/worksheet" Target="worksheets/sheet37.xml"/><Relationship Id="rId74" Type="http://schemas.openxmlformats.org/officeDocument/2006/relationships/pivotCacheDefinition" Target="pivotCache/pivotCacheDefinition6.xml"/><Relationship Id="rId11" Type="http://schemas.openxmlformats.org/officeDocument/2006/relationships/worksheet" Target="worksheets/sheet11.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64" Type="http://schemas.openxmlformats.org/officeDocument/2006/relationships/worksheet" Target="worksheets/sheet64.xml"/><Relationship Id="rId69" Type="http://schemas.openxmlformats.org/officeDocument/2006/relationships/pivotCacheDefinition" Target="pivotCache/pivotCacheDefinition1.xml"/><Relationship Id="rId56" Type="http://schemas.openxmlformats.org/officeDocument/2006/relationships/worksheet" Target="worksheets/sheet56.xml"/><Relationship Id="rId43" Type="http://schemas.openxmlformats.org/officeDocument/2006/relationships/worksheet" Target="worksheets/sheet43.xml"/><Relationship Id="rId48" Type="http://schemas.openxmlformats.org/officeDocument/2006/relationships/worksheet" Target="worksheets/sheet48.xml"/><Relationship Id="rId30" Type="http://schemas.openxmlformats.org/officeDocument/2006/relationships/worksheet" Target="worksheets/sheet30.xml"/><Relationship Id="rId35" Type="http://schemas.openxmlformats.org/officeDocument/2006/relationships/worksheet" Target="worksheets/sheet35.xml"/><Relationship Id="rId22" Type="http://schemas.openxmlformats.org/officeDocument/2006/relationships/worksheet" Target="worksheets/sheet22.xml"/><Relationship Id="rId27" Type="http://schemas.openxmlformats.org/officeDocument/2006/relationships/worksheet" Target="worksheets/sheet27.xml"/><Relationship Id="rId77" Type="http://schemas.openxmlformats.org/officeDocument/2006/relationships/sharedStrings" Target="sharedStrings.xml"/><Relationship Id="rId51" Type="http://schemas.openxmlformats.org/officeDocument/2006/relationships/worksheet" Target="worksheets/sheet51.xml"/><Relationship Id="rId8" Type="http://schemas.openxmlformats.org/officeDocument/2006/relationships/worksheet" Target="worksheets/sheet8.xml"/><Relationship Id="rId72" Type="http://schemas.openxmlformats.org/officeDocument/2006/relationships/pivotCacheDefinition" Target="pivotCache/pivotCacheDefinition4.xml"/><Relationship Id="rId80" Type="http://schemas.openxmlformats.org/officeDocument/2006/relationships/customXml" Target="../customXml/item2.xml"/><Relationship Id="rId3" Type="http://schemas.openxmlformats.org/officeDocument/2006/relationships/worksheet" Target="worksheets/sheet3.xml"/><Relationship Id="rId17" Type="http://schemas.openxmlformats.org/officeDocument/2006/relationships/worksheet" Target="worksheets/sheet17.xml"/><Relationship Id="rId67" Type="http://schemas.openxmlformats.org/officeDocument/2006/relationships/worksheet" Target="worksheets/sheet67.xml"/><Relationship Id="rId59" Type="http://schemas.openxmlformats.org/officeDocument/2006/relationships/worksheet" Target="worksheets/sheet59.xml"/><Relationship Id="rId46" Type="http://schemas.openxmlformats.org/officeDocument/2006/relationships/worksheet" Target="worksheets/sheet46.xml"/><Relationship Id="rId33" Type="http://schemas.openxmlformats.org/officeDocument/2006/relationships/worksheet" Target="worksheets/sheet33.xml"/><Relationship Id="rId38" Type="http://schemas.openxmlformats.org/officeDocument/2006/relationships/worksheet" Target="worksheets/sheet38.xml"/><Relationship Id="rId25" Type="http://schemas.openxmlformats.org/officeDocument/2006/relationships/worksheet" Target="worksheets/sheet25.xml"/><Relationship Id="rId12" Type="http://schemas.openxmlformats.org/officeDocument/2006/relationships/worksheet" Target="worksheets/sheet12.xml"/><Relationship Id="rId54" Type="http://schemas.openxmlformats.org/officeDocument/2006/relationships/worksheet" Target="worksheets/sheet54.xml"/><Relationship Id="rId41" Type="http://schemas.openxmlformats.org/officeDocument/2006/relationships/worksheet" Target="worksheets/sheet41.xml"/><Relationship Id="rId70" Type="http://schemas.openxmlformats.org/officeDocument/2006/relationships/pivotCacheDefinition" Target="pivotCache/pivotCacheDefinition2.xml"/><Relationship Id="rId20" Type="http://schemas.openxmlformats.org/officeDocument/2006/relationships/worksheet" Target="worksheets/sheet20.xml"/><Relationship Id="rId75" Type="http://schemas.openxmlformats.org/officeDocument/2006/relationships/theme" Target="theme/theme1.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57" Type="http://schemas.openxmlformats.org/officeDocument/2006/relationships/worksheet" Target="worksheets/sheet57.xml"/><Relationship Id="rId49" Type="http://schemas.openxmlformats.org/officeDocument/2006/relationships/worksheet" Target="worksheets/sheet49.xml"/><Relationship Id="rId36" Type="http://schemas.openxmlformats.org/officeDocument/2006/relationships/worksheet" Target="worksheets/sheet36.xml"/><Relationship Id="rId23" Type="http://schemas.openxmlformats.org/officeDocument/2006/relationships/worksheet" Target="worksheets/sheet23.xml"/><Relationship Id="rId28" Type="http://schemas.openxmlformats.org/officeDocument/2006/relationships/worksheet" Target="worksheets/sheet28.xml"/><Relationship Id="rId65" Type="http://schemas.openxmlformats.org/officeDocument/2006/relationships/worksheet" Target="worksheets/sheet65.xml"/><Relationship Id="rId52" Type="http://schemas.openxmlformats.org/officeDocument/2006/relationships/worksheet" Target="worksheets/sheet52.xml"/><Relationship Id="rId44" Type="http://schemas.openxmlformats.org/officeDocument/2006/relationships/worksheet" Target="worksheets/sheet44.xml"/><Relationship Id="rId31" Type="http://schemas.openxmlformats.org/officeDocument/2006/relationships/worksheet" Target="worksheets/sheet31.xml"/><Relationship Id="rId73" Type="http://schemas.openxmlformats.org/officeDocument/2006/relationships/pivotCacheDefinition" Target="pivotCache/pivotCacheDefinition5.xml"/><Relationship Id="rId78" Type="http://schemas.openxmlformats.org/officeDocument/2006/relationships/calcChain" Target="calcChain.xml"/><Relationship Id="rId60" Type="http://schemas.openxmlformats.org/officeDocument/2006/relationships/worksheet" Target="worksheets/sheet60.xml"/><Relationship Id="rId10" Type="http://schemas.openxmlformats.org/officeDocument/2006/relationships/worksheet" Target="worksheets/sheet10.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55" Type="http://schemas.openxmlformats.org/officeDocument/2006/relationships/worksheet" Target="worksheets/sheet55.xml"/><Relationship Id="rId34" Type="http://schemas.openxmlformats.org/officeDocument/2006/relationships/worksheet" Target="worksheets/sheet3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pivotCacheDefinition" Target="pivotCache/pivotCacheDefinition3.xml"/><Relationship Id="rId2" Type="http://schemas.openxmlformats.org/officeDocument/2006/relationships/worksheet" Target="worksheets/sheet2.xml"/><Relationship Id="rId29" Type="http://schemas.openxmlformats.org/officeDocument/2006/relationships/worksheet" Target="worksheets/sheet29.xml"/><Relationship Id="rId66" Type="http://schemas.openxmlformats.org/officeDocument/2006/relationships/worksheet" Target="worksheets/sheet66.xml"/><Relationship Id="rId40" Type="http://schemas.openxmlformats.org/officeDocument/2006/relationships/worksheet" Target="worksheets/sheet40.xml"/><Relationship Id="rId45" Type="http://schemas.openxmlformats.org/officeDocument/2006/relationships/worksheet" Target="worksheets/sheet45.xml"/><Relationship Id="rId24" Type="http://schemas.openxmlformats.org/officeDocument/2006/relationships/worksheet" Target="worksheets/sheet24.xml"/></Relationships>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91540</xdr:rowOff>
    </xdr:from>
    <xdr:to>
      <xdr:col>0</xdr:col>
      <xdr:colOff>698033</xdr:colOff>
      <xdr:row>4</xdr:row>
      <xdr:rowOff>285750</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560FB502-0B92-4CC5-BC08-4D4DA8F94BED}"/>
            </a:ext>
          </a:extLst>
        </xdr:cNvPr>
        <xdr:cNvSpPr/>
      </xdr:nvSpPr>
      <xdr:spPr>
        <a:xfrm>
          <a:off x="0" y="91540"/>
          <a:ext cx="698033" cy="834290"/>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EE65B20F-C09E-47D9-9BB3-EEF02CA6DA3A}"/>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0B8A758F-8966-4E94-A0E2-B26BAE341943}"/>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D4075702-0F80-4A1D-9894-91326CD59EC4}"/>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9F643982-4F60-46F3-8411-423A6CC1FBB6}"/>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F7E2992E-BEE4-479B-B74E-5510118B83DA}"/>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FB6F2689-6EA9-4795-A0D3-B9FB9F313E87}"/>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464469DB-1422-4D22-8D20-7EF0814AC4F5}"/>
            </a:ext>
          </a:extLst>
        </xdr:cNvPr>
        <xdr:cNvSpPr/>
      </xdr:nvSpPr>
      <xdr:spPr>
        <a:xfrm>
          <a:off x="0" y="95250"/>
          <a:ext cx="701843" cy="97067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9322DD6A-A1DF-4297-8639-2E530764B91F}"/>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6C239775-02B7-4E19-B215-CD4DA538B93F}"/>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3C7EF7F1-8BD4-4444-90A6-B22335DE00E6}"/>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91540</xdr:rowOff>
    </xdr:from>
    <xdr:to>
      <xdr:col>0</xdr:col>
      <xdr:colOff>698033</xdr:colOff>
      <xdr:row>4</xdr:row>
      <xdr:rowOff>285750</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CDB66FA3-FA91-4928-B49C-A9207D5B0F80}"/>
            </a:ext>
          </a:extLst>
        </xdr:cNvPr>
        <xdr:cNvSpPr/>
      </xdr:nvSpPr>
      <xdr:spPr>
        <a:xfrm>
          <a:off x="0" y="95350"/>
          <a:ext cx="701843" cy="824765"/>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BC3DB640-7B3F-4DF9-A822-B3358ED69E4A}"/>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911486C3-3557-4961-9855-987EB95A1462}"/>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7DE79B8A-CA70-40BC-A530-409E3E0D6A90}"/>
            </a:ext>
          </a:extLst>
        </xdr:cNvPr>
        <xdr:cNvSpPr/>
      </xdr:nvSpPr>
      <xdr:spPr>
        <a:xfrm>
          <a:off x="0" y="95250"/>
          <a:ext cx="701843" cy="97067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D2407F92-D051-46B9-9F01-7B9DA702FF13}"/>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7C533615-0345-4898-9D1C-E9BF40F45C16}"/>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A2BD9DCE-5676-4AA6-96A5-BA0FFED986E8}"/>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8886DB54-87DE-4091-B306-05268537FF98}"/>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26FBE6AC-6433-481B-923B-B8F8418FE208}"/>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A5E1999E-BEB1-4657-A0FE-2E019145213B}"/>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1867E6D4-0831-4004-B917-A67D4EB0D094}"/>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91540</xdr:rowOff>
    </xdr:from>
    <xdr:to>
      <xdr:col>0</xdr:col>
      <xdr:colOff>698033</xdr:colOff>
      <xdr:row>4</xdr:row>
      <xdr:rowOff>285750</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69C4EE1A-4376-4A1B-97AF-C3A3B3CA635F}"/>
            </a:ext>
          </a:extLst>
        </xdr:cNvPr>
        <xdr:cNvSpPr/>
      </xdr:nvSpPr>
      <xdr:spPr>
        <a:xfrm>
          <a:off x="0" y="94080"/>
          <a:ext cx="700573" cy="835560"/>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3F279A99-4A0C-41B3-B400-712A5F50A76F}"/>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4DF83328-328C-4993-A4CE-8F80BB851829}"/>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7FAF4A15-DF38-43E2-BA45-D15AF0EC8232}"/>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69073387-F974-4FE3-9783-7652916C9C1B}"/>
            </a:ext>
          </a:extLst>
        </xdr:cNvPr>
        <xdr:cNvSpPr/>
      </xdr:nvSpPr>
      <xdr:spPr>
        <a:xfrm>
          <a:off x="0" y="91440"/>
          <a:ext cx="698033" cy="96686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C25CE38A-1DC4-4390-B5A0-78CF0E6D088D}"/>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91540</xdr:rowOff>
    </xdr:from>
    <xdr:to>
      <xdr:col>0</xdr:col>
      <xdr:colOff>698033</xdr:colOff>
      <xdr:row>4</xdr:row>
      <xdr:rowOff>285750</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B43B825A-E209-4EC5-9590-271526602605}"/>
            </a:ext>
          </a:extLst>
        </xdr:cNvPr>
        <xdr:cNvSpPr/>
      </xdr:nvSpPr>
      <xdr:spPr>
        <a:xfrm>
          <a:off x="0" y="95350"/>
          <a:ext cx="701843" cy="824765"/>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D14F60D0-A1BA-4EDA-9A4D-A59FAC801556}"/>
            </a:ext>
          </a:extLst>
        </xdr:cNvPr>
        <xdr:cNvSpPr/>
      </xdr:nvSpPr>
      <xdr:spPr>
        <a:xfrm>
          <a:off x="0" y="95250"/>
          <a:ext cx="701843" cy="97067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13EA3B2F-1F12-4D4C-A6AA-3DDFE7F1617A}"/>
            </a:ext>
          </a:extLst>
        </xdr:cNvPr>
        <xdr:cNvSpPr/>
      </xdr:nvSpPr>
      <xdr:spPr>
        <a:xfrm>
          <a:off x="0" y="95250"/>
          <a:ext cx="701843" cy="97067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BEABFE64-8A6A-4CCC-88F5-BB8C066478A6}"/>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68409FA7-74B6-4FF3-B47F-377EB837418B}"/>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91540</xdr:rowOff>
    </xdr:from>
    <xdr:to>
      <xdr:col>0</xdr:col>
      <xdr:colOff>698033</xdr:colOff>
      <xdr:row>4</xdr:row>
      <xdr:rowOff>285750</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DDB82E47-BC28-4E92-A5DF-83C4B6B889CD}"/>
            </a:ext>
          </a:extLst>
        </xdr:cNvPr>
        <xdr:cNvSpPr/>
      </xdr:nvSpPr>
      <xdr:spPr>
        <a:xfrm>
          <a:off x="0" y="94080"/>
          <a:ext cx="700573" cy="835560"/>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1EBF1F0C-AE22-4E2C-8CF6-414544130A0C}"/>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725F6C58-B9BD-44AA-AE7C-A27C676F3201}"/>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8412F3E3-E6E3-4882-8BCB-BB81EBD1249D}"/>
            </a:ext>
          </a:extLst>
        </xdr:cNvPr>
        <xdr:cNvSpPr/>
      </xdr:nvSpPr>
      <xdr:spPr>
        <a:xfrm>
          <a:off x="0" y="91440"/>
          <a:ext cx="700573" cy="969402"/>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87730</xdr:rowOff>
    </xdr:from>
    <xdr:to>
      <xdr:col>0</xdr:col>
      <xdr:colOff>696128</xdr:colOff>
      <xdr:row>5</xdr:row>
      <xdr:rowOff>69707</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9BAC4625-40F0-4128-B13B-3170EB290C3D}"/>
            </a:ext>
          </a:extLst>
        </xdr:cNvPr>
        <xdr:cNvSpPr/>
      </xdr:nvSpPr>
      <xdr:spPr>
        <a:xfrm>
          <a:off x="0" y="91540"/>
          <a:ext cx="698033" cy="881137"/>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5</xdr:row>
      <xdr:rowOff>47282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0BE07FFA-8A3A-4DAC-A232-E51D59E7D508}"/>
            </a:ext>
          </a:extLst>
        </xdr:cNvPr>
        <xdr:cNvSpPr/>
      </xdr:nvSpPr>
      <xdr:spPr>
        <a:xfrm>
          <a:off x="0" y="100263"/>
          <a:ext cx="698033" cy="96636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701843</xdr:colOff>
      <xdr:row>4</xdr:row>
      <xdr:rowOff>200025</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043CE42B-81AD-4223-B4BD-F93DF8E78A87}"/>
            </a:ext>
          </a:extLst>
        </xdr:cNvPr>
        <xdr:cNvSpPr/>
      </xdr:nvSpPr>
      <xdr:spPr>
        <a:xfrm>
          <a:off x="0" y="95250"/>
          <a:ext cx="701843" cy="742950"/>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22E35CD9-5AFC-4C85-9CFB-0668B4BFCA02}"/>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698033</xdr:colOff>
      <xdr:row>4</xdr:row>
      <xdr:rowOff>166762</xdr:rowOff>
    </xdr:to>
    <xdr:sp macro="" textlink="">
      <xdr:nvSpPr>
        <xdr:cNvPr id="2" name="Rechteck: abgerundete Ecken 1">
          <a:hlinkClick xmlns:r="http://schemas.openxmlformats.org/officeDocument/2006/relationships" r:id="rId1"/>
          <a:extLst>
            <a:ext uri="{FF2B5EF4-FFF2-40B4-BE49-F238E27FC236}">
              <a16:creationId xmlns="" xmlns:a16="http://schemas.microsoft.com/office/drawing/2014/main" id="{3D141068-16DF-45FD-8354-7F970AEF7513}"/>
            </a:ext>
          </a:extLst>
        </xdr:cNvPr>
        <xdr:cNvSpPr/>
      </xdr:nvSpPr>
      <xdr:spPr>
        <a:xfrm>
          <a:off x="0" y="95250"/>
          <a:ext cx="698033" cy="964481"/>
        </a:xfrm>
        <a:prstGeom prst="roundRect">
          <a:avLst/>
        </a:prstGeom>
        <a:solidFill>
          <a:schemeClr val="bg1"/>
        </a:solidFill>
        <a:ln>
          <a:noFill/>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000">
              <a:solidFill>
                <a:sysClr val="windowText" lastClr="000000"/>
              </a:solidFill>
            </a:rPr>
            <a:t>&lt;</a:t>
          </a:r>
        </a:p>
        <a:p>
          <a:pPr algn="ctr"/>
          <a:r>
            <a:rPr lang="de-DE" sz="1000">
              <a:solidFill>
                <a:sysClr val="windowText" lastClr="000000"/>
              </a:solidFill>
            </a:rPr>
            <a:t>Back to Index</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 Id="rId2" Type="http://schemas.microsoft.com/office/2006/relationships/xlExternalLinkPath/xlPathMissing" Target="Indicator%20sheets_20210301%20v2_jk.xlsx" TargetMode="Externa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 Id="rId2" Type="http://schemas.openxmlformats.org/officeDocument/2006/relationships/externalLinkPath" Target="CRA%20Uganda%20indicators%20JS_v1.xlsx" TargetMode="Externa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Frank Mueller" refreshedDate="44314.488951504631" createdVersion="7" refreshedVersion="7" minRefreshableVersion="3" recordCount="1770">
  <cacheSource type="worksheet">
    <worksheetSource ref="A22:H1792" sheet="1.2" r:id="rId2"/>
  </cacheSource>
  <cacheFields count="8">
    <cacheField name="District" numFmtId="0">
      <sharedItems count="110">
        <s v="ABIM"/>
        <s v="ADJUMANI"/>
        <s v="AGAGO"/>
        <s v="ALEBTONG"/>
        <s v="AMOLATAR"/>
        <s v="AMUDAT"/>
        <s v="AMURIA"/>
        <s v="AMURU"/>
        <s v="APAC"/>
        <s v="ARUA"/>
        <s v="BUDAKA"/>
        <s v="BUDUDA"/>
        <s v="BUGIRI"/>
        <s v="BUHWEJU"/>
        <s v="BUIKWE"/>
        <s v="BUKEDEA"/>
        <s v="BUKOMANSIMBI"/>
        <s v="BUKWO"/>
        <s v="BULAMBULI"/>
        <s v="BULIISA"/>
        <s v="BUNDIBUGYO"/>
        <s v="BUSHENYI"/>
        <s v="BUSIA"/>
        <s v="BUTALEJA"/>
        <s v="BUTAMBALA"/>
        <s v="BUVUMA"/>
        <s v="BUYENDE"/>
        <s v="DOKOLO"/>
        <s v="GOMBA"/>
        <s v="GULU"/>
        <s v="HOIMA"/>
        <s v="IBANDA"/>
        <s v="IGANGA"/>
        <s v="ISINGIRO"/>
        <s v="JINJA"/>
        <s v="KAABONG"/>
        <s v="KABALE"/>
        <s v="KABAROLE"/>
        <s v="KABERAMAIDO"/>
        <s v="KALANGALA"/>
        <s v="KALIRO"/>
        <s v="KALUNGU"/>
        <s v="KAMPALA"/>
        <s v="KAMULI"/>
        <s v="KAMWENGE"/>
        <s v="KANUNGU"/>
        <s v="KAPCHORWA"/>
        <s v="KASESE"/>
        <s v="KATAKWI"/>
        <s v="KAYUNGA"/>
        <s v="KIBAALE"/>
        <s v="KIBOGA"/>
        <s v="KIBUKU"/>
        <s v="KIRUHURA"/>
        <s v="KIRYANDONGO"/>
        <s v="KISORO"/>
        <s v="KITGUM"/>
        <s v="KOBOKO"/>
        <s v="KOLE"/>
        <s v="KOTIDO"/>
        <s v="KUMI"/>
        <s v="KWEEN"/>
        <s v="KYANKWANZI"/>
        <s v="KYEGEGWA"/>
        <s v="KYENJOJO"/>
        <s v="LAMWO"/>
        <s v="LIRA"/>
        <s v="LUUKA"/>
        <s v="LUWERO"/>
        <s v="LWENGO"/>
        <s v="LYANTONDE"/>
        <s v="MANAFWA"/>
        <s v="MARACHA"/>
        <s v="MASAKA"/>
        <s v="MASINDI"/>
        <s v="MAYUGE"/>
        <s v="MBALE"/>
        <s v="MBARARA"/>
        <s v="MITOOMA"/>
        <s v="MITYANA"/>
        <s v="MOROTO"/>
        <s v="MOYO"/>
        <s v="MPIGI"/>
        <s v="MUBENDE"/>
        <s v="MUKONO"/>
        <s v="NAKAPIRIPIRIT"/>
        <s v="NAKASEKE"/>
        <s v="NAKASONGOLA"/>
        <s v="NAMAYINGO"/>
        <s v="NAMUTUMBA"/>
        <s v="NAPAK"/>
        <s v="NEBBI"/>
        <s v="NGORA"/>
        <s v="NTOROKO"/>
        <s v="NTUNGAMO"/>
        <s v="NWOYA"/>
        <s v="OTUKE"/>
        <s v="OYAM"/>
        <s v="PADER"/>
        <s v="PALLISA"/>
        <s v="RAKAI"/>
        <s v="RUKUNGIRI"/>
        <s v="SERERE"/>
        <s v="SIRONKO"/>
        <s v="SOROTI"/>
        <s v="SSEMBABULE"/>
        <s v="TORORO"/>
        <s v="WAKISO"/>
        <s v="YUMBE"/>
        <s v="ZOMBO"/>
      </sharedItems>
    </cacheField>
    <cacheField name="Code" numFmtId="0">
      <sharedItems/>
    </cacheField>
    <cacheField name="Date (YMD)" numFmtId="0">
      <sharedItems count="1062">
        <s v="1986/00/00"/>
        <s v="2003/08/31"/>
        <s v="2007/07/00"/>
        <s v="2008/06/02"/>
        <s v="2009/01/21"/>
        <s v="2009/06/02"/>
        <s v="2009/06/26"/>
        <s v="2011/04/11"/>
        <s v="2002/11/01"/>
        <s v="2006/12/07"/>
        <s v="2007/10/25"/>
        <s v="2007/09/19"/>
        <s v="2012/08/22"/>
        <s v="2012/11/00"/>
        <s v="2013/10/00"/>
        <s v="2013/10/04"/>
        <s v="2014/10/02"/>
        <s v="2010/09/05"/>
        <s v="2011/06/25"/>
        <s v="2011/06/27"/>
        <s v="2013/11/05"/>
        <s v="2014/09/09"/>
        <s v="2010/11/11"/>
        <s v="2011/03/01"/>
        <s v="2011/06/23"/>
        <s v="2011/09/14"/>
        <s v="2003/01/24"/>
        <s v="2011/01/24"/>
        <s v="2011/09/15"/>
        <s v="2013/05/00"/>
        <s v="2013/05/03"/>
        <s v="2015/04/07"/>
        <s v="2016/11/14"/>
        <s v="2018/05/21"/>
        <s v="2018/06/20"/>
        <s v="2007/00/00"/>
        <s v="2007/08/00"/>
        <s v="2007/08/24"/>
        <s v="2007/09/00"/>
        <s v="2007/09/29"/>
        <s v="2007/10/00"/>
        <s v="2008/00/00"/>
        <s v="2008/08/00"/>
        <s v="2009/03/31"/>
        <s v="2009/04/19"/>
        <s v="2009/06/00"/>
        <s v="2009/11/16"/>
        <s v="2010/07/29"/>
        <s v="2010/09/30"/>
        <s v="2010/10/05"/>
        <s v="2011/11/15"/>
        <s v="2011/12/28"/>
        <s v="2012/06/05"/>
        <s v="2012/08/00"/>
        <s v="2013/03/02"/>
        <s v="2013/11/06"/>
        <s v="2015/04/27"/>
        <s v="2016/05/11"/>
        <s v="2018/05/02"/>
        <s v="2005/01/31"/>
        <s v="2006/09/09"/>
        <s v="2009/03/22"/>
        <s v="2009/04/02"/>
        <s v="2012/08/07"/>
        <s v="2013/08/07"/>
        <s v="1997/03/31"/>
        <s v="1997/09/11"/>
        <s v="2001/07/17"/>
        <s v="2010/06/24"/>
        <s v="1990/06/31"/>
        <s v="1995/09/23"/>
        <s v="2001/09/22"/>
        <s v="2002/03/01"/>
        <s v="2003/09/05"/>
        <s v="2007/07/04"/>
        <s v="2009/03/19"/>
        <s v="2009/07/28"/>
        <s v="2011/06/14"/>
        <s v="2011/07/03"/>
        <s v="2011/09/16"/>
        <s v="2011/11/11"/>
        <s v="2012/07/30"/>
        <s v="2012/10/12"/>
        <s v="2013/02/19"/>
        <s v="2013/09/05"/>
        <s v="2013/11/02"/>
        <s v="2009/07/21"/>
        <s v="2013/01/00"/>
        <s v="2013/01/07"/>
        <s v="2013/01/09"/>
        <s v="2013/01/17"/>
        <s v="2013/03/19"/>
        <s v="2013/09/00"/>
        <s v="1933/00/00"/>
        <s v="1964/00/00"/>
        <s v="1970/00/00"/>
        <s v="1997/00/00"/>
        <s v="1998/05/24"/>
        <s v="2007/05/31"/>
        <s v="2007/06/03"/>
        <s v="2007/08/01"/>
        <s v="2007/08/07"/>
        <s v="2007/10/01"/>
        <s v="2007/10/12"/>
        <s v="2010/00/00"/>
        <s v="2010/01/01"/>
        <s v="2010/02/00"/>
        <s v="2010/03/01"/>
        <s v="2010/03/03"/>
        <s v="2010/03/20"/>
        <s v="2010/04/20"/>
        <s v="2010/04/24"/>
        <s v="2010/05/25"/>
        <s v="2010/08/14"/>
        <s v="2010/09/01"/>
        <s v="2010/10/00"/>
        <s v="2010/10/01"/>
        <s v="2011/08/12"/>
        <s v="2011/08/28"/>
        <s v="2011/09/20"/>
        <s v="2012/00/00"/>
        <s v="2012/06/00"/>
        <s v="2012/06/25"/>
        <s v="2012/06/28"/>
        <s v="2012/07/01"/>
        <s v="2012/10/00"/>
        <s v="2012/10/01"/>
        <s v="2013/08/09"/>
        <s v="2013/08/10"/>
        <s v="2013/09/23"/>
        <s v="2013/09/25"/>
        <s v="2014/06/02"/>
        <s v="2014/06/05"/>
        <s v="2014/09/11"/>
        <s v="2015/04/26"/>
        <s v="2017/05/30"/>
        <s v="2017/08/27"/>
        <s v="2018/06/19"/>
        <s v="2003/02/17"/>
        <s v="2003/09/30"/>
        <s v="2014/03/06"/>
        <s v="2016/04/16"/>
        <s v="2016/04/18"/>
        <s v="2018/04/16"/>
        <s v="2002/05/09"/>
        <s v="2010/03/10"/>
        <s v="2010/10/04"/>
        <s v="2010/10/24"/>
        <s v="2011/07/26"/>
        <s v="2011/09/26"/>
        <s v="2011/06/16"/>
        <s v="2011/06/24"/>
        <s v="2011/07/01"/>
        <s v="2011/07/04"/>
        <s v="2012/04/14"/>
        <s v="2014/04/01"/>
        <s v="2005/06/00"/>
        <s v="2010/04/06"/>
        <s v="2010/08/12"/>
        <s v="2011/08/02"/>
        <s v="2011/09/23"/>
        <s v="2012/09/00"/>
        <s v="2016/05/25"/>
        <s v="2018/06/14"/>
        <s v="2005/03/03"/>
        <s v="2008/10/24"/>
        <s v="2009/05/00"/>
        <s v="2009/09/26"/>
        <s v="2009/09/27"/>
        <s v="2009/10/23"/>
        <s v="2010/12/30"/>
        <s v="2011/02/01"/>
        <s v="2011/03/25"/>
        <s v="2013/03/07"/>
        <s v="2014/08/26"/>
        <s v="2017/09/19"/>
        <s v="1992/00/00"/>
        <s v="2003/08/27"/>
        <s v="2010/02/08"/>
        <s v="2010/03/25"/>
        <s v="2010/05/14"/>
        <s v="2011/10/14"/>
        <s v="2013/04/20"/>
        <s v="2016/10/04"/>
        <s v="2011/06/07"/>
        <s v="2011/07/15"/>
        <s v="2011/08/00"/>
        <s v="2011/08/18"/>
        <s v="2011/08/29"/>
        <s v="2011/09/05"/>
        <s v="2011/09/07"/>
        <s v="2011/10/03"/>
        <s v="2013/00/19"/>
        <s v="2013/04/17"/>
        <s v="2015/05/01"/>
        <s v="2017/04/10"/>
        <s v="2017/04/17"/>
        <s v="2017/05/28"/>
        <s v="2017/06/28"/>
        <s v="2018/06/07"/>
        <s v="2016/03/21"/>
        <s v="2016/03/23"/>
        <s v="1992/04/04"/>
        <s v="1993/00/00"/>
        <s v="2001/11/02"/>
        <s v="2002/05/04"/>
        <s v="2004/10/15"/>
        <s v="2006/08/03"/>
        <s v="2007/02/07"/>
        <s v="2011/02/22"/>
        <s v="2017/09/04"/>
        <s v="2002/00/00"/>
        <s v="2002/11/02"/>
        <s v="2003/09/25"/>
        <s v="2007/07/20"/>
        <s v="2007/09/01"/>
        <s v="2008/02/04"/>
        <s v="2009/03/21"/>
        <s v="2009/09/18"/>
        <s v="2012/08/27"/>
        <s v="2013/08/16"/>
        <s v="2013/09/12"/>
        <s v="2014/03/00"/>
        <s v="2014/06/00"/>
        <s v="2014/06/25"/>
        <s v="2014/07/30"/>
        <s v="2015/03/02"/>
        <s v="2015/03/04"/>
        <s v="2015/03/20"/>
        <s v="2015/06/17"/>
        <s v="2015/11/06"/>
        <s v="2015/12/03"/>
        <s v="2015/12/05"/>
        <s v="2015/12/16"/>
        <s v="2016/11/03"/>
        <s v="2016/11/04"/>
        <s v="2017/07/26"/>
        <s v="2017/10/11"/>
        <s v="2018/05/23"/>
        <s v="1989/06/01"/>
        <s v="2009/10/24"/>
        <s v="2009/10/26"/>
        <s v="2015/05/24"/>
        <s v="2015/06/06"/>
        <s v="2015/10/01"/>
        <s v="2017/02/01"/>
        <s v="2006/11/28"/>
        <s v="2010/02/20"/>
        <s v="2010/03/04"/>
        <s v="2010/04/23"/>
        <s v="2011/02/00"/>
        <s v="2011/07/00"/>
        <s v="2011/09/09"/>
        <s v="2011/09/19"/>
        <s v="2013/03/14"/>
        <s v="2014/00/00"/>
        <s v="2014/04/02"/>
        <s v="2014/07/11"/>
        <s v="2014/11/09"/>
        <s v="2015/06/05"/>
        <s v="2015/10/22"/>
        <s v="2017/03/06"/>
        <s v="2017/03/07"/>
        <s v="2018/00/04"/>
        <s v="2018/03/18"/>
        <s v="2018/03/26"/>
        <s v="2018/04/04"/>
        <s v="2018/04/29"/>
        <s v="2018/05/01"/>
        <s v="2018/05/03"/>
        <s v="2018/05/04"/>
        <s v="2011/04/18"/>
        <s v="2012/06/04"/>
        <s v="2014/07/31"/>
        <s v="1994/02/15"/>
        <s v="2011/08/16"/>
        <s v="2013/05/06"/>
        <s v="2013/04/00"/>
        <s v="2013/04/29"/>
        <s v="2013/06/07"/>
        <s v="2014/10/21"/>
        <s v="2016/10/21"/>
        <s v="2009/07/15"/>
        <s v="2010/10/19"/>
        <s v="2010/04/02"/>
        <s v="2011/07/27"/>
        <s v="2011/08/19"/>
        <s v="2012/01/31"/>
        <s v="1997/09/24"/>
        <s v="2004/06/27"/>
        <s v="2005/07/27"/>
        <s v="2010/08/26"/>
        <s v="2011/06/08"/>
        <s v="2011/06/09"/>
        <s v="2011/06/21"/>
        <s v="2011/08/06"/>
        <s v="2012/01/30"/>
        <s v="2013/10/28"/>
        <s v="2013/11/04"/>
        <s v="2013/11/14"/>
        <s v="2014/09/00"/>
        <s v="1994/03/28"/>
        <s v="1994/08/31"/>
        <s v="2004/01/05"/>
        <s v="2007/09/17"/>
        <s v="2010/04/28"/>
        <s v="2010/07/01"/>
        <s v="2011/10/05"/>
        <s v="2013/03/08"/>
        <s v="2016/03/06"/>
        <s v="2016/03/30"/>
        <s v="2016/04/01"/>
        <s v="2016/04/22"/>
        <s v="2017/09/27"/>
        <s v="1989/09/06"/>
        <s v="1991/10/23"/>
        <s v="2009/04/20"/>
        <s v="2010/03/18"/>
        <s v="2010/09/17"/>
        <s v="2010/09/24"/>
        <s v="2010/11/22"/>
        <s v="2011/03/10"/>
        <s v="2011/03/11"/>
        <s v="2011/03/18"/>
        <s v="2012/10/05"/>
        <s v="2013/09/14"/>
        <s v="2013/10/17"/>
        <s v="2014/01/15"/>
        <s v="2014/02/14"/>
        <s v="2014/02/21"/>
        <s v="2014/09/16"/>
        <s v="1992/01/20"/>
        <s v="1995/09/30"/>
        <s v="1997/04/28"/>
        <s v="2002/10/29"/>
        <s v="2003/07/07"/>
        <s v="2005/05/20"/>
        <s v="2011/07/05"/>
        <s v="2006/09/04"/>
        <s v="2008/09/17"/>
        <s v="2009/09/11"/>
        <s v="2010/04/00"/>
        <s v="2010/04/29"/>
        <s v="2010/06/00"/>
        <s v="2011/04/30"/>
        <s v="2012/03/15"/>
        <s v="2013/03/00"/>
        <s v="2013/04/24"/>
        <s v="2014/04/00"/>
        <s v="2014/06/01"/>
        <s v="2014/10/01"/>
        <s v="2015/02/14"/>
        <s v="2015/02/16"/>
        <s v="2015/08/18"/>
        <s v="2017/09/06"/>
        <s v="2017/09/09"/>
        <s v="2017/09/23"/>
        <s v="2017/09/25"/>
        <s v="2017/09/29"/>
        <s v="2018/02/12"/>
        <s v="2018/02/13"/>
        <s v="2018/03/28"/>
        <s v="2018/05/28"/>
        <s v="2003/03/27"/>
        <s v="2009/03/01"/>
        <s v="2010/08/18"/>
        <s v="2011/06/22"/>
        <s v="2013/09/24"/>
        <s v="2013/09/30"/>
        <s v="2013/10/10"/>
        <s v="2014/02/00"/>
        <s v="2018/07/05"/>
        <s v="2002/05/00"/>
        <s v="2002/06/02"/>
        <s v="2003/01/07"/>
        <s v="2005/03/10"/>
        <s v="2011/00/00"/>
        <s v="2011/05/03"/>
        <s v="2011/08/05"/>
        <s v="2011/08/08"/>
        <s v="2011/08/10"/>
        <s v="2011/08/17"/>
        <s v="2012/00/01"/>
        <s v="2012/04/00"/>
        <s v="2013/05/29"/>
        <s v="2013/06/00"/>
        <s v="2015/09/16"/>
        <s v="1989/05/16"/>
        <s v="1994/09/08"/>
        <s v="2005/03/20"/>
        <s v="2009/10/03"/>
        <s v="2009/10/05"/>
        <s v="2009/12/25"/>
        <s v="2010/01/15"/>
        <s v="2010/05/02"/>
        <s v="2010/05/15"/>
        <s v="2010/05/16"/>
        <s v="2010/05/19"/>
        <s v="2011/03/30"/>
        <s v="2014/01/20"/>
        <s v="2014/02/01"/>
        <s v="2014/02/03"/>
        <s v="2014/02/05"/>
        <s v="2014/08/27"/>
        <s v="2014/09/28"/>
        <s v="2014/12/03"/>
        <s v="2015/01/23"/>
        <s v="2015/03/01"/>
        <s v="2015/03/06"/>
        <s v="2015/04/23"/>
        <s v="2015/05/02"/>
        <s v="2015/05/04"/>
        <s v="2015/05/07"/>
        <s v="2016/10/17"/>
        <s v="2016/12/01"/>
        <s v="2018/09/29"/>
        <s v="1991/10/30"/>
        <s v="2000/01/23"/>
        <s v="2004/11/24"/>
        <s v="2005/09/05"/>
        <s v="2009/09/13"/>
        <s v="2010/03/05"/>
        <s v="2013/02/27"/>
        <s v="2013/04/27"/>
        <s v="2013/05/07"/>
        <s v="2015/02/11"/>
        <s v="2018/02/25"/>
        <s v="2018/03/09"/>
        <s v="2018/03/11"/>
        <s v="2010/10/26"/>
        <s v="2012/09/30"/>
        <s v="2008/08/07"/>
        <s v="2013/04/30"/>
        <s v="2010/11/01"/>
        <s v="2010/11/04"/>
        <s v="2015/04/05"/>
        <s v="2016/05/02"/>
        <s v="2018/02/15"/>
        <s v="1990/09/27"/>
        <s v="1991/03/18"/>
        <s v="1992/04/21"/>
        <s v="1994/09/15"/>
        <s v="1995/04/10"/>
        <s v="1995/05/09"/>
        <s v="1995/05/15"/>
        <s v="1995/05/17"/>
        <s v="1997/04/06"/>
        <s v="1997/04/13"/>
        <s v="1998/03/25"/>
        <s v="1998/05/09"/>
        <s v="1999/08/12"/>
        <s v="2003/12/11"/>
        <s v="2004/01/02"/>
        <s v="2004/09/09"/>
        <s v="2004/11/25"/>
        <s v="2005/03/21"/>
        <s v="2005/07/28"/>
        <s v="2006/08/06"/>
        <s v="2006/11/03"/>
        <s v="2006/12/06"/>
        <s v="2007/07/30"/>
        <s v="2007/09/20"/>
        <s v="2007/11/16"/>
        <s v="2010/09/18"/>
        <s v="2010/12/25"/>
        <s v="2011/04/22"/>
        <s v="2011/04/23"/>
        <s v="2011/06/29"/>
        <s v="2011/10/18"/>
        <s v="1998/07/08"/>
        <s v="2006/12/10"/>
        <s v="2007/04/19"/>
        <s v="2007/08/27"/>
        <s v="2009/09/20"/>
        <s v="2010/04/14"/>
        <s v="2014/00/31"/>
        <s v="2014/03/04"/>
        <s v="2014/03/31"/>
        <s v="2017/03/02"/>
        <s v="2017/03/23"/>
        <s v="2017/07/04"/>
        <s v="2008/03/25"/>
        <s v="2014/08/20"/>
        <s v="2015/02/19"/>
        <s v="2015/02/23"/>
        <s v="2015/04/11"/>
        <s v="2015/10/03"/>
        <s v="2015/10/31"/>
        <s v="2016/08/24"/>
        <s v="2016/08/30"/>
        <s v="2017/05/25"/>
        <s v="2017/08/06"/>
        <s v="2017/08/25"/>
        <s v="2009/09/25"/>
        <s v="2011/01/10"/>
        <s v="2011/01/13"/>
        <s v="2011/04/03"/>
        <s v="2011/09/18"/>
        <s v="2012/08/12"/>
        <s v="2013/00/00"/>
        <s v="2013/07/04"/>
        <s v="2013/09/09"/>
        <s v="1997/09/15"/>
        <s v="2003/09/02"/>
        <s v="2005/06/30"/>
        <s v="2005/07/02"/>
        <s v="2006/07/14"/>
        <s v="2006/08/05"/>
        <s v="2010/05/17"/>
        <s v="2013/08/05"/>
        <s v="2017/02/25"/>
        <s v="2017/10/03"/>
        <s v="1989/07/20"/>
        <s v="1991/06/22"/>
        <s v="1994/05/03"/>
        <s v="1995/04/07"/>
        <s v="1995/05/07"/>
        <s v="1999/08/30"/>
        <s v="1999/12/01"/>
        <s v="2000/01/10"/>
        <s v="2001/04/30"/>
        <s v="2001/05/01"/>
        <s v="2002/05/20"/>
        <s v="2003/10/06"/>
        <s v="2004/10/22"/>
        <s v="2005/03/04"/>
        <s v="2005/08/23"/>
        <s v="2007/03/16"/>
        <s v="2009/04/21"/>
        <s v="2011/05/06"/>
        <s v="2011/10/02"/>
        <s v="2013/05/01"/>
        <s v="2013/05/02"/>
        <s v="2013/05/05"/>
        <s v="2013/08/00"/>
        <s v="2013/12/00"/>
        <s v="2014/02/02"/>
        <s v="2014/05/08"/>
        <s v="2014/05/14"/>
        <s v="2014/08/19"/>
        <s v="2015/04/12"/>
        <s v="2016/04/04"/>
        <s v="2016/04/06"/>
        <s v="2016/04/12"/>
        <s v="2017/07/24"/>
        <s v="2017/10/05"/>
        <s v="2018/06/27"/>
        <s v="2003/02/00"/>
        <s v="2007/01/00"/>
        <s v="2009/06/25"/>
        <s v="2010/06/04"/>
        <s v="2010/09/15"/>
        <s v="2010/09/16"/>
        <s v="2010/09/20"/>
        <s v="2011/10/24"/>
        <s v="2012/08/02"/>
        <s v="2013/10/16"/>
        <s v="2013/10/31"/>
        <s v="2014/10/06"/>
        <s v="2014/10/16"/>
        <s v="2016/07/01"/>
        <s v="2016/09/14"/>
        <s v="2017/02/03"/>
        <s v="2017/09/11"/>
        <s v="2018/04/00"/>
        <s v="2003/07/19"/>
        <s v="2004/05/17"/>
        <s v="2006/01/04"/>
        <s v="2009/09/30"/>
        <s v="2011/03/07"/>
        <s v="2011/03/23"/>
        <s v="2011/03/27"/>
        <s v="2011/04/15"/>
        <s v="2011/04/17"/>
        <s v="2011/04/19"/>
        <s v="2011/06/01"/>
        <s v="2011/10/20"/>
        <s v="2011/11/03"/>
        <s v="2013/05/22"/>
        <s v="2015/06/09"/>
        <s v="2015/07/13"/>
        <s v="2002/11/28"/>
        <s v="2008/05/25"/>
        <s v="2010/09/10"/>
        <s v="2011/11/24"/>
        <s v="2012/09/02"/>
        <s v="2012/11/07"/>
        <s v="2013/04/03"/>
        <s v="2013/08/11"/>
        <s v="2014/10/20"/>
        <s v="2016/03/28"/>
        <s v="2017/04/12"/>
        <s v="1998/10/23"/>
        <s v="2005/08/20"/>
        <s v="2005/09/02"/>
        <s v="2009/07/29"/>
        <s v="2010/09/27"/>
        <s v="2011/02/20"/>
        <s v="2011/03/09"/>
        <s v="2012/03/31"/>
        <s v="2012/07/18"/>
        <s v="2014/03/11"/>
        <s v="2014/03/13"/>
        <s v="2015/01/22"/>
        <s v="2009/10/17"/>
        <s v="2011/09/03"/>
        <s v="2013/03/05"/>
        <s v="2014/07/03"/>
        <s v="2017/10/15"/>
        <s v="2009/08/20"/>
        <s v="2009/09/04"/>
        <s v="2013/10/23"/>
        <s v="2015/02/24"/>
        <s v="2016/09/19"/>
        <s v="2011/06/28"/>
        <s v="2016/04/05"/>
        <s v="1998/10/25"/>
        <s v="1999/11/20"/>
        <s v="2002/01/09"/>
        <s v="2002/04/00"/>
        <s v="2004/04/07"/>
        <s v="2010/05/01"/>
        <s v="2011/09/17"/>
        <s v="2013/03/25"/>
        <s v="2013/04/01"/>
        <s v="2013/04/04"/>
        <s v="2013/04/10"/>
        <s v="2013/04/16"/>
        <s v="2013/04/26"/>
        <s v="2015/01/01"/>
        <s v="2016/10/15"/>
        <s v="2017/09/20"/>
        <s v="2017/10/06"/>
        <s v="2018/03/15"/>
        <s v="2018/05/31"/>
        <s v="1998/10/03"/>
        <s v="2009/06/12"/>
        <s v="2007/04/17"/>
        <s v="2008/03/05"/>
        <s v="2009/05/29"/>
        <s v="2011/09/08"/>
        <s v="2012/07/10"/>
        <s v="2013/05/30"/>
        <s v="2010/10/31"/>
        <s v="2011/01/00"/>
        <s v="2011/04/07"/>
        <s v="2011/04/09"/>
        <s v="2012/11/01"/>
        <s v="2015/03/27"/>
        <s v="2018/09/04"/>
        <s v="1982/00/00"/>
        <s v="2002/03/00"/>
        <s v="2006/12/00"/>
        <s v="2010/05/24"/>
        <s v="2011/01/14"/>
        <s v="2012/07/00"/>
        <s v="1992/06/20"/>
        <s v="1998/11/01"/>
        <s v="2005/04/04"/>
        <s v="2011/04/24"/>
        <s v="2011/07/08"/>
        <s v="2011/08/01"/>
        <s v="2010/01/16"/>
        <s v="2010/10/12"/>
        <s v="2010/10/27"/>
        <s v="2011/04/00"/>
        <s v="2011/04/05"/>
        <s v="2014/03/01"/>
        <s v="2014/03/12"/>
        <s v="2014/09/30"/>
        <s v="2011/02/04"/>
        <s v="2006/12/26"/>
        <s v="2010/03/02"/>
        <s v="2011/06/12"/>
        <s v="2011/11/06"/>
        <s v="2013/12/10"/>
        <s v="2015/02/02"/>
        <s v="2016/03/02"/>
        <s v="1990/09/07"/>
        <s v="1994/04/06"/>
        <s v="1994/07/13"/>
        <s v="1995/03/19"/>
        <s v="1996/04/05"/>
        <s v="1998/10/27"/>
        <s v="2001/12/20"/>
        <s v="2007/09/03"/>
        <s v="2008/02/20"/>
        <s v="2009/11/10"/>
        <s v="2010/01/20"/>
        <s v="2011/05/02"/>
        <s v="2011/11/10"/>
        <s v="2013/09/17"/>
        <s v="2003/09/21"/>
        <s v="2006/01/09"/>
        <s v="2015/05/03"/>
        <s v="2015/10/08"/>
        <s v="2015/11/17"/>
        <s v="2017/12/16"/>
        <s v="1998/03/02"/>
        <s v="1999/02/23"/>
        <s v="2009/10/27"/>
        <s v="2014/03/26"/>
        <s v="2015/03/25"/>
        <s v="2015/05/27"/>
        <s v="2009/10/21"/>
        <s v="2009/10/29"/>
        <s v="2010/10/21"/>
        <s v="2013/09/04"/>
        <s v="2016/09/28"/>
        <s v="2016/04/20"/>
        <s v="2016/11/00"/>
        <s v="2009/04/03"/>
        <s v="2011/05/21"/>
        <s v="2011/05/22"/>
        <s v="2012/05/11"/>
        <s v="2015/04/17"/>
        <s v="2018/05/16"/>
        <s v="2009/08/07"/>
        <s v="1993/05/19"/>
        <s v="1995/04/02"/>
        <s v="1998/11/29"/>
        <s v="2005/03/07"/>
        <s v="2010/06/03"/>
        <s v="2011/07/29"/>
        <s v="2013/09/28"/>
        <s v="2013/09/29"/>
        <s v="2013/10/14"/>
        <s v="2014/01/30"/>
        <s v="2015/06/23"/>
        <s v="2017/06/12"/>
        <s v="2010/09/21"/>
        <s v="2016/09/16"/>
        <s v="2005/12/29"/>
        <s v="2009/03/23"/>
        <s v="2010/05/11"/>
        <s v="2011/05/04"/>
        <s v="2012/12/00"/>
        <s v="2013/12/02"/>
        <s v="2014/05/15"/>
        <s v="1990/05/17"/>
        <s v="1991/02/09"/>
        <s v="1991/09/02"/>
        <s v="1995/03/06"/>
        <s v="1997/11/23"/>
        <s v="2002/05/16"/>
        <s v="2002/09/29"/>
        <s v="2004/04/26"/>
        <s v="2005/05/16"/>
        <s v="2008/11/12"/>
        <s v="2009/04/06"/>
        <s v="2009/04/08"/>
        <s v="2009/04/15"/>
        <s v="2010/01/12"/>
        <s v="2010/02/22"/>
        <s v="2011/10/11"/>
        <s v="2013/01/10"/>
        <s v="2013/03/09"/>
        <s v="2013/03/12"/>
        <s v="2015/03/24"/>
        <s v="2018/04/23"/>
        <s v="1992/10/06"/>
        <s v="1998/09/01"/>
        <s v="1999/09/23"/>
        <s v="2003/05/16"/>
        <s v="2007/02/20"/>
        <s v="2007/02/26"/>
        <s v="2007/03/04"/>
        <s v="2007/10/06"/>
        <s v="2007/24/18"/>
        <s v="2009/01/22"/>
        <s v="2009/08/21"/>
        <s v="2009/08/22"/>
        <s v="2009/08/26"/>
        <s v="2010/01/22"/>
        <s v="2010/03/11"/>
        <s v="2010/03/23"/>
        <s v="2010/04/08"/>
        <s v="2010/04/19"/>
        <s v="2010/08/22"/>
        <s v="2011/09/12"/>
        <s v="2012/02/28"/>
        <s v="2013/04/12"/>
        <s v="2013/09/18"/>
        <s v="2013/10/30"/>
        <s v="2014/08/13"/>
        <s v="2014/10/10"/>
        <s v="2015/02/08"/>
        <s v="2015/02/28"/>
        <s v="2015/04/08"/>
        <s v="2015/04/20"/>
        <s v="2015/05/14"/>
        <s v="2015/06/16"/>
        <s v="2015/08/22"/>
        <s v="2016/02/19"/>
        <s v="2016/03/14"/>
        <s v="2016/04/08"/>
        <s v="2016/12/14"/>
        <s v="2017/02/21"/>
        <s v="2017/03/03"/>
        <s v="2017/03/17"/>
        <s v="2017/03/21"/>
        <s v="2017/08/18"/>
        <s v="2017/08/31"/>
        <s v="2018/01/15"/>
        <s v="2018/01/24"/>
        <s v="2018/04/18"/>
        <s v="2018/04/25"/>
        <s v="2018/04/26"/>
        <s v="2018/06/01"/>
        <s v="2018/06/28"/>
        <s v="2010/09/29"/>
        <s v="2011/03/28"/>
        <s v="2011/05/00"/>
        <s v="2011/05/01"/>
        <s v="2014/11/05"/>
        <s v="2015/03/21"/>
        <s v="2009/10/16"/>
        <s v="2010/08/03"/>
        <s v="2010/10/20"/>
        <s v="2010/12/02"/>
        <s v="2014/03/18"/>
        <s v="2014/03/30"/>
        <s v="2016/08/23"/>
        <s v="2017/09/01"/>
        <s v="1992/06/21"/>
        <s v="1995/06/01"/>
        <s v="1998/00/00"/>
        <s v="1998/05/12"/>
        <s v="2002/03/22"/>
        <s v="2005/11/28"/>
        <s v="2010/12/18"/>
        <s v="2011/02/28"/>
        <s v="2012/11/16"/>
        <s v="2015/04/16"/>
        <s v="2015/08/03"/>
        <s v="2006/07/06"/>
        <s v="2008/10/07"/>
        <s v="2008/11/06"/>
        <s v="2008/11/10"/>
        <s v="2011/09/06"/>
        <s v="2014/04/13"/>
        <s v="2014/11/11"/>
        <s v="2014/11/20"/>
        <s v="2014/11/27"/>
        <s v="2017/11/20"/>
        <s v="1992/02/22"/>
        <s v="1992/03/25"/>
        <s v="1992/10/17"/>
        <s v="1992/12/31"/>
        <s v="1997/03/01"/>
        <s v="1997/09/19"/>
        <s v="1998/09/12"/>
        <s v="2002/11/19"/>
        <s v="2010/04/15"/>
        <s v="2010/04/16"/>
        <s v="2010/11/30"/>
        <s v="2011/02/19"/>
        <s v="2013/11/20"/>
        <s v="2017/07/29"/>
        <s v="2018/07/23"/>
        <s v="2006/10/17"/>
        <s v="2007/09/25"/>
        <s v="2009/09/01"/>
        <s v="2010/04/07"/>
        <s v="2011/02/10"/>
        <s v="2013/09/07"/>
        <s v="2013/09/11"/>
        <s v="2015/03/12"/>
        <s v="2015/03/23"/>
        <s v="2016/08/10"/>
        <s v="2016/09/30"/>
        <s v="2017/11/19"/>
        <s v="2018/05/15"/>
        <s v="2018/05/29"/>
        <s v="1995/03/24"/>
        <s v="2004/03/11"/>
        <s v="2004/06/05"/>
        <s v="2004/10/13"/>
        <s v="2005/01/18"/>
        <s v="2005/04/01"/>
        <s v="2006/10/16"/>
        <s v="2007/04/09"/>
        <s v="2008/03/20"/>
        <s v="2008/03/26"/>
        <s v="2008/04/00"/>
        <s v="2008/04/02"/>
        <s v="2009/06/09"/>
        <s v="2009/06/23"/>
        <s v="2010/01/08"/>
        <s v="2010/04/25"/>
        <s v="2011/06/03"/>
        <s v="2011/10/19"/>
        <s v="2002/11/18"/>
        <s v="2003/01/10"/>
        <s v="2015/03/11"/>
        <s v="2010/03/29"/>
        <s v="2012/11/14"/>
        <s v="2013/04/07"/>
        <s v="2015/02/09"/>
        <s v="2015/02/12"/>
        <s v="2015/03/03"/>
        <s v="2017/07/27"/>
        <s v="1998/06/04"/>
        <s v="2002/03/23"/>
        <s v="2003/05/06"/>
        <s v="2009/06/22"/>
        <s v="2011/07/16"/>
        <s v="2011/08/04"/>
        <s v="2015/04/09"/>
        <s v="2015/08/04"/>
        <s v="2007/02/24"/>
        <s v="2011/05/25"/>
        <s v="2013/12/12"/>
        <s v="1991/00/00"/>
        <s v="2010/08/06"/>
        <s v="2011/04/04"/>
        <s v="2011/09/22"/>
        <s v="2011/12/20"/>
        <s v="2013/03/20"/>
        <s v="1994/07/11"/>
        <s v="1999/03/08"/>
        <s v="2002/11/07"/>
        <s v="2002/11/20"/>
        <s v="2006/06/19"/>
        <s v="2009/06/19"/>
        <s v="2011/11/18"/>
        <s v="2012/02/17"/>
        <s v="2012/06/09"/>
        <s v="2014/01/09"/>
        <s v="2014/08/18"/>
        <s v="2014/08/29"/>
        <s v="2014/11/23"/>
        <s v="2014/11/25"/>
        <s v="2004/09/23"/>
        <s v="2001/09/06"/>
        <s v="2010/03/07"/>
        <s v="2010/09/23"/>
        <s v="2011/08/09"/>
        <s v="2012/05/00"/>
        <s v="2012/05/01"/>
        <s v="2012/06/10"/>
        <s v="2004/09/01"/>
        <s v="2005/03/01"/>
        <s v="2007/06/15"/>
        <s v="2008/01/11"/>
        <s v="2011/08/24"/>
        <s v="2013/02/24"/>
        <s v="2013/09/26"/>
        <s v="2013/11/13"/>
        <s v="2014/01/03"/>
        <s v="2014/02/17"/>
        <s v="2014/10/17"/>
        <s v="2014/11/06"/>
        <s v="2014/12/17"/>
        <s v="2015/01/06"/>
        <s v="2015/02/04"/>
        <s v="2015/03/13"/>
        <s v="2015/03/26"/>
        <s v="2015/04/14"/>
        <s v="2015/06/14"/>
        <s v="2015/07/06"/>
        <s v="2015/11/20"/>
        <s v="2016/03/04"/>
        <s v="2011/06/30"/>
        <s v="2008/07/01"/>
        <s v="2009/01/31"/>
        <s v="2009/07/06"/>
        <s v="2012/07/11"/>
        <s v="2012/09/01"/>
        <s v="2015/09/02"/>
        <s v="2015/09/04"/>
        <s v="2015/10/14"/>
        <s v="2016/10/12"/>
        <s v="2007/02/25"/>
        <s v="2015/01/05"/>
        <s v="2015/01/12"/>
        <s v="1992/04/02"/>
        <s v="1998/10/01"/>
        <s v="2010/10/29"/>
        <s v="2010/10/30"/>
        <s v="2015/02/00"/>
        <s v="2017/05/16"/>
        <s v="2002/10/07"/>
        <s v="2004/10/04"/>
        <s v="2005/03/02"/>
        <s v="2009/08/18"/>
        <s v="2009/10/13"/>
        <s v="2010/04/12"/>
        <s v="2011/04/21"/>
        <s v="2011/09/21"/>
        <s v="2012/04/23"/>
        <s v="2012/04/28"/>
        <s v="2012/05/20"/>
        <s v="2013/05/10"/>
        <s v="2016/09/24"/>
        <s v="1990/09/28"/>
        <s v="1990/10/07"/>
        <s v="2009/05/14"/>
        <s v="2009/10/30"/>
        <s v="2011/05/26"/>
        <s v="2014/11/08"/>
        <s v="2011/11/13"/>
        <s v="2012/09/23"/>
        <s v="2015/04/02"/>
        <s v="2001/10/08"/>
        <s v="2002/05/07"/>
        <s v="2007/08/08"/>
        <s v="2009/03/12"/>
        <s v="2009/03/16"/>
        <s v="2009/03/17"/>
        <s v="2010/03/15"/>
        <s v="2010/05/09"/>
        <s v="2010/05/10"/>
        <s v="2010/05/12"/>
        <s v="2010/09/09"/>
        <s v="2010/09/12"/>
        <s v="2010/10/08"/>
        <s v="2012/06/01"/>
        <s v="2013/10/07"/>
        <s v="2013/11/00"/>
        <s v="2013/11/01"/>
        <s v="2014/05/30"/>
        <s v="2014/06/04"/>
        <s v="2014/12/04"/>
        <s v="2016/01/04"/>
        <s v="2016/05/16"/>
        <s v="2017/01/04"/>
        <s v="2017/08/28"/>
        <s v="1994/09/16"/>
        <s v="2004/01/22"/>
        <s v="2007/08/23"/>
        <s v="2009/04/23"/>
        <s v="2010/11/06"/>
        <s v="2015/12/09"/>
        <s v="2016/11/28"/>
        <s v="1993/01/20"/>
        <s v="2013/05/18"/>
        <s v="2018/01/14"/>
        <s v="1994/03/06"/>
        <s v="2002/05/06"/>
        <s v="2010/03/19"/>
        <s v="2010/05/20"/>
        <s v="2011/04/01"/>
        <s v="2011/05/11"/>
        <s v="2011/06/15"/>
        <s v="2011/09/01"/>
        <s v="2011/09/29"/>
        <s v="2011/09/30"/>
        <s v="2016/05/04"/>
        <s v="2017/05/01"/>
        <s v="2003/03/26"/>
        <s v="2005/05/28"/>
        <s v="2007/07/31"/>
        <s v="2009/05/09"/>
        <s v="2010/04/21"/>
        <s v="2015/05/18"/>
        <s v="2016/11/11"/>
        <s v="2017/08/01"/>
        <s v="2017/08/02"/>
        <s v="2009/03/26"/>
        <s v="2011/07/30"/>
        <s v="2017/04/13"/>
      </sharedItems>
    </cacheField>
    <cacheField name="Cause" numFmtId="0">
      <sharedItems count="27">
        <s v="La Niña"/>
        <s v="El Niño"/>
        <s v="Heavy Rain"/>
        <s v=""/>
        <s v="Rainstorm"/>
        <s v="Cond.Atmosph."/>
        <s v="Drought"/>
        <s v="Water Logging"/>
        <s v="Storm"/>
        <s v="Hail Storm"/>
        <s v="Thunder"/>
        <s v="Strong Wind"/>
        <s v="Other cause"/>
        <s v="Rain"/>
        <s v="Windstorm"/>
        <s v="Landslide"/>
        <s v="Flood"/>
        <s v="Deforestation"/>
        <s v="Banana Bacteria Wilt"/>
        <s v="Unknown"/>
        <s v="H. Behaviour"/>
        <s v="Deterioration"/>
        <s v="Cholera"/>
        <s v="Location"/>
        <s v="Wild Fire"/>
        <s v="Poor Workmanship"/>
        <s v="Shortcircuit"/>
      </sharedItems>
    </cacheField>
    <cacheField name=" DataCards" numFmtId="0">
      <sharedItems containsSemiMixedTypes="0" containsString="0" containsNumber="1" containsInteger="1" minValue="1" maxValue="117"/>
    </cacheField>
    <cacheField name="HDe" numFmtId="0">
      <sharedItems containsString="0" containsBlank="1" containsNumber="1" containsInteger="1" minValue="1" maxValue="10000" count="123">
        <m/>
        <n v="46"/>
        <n v="124"/>
        <n v="130"/>
        <n v="10000"/>
        <n v="2"/>
        <n v="650"/>
        <n v="87"/>
        <n v="7"/>
        <n v="117"/>
        <n v="1"/>
        <n v="10"/>
        <n v="14"/>
        <n v="97"/>
        <n v="254"/>
        <n v="57"/>
        <n v="19"/>
        <n v="26"/>
        <n v="5"/>
        <n v="4"/>
        <n v="21"/>
        <n v="50"/>
        <n v="18"/>
        <n v="3"/>
        <n v="8"/>
        <n v="663"/>
        <n v="60"/>
        <n v="42"/>
        <n v="298"/>
        <n v="22"/>
        <n v="273"/>
        <n v="25"/>
        <n v="2089"/>
        <n v="49"/>
        <n v="13"/>
        <n v="20"/>
        <n v="45"/>
        <n v="230"/>
        <n v="51"/>
        <n v="75"/>
        <n v="6"/>
        <n v="219"/>
        <n v="44"/>
        <n v="1000"/>
        <n v="39"/>
        <n v="120"/>
        <n v="15"/>
        <n v="150"/>
        <n v="300"/>
        <n v="201"/>
        <n v="416"/>
        <n v="113"/>
        <n v="34"/>
        <n v="30"/>
        <n v="159"/>
        <n v="24"/>
        <n v="28"/>
        <n v="229"/>
        <n v="154"/>
        <n v="70"/>
        <n v="98"/>
        <n v="40"/>
        <n v="3600"/>
        <n v="80"/>
        <n v="100"/>
        <n v="356"/>
        <n v="55"/>
        <n v="134"/>
        <n v="82"/>
        <n v="1200"/>
        <n v="498"/>
        <n v="5015"/>
        <n v="91"/>
        <n v="9"/>
        <n v="11"/>
        <n v="157"/>
        <n v="17"/>
        <n v="69"/>
        <n v="153"/>
        <n v="102"/>
        <n v="200"/>
        <n v="555"/>
        <n v="54"/>
        <n v="59"/>
        <n v="95"/>
        <n v="65"/>
        <n v="106"/>
        <n v="52"/>
        <n v="220"/>
        <n v="250"/>
        <n v="655"/>
        <n v="366"/>
        <n v="12"/>
        <n v="624"/>
        <n v="53"/>
        <n v="32"/>
        <n v="1660"/>
        <n v="38"/>
        <n v="387"/>
        <n v="398"/>
        <n v="137"/>
        <n v="156"/>
        <n v="37"/>
        <n v="180"/>
        <n v="168"/>
        <n v="267"/>
        <n v="35"/>
        <n v="105"/>
        <n v="92"/>
        <n v="86"/>
        <n v="78"/>
        <n v="31"/>
        <n v="391"/>
        <n v="1570"/>
        <n v="1494"/>
        <n v="1071"/>
        <n v="110"/>
        <n v="29"/>
        <n v="176"/>
        <n v="88"/>
        <n v="750"/>
        <n v="500"/>
        <n v="501"/>
      </sharedItems>
    </cacheField>
    <cacheField name="HDa" numFmtId="0">
      <sharedItems containsString="0" containsBlank="1" containsNumber="1" containsInteger="1" minValue="1" maxValue="10000" count="64">
        <m/>
        <n v="52"/>
        <n v="1343"/>
        <n v="300"/>
        <n v="1"/>
        <n v="2"/>
        <n v="7"/>
        <n v="31"/>
        <n v="30"/>
        <n v="20"/>
        <n v="8"/>
        <n v="49"/>
        <n v="4"/>
        <n v="17"/>
        <n v="310"/>
        <n v="3"/>
        <n v="58"/>
        <n v="14"/>
        <n v="36"/>
        <n v="13"/>
        <n v="16"/>
        <n v="550"/>
        <n v="51"/>
        <n v="22"/>
        <n v="11"/>
        <n v="50"/>
        <n v="200"/>
        <n v="438"/>
        <n v="18"/>
        <n v="5"/>
        <n v="40"/>
        <n v="55"/>
        <n v="1002"/>
        <n v="134"/>
        <n v="10000"/>
        <n v="15"/>
        <n v="21"/>
        <n v="9"/>
        <n v="67"/>
        <n v="63"/>
        <n v="270"/>
        <n v="127"/>
        <n v="8395"/>
        <n v="5209"/>
        <n v="800"/>
        <n v="220"/>
        <n v="29"/>
        <n v="86"/>
        <n v="79"/>
        <n v="47"/>
        <n v="87"/>
        <n v="936"/>
        <n v="420"/>
        <n v="24"/>
        <n v="42"/>
        <n v="10"/>
        <n v="856"/>
        <n v="12"/>
        <n v="33"/>
        <n v="19"/>
        <n v="70"/>
        <n v="415"/>
        <n v="284"/>
        <n v="73"/>
      </sharedItems>
    </cacheField>
    <cacheField name="HDe+HDa" numFmtId="0">
      <sharedItems containsSemiMixedTypes="0" containsString="0" containsNumber="1" containsInteger="1" minValue="0" maxValue="10000" count="147">
        <n v="0"/>
        <n v="52"/>
        <n v="46"/>
        <n v="124"/>
        <n v="130"/>
        <n v="10000"/>
        <n v="1343"/>
        <n v="2"/>
        <n v="650"/>
        <n v="300"/>
        <n v="87"/>
        <n v="7"/>
        <n v="117"/>
        <n v="1"/>
        <n v="3"/>
        <n v="17"/>
        <n v="14"/>
        <n v="97"/>
        <n v="254"/>
        <n v="57"/>
        <n v="19"/>
        <n v="26"/>
        <n v="5"/>
        <n v="4"/>
        <n v="21"/>
        <n v="50"/>
        <n v="49"/>
        <n v="30"/>
        <n v="8"/>
        <n v="20"/>
        <n v="663"/>
        <n v="60"/>
        <n v="42"/>
        <n v="11"/>
        <n v="298"/>
        <n v="22"/>
        <n v="273"/>
        <n v="25"/>
        <n v="2399"/>
        <n v="13"/>
        <n v="45"/>
        <n v="230"/>
        <n v="51"/>
        <n v="75"/>
        <n v="64"/>
        <n v="219"/>
        <n v="58"/>
        <n v="1000"/>
        <n v="39"/>
        <n v="10"/>
        <n v="120"/>
        <n v="15"/>
        <n v="6"/>
        <n v="150"/>
        <n v="203"/>
        <n v="416"/>
        <n v="149"/>
        <n v="34"/>
        <n v="159"/>
        <n v="24"/>
        <n v="28"/>
        <n v="16"/>
        <n v="550"/>
        <n v="280"/>
        <n v="205"/>
        <n v="92"/>
        <n v="200"/>
        <n v="98"/>
        <n v="40"/>
        <n v="438"/>
        <n v="3618"/>
        <n v="80"/>
        <n v="100"/>
        <n v="68"/>
        <n v="356"/>
        <n v="55"/>
        <n v="1002"/>
        <n v="134"/>
        <n v="82"/>
        <n v="1200"/>
        <n v="498"/>
        <n v="5015"/>
        <n v="35"/>
        <n v="91"/>
        <n v="18"/>
        <n v="9"/>
        <n v="106"/>
        <n v="157"/>
        <n v="12"/>
        <n v="69"/>
        <n v="153"/>
        <n v="102"/>
        <n v="555"/>
        <n v="63"/>
        <n v="54"/>
        <n v="59"/>
        <n v="70"/>
        <n v="304"/>
        <n v="222"/>
        <n v="8395"/>
        <n v="5209"/>
        <n v="65"/>
        <n v="906"/>
        <n v="223"/>
        <n v="29"/>
        <n v="220"/>
        <n v="161"/>
        <n v="79"/>
        <n v="250"/>
        <n v="655"/>
        <n v="47"/>
        <n v="366"/>
        <n v="1560"/>
        <n v="53"/>
        <n v="570"/>
        <n v="44"/>
        <n v="32"/>
        <n v="1660"/>
        <n v="38"/>
        <n v="265"/>
        <n v="387"/>
        <n v="398"/>
        <n v="137"/>
        <n v="112"/>
        <n v="156"/>
        <n v="37"/>
        <n v="180"/>
        <n v="168"/>
        <n v="267"/>
        <n v="856"/>
        <n v="105"/>
        <n v="67"/>
        <n v="86"/>
        <n v="78"/>
        <n v="31"/>
        <n v="461"/>
        <n v="1570"/>
        <n v="445"/>
        <n v="1778"/>
        <n v="1071"/>
        <n v="110"/>
        <n v="33"/>
        <n v="184"/>
        <n v="88"/>
        <n v="750"/>
        <n v="500"/>
        <n v="574"/>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Frank Mueller" refreshedDate="44314.745099189815" createdVersion="7" refreshedVersion="7" minRefreshableVersion="3" recordCount="900">
  <cacheSource type="worksheet">
    <worksheetSource ref="A22:D922" sheet="1.1 " r:id="rId2"/>
  </cacheSource>
  <cacheFields count="4">
    <cacheField name="Event" numFmtId="0">
      <sharedItems count="2">
        <s v="DROUGHT"/>
        <s v="FLOOD"/>
      </sharedItems>
    </cacheField>
    <cacheField name="Date (YMD)" numFmtId="0">
      <sharedItems/>
    </cacheField>
    <cacheField name="District" numFmtId="0">
      <sharedItems count="106">
        <s v="KOTIDO"/>
        <s v="ABIM"/>
        <s v="KASESE"/>
        <s v="NAPAK"/>
        <s v="MOROTO"/>
        <s v="BUKWO"/>
        <s v="SIRONKO"/>
        <s v="KIBOGA"/>
        <s v="KUMI"/>
        <s v="LIRA"/>
        <s v="GULU"/>
        <s v="MBARARA"/>
        <s v="MASINDI"/>
        <s v="DOKOLO"/>
        <s v="KAYUNGA"/>
        <s v="NAKASONGOLA"/>
        <s v="KAABONG"/>
        <s v="NAKAPIRIPIRIT"/>
        <s v="AMUDAT"/>
        <s v="KATAKWI"/>
        <s v="PALLISA"/>
        <s v="SOROTI"/>
        <s v="TORORO"/>
        <s v="RAKAI"/>
        <s v="JINJA"/>
        <s v="BUSHENYI"/>
        <s v="BUKOMANSIMBI"/>
        <s v="KALUNGU"/>
        <s v="LWENGO"/>
        <s v="MASAKA"/>
        <s v="SSEMBABULE"/>
        <s v="NEBBI"/>
        <s v="KOBOKO"/>
        <s v="AMURIA"/>
        <s v="OTUKE"/>
        <s v="IBANDA"/>
        <s v="KIBAALE"/>
        <s v="KITGUM"/>
        <s v="LAMWO"/>
        <s v="ZOMBO"/>
        <s v="BUDAKA"/>
        <s v="MUBENDE"/>
        <s v="MUKONO"/>
        <s v="ARUA"/>
        <s v="MARACHA"/>
        <s v="MAYUGE"/>
        <s v="NAMUTUMBA"/>
        <s v="AMOLATAR"/>
        <s v="MOYO"/>
        <s v="BULAMBULI"/>
        <s v="GOMBA"/>
        <s v="YUMBE"/>
        <s v="BUKEDEA"/>
        <s v="PADER"/>
        <s v="SERERE"/>
        <s v="NTUNGAMO"/>
        <s v="ISINGIRO"/>
        <s v="KIRUHURA"/>
        <s v="LYANTONDE"/>
        <s v="MITYANA"/>
        <s v="NAKASEKE"/>
        <s v="BUDUDA"/>
        <s v="KABALE"/>
        <s v="BUSIA"/>
        <s v="KAMPALA"/>
        <s v="MBALE"/>
        <s v="KAPCHORWA"/>
        <s v="MPIGI"/>
        <s v="LUWERO"/>
        <s v="KAMULI"/>
        <s v="ADJUMANI"/>
        <s v="BUNDIBUGYO"/>
        <s v="KISORO"/>
        <s v="NTOROKO"/>
        <s v="IGANGA"/>
        <s v="WAKISO"/>
        <s v="BUTALEJA"/>
        <s v="KALIRO"/>
        <s v="KYENJOJO"/>
        <s v="AGAGO"/>
        <s v="AMURU"/>
        <s v="APAC"/>
        <s v="MANAFWA"/>
        <s v="NWOYA"/>
        <s v="OYAM"/>
        <s v="KABERAMAIDO"/>
        <s v="KAMWENGE"/>
        <s v="NGORA"/>
        <s v="HOIMA"/>
        <s v="RUKUNGIRI"/>
        <s v="BUYENDE"/>
        <s v="KYANKWANZI"/>
        <s v="KANUNGU"/>
        <s v="KOLE"/>
        <s v="KWEEN"/>
        <s v="KABAROLE"/>
        <s v="BULIISA"/>
        <s v="BUTAMBALA"/>
        <s v="LUUKA"/>
        <s v="BUVUMA"/>
        <s v="ALEBTONG"/>
        <s v="BUIKWE"/>
        <s v="KALANGALA"/>
        <s v="NAMAYINGO"/>
        <s v="BUGIRI"/>
        <s v="KIBUKU"/>
      </sharedItems>
    </cacheField>
    <cacheField name="# of events"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Frank Mueller" refreshedDate="44314.768847453706" createdVersion="7" refreshedVersion="7" minRefreshableVersion="3" recordCount="1621">
  <cacheSource type="worksheet">
    <worksheetSource ref="A22:G1643" sheet="1.2"/>
  </cacheSource>
  <cacheFields count="7">
    <cacheField name="District" numFmtId="0">
      <sharedItems count="109">
        <s v="ABIM"/>
        <s v="ADJUMANI"/>
        <s v="AGAGO"/>
        <s v="ALEBTONG"/>
        <s v="AMOLATAR"/>
        <s v="AMUDAT"/>
        <s v="AMURIA"/>
        <s v="AMURU"/>
        <s v="APAC"/>
        <s v="ARUA"/>
        <s v="BUDAKA"/>
        <s v="BUDUDA"/>
        <s v="BUGIRI"/>
        <s v="BUHWEJU"/>
        <s v="BUIKWE"/>
        <s v="BUKEDEA"/>
        <s v="BUKOMANSIMBI"/>
        <s v="BUKWO"/>
        <s v="BULAMBULI"/>
        <s v="BULIISA"/>
        <s v="BUNDIBUGYO"/>
        <s v="BUSHENYI"/>
        <s v="BUSIA"/>
        <s v="BUTALEJA"/>
        <s v="BUTAMBALA"/>
        <s v="BUYENDE"/>
        <s v="DOKOLO"/>
        <s v="GOMBA"/>
        <s v="GULU"/>
        <s v="HOIMA"/>
        <s v="IBANDA"/>
        <s v="IGANGA"/>
        <s v="ISINGIRO"/>
        <s v="JINJA"/>
        <s v="KAABONG"/>
        <s v="KABALE"/>
        <s v="KABAROLE"/>
        <s v="KABERAMAIDO"/>
        <s v="KALANGALA"/>
        <s v="KALIRO"/>
        <s v="KALUNGU"/>
        <s v="KAMPALA"/>
        <s v="KAMULI"/>
        <s v="KAMWENGE"/>
        <s v="KANUNGU"/>
        <s v="KAPCHORWA"/>
        <s v="KASESE"/>
        <s v="KATAKWI"/>
        <s v="KAYUNGA"/>
        <s v="KIBAALE"/>
        <s v="KIBOGA"/>
        <s v="KIBUKU"/>
        <s v="KIRUHURA"/>
        <s v="KIRYANDONGO"/>
        <s v="KISORO"/>
        <s v="KITGUM"/>
        <s v="KOBOKO"/>
        <s v="KOLE"/>
        <s v="KOTIDO"/>
        <s v="KUMI"/>
        <s v="KWEEN"/>
        <s v="KYANKWANZI"/>
        <s v="KYEGEGWA"/>
        <s v="KYENJOJO"/>
        <s v="LAMWO"/>
        <s v="LIRA"/>
        <s v="LUUKA"/>
        <s v="LUWERO"/>
        <s v="LWENGO"/>
        <s v="LYANTONDE"/>
        <s v="MANAFWA"/>
        <s v="MARACHA"/>
        <s v="MASAKA"/>
        <s v="MASINDI"/>
        <s v="MAYUGE"/>
        <s v="MBALE"/>
        <s v="MBARARA"/>
        <s v="MITOOMA"/>
        <s v="MITYANA"/>
        <s v="MOROTO"/>
        <s v="MOYO"/>
        <s v="MPIGI"/>
        <s v="MUBENDE"/>
        <s v="MUKONO"/>
        <s v="NAKAPIRIPIRIT"/>
        <s v="NAKASEKE"/>
        <s v="NAKASONGOLA"/>
        <s v="NAMAYINGO"/>
        <s v="NAMUTUMBA"/>
        <s v="NAPAK"/>
        <s v="NEBBI"/>
        <s v="NGORA"/>
        <s v="NTOROKO"/>
        <s v="NTUNGAMO"/>
        <s v="NWOYA"/>
        <s v="OTUKE"/>
        <s v="OYAM"/>
        <s v="PADER"/>
        <s v="PALLISA"/>
        <s v="RAKAI"/>
        <s v="RUKUNGIRI"/>
        <s v="SERERE"/>
        <s v="SIRONKO"/>
        <s v="SOROTI"/>
        <s v="SSEMBABULE"/>
        <s v="TORORO"/>
        <s v="WAKISO"/>
        <s v="YUMBE"/>
        <s v="ZOMBO"/>
      </sharedItems>
    </cacheField>
    <cacheField name="Code" numFmtId="0">
      <sharedItems/>
    </cacheField>
    <cacheField name="Date (YMD)" numFmtId="0">
      <sharedItems/>
    </cacheField>
    <cacheField name="Cause" numFmtId="0">
      <sharedItems count="34">
        <s v="La Niña"/>
        <s v="El Niño"/>
        <s v="Heavy Rain"/>
        <s v=""/>
        <s v="Meningitis"/>
        <s v="Other cause"/>
        <s v="Rainstorm"/>
        <s v="Unknown"/>
        <s v="Cond.Atmosph."/>
        <s v="Drought"/>
        <s v="Water Logging"/>
        <s v="Storm"/>
        <s v="Typhoid"/>
        <s v="Rats"/>
        <s v="Strong Wind"/>
        <s v="Yellow Mottle Virus"/>
        <s v="Cholera"/>
        <s v="Rain"/>
        <s v="Windstorm"/>
        <s v="Flood"/>
        <s v="Thunder"/>
        <s v="Hail Storm"/>
        <s v="Deforestation"/>
        <s v="Banana Bacteria Wilt"/>
        <s v="Ebola"/>
        <s v="Contamination"/>
        <s v="Tsetse flies"/>
        <s v="H. Behaviour"/>
        <s v="Deterioration"/>
        <s v="Foot and Mouth Disease"/>
        <s v="Landslide"/>
        <s v="Hepatitis B"/>
        <s v="Location"/>
        <s v="Wild Fire"/>
      </sharedItems>
    </cacheField>
    <cacheField name=" Directly affected" numFmtId="0">
      <sharedItems containsString="0" containsBlank="1" containsNumber="1" containsInteger="1" minValue="1" maxValue="1652"/>
    </cacheField>
    <cacheField name=" Indirectly Affected" numFmtId="0">
      <sharedItems containsString="0" containsBlank="1" containsNumber="1" containsInteger="1" minValue="1" maxValue="3000000"/>
    </cacheField>
    <cacheField name="D+I affacted" numFmtId="0">
      <sharedItems containsSemiMixedTypes="0" containsString="0" containsNumber="1" containsInteger="1" minValue="0" maxValue="3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Frank Mueller" refreshedDate="44314.777852430554" createdVersion="7" refreshedVersion="7" minRefreshableVersion="3" recordCount="1621">
  <cacheSource type="worksheet">
    <worksheetSource ref="A22:H1643" sheet="1.3"/>
  </cacheSource>
  <cacheFields count="8">
    <cacheField name="District" numFmtId="0">
      <sharedItems count="109">
        <s v="ABIM"/>
        <s v="ADJUMANI"/>
        <s v="AGAGO"/>
        <s v="ALEBTONG"/>
        <s v="AMOLATAR"/>
        <s v="AMUDAT"/>
        <s v="AMURIA"/>
        <s v="AMURU"/>
        <s v="APAC"/>
        <s v="ARUA"/>
        <s v="BUDAKA"/>
        <s v="BUDUDA"/>
        <s v="BUGIRI"/>
        <s v="BUHWEJU"/>
        <s v="BUIKWE"/>
        <s v="BUKEDEA"/>
        <s v="BUKOMANSIMBI"/>
        <s v="BUKWO"/>
        <s v="BULAMBULI"/>
        <s v="BULIISA"/>
        <s v="BUNDIBUGYO"/>
        <s v="BUSHENYI"/>
        <s v="BUSIA"/>
        <s v="BUTALEJA"/>
        <s v="BUTAMBALA"/>
        <s v="BUYENDE"/>
        <s v="DOKOLO"/>
        <s v="GOMBA"/>
        <s v="GULU"/>
        <s v="HOIMA"/>
        <s v="IBANDA"/>
        <s v="IGANGA"/>
        <s v="ISINGIRO"/>
        <s v="JINJA"/>
        <s v="KAABONG"/>
        <s v="KABALE"/>
        <s v="KABAROLE"/>
        <s v="KABERAMAIDO"/>
        <s v="KALANGALA"/>
        <s v="KALIRO"/>
        <s v="KALUNGU"/>
        <s v="KAMPALA"/>
        <s v="KAMULI"/>
        <s v="KAMWENGE"/>
        <s v="KANUNGU"/>
        <s v="KAPCHORWA"/>
        <s v="KASESE"/>
        <s v="KATAKWI"/>
        <s v="KAYUNGA"/>
        <s v="KIBAALE"/>
        <s v="KIBOGA"/>
        <s v="KIBUKU"/>
        <s v="KIRUHURA"/>
        <s v="KIRYANDONGO"/>
        <s v="KISORO"/>
        <s v="KITGUM"/>
        <s v="KOBOKO"/>
        <s v="KOLE"/>
        <s v="KOTIDO"/>
        <s v="KUMI"/>
        <s v="KWEEN"/>
        <s v="KYANKWANZI"/>
        <s v="KYEGEGWA"/>
        <s v="KYENJOJO"/>
        <s v="LAMWO"/>
        <s v="LIRA"/>
        <s v="LUUKA"/>
        <s v="LUWERO"/>
        <s v="LWENGO"/>
        <s v="LYANTONDE"/>
        <s v="MANAFWA"/>
        <s v="MARACHA"/>
        <s v="MASAKA"/>
        <s v="MASINDI"/>
        <s v="MAYUGE"/>
        <s v="MBALE"/>
        <s v="MBARARA"/>
        <s v="MITOOMA"/>
        <s v="MITYANA"/>
        <s v="MOROTO"/>
        <s v="MOYO"/>
        <s v="MPIGI"/>
        <s v="MUBENDE"/>
        <s v="MUKONO"/>
        <s v="NAKAPIRIPIRIT"/>
        <s v="NAKASEKE"/>
        <s v="NAKASONGOLA"/>
        <s v="NAMAYINGO"/>
        <s v="NAMUTUMBA"/>
        <s v="NAPAK"/>
        <s v="NEBBI"/>
        <s v="NGORA"/>
        <s v="NTOROKO"/>
        <s v="NTUNGAMO"/>
        <s v="NWOYA"/>
        <s v="OTUKE"/>
        <s v="OYAM"/>
        <s v="PADER"/>
        <s v="PALLISA"/>
        <s v="RAKAI"/>
        <s v="RUKUNGIRI"/>
        <s v="SERERE"/>
        <s v="SIRONKO"/>
        <s v="SOROTI"/>
        <s v="SSEMBABULE"/>
        <s v="TORORO"/>
        <s v="WAKISO"/>
        <s v="YUMBE"/>
        <s v="ZOMBO"/>
      </sharedItems>
    </cacheField>
    <cacheField name="Code" numFmtId="0">
      <sharedItems/>
    </cacheField>
    <cacheField name="Date (YMD)" numFmtId="0">
      <sharedItems count="992">
        <s v="1986/00/00"/>
        <s v="2003/08/31"/>
        <s v="2007/07/00"/>
        <s v="2008/06/02"/>
        <s v="2009/01/21"/>
        <s v="2011/04/11"/>
        <s v="2006/12/00"/>
        <s v="2006/12/07"/>
        <s v="2007/02/12"/>
        <s v="2007/10/25"/>
        <s v="2007/09/19"/>
        <s v="2010/11/15"/>
        <s v="2012/08/22"/>
        <s v="2012/11/00"/>
        <s v="2013/10/00"/>
        <s v="2013/10/04"/>
        <s v="2014/10/02"/>
        <s v="2011/06/25"/>
        <s v="2011/06/27"/>
        <s v="2013/11/05"/>
        <s v="2014/09/09"/>
        <s v="2010/11/11"/>
        <s v="2011/03/01"/>
        <s v="2011/06/23"/>
        <s v="2011/09/14"/>
        <s v="2003/01/24"/>
        <s v="2011/01/24"/>
        <s v="2011/09/15"/>
        <s v="2013/05/00"/>
        <s v="2013/05/03"/>
        <s v="2015/04/07"/>
        <s v="2016/11/14"/>
        <s v="2018/06/20"/>
        <s v="2007/00/00"/>
        <s v="2007/08/00"/>
        <s v="2007/08/24"/>
        <s v="2007/09/00"/>
        <s v="2007/10/00"/>
        <s v="2008/00/00"/>
        <s v="2008/08/00"/>
        <s v="2009/03/31"/>
        <s v="2009/06/00"/>
        <s v="2009/06/30"/>
        <s v="2009/11/16"/>
        <s v="2010/07/29"/>
        <s v="2010/09/30"/>
        <s v="2010/10/05"/>
        <s v="2011/11/15"/>
        <s v="2011/12/28"/>
        <s v="2012/06/05"/>
        <s v="2012/08/00"/>
        <s v="2013/03/02"/>
        <s v="2013/11/06"/>
        <s v="2016/11/04"/>
        <s v="2000/00/00"/>
        <s v="2006/09/09"/>
        <s v="2009/03/22"/>
        <s v="2009/04/02"/>
        <s v="2012/03/26"/>
        <s v="2012/08/07"/>
        <s v="2013/08/07"/>
        <s v="1997/09/11"/>
        <s v="2001/07/17"/>
        <s v="2010/06/24"/>
        <s v="2011/09/19"/>
        <s v="1998/04/31"/>
        <s v="1998/05/07"/>
        <s v="2000/06/10"/>
        <s v="2001/07/10"/>
        <s v="2001/09/22"/>
        <s v="2002/03/01"/>
        <s v="2003/09/05"/>
        <s v="2006/07/12"/>
        <s v="2007/07/04"/>
        <s v="2007/09/12"/>
        <s v="2009/01/13"/>
        <s v="2009/03/19"/>
        <s v="2009/07/28"/>
        <s v="2011/06/14"/>
        <s v="2011/07/03"/>
        <s v="2011/09/16"/>
        <s v="2012/07/30"/>
        <s v="2012/10/12"/>
        <s v="2013/09/05"/>
        <s v="2013/11/02"/>
        <s v="2014/03/20"/>
        <s v="2009/07/21"/>
        <s v="2013/01/00"/>
        <s v="2013/01/07"/>
        <s v="2013/01/09"/>
        <s v="2013/01/17"/>
        <s v="2013/03/19"/>
        <s v="2013/09/00"/>
        <s v="1997/00/00"/>
        <s v="1998/05/24"/>
        <s v="2007/05/31"/>
        <s v="2007/06/03"/>
        <s v="2007/08/01"/>
        <s v="2007/08/07"/>
        <s v="2007/10/01"/>
        <s v="2007/10/12"/>
        <s v="2010/02/00"/>
        <s v="2010/03/01"/>
        <s v="2010/03/20"/>
        <s v="2010/04/20"/>
        <s v="2010/04/24"/>
        <s v="2010/05/25"/>
        <s v="2010/08/14"/>
        <s v="2010/09/01"/>
        <s v="2010/10/00"/>
        <s v="2010/10/01"/>
        <s v="2011/08/28"/>
        <s v="2012/00/00"/>
        <s v="2012/06/00"/>
        <s v="2012/06/25"/>
        <s v="2012/06/28"/>
        <s v="2012/07/01"/>
        <s v="2012/10/00"/>
        <s v="2012/10/01"/>
        <s v="2013/08/09"/>
        <s v="2013/08/10"/>
        <s v="2013/09/23"/>
        <s v="2013/09/25"/>
        <s v="2014/06/02"/>
        <s v="2014/06/05"/>
        <s v="2014/09/11"/>
        <s v="2015/04/26"/>
        <s v="2017/05/30"/>
        <s v="2017/08/27"/>
        <s v="2018/06/19"/>
        <s v="2003/02/17"/>
        <s v="2003/09/30"/>
        <s v="2009/10/02"/>
        <s v="2014/03/06"/>
        <s v="2016/04/16"/>
        <s v="2016/04/18"/>
        <s v="2018/04/16"/>
        <s v="2002/05/09"/>
        <s v="2010/03/10"/>
        <s v="2010/10/04"/>
        <s v="2010/10/24"/>
        <s v="2011/07/26"/>
        <s v="2011/09/26"/>
        <s v="2011/06/16"/>
        <s v="2011/06/24"/>
        <s v="2011/07/01"/>
        <s v="2012/04/14"/>
        <s v="2014/04/01"/>
        <s v="2005/06/00"/>
        <s v="2007/11/18"/>
        <s v="2010/04/06"/>
        <s v="2010/08/12"/>
        <s v="2011/08/02"/>
        <s v="2011/09/23"/>
        <s v="2012/09/00"/>
        <s v="2016/05/25"/>
        <s v="2018/06/14"/>
        <s v="2005/03/03"/>
        <s v="2008/10/24"/>
        <s v="2009/05/00"/>
        <s v="2009/09/26"/>
        <s v="2009/09/27"/>
        <s v="2009/10/23"/>
        <s v="2010/12/30"/>
        <s v="2011/02/01"/>
        <s v="2011/03/25"/>
        <s v="2014/08/26"/>
        <s v="2017/09/19"/>
        <s v="1992/00/00"/>
        <s v="2003/08/27"/>
        <s v="2010/02/08"/>
        <s v="2010/03/25"/>
        <s v="2010/05/14"/>
        <s v="2011/10/14"/>
        <s v="2013/04/20"/>
        <s v="2016/10/04"/>
        <s v="2008/08/07"/>
        <s v="2011/06/07"/>
        <s v="2011/07/15"/>
        <s v="2011/08/18"/>
        <s v="2011/08/29"/>
        <s v="2011/09/05"/>
        <s v="2011/11/11"/>
        <s v="2013/00/19"/>
        <s v="2013/04/17"/>
        <s v="2015/05/01"/>
        <s v="2017/04/10"/>
        <s v="2017/04/17"/>
        <s v="2017/05/28"/>
        <s v="2017/06/28"/>
        <s v="2018/06/07"/>
        <s v="2005/08/17"/>
        <s v="2016/03/23"/>
        <s v="1992/04/04"/>
        <s v="1993/00/00"/>
        <s v="2000/05/06"/>
        <s v="2000/07/07"/>
        <s v="2000/07/24"/>
        <s v="2001/11/02"/>
        <s v="2002/02/01"/>
        <s v="2004/04/29"/>
        <s v="2004/05/31"/>
        <s v="2004/10/15"/>
        <s v="2006/08/03"/>
        <s v="2007/02/07"/>
        <s v="2007/11/05"/>
        <s v="2007/11/27"/>
        <s v="2011/02/22"/>
        <s v="2012/06/30"/>
        <s v="2017/09/04"/>
        <s v="2008/02/04"/>
        <s v="2009/03/21"/>
        <s v="2012/08/27"/>
        <s v="2013/08/16"/>
        <s v="2013/09/12"/>
        <s v="2014/03/00"/>
        <s v="2014/06/00"/>
        <s v="2014/06/25"/>
        <s v="2015/03/02"/>
        <s v="2015/03/04"/>
        <s v="2015/03/20"/>
        <s v="2015/06/17"/>
        <s v="2015/11/06"/>
        <s v="2015/12/03"/>
        <s v="2015/12/16"/>
        <s v="2016/11/03"/>
        <s v="2017/10/11"/>
        <s v="2018/05/23"/>
        <s v="1989/06/01"/>
        <s v="2009/10/24"/>
        <s v="2009/10/26"/>
        <s v="2011/10/25"/>
        <s v="2015/05/24"/>
        <s v="2015/06/06"/>
        <s v="2015/10/01"/>
        <s v="2017/02/01"/>
        <s v="2006/11/28"/>
        <s v="2008/06/10"/>
        <s v="2008/06/18"/>
        <s v="2010/02/20"/>
        <s v="2010/03/04"/>
        <s v="2010/04/23"/>
        <s v="2011/02/00"/>
        <s v="2011/07/00"/>
        <s v="2011/09/09"/>
        <s v="2011/09/20"/>
        <s v="2014/00/00"/>
        <s v="2014/04/02"/>
        <s v="2014/07/11"/>
        <s v="2014/11/09"/>
        <s v="2015/06/05"/>
        <s v="2015/10/22"/>
        <s v="2017/03/06"/>
        <s v="2017/03/07"/>
        <s v="2017/07/26"/>
        <s v="2018/00/04"/>
        <s v="2018/03/18"/>
        <s v="2018/03/26"/>
        <s v="2018/04/04"/>
        <s v="2018/04/29"/>
        <s v="2018/05/01"/>
        <s v="2018/05/04"/>
        <s v="2011/04/18"/>
        <s v="2012/06/04"/>
        <s v="2014/07/31"/>
        <s v="2013/04/00"/>
        <s v="2013/04/29"/>
        <s v="2013/06/07"/>
        <s v="2014/10/21"/>
        <s v="2016/10/21"/>
        <s v="2009/07/15"/>
        <s v="2010/10/19"/>
        <s v="2010/04/02"/>
        <s v="2011/07/27"/>
        <s v="2011/08/19"/>
        <s v="2012/01/31"/>
        <s v="2004/06/27"/>
        <s v="2005/07/27"/>
        <s v="2008/07/14"/>
        <s v="2011/06/08"/>
        <s v="2011/06/09"/>
        <s v="2011/06/21"/>
        <s v="2012/01/30"/>
        <s v="2013/11/04"/>
        <s v="2013/11/14"/>
        <s v="2014/09/00"/>
        <s v="1994/03/28"/>
        <s v="2001/07/24"/>
        <s v="2004/01/05"/>
        <s v="2004/08/24"/>
        <s v="2006/01/01"/>
        <s v="2006/03/09"/>
        <s v="2008/01/16"/>
        <s v="2008/02/07"/>
        <s v="2008/02/29"/>
        <s v="2008/03/10"/>
        <s v="2009/01/04"/>
        <s v="2010/07/01"/>
        <s v="2011/10/05"/>
        <s v="2012/04/04"/>
        <s v="2016/03/06"/>
        <s v="2016/03/30"/>
        <s v="2016/04/01"/>
        <s v="2017/09/27"/>
        <s v="1989/09/06"/>
        <s v="1991/10/23"/>
        <s v="2009/04/20"/>
        <s v="2010/03/18"/>
        <s v="2010/09/17"/>
        <s v="2010/09/24"/>
        <s v="2010/11/22"/>
        <s v="2011/03/10"/>
        <s v="2011/03/11"/>
        <s v="2011/03/18"/>
        <s v="2012/10/05"/>
        <s v="2013/09/14"/>
        <s v="2013/10/17"/>
        <s v="2014/01/15"/>
        <s v="2014/02/14"/>
        <s v="2014/02/21"/>
        <s v="2014/09/16"/>
        <s v="1992/01/20"/>
        <s v="1996/09/02"/>
        <s v="2003/07/07"/>
        <s v="2005/05/20"/>
        <s v="2006/09/04"/>
        <s v="2009/09/11"/>
        <s v="2010/04/00"/>
        <s v="2010/04/29"/>
        <s v="2011/04/30"/>
        <s v="2013/03/00"/>
        <s v="2013/04/24"/>
        <s v="2014/04/00"/>
        <s v="2014/06/01"/>
        <s v="2014/10/01"/>
        <s v="2015/02/14"/>
        <s v="2015/02/16"/>
        <s v="2015/08/18"/>
        <s v="2017/09/06"/>
        <s v="2017/09/09"/>
        <s v="2017/09/23"/>
        <s v="2017/09/25"/>
        <s v="2017/09/29"/>
        <s v="2018/02/12"/>
        <s v="2018/02/13"/>
        <s v="2018/03/28"/>
        <s v="2018/05/28"/>
        <s v="1989/09/07"/>
        <s v="2003/03/27"/>
        <s v="2009/03/01"/>
        <s v="2010/08/18"/>
        <s v="2011/06/22"/>
        <s v="2013/09/24"/>
        <s v="2013/09/30"/>
        <s v="2013/10/10"/>
        <s v="2014/02/00"/>
        <s v="2018/07/05"/>
        <s v="2002/05/00"/>
        <s v="2002/06/02"/>
        <s v="2003/01/07"/>
        <s v="2005/03/10"/>
        <s v="2009/12/09"/>
        <s v="2011/00/00"/>
        <s v="2011/05/03"/>
        <s v="2011/08/05"/>
        <s v="2012/00/01"/>
        <s v="2012/04/00"/>
        <s v="2013/06/00"/>
        <s v="2015/09/16"/>
        <s v="1993/07/22"/>
        <s v="2001/02/01"/>
        <s v="2005/03/20"/>
        <s v="2009/10/03"/>
        <s v="2009/10/05"/>
        <s v="2009/12/25"/>
        <s v="2010/00/00"/>
        <s v="2010/03/03"/>
        <s v="2010/05/02"/>
        <s v="2010/05/15"/>
        <s v="2010/05/19"/>
        <s v="2011/03/30"/>
        <s v="2014/01/20"/>
        <s v="2014/02/01"/>
        <s v="2014/02/03"/>
        <s v="2014/02/05"/>
        <s v="2014/08/27"/>
        <s v="2015/03/01"/>
        <s v="2015/04/23"/>
        <s v="2015/05/02"/>
        <s v="2015/05/04"/>
        <s v="2015/05/07"/>
        <s v="2016/10/17"/>
        <s v="2016/12/01"/>
        <s v="2018/09/29"/>
        <s v="1991/10/30"/>
        <s v="1996/09/20"/>
        <s v="1998/01/17"/>
        <s v="2004/11/24"/>
        <s v="2005/09/05"/>
        <s v="2006/12/26"/>
        <s v="2009/09/13"/>
        <s v="2010/03/05"/>
        <s v="2011/10/20"/>
        <s v="2013/02/27"/>
        <s v="2013/04/27"/>
        <s v="2013/05/07"/>
        <s v="2015/02/11"/>
        <s v="2018/02/25"/>
        <s v="2018/03/09"/>
        <s v="2018/03/11"/>
        <s v="2012/09/30"/>
        <s v="2013/03/14"/>
        <s v="2013/04/30"/>
        <s v="2010/11/01"/>
        <s v="2010/11/04"/>
        <s v="2016/05/02"/>
        <s v="2018/02/15"/>
        <s v="1990/09/27"/>
        <s v="1991/03/18"/>
        <s v="1992/04/21"/>
        <s v="1993/02/11"/>
        <s v="1995/04/10"/>
        <s v="1995/05/09"/>
        <s v="1995/05/15"/>
        <s v="1996/08/05"/>
        <s v="1997/04/06"/>
        <s v="1997/04/13"/>
        <s v="1998/05/09"/>
        <s v="1998/10/22"/>
        <s v="1999/08/12"/>
        <s v="2003/12/11"/>
        <s v="2004/01/02"/>
        <s v="2004/04/24"/>
        <s v="2004/09/09"/>
        <s v="2005/06/13"/>
        <s v="2006/11/03"/>
        <s v="2006/12/06"/>
        <s v="2006/12/15"/>
        <s v="2007/07/30"/>
        <s v="2007/09/20"/>
        <s v="2007/11/16"/>
        <s v="2008/10/14"/>
        <s v="2010/09/18"/>
        <s v="2010/12/25"/>
        <s v="2011/04/22"/>
        <s v="2011/04/23"/>
        <s v="2011/06/29"/>
        <s v="2011/10/18"/>
        <s v="2011/10/24"/>
        <s v="2010/04/14"/>
        <s v="2014/00/31"/>
        <s v="2014/03/04"/>
        <s v="2014/03/31"/>
        <s v="2017/03/02"/>
        <s v="2017/03/23"/>
        <s v="2017/07/04"/>
        <s v="2007/07/14"/>
        <s v="2008/03/25"/>
        <s v="2011/10/26"/>
        <s v="2014/08/20"/>
        <s v="2015/02/19"/>
        <s v="2015/02/23"/>
        <s v="2015/04/11"/>
        <s v="2015/10/03"/>
        <s v="2015/10/31"/>
        <s v="2016/08/30"/>
        <s v="2017/05/25"/>
        <s v="2017/08/06"/>
        <s v="2017/08/25"/>
        <s v="2009/09/25"/>
        <s v="2011/01/13"/>
        <s v="2011/04/03"/>
        <s v="2011/09/18"/>
        <s v="2013/00/00"/>
        <s v="2013/07/04"/>
        <s v="2013/09/09"/>
        <s v="2000/09/03"/>
        <s v="2003/09/02"/>
        <s v="2005/03/21"/>
        <s v="2006/07/14"/>
        <s v="2006/08/05"/>
        <s v="2013/08/05"/>
        <s v="2017/10/03"/>
        <s v="1994/05/03"/>
        <s v="1995/05/07"/>
        <s v="2000/03/03"/>
        <s v="2001/04/30"/>
        <s v="2001/05/01"/>
        <s v="2002/05/20"/>
        <s v="2003/10/06"/>
        <s v="2003/10/09"/>
        <s v="2004/01/00"/>
        <s v="2004/10/22"/>
        <s v="2004/11/05"/>
        <s v="2005/08/23"/>
        <s v="2008/08/08"/>
        <s v="2008/08/14"/>
        <s v="2009/03/08"/>
        <s v="2011/05/06"/>
        <s v="2011/10/02"/>
        <s v="2011/11/08"/>
        <s v="2013/05/01"/>
        <s v="2013/05/02"/>
        <s v="2013/05/05"/>
        <s v="2013/08/00"/>
        <s v="2013/12/00"/>
        <s v="2014/02/02"/>
        <s v="2014/05/14"/>
        <s v="2014/08/19"/>
        <s v="2015/04/12"/>
        <s v="2016/04/04"/>
        <s v="2016/04/06"/>
        <s v="2016/04/12"/>
        <s v="2017/07/24"/>
        <s v="2017/10/05"/>
        <s v="2018/06/27"/>
        <s v="2003/02/00"/>
        <s v="2007/01/00"/>
        <s v="2009/06/25"/>
        <s v="2010/06/04"/>
        <s v="2010/09/15"/>
        <s v="2010/09/16"/>
        <s v="2010/09/20"/>
        <s v="2013/10/16"/>
        <s v="2013/10/31"/>
        <s v="2014/10/06"/>
        <s v="2014/10/16"/>
        <s v="2016/07/01"/>
        <s v="2016/09/14"/>
        <s v="2017/02/03"/>
        <s v="2017/09/11"/>
        <s v="2018/04/00"/>
        <s v="2003/07/19"/>
        <s v="2004/05/17"/>
        <s v="2009/09/30"/>
        <s v="2011/03/07"/>
        <s v="2011/03/23"/>
        <s v="2011/03/27"/>
        <s v="2011/04/15"/>
        <s v="2011/04/17"/>
        <s v="2011/04/19"/>
        <s v="2011/06/01"/>
        <s v="2013/05/22"/>
        <s v="2015/06/09"/>
        <s v="2015/07/13"/>
        <s v="2002/11/28"/>
        <s v="2005/06/29"/>
        <s v="2005/11/00"/>
        <s v="2006/12/18"/>
        <s v="2008/05/19"/>
        <s v="2008/05/25"/>
        <s v="2008/05/30"/>
        <s v="2008/08/10"/>
        <s v="2008/09/04"/>
        <s v="2009/04/21"/>
        <s v="2010/09/10"/>
        <s v="2012/09/02"/>
        <s v="2012/11/07"/>
        <s v="2013/04/03"/>
        <s v="2013/08/11"/>
        <s v="2014/10/20"/>
        <s v="2016/03/28"/>
        <s v="2017/04/12"/>
        <s v="1998/10/23"/>
        <s v="2005/08/20"/>
        <s v="2005/09/02"/>
        <s v="2009/07/29"/>
        <s v="2010/09/27"/>
        <s v="2011/02/20"/>
        <s v="2011/03/09"/>
        <s v="2012/03/31"/>
        <s v="2014/03/11"/>
        <s v="2014/03/13"/>
        <s v="2015/01/22"/>
        <s v="2008/06/17"/>
        <s v="2009/10/17"/>
        <s v="2011/09/03"/>
        <s v="2011/11/23"/>
        <s v="2013/03/07"/>
        <s v="2014/07/03"/>
        <s v="2017/10/15"/>
        <s v="2009/08/20"/>
        <s v="2009/09/04"/>
        <s v="2013/10/23"/>
        <s v="2015/02/24"/>
        <s v="2011/06/28"/>
        <s v="2016/04/05"/>
        <s v="2002/01/09"/>
        <s v="2002/04/00"/>
        <s v="2010/05/01"/>
        <s v="2011/09/17"/>
        <s v="2013/03/25"/>
        <s v="2013/04/01"/>
        <s v="2013/04/04"/>
        <s v="2013/04/10"/>
        <s v="2013/04/16"/>
        <s v="2013/04/26"/>
        <s v="2015/01/01"/>
        <s v="2016/10/15"/>
        <s v="2017/09/20"/>
        <s v="2017/10/06"/>
        <s v="2018/03/15"/>
        <s v="2018/05/31"/>
        <s v="1991/10/01"/>
        <s v="1996/03/06"/>
        <s v="1998/10/03"/>
        <s v="2000/03/06"/>
        <s v="2006/04/16"/>
        <s v="2008/01/00"/>
        <s v="2009/06/12"/>
        <s v="2007/04/17"/>
        <s v="2008/03/05"/>
        <s v="2009/05/29"/>
        <s v="2011/09/08"/>
        <s v="2012/07/10"/>
        <s v="2013/05/30"/>
        <s v="2010/10/31"/>
        <s v="2011/01/00"/>
        <s v="2011/04/07"/>
        <s v="2011/04/09"/>
        <s v="2012/11/01"/>
        <s v="2015/03/27"/>
        <s v="1982/00/00"/>
        <s v="2002/03/00"/>
        <s v="2005/07/28"/>
        <s v="2011/01/14"/>
        <s v="2011/09/07"/>
        <s v="2012/07/00"/>
        <s v="1992/06/20"/>
        <s v="1998/11/01"/>
        <s v="2011/04/24"/>
        <s v="2011/07/08"/>
        <s v="2011/08/01"/>
        <s v="2010/01/16"/>
        <s v="2010/10/12"/>
        <s v="2010/10/27"/>
        <s v="2011/04/00"/>
        <s v="2011/04/05"/>
        <s v="2014/03/01"/>
        <s v="2014/03/12"/>
        <s v="2014/09/30"/>
        <s v="2011/02/04"/>
        <s v="2010/03/02"/>
        <s v="2011/06/12"/>
        <s v="2013/12/10"/>
        <s v="2015/02/02"/>
        <s v="2016/03/02"/>
        <s v="1990/09/07"/>
        <s v="1994/04/06"/>
        <s v="1998/10/27"/>
        <s v="2000/05/09"/>
        <s v="2007/09/03"/>
        <s v="2008/02/20"/>
        <s v="2009/11/10"/>
        <s v="2010/01/20"/>
        <s v="2011/05/02"/>
        <s v="2011/11/10"/>
        <s v="2013/09/17"/>
        <s v="2003/09/21"/>
        <s v="2006/01/09"/>
        <s v="2015/05/03"/>
        <s v="2015/10/08"/>
        <s v="2015/11/17"/>
        <s v="1998/03/02"/>
        <s v="2005/01/10"/>
        <s v="2009/10/27"/>
        <s v="2014/03/26"/>
        <s v="2015/03/25"/>
        <s v="2009/10/21"/>
        <s v="2009/10/29"/>
        <s v="2010/10/21"/>
        <s v="2016/09/28"/>
        <s v="2016/11/00"/>
        <s v="2009/04/03"/>
        <s v="2011/05/22"/>
        <s v="2012/05/11"/>
        <s v="2015/04/17"/>
        <s v="2018/05/16"/>
        <s v="2009/08/07"/>
        <s v="1998/11/29"/>
        <s v="2005/03/07"/>
        <s v="2011/07/29"/>
        <s v="2013/09/28"/>
        <s v="2013/09/29"/>
        <s v="2013/10/14"/>
        <s v="2014/01/30"/>
        <s v="2015/06/23"/>
        <s v="2017/06/12"/>
        <s v="2002/07/08"/>
        <s v="2003/07/02"/>
        <s v="2008/12/02"/>
        <s v="2010/09/21"/>
        <s v="2016/09/16"/>
        <s v="2007/12/06"/>
        <s v="2009/03/23"/>
        <s v="2010/05/11"/>
        <s v="2011/05/04"/>
        <s v="2012/12/00"/>
        <s v="2013/12/02"/>
        <s v="2014/05/15"/>
        <s v="1991/09/02"/>
        <s v="1997/11/23"/>
        <s v="2002/05/16"/>
        <s v="2002/09/29"/>
        <s v="2005/03/06"/>
        <s v="2005/05/16"/>
        <s v="2008/11/12"/>
        <s v="2009/04/06"/>
        <s v="2009/04/08"/>
        <s v="2009/04/15"/>
        <s v="2010/02/22"/>
        <s v="2010/05/17"/>
        <s v="2011/10/11"/>
        <s v="2012/07/18"/>
        <s v="2013/01/10"/>
        <s v="2013/03/05"/>
        <s v="2013/03/09"/>
        <s v="2013/03/12"/>
        <s v="2015/03/24"/>
        <s v="2003/05/16"/>
        <s v="2007/02/20"/>
        <s v="2007/02/26"/>
        <s v="2007/02/27"/>
        <s v="2007/03/04"/>
        <s v="2007/24/18"/>
        <s v="2009/01/22"/>
        <s v="2009/08/21"/>
        <s v="2009/08/22"/>
        <s v="2009/08/26"/>
        <s v="2010/01/22"/>
        <s v="2010/03/11"/>
        <s v="2010/03/23"/>
        <s v="2010/04/08"/>
        <s v="2010/04/19"/>
        <s v="2010/08/22"/>
        <s v="2011/09/12"/>
        <s v="2012/02/28"/>
        <s v="2013/04/12"/>
        <s v="2013/09/18"/>
        <s v="2013/10/30"/>
        <s v="2014/08/13"/>
        <s v="2014/10/10"/>
        <s v="2015/02/08"/>
        <s v="2015/02/28"/>
        <s v="2015/04/08"/>
        <s v="2015/04/20"/>
        <s v="2015/05/14"/>
        <s v="2015/06/16"/>
        <s v="2015/08/22"/>
        <s v="2016/02/19"/>
        <s v="2016/03/14"/>
        <s v="2016/04/08"/>
        <s v="2016/12/14"/>
        <s v="2017/02/21"/>
        <s v="2017/03/03"/>
        <s v="2017/03/21"/>
        <s v="2017/08/18"/>
        <s v="2017/08/31"/>
        <s v="2018/01/15"/>
        <s v="2018/01/24"/>
        <s v="2018/04/18"/>
        <s v="2018/04/25"/>
        <s v="2018/04/26"/>
        <s v="2018/06/01"/>
        <s v="2018/06/28"/>
        <s v="2010/01/12"/>
        <s v="2010/09/29"/>
        <s v="2011/03/28"/>
        <s v="2011/05/00"/>
        <s v="2011/05/01"/>
        <s v="2014/11/05"/>
        <s v="2015/03/21"/>
        <s v="2009/10/16"/>
        <s v="2010/06/00"/>
        <s v="2010/08/03"/>
        <s v="2010/10/20"/>
        <s v="2010/12/02"/>
        <s v="2014/03/18"/>
        <s v="2014/03/30"/>
        <s v="2016/08/23"/>
        <s v="2017/09/01"/>
        <s v="1992/06/21"/>
        <s v="1995/06/01"/>
        <s v="1998/00/00"/>
        <s v="1998/05/11"/>
        <s v="1998/05/12"/>
        <s v="2002/03/22"/>
        <s v="2005/11/28"/>
        <s v="2010/10/26"/>
        <s v="2010/12/18"/>
        <s v="2011/02/28"/>
        <s v="2012/11/16"/>
        <s v="2015/04/16"/>
        <s v="2015/08/03"/>
        <s v="2007/03/16"/>
        <s v="2008/10/07"/>
        <s v="2008/11/06"/>
        <s v="2009/09/20"/>
        <s v="2011/09/06"/>
        <s v="2014/04/13"/>
        <s v="2014/11/11"/>
        <s v="2014/11/20"/>
        <s v="2014/11/27"/>
        <s v="2017/11/20"/>
        <s v="1992/10/17"/>
        <s v="1992/12/31"/>
        <s v="1997/09/19"/>
        <s v="2002/00/00"/>
        <s v="2010/04/15"/>
        <s v="2010/04/16"/>
        <s v="2010/11/30"/>
        <s v="2011/02/19"/>
        <s v="2013/11/20"/>
        <s v="2017/07/29"/>
        <s v="2018/07/23"/>
        <s v="2007/09/01"/>
        <s v="2007/09/25"/>
        <s v="2009/09/01"/>
        <s v="2010/04/07"/>
        <s v="2011/02/10"/>
        <s v="2013/09/07"/>
        <s v="2015/03/12"/>
        <s v="2015/03/23"/>
        <s v="2016/08/10"/>
        <s v="2016/09/30"/>
        <s v="2017/11/19"/>
        <s v="2018/05/29"/>
        <s v="1996/09/09"/>
        <s v="2000/07/04"/>
        <s v="2001/09/11"/>
        <s v="2004/03/11"/>
        <s v="2004/10/13"/>
        <s v="2008/03/20"/>
        <s v="2008/03/26"/>
        <s v="2008/04/00"/>
        <s v="2008/04/02"/>
        <s v="2009/06/09"/>
        <s v="2009/06/23"/>
        <s v="2010/04/25"/>
        <s v="2011/06/03"/>
        <s v="2011/10/19"/>
        <s v="2002/11/18"/>
        <s v="2003/01/10"/>
        <s v="2013/05/29"/>
        <s v="2015/03/11"/>
        <s v="2013/04/07"/>
        <s v="2015/02/09"/>
        <s v="2015/02/12"/>
        <s v="2015/03/03"/>
        <s v="2017/07/27"/>
        <s v="2000/07/27"/>
        <s v="2002/03/23"/>
        <s v="2003/05/06"/>
        <s v="2004/10/02"/>
        <s v="2004/11/00"/>
        <s v="2004/12/00"/>
        <s v="2009/06/22"/>
        <s v="2011/07/16"/>
        <s v="2011/08/04"/>
        <s v="2015/04/09"/>
        <s v="2015/08/04"/>
        <s v="2011/05/25"/>
        <s v="2013/12/12"/>
        <s v="1991/00/00"/>
        <s v="2011/04/04"/>
        <s v="2011/09/22"/>
        <s v="2011/12/20"/>
        <s v="2013/03/20"/>
        <s v="2002/07/22"/>
        <s v="2002/11/07"/>
        <s v="2002/11/20"/>
        <s v="2005/05/09"/>
        <s v="2005/05/29"/>
        <s v="2006/06/19"/>
        <s v="2006/09/12"/>
        <s v="2009/06/19"/>
        <s v="2011/11/18"/>
        <s v="2012/02/17"/>
        <s v="2012/03/30"/>
        <s v="2012/06/09"/>
        <s v="2014/01/09"/>
        <s v="2014/08/18"/>
        <s v="2014/08/29"/>
        <s v="2014/11/23"/>
        <s v="2014/11/25"/>
        <s v="2004/09/23"/>
        <s v="2001/09/06"/>
        <s v="2004/03/00"/>
        <s v="2010/03/07"/>
        <s v="2010/09/23"/>
        <s v="2011/08/09"/>
        <s v="2012/05/00"/>
        <s v="2012/06/10"/>
        <s v="2004/09/01"/>
        <s v="2005/03/01"/>
        <s v="2008/01/11"/>
        <s v="2011/08/24"/>
        <s v="2013/02/24"/>
        <s v="2013/09/26"/>
        <s v="2013/11/13"/>
        <s v="2014/01/03"/>
        <s v="2014/02/17"/>
        <s v="2014/10/17"/>
        <s v="2014/11/06"/>
        <s v="2014/12/17"/>
        <s v="2015/01/06"/>
        <s v="2015/02/04"/>
        <s v="2015/03/13"/>
        <s v="2015/03/26"/>
        <s v="2015/04/14"/>
        <s v="2015/06/14"/>
        <s v="2015/07/06"/>
        <s v="2015/11/20"/>
        <s v="2016/03/04"/>
        <s v="2011/06/30"/>
        <s v="2008/07/01"/>
        <s v="2009/01/31"/>
        <s v="2009/07/06"/>
        <s v="2012/07/11"/>
        <s v="2012/08/02"/>
        <s v="2012/09/01"/>
        <s v="2015/10/14"/>
        <s v="2016/10/12"/>
        <s v="2015/01/05"/>
        <s v="2015/01/12"/>
        <s v="1992/04/02"/>
        <s v="2008/06/20"/>
        <s v="2010/10/29"/>
        <s v="2010/10/30"/>
        <s v="2017/05/16"/>
        <s v="1999/01/11"/>
        <s v="2005/03/02"/>
        <s v="2009/08/18"/>
        <s v="2009/10/13"/>
        <s v="2010/04/12"/>
        <s v="2011/04/21"/>
        <s v="2011/09/21"/>
        <s v="2011/10/03"/>
        <s v="2012/04/23"/>
        <s v="2012/04/28"/>
        <s v="2013/05/10"/>
        <s v="2001/03/13"/>
        <s v="2009/05/14"/>
        <s v="2009/10/30"/>
        <s v="2011/05/26"/>
        <s v="2011/11/13"/>
        <s v="2015/04/02"/>
        <s v="2001/10/08"/>
        <s v="2007/08/08"/>
        <s v="2009/03/16"/>
        <s v="2009/03/17"/>
        <s v="2010/05/12"/>
        <s v="2010/09/09"/>
        <s v="2010/09/12"/>
        <s v="2010/10/08"/>
        <s v="2013/10/07"/>
        <s v="2013/11/00"/>
        <s v="2013/11/01"/>
        <s v="2014/05/30"/>
        <s v="2014/06/04"/>
        <s v="2014/12/04"/>
        <s v="2016/01/04"/>
        <s v="2016/05/16"/>
        <s v="2017/01/04"/>
        <s v="2000/07/03"/>
        <s v="2002/07/24"/>
        <s v="2003/09/26"/>
        <s v="2007/08/23"/>
        <s v="2009/04/23"/>
        <s v="2015/12/09"/>
        <s v="2016/11/28"/>
        <s v="1993/01/20"/>
        <s v="2013/05/18"/>
        <s v="2018/01/14"/>
        <s v="2010/03/19"/>
        <s v="2011/04/01"/>
        <s v="2011/05/11"/>
        <s v="2011/06/15"/>
        <s v="2011/09/01"/>
        <s v="2011/09/29"/>
        <s v="2011/09/30"/>
        <s v="2016/05/04"/>
        <s v="2017/05/01"/>
        <s v="2001/01/01"/>
        <s v="2001/05/31"/>
        <s v="2009/05/09"/>
        <s v="2010/04/21"/>
        <s v="2015/05/18"/>
        <s v="2016/11/11"/>
        <s v="2017/08/02"/>
        <s v="2009/03/26"/>
        <s v="2017/04/13"/>
      </sharedItems>
    </cacheField>
    <cacheField name="Cause" numFmtId="0">
      <sharedItems count="34">
        <s v="La Niña"/>
        <s v="El Niño"/>
        <s v="Heavy Rain"/>
        <s v=""/>
        <s v="Meningitis"/>
        <s v="Other cause"/>
        <s v="Rainstorm"/>
        <s v="Unknown"/>
        <s v="Cond.Atmosph."/>
        <s v="Drought"/>
        <s v="Water Logging"/>
        <s v="Storm"/>
        <s v="Typhoid"/>
        <s v="Rats"/>
        <s v="Strong Wind"/>
        <s v="Yellow Mottle Virus"/>
        <s v="Cholera"/>
        <s v="Rain"/>
        <s v="Windstorm"/>
        <s v="Flood"/>
        <s v="Thunder"/>
        <s v="Hail Storm"/>
        <s v="Deforestation"/>
        <s v="Banana Bacteria Wilt"/>
        <s v="Ebola"/>
        <s v="Contamination"/>
        <s v="Tsetse flies"/>
        <s v="H. Behaviour"/>
        <s v="Deterioration"/>
        <s v="Foot and Mouth Disease"/>
        <s v="Landslide"/>
        <s v="Hepatitis B"/>
        <s v="Location"/>
        <s v="Wild Fire"/>
      </sharedItems>
    </cacheField>
    <cacheField name=" Deaths" numFmtId="0">
      <sharedItems containsString="0" containsBlank="1" containsNumber="1" containsInteger="1" minValue="1" maxValue="400"/>
    </cacheField>
    <cacheField name=" Injured" numFmtId="0">
      <sharedItems containsString="0" containsBlank="1" containsNumber="1" containsInteger="1" minValue="1" maxValue="228"/>
    </cacheField>
    <cacheField name=" Missing" numFmtId="0">
      <sharedItems containsString="0" containsBlank="1" containsNumber="1" containsInteger="1" minValue="2" maxValue="600"/>
    </cacheField>
    <cacheField name="d+i+m" numFmtId="0">
      <sharedItems containsSemiMixedTypes="0" containsString="0" containsNumber="1" containsInteger="1" minValue="0" maxValue="784"/>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Frank Mueller" refreshedDate="44314.78585659722" createdVersion="7" refreshedVersion="7" minRefreshableVersion="3" recordCount="1621">
  <cacheSource type="worksheet">
    <worksheetSource ref="A23:E1644" sheet="1.4"/>
  </cacheSource>
  <cacheFields count="5">
    <cacheField name="District" numFmtId="0">
      <sharedItems count="109">
        <s v="ABIM"/>
        <s v="ADJUMANI"/>
        <s v="AGAGO"/>
        <s v="ALEBTONG"/>
        <s v="AMOLATAR"/>
        <s v="AMUDAT"/>
        <s v="AMURIA"/>
        <s v="AMURU"/>
        <s v="APAC"/>
        <s v="ARUA"/>
        <s v="BUDAKA"/>
        <s v="BUDUDA"/>
        <s v="BUGIRI"/>
        <s v="BUHWEJU"/>
        <s v="BUIKWE"/>
        <s v="BUKEDEA"/>
        <s v="BUKOMANSIMBI"/>
        <s v="BUKWO"/>
        <s v="BULAMBULI"/>
        <s v="BULIISA"/>
        <s v="BUNDIBUGYO"/>
        <s v="BUSHENYI"/>
        <s v="BUSIA"/>
        <s v="BUTALEJA"/>
        <s v="BUTAMBALA"/>
        <s v="BUYENDE"/>
        <s v="DOKOLO"/>
        <s v="GOMBA"/>
        <s v="GULU"/>
        <s v="HOIMA"/>
        <s v="IBANDA"/>
        <s v="IGANGA"/>
        <s v="ISINGIRO"/>
        <s v="JINJA"/>
        <s v="KAABONG"/>
        <s v="KABALE"/>
        <s v="KABAROLE"/>
        <s v="KABERAMAIDO"/>
        <s v="KALANGALA"/>
        <s v="KALIRO"/>
        <s v="KALUNGU"/>
        <s v="KAMPALA"/>
        <s v="KAMULI"/>
        <s v="KAMWENGE"/>
        <s v="KANUNGU"/>
        <s v="KAPCHORWA"/>
        <s v="KASESE"/>
        <s v="KATAKWI"/>
        <s v="KAYUNGA"/>
        <s v="KIBAALE"/>
        <s v="KIBOGA"/>
        <s v="KIBUKU"/>
        <s v="KIRUHURA"/>
        <s v="KIRYANDONGO"/>
        <s v="KISORO"/>
        <s v="KITGUM"/>
        <s v="KOBOKO"/>
        <s v="KOLE"/>
        <s v="KOTIDO"/>
        <s v="KUMI"/>
        <s v="KWEEN"/>
        <s v="KYANKWANZI"/>
        <s v="KYEGEGWA"/>
        <s v="KYENJOJO"/>
        <s v="LAMWO"/>
        <s v="LIRA"/>
        <s v="LUUKA"/>
        <s v="LUWERO"/>
        <s v="LWENGO"/>
        <s v="LYANTONDE"/>
        <s v="MANAFWA"/>
        <s v="MARACHA"/>
        <s v="MASAKA"/>
        <s v="MASINDI"/>
        <s v="MAYUGE"/>
        <s v="MBALE"/>
        <s v="MBARARA"/>
        <s v="MITOOMA"/>
        <s v="MITYANA"/>
        <s v="MOROTO"/>
        <s v="MOYO"/>
        <s v="MPIGI"/>
        <s v="MUBENDE"/>
        <s v="MUKONO"/>
        <s v="NAKAPIRIPIRIT"/>
        <s v="NAKASEKE"/>
        <s v="NAKASONGOLA"/>
        <s v="NAMAYINGO"/>
        <s v="NAMUTUMBA"/>
        <s v="NAPAK"/>
        <s v="NEBBI"/>
        <s v="NGORA"/>
        <s v="NTOROKO"/>
        <s v="NTUNGAMO"/>
        <s v="NWOYA"/>
        <s v="OTUKE"/>
        <s v="OYAM"/>
        <s v="PADER"/>
        <s v="PALLISA"/>
        <s v="RAKAI"/>
        <s v="RUKUNGIRI"/>
        <s v="SERERE"/>
        <s v="SIRONKO"/>
        <s v="SOROTI"/>
        <s v="SSEMBABULE"/>
        <s v="TORORO"/>
        <s v="WAKISO"/>
        <s v="YUMBE"/>
        <s v="ZOMBO"/>
      </sharedItems>
    </cacheField>
    <cacheField name="Code" numFmtId="0">
      <sharedItems/>
    </cacheField>
    <cacheField name="Date (YMD)" numFmtId="0">
      <sharedItems/>
    </cacheField>
    <cacheField name="Cause" numFmtId="0">
      <sharedItems count="34">
        <s v="La Niña"/>
        <s v="El Niño"/>
        <s v="Heavy Rain"/>
        <s v=""/>
        <s v="Meningitis"/>
        <s v="Other cause"/>
        <s v="Rainstorm"/>
        <s v="Unknown"/>
        <s v="Cond.Atmosph."/>
        <s v="Drought"/>
        <s v="Water Logging"/>
        <s v="Storm"/>
        <s v="Typhoid"/>
        <s v="Rats"/>
        <s v="Strong Wind"/>
        <s v="Yellow Mottle Virus"/>
        <s v="Cholera"/>
        <s v="Rain"/>
        <s v="Windstorm"/>
        <s v="Flood"/>
        <s v="Thunder"/>
        <s v="Hail Storm"/>
        <s v="Deforestation"/>
        <s v="Banana Bacteria Wilt"/>
        <s v="Ebola"/>
        <s v="Contamination"/>
        <s v="Tsetse flies"/>
        <s v="H. Behaviour"/>
        <s v="Deterioration"/>
        <s v="Foot and Mouth Disease"/>
        <s v="Landslide"/>
        <s v="Hepatitis B"/>
        <s v="Location"/>
        <s v="Wild Fire"/>
      </sharedItems>
    </cacheField>
    <cacheField name=" Damages in crops Ha." numFmtId="0">
      <sharedItems containsString="0" containsBlank="1" containsNumber="1" minValue="2" maxValue="1594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Frank Mueller" refreshedDate="44314.790308564814" createdVersion="7" refreshedVersion="7" minRefreshableVersion="3" recordCount="1621">
  <cacheSource type="worksheet">
    <worksheetSource ref="A22:E1643" sheet="1.5"/>
  </cacheSource>
  <cacheFields count="5">
    <cacheField name="District" numFmtId="0">
      <sharedItems count="109">
        <s v="ABIM"/>
        <s v="ADJUMANI"/>
        <s v="AGAGO"/>
        <s v="ALEBTONG"/>
        <s v="AMOLATAR"/>
        <s v="AMUDAT"/>
        <s v="AMURIA"/>
        <s v="AMURU"/>
        <s v="APAC"/>
        <s v="ARUA"/>
        <s v="BUDAKA"/>
        <s v="BUDUDA"/>
        <s v="BUGIRI"/>
        <s v="BUHWEJU"/>
        <s v="BUIKWE"/>
        <s v="BUKEDEA"/>
        <s v="BUKOMANSIMBI"/>
        <s v="BUKWO"/>
        <s v="BULAMBULI"/>
        <s v="BULIISA"/>
        <s v="BUNDIBUGYO"/>
        <s v="BUSHENYI"/>
        <s v="BUSIA"/>
        <s v="BUTALEJA"/>
        <s v="BUTAMBALA"/>
        <s v="BUYENDE"/>
        <s v="DOKOLO"/>
        <s v="GOMBA"/>
        <s v="GULU"/>
        <s v="HOIMA"/>
        <s v="IBANDA"/>
        <s v="IGANGA"/>
        <s v="ISINGIRO"/>
        <s v="JINJA"/>
        <s v="KAABONG"/>
        <s v="KABALE"/>
        <s v="KABAROLE"/>
        <s v="KABERAMAIDO"/>
        <s v="KALANGALA"/>
        <s v="KALIRO"/>
        <s v="KALUNGU"/>
        <s v="KAMPALA"/>
        <s v="KAMULI"/>
        <s v="KAMWENGE"/>
        <s v="KANUNGU"/>
        <s v="KAPCHORWA"/>
        <s v="KASESE"/>
        <s v="KATAKWI"/>
        <s v="KAYUNGA"/>
        <s v="KIBAALE"/>
        <s v="KIBOGA"/>
        <s v="KIBUKU"/>
        <s v="KIRUHURA"/>
        <s v="KIRYANDONGO"/>
        <s v="KISORO"/>
        <s v="KITGUM"/>
        <s v="KOBOKO"/>
        <s v="KOLE"/>
        <s v="KOTIDO"/>
        <s v="KUMI"/>
        <s v="KWEEN"/>
        <s v="KYANKWANZI"/>
        <s v="KYEGEGWA"/>
        <s v="KYENJOJO"/>
        <s v="LAMWO"/>
        <s v="LIRA"/>
        <s v="LUUKA"/>
        <s v="LUWERO"/>
        <s v="LWENGO"/>
        <s v="LYANTONDE"/>
        <s v="MANAFWA"/>
        <s v="MARACHA"/>
        <s v="MASAKA"/>
        <s v="MASINDI"/>
        <s v="MAYUGE"/>
        <s v="MBALE"/>
        <s v="MBARARA"/>
        <s v="MITOOMA"/>
        <s v="MITYANA"/>
        <s v="MOROTO"/>
        <s v="MOYO"/>
        <s v="MPIGI"/>
        <s v="MUBENDE"/>
        <s v="MUKONO"/>
        <s v="NAKAPIRIPIRIT"/>
        <s v="NAKASEKE"/>
        <s v="NAKASONGOLA"/>
        <s v="NAMAYINGO"/>
        <s v="NAMUTUMBA"/>
        <s v="NAPAK"/>
        <s v="NEBBI"/>
        <s v="NGORA"/>
        <s v="NTOROKO"/>
        <s v="NTUNGAMO"/>
        <s v="NWOYA"/>
        <s v="OTUKE"/>
        <s v="OYAM"/>
        <s v="PADER"/>
        <s v="PALLISA"/>
        <s v="RAKAI"/>
        <s v="RUKUNGIRI"/>
        <s v="SERERE"/>
        <s v="SIRONKO"/>
        <s v="SOROTI"/>
        <s v="SSEMBABULE"/>
        <s v="TORORO"/>
        <s v="WAKISO"/>
        <s v="YUMBE"/>
        <s v="ZOMBO"/>
      </sharedItems>
    </cacheField>
    <cacheField name="Code" numFmtId="0">
      <sharedItems/>
    </cacheField>
    <cacheField name="Date (YMD)" numFmtId="0">
      <sharedItems/>
    </cacheField>
    <cacheField name="Cause" numFmtId="0">
      <sharedItems count="34">
        <s v="La Niña"/>
        <s v="El Niño"/>
        <s v="Heavy Rain"/>
        <s v=""/>
        <s v="Meningitis"/>
        <s v="Other cause"/>
        <s v="Rainstorm"/>
        <s v="Unknown"/>
        <s v="Cond.Atmosph."/>
        <s v="Drought"/>
        <s v="Water Logging"/>
        <s v="Storm"/>
        <s v="Typhoid"/>
        <s v="Rats"/>
        <s v="Strong Wind"/>
        <s v="Yellow Mottle Virus"/>
        <s v="Cholera"/>
        <s v="Rain"/>
        <s v="Windstorm"/>
        <s v="Flood"/>
        <s v="Thunder"/>
        <s v="Hail Storm"/>
        <s v="Deforestation"/>
        <s v="Banana Bacteria Wilt"/>
        <s v="Ebola"/>
        <s v="Contamination"/>
        <s v="Tsetse flies"/>
        <s v="H. Behaviour"/>
        <s v="Deterioration"/>
        <s v="Foot and Mouth Disease"/>
        <s v="Landslide"/>
        <s v="Hepatitis B"/>
        <s v="Location"/>
        <s v="Wild Fire"/>
      </sharedItems>
    </cacheField>
    <cacheField name=" Lost Cattle" numFmtId="0">
      <sharedItems containsString="0" containsBlank="1" containsNumber="1" containsInteger="1" minValue="1" maxValue="93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70">
  <r>
    <x v="0"/>
    <s v="314"/>
    <x v="0"/>
    <x v="0"/>
    <n v="1"/>
    <x v="0"/>
    <x v="0"/>
    <x v="0"/>
  </r>
  <r>
    <x v="0"/>
    <s v="314"/>
    <x v="1"/>
    <x v="1"/>
    <n v="1"/>
    <x v="0"/>
    <x v="0"/>
    <x v="0"/>
  </r>
  <r>
    <x v="0"/>
    <s v="314"/>
    <x v="2"/>
    <x v="2"/>
    <n v="1"/>
    <x v="0"/>
    <x v="0"/>
    <x v="0"/>
  </r>
  <r>
    <x v="0"/>
    <s v="314"/>
    <x v="3"/>
    <x v="2"/>
    <n v="1"/>
    <x v="0"/>
    <x v="0"/>
    <x v="0"/>
  </r>
  <r>
    <x v="0"/>
    <s v="314"/>
    <x v="4"/>
    <x v="3"/>
    <n v="1"/>
    <x v="0"/>
    <x v="0"/>
    <x v="0"/>
  </r>
  <r>
    <x v="0"/>
    <s v="314"/>
    <x v="5"/>
    <x v="0"/>
    <n v="1"/>
    <x v="0"/>
    <x v="0"/>
    <x v="0"/>
  </r>
  <r>
    <x v="0"/>
    <s v="314"/>
    <x v="6"/>
    <x v="2"/>
    <n v="1"/>
    <x v="0"/>
    <x v="0"/>
    <x v="0"/>
  </r>
  <r>
    <x v="0"/>
    <s v="314"/>
    <x v="7"/>
    <x v="0"/>
    <n v="19"/>
    <x v="0"/>
    <x v="0"/>
    <x v="0"/>
  </r>
  <r>
    <x v="0"/>
    <s v="314"/>
    <x v="7"/>
    <x v="3"/>
    <n v="1"/>
    <x v="0"/>
    <x v="0"/>
    <x v="0"/>
  </r>
  <r>
    <x v="1"/>
    <s v="301"/>
    <x v="8"/>
    <x v="2"/>
    <n v="1"/>
    <x v="0"/>
    <x v="0"/>
    <x v="0"/>
  </r>
  <r>
    <x v="1"/>
    <s v="301"/>
    <x v="9"/>
    <x v="1"/>
    <n v="1"/>
    <x v="0"/>
    <x v="0"/>
    <x v="0"/>
  </r>
  <r>
    <x v="1"/>
    <s v="301"/>
    <x v="10"/>
    <x v="4"/>
    <n v="1"/>
    <x v="0"/>
    <x v="0"/>
    <x v="0"/>
  </r>
  <r>
    <x v="1"/>
    <s v="301"/>
    <x v="3"/>
    <x v="2"/>
    <n v="1"/>
    <x v="0"/>
    <x v="0"/>
    <x v="0"/>
  </r>
  <r>
    <x v="2"/>
    <s v="329"/>
    <x v="2"/>
    <x v="2"/>
    <n v="1"/>
    <x v="0"/>
    <x v="0"/>
    <x v="0"/>
  </r>
  <r>
    <x v="2"/>
    <s v="329"/>
    <x v="11"/>
    <x v="2"/>
    <n v="2"/>
    <x v="0"/>
    <x v="1"/>
    <x v="1"/>
  </r>
  <r>
    <x v="2"/>
    <s v="329"/>
    <x v="12"/>
    <x v="3"/>
    <n v="1"/>
    <x v="0"/>
    <x v="0"/>
    <x v="0"/>
  </r>
  <r>
    <x v="2"/>
    <s v="329"/>
    <x v="13"/>
    <x v="3"/>
    <n v="1"/>
    <x v="0"/>
    <x v="0"/>
    <x v="0"/>
  </r>
  <r>
    <x v="2"/>
    <s v="329"/>
    <x v="14"/>
    <x v="2"/>
    <n v="14"/>
    <x v="0"/>
    <x v="0"/>
    <x v="0"/>
  </r>
  <r>
    <x v="2"/>
    <s v="329"/>
    <x v="14"/>
    <x v="3"/>
    <n v="1"/>
    <x v="0"/>
    <x v="0"/>
    <x v="0"/>
  </r>
  <r>
    <x v="2"/>
    <s v="329"/>
    <x v="15"/>
    <x v="2"/>
    <n v="1"/>
    <x v="0"/>
    <x v="0"/>
    <x v="0"/>
  </r>
  <r>
    <x v="2"/>
    <s v="329"/>
    <x v="16"/>
    <x v="2"/>
    <n v="2"/>
    <x v="0"/>
    <x v="0"/>
    <x v="0"/>
  </r>
  <r>
    <x v="3"/>
    <s v="308"/>
    <x v="17"/>
    <x v="3"/>
    <n v="1"/>
    <x v="0"/>
    <x v="0"/>
    <x v="0"/>
  </r>
  <r>
    <x v="3"/>
    <s v="308"/>
    <x v="18"/>
    <x v="3"/>
    <n v="1"/>
    <x v="0"/>
    <x v="0"/>
    <x v="0"/>
  </r>
  <r>
    <x v="3"/>
    <s v="308"/>
    <x v="19"/>
    <x v="5"/>
    <n v="1"/>
    <x v="0"/>
    <x v="0"/>
    <x v="0"/>
  </r>
  <r>
    <x v="3"/>
    <s v="308"/>
    <x v="20"/>
    <x v="2"/>
    <n v="2"/>
    <x v="0"/>
    <x v="0"/>
    <x v="0"/>
  </r>
  <r>
    <x v="3"/>
    <s v="308"/>
    <x v="21"/>
    <x v="3"/>
    <n v="1"/>
    <x v="1"/>
    <x v="0"/>
    <x v="2"/>
  </r>
  <r>
    <x v="4"/>
    <s v="315"/>
    <x v="2"/>
    <x v="2"/>
    <n v="1"/>
    <x v="0"/>
    <x v="0"/>
    <x v="0"/>
  </r>
  <r>
    <x v="4"/>
    <s v="315"/>
    <x v="22"/>
    <x v="2"/>
    <n v="4"/>
    <x v="0"/>
    <x v="0"/>
    <x v="0"/>
  </r>
  <r>
    <x v="4"/>
    <s v="315"/>
    <x v="23"/>
    <x v="0"/>
    <n v="5"/>
    <x v="0"/>
    <x v="0"/>
    <x v="0"/>
  </r>
  <r>
    <x v="4"/>
    <s v="315"/>
    <x v="24"/>
    <x v="5"/>
    <n v="1"/>
    <x v="0"/>
    <x v="0"/>
    <x v="0"/>
  </r>
  <r>
    <x v="4"/>
    <s v="315"/>
    <x v="25"/>
    <x v="2"/>
    <n v="1"/>
    <x v="0"/>
    <x v="0"/>
    <x v="0"/>
  </r>
  <r>
    <x v="5"/>
    <s v="311"/>
    <x v="26"/>
    <x v="6"/>
    <n v="2"/>
    <x v="0"/>
    <x v="0"/>
    <x v="0"/>
  </r>
  <r>
    <x v="5"/>
    <s v="311"/>
    <x v="27"/>
    <x v="6"/>
    <n v="1"/>
    <x v="0"/>
    <x v="0"/>
    <x v="0"/>
  </r>
  <r>
    <x v="5"/>
    <s v="311"/>
    <x v="28"/>
    <x v="6"/>
    <n v="6"/>
    <x v="0"/>
    <x v="0"/>
    <x v="0"/>
  </r>
  <r>
    <x v="5"/>
    <s v="311"/>
    <x v="29"/>
    <x v="7"/>
    <n v="1"/>
    <x v="0"/>
    <x v="0"/>
    <x v="0"/>
  </r>
  <r>
    <x v="5"/>
    <s v="311"/>
    <x v="30"/>
    <x v="3"/>
    <n v="1"/>
    <x v="0"/>
    <x v="0"/>
    <x v="0"/>
  </r>
  <r>
    <x v="5"/>
    <s v="311"/>
    <x v="31"/>
    <x v="8"/>
    <n v="1"/>
    <x v="0"/>
    <x v="0"/>
    <x v="0"/>
  </r>
  <r>
    <x v="5"/>
    <s v="311"/>
    <x v="31"/>
    <x v="3"/>
    <n v="1"/>
    <x v="2"/>
    <x v="0"/>
    <x v="3"/>
  </r>
  <r>
    <x v="5"/>
    <s v="311"/>
    <x v="32"/>
    <x v="2"/>
    <n v="1"/>
    <x v="0"/>
    <x v="0"/>
    <x v="0"/>
  </r>
  <r>
    <x v="5"/>
    <s v="311"/>
    <x v="33"/>
    <x v="2"/>
    <n v="3"/>
    <x v="3"/>
    <x v="0"/>
    <x v="4"/>
  </r>
  <r>
    <x v="5"/>
    <s v="311"/>
    <x v="34"/>
    <x v="3"/>
    <n v="1"/>
    <x v="0"/>
    <x v="0"/>
    <x v="0"/>
  </r>
  <r>
    <x v="6"/>
    <s v="216"/>
    <x v="35"/>
    <x v="2"/>
    <n v="1"/>
    <x v="0"/>
    <x v="0"/>
    <x v="0"/>
  </r>
  <r>
    <x v="6"/>
    <s v="216"/>
    <x v="2"/>
    <x v="2"/>
    <n v="7"/>
    <x v="0"/>
    <x v="0"/>
    <x v="0"/>
  </r>
  <r>
    <x v="6"/>
    <s v="216"/>
    <x v="36"/>
    <x v="2"/>
    <n v="4"/>
    <x v="0"/>
    <x v="0"/>
    <x v="0"/>
  </r>
  <r>
    <x v="6"/>
    <s v="216"/>
    <x v="36"/>
    <x v="3"/>
    <n v="2"/>
    <x v="0"/>
    <x v="0"/>
    <x v="0"/>
  </r>
  <r>
    <x v="6"/>
    <s v="216"/>
    <x v="37"/>
    <x v="2"/>
    <n v="7"/>
    <x v="4"/>
    <x v="0"/>
    <x v="5"/>
  </r>
  <r>
    <x v="6"/>
    <s v="216"/>
    <x v="38"/>
    <x v="2"/>
    <n v="2"/>
    <x v="0"/>
    <x v="0"/>
    <x v="0"/>
  </r>
  <r>
    <x v="6"/>
    <s v="216"/>
    <x v="39"/>
    <x v="2"/>
    <n v="1"/>
    <x v="0"/>
    <x v="0"/>
    <x v="0"/>
  </r>
  <r>
    <x v="6"/>
    <s v="216"/>
    <x v="40"/>
    <x v="2"/>
    <n v="6"/>
    <x v="0"/>
    <x v="0"/>
    <x v="0"/>
  </r>
  <r>
    <x v="6"/>
    <s v="216"/>
    <x v="40"/>
    <x v="3"/>
    <n v="1"/>
    <x v="0"/>
    <x v="0"/>
    <x v="0"/>
  </r>
  <r>
    <x v="6"/>
    <s v="216"/>
    <x v="41"/>
    <x v="0"/>
    <n v="1"/>
    <x v="0"/>
    <x v="0"/>
    <x v="0"/>
  </r>
  <r>
    <x v="6"/>
    <s v="216"/>
    <x v="3"/>
    <x v="2"/>
    <n v="1"/>
    <x v="0"/>
    <x v="0"/>
    <x v="0"/>
  </r>
  <r>
    <x v="6"/>
    <s v="216"/>
    <x v="42"/>
    <x v="3"/>
    <n v="1"/>
    <x v="0"/>
    <x v="0"/>
    <x v="0"/>
  </r>
  <r>
    <x v="6"/>
    <s v="216"/>
    <x v="43"/>
    <x v="3"/>
    <n v="1"/>
    <x v="0"/>
    <x v="0"/>
    <x v="0"/>
  </r>
  <r>
    <x v="6"/>
    <s v="216"/>
    <x v="44"/>
    <x v="9"/>
    <n v="1"/>
    <x v="0"/>
    <x v="0"/>
    <x v="0"/>
  </r>
  <r>
    <x v="6"/>
    <s v="216"/>
    <x v="45"/>
    <x v="0"/>
    <n v="1"/>
    <x v="0"/>
    <x v="0"/>
    <x v="0"/>
  </r>
  <r>
    <x v="6"/>
    <s v="216"/>
    <x v="46"/>
    <x v="2"/>
    <n v="1"/>
    <x v="0"/>
    <x v="0"/>
    <x v="0"/>
  </r>
  <r>
    <x v="6"/>
    <s v="216"/>
    <x v="47"/>
    <x v="2"/>
    <n v="1"/>
    <x v="0"/>
    <x v="0"/>
    <x v="0"/>
  </r>
  <r>
    <x v="6"/>
    <s v="216"/>
    <x v="48"/>
    <x v="2"/>
    <n v="1"/>
    <x v="0"/>
    <x v="0"/>
    <x v="0"/>
  </r>
  <r>
    <x v="6"/>
    <s v="216"/>
    <x v="48"/>
    <x v="7"/>
    <n v="1"/>
    <x v="0"/>
    <x v="0"/>
    <x v="0"/>
  </r>
  <r>
    <x v="6"/>
    <s v="216"/>
    <x v="49"/>
    <x v="2"/>
    <n v="1"/>
    <x v="0"/>
    <x v="0"/>
    <x v="0"/>
  </r>
  <r>
    <x v="6"/>
    <s v="216"/>
    <x v="50"/>
    <x v="2"/>
    <n v="1"/>
    <x v="0"/>
    <x v="0"/>
    <x v="0"/>
  </r>
  <r>
    <x v="6"/>
    <s v="216"/>
    <x v="51"/>
    <x v="2"/>
    <n v="1"/>
    <x v="0"/>
    <x v="0"/>
    <x v="0"/>
  </r>
  <r>
    <x v="6"/>
    <s v="216"/>
    <x v="52"/>
    <x v="3"/>
    <n v="1"/>
    <x v="0"/>
    <x v="0"/>
    <x v="0"/>
  </r>
  <r>
    <x v="6"/>
    <s v="216"/>
    <x v="53"/>
    <x v="2"/>
    <n v="3"/>
    <x v="0"/>
    <x v="2"/>
    <x v="6"/>
  </r>
  <r>
    <x v="6"/>
    <s v="216"/>
    <x v="53"/>
    <x v="3"/>
    <n v="1"/>
    <x v="0"/>
    <x v="0"/>
    <x v="0"/>
  </r>
  <r>
    <x v="6"/>
    <s v="216"/>
    <x v="54"/>
    <x v="2"/>
    <n v="1"/>
    <x v="0"/>
    <x v="0"/>
    <x v="0"/>
  </r>
  <r>
    <x v="6"/>
    <s v="216"/>
    <x v="55"/>
    <x v="2"/>
    <n v="2"/>
    <x v="0"/>
    <x v="0"/>
    <x v="0"/>
  </r>
  <r>
    <x v="6"/>
    <s v="216"/>
    <x v="56"/>
    <x v="2"/>
    <n v="1"/>
    <x v="0"/>
    <x v="0"/>
    <x v="0"/>
  </r>
  <r>
    <x v="6"/>
    <s v="216"/>
    <x v="57"/>
    <x v="2"/>
    <n v="1"/>
    <x v="0"/>
    <x v="0"/>
    <x v="0"/>
  </r>
  <r>
    <x v="6"/>
    <s v="216"/>
    <x v="58"/>
    <x v="2"/>
    <n v="1"/>
    <x v="0"/>
    <x v="0"/>
    <x v="0"/>
  </r>
  <r>
    <x v="6"/>
    <s v="216"/>
    <x v="58"/>
    <x v="7"/>
    <n v="3"/>
    <x v="0"/>
    <x v="0"/>
    <x v="0"/>
  </r>
  <r>
    <x v="6"/>
    <s v="216"/>
    <x v="58"/>
    <x v="3"/>
    <n v="2"/>
    <x v="5"/>
    <x v="0"/>
    <x v="7"/>
  </r>
  <r>
    <x v="6"/>
    <s v="216"/>
    <x v="34"/>
    <x v="3"/>
    <n v="1"/>
    <x v="6"/>
    <x v="0"/>
    <x v="8"/>
  </r>
  <r>
    <x v="7"/>
    <s v="316"/>
    <x v="59"/>
    <x v="10"/>
    <n v="1"/>
    <x v="0"/>
    <x v="0"/>
    <x v="0"/>
  </r>
  <r>
    <x v="7"/>
    <s v="316"/>
    <x v="60"/>
    <x v="11"/>
    <n v="1"/>
    <x v="0"/>
    <x v="3"/>
    <x v="9"/>
  </r>
  <r>
    <x v="7"/>
    <s v="316"/>
    <x v="2"/>
    <x v="2"/>
    <n v="1"/>
    <x v="0"/>
    <x v="0"/>
    <x v="0"/>
  </r>
  <r>
    <x v="7"/>
    <s v="316"/>
    <x v="61"/>
    <x v="2"/>
    <n v="1"/>
    <x v="0"/>
    <x v="0"/>
    <x v="0"/>
  </r>
  <r>
    <x v="7"/>
    <s v="316"/>
    <x v="62"/>
    <x v="3"/>
    <n v="1"/>
    <x v="0"/>
    <x v="0"/>
    <x v="0"/>
  </r>
  <r>
    <x v="7"/>
    <s v="316"/>
    <x v="63"/>
    <x v="2"/>
    <n v="1"/>
    <x v="0"/>
    <x v="0"/>
    <x v="0"/>
  </r>
  <r>
    <x v="7"/>
    <s v="316"/>
    <x v="64"/>
    <x v="3"/>
    <n v="1"/>
    <x v="0"/>
    <x v="0"/>
    <x v="0"/>
  </r>
  <r>
    <x v="7"/>
    <s v="316"/>
    <x v="58"/>
    <x v="7"/>
    <n v="1"/>
    <x v="0"/>
    <x v="0"/>
    <x v="0"/>
  </r>
  <r>
    <x v="8"/>
    <s v="302"/>
    <x v="65"/>
    <x v="8"/>
    <n v="1"/>
    <x v="0"/>
    <x v="0"/>
    <x v="0"/>
  </r>
  <r>
    <x v="8"/>
    <s v="302"/>
    <x v="66"/>
    <x v="12"/>
    <n v="1"/>
    <x v="7"/>
    <x v="0"/>
    <x v="10"/>
  </r>
  <r>
    <x v="8"/>
    <s v="302"/>
    <x v="67"/>
    <x v="2"/>
    <n v="1"/>
    <x v="0"/>
    <x v="0"/>
    <x v="0"/>
  </r>
  <r>
    <x v="8"/>
    <s v="302"/>
    <x v="67"/>
    <x v="3"/>
    <n v="1"/>
    <x v="0"/>
    <x v="0"/>
    <x v="0"/>
  </r>
  <r>
    <x v="8"/>
    <s v="302"/>
    <x v="2"/>
    <x v="2"/>
    <n v="1"/>
    <x v="0"/>
    <x v="0"/>
    <x v="0"/>
  </r>
  <r>
    <x v="8"/>
    <s v="302"/>
    <x v="68"/>
    <x v="2"/>
    <n v="1"/>
    <x v="0"/>
    <x v="0"/>
    <x v="0"/>
  </r>
  <r>
    <x v="8"/>
    <s v="302"/>
    <x v="68"/>
    <x v="3"/>
    <n v="1"/>
    <x v="0"/>
    <x v="0"/>
    <x v="0"/>
  </r>
  <r>
    <x v="8"/>
    <s v="302"/>
    <x v="17"/>
    <x v="3"/>
    <n v="1"/>
    <x v="0"/>
    <x v="0"/>
    <x v="0"/>
  </r>
  <r>
    <x v="9"/>
    <s v="303"/>
    <x v="69"/>
    <x v="4"/>
    <n v="1"/>
    <x v="8"/>
    <x v="0"/>
    <x v="11"/>
  </r>
  <r>
    <x v="9"/>
    <s v="303"/>
    <x v="70"/>
    <x v="13"/>
    <n v="1"/>
    <x v="0"/>
    <x v="0"/>
    <x v="0"/>
  </r>
  <r>
    <x v="9"/>
    <s v="303"/>
    <x v="71"/>
    <x v="13"/>
    <n v="1"/>
    <x v="0"/>
    <x v="0"/>
    <x v="0"/>
  </r>
  <r>
    <x v="9"/>
    <s v="303"/>
    <x v="72"/>
    <x v="14"/>
    <n v="1"/>
    <x v="0"/>
    <x v="0"/>
    <x v="0"/>
  </r>
  <r>
    <x v="9"/>
    <s v="303"/>
    <x v="73"/>
    <x v="2"/>
    <n v="1"/>
    <x v="9"/>
    <x v="0"/>
    <x v="12"/>
  </r>
  <r>
    <x v="9"/>
    <s v="303"/>
    <x v="74"/>
    <x v="2"/>
    <n v="1"/>
    <x v="0"/>
    <x v="0"/>
    <x v="0"/>
  </r>
  <r>
    <x v="9"/>
    <s v="303"/>
    <x v="75"/>
    <x v="2"/>
    <n v="1"/>
    <x v="0"/>
    <x v="0"/>
    <x v="0"/>
  </r>
  <r>
    <x v="9"/>
    <s v="303"/>
    <x v="76"/>
    <x v="0"/>
    <n v="117"/>
    <x v="0"/>
    <x v="0"/>
    <x v="0"/>
  </r>
  <r>
    <x v="9"/>
    <s v="303"/>
    <x v="76"/>
    <x v="3"/>
    <n v="2"/>
    <x v="0"/>
    <x v="0"/>
    <x v="0"/>
  </r>
  <r>
    <x v="9"/>
    <s v="303"/>
    <x v="77"/>
    <x v="5"/>
    <n v="1"/>
    <x v="0"/>
    <x v="0"/>
    <x v="0"/>
  </r>
  <r>
    <x v="9"/>
    <s v="303"/>
    <x v="77"/>
    <x v="3"/>
    <n v="1"/>
    <x v="0"/>
    <x v="0"/>
    <x v="0"/>
  </r>
  <r>
    <x v="9"/>
    <s v="303"/>
    <x v="78"/>
    <x v="5"/>
    <n v="1"/>
    <x v="0"/>
    <x v="0"/>
    <x v="0"/>
  </r>
  <r>
    <x v="9"/>
    <s v="303"/>
    <x v="79"/>
    <x v="2"/>
    <n v="1"/>
    <x v="0"/>
    <x v="0"/>
    <x v="0"/>
  </r>
  <r>
    <x v="9"/>
    <s v="303"/>
    <x v="80"/>
    <x v="3"/>
    <n v="1"/>
    <x v="0"/>
    <x v="0"/>
    <x v="0"/>
  </r>
  <r>
    <x v="9"/>
    <s v="303"/>
    <x v="81"/>
    <x v="3"/>
    <n v="1"/>
    <x v="0"/>
    <x v="0"/>
    <x v="0"/>
  </r>
  <r>
    <x v="9"/>
    <s v="303"/>
    <x v="82"/>
    <x v="3"/>
    <n v="1"/>
    <x v="0"/>
    <x v="4"/>
    <x v="13"/>
  </r>
  <r>
    <x v="9"/>
    <s v="303"/>
    <x v="83"/>
    <x v="2"/>
    <n v="1"/>
    <x v="0"/>
    <x v="0"/>
    <x v="0"/>
  </r>
  <r>
    <x v="9"/>
    <s v="303"/>
    <x v="84"/>
    <x v="2"/>
    <n v="2"/>
    <x v="0"/>
    <x v="0"/>
    <x v="0"/>
  </r>
  <r>
    <x v="9"/>
    <s v="303"/>
    <x v="85"/>
    <x v="12"/>
    <n v="1"/>
    <x v="10"/>
    <x v="5"/>
    <x v="14"/>
  </r>
  <r>
    <x v="10"/>
    <s v="217"/>
    <x v="86"/>
    <x v="3"/>
    <n v="1"/>
    <x v="0"/>
    <x v="0"/>
    <x v="0"/>
  </r>
  <r>
    <x v="10"/>
    <s v="217"/>
    <x v="25"/>
    <x v="1"/>
    <n v="5"/>
    <x v="11"/>
    <x v="6"/>
    <x v="15"/>
  </r>
  <r>
    <x v="10"/>
    <s v="217"/>
    <x v="87"/>
    <x v="2"/>
    <n v="2"/>
    <x v="0"/>
    <x v="0"/>
    <x v="0"/>
  </r>
  <r>
    <x v="10"/>
    <s v="217"/>
    <x v="87"/>
    <x v="3"/>
    <n v="1"/>
    <x v="0"/>
    <x v="0"/>
    <x v="0"/>
  </r>
  <r>
    <x v="10"/>
    <s v="217"/>
    <x v="88"/>
    <x v="2"/>
    <n v="11"/>
    <x v="0"/>
    <x v="0"/>
    <x v="0"/>
  </r>
  <r>
    <x v="10"/>
    <s v="217"/>
    <x v="88"/>
    <x v="3"/>
    <n v="2"/>
    <x v="0"/>
    <x v="0"/>
    <x v="0"/>
  </r>
  <r>
    <x v="10"/>
    <s v="217"/>
    <x v="89"/>
    <x v="2"/>
    <n v="1"/>
    <x v="12"/>
    <x v="0"/>
    <x v="16"/>
  </r>
  <r>
    <x v="10"/>
    <s v="217"/>
    <x v="90"/>
    <x v="2"/>
    <n v="2"/>
    <x v="0"/>
    <x v="0"/>
    <x v="0"/>
  </r>
  <r>
    <x v="10"/>
    <s v="217"/>
    <x v="90"/>
    <x v="3"/>
    <n v="1"/>
    <x v="0"/>
    <x v="0"/>
    <x v="0"/>
  </r>
  <r>
    <x v="10"/>
    <s v="217"/>
    <x v="91"/>
    <x v="3"/>
    <n v="1"/>
    <x v="0"/>
    <x v="0"/>
    <x v="0"/>
  </r>
  <r>
    <x v="10"/>
    <s v="217"/>
    <x v="92"/>
    <x v="2"/>
    <n v="1"/>
    <x v="0"/>
    <x v="0"/>
    <x v="0"/>
  </r>
  <r>
    <x v="11"/>
    <s v="218"/>
    <x v="93"/>
    <x v="3"/>
    <n v="4"/>
    <x v="0"/>
    <x v="0"/>
    <x v="0"/>
  </r>
  <r>
    <x v="11"/>
    <s v="218"/>
    <x v="94"/>
    <x v="3"/>
    <n v="2"/>
    <x v="0"/>
    <x v="0"/>
    <x v="0"/>
  </r>
  <r>
    <x v="11"/>
    <s v="218"/>
    <x v="95"/>
    <x v="3"/>
    <n v="2"/>
    <x v="0"/>
    <x v="0"/>
    <x v="0"/>
  </r>
  <r>
    <x v="11"/>
    <s v="218"/>
    <x v="96"/>
    <x v="1"/>
    <n v="1"/>
    <x v="0"/>
    <x v="0"/>
    <x v="0"/>
  </r>
  <r>
    <x v="11"/>
    <s v="218"/>
    <x v="96"/>
    <x v="2"/>
    <n v="1"/>
    <x v="0"/>
    <x v="0"/>
    <x v="0"/>
  </r>
  <r>
    <x v="11"/>
    <s v="218"/>
    <x v="96"/>
    <x v="3"/>
    <n v="4"/>
    <x v="13"/>
    <x v="0"/>
    <x v="17"/>
  </r>
  <r>
    <x v="11"/>
    <s v="218"/>
    <x v="97"/>
    <x v="2"/>
    <n v="1"/>
    <x v="0"/>
    <x v="0"/>
    <x v="0"/>
  </r>
  <r>
    <x v="11"/>
    <s v="218"/>
    <x v="9"/>
    <x v="1"/>
    <n v="1"/>
    <x v="0"/>
    <x v="0"/>
    <x v="0"/>
  </r>
  <r>
    <x v="11"/>
    <s v="218"/>
    <x v="35"/>
    <x v="12"/>
    <n v="1"/>
    <x v="10"/>
    <x v="0"/>
    <x v="13"/>
  </r>
  <r>
    <x v="11"/>
    <s v="218"/>
    <x v="98"/>
    <x v="2"/>
    <n v="1"/>
    <x v="0"/>
    <x v="0"/>
    <x v="0"/>
  </r>
  <r>
    <x v="11"/>
    <s v="218"/>
    <x v="98"/>
    <x v="3"/>
    <n v="1"/>
    <x v="0"/>
    <x v="0"/>
    <x v="0"/>
  </r>
  <r>
    <x v="11"/>
    <s v="218"/>
    <x v="99"/>
    <x v="2"/>
    <n v="1"/>
    <x v="0"/>
    <x v="0"/>
    <x v="0"/>
  </r>
  <r>
    <x v="11"/>
    <s v="218"/>
    <x v="2"/>
    <x v="2"/>
    <n v="2"/>
    <x v="0"/>
    <x v="0"/>
    <x v="0"/>
  </r>
  <r>
    <x v="11"/>
    <s v="218"/>
    <x v="36"/>
    <x v="2"/>
    <n v="1"/>
    <x v="0"/>
    <x v="0"/>
    <x v="0"/>
  </r>
  <r>
    <x v="11"/>
    <s v="218"/>
    <x v="100"/>
    <x v="2"/>
    <n v="1"/>
    <x v="0"/>
    <x v="0"/>
    <x v="0"/>
  </r>
  <r>
    <x v="11"/>
    <s v="218"/>
    <x v="101"/>
    <x v="2"/>
    <n v="6"/>
    <x v="0"/>
    <x v="0"/>
    <x v="0"/>
  </r>
  <r>
    <x v="11"/>
    <s v="218"/>
    <x v="40"/>
    <x v="2"/>
    <n v="14"/>
    <x v="1"/>
    <x v="0"/>
    <x v="2"/>
  </r>
  <r>
    <x v="11"/>
    <s v="218"/>
    <x v="102"/>
    <x v="2"/>
    <n v="22"/>
    <x v="14"/>
    <x v="0"/>
    <x v="18"/>
  </r>
  <r>
    <x v="11"/>
    <s v="218"/>
    <x v="102"/>
    <x v="3"/>
    <n v="2"/>
    <x v="15"/>
    <x v="0"/>
    <x v="19"/>
  </r>
  <r>
    <x v="11"/>
    <s v="218"/>
    <x v="103"/>
    <x v="3"/>
    <n v="1"/>
    <x v="0"/>
    <x v="0"/>
    <x v="0"/>
  </r>
  <r>
    <x v="11"/>
    <s v="218"/>
    <x v="104"/>
    <x v="3"/>
    <n v="2"/>
    <x v="0"/>
    <x v="0"/>
    <x v="0"/>
  </r>
  <r>
    <x v="11"/>
    <s v="218"/>
    <x v="105"/>
    <x v="2"/>
    <n v="1"/>
    <x v="0"/>
    <x v="0"/>
    <x v="0"/>
  </r>
  <r>
    <x v="11"/>
    <s v="218"/>
    <x v="106"/>
    <x v="2"/>
    <n v="2"/>
    <x v="0"/>
    <x v="0"/>
    <x v="0"/>
  </r>
  <r>
    <x v="11"/>
    <s v="218"/>
    <x v="107"/>
    <x v="2"/>
    <n v="3"/>
    <x v="0"/>
    <x v="0"/>
    <x v="0"/>
  </r>
  <r>
    <x v="11"/>
    <s v="218"/>
    <x v="108"/>
    <x v="2"/>
    <n v="2"/>
    <x v="0"/>
    <x v="0"/>
    <x v="0"/>
  </r>
  <r>
    <x v="11"/>
    <s v="218"/>
    <x v="108"/>
    <x v="15"/>
    <n v="1"/>
    <x v="0"/>
    <x v="0"/>
    <x v="0"/>
  </r>
  <r>
    <x v="11"/>
    <s v="218"/>
    <x v="109"/>
    <x v="2"/>
    <n v="1"/>
    <x v="0"/>
    <x v="0"/>
    <x v="0"/>
  </r>
  <r>
    <x v="11"/>
    <s v="218"/>
    <x v="110"/>
    <x v="3"/>
    <n v="1"/>
    <x v="0"/>
    <x v="0"/>
    <x v="0"/>
  </r>
  <r>
    <x v="11"/>
    <s v="218"/>
    <x v="111"/>
    <x v="2"/>
    <n v="1"/>
    <x v="10"/>
    <x v="0"/>
    <x v="13"/>
  </r>
  <r>
    <x v="11"/>
    <s v="218"/>
    <x v="112"/>
    <x v="2"/>
    <n v="1"/>
    <x v="0"/>
    <x v="0"/>
    <x v="0"/>
  </r>
  <r>
    <x v="11"/>
    <s v="218"/>
    <x v="113"/>
    <x v="2"/>
    <n v="2"/>
    <x v="16"/>
    <x v="0"/>
    <x v="20"/>
  </r>
  <r>
    <x v="11"/>
    <s v="218"/>
    <x v="114"/>
    <x v="2"/>
    <n v="1"/>
    <x v="0"/>
    <x v="0"/>
    <x v="0"/>
  </r>
  <r>
    <x v="11"/>
    <s v="218"/>
    <x v="115"/>
    <x v="2"/>
    <n v="3"/>
    <x v="17"/>
    <x v="0"/>
    <x v="21"/>
  </r>
  <r>
    <x v="11"/>
    <s v="218"/>
    <x v="116"/>
    <x v="2"/>
    <n v="3"/>
    <x v="18"/>
    <x v="0"/>
    <x v="22"/>
  </r>
  <r>
    <x v="11"/>
    <s v="218"/>
    <x v="117"/>
    <x v="2"/>
    <n v="1"/>
    <x v="0"/>
    <x v="0"/>
    <x v="0"/>
  </r>
  <r>
    <x v="11"/>
    <s v="218"/>
    <x v="118"/>
    <x v="3"/>
    <n v="1"/>
    <x v="19"/>
    <x v="0"/>
    <x v="23"/>
  </r>
  <r>
    <x v="11"/>
    <s v="218"/>
    <x v="119"/>
    <x v="2"/>
    <n v="1"/>
    <x v="0"/>
    <x v="0"/>
    <x v="0"/>
  </r>
  <r>
    <x v="11"/>
    <s v="218"/>
    <x v="120"/>
    <x v="2"/>
    <n v="1"/>
    <x v="0"/>
    <x v="0"/>
    <x v="0"/>
  </r>
  <r>
    <x v="11"/>
    <s v="218"/>
    <x v="121"/>
    <x v="2"/>
    <n v="1"/>
    <x v="0"/>
    <x v="0"/>
    <x v="0"/>
  </r>
  <r>
    <x v="11"/>
    <s v="218"/>
    <x v="122"/>
    <x v="2"/>
    <n v="1"/>
    <x v="0"/>
    <x v="0"/>
    <x v="0"/>
  </r>
  <r>
    <x v="11"/>
    <s v="218"/>
    <x v="123"/>
    <x v="2"/>
    <n v="1"/>
    <x v="0"/>
    <x v="0"/>
    <x v="0"/>
  </r>
  <r>
    <x v="11"/>
    <s v="218"/>
    <x v="124"/>
    <x v="3"/>
    <n v="1"/>
    <x v="0"/>
    <x v="0"/>
    <x v="0"/>
  </r>
  <r>
    <x v="11"/>
    <s v="218"/>
    <x v="125"/>
    <x v="3"/>
    <n v="2"/>
    <x v="0"/>
    <x v="0"/>
    <x v="0"/>
  </r>
  <r>
    <x v="11"/>
    <s v="218"/>
    <x v="126"/>
    <x v="2"/>
    <n v="1"/>
    <x v="0"/>
    <x v="0"/>
    <x v="0"/>
  </r>
  <r>
    <x v="11"/>
    <s v="218"/>
    <x v="126"/>
    <x v="3"/>
    <n v="3"/>
    <x v="0"/>
    <x v="0"/>
    <x v="0"/>
  </r>
  <r>
    <x v="11"/>
    <s v="218"/>
    <x v="127"/>
    <x v="2"/>
    <n v="1"/>
    <x v="0"/>
    <x v="0"/>
    <x v="0"/>
  </r>
  <r>
    <x v="11"/>
    <s v="218"/>
    <x v="128"/>
    <x v="2"/>
    <n v="1"/>
    <x v="20"/>
    <x v="0"/>
    <x v="24"/>
  </r>
  <r>
    <x v="11"/>
    <s v="218"/>
    <x v="129"/>
    <x v="2"/>
    <n v="1"/>
    <x v="0"/>
    <x v="0"/>
    <x v="0"/>
  </r>
  <r>
    <x v="11"/>
    <s v="218"/>
    <x v="130"/>
    <x v="2"/>
    <n v="1"/>
    <x v="0"/>
    <x v="0"/>
    <x v="0"/>
  </r>
  <r>
    <x v="11"/>
    <s v="218"/>
    <x v="14"/>
    <x v="3"/>
    <n v="3"/>
    <x v="0"/>
    <x v="0"/>
    <x v="0"/>
  </r>
  <r>
    <x v="11"/>
    <s v="218"/>
    <x v="131"/>
    <x v="2"/>
    <n v="1"/>
    <x v="0"/>
    <x v="0"/>
    <x v="0"/>
  </r>
  <r>
    <x v="11"/>
    <s v="218"/>
    <x v="132"/>
    <x v="16"/>
    <n v="1"/>
    <x v="0"/>
    <x v="0"/>
    <x v="0"/>
  </r>
  <r>
    <x v="11"/>
    <s v="218"/>
    <x v="132"/>
    <x v="2"/>
    <n v="1"/>
    <x v="0"/>
    <x v="0"/>
    <x v="0"/>
  </r>
  <r>
    <x v="11"/>
    <s v="218"/>
    <x v="133"/>
    <x v="2"/>
    <n v="1"/>
    <x v="0"/>
    <x v="0"/>
    <x v="0"/>
  </r>
  <r>
    <x v="11"/>
    <s v="218"/>
    <x v="134"/>
    <x v="3"/>
    <n v="1"/>
    <x v="0"/>
    <x v="0"/>
    <x v="0"/>
  </r>
  <r>
    <x v="11"/>
    <s v="218"/>
    <x v="135"/>
    <x v="2"/>
    <n v="1"/>
    <x v="0"/>
    <x v="0"/>
    <x v="0"/>
  </r>
  <r>
    <x v="11"/>
    <s v="218"/>
    <x v="136"/>
    <x v="2"/>
    <n v="3"/>
    <x v="5"/>
    <x v="0"/>
    <x v="7"/>
  </r>
  <r>
    <x v="11"/>
    <s v="218"/>
    <x v="137"/>
    <x v="3"/>
    <n v="1"/>
    <x v="21"/>
    <x v="0"/>
    <x v="25"/>
  </r>
  <r>
    <x v="12"/>
    <s v="201"/>
    <x v="138"/>
    <x v="8"/>
    <n v="1"/>
    <x v="0"/>
    <x v="0"/>
    <x v="0"/>
  </r>
  <r>
    <x v="12"/>
    <s v="201"/>
    <x v="139"/>
    <x v="10"/>
    <n v="1"/>
    <x v="0"/>
    <x v="0"/>
    <x v="0"/>
  </r>
  <r>
    <x v="12"/>
    <s v="201"/>
    <x v="140"/>
    <x v="2"/>
    <n v="1"/>
    <x v="0"/>
    <x v="0"/>
    <x v="0"/>
  </r>
  <r>
    <x v="12"/>
    <s v="201"/>
    <x v="141"/>
    <x v="11"/>
    <n v="2"/>
    <x v="0"/>
    <x v="0"/>
    <x v="0"/>
  </r>
  <r>
    <x v="12"/>
    <s v="201"/>
    <x v="142"/>
    <x v="2"/>
    <n v="6"/>
    <x v="22"/>
    <x v="7"/>
    <x v="26"/>
  </r>
  <r>
    <x v="12"/>
    <s v="201"/>
    <x v="142"/>
    <x v="11"/>
    <n v="1"/>
    <x v="0"/>
    <x v="5"/>
    <x v="7"/>
  </r>
  <r>
    <x v="12"/>
    <s v="201"/>
    <x v="142"/>
    <x v="3"/>
    <n v="1"/>
    <x v="0"/>
    <x v="0"/>
    <x v="0"/>
  </r>
  <r>
    <x v="12"/>
    <s v="201"/>
    <x v="143"/>
    <x v="9"/>
    <n v="1"/>
    <x v="0"/>
    <x v="0"/>
    <x v="0"/>
  </r>
  <r>
    <x v="13"/>
    <s v="424"/>
    <x v="144"/>
    <x v="3"/>
    <n v="2"/>
    <x v="23"/>
    <x v="0"/>
    <x v="14"/>
  </r>
  <r>
    <x v="13"/>
    <s v="424"/>
    <x v="145"/>
    <x v="8"/>
    <n v="1"/>
    <x v="0"/>
    <x v="0"/>
    <x v="0"/>
  </r>
  <r>
    <x v="13"/>
    <s v="424"/>
    <x v="146"/>
    <x v="2"/>
    <n v="2"/>
    <x v="0"/>
    <x v="0"/>
    <x v="0"/>
  </r>
  <r>
    <x v="13"/>
    <s v="424"/>
    <x v="147"/>
    <x v="2"/>
    <n v="1"/>
    <x v="0"/>
    <x v="0"/>
    <x v="0"/>
  </r>
  <r>
    <x v="13"/>
    <s v="424"/>
    <x v="148"/>
    <x v="2"/>
    <n v="2"/>
    <x v="10"/>
    <x v="0"/>
    <x v="13"/>
  </r>
  <r>
    <x v="13"/>
    <s v="424"/>
    <x v="148"/>
    <x v="3"/>
    <n v="4"/>
    <x v="19"/>
    <x v="0"/>
    <x v="23"/>
  </r>
  <r>
    <x v="13"/>
    <s v="424"/>
    <x v="149"/>
    <x v="2"/>
    <n v="1"/>
    <x v="0"/>
    <x v="0"/>
    <x v="0"/>
  </r>
  <r>
    <x v="14"/>
    <s v="108"/>
    <x v="111"/>
    <x v="2"/>
    <n v="1"/>
    <x v="0"/>
    <x v="8"/>
    <x v="27"/>
  </r>
  <r>
    <x v="14"/>
    <s v="108"/>
    <x v="111"/>
    <x v="3"/>
    <n v="1"/>
    <x v="10"/>
    <x v="0"/>
    <x v="13"/>
  </r>
  <r>
    <x v="14"/>
    <s v="108"/>
    <x v="150"/>
    <x v="2"/>
    <n v="1"/>
    <x v="0"/>
    <x v="0"/>
    <x v="0"/>
  </r>
  <r>
    <x v="14"/>
    <s v="108"/>
    <x v="151"/>
    <x v="5"/>
    <n v="1"/>
    <x v="0"/>
    <x v="0"/>
    <x v="0"/>
  </r>
  <r>
    <x v="14"/>
    <s v="108"/>
    <x v="152"/>
    <x v="5"/>
    <n v="1"/>
    <x v="0"/>
    <x v="0"/>
    <x v="0"/>
  </r>
  <r>
    <x v="14"/>
    <s v="108"/>
    <x v="152"/>
    <x v="2"/>
    <n v="2"/>
    <x v="0"/>
    <x v="0"/>
    <x v="0"/>
  </r>
  <r>
    <x v="14"/>
    <s v="108"/>
    <x v="152"/>
    <x v="3"/>
    <n v="1"/>
    <x v="0"/>
    <x v="0"/>
    <x v="0"/>
  </r>
  <r>
    <x v="14"/>
    <s v="108"/>
    <x v="78"/>
    <x v="2"/>
    <n v="1"/>
    <x v="0"/>
    <x v="0"/>
    <x v="0"/>
  </r>
  <r>
    <x v="14"/>
    <s v="108"/>
    <x v="153"/>
    <x v="2"/>
    <n v="1"/>
    <x v="0"/>
    <x v="0"/>
    <x v="0"/>
  </r>
  <r>
    <x v="14"/>
    <s v="108"/>
    <x v="154"/>
    <x v="9"/>
    <n v="1"/>
    <x v="0"/>
    <x v="0"/>
    <x v="0"/>
  </r>
  <r>
    <x v="14"/>
    <s v="108"/>
    <x v="155"/>
    <x v="2"/>
    <n v="1"/>
    <x v="0"/>
    <x v="0"/>
    <x v="0"/>
  </r>
  <r>
    <x v="15"/>
    <s v="219"/>
    <x v="156"/>
    <x v="2"/>
    <n v="2"/>
    <x v="24"/>
    <x v="0"/>
    <x v="28"/>
  </r>
  <r>
    <x v="15"/>
    <s v="219"/>
    <x v="2"/>
    <x v="1"/>
    <n v="1"/>
    <x v="0"/>
    <x v="0"/>
    <x v="0"/>
  </r>
  <r>
    <x v="15"/>
    <s v="219"/>
    <x v="2"/>
    <x v="2"/>
    <n v="1"/>
    <x v="0"/>
    <x v="0"/>
    <x v="0"/>
  </r>
  <r>
    <x v="15"/>
    <s v="219"/>
    <x v="38"/>
    <x v="1"/>
    <n v="1"/>
    <x v="0"/>
    <x v="0"/>
    <x v="0"/>
  </r>
  <r>
    <x v="15"/>
    <s v="219"/>
    <x v="40"/>
    <x v="2"/>
    <n v="3"/>
    <x v="0"/>
    <x v="0"/>
    <x v="0"/>
  </r>
  <r>
    <x v="15"/>
    <s v="219"/>
    <x v="3"/>
    <x v="2"/>
    <n v="1"/>
    <x v="0"/>
    <x v="0"/>
    <x v="0"/>
  </r>
  <r>
    <x v="15"/>
    <s v="219"/>
    <x v="157"/>
    <x v="1"/>
    <n v="6"/>
    <x v="0"/>
    <x v="0"/>
    <x v="0"/>
  </r>
  <r>
    <x v="15"/>
    <s v="219"/>
    <x v="158"/>
    <x v="12"/>
    <n v="1"/>
    <x v="0"/>
    <x v="0"/>
    <x v="0"/>
  </r>
  <r>
    <x v="15"/>
    <s v="219"/>
    <x v="159"/>
    <x v="0"/>
    <n v="1"/>
    <x v="0"/>
    <x v="0"/>
    <x v="0"/>
  </r>
  <r>
    <x v="15"/>
    <s v="219"/>
    <x v="160"/>
    <x v="1"/>
    <n v="1"/>
    <x v="0"/>
    <x v="0"/>
    <x v="0"/>
  </r>
  <r>
    <x v="15"/>
    <s v="219"/>
    <x v="161"/>
    <x v="16"/>
    <n v="1"/>
    <x v="0"/>
    <x v="0"/>
    <x v="0"/>
  </r>
  <r>
    <x v="15"/>
    <s v="219"/>
    <x v="161"/>
    <x v="2"/>
    <n v="8"/>
    <x v="0"/>
    <x v="0"/>
    <x v="0"/>
  </r>
  <r>
    <x v="15"/>
    <s v="219"/>
    <x v="161"/>
    <x v="3"/>
    <n v="1"/>
    <x v="0"/>
    <x v="0"/>
    <x v="0"/>
  </r>
  <r>
    <x v="15"/>
    <s v="219"/>
    <x v="162"/>
    <x v="2"/>
    <n v="1"/>
    <x v="0"/>
    <x v="0"/>
    <x v="0"/>
  </r>
  <r>
    <x v="15"/>
    <s v="219"/>
    <x v="163"/>
    <x v="4"/>
    <n v="1"/>
    <x v="0"/>
    <x v="9"/>
    <x v="29"/>
  </r>
  <r>
    <x v="15"/>
    <s v="219"/>
    <x v="34"/>
    <x v="3"/>
    <n v="1"/>
    <x v="25"/>
    <x v="0"/>
    <x v="30"/>
  </r>
  <r>
    <x v="16"/>
    <s v="105"/>
    <x v="164"/>
    <x v="6"/>
    <n v="2"/>
    <x v="0"/>
    <x v="0"/>
    <x v="0"/>
  </r>
  <r>
    <x v="16"/>
    <s v="105"/>
    <x v="165"/>
    <x v="2"/>
    <n v="1"/>
    <x v="0"/>
    <x v="10"/>
    <x v="28"/>
  </r>
  <r>
    <x v="16"/>
    <s v="105"/>
    <x v="166"/>
    <x v="0"/>
    <n v="10"/>
    <x v="0"/>
    <x v="0"/>
    <x v="0"/>
  </r>
  <r>
    <x v="16"/>
    <s v="105"/>
    <x v="167"/>
    <x v="2"/>
    <n v="3"/>
    <x v="26"/>
    <x v="0"/>
    <x v="31"/>
  </r>
  <r>
    <x v="16"/>
    <s v="105"/>
    <x v="168"/>
    <x v="5"/>
    <n v="1"/>
    <x v="27"/>
    <x v="0"/>
    <x v="32"/>
  </r>
  <r>
    <x v="16"/>
    <s v="105"/>
    <x v="169"/>
    <x v="2"/>
    <n v="1"/>
    <x v="0"/>
    <x v="0"/>
    <x v="0"/>
  </r>
  <r>
    <x v="16"/>
    <s v="105"/>
    <x v="170"/>
    <x v="2"/>
    <n v="5"/>
    <x v="0"/>
    <x v="0"/>
    <x v="0"/>
  </r>
  <r>
    <x v="16"/>
    <s v="105"/>
    <x v="171"/>
    <x v="2"/>
    <n v="6"/>
    <x v="0"/>
    <x v="11"/>
    <x v="26"/>
  </r>
  <r>
    <x v="16"/>
    <s v="105"/>
    <x v="172"/>
    <x v="2"/>
    <n v="3"/>
    <x v="0"/>
    <x v="0"/>
    <x v="0"/>
  </r>
  <r>
    <x v="16"/>
    <s v="105"/>
    <x v="173"/>
    <x v="8"/>
    <n v="1"/>
    <x v="0"/>
    <x v="0"/>
    <x v="0"/>
  </r>
  <r>
    <x v="16"/>
    <s v="105"/>
    <x v="174"/>
    <x v="2"/>
    <n v="2"/>
    <x v="0"/>
    <x v="0"/>
    <x v="0"/>
  </r>
  <r>
    <x v="16"/>
    <s v="105"/>
    <x v="175"/>
    <x v="3"/>
    <n v="1"/>
    <x v="8"/>
    <x v="12"/>
    <x v="33"/>
  </r>
  <r>
    <x v="17"/>
    <s v="220"/>
    <x v="176"/>
    <x v="3"/>
    <n v="1"/>
    <x v="0"/>
    <x v="0"/>
    <x v="0"/>
  </r>
  <r>
    <x v="17"/>
    <s v="220"/>
    <x v="177"/>
    <x v="2"/>
    <n v="1"/>
    <x v="10"/>
    <x v="0"/>
    <x v="13"/>
  </r>
  <r>
    <x v="17"/>
    <s v="220"/>
    <x v="38"/>
    <x v="2"/>
    <n v="3"/>
    <x v="0"/>
    <x v="0"/>
    <x v="0"/>
  </r>
  <r>
    <x v="17"/>
    <s v="220"/>
    <x v="178"/>
    <x v="3"/>
    <n v="1"/>
    <x v="0"/>
    <x v="0"/>
    <x v="0"/>
  </r>
  <r>
    <x v="17"/>
    <s v="220"/>
    <x v="179"/>
    <x v="2"/>
    <n v="5"/>
    <x v="0"/>
    <x v="0"/>
    <x v="0"/>
  </r>
  <r>
    <x v="17"/>
    <s v="220"/>
    <x v="180"/>
    <x v="2"/>
    <n v="1"/>
    <x v="0"/>
    <x v="0"/>
    <x v="0"/>
  </r>
  <r>
    <x v="17"/>
    <s v="220"/>
    <x v="181"/>
    <x v="2"/>
    <n v="1"/>
    <x v="0"/>
    <x v="0"/>
    <x v="0"/>
  </r>
  <r>
    <x v="17"/>
    <s v="220"/>
    <x v="182"/>
    <x v="2"/>
    <n v="7"/>
    <x v="0"/>
    <x v="0"/>
    <x v="0"/>
  </r>
  <r>
    <x v="17"/>
    <s v="220"/>
    <x v="182"/>
    <x v="3"/>
    <n v="1"/>
    <x v="0"/>
    <x v="0"/>
    <x v="0"/>
  </r>
  <r>
    <x v="17"/>
    <s v="220"/>
    <x v="183"/>
    <x v="3"/>
    <n v="1"/>
    <x v="0"/>
    <x v="0"/>
    <x v="0"/>
  </r>
  <r>
    <x v="18"/>
    <s v="215"/>
    <x v="48"/>
    <x v="3"/>
    <n v="1"/>
    <x v="0"/>
    <x v="0"/>
    <x v="0"/>
  </r>
  <r>
    <x v="18"/>
    <s v="215"/>
    <x v="146"/>
    <x v="16"/>
    <n v="2"/>
    <x v="0"/>
    <x v="0"/>
    <x v="0"/>
  </r>
  <r>
    <x v="18"/>
    <s v="215"/>
    <x v="146"/>
    <x v="2"/>
    <n v="16"/>
    <x v="0"/>
    <x v="0"/>
    <x v="0"/>
  </r>
  <r>
    <x v="18"/>
    <s v="215"/>
    <x v="184"/>
    <x v="2"/>
    <n v="1"/>
    <x v="28"/>
    <x v="0"/>
    <x v="34"/>
  </r>
  <r>
    <x v="18"/>
    <s v="215"/>
    <x v="185"/>
    <x v="6"/>
    <n v="1"/>
    <x v="0"/>
    <x v="0"/>
    <x v="0"/>
  </r>
  <r>
    <x v="18"/>
    <s v="215"/>
    <x v="185"/>
    <x v="3"/>
    <n v="1"/>
    <x v="0"/>
    <x v="0"/>
    <x v="0"/>
  </r>
  <r>
    <x v="18"/>
    <s v="215"/>
    <x v="186"/>
    <x v="3"/>
    <n v="1"/>
    <x v="0"/>
    <x v="0"/>
    <x v="0"/>
  </r>
  <r>
    <x v="18"/>
    <s v="215"/>
    <x v="187"/>
    <x v="3"/>
    <n v="1"/>
    <x v="0"/>
    <x v="0"/>
    <x v="0"/>
  </r>
  <r>
    <x v="18"/>
    <s v="215"/>
    <x v="118"/>
    <x v="2"/>
    <n v="2"/>
    <x v="0"/>
    <x v="13"/>
    <x v="15"/>
  </r>
  <r>
    <x v="18"/>
    <s v="215"/>
    <x v="188"/>
    <x v="2"/>
    <n v="7"/>
    <x v="29"/>
    <x v="0"/>
    <x v="35"/>
  </r>
  <r>
    <x v="18"/>
    <s v="215"/>
    <x v="189"/>
    <x v="16"/>
    <n v="8"/>
    <x v="0"/>
    <x v="0"/>
    <x v="0"/>
  </r>
  <r>
    <x v="18"/>
    <s v="215"/>
    <x v="190"/>
    <x v="3"/>
    <n v="1"/>
    <x v="0"/>
    <x v="0"/>
    <x v="0"/>
  </r>
  <r>
    <x v="18"/>
    <s v="215"/>
    <x v="28"/>
    <x v="2"/>
    <n v="7"/>
    <x v="0"/>
    <x v="0"/>
    <x v="0"/>
  </r>
  <r>
    <x v="18"/>
    <s v="215"/>
    <x v="28"/>
    <x v="3"/>
    <n v="1"/>
    <x v="0"/>
    <x v="0"/>
    <x v="0"/>
  </r>
  <r>
    <x v="18"/>
    <s v="215"/>
    <x v="191"/>
    <x v="2"/>
    <n v="1"/>
    <x v="10"/>
    <x v="0"/>
    <x v="13"/>
  </r>
  <r>
    <x v="18"/>
    <s v="215"/>
    <x v="80"/>
    <x v="2"/>
    <n v="1"/>
    <x v="0"/>
    <x v="0"/>
    <x v="0"/>
  </r>
  <r>
    <x v="18"/>
    <s v="215"/>
    <x v="52"/>
    <x v="2"/>
    <n v="3"/>
    <x v="0"/>
    <x v="0"/>
    <x v="0"/>
  </r>
  <r>
    <x v="18"/>
    <s v="215"/>
    <x v="192"/>
    <x v="2"/>
    <n v="1"/>
    <x v="0"/>
    <x v="0"/>
    <x v="0"/>
  </r>
  <r>
    <x v="18"/>
    <s v="215"/>
    <x v="193"/>
    <x v="2"/>
    <n v="1"/>
    <x v="0"/>
    <x v="0"/>
    <x v="0"/>
  </r>
  <r>
    <x v="18"/>
    <s v="215"/>
    <x v="29"/>
    <x v="2"/>
    <n v="1"/>
    <x v="0"/>
    <x v="0"/>
    <x v="0"/>
  </r>
  <r>
    <x v="18"/>
    <s v="215"/>
    <x v="194"/>
    <x v="2"/>
    <n v="6"/>
    <x v="0"/>
    <x v="0"/>
    <x v="0"/>
  </r>
  <r>
    <x v="18"/>
    <s v="215"/>
    <x v="195"/>
    <x v="14"/>
    <n v="4"/>
    <x v="30"/>
    <x v="0"/>
    <x v="36"/>
  </r>
  <r>
    <x v="18"/>
    <s v="215"/>
    <x v="196"/>
    <x v="17"/>
    <n v="1"/>
    <x v="0"/>
    <x v="0"/>
    <x v="0"/>
  </r>
  <r>
    <x v="18"/>
    <s v="215"/>
    <x v="196"/>
    <x v="14"/>
    <n v="1"/>
    <x v="31"/>
    <x v="0"/>
    <x v="37"/>
  </r>
  <r>
    <x v="18"/>
    <s v="215"/>
    <x v="197"/>
    <x v="12"/>
    <n v="1"/>
    <x v="0"/>
    <x v="0"/>
    <x v="0"/>
  </r>
  <r>
    <x v="18"/>
    <s v="215"/>
    <x v="197"/>
    <x v="3"/>
    <n v="7"/>
    <x v="0"/>
    <x v="0"/>
    <x v="0"/>
  </r>
  <r>
    <x v="18"/>
    <s v="215"/>
    <x v="198"/>
    <x v="18"/>
    <n v="4"/>
    <x v="32"/>
    <x v="14"/>
    <x v="38"/>
  </r>
  <r>
    <x v="18"/>
    <s v="215"/>
    <x v="198"/>
    <x v="6"/>
    <n v="2"/>
    <x v="0"/>
    <x v="0"/>
    <x v="0"/>
  </r>
  <r>
    <x v="18"/>
    <s v="215"/>
    <x v="198"/>
    <x v="3"/>
    <n v="1"/>
    <x v="0"/>
    <x v="0"/>
    <x v="0"/>
  </r>
  <r>
    <x v="18"/>
    <s v="215"/>
    <x v="199"/>
    <x v="3"/>
    <n v="1"/>
    <x v="0"/>
    <x v="0"/>
    <x v="0"/>
  </r>
  <r>
    <x v="19"/>
    <s v="416"/>
    <x v="46"/>
    <x v="2"/>
    <n v="3"/>
    <x v="33"/>
    <x v="0"/>
    <x v="26"/>
  </r>
  <r>
    <x v="19"/>
    <s v="416"/>
    <x v="28"/>
    <x v="16"/>
    <n v="1"/>
    <x v="0"/>
    <x v="0"/>
    <x v="0"/>
  </r>
  <r>
    <x v="19"/>
    <s v="416"/>
    <x v="28"/>
    <x v="2"/>
    <n v="1"/>
    <x v="0"/>
    <x v="0"/>
    <x v="0"/>
  </r>
  <r>
    <x v="19"/>
    <s v="416"/>
    <x v="29"/>
    <x v="2"/>
    <n v="1"/>
    <x v="0"/>
    <x v="0"/>
    <x v="0"/>
  </r>
  <r>
    <x v="19"/>
    <s v="416"/>
    <x v="200"/>
    <x v="2"/>
    <n v="1"/>
    <x v="0"/>
    <x v="0"/>
    <x v="0"/>
  </r>
  <r>
    <x v="19"/>
    <s v="416"/>
    <x v="201"/>
    <x v="3"/>
    <n v="1"/>
    <x v="0"/>
    <x v="0"/>
    <x v="0"/>
  </r>
  <r>
    <x v="20"/>
    <s v="401"/>
    <x v="202"/>
    <x v="3"/>
    <n v="1"/>
    <x v="34"/>
    <x v="0"/>
    <x v="39"/>
  </r>
  <r>
    <x v="20"/>
    <s v="401"/>
    <x v="203"/>
    <x v="2"/>
    <n v="1"/>
    <x v="0"/>
    <x v="0"/>
    <x v="0"/>
  </r>
  <r>
    <x v="20"/>
    <s v="401"/>
    <x v="204"/>
    <x v="3"/>
    <n v="3"/>
    <x v="0"/>
    <x v="0"/>
    <x v="0"/>
  </r>
  <r>
    <x v="20"/>
    <s v="401"/>
    <x v="205"/>
    <x v="16"/>
    <n v="1"/>
    <x v="0"/>
    <x v="0"/>
    <x v="0"/>
  </r>
  <r>
    <x v="20"/>
    <s v="401"/>
    <x v="144"/>
    <x v="2"/>
    <n v="1"/>
    <x v="0"/>
    <x v="0"/>
    <x v="0"/>
  </r>
  <r>
    <x v="20"/>
    <s v="401"/>
    <x v="206"/>
    <x v="2"/>
    <n v="1"/>
    <x v="0"/>
    <x v="0"/>
    <x v="0"/>
  </r>
  <r>
    <x v="20"/>
    <s v="401"/>
    <x v="207"/>
    <x v="2"/>
    <n v="1"/>
    <x v="0"/>
    <x v="0"/>
    <x v="0"/>
  </r>
  <r>
    <x v="20"/>
    <s v="401"/>
    <x v="208"/>
    <x v="2"/>
    <n v="1"/>
    <x v="35"/>
    <x v="0"/>
    <x v="29"/>
  </r>
  <r>
    <x v="20"/>
    <s v="401"/>
    <x v="209"/>
    <x v="11"/>
    <n v="1"/>
    <x v="36"/>
    <x v="0"/>
    <x v="40"/>
  </r>
  <r>
    <x v="20"/>
    <s v="401"/>
    <x v="50"/>
    <x v="2"/>
    <n v="1"/>
    <x v="0"/>
    <x v="0"/>
    <x v="0"/>
  </r>
  <r>
    <x v="20"/>
    <s v="401"/>
    <x v="210"/>
    <x v="2"/>
    <n v="1"/>
    <x v="0"/>
    <x v="0"/>
    <x v="0"/>
  </r>
  <r>
    <x v="20"/>
    <s v="401"/>
    <x v="210"/>
    <x v="3"/>
    <n v="2"/>
    <x v="0"/>
    <x v="0"/>
    <x v="0"/>
  </r>
  <r>
    <x v="21"/>
    <s v="402"/>
    <x v="211"/>
    <x v="3"/>
    <n v="1"/>
    <x v="0"/>
    <x v="0"/>
    <x v="0"/>
  </r>
  <r>
    <x v="21"/>
    <s v="402"/>
    <x v="144"/>
    <x v="2"/>
    <n v="1"/>
    <x v="0"/>
    <x v="0"/>
    <x v="0"/>
  </r>
  <r>
    <x v="21"/>
    <s v="402"/>
    <x v="212"/>
    <x v="3"/>
    <n v="1"/>
    <x v="0"/>
    <x v="0"/>
    <x v="0"/>
  </r>
  <r>
    <x v="21"/>
    <s v="402"/>
    <x v="213"/>
    <x v="2"/>
    <n v="1"/>
    <x v="0"/>
    <x v="0"/>
    <x v="0"/>
  </r>
  <r>
    <x v="21"/>
    <s v="402"/>
    <x v="214"/>
    <x v="3"/>
    <n v="1"/>
    <x v="0"/>
    <x v="0"/>
    <x v="0"/>
  </r>
  <r>
    <x v="21"/>
    <s v="402"/>
    <x v="215"/>
    <x v="9"/>
    <n v="1"/>
    <x v="19"/>
    <x v="0"/>
    <x v="23"/>
  </r>
  <r>
    <x v="21"/>
    <s v="402"/>
    <x v="216"/>
    <x v="13"/>
    <n v="1"/>
    <x v="0"/>
    <x v="0"/>
    <x v="0"/>
  </r>
  <r>
    <x v="21"/>
    <s v="402"/>
    <x v="3"/>
    <x v="2"/>
    <n v="1"/>
    <x v="0"/>
    <x v="0"/>
    <x v="0"/>
  </r>
  <r>
    <x v="21"/>
    <s v="402"/>
    <x v="217"/>
    <x v="2"/>
    <n v="1"/>
    <x v="0"/>
    <x v="0"/>
    <x v="0"/>
  </r>
  <r>
    <x v="21"/>
    <s v="402"/>
    <x v="86"/>
    <x v="3"/>
    <n v="1"/>
    <x v="0"/>
    <x v="0"/>
    <x v="0"/>
  </r>
  <r>
    <x v="21"/>
    <s v="402"/>
    <x v="218"/>
    <x v="2"/>
    <n v="1"/>
    <x v="0"/>
    <x v="0"/>
    <x v="0"/>
  </r>
  <r>
    <x v="21"/>
    <s v="402"/>
    <x v="219"/>
    <x v="3"/>
    <n v="1"/>
    <x v="0"/>
    <x v="0"/>
    <x v="0"/>
  </r>
  <r>
    <x v="21"/>
    <s v="402"/>
    <x v="220"/>
    <x v="2"/>
    <n v="1"/>
    <x v="0"/>
    <x v="0"/>
    <x v="0"/>
  </r>
  <r>
    <x v="21"/>
    <s v="402"/>
    <x v="221"/>
    <x v="2"/>
    <n v="1"/>
    <x v="0"/>
    <x v="0"/>
    <x v="0"/>
  </r>
  <r>
    <x v="21"/>
    <s v="402"/>
    <x v="222"/>
    <x v="2"/>
    <n v="1"/>
    <x v="0"/>
    <x v="0"/>
    <x v="0"/>
  </r>
  <r>
    <x v="21"/>
    <s v="402"/>
    <x v="223"/>
    <x v="2"/>
    <n v="1"/>
    <x v="0"/>
    <x v="0"/>
    <x v="0"/>
  </r>
  <r>
    <x v="21"/>
    <s v="402"/>
    <x v="224"/>
    <x v="2"/>
    <n v="5"/>
    <x v="0"/>
    <x v="0"/>
    <x v="0"/>
  </r>
  <r>
    <x v="21"/>
    <s v="402"/>
    <x v="224"/>
    <x v="3"/>
    <n v="4"/>
    <x v="0"/>
    <x v="0"/>
    <x v="0"/>
  </r>
  <r>
    <x v="21"/>
    <s v="402"/>
    <x v="225"/>
    <x v="3"/>
    <n v="1"/>
    <x v="0"/>
    <x v="0"/>
    <x v="0"/>
  </r>
  <r>
    <x v="21"/>
    <s v="402"/>
    <x v="226"/>
    <x v="2"/>
    <n v="1"/>
    <x v="0"/>
    <x v="0"/>
    <x v="0"/>
  </r>
  <r>
    <x v="21"/>
    <s v="402"/>
    <x v="227"/>
    <x v="2"/>
    <n v="1"/>
    <x v="0"/>
    <x v="0"/>
    <x v="0"/>
  </r>
  <r>
    <x v="21"/>
    <s v="402"/>
    <x v="228"/>
    <x v="3"/>
    <n v="1"/>
    <x v="0"/>
    <x v="0"/>
    <x v="0"/>
  </r>
  <r>
    <x v="21"/>
    <s v="402"/>
    <x v="229"/>
    <x v="2"/>
    <n v="1"/>
    <x v="0"/>
    <x v="0"/>
    <x v="0"/>
  </r>
  <r>
    <x v="21"/>
    <s v="402"/>
    <x v="230"/>
    <x v="3"/>
    <n v="1"/>
    <x v="0"/>
    <x v="0"/>
    <x v="0"/>
  </r>
  <r>
    <x v="21"/>
    <s v="402"/>
    <x v="231"/>
    <x v="2"/>
    <n v="1"/>
    <x v="0"/>
    <x v="0"/>
    <x v="0"/>
  </r>
  <r>
    <x v="21"/>
    <s v="402"/>
    <x v="232"/>
    <x v="2"/>
    <n v="1"/>
    <x v="0"/>
    <x v="0"/>
    <x v="0"/>
  </r>
  <r>
    <x v="21"/>
    <s v="402"/>
    <x v="233"/>
    <x v="2"/>
    <n v="3"/>
    <x v="0"/>
    <x v="0"/>
    <x v="0"/>
  </r>
  <r>
    <x v="21"/>
    <s v="402"/>
    <x v="233"/>
    <x v="3"/>
    <n v="2"/>
    <x v="0"/>
    <x v="0"/>
    <x v="0"/>
  </r>
  <r>
    <x v="21"/>
    <s v="402"/>
    <x v="234"/>
    <x v="2"/>
    <n v="1"/>
    <x v="0"/>
    <x v="0"/>
    <x v="0"/>
  </r>
  <r>
    <x v="21"/>
    <s v="402"/>
    <x v="235"/>
    <x v="14"/>
    <n v="1"/>
    <x v="0"/>
    <x v="0"/>
    <x v="0"/>
  </r>
  <r>
    <x v="21"/>
    <s v="402"/>
    <x v="236"/>
    <x v="3"/>
    <n v="1"/>
    <x v="19"/>
    <x v="0"/>
    <x v="23"/>
  </r>
  <r>
    <x v="21"/>
    <s v="402"/>
    <x v="237"/>
    <x v="8"/>
    <n v="1"/>
    <x v="0"/>
    <x v="0"/>
    <x v="0"/>
  </r>
  <r>
    <x v="21"/>
    <s v="402"/>
    <x v="238"/>
    <x v="2"/>
    <n v="1"/>
    <x v="0"/>
    <x v="0"/>
    <x v="0"/>
  </r>
  <r>
    <x v="22"/>
    <s v="202"/>
    <x v="239"/>
    <x v="2"/>
    <n v="1"/>
    <x v="0"/>
    <x v="0"/>
    <x v="0"/>
  </r>
  <r>
    <x v="22"/>
    <s v="202"/>
    <x v="86"/>
    <x v="3"/>
    <n v="1"/>
    <x v="0"/>
    <x v="0"/>
    <x v="0"/>
  </r>
  <r>
    <x v="22"/>
    <s v="202"/>
    <x v="240"/>
    <x v="2"/>
    <n v="1"/>
    <x v="0"/>
    <x v="0"/>
    <x v="0"/>
  </r>
  <r>
    <x v="22"/>
    <s v="202"/>
    <x v="241"/>
    <x v="8"/>
    <n v="1"/>
    <x v="0"/>
    <x v="0"/>
    <x v="0"/>
  </r>
  <r>
    <x v="22"/>
    <s v="202"/>
    <x v="242"/>
    <x v="2"/>
    <n v="4"/>
    <x v="0"/>
    <x v="0"/>
    <x v="0"/>
  </r>
  <r>
    <x v="22"/>
    <s v="202"/>
    <x v="243"/>
    <x v="2"/>
    <n v="4"/>
    <x v="0"/>
    <x v="0"/>
    <x v="0"/>
  </r>
  <r>
    <x v="22"/>
    <s v="202"/>
    <x v="244"/>
    <x v="2"/>
    <n v="1"/>
    <x v="0"/>
    <x v="0"/>
    <x v="0"/>
  </r>
  <r>
    <x v="22"/>
    <s v="202"/>
    <x v="245"/>
    <x v="2"/>
    <n v="1"/>
    <x v="0"/>
    <x v="0"/>
    <x v="0"/>
  </r>
  <r>
    <x v="23"/>
    <s v="221"/>
    <x v="246"/>
    <x v="2"/>
    <n v="2"/>
    <x v="0"/>
    <x v="0"/>
    <x v="0"/>
  </r>
  <r>
    <x v="23"/>
    <s v="221"/>
    <x v="86"/>
    <x v="6"/>
    <n v="1"/>
    <x v="0"/>
    <x v="0"/>
    <x v="0"/>
  </r>
  <r>
    <x v="23"/>
    <s v="221"/>
    <x v="106"/>
    <x v="2"/>
    <n v="8"/>
    <x v="0"/>
    <x v="0"/>
    <x v="0"/>
  </r>
  <r>
    <x v="23"/>
    <s v="221"/>
    <x v="247"/>
    <x v="2"/>
    <n v="2"/>
    <x v="0"/>
    <x v="0"/>
    <x v="0"/>
  </r>
  <r>
    <x v="23"/>
    <s v="221"/>
    <x v="247"/>
    <x v="3"/>
    <n v="1"/>
    <x v="0"/>
    <x v="0"/>
    <x v="0"/>
  </r>
  <r>
    <x v="23"/>
    <s v="221"/>
    <x v="248"/>
    <x v="2"/>
    <n v="1"/>
    <x v="10"/>
    <x v="0"/>
    <x v="13"/>
  </r>
  <r>
    <x v="23"/>
    <s v="221"/>
    <x v="145"/>
    <x v="2"/>
    <n v="1"/>
    <x v="0"/>
    <x v="0"/>
    <x v="0"/>
  </r>
  <r>
    <x v="23"/>
    <s v="221"/>
    <x v="249"/>
    <x v="8"/>
    <n v="1"/>
    <x v="0"/>
    <x v="0"/>
    <x v="0"/>
  </r>
  <r>
    <x v="23"/>
    <s v="221"/>
    <x v="113"/>
    <x v="3"/>
    <n v="1"/>
    <x v="37"/>
    <x v="0"/>
    <x v="41"/>
  </r>
  <r>
    <x v="23"/>
    <s v="221"/>
    <x v="250"/>
    <x v="2"/>
    <n v="2"/>
    <x v="0"/>
    <x v="0"/>
    <x v="0"/>
  </r>
  <r>
    <x v="23"/>
    <s v="221"/>
    <x v="251"/>
    <x v="2"/>
    <n v="1"/>
    <x v="0"/>
    <x v="0"/>
    <x v="0"/>
  </r>
  <r>
    <x v="23"/>
    <s v="221"/>
    <x v="188"/>
    <x v="2"/>
    <n v="1"/>
    <x v="0"/>
    <x v="0"/>
    <x v="0"/>
  </r>
  <r>
    <x v="23"/>
    <s v="221"/>
    <x v="252"/>
    <x v="2"/>
    <n v="7"/>
    <x v="0"/>
    <x v="0"/>
    <x v="0"/>
  </r>
  <r>
    <x v="23"/>
    <s v="221"/>
    <x v="252"/>
    <x v="3"/>
    <n v="3"/>
    <x v="0"/>
    <x v="0"/>
    <x v="0"/>
  </r>
  <r>
    <x v="23"/>
    <s v="221"/>
    <x v="253"/>
    <x v="2"/>
    <n v="1"/>
    <x v="0"/>
    <x v="0"/>
    <x v="0"/>
  </r>
  <r>
    <x v="23"/>
    <s v="221"/>
    <x v="119"/>
    <x v="2"/>
    <n v="2"/>
    <x v="10"/>
    <x v="0"/>
    <x v="13"/>
  </r>
  <r>
    <x v="23"/>
    <s v="221"/>
    <x v="254"/>
    <x v="2"/>
    <n v="1"/>
    <x v="38"/>
    <x v="0"/>
    <x v="42"/>
  </r>
  <r>
    <x v="23"/>
    <s v="221"/>
    <x v="255"/>
    <x v="2"/>
    <n v="2"/>
    <x v="39"/>
    <x v="0"/>
    <x v="43"/>
  </r>
  <r>
    <x v="23"/>
    <s v="221"/>
    <x v="155"/>
    <x v="2"/>
    <n v="2"/>
    <x v="39"/>
    <x v="0"/>
    <x v="43"/>
  </r>
  <r>
    <x v="23"/>
    <s v="221"/>
    <x v="256"/>
    <x v="3"/>
    <n v="1"/>
    <x v="0"/>
    <x v="0"/>
    <x v="0"/>
  </r>
  <r>
    <x v="23"/>
    <s v="221"/>
    <x v="257"/>
    <x v="2"/>
    <n v="1"/>
    <x v="0"/>
    <x v="0"/>
    <x v="0"/>
  </r>
  <r>
    <x v="23"/>
    <s v="221"/>
    <x v="258"/>
    <x v="3"/>
    <n v="4"/>
    <x v="0"/>
    <x v="0"/>
    <x v="0"/>
  </r>
  <r>
    <x v="23"/>
    <s v="221"/>
    <x v="259"/>
    <x v="2"/>
    <n v="1"/>
    <x v="0"/>
    <x v="0"/>
    <x v="0"/>
  </r>
  <r>
    <x v="23"/>
    <s v="221"/>
    <x v="229"/>
    <x v="3"/>
    <n v="1"/>
    <x v="34"/>
    <x v="0"/>
    <x v="39"/>
  </r>
  <r>
    <x v="23"/>
    <s v="221"/>
    <x v="260"/>
    <x v="2"/>
    <n v="1"/>
    <x v="0"/>
    <x v="0"/>
    <x v="0"/>
  </r>
  <r>
    <x v="23"/>
    <s v="221"/>
    <x v="32"/>
    <x v="2"/>
    <n v="3"/>
    <x v="0"/>
    <x v="0"/>
    <x v="0"/>
  </r>
  <r>
    <x v="23"/>
    <s v="221"/>
    <x v="32"/>
    <x v="3"/>
    <n v="1"/>
    <x v="0"/>
    <x v="0"/>
    <x v="0"/>
  </r>
  <r>
    <x v="23"/>
    <s v="221"/>
    <x v="261"/>
    <x v="2"/>
    <n v="4"/>
    <x v="0"/>
    <x v="15"/>
    <x v="14"/>
  </r>
  <r>
    <x v="23"/>
    <s v="221"/>
    <x v="261"/>
    <x v="3"/>
    <n v="7"/>
    <x v="0"/>
    <x v="0"/>
    <x v="0"/>
  </r>
  <r>
    <x v="23"/>
    <s v="221"/>
    <x v="262"/>
    <x v="2"/>
    <n v="3"/>
    <x v="0"/>
    <x v="0"/>
    <x v="0"/>
  </r>
  <r>
    <x v="23"/>
    <s v="221"/>
    <x v="262"/>
    <x v="3"/>
    <n v="6"/>
    <x v="0"/>
    <x v="0"/>
    <x v="0"/>
  </r>
  <r>
    <x v="23"/>
    <s v="221"/>
    <x v="236"/>
    <x v="3"/>
    <n v="1"/>
    <x v="0"/>
    <x v="0"/>
    <x v="0"/>
  </r>
  <r>
    <x v="23"/>
    <s v="221"/>
    <x v="263"/>
    <x v="2"/>
    <n v="1"/>
    <x v="0"/>
    <x v="0"/>
    <x v="0"/>
  </r>
  <r>
    <x v="23"/>
    <s v="221"/>
    <x v="264"/>
    <x v="9"/>
    <n v="1"/>
    <x v="0"/>
    <x v="0"/>
    <x v="0"/>
  </r>
  <r>
    <x v="23"/>
    <s v="221"/>
    <x v="265"/>
    <x v="2"/>
    <n v="2"/>
    <x v="0"/>
    <x v="0"/>
    <x v="0"/>
  </r>
  <r>
    <x v="23"/>
    <s v="221"/>
    <x v="266"/>
    <x v="16"/>
    <n v="1"/>
    <x v="40"/>
    <x v="16"/>
    <x v="44"/>
  </r>
  <r>
    <x v="23"/>
    <s v="221"/>
    <x v="267"/>
    <x v="2"/>
    <n v="1"/>
    <x v="0"/>
    <x v="0"/>
    <x v="0"/>
  </r>
  <r>
    <x v="23"/>
    <s v="221"/>
    <x v="267"/>
    <x v="3"/>
    <n v="4"/>
    <x v="41"/>
    <x v="0"/>
    <x v="45"/>
  </r>
  <r>
    <x v="23"/>
    <s v="221"/>
    <x v="268"/>
    <x v="3"/>
    <n v="1"/>
    <x v="0"/>
    <x v="0"/>
    <x v="0"/>
  </r>
  <r>
    <x v="23"/>
    <s v="221"/>
    <x v="269"/>
    <x v="2"/>
    <n v="1"/>
    <x v="0"/>
    <x v="0"/>
    <x v="0"/>
  </r>
  <r>
    <x v="23"/>
    <s v="221"/>
    <x v="270"/>
    <x v="1"/>
    <n v="1"/>
    <x v="0"/>
    <x v="0"/>
    <x v="0"/>
  </r>
  <r>
    <x v="23"/>
    <s v="221"/>
    <x v="270"/>
    <x v="2"/>
    <n v="5"/>
    <x v="0"/>
    <x v="0"/>
    <x v="0"/>
  </r>
  <r>
    <x v="23"/>
    <s v="221"/>
    <x v="270"/>
    <x v="3"/>
    <n v="1"/>
    <x v="0"/>
    <x v="0"/>
    <x v="0"/>
  </r>
  <r>
    <x v="23"/>
    <s v="221"/>
    <x v="34"/>
    <x v="2"/>
    <n v="1"/>
    <x v="0"/>
    <x v="0"/>
    <x v="0"/>
  </r>
  <r>
    <x v="24"/>
    <s v="106"/>
    <x v="271"/>
    <x v="2"/>
    <n v="3"/>
    <x v="0"/>
    <x v="0"/>
    <x v="0"/>
  </r>
  <r>
    <x v="24"/>
    <s v="106"/>
    <x v="272"/>
    <x v="3"/>
    <n v="1"/>
    <x v="0"/>
    <x v="0"/>
    <x v="0"/>
  </r>
  <r>
    <x v="24"/>
    <s v="106"/>
    <x v="273"/>
    <x v="3"/>
    <n v="4"/>
    <x v="0"/>
    <x v="0"/>
    <x v="0"/>
  </r>
  <r>
    <x v="25"/>
    <s v="123"/>
    <x v="274"/>
    <x v="8"/>
    <n v="1"/>
    <x v="0"/>
    <x v="0"/>
    <x v="0"/>
  </r>
  <r>
    <x v="25"/>
    <s v="123"/>
    <x v="275"/>
    <x v="2"/>
    <n v="1"/>
    <x v="0"/>
    <x v="0"/>
    <x v="0"/>
  </r>
  <r>
    <x v="25"/>
    <s v="123"/>
    <x v="276"/>
    <x v="2"/>
    <n v="1"/>
    <x v="0"/>
    <x v="0"/>
    <x v="0"/>
  </r>
  <r>
    <x v="26"/>
    <s v="205"/>
    <x v="277"/>
    <x v="2"/>
    <n v="1"/>
    <x v="0"/>
    <x v="0"/>
    <x v="0"/>
  </r>
  <r>
    <x v="26"/>
    <s v="205"/>
    <x v="278"/>
    <x v="11"/>
    <n v="1"/>
    <x v="0"/>
    <x v="0"/>
    <x v="0"/>
  </r>
  <r>
    <x v="26"/>
    <s v="205"/>
    <x v="279"/>
    <x v="14"/>
    <n v="1"/>
    <x v="0"/>
    <x v="0"/>
    <x v="0"/>
  </r>
  <r>
    <x v="26"/>
    <s v="205"/>
    <x v="84"/>
    <x v="3"/>
    <n v="1"/>
    <x v="0"/>
    <x v="0"/>
    <x v="0"/>
  </r>
  <r>
    <x v="26"/>
    <s v="205"/>
    <x v="280"/>
    <x v="2"/>
    <n v="1"/>
    <x v="0"/>
    <x v="0"/>
    <x v="0"/>
  </r>
  <r>
    <x v="26"/>
    <s v="205"/>
    <x v="281"/>
    <x v="12"/>
    <n v="1"/>
    <x v="0"/>
    <x v="0"/>
    <x v="0"/>
  </r>
  <r>
    <x v="27"/>
    <s v="317"/>
    <x v="67"/>
    <x v="0"/>
    <n v="1"/>
    <x v="0"/>
    <x v="0"/>
    <x v="0"/>
  </r>
  <r>
    <x v="27"/>
    <s v="317"/>
    <x v="9"/>
    <x v="1"/>
    <n v="1"/>
    <x v="0"/>
    <x v="0"/>
    <x v="0"/>
  </r>
  <r>
    <x v="27"/>
    <s v="317"/>
    <x v="3"/>
    <x v="2"/>
    <n v="1"/>
    <x v="0"/>
    <x v="0"/>
    <x v="0"/>
  </r>
  <r>
    <x v="27"/>
    <s v="317"/>
    <x v="282"/>
    <x v="6"/>
    <n v="1"/>
    <x v="0"/>
    <x v="0"/>
    <x v="0"/>
  </r>
  <r>
    <x v="27"/>
    <s v="317"/>
    <x v="283"/>
    <x v="1"/>
    <n v="1"/>
    <x v="0"/>
    <x v="0"/>
    <x v="0"/>
  </r>
  <r>
    <x v="28"/>
    <s v="121"/>
    <x v="284"/>
    <x v="2"/>
    <n v="5"/>
    <x v="42"/>
    <x v="17"/>
    <x v="46"/>
  </r>
  <r>
    <x v="28"/>
    <s v="121"/>
    <x v="285"/>
    <x v="0"/>
    <n v="1"/>
    <x v="0"/>
    <x v="0"/>
    <x v="0"/>
  </r>
  <r>
    <x v="28"/>
    <s v="121"/>
    <x v="286"/>
    <x v="2"/>
    <n v="1"/>
    <x v="0"/>
    <x v="0"/>
    <x v="0"/>
  </r>
  <r>
    <x v="28"/>
    <s v="121"/>
    <x v="287"/>
    <x v="14"/>
    <n v="1"/>
    <x v="0"/>
    <x v="0"/>
    <x v="0"/>
  </r>
  <r>
    <x v="29"/>
    <s v="305"/>
    <x v="288"/>
    <x v="12"/>
    <n v="1"/>
    <x v="0"/>
    <x v="0"/>
    <x v="0"/>
  </r>
  <r>
    <x v="29"/>
    <s v="305"/>
    <x v="289"/>
    <x v="9"/>
    <n v="1"/>
    <x v="35"/>
    <x v="0"/>
    <x v="29"/>
  </r>
  <r>
    <x v="29"/>
    <s v="305"/>
    <x v="290"/>
    <x v="11"/>
    <n v="1"/>
    <x v="43"/>
    <x v="0"/>
    <x v="47"/>
  </r>
  <r>
    <x v="29"/>
    <s v="305"/>
    <x v="2"/>
    <x v="2"/>
    <n v="1"/>
    <x v="0"/>
    <x v="0"/>
    <x v="0"/>
  </r>
  <r>
    <x v="29"/>
    <s v="305"/>
    <x v="3"/>
    <x v="2"/>
    <n v="1"/>
    <x v="0"/>
    <x v="0"/>
    <x v="0"/>
  </r>
  <r>
    <x v="29"/>
    <s v="305"/>
    <x v="291"/>
    <x v="3"/>
    <n v="1"/>
    <x v="0"/>
    <x v="0"/>
    <x v="0"/>
  </r>
  <r>
    <x v="29"/>
    <s v="305"/>
    <x v="292"/>
    <x v="3"/>
    <n v="1"/>
    <x v="0"/>
    <x v="0"/>
    <x v="0"/>
  </r>
  <r>
    <x v="29"/>
    <s v="305"/>
    <x v="293"/>
    <x v="2"/>
    <n v="1"/>
    <x v="0"/>
    <x v="0"/>
    <x v="0"/>
  </r>
  <r>
    <x v="29"/>
    <s v="305"/>
    <x v="294"/>
    <x v="5"/>
    <n v="1"/>
    <x v="0"/>
    <x v="0"/>
    <x v="0"/>
  </r>
  <r>
    <x v="29"/>
    <s v="305"/>
    <x v="295"/>
    <x v="2"/>
    <n v="1"/>
    <x v="0"/>
    <x v="0"/>
    <x v="0"/>
  </r>
  <r>
    <x v="29"/>
    <s v="305"/>
    <x v="296"/>
    <x v="19"/>
    <n v="1"/>
    <x v="0"/>
    <x v="0"/>
    <x v="0"/>
  </r>
  <r>
    <x v="29"/>
    <s v="305"/>
    <x v="92"/>
    <x v="2"/>
    <n v="1"/>
    <x v="0"/>
    <x v="0"/>
    <x v="0"/>
  </r>
  <r>
    <x v="29"/>
    <s v="305"/>
    <x v="92"/>
    <x v="3"/>
    <n v="3"/>
    <x v="0"/>
    <x v="0"/>
    <x v="0"/>
  </r>
  <r>
    <x v="29"/>
    <s v="305"/>
    <x v="297"/>
    <x v="2"/>
    <n v="1"/>
    <x v="0"/>
    <x v="0"/>
    <x v="0"/>
  </r>
  <r>
    <x v="29"/>
    <s v="305"/>
    <x v="298"/>
    <x v="2"/>
    <n v="1"/>
    <x v="0"/>
    <x v="0"/>
    <x v="0"/>
  </r>
  <r>
    <x v="29"/>
    <s v="305"/>
    <x v="298"/>
    <x v="3"/>
    <n v="1"/>
    <x v="0"/>
    <x v="0"/>
    <x v="0"/>
  </r>
  <r>
    <x v="29"/>
    <s v="305"/>
    <x v="299"/>
    <x v="2"/>
    <n v="1"/>
    <x v="0"/>
    <x v="0"/>
    <x v="0"/>
  </r>
  <r>
    <x v="29"/>
    <s v="305"/>
    <x v="300"/>
    <x v="2"/>
    <n v="1"/>
    <x v="0"/>
    <x v="0"/>
    <x v="0"/>
  </r>
  <r>
    <x v="30"/>
    <s v="403"/>
    <x v="301"/>
    <x v="8"/>
    <n v="1"/>
    <x v="0"/>
    <x v="0"/>
    <x v="0"/>
  </r>
  <r>
    <x v="30"/>
    <s v="403"/>
    <x v="302"/>
    <x v="0"/>
    <n v="1"/>
    <x v="0"/>
    <x v="0"/>
    <x v="0"/>
  </r>
  <r>
    <x v="30"/>
    <s v="403"/>
    <x v="303"/>
    <x v="4"/>
    <n v="1"/>
    <x v="0"/>
    <x v="4"/>
    <x v="13"/>
  </r>
  <r>
    <x v="30"/>
    <s v="403"/>
    <x v="304"/>
    <x v="10"/>
    <n v="1"/>
    <x v="0"/>
    <x v="0"/>
    <x v="0"/>
  </r>
  <r>
    <x v="30"/>
    <s v="403"/>
    <x v="305"/>
    <x v="20"/>
    <n v="1"/>
    <x v="0"/>
    <x v="0"/>
    <x v="0"/>
  </r>
  <r>
    <x v="30"/>
    <s v="403"/>
    <x v="306"/>
    <x v="2"/>
    <n v="1"/>
    <x v="0"/>
    <x v="0"/>
    <x v="0"/>
  </r>
  <r>
    <x v="30"/>
    <s v="403"/>
    <x v="19"/>
    <x v="5"/>
    <n v="1"/>
    <x v="0"/>
    <x v="0"/>
    <x v="0"/>
  </r>
  <r>
    <x v="30"/>
    <s v="403"/>
    <x v="78"/>
    <x v="5"/>
    <n v="1"/>
    <x v="0"/>
    <x v="0"/>
    <x v="0"/>
  </r>
  <r>
    <x v="30"/>
    <s v="403"/>
    <x v="78"/>
    <x v="2"/>
    <n v="1"/>
    <x v="0"/>
    <x v="0"/>
    <x v="0"/>
  </r>
  <r>
    <x v="30"/>
    <s v="403"/>
    <x v="307"/>
    <x v="2"/>
    <n v="1"/>
    <x v="0"/>
    <x v="0"/>
    <x v="0"/>
  </r>
  <r>
    <x v="30"/>
    <s v="403"/>
    <x v="308"/>
    <x v="2"/>
    <n v="1"/>
    <x v="0"/>
    <x v="0"/>
    <x v="0"/>
  </r>
  <r>
    <x v="30"/>
    <s v="403"/>
    <x v="309"/>
    <x v="2"/>
    <n v="1"/>
    <x v="0"/>
    <x v="0"/>
    <x v="0"/>
  </r>
  <r>
    <x v="30"/>
    <s v="403"/>
    <x v="200"/>
    <x v="2"/>
    <n v="1"/>
    <x v="44"/>
    <x v="0"/>
    <x v="48"/>
  </r>
  <r>
    <x v="30"/>
    <s v="403"/>
    <x v="310"/>
    <x v="2"/>
    <n v="1"/>
    <x v="0"/>
    <x v="0"/>
    <x v="0"/>
  </r>
  <r>
    <x v="30"/>
    <s v="403"/>
    <x v="311"/>
    <x v="2"/>
    <n v="1"/>
    <x v="0"/>
    <x v="0"/>
    <x v="0"/>
  </r>
  <r>
    <x v="30"/>
    <s v="403"/>
    <x v="312"/>
    <x v="2"/>
    <n v="1"/>
    <x v="23"/>
    <x v="0"/>
    <x v="14"/>
  </r>
  <r>
    <x v="30"/>
    <s v="403"/>
    <x v="313"/>
    <x v="2"/>
    <n v="2"/>
    <x v="34"/>
    <x v="0"/>
    <x v="39"/>
  </r>
  <r>
    <x v="30"/>
    <s v="403"/>
    <x v="313"/>
    <x v="3"/>
    <n v="2"/>
    <x v="10"/>
    <x v="0"/>
    <x v="13"/>
  </r>
  <r>
    <x v="31"/>
    <s v="417"/>
    <x v="314"/>
    <x v="4"/>
    <n v="1"/>
    <x v="0"/>
    <x v="0"/>
    <x v="0"/>
  </r>
  <r>
    <x v="31"/>
    <s v="417"/>
    <x v="315"/>
    <x v="4"/>
    <n v="1"/>
    <x v="0"/>
    <x v="0"/>
    <x v="0"/>
  </r>
  <r>
    <x v="31"/>
    <s v="417"/>
    <x v="3"/>
    <x v="2"/>
    <n v="1"/>
    <x v="0"/>
    <x v="0"/>
    <x v="0"/>
  </r>
  <r>
    <x v="31"/>
    <s v="417"/>
    <x v="316"/>
    <x v="0"/>
    <n v="5"/>
    <x v="0"/>
    <x v="0"/>
    <x v="0"/>
  </r>
  <r>
    <x v="31"/>
    <s v="417"/>
    <x v="316"/>
    <x v="3"/>
    <n v="1"/>
    <x v="0"/>
    <x v="0"/>
    <x v="0"/>
  </r>
  <r>
    <x v="31"/>
    <s v="417"/>
    <x v="317"/>
    <x v="2"/>
    <n v="2"/>
    <x v="0"/>
    <x v="0"/>
    <x v="0"/>
  </r>
  <r>
    <x v="31"/>
    <s v="417"/>
    <x v="318"/>
    <x v="20"/>
    <n v="1"/>
    <x v="0"/>
    <x v="0"/>
    <x v="0"/>
  </r>
  <r>
    <x v="31"/>
    <s v="417"/>
    <x v="319"/>
    <x v="2"/>
    <n v="1"/>
    <x v="0"/>
    <x v="0"/>
    <x v="0"/>
  </r>
  <r>
    <x v="31"/>
    <s v="417"/>
    <x v="319"/>
    <x v="3"/>
    <n v="1"/>
    <x v="11"/>
    <x v="0"/>
    <x v="49"/>
  </r>
  <r>
    <x v="31"/>
    <s v="417"/>
    <x v="320"/>
    <x v="3"/>
    <n v="2"/>
    <x v="0"/>
    <x v="0"/>
    <x v="0"/>
  </r>
  <r>
    <x v="31"/>
    <s v="417"/>
    <x v="321"/>
    <x v="2"/>
    <n v="2"/>
    <x v="0"/>
    <x v="0"/>
    <x v="0"/>
  </r>
  <r>
    <x v="31"/>
    <s v="417"/>
    <x v="321"/>
    <x v="3"/>
    <n v="1"/>
    <x v="0"/>
    <x v="0"/>
    <x v="0"/>
  </r>
  <r>
    <x v="31"/>
    <s v="417"/>
    <x v="322"/>
    <x v="2"/>
    <n v="1"/>
    <x v="45"/>
    <x v="0"/>
    <x v="50"/>
  </r>
  <r>
    <x v="31"/>
    <s v="417"/>
    <x v="323"/>
    <x v="2"/>
    <n v="1"/>
    <x v="0"/>
    <x v="0"/>
    <x v="0"/>
  </r>
  <r>
    <x v="31"/>
    <s v="417"/>
    <x v="172"/>
    <x v="9"/>
    <n v="1"/>
    <x v="0"/>
    <x v="0"/>
    <x v="0"/>
  </r>
  <r>
    <x v="31"/>
    <s v="417"/>
    <x v="324"/>
    <x v="2"/>
    <n v="1"/>
    <x v="0"/>
    <x v="0"/>
    <x v="0"/>
  </r>
  <r>
    <x v="31"/>
    <s v="417"/>
    <x v="325"/>
    <x v="2"/>
    <n v="1"/>
    <x v="0"/>
    <x v="0"/>
    <x v="0"/>
  </r>
  <r>
    <x v="31"/>
    <s v="417"/>
    <x v="326"/>
    <x v="3"/>
    <n v="1"/>
    <x v="0"/>
    <x v="0"/>
    <x v="0"/>
  </r>
  <r>
    <x v="31"/>
    <s v="417"/>
    <x v="327"/>
    <x v="2"/>
    <n v="2"/>
    <x v="0"/>
    <x v="0"/>
    <x v="0"/>
  </r>
  <r>
    <x v="31"/>
    <s v="417"/>
    <x v="328"/>
    <x v="3"/>
    <n v="1"/>
    <x v="0"/>
    <x v="0"/>
    <x v="0"/>
  </r>
  <r>
    <x v="31"/>
    <s v="417"/>
    <x v="329"/>
    <x v="3"/>
    <n v="1"/>
    <x v="0"/>
    <x v="0"/>
    <x v="0"/>
  </r>
  <r>
    <x v="31"/>
    <s v="417"/>
    <x v="330"/>
    <x v="2"/>
    <n v="1"/>
    <x v="0"/>
    <x v="0"/>
    <x v="0"/>
  </r>
  <r>
    <x v="31"/>
    <s v="417"/>
    <x v="135"/>
    <x v="2"/>
    <n v="1"/>
    <x v="0"/>
    <x v="0"/>
    <x v="0"/>
  </r>
  <r>
    <x v="32"/>
    <s v="203"/>
    <x v="331"/>
    <x v="12"/>
    <n v="1"/>
    <x v="0"/>
    <x v="0"/>
    <x v="0"/>
  </r>
  <r>
    <x v="32"/>
    <s v="203"/>
    <x v="332"/>
    <x v="12"/>
    <n v="1"/>
    <x v="0"/>
    <x v="0"/>
    <x v="0"/>
  </r>
  <r>
    <x v="32"/>
    <s v="203"/>
    <x v="333"/>
    <x v="8"/>
    <n v="1"/>
    <x v="46"/>
    <x v="0"/>
    <x v="51"/>
  </r>
  <r>
    <x v="32"/>
    <s v="203"/>
    <x v="334"/>
    <x v="8"/>
    <n v="1"/>
    <x v="0"/>
    <x v="0"/>
    <x v="0"/>
  </r>
  <r>
    <x v="32"/>
    <s v="203"/>
    <x v="335"/>
    <x v="4"/>
    <n v="1"/>
    <x v="0"/>
    <x v="0"/>
    <x v="0"/>
  </r>
  <r>
    <x v="32"/>
    <s v="203"/>
    <x v="336"/>
    <x v="2"/>
    <n v="1"/>
    <x v="0"/>
    <x v="0"/>
    <x v="0"/>
  </r>
  <r>
    <x v="32"/>
    <s v="203"/>
    <x v="112"/>
    <x v="2"/>
    <n v="1"/>
    <x v="0"/>
    <x v="0"/>
    <x v="0"/>
  </r>
  <r>
    <x v="32"/>
    <s v="203"/>
    <x v="337"/>
    <x v="2"/>
    <n v="1"/>
    <x v="0"/>
    <x v="0"/>
    <x v="0"/>
  </r>
  <r>
    <x v="32"/>
    <s v="203"/>
    <x v="137"/>
    <x v="6"/>
    <n v="1"/>
    <x v="0"/>
    <x v="0"/>
    <x v="0"/>
  </r>
  <r>
    <x v="33"/>
    <s v="418"/>
    <x v="338"/>
    <x v="2"/>
    <n v="1"/>
    <x v="0"/>
    <x v="0"/>
    <x v="0"/>
  </r>
  <r>
    <x v="33"/>
    <s v="418"/>
    <x v="3"/>
    <x v="2"/>
    <n v="1"/>
    <x v="0"/>
    <x v="0"/>
    <x v="0"/>
  </r>
  <r>
    <x v="33"/>
    <s v="418"/>
    <x v="339"/>
    <x v="4"/>
    <n v="1"/>
    <x v="0"/>
    <x v="0"/>
    <x v="0"/>
  </r>
  <r>
    <x v="33"/>
    <s v="418"/>
    <x v="340"/>
    <x v="2"/>
    <n v="1"/>
    <x v="0"/>
    <x v="0"/>
    <x v="0"/>
  </r>
  <r>
    <x v="33"/>
    <s v="418"/>
    <x v="340"/>
    <x v="3"/>
    <n v="1"/>
    <x v="0"/>
    <x v="0"/>
    <x v="0"/>
  </r>
  <r>
    <x v="33"/>
    <s v="418"/>
    <x v="341"/>
    <x v="2"/>
    <n v="1"/>
    <x v="0"/>
    <x v="0"/>
    <x v="0"/>
  </r>
  <r>
    <x v="33"/>
    <s v="418"/>
    <x v="342"/>
    <x v="2"/>
    <n v="1"/>
    <x v="0"/>
    <x v="0"/>
    <x v="0"/>
  </r>
  <r>
    <x v="33"/>
    <s v="418"/>
    <x v="343"/>
    <x v="2"/>
    <n v="1"/>
    <x v="0"/>
    <x v="0"/>
    <x v="0"/>
  </r>
  <r>
    <x v="33"/>
    <s v="418"/>
    <x v="344"/>
    <x v="3"/>
    <n v="1"/>
    <x v="0"/>
    <x v="0"/>
    <x v="0"/>
  </r>
  <r>
    <x v="33"/>
    <s v="418"/>
    <x v="118"/>
    <x v="2"/>
    <n v="1"/>
    <x v="0"/>
    <x v="0"/>
    <x v="0"/>
  </r>
  <r>
    <x v="33"/>
    <s v="418"/>
    <x v="345"/>
    <x v="14"/>
    <n v="1"/>
    <x v="0"/>
    <x v="0"/>
    <x v="0"/>
  </r>
  <r>
    <x v="33"/>
    <s v="418"/>
    <x v="346"/>
    <x v="2"/>
    <n v="1"/>
    <x v="0"/>
    <x v="0"/>
    <x v="0"/>
  </r>
  <r>
    <x v="33"/>
    <s v="418"/>
    <x v="347"/>
    <x v="2"/>
    <n v="2"/>
    <x v="0"/>
    <x v="0"/>
    <x v="0"/>
  </r>
  <r>
    <x v="33"/>
    <s v="418"/>
    <x v="347"/>
    <x v="3"/>
    <n v="1"/>
    <x v="0"/>
    <x v="0"/>
    <x v="0"/>
  </r>
  <r>
    <x v="33"/>
    <s v="418"/>
    <x v="222"/>
    <x v="2"/>
    <n v="1"/>
    <x v="0"/>
    <x v="0"/>
    <x v="0"/>
  </r>
  <r>
    <x v="33"/>
    <s v="418"/>
    <x v="222"/>
    <x v="3"/>
    <n v="1"/>
    <x v="0"/>
    <x v="0"/>
    <x v="0"/>
  </r>
  <r>
    <x v="33"/>
    <s v="418"/>
    <x v="348"/>
    <x v="3"/>
    <n v="4"/>
    <x v="0"/>
    <x v="0"/>
    <x v="0"/>
  </r>
  <r>
    <x v="33"/>
    <s v="418"/>
    <x v="349"/>
    <x v="3"/>
    <n v="2"/>
    <x v="0"/>
    <x v="0"/>
    <x v="0"/>
  </r>
  <r>
    <x v="33"/>
    <s v="418"/>
    <x v="350"/>
    <x v="3"/>
    <n v="1"/>
    <x v="0"/>
    <x v="0"/>
    <x v="0"/>
  </r>
  <r>
    <x v="33"/>
    <s v="418"/>
    <x v="351"/>
    <x v="2"/>
    <n v="1"/>
    <x v="0"/>
    <x v="0"/>
    <x v="0"/>
  </r>
  <r>
    <x v="33"/>
    <s v="418"/>
    <x v="352"/>
    <x v="3"/>
    <n v="1"/>
    <x v="0"/>
    <x v="0"/>
    <x v="0"/>
  </r>
  <r>
    <x v="33"/>
    <s v="418"/>
    <x v="353"/>
    <x v="2"/>
    <n v="1"/>
    <x v="0"/>
    <x v="0"/>
    <x v="0"/>
  </r>
  <r>
    <x v="33"/>
    <s v="418"/>
    <x v="244"/>
    <x v="3"/>
    <n v="1"/>
    <x v="0"/>
    <x v="0"/>
    <x v="0"/>
  </r>
  <r>
    <x v="33"/>
    <s v="418"/>
    <x v="354"/>
    <x v="2"/>
    <n v="1"/>
    <x v="19"/>
    <x v="0"/>
    <x v="23"/>
  </r>
  <r>
    <x v="33"/>
    <s v="418"/>
    <x v="354"/>
    <x v="14"/>
    <n v="1"/>
    <x v="11"/>
    <x v="0"/>
    <x v="49"/>
  </r>
  <r>
    <x v="33"/>
    <s v="418"/>
    <x v="355"/>
    <x v="2"/>
    <n v="1"/>
    <x v="0"/>
    <x v="0"/>
    <x v="0"/>
  </r>
  <r>
    <x v="33"/>
    <s v="418"/>
    <x v="356"/>
    <x v="2"/>
    <n v="2"/>
    <x v="0"/>
    <x v="0"/>
    <x v="0"/>
  </r>
  <r>
    <x v="33"/>
    <s v="418"/>
    <x v="357"/>
    <x v="8"/>
    <n v="1"/>
    <x v="0"/>
    <x v="0"/>
    <x v="0"/>
  </r>
  <r>
    <x v="33"/>
    <s v="418"/>
    <x v="358"/>
    <x v="16"/>
    <n v="1"/>
    <x v="0"/>
    <x v="0"/>
    <x v="0"/>
  </r>
  <r>
    <x v="33"/>
    <s v="418"/>
    <x v="359"/>
    <x v="2"/>
    <n v="1"/>
    <x v="0"/>
    <x v="0"/>
    <x v="0"/>
  </r>
  <r>
    <x v="33"/>
    <s v="418"/>
    <x v="360"/>
    <x v="2"/>
    <n v="1"/>
    <x v="19"/>
    <x v="0"/>
    <x v="23"/>
  </r>
  <r>
    <x v="33"/>
    <s v="418"/>
    <x v="360"/>
    <x v="4"/>
    <n v="1"/>
    <x v="40"/>
    <x v="0"/>
    <x v="52"/>
  </r>
  <r>
    <x v="33"/>
    <s v="418"/>
    <x v="361"/>
    <x v="2"/>
    <n v="1"/>
    <x v="0"/>
    <x v="0"/>
    <x v="0"/>
  </r>
  <r>
    <x v="33"/>
    <s v="418"/>
    <x v="362"/>
    <x v="3"/>
    <n v="1"/>
    <x v="0"/>
    <x v="0"/>
    <x v="0"/>
  </r>
  <r>
    <x v="34"/>
    <s v="204"/>
    <x v="363"/>
    <x v="2"/>
    <n v="1"/>
    <x v="0"/>
    <x v="8"/>
    <x v="27"/>
  </r>
  <r>
    <x v="34"/>
    <s v="204"/>
    <x v="35"/>
    <x v="2"/>
    <n v="2"/>
    <x v="0"/>
    <x v="0"/>
    <x v="0"/>
  </r>
  <r>
    <x v="34"/>
    <s v="204"/>
    <x v="35"/>
    <x v="3"/>
    <n v="1"/>
    <x v="0"/>
    <x v="0"/>
    <x v="0"/>
  </r>
  <r>
    <x v="34"/>
    <s v="204"/>
    <x v="364"/>
    <x v="2"/>
    <n v="1"/>
    <x v="0"/>
    <x v="0"/>
    <x v="0"/>
  </r>
  <r>
    <x v="34"/>
    <s v="204"/>
    <x v="365"/>
    <x v="3"/>
    <n v="1"/>
    <x v="0"/>
    <x v="0"/>
    <x v="0"/>
  </r>
  <r>
    <x v="34"/>
    <s v="204"/>
    <x v="366"/>
    <x v="5"/>
    <n v="1"/>
    <x v="0"/>
    <x v="0"/>
    <x v="0"/>
  </r>
  <r>
    <x v="34"/>
    <s v="204"/>
    <x v="367"/>
    <x v="9"/>
    <n v="1"/>
    <x v="0"/>
    <x v="5"/>
    <x v="7"/>
  </r>
  <r>
    <x v="34"/>
    <s v="204"/>
    <x v="368"/>
    <x v="2"/>
    <n v="1"/>
    <x v="0"/>
    <x v="0"/>
    <x v="0"/>
  </r>
  <r>
    <x v="34"/>
    <s v="204"/>
    <x v="369"/>
    <x v="3"/>
    <n v="9"/>
    <x v="0"/>
    <x v="0"/>
    <x v="0"/>
  </r>
  <r>
    <x v="34"/>
    <s v="204"/>
    <x v="255"/>
    <x v="2"/>
    <n v="1"/>
    <x v="47"/>
    <x v="0"/>
    <x v="53"/>
  </r>
  <r>
    <x v="34"/>
    <s v="204"/>
    <x v="370"/>
    <x v="2"/>
    <n v="2"/>
    <x v="0"/>
    <x v="0"/>
    <x v="0"/>
  </r>
  <r>
    <x v="34"/>
    <s v="204"/>
    <x v="222"/>
    <x v="2"/>
    <n v="2"/>
    <x v="48"/>
    <x v="0"/>
    <x v="9"/>
  </r>
  <r>
    <x v="34"/>
    <s v="204"/>
    <x v="350"/>
    <x v="2"/>
    <n v="1"/>
    <x v="0"/>
    <x v="0"/>
    <x v="0"/>
  </r>
  <r>
    <x v="34"/>
    <s v="204"/>
    <x v="371"/>
    <x v="3"/>
    <n v="1"/>
    <x v="0"/>
    <x v="0"/>
    <x v="0"/>
  </r>
  <r>
    <x v="35"/>
    <s v="318"/>
    <x v="372"/>
    <x v="0"/>
    <n v="1"/>
    <x v="0"/>
    <x v="0"/>
    <x v="0"/>
  </r>
  <r>
    <x v="35"/>
    <s v="318"/>
    <x v="373"/>
    <x v="2"/>
    <n v="1"/>
    <x v="0"/>
    <x v="0"/>
    <x v="0"/>
  </r>
  <r>
    <x v="35"/>
    <s v="318"/>
    <x v="374"/>
    <x v="0"/>
    <n v="10"/>
    <x v="0"/>
    <x v="0"/>
    <x v="0"/>
  </r>
  <r>
    <x v="35"/>
    <s v="318"/>
    <x v="26"/>
    <x v="6"/>
    <n v="5"/>
    <x v="0"/>
    <x v="0"/>
    <x v="0"/>
  </r>
  <r>
    <x v="35"/>
    <s v="318"/>
    <x v="1"/>
    <x v="1"/>
    <n v="1"/>
    <x v="0"/>
    <x v="0"/>
    <x v="0"/>
  </r>
  <r>
    <x v="35"/>
    <s v="318"/>
    <x v="375"/>
    <x v="3"/>
    <n v="1"/>
    <x v="0"/>
    <x v="0"/>
    <x v="0"/>
  </r>
  <r>
    <x v="35"/>
    <s v="318"/>
    <x v="2"/>
    <x v="2"/>
    <n v="1"/>
    <x v="0"/>
    <x v="0"/>
    <x v="0"/>
  </r>
  <r>
    <x v="35"/>
    <s v="318"/>
    <x v="376"/>
    <x v="0"/>
    <n v="1"/>
    <x v="0"/>
    <x v="0"/>
    <x v="0"/>
  </r>
  <r>
    <x v="35"/>
    <s v="318"/>
    <x v="7"/>
    <x v="6"/>
    <n v="25"/>
    <x v="0"/>
    <x v="0"/>
    <x v="0"/>
  </r>
  <r>
    <x v="35"/>
    <s v="318"/>
    <x v="377"/>
    <x v="3"/>
    <n v="1"/>
    <x v="0"/>
    <x v="0"/>
    <x v="0"/>
  </r>
  <r>
    <x v="35"/>
    <s v="318"/>
    <x v="186"/>
    <x v="3"/>
    <n v="1"/>
    <x v="0"/>
    <x v="0"/>
    <x v="0"/>
  </r>
  <r>
    <x v="35"/>
    <s v="318"/>
    <x v="378"/>
    <x v="2"/>
    <n v="1"/>
    <x v="0"/>
    <x v="0"/>
    <x v="0"/>
  </r>
  <r>
    <x v="35"/>
    <s v="318"/>
    <x v="379"/>
    <x v="2"/>
    <n v="1"/>
    <x v="0"/>
    <x v="0"/>
    <x v="0"/>
  </r>
  <r>
    <x v="35"/>
    <s v="318"/>
    <x v="380"/>
    <x v="2"/>
    <n v="1"/>
    <x v="49"/>
    <x v="5"/>
    <x v="54"/>
  </r>
  <r>
    <x v="35"/>
    <s v="318"/>
    <x v="381"/>
    <x v="3"/>
    <n v="1"/>
    <x v="0"/>
    <x v="0"/>
    <x v="0"/>
  </r>
  <r>
    <x v="35"/>
    <s v="318"/>
    <x v="120"/>
    <x v="3"/>
    <n v="1"/>
    <x v="0"/>
    <x v="0"/>
    <x v="0"/>
  </r>
  <r>
    <x v="35"/>
    <s v="318"/>
    <x v="382"/>
    <x v="2"/>
    <n v="1"/>
    <x v="0"/>
    <x v="0"/>
    <x v="0"/>
  </r>
  <r>
    <x v="35"/>
    <s v="318"/>
    <x v="383"/>
    <x v="2"/>
    <n v="6"/>
    <x v="0"/>
    <x v="0"/>
    <x v="0"/>
  </r>
  <r>
    <x v="35"/>
    <s v="318"/>
    <x v="383"/>
    <x v="3"/>
    <n v="3"/>
    <x v="0"/>
    <x v="0"/>
    <x v="0"/>
  </r>
  <r>
    <x v="35"/>
    <s v="318"/>
    <x v="121"/>
    <x v="2"/>
    <n v="2"/>
    <x v="0"/>
    <x v="0"/>
    <x v="0"/>
  </r>
  <r>
    <x v="35"/>
    <s v="318"/>
    <x v="277"/>
    <x v="2"/>
    <n v="1"/>
    <x v="0"/>
    <x v="0"/>
    <x v="0"/>
  </r>
  <r>
    <x v="35"/>
    <s v="318"/>
    <x v="384"/>
    <x v="2"/>
    <n v="1"/>
    <x v="0"/>
    <x v="0"/>
    <x v="0"/>
  </r>
  <r>
    <x v="35"/>
    <s v="318"/>
    <x v="385"/>
    <x v="6"/>
    <n v="3"/>
    <x v="0"/>
    <x v="0"/>
    <x v="0"/>
  </r>
  <r>
    <x v="35"/>
    <s v="318"/>
    <x v="385"/>
    <x v="2"/>
    <n v="2"/>
    <x v="0"/>
    <x v="0"/>
    <x v="0"/>
  </r>
  <r>
    <x v="35"/>
    <s v="318"/>
    <x v="385"/>
    <x v="3"/>
    <n v="9"/>
    <x v="0"/>
    <x v="0"/>
    <x v="0"/>
  </r>
  <r>
    <x v="35"/>
    <s v="318"/>
    <x v="386"/>
    <x v="21"/>
    <n v="1"/>
    <x v="0"/>
    <x v="0"/>
    <x v="0"/>
  </r>
  <r>
    <x v="36"/>
    <s v="404"/>
    <x v="387"/>
    <x v="2"/>
    <n v="1"/>
    <x v="0"/>
    <x v="0"/>
    <x v="0"/>
  </r>
  <r>
    <x v="36"/>
    <s v="404"/>
    <x v="388"/>
    <x v="10"/>
    <n v="1"/>
    <x v="8"/>
    <x v="0"/>
    <x v="11"/>
  </r>
  <r>
    <x v="36"/>
    <s v="404"/>
    <x v="389"/>
    <x v="16"/>
    <n v="2"/>
    <x v="19"/>
    <x v="0"/>
    <x v="23"/>
  </r>
  <r>
    <x v="36"/>
    <s v="404"/>
    <x v="390"/>
    <x v="2"/>
    <n v="3"/>
    <x v="27"/>
    <x v="0"/>
    <x v="32"/>
  </r>
  <r>
    <x v="36"/>
    <s v="404"/>
    <x v="391"/>
    <x v="2"/>
    <n v="1"/>
    <x v="0"/>
    <x v="0"/>
    <x v="0"/>
  </r>
  <r>
    <x v="36"/>
    <s v="404"/>
    <x v="392"/>
    <x v="2"/>
    <n v="1"/>
    <x v="0"/>
    <x v="0"/>
    <x v="0"/>
  </r>
  <r>
    <x v="36"/>
    <s v="404"/>
    <x v="104"/>
    <x v="16"/>
    <n v="2"/>
    <x v="50"/>
    <x v="0"/>
    <x v="55"/>
  </r>
  <r>
    <x v="36"/>
    <s v="404"/>
    <x v="104"/>
    <x v="2"/>
    <n v="3"/>
    <x v="0"/>
    <x v="0"/>
    <x v="0"/>
  </r>
  <r>
    <x v="36"/>
    <s v="404"/>
    <x v="104"/>
    <x v="3"/>
    <n v="1"/>
    <x v="17"/>
    <x v="0"/>
    <x v="21"/>
  </r>
  <r>
    <x v="36"/>
    <s v="404"/>
    <x v="393"/>
    <x v="12"/>
    <n v="1"/>
    <x v="0"/>
    <x v="0"/>
    <x v="0"/>
  </r>
  <r>
    <x v="36"/>
    <s v="404"/>
    <x v="106"/>
    <x v="2"/>
    <n v="1"/>
    <x v="19"/>
    <x v="0"/>
    <x v="23"/>
  </r>
  <r>
    <x v="36"/>
    <s v="404"/>
    <x v="108"/>
    <x v="3"/>
    <n v="1"/>
    <x v="0"/>
    <x v="0"/>
    <x v="0"/>
  </r>
  <r>
    <x v="36"/>
    <s v="404"/>
    <x v="248"/>
    <x v="2"/>
    <n v="9"/>
    <x v="51"/>
    <x v="18"/>
    <x v="56"/>
  </r>
  <r>
    <x v="36"/>
    <s v="404"/>
    <x v="394"/>
    <x v="2"/>
    <n v="2"/>
    <x v="52"/>
    <x v="0"/>
    <x v="57"/>
  </r>
  <r>
    <x v="36"/>
    <s v="404"/>
    <x v="395"/>
    <x v="2"/>
    <n v="10"/>
    <x v="53"/>
    <x v="0"/>
    <x v="27"/>
  </r>
  <r>
    <x v="36"/>
    <s v="404"/>
    <x v="396"/>
    <x v="2"/>
    <n v="1"/>
    <x v="0"/>
    <x v="0"/>
    <x v="0"/>
  </r>
  <r>
    <x v="36"/>
    <s v="404"/>
    <x v="397"/>
    <x v="16"/>
    <n v="2"/>
    <x v="0"/>
    <x v="0"/>
    <x v="0"/>
  </r>
  <r>
    <x v="36"/>
    <s v="404"/>
    <x v="397"/>
    <x v="2"/>
    <n v="31"/>
    <x v="21"/>
    <x v="0"/>
    <x v="25"/>
  </r>
  <r>
    <x v="36"/>
    <s v="404"/>
    <x v="112"/>
    <x v="2"/>
    <n v="5"/>
    <x v="54"/>
    <x v="0"/>
    <x v="58"/>
  </r>
  <r>
    <x v="36"/>
    <s v="404"/>
    <x v="398"/>
    <x v="2"/>
    <n v="1"/>
    <x v="31"/>
    <x v="0"/>
    <x v="37"/>
  </r>
  <r>
    <x v="36"/>
    <s v="404"/>
    <x v="119"/>
    <x v="2"/>
    <n v="2"/>
    <x v="26"/>
    <x v="0"/>
    <x v="31"/>
  </r>
  <r>
    <x v="36"/>
    <s v="404"/>
    <x v="399"/>
    <x v="3"/>
    <n v="1"/>
    <x v="0"/>
    <x v="0"/>
    <x v="0"/>
  </r>
  <r>
    <x v="36"/>
    <s v="404"/>
    <x v="400"/>
    <x v="2"/>
    <n v="1"/>
    <x v="0"/>
    <x v="0"/>
    <x v="0"/>
  </r>
  <r>
    <x v="36"/>
    <s v="404"/>
    <x v="401"/>
    <x v="2"/>
    <n v="1"/>
    <x v="0"/>
    <x v="0"/>
    <x v="0"/>
  </r>
  <r>
    <x v="36"/>
    <s v="404"/>
    <x v="402"/>
    <x v="3"/>
    <n v="1"/>
    <x v="0"/>
    <x v="0"/>
    <x v="0"/>
  </r>
  <r>
    <x v="36"/>
    <s v="404"/>
    <x v="403"/>
    <x v="3"/>
    <n v="1"/>
    <x v="0"/>
    <x v="0"/>
    <x v="0"/>
  </r>
  <r>
    <x v="36"/>
    <s v="404"/>
    <x v="300"/>
    <x v="2"/>
    <n v="1"/>
    <x v="0"/>
    <x v="0"/>
    <x v="0"/>
  </r>
  <r>
    <x v="36"/>
    <s v="404"/>
    <x v="404"/>
    <x v="2"/>
    <n v="1"/>
    <x v="0"/>
    <x v="0"/>
    <x v="0"/>
  </r>
  <r>
    <x v="36"/>
    <s v="404"/>
    <x v="350"/>
    <x v="2"/>
    <n v="1"/>
    <x v="0"/>
    <x v="0"/>
    <x v="0"/>
  </r>
  <r>
    <x v="36"/>
    <s v="404"/>
    <x v="405"/>
    <x v="2"/>
    <n v="1"/>
    <x v="0"/>
    <x v="0"/>
    <x v="0"/>
  </r>
  <r>
    <x v="36"/>
    <s v="404"/>
    <x v="406"/>
    <x v="2"/>
    <n v="1"/>
    <x v="0"/>
    <x v="0"/>
    <x v="0"/>
  </r>
  <r>
    <x v="36"/>
    <s v="404"/>
    <x v="407"/>
    <x v="2"/>
    <n v="2"/>
    <x v="0"/>
    <x v="0"/>
    <x v="0"/>
  </r>
  <r>
    <x v="36"/>
    <s v="404"/>
    <x v="226"/>
    <x v="2"/>
    <n v="1"/>
    <x v="0"/>
    <x v="0"/>
    <x v="0"/>
  </r>
  <r>
    <x v="36"/>
    <s v="404"/>
    <x v="408"/>
    <x v="2"/>
    <n v="1"/>
    <x v="0"/>
    <x v="0"/>
    <x v="0"/>
  </r>
  <r>
    <x v="36"/>
    <s v="404"/>
    <x v="409"/>
    <x v="2"/>
    <n v="1"/>
    <x v="0"/>
    <x v="0"/>
    <x v="0"/>
  </r>
  <r>
    <x v="36"/>
    <s v="404"/>
    <x v="194"/>
    <x v="2"/>
    <n v="7"/>
    <x v="0"/>
    <x v="0"/>
    <x v="0"/>
  </r>
  <r>
    <x v="36"/>
    <s v="404"/>
    <x v="194"/>
    <x v="3"/>
    <n v="1"/>
    <x v="0"/>
    <x v="0"/>
    <x v="0"/>
  </r>
  <r>
    <x v="36"/>
    <s v="404"/>
    <x v="410"/>
    <x v="2"/>
    <n v="1"/>
    <x v="0"/>
    <x v="0"/>
    <x v="0"/>
  </r>
  <r>
    <x v="36"/>
    <s v="404"/>
    <x v="411"/>
    <x v="2"/>
    <n v="1"/>
    <x v="0"/>
    <x v="0"/>
    <x v="0"/>
  </r>
  <r>
    <x v="36"/>
    <s v="404"/>
    <x v="412"/>
    <x v="2"/>
    <n v="2"/>
    <x v="0"/>
    <x v="0"/>
    <x v="0"/>
  </r>
  <r>
    <x v="36"/>
    <s v="404"/>
    <x v="413"/>
    <x v="2"/>
    <n v="1"/>
    <x v="0"/>
    <x v="0"/>
    <x v="0"/>
  </r>
  <r>
    <x v="36"/>
    <s v="404"/>
    <x v="414"/>
    <x v="2"/>
    <n v="1"/>
    <x v="0"/>
    <x v="0"/>
    <x v="0"/>
  </r>
  <r>
    <x v="36"/>
    <s v="404"/>
    <x v="358"/>
    <x v="2"/>
    <n v="6"/>
    <x v="18"/>
    <x v="0"/>
    <x v="22"/>
  </r>
  <r>
    <x v="36"/>
    <s v="404"/>
    <x v="415"/>
    <x v="2"/>
    <n v="1"/>
    <x v="0"/>
    <x v="0"/>
    <x v="0"/>
  </r>
  <r>
    <x v="37"/>
    <s v="405"/>
    <x v="416"/>
    <x v="4"/>
    <n v="1"/>
    <x v="0"/>
    <x v="0"/>
    <x v="0"/>
  </r>
  <r>
    <x v="37"/>
    <s v="405"/>
    <x v="203"/>
    <x v="2"/>
    <n v="1"/>
    <x v="0"/>
    <x v="0"/>
    <x v="0"/>
  </r>
  <r>
    <x v="37"/>
    <s v="405"/>
    <x v="417"/>
    <x v="9"/>
    <n v="1"/>
    <x v="55"/>
    <x v="0"/>
    <x v="59"/>
  </r>
  <r>
    <x v="37"/>
    <s v="405"/>
    <x v="418"/>
    <x v="2"/>
    <n v="1"/>
    <x v="0"/>
    <x v="0"/>
    <x v="0"/>
  </r>
  <r>
    <x v="37"/>
    <s v="405"/>
    <x v="419"/>
    <x v="2"/>
    <n v="1"/>
    <x v="0"/>
    <x v="0"/>
    <x v="0"/>
  </r>
  <r>
    <x v="37"/>
    <s v="405"/>
    <x v="420"/>
    <x v="2"/>
    <n v="1"/>
    <x v="0"/>
    <x v="0"/>
    <x v="0"/>
  </r>
  <r>
    <x v="37"/>
    <s v="405"/>
    <x v="421"/>
    <x v="16"/>
    <n v="2"/>
    <x v="34"/>
    <x v="19"/>
    <x v="21"/>
  </r>
  <r>
    <x v="37"/>
    <s v="405"/>
    <x v="112"/>
    <x v="2"/>
    <n v="1"/>
    <x v="56"/>
    <x v="0"/>
    <x v="60"/>
  </r>
  <r>
    <x v="37"/>
    <s v="405"/>
    <x v="22"/>
    <x v="2"/>
    <n v="5"/>
    <x v="0"/>
    <x v="20"/>
    <x v="61"/>
  </r>
  <r>
    <x v="37"/>
    <s v="405"/>
    <x v="376"/>
    <x v="2"/>
    <n v="1"/>
    <x v="0"/>
    <x v="0"/>
    <x v="0"/>
  </r>
  <r>
    <x v="37"/>
    <s v="405"/>
    <x v="285"/>
    <x v="2"/>
    <n v="2"/>
    <x v="0"/>
    <x v="0"/>
    <x v="0"/>
  </r>
  <r>
    <x v="37"/>
    <s v="405"/>
    <x v="25"/>
    <x v="2"/>
    <n v="8"/>
    <x v="0"/>
    <x v="0"/>
    <x v="0"/>
  </r>
  <r>
    <x v="37"/>
    <s v="405"/>
    <x v="25"/>
    <x v="11"/>
    <n v="1"/>
    <x v="0"/>
    <x v="0"/>
    <x v="0"/>
  </r>
  <r>
    <x v="37"/>
    <s v="405"/>
    <x v="422"/>
    <x v="2"/>
    <n v="2"/>
    <x v="0"/>
    <x v="0"/>
    <x v="0"/>
  </r>
  <r>
    <x v="37"/>
    <s v="405"/>
    <x v="91"/>
    <x v="2"/>
    <n v="1"/>
    <x v="0"/>
    <x v="0"/>
    <x v="0"/>
  </r>
  <r>
    <x v="37"/>
    <s v="405"/>
    <x v="423"/>
    <x v="2"/>
    <n v="2"/>
    <x v="8"/>
    <x v="0"/>
    <x v="11"/>
  </r>
  <r>
    <x v="37"/>
    <s v="405"/>
    <x v="424"/>
    <x v="2"/>
    <n v="1"/>
    <x v="0"/>
    <x v="0"/>
    <x v="0"/>
  </r>
  <r>
    <x v="37"/>
    <s v="405"/>
    <x v="425"/>
    <x v="2"/>
    <n v="1"/>
    <x v="0"/>
    <x v="0"/>
    <x v="0"/>
  </r>
  <r>
    <x v="37"/>
    <s v="405"/>
    <x v="352"/>
    <x v="3"/>
    <n v="1"/>
    <x v="0"/>
    <x v="0"/>
    <x v="0"/>
  </r>
  <r>
    <x v="37"/>
    <s v="405"/>
    <x v="228"/>
    <x v="2"/>
    <n v="1"/>
    <x v="0"/>
    <x v="0"/>
    <x v="0"/>
  </r>
  <r>
    <x v="37"/>
    <s v="405"/>
    <x v="135"/>
    <x v="2"/>
    <n v="1"/>
    <x v="0"/>
    <x v="0"/>
    <x v="0"/>
  </r>
  <r>
    <x v="37"/>
    <s v="405"/>
    <x v="426"/>
    <x v="2"/>
    <n v="2"/>
    <x v="18"/>
    <x v="5"/>
    <x v="11"/>
  </r>
  <r>
    <x v="37"/>
    <s v="405"/>
    <x v="426"/>
    <x v="8"/>
    <n v="1"/>
    <x v="0"/>
    <x v="0"/>
    <x v="0"/>
  </r>
  <r>
    <x v="37"/>
    <s v="405"/>
    <x v="427"/>
    <x v="2"/>
    <n v="6"/>
    <x v="46"/>
    <x v="0"/>
    <x v="51"/>
  </r>
  <r>
    <x v="37"/>
    <s v="405"/>
    <x v="427"/>
    <x v="3"/>
    <n v="1"/>
    <x v="0"/>
    <x v="0"/>
    <x v="0"/>
  </r>
  <r>
    <x v="37"/>
    <s v="405"/>
    <x v="428"/>
    <x v="3"/>
    <n v="1"/>
    <x v="10"/>
    <x v="0"/>
    <x v="13"/>
  </r>
  <r>
    <x v="38"/>
    <s v="213"/>
    <x v="2"/>
    <x v="1"/>
    <n v="1"/>
    <x v="0"/>
    <x v="0"/>
    <x v="0"/>
  </r>
  <r>
    <x v="38"/>
    <s v="213"/>
    <x v="3"/>
    <x v="2"/>
    <n v="1"/>
    <x v="0"/>
    <x v="0"/>
    <x v="0"/>
  </r>
  <r>
    <x v="38"/>
    <s v="213"/>
    <x v="429"/>
    <x v="2"/>
    <n v="1"/>
    <x v="0"/>
    <x v="0"/>
    <x v="0"/>
  </r>
  <r>
    <x v="38"/>
    <s v="213"/>
    <x v="53"/>
    <x v="2"/>
    <n v="1"/>
    <x v="0"/>
    <x v="0"/>
    <x v="0"/>
  </r>
  <r>
    <x v="38"/>
    <s v="213"/>
    <x v="161"/>
    <x v="2"/>
    <n v="3"/>
    <x v="0"/>
    <x v="0"/>
    <x v="0"/>
  </r>
  <r>
    <x v="38"/>
    <s v="213"/>
    <x v="430"/>
    <x v="3"/>
    <n v="1"/>
    <x v="0"/>
    <x v="0"/>
    <x v="0"/>
  </r>
  <r>
    <x v="39"/>
    <s v="101"/>
    <x v="42"/>
    <x v="2"/>
    <n v="1"/>
    <x v="0"/>
    <x v="21"/>
    <x v="62"/>
  </r>
  <r>
    <x v="39"/>
    <s v="101"/>
    <x v="431"/>
    <x v="2"/>
    <n v="1"/>
    <x v="0"/>
    <x v="0"/>
    <x v="0"/>
  </r>
  <r>
    <x v="39"/>
    <s v="101"/>
    <x v="431"/>
    <x v="8"/>
    <n v="1"/>
    <x v="0"/>
    <x v="0"/>
    <x v="0"/>
  </r>
  <r>
    <x v="39"/>
    <s v="101"/>
    <x v="254"/>
    <x v="2"/>
    <n v="1"/>
    <x v="0"/>
    <x v="0"/>
    <x v="0"/>
  </r>
  <r>
    <x v="39"/>
    <s v="101"/>
    <x v="254"/>
    <x v="11"/>
    <n v="2"/>
    <x v="57"/>
    <x v="22"/>
    <x v="63"/>
  </r>
  <r>
    <x v="39"/>
    <s v="101"/>
    <x v="254"/>
    <x v="19"/>
    <n v="1"/>
    <x v="58"/>
    <x v="22"/>
    <x v="64"/>
  </r>
  <r>
    <x v="39"/>
    <s v="101"/>
    <x v="432"/>
    <x v="12"/>
    <n v="1"/>
    <x v="0"/>
    <x v="0"/>
    <x v="0"/>
  </r>
  <r>
    <x v="40"/>
    <s v="222"/>
    <x v="217"/>
    <x v="3"/>
    <n v="1"/>
    <x v="10"/>
    <x v="0"/>
    <x v="13"/>
  </r>
  <r>
    <x v="41"/>
    <s v="118"/>
    <x v="164"/>
    <x v="6"/>
    <n v="4"/>
    <x v="0"/>
    <x v="0"/>
    <x v="0"/>
  </r>
  <r>
    <x v="41"/>
    <s v="118"/>
    <x v="166"/>
    <x v="0"/>
    <n v="3"/>
    <x v="0"/>
    <x v="0"/>
    <x v="0"/>
  </r>
  <r>
    <x v="41"/>
    <s v="118"/>
    <x v="433"/>
    <x v="2"/>
    <n v="1"/>
    <x v="0"/>
    <x v="0"/>
    <x v="0"/>
  </r>
  <r>
    <x v="41"/>
    <s v="118"/>
    <x v="433"/>
    <x v="3"/>
    <n v="1"/>
    <x v="0"/>
    <x v="0"/>
    <x v="0"/>
  </r>
  <r>
    <x v="41"/>
    <s v="118"/>
    <x v="434"/>
    <x v="3"/>
    <n v="1"/>
    <x v="29"/>
    <x v="0"/>
    <x v="35"/>
  </r>
  <r>
    <x v="41"/>
    <s v="118"/>
    <x v="435"/>
    <x v="3"/>
    <n v="1"/>
    <x v="59"/>
    <x v="23"/>
    <x v="65"/>
  </r>
  <r>
    <x v="41"/>
    <s v="118"/>
    <x v="436"/>
    <x v="2"/>
    <n v="1"/>
    <x v="18"/>
    <x v="0"/>
    <x v="22"/>
  </r>
  <r>
    <x v="41"/>
    <s v="118"/>
    <x v="436"/>
    <x v="3"/>
    <n v="1"/>
    <x v="0"/>
    <x v="0"/>
    <x v="0"/>
  </r>
  <r>
    <x v="41"/>
    <s v="118"/>
    <x v="437"/>
    <x v="3"/>
    <n v="2"/>
    <x v="40"/>
    <x v="0"/>
    <x v="52"/>
  </r>
  <r>
    <x v="42"/>
    <s v="102"/>
    <x v="438"/>
    <x v="8"/>
    <n v="1"/>
    <x v="0"/>
    <x v="0"/>
    <x v="0"/>
  </r>
  <r>
    <x v="42"/>
    <s v="102"/>
    <x v="439"/>
    <x v="12"/>
    <n v="1"/>
    <x v="0"/>
    <x v="3"/>
    <x v="9"/>
  </r>
  <r>
    <x v="42"/>
    <s v="102"/>
    <x v="440"/>
    <x v="2"/>
    <n v="1"/>
    <x v="0"/>
    <x v="0"/>
    <x v="0"/>
  </r>
  <r>
    <x v="42"/>
    <s v="102"/>
    <x v="441"/>
    <x v="3"/>
    <n v="1"/>
    <x v="0"/>
    <x v="0"/>
    <x v="0"/>
  </r>
  <r>
    <x v="42"/>
    <s v="102"/>
    <x v="442"/>
    <x v="4"/>
    <n v="1"/>
    <x v="11"/>
    <x v="0"/>
    <x v="49"/>
  </r>
  <r>
    <x v="42"/>
    <s v="102"/>
    <x v="443"/>
    <x v="4"/>
    <n v="1"/>
    <x v="0"/>
    <x v="24"/>
    <x v="33"/>
  </r>
  <r>
    <x v="42"/>
    <s v="102"/>
    <x v="444"/>
    <x v="8"/>
    <n v="1"/>
    <x v="0"/>
    <x v="5"/>
    <x v="7"/>
  </r>
  <r>
    <x v="42"/>
    <s v="102"/>
    <x v="445"/>
    <x v="4"/>
    <n v="1"/>
    <x v="0"/>
    <x v="0"/>
    <x v="0"/>
  </r>
  <r>
    <x v="42"/>
    <s v="102"/>
    <x v="446"/>
    <x v="2"/>
    <n v="1"/>
    <x v="0"/>
    <x v="8"/>
    <x v="27"/>
  </r>
  <r>
    <x v="42"/>
    <s v="102"/>
    <x v="447"/>
    <x v="2"/>
    <n v="1"/>
    <x v="0"/>
    <x v="4"/>
    <x v="13"/>
  </r>
  <r>
    <x v="42"/>
    <s v="102"/>
    <x v="448"/>
    <x v="2"/>
    <n v="1"/>
    <x v="0"/>
    <x v="25"/>
    <x v="25"/>
  </r>
  <r>
    <x v="42"/>
    <s v="102"/>
    <x v="449"/>
    <x v="2"/>
    <n v="1"/>
    <x v="0"/>
    <x v="4"/>
    <x v="13"/>
  </r>
  <r>
    <x v="42"/>
    <s v="102"/>
    <x v="450"/>
    <x v="16"/>
    <n v="1"/>
    <x v="0"/>
    <x v="0"/>
    <x v="0"/>
  </r>
  <r>
    <x v="42"/>
    <s v="102"/>
    <x v="451"/>
    <x v="2"/>
    <n v="1"/>
    <x v="0"/>
    <x v="26"/>
    <x v="66"/>
  </r>
  <r>
    <x v="42"/>
    <s v="102"/>
    <x v="452"/>
    <x v="2"/>
    <n v="1"/>
    <x v="10"/>
    <x v="0"/>
    <x v="13"/>
  </r>
  <r>
    <x v="42"/>
    <s v="102"/>
    <x v="453"/>
    <x v="2"/>
    <n v="1"/>
    <x v="0"/>
    <x v="4"/>
    <x v="13"/>
  </r>
  <r>
    <x v="42"/>
    <s v="102"/>
    <x v="454"/>
    <x v="2"/>
    <n v="1"/>
    <x v="0"/>
    <x v="0"/>
    <x v="0"/>
  </r>
  <r>
    <x v="42"/>
    <s v="102"/>
    <x v="455"/>
    <x v="2"/>
    <n v="1"/>
    <x v="0"/>
    <x v="3"/>
    <x v="9"/>
  </r>
  <r>
    <x v="42"/>
    <s v="102"/>
    <x v="456"/>
    <x v="2"/>
    <n v="1"/>
    <x v="0"/>
    <x v="0"/>
    <x v="0"/>
  </r>
  <r>
    <x v="42"/>
    <s v="102"/>
    <x v="457"/>
    <x v="2"/>
    <n v="1"/>
    <x v="0"/>
    <x v="0"/>
    <x v="0"/>
  </r>
  <r>
    <x v="42"/>
    <s v="102"/>
    <x v="458"/>
    <x v="2"/>
    <n v="1"/>
    <x v="0"/>
    <x v="0"/>
    <x v="0"/>
  </r>
  <r>
    <x v="42"/>
    <s v="102"/>
    <x v="459"/>
    <x v="2"/>
    <n v="1"/>
    <x v="0"/>
    <x v="3"/>
    <x v="9"/>
  </r>
  <r>
    <x v="42"/>
    <s v="102"/>
    <x v="460"/>
    <x v="2"/>
    <n v="1"/>
    <x v="0"/>
    <x v="0"/>
    <x v="0"/>
  </r>
  <r>
    <x v="42"/>
    <s v="102"/>
    <x v="461"/>
    <x v="2"/>
    <n v="2"/>
    <x v="0"/>
    <x v="0"/>
    <x v="0"/>
  </r>
  <r>
    <x v="42"/>
    <s v="102"/>
    <x v="462"/>
    <x v="2"/>
    <n v="1"/>
    <x v="5"/>
    <x v="0"/>
    <x v="7"/>
  </r>
  <r>
    <x v="42"/>
    <s v="102"/>
    <x v="394"/>
    <x v="2"/>
    <n v="1"/>
    <x v="0"/>
    <x v="0"/>
    <x v="0"/>
  </r>
  <r>
    <x v="42"/>
    <s v="102"/>
    <x v="463"/>
    <x v="2"/>
    <n v="1"/>
    <x v="0"/>
    <x v="0"/>
    <x v="0"/>
  </r>
  <r>
    <x v="42"/>
    <s v="102"/>
    <x v="464"/>
    <x v="2"/>
    <n v="1"/>
    <x v="0"/>
    <x v="0"/>
    <x v="0"/>
  </r>
  <r>
    <x v="42"/>
    <s v="102"/>
    <x v="465"/>
    <x v="2"/>
    <n v="1"/>
    <x v="60"/>
    <x v="0"/>
    <x v="67"/>
  </r>
  <r>
    <x v="42"/>
    <s v="102"/>
    <x v="466"/>
    <x v="2"/>
    <n v="1"/>
    <x v="29"/>
    <x v="0"/>
    <x v="35"/>
  </r>
  <r>
    <x v="42"/>
    <s v="102"/>
    <x v="18"/>
    <x v="3"/>
    <n v="1"/>
    <x v="0"/>
    <x v="0"/>
    <x v="0"/>
  </r>
  <r>
    <x v="42"/>
    <s v="102"/>
    <x v="467"/>
    <x v="2"/>
    <n v="1"/>
    <x v="5"/>
    <x v="0"/>
    <x v="7"/>
  </r>
  <r>
    <x v="42"/>
    <s v="102"/>
    <x v="25"/>
    <x v="2"/>
    <n v="1"/>
    <x v="0"/>
    <x v="0"/>
    <x v="0"/>
  </r>
  <r>
    <x v="42"/>
    <s v="102"/>
    <x v="468"/>
    <x v="3"/>
    <n v="1"/>
    <x v="0"/>
    <x v="0"/>
    <x v="0"/>
  </r>
  <r>
    <x v="42"/>
    <s v="102"/>
    <x v="80"/>
    <x v="2"/>
    <n v="1"/>
    <x v="0"/>
    <x v="0"/>
    <x v="0"/>
  </r>
  <r>
    <x v="42"/>
    <s v="102"/>
    <x v="120"/>
    <x v="2"/>
    <n v="1"/>
    <x v="0"/>
    <x v="0"/>
    <x v="0"/>
  </r>
  <r>
    <x v="43"/>
    <s v="227"/>
    <x v="469"/>
    <x v="12"/>
    <n v="1"/>
    <x v="10"/>
    <x v="0"/>
    <x v="13"/>
  </r>
  <r>
    <x v="43"/>
    <s v="227"/>
    <x v="470"/>
    <x v="2"/>
    <n v="1"/>
    <x v="0"/>
    <x v="0"/>
    <x v="0"/>
  </r>
  <r>
    <x v="43"/>
    <s v="227"/>
    <x v="471"/>
    <x v="3"/>
    <n v="1"/>
    <x v="0"/>
    <x v="0"/>
    <x v="0"/>
  </r>
  <r>
    <x v="43"/>
    <s v="227"/>
    <x v="472"/>
    <x v="2"/>
    <n v="1"/>
    <x v="0"/>
    <x v="0"/>
    <x v="0"/>
  </r>
  <r>
    <x v="43"/>
    <s v="227"/>
    <x v="473"/>
    <x v="3"/>
    <n v="1"/>
    <x v="0"/>
    <x v="0"/>
    <x v="0"/>
  </r>
  <r>
    <x v="43"/>
    <s v="227"/>
    <x v="474"/>
    <x v="2"/>
    <n v="2"/>
    <x v="0"/>
    <x v="0"/>
    <x v="0"/>
  </r>
  <r>
    <x v="43"/>
    <s v="227"/>
    <x v="277"/>
    <x v="2"/>
    <n v="1"/>
    <x v="0"/>
    <x v="0"/>
    <x v="0"/>
  </r>
  <r>
    <x v="43"/>
    <s v="227"/>
    <x v="475"/>
    <x v="2"/>
    <n v="1"/>
    <x v="0"/>
    <x v="0"/>
    <x v="0"/>
  </r>
  <r>
    <x v="43"/>
    <s v="227"/>
    <x v="222"/>
    <x v="2"/>
    <n v="5"/>
    <x v="0"/>
    <x v="0"/>
    <x v="0"/>
  </r>
  <r>
    <x v="43"/>
    <s v="227"/>
    <x v="476"/>
    <x v="2"/>
    <n v="2"/>
    <x v="0"/>
    <x v="0"/>
    <x v="0"/>
  </r>
  <r>
    <x v="43"/>
    <s v="227"/>
    <x v="477"/>
    <x v="14"/>
    <n v="1"/>
    <x v="0"/>
    <x v="0"/>
    <x v="0"/>
  </r>
  <r>
    <x v="43"/>
    <s v="227"/>
    <x v="477"/>
    <x v="3"/>
    <n v="3"/>
    <x v="48"/>
    <x v="0"/>
    <x v="9"/>
  </r>
  <r>
    <x v="43"/>
    <s v="227"/>
    <x v="256"/>
    <x v="3"/>
    <n v="1"/>
    <x v="0"/>
    <x v="0"/>
    <x v="0"/>
  </r>
  <r>
    <x v="43"/>
    <s v="227"/>
    <x v="478"/>
    <x v="2"/>
    <n v="5"/>
    <x v="10"/>
    <x v="0"/>
    <x v="13"/>
  </r>
  <r>
    <x v="43"/>
    <s v="227"/>
    <x v="479"/>
    <x v="14"/>
    <n v="1"/>
    <x v="0"/>
    <x v="0"/>
    <x v="0"/>
  </r>
  <r>
    <x v="43"/>
    <s v="227"/>
    <x v="479"/>
    <x v="3"/>
    <n v="1"/>
    <x v="0"/>
    <x v="0"/>
    <x v="0"/>
  </r>
  <r>
    <x v="43"/>
    <s v="227"/>
    <x v="480"/>
    <x v="2"/>
    <n v="1"/>
    <x v="0"/>
    <x v="0"/>
    <x v="0"/>
  </r>
  <r>
    <x v="43"/>
    <s v="227"/>
    <x v="33"/>
    <x v="2"/>
    <n v="1"/>
    <x v="0"/>
    <x v="4"/>
    <x v="13"/>
  </r>
  <r>
    <x v="44"/>
    <s v="413"/>
    <x v="481"/>
    <x v="2"/>
    <n v="2"/>
    <x v="5"/>
    <x v="0"/>
    <x v="7"/>
  </r>
  <r>
    <x v="44"/>
    <s v="413"/>
    <x v="3"/>
    <x v="2"/>
    <n v="1"/>
    <x v="0"/>
    <x v="0"/>
    <x v="0"/>
  </r>
  <r>
    <x v="44"/>
    <s v="413"/>
    <x v="370"/>
    <x v="2"/>
    <n v="3"/>
    <x v="0"/>
    <x v="0"/>
    <x v="0"/>
  </r>
  <r>
    <x v="44"/>
    <s v="413"/>
    <x v="482"/>
    <x v="2"/>
    <n v="1"/>
    <x v="0"/>
    <x v="0"/>
    <x v="0"/>
  </r>
  <r>
    <x v="44"/>
    <s v="413"/>
    <x v="483"/>
    <x v="3"/>
    <n v="1"/>
    <x v="0"/>
    <x v="0"/>
    <x v="0"/>
  </r>
  <r>
    <x v="44"/>
    <s v="413"/>
    <x v="484"/>
    <x v="2"/>
    <n v="1"/>
    <x v="0"/>
    <x v="0"/>
    <x v="0"/>
  </r>
  <r>
    <x v="44"/>
    <s v="413"/>
    <x v="485"/>
    <x v="2"/>
    <n v="2"/>
    <x v="0"/>
    <x v="0"/>
    <x v="0"/>
  </r>
  <r>
    <x v="44"/>
    <s v="413"/>
    <x v="486"/>
    <x v="3"/>
    <n v="17"/>
    <x v="0"/>
    <x v="0"/>
    <x v="0"/>
  </r>
  <r>
    <x v="44"/>
    <s v="413"/>
    <x v="487"/>
    <x v="3"/>
    <n v="1"/>
    <x v="0"/>
    <x v="0"/>
    <x v="0"/>
  </r>
  <r>
    <x v="44"/>
    <s v="413"/>
    <x v="488"/>
    <x v="3"/>
    <n v="1"/>
    <x v="19"/>
    <x v="0"/>
    <x v="23"/>
  </r>
  <r>
    <x v="44"/>
    <s v="413"/>
    <x v="489"/>
    <x v="3"/>
    <n v="2"/>
    <x v="61"/>
    <x v="0"/>
    <x v="68"/>
  </r>
  <r>
    <x v="44"/>
    <s v="413"/>
    <x v="490"/>
    <x v="3"/>
    <n v="1"/>
    <x v="0"/>
    <x v="27"/>
    <x v="69"/>
  </r>
  <r>
    <x v="44"/>
    <s v="413"/>
    <x v="491"/>
    <x v="3"/>
    <n v="2"/>
    <x v="62"/>
    <x v="28"/>
    <x v="70"/>
  </r>
  <r>
    <x v="44"/>
    <s v="413"/>
    <x v="492"/>
    <x v="3"/>
    <n v="1"/>
    <x v="0"/>
    <x v="0"/>
    <x v="0"/>
  </r>
  <r>
    <x v="45"/>
    <s v="414"/>
    <x v="493"/>
    <x v="2"/>
    <n v="2"/>
    <x v="0"/>
    <x v="0"/>
    <x v="0"/>
  </r>
  <r>
    <x v="45"/>
    <s v="414"/>
    <x v="494"/>
    <x v="2"/>
    <n v="1"/>
    <x v="0"/>
    <x v="0"/>
    <x v="0"/>
  </r>
  <r>
    <x v="45"/>
    <s v="414"/>
    <x v="495"/>
    <x v="2"/>
    <n v="1"/>
    <x v="0"/>
    <x v="0"/>
    <x v="0"/>
  </r>
  <r>
    <x v="45"/>
    <s v="414"/>
    <x v="496"/>
    <x v="8"/>
    <n v="1"/>
    <x v="63"/>
    <x v="0"/>
    <x v="71"/>
  </r>
  <r>
    <x v="45"/>
    <s v="414"/>
    <x v="497"/>
    <x v="2"/>
    <n v="2"/>
    <x v="0"/>
    <x v="0"/>
    <x v="0"/>
  </r>
  <r>
    <x v="45"/>
    <s v="414"/>
    <x v="498"/>
    <x v="3"/>
    <n v="1"/>
    <x v="0"/>
    <x v="0"/>
    <x v="0"/>
  </r>
  <r>
    <x v="45"/>
    <s v="414"/>
    <x v="499"/>
    <x v="3"/>
    <n v="3"/>
    <x v="46"/>
    <x v="0"/>
    <x v="51"/>
  </r>
  <r>
    <x v="45"/>
    <s v="414"/>
    <x v="277"/>
    <x v="2"/>
    <n v="1"/>
    <x v="0"/>
    <x v="0"/>
    <x v="0"/>
  </r>
  <r>
    <x v="45"/>
    <s v="414"/>
    <x v="279"/>
    <x v="2"/>
    <n v="4"/>
    <x v="35"/>
    <x v="0"/>
    <x v="29"/>
  </r>
  <r>
    <x v="45"/>
    <s v="414"/>
    <x v="500"/>
    <x v="3"/>
    <n v="1"/>
    <x v="18"/>
    <x v="0"/>
    <x v="22"/>
  </r>
  <r>
    <x v="45"/>
    <s v="414"/>
    <x v="92"/>
    <x v="3"/>
    <n v="1"/>
    <x v="11"/>
    <x v="0"/>
    <x v="49"/>
  </r>
  <r>
    <x v="45"/>
    <s v="414"/>
    <x v="501"/>
    <x v="3"/>
    <n v="1"/>
    <x v="0"/>
    <x v="0"/>
    <x v="0"/>
  </r>
  <r>
    <x v="45"/>
    <s v="414"/>
    <x v="221"/>
    <x v="9"/>
    <n v="1"/>
    <x v="35"/>
    <x v="0"/>
    <x v="29"/>
  </r>
  <r>
    <x v="46"/>
    <s v="206"/>
    <x v="176"/>
    <x v="3"/>
    <n v="1"/>
    <x v="0"/>
    <x v="0"/>
    <x v="0"/>
  </r>
  <r>
    <x v="46"/>
    <s v="206"/>
    <x v="502"/>
    <x v="8"/>
    <n v="1"/>
    <x v="0"/>
    <x v="0"/>
    <x v="0"/>
  </r>
  <r>
    <x v="46"/>
    <s v="206"/>
    <x v="503"/>
    <x v="2"/>
    <n v="1"/>
    <x v="0"/>
    <x v="0"/>
    <x v="0"/>
  </r>
  <r>
    <x v="46"/>
    <s v="206"/>
    <x v="455"/>
    <x v="11"/>
    <n v="2"/>
    <x v="40"/>
    <x v="0"/>
    <x v="52"/>
  </r>
  <r>
    <x v="46"/>
    <s v="206"/>
    <x v="504"/>
    <x v="15"/>
    <n v="1"/>
    <x v="0"/>
    <x v="0"/>
    <x v="0"/>
  </r>
  <r>
    <x v="46"/>
    <s v="206"/>
    <x v="505"/>
    <x v="3"/>
    <n v="1"/>
    <x v="0"/>
    <x v="0"/>
    <x v="0"/>
  </r>
  <r>
    <x v="46"/>
    <s v="206"/>
    <x v="506"/>
    <x v="2"/>
    <n v="1"/>
    <x v="0"/>
    <x v="0"/>
    <x v="0"/>
  </r>
  <r>
    <x v="46"/>
    <s v="206"/>
    <x v="507"/>
    <x v="2"/>
    <n v="1"/>
    <x v="0"/>
    <x v="0"/>
    <x v="0"/>
  </r>
  <r>
    <x v="46"/>
    <s v="206"/>
    <x v="457"/>
    <x v="16"/>
    <n v="1"/>
    <x v="0"/>
    <x v="0"/>
    <x v="0"/>
  </r>
  <r>
    <x v="46"/>
    <s v="206"/>
    <x v="2"/>
    <x v="2"/>
    <n v="1"/>
    <x v="0"/>
    <x v="0"/>
    <x v="0"/>
  </r>
  <r>
    <x v="46"/>
    <s v="206"/>
    <x v="38"/>
    <x v="2"/>
    <n v="2"/>
    <x v="0"/>
    <x v="0"/>
    <x v="0"/>
  </r>
  <r>
    <x v="46"/>
    <s v="206"/>
    <x v="393"/>
    <x v="3"/>
    <n v="1"/>
    <x v="0"/>
    <x v="0"/>
    <x v="0"/>
  </r>
  <r>
    <x v="46"/>
    <s v="206"/>
    <x v="341"/>
    <x v="2"/>
    <n v="5"/>
    <x v="10"/>
    <x v="0"/>
    <x v="13"/>
  </r>
  <r>
    <x v="46"/>
    <s v="206"/>
    <x v="180"/>
    <x v="2"/>
    <n v="1"/>
    <x v="0"/>
    <x v="0"/>
    <x v="0"/>
  </r>
  <r>
    <x v="46"/>
    <s v="206"/>
    <x v="508"/>
    <x v="2"/>
    <n v="1"/>
    <x v="0"/>
    <x v="0"/>
    <x v="0"/>
  </r>
  <r>
    <x v="46"/>
    <s v="206"/>
    <x v="118"/>
    <x v="2"/>
    <n v="1"/>
    <x v="0"/>
    <x v="0"/>
    <x v="0"/>
  </r>
  <r>
    <x v="46"/>
    <s v="206"/>
    <x v="188"/>
    <x v="2"/>
    <n v="1"/>
    <x v="0"/>
    <x v="0"/>
    <x v="0"/>
  </r>
  <r>
    <x v="46"/>
    <s v="206"/>
    <x v="190"/>
    <x v="3"/>
    <n v="1"/>
    <x v="0"/>
    <x v="0"/>
    <x v="0"/>
  </r>
  <r>
    <x v="46"/>
    <s v="206"/>
    <x v="509"/>
    <x v="2"/>
    <n v="1"/>
    <x v="0"/>
    <x v="0"/>
    <x v="0"/>
  </r>
  <r>
    <x v="46"/>
    <s v="206"/>
    <x v="510"/>
    <x v="3"/>
    <n v="1"/>
    <x v="64"/>
    <x v="0"/>
    <x v="72"/>
  </r>
  <r>
    <x v="46"/>
    <s v="206"/>
    <x v="511"/>
    <x v="2"/>
    <n v="1"/>
    <x v="0"/>
    <x v="0"/>
    <x v="0"/>
  </r>
  <r>
    <x v="47"/>
    <s v="406"/>
    <x v="512"/>
    <x v="12"/>
    <n v="1"/>
    <x v="0"/>
    <x v="0"/>
    <x v="0"/>
  </r>
  <r>
    <x v="47"/>
    <s v="406"/>
    <x v="513"/>
    <x v="12"/>
    <n v="1"/>
    <x v="0"/>
    <x v="0"/>
    <x v="0"/>
  </r>
  <r>
    <x v="47"/>
    <s v="406"/>
    <x v="203"/>
    <x v="2"/>
    <n v="1"/>
    <x v="0"/>
    <x v="0"/>
    <x v="0"/>
  </r>
  <r>
    <x v="47"/>
    <s v="406"/>
    <x v="514"/>
    <x v="2"/>
    <n v="1"/>
    <x v="0"/>
    <x v="0"/>
    <x v="0"/>
  </r>
  <r>
    <x v="47"/>
    <s v="406"/>
    <x v="514"/>
    <x v="4"/>
    <n v="1"/>
    <x v="0"/>
    <x v="0"/>
    <x v="0"/>
  </r>
  <r>
    <x v="47"/>
    <s v="406"/>
    <x v="515"/>
    <x v="16"/>
    <n v="1"/>
    <x v="0"/>
    <x v="0"/>
    <x v="0"/>
  </r>
  <r>
    <x v="47"/>
    <s v="406"/>
    <x v="516"/>
    <x v="2"/>
    <n v="1"/>
    <x v="0"/>
    <x v="0"/>
    <x v="0"/>
  </r>
  <r>
    <x v="47"/>
    <s v="406"/>
    <x v="517"/>
    <x v="16"/>
    <n v="1"/>
    <x v="0"/>
    <x v="29"/>
    <x v="22"/>
  </r>
  <r>
    <x v="47"/>
    <s v="406"/>
    <x v="518"/>
    <x v="2"/>
    <n v="1"/>
    <x v="0"/>
    <x v="0"/>
    <x v="0"/>
  </r>
  <r>
    <x v="47"/>
    <s v="406"/>
    <x v="519"/>
    <x v="2"/>
    <n v="1"/>
    <x v="0"/>
    <x v="0"/>
    <x v="0"/>
  </r>
  <r>
    <x v="47"/>
    <s v="406"/>
    <x v="520"/>
    <x v="2"/>
    <n v="2"/>
    <x v="21"/>
    <x v="0"/>
    <x v="25"/>
  </r>
  <r>
    <x v="47"/>
    <s v="406"/>
    <x v="521"/>
    <x v="2"/>
    <n v="3"/>
    <x v="0"/>
    <x v="0"/>
    <x v="0"/>
  </r>
  <r>
    <x v="47"/>
    <s v="406"/>
    <x v="521"/>
    <x v="12"/>
    <n v="1"/>
    <x v="0"/>
    <x v="30"/>
    <x v="68"/>
  </r>
  <r>
    <x v="47"/>
    <s v="406"/>
    <x v="521"/>
    <x v="13"/>
    <n v="1"/>
    <x v="0"/>
    <x v="0"/>
    <x v="0"/>
  </r>
  <r>
    <x v="47"/>
    <s v="406"/>
    <x v="522"/>
    <x v="3"/>
    <n v="1"/>
    <x v="0"/>
    <x v="0"/>
    <x v="0"/>
  </r>
  <r>
    <x v="47"/>
    <s v="406"/>
    <x v="523"/>
    <x v="12"/>
    <n v="1"/>
    <x v="23"/>
    <x v="0"/>
    <x v="14"/>
  </r>
  <r>
    <x v="47"/>
    <s v="406"/>
    <x v="524"/>
    <x v="2"/>
    <n v="1"/>
    <x v="0"/>
    <x v="0"/>
    <x v="0"/>
  </r>
  <r>
    <x v="47"/>
    <s v="406"/>
    <x v="525"/>
    <x v="12"/>
    <n v="1"/>
    <x v="0"/>
    <x v="0"/>
    <x v="0"/>
  </r>
  <r>
    <x v="47"/>
    <s v="406"/>
    <x v="526"/>
    <x v="16"/>
    <n v="3"/>
    <x v="56"/>
    <x v="30"/>
    <x v="73"/>
  </r>
  <r>
    <x v="47"/>
    <s v="406"/>
    <x v="527"/>
    <x v="3"/>
    <n v="1"/>
    <x v="0"/>
    <x v="4"/>
    <x v="13"/>
  </r>
  <r>
    <x v="47"/>
    <s v="406"/>
    <x v="3"/>
    <x v="2"/>
    <n v="1"/>
    <x v="0"/>
    <x v="0"/>
    <x v="0"/>
  </r>
  <r>
    <x v="47"/>
    <s v="406"/>
    <x v="528"/>
    <x v="12"/>
    <n v="1"/>
    <x v="0"/>
    <x v="0"/>
    <x v="0"/>
  </r>
  <r>
    <x v="47"/>
    <s v="406"/>
    <x v="104"/>
    <x v="2"/>
    <n v="2"/>
    <x v="65"/>
    <x v="0"/>
    <x v="74"/>
  </r>
  <r>
    <x v="47"/>
    <s v="406"/>
    <x v="106"/>
    <x v="2"/>
    <n v="1"/>
    <x v="66"/>
    <x v="0"/>
    <x v="75"/>
  </r>
  <r>
    <x v="47"/>
    <s v="406"/>
    <x v="421"/>
    <x v="2"/>
    <n v="1"/>
    <x v="0"/>
    <x v="31"/>
    <x v="75"/>
  </r>
  <r>
    <x v="47"/>
    <s v="406"/>
    <x v="112"/>
    <x v="2"/>
    <n v="2"/>
    <x v="53"/>
    <x v="0"/>
    <x v="27"/>
  </r>
  <r>
    <x v="47"/>
    <s v="406"/>
    <x v="463"/>
    <x v="2"/>
    <n v="1"/>
    <x v="10"/>
    <x v="0"/>
    <x v="13"/>
  </r>
  <r>
    <x v="47"/>
    <s v="406"/>
    <x v="529"/>
    <x v="16"/>
    <n v="5"/>
    <x v="0"/>
    <x v="0"/>
    <x v="0"/>
  </r>
  <r>
    <x v="47"/>
    <s v="406"/>
    <x v="530"/>
    <x v="2"/>
    <n v="2"/>
    <x v="0"/>
    <x v="0"/>
    <x v="0"/>
  </r>
  <r>
    <x v="47"/>
    <s v="406"/>
    <x v="181"/>
    <x v="2"/>
    <n v="1"/>
    <x v="0"/>
    <x v="0"/>
    <x v="0"/>
  </r>
  <r>
    <x v="47"/>
    <s v="406"/>
    <x v="346"/>
    <x v="2"/>
    <n v="2"/>
    <x v="0"/>
    <x v="0"/>
    <x v="0"/>
  </r>
  <r>
    <x v="47"/>
    <s v="406"/>
    <x v="29"/>
    <x v="2"/>
    <n v="2"/>
    <x v="0"/>
    <x v="0"/>
    <x v="0"/>
  </r>
  <r>
    <x v="47"/>
    <s v="406"/>
    <x v="29"/>
    <x v="3"/>
    <n v="1"/>
    <x v="0"/>
    <x v="0"/>
    <x v="0"/>
  </r>
  <r>
    <x v="47"/>
    <s v="406"/>
    <x v="531"/>
    <x v="2"/>
    <n v="1"/>
    <x v="0"/>
    <x v="0"/>
    <x v="0"/>
  </r>
  <r>
    <x v="47"/>
    <s v="406"/>
    <x v="532"/>
    <x v="2"/>
    <n v="2"/>
    <x v="10"/>
    <x v="0"/>
    <x v="13"/>
  </r>
  <r>
    <x v="47"/>
    <s v="406"/>
    <x v="533"/>
    <x v="2"/>
    <n v="1"/>
    <x v="0"/>
    <x v="0"/>
    <x v="0"/>
  </r>
  <r>
    <x v="47"/>
    <s v="406"/>
    <x v="534"/>
    <x v="2"/>
    <n v="1"/>
    <x v="0"/>
    <x v="0"/>
    <x v="0"/>
  </r>
  <r>
    <x v="47"/>
    <s v="406"/>
    <x v="535"/>
    <x v="2"/>
    <n v="4"/>
    <x v="64"/>
    <x v="0"/>
    <x v="72"/>
  </r>
  <r>
    <x v="47"/>
    <s v="406"/>
    <x v="536"/>
    <x v="2"/>
    <n v="1"/>
    <x v="0"/>
    <x v="0"/>
    <x v="0"/>
  </r>
  <r>
    <x v="47"/>
    <s v="406"/>
    <x v="537"/>
    <x v="2"/>
    <n v="1"/>
    <x v="0"/>
    <x v="0"/>
    <x v="0"/>
  </r>
  <r>
    <x v="47"/>
    <s v="406"/>
    <x v="538"/>
    <x v="3"/>
    <n v="1"/>
    <x v="0"/>
    <x v="0"/>
    <x v="0"/>
  </r>
  <r>
    <x v="47"/>
    <s v="406"/>
    <x v="539"/>
    <x v="3"/>
    <n v="1"/>
    <x v="0"/>
    <x v="0"/>
    <x v="0"/>
  </r>
  <r>
    <x v="47"/>
    <s v="406"/>
    <x v="483"/>
    <x v="2"/>
    <n v="1"/>
    <x v="0"/>
    <x v="0"/>
    <x v="0"/>
  </r>
  <r>
    <x v="47"/>
    <s v="406"/>
    <x v="540"/>
    <x v="2"/>
    <n v="1"/>
    <x v="0"/>
    <x v="0"/>
    <x v="0"/>
  </r>
  <r>
    <x v="47"/>
    <s v="406"/>
    <x v="541"/>
    <x v="2"/>
    <n v="1"/>
    <x v="0"/>
    <x v="32"/>
    <x v="76"/>
  </r>
  <r>
    <x v="47"/>
    <s v="406"/>
    <x v="542"/>
    <x v="2"/>
    <n v="3"/>
    <x v="67"/>
    <x v="0"/>
    <x v="77"/>
  </r>
  <r>
    <x v="47"/>
    <s v="406"/>
    <x v="543"/>
    <x v="20"/>
    <n v="2"/>
    <x v="0"/>
    <x v="0"/>
    <x v="0"/>
  </r>
  <r>
    <x v="47"/>
    <s v="406"/>
    <x v="543"/>
    <x v="2"/>
    <n v="13"/>
    <x v="0"/>
    <x v="33"/>
    <x v="77"/>
  </r>
  <r>
    <x v="47"/>
    <s v="406"/>
    <x v="543"/>
    <x v="11"/>
    <n v="1"/>
    <x v="0"/>
    <x v="0"/>
    <x v="0"/>
  </r>
  <r>
    <x v="47"/>
    <s v="406"/>
    <x v="543"/>
    <x v="3"/>
    <n v="4"/>
    <x v="67"/>
    <x v="0"/>
    <x v="77"/>
  </r>
  <r>
    <x v="47"/>
    <s v="406"/>
    <x v="480"/>
    <x v="3"/>
    <n v="1"/>
    <x v="0"/>
    <x v="0"/>
    <x v="0"/>
  </r>
  <r>
    <x v="47"/>
    <s v="406"/>
    <x v="544"/>
    <x v="2"/>
    <n v="1"/>
    <x v="0"/>
    <x v="0"/>
    <x v="0"/>
  </r>
  <r>
    <x v="47"/>
    <s v="406"/>
    <x v="545"/>
    <x v="16"/>
    <n v="1"/>
    <x v="68"/>
    <x v="0"/>
    <x v="78"/>
  </r>
  <r>
    <x v="47"/>
    <s v="406"/>
    <x v="33"/>
    <x v="2"/>
    <n v="2"/>
    <x v="0"/>
    <x v="0"/>
    <x v="0"/>
  </r>
  <r>
    <x v="47"/>
    <s v="406"/>
    <x v="546"/>
    <x v="16"/>
    <n v="1"/>
    <x v="0"/>
    <x v="0"/>
    <x v="0"/>
  </r>
  <r>
    <x v="48"/>
    <s v="207"/>
    <x v="547"/>
    <x v="1"/>
    <n v="1"/>
    <x v="0"/>
    <x v="0"/>
    <x v="0"/>
  </r>
  <r>
    <x v="48"/>
    <s v="207"/>
    <x v="548"/>
    <x v="2"/>
    <n v="1"/>
    <x v="0"/>
    <x v="0"/>
    <x v="0"/>
  </r>
  <r>
    <x v="48"/>
    <s v="207"/>
    <x v="2"/>
    <x v="1"/>
    <n v="1"/>
    <x v="0"/>
    <x v="0"/>
    <x v="0"/>
  </r>
  <r>
    <x v="48"/>
    <s v="207"/>
    <x v="2"/>
    <x v="2"/>
    <n v="5"/>
    <x v="0"/>
    <x v="0"/>
    <x v="0"/>
  </r>
  <r>
    <x v="48"/>
    <s v="207"/>
    <x v="36"/>
    <x v="20"/>
    <n v="2"/>
    <x v="0"/>
    <x v="0"/>
    <x v="0"/>
  </r>
  <r>
    <x v="48"/>
    <s v="207"/>
    <x v="36"/>
    <x v="3"/>
    <n v="1"/>
    <x v="0"/>
    <x v="0"/>
    <x v="0"/>
  </r>
  <r>
    <x v="48"/>
    <s v="207"/>
    <x v="37"/>
    <x v="2"/>
    <n v="6"/>
    <x v="69"/>
    <x v="0"/>
    <x v="79"/>
  </r>
  <r>
    <x v="48"/>
    <s v="207"/>
    <x v="37"/>
    <x v="3"/>
    <n v="1"/>
    <x v="0"/>
    <x v="0"/>
    <x v="0"/>
  </r>
  <r>
    <x v="48"/>
    <s v="207"/>
    <x v="38"/>
    <x v="2"/>
    <n v="1"/>
    <x v="0"/>
    <x v="0"/>
    <x v="0"/>
  </r>
  <r>
    <x v="48"/>
    <s v="207"/>
    <x v="40"/>
    <x v="2"/>
    <n v="2"/>
    <x v="0"/>
    <x v="0"/>
    <x v="0"/>
  </r>
  <r>
    <x v="48"/>
    <s v="207"/>
    <x v="3"/>
    <x v="2"/>
    <n v="1"/>
    <x v="0"/>
    <x v="0"/>
    <x v="0"/>
  </r>
  <r>
    <x v="48"/>
    <s v="207"/>
    <x v="45"/>
    <x v="0"/>
    <n v="1"/>
    <x v="0"/>
    <x v="0"/>
    <x v="0"/>
  </r>
  <r>
    <x v="48"/>
    <s v="207"/>
    <x v="549"/>
    <x v="2"/>
    <n v="2"/>
    <x v="0"/>
    <x v="0"/>
    <x v="0"/>
  </r>
  <r>
    <x v="48"/>
    <s v="207"/>
    <x v="282"/>
    <x v="16"/>
    <n v="4"/>
    <x v="0"/>
    <x v="0"/>
    <x v="0"/>
  </r>
  <r>
    <x v="48"/>
    <s v="207"/>
    <x v="110"/>
    <x v="2"/>
    <n v="4"/>
    <x v="0"/>
    <x v="0"/>
    <x v="0"/>
  </r>
  <r>
    <x v="48"/>
    <s v="207"/>
    <x v="180"/>
    <x v="2"/>
    <n v="4"/>
    <x v="0"/>
    <x v="0"/>
    <x v="0"/>
  </r>
  <r>
    <x v="48"/>
    <s v="207"/>
    <x v="550"/>
    <x v="2"/>
    <n v="1"/>
    <x v="0"/>
    <x v="0"/>
    <x v="0"/>
  </r>
  <r>
    <x v="48"/>
    <s v="207"/>
    <x v="551"/>
    <x v="2"/>
    <n v="1"/>
    <x v="0"/>
    <x v="0"/>
    <x v="0"/>
  </r>
  <r>
    <x v="48"/>
    <s v="207"/>
    <x v="552"/>
    <x v="7"/>
    <n v="11"/>
    <x v="70"/>
    <x v="0"/>
    <x v="80"/>
  </r>
  <r>
    <x v="48"/>
    <s v="207"/>
    <x v="553"/>
    <x v="2"/>
    <n v="2"/>
    <x v="0"/>
    <x v="0"/>
    <x v="0"/>
  </r>
  <r>
    <x v="48"/>
    <s v="207"/>
    <x v="48"/>
    <x v="2"/>
    <n v="1"/>
    <x v="0"/>
    <x v="0"/>
    <x v="0"/>
  </r>
  <r>
    <x v="48"/>
    <s v="207"/>
    <x v="49"/>
    <x v="2"/>
    <n v="1"/>
    <x v="0"/>
    <x v="0"/>
    <x v="0"/>
  </r>
  <r>
    <x v="48"/>
    <s v="207"/>
    <x v="159"/>
    <x v="0"/>
    <n v="6"/>
    <x v="0"/>
    <x v="0"/>
    <x v="0"/>
  </r>
  <r>
    <x v="48"/>
    <s v="207"/>
    <x v="530"/>
    <x v="2"/>
    <n v="1"/>
    <x v="0"/>
    <x v="0"/>
    <x v="0"/>
  </r>
  <r>
    <x v="48"/>
    <s v="207"/>
    <x v="554"/>
    <x v="2"/>
    <n v="1"/>
    <x v="0"/>
    <x v="0"/>
    <x v="0"/>
  </r>
  <r>
    <x v="48"/>
    <s v="207"/>
    <x v="80"/>
    <x v="2"/>
    <n v="1"/>
    <x v="0"/>
    <x v="0"/>
    <x v="0"/>
  </r>
  <r>
    <x v="48"/>
    <s v="207"/>
    <x v="53"/>
    <x v="2"/>
    <n v="1"/>
    <x v="0"/>
    <x v="34"/>
    <x v="5"/>
  </r>
  <r>
    <x v="48"/>
    <s v="207"/>
    <x v="555"/>
    <x v="3"/>
    <n v="1"/>
    <x v="0"/>
    <x v="0"/>
    <x v="0"/>
  </r>
  <r>
    <x v="48"/>
    <s v="207"/>
    <x v="161"/>
    <x v="2"/>
    <n v="6"/>
    <x v="0"/>
    <x v="0"/>
    <x v="0"/>
  </r>
  <r>
    <x v="48"/>
    <s v="207"/>
    <x v="161"/>
    <x v="3"/>
    <n v="1"/>
    <x v="0"/>
    <x v="0"/>
    <x v="0"/>
  </r>
  <r>
    <x v="48"/>
    <s v="207"/>
    <x v="430"/>
    <x v="3"/>
    <n v="1"/>
    <x v="0"/>
    <x v="0"/>
    <x v="0"/>
  </r>
  <r>
    <x v="48"/>
    <s v="207"/>
    <x v="556"/>
    <x v="2"/>
    <n v="1"/>
    <x v="0"/>
    <x v="0"/>
    <x v="0"/>
  </r>
  <r>
    <x v="48"/>
    <s v="207"/>
    <x v="557"/>
    <x v="3"/>
    <n v="1"/>
    <x v="0"/>
    <x v="0"/>
    <x v="0"/>
  </r>
  <r>
    <x v="48"/>
    <s v="207"/>
    <x v="558"/>
    <x v="2"/>
    <n v="4"/>
    <x v="0"/>
    <x v="0"/>
    <x v="0"/>
  </r>
  <r>
    <x v="48"/>
    <s v="207"/>
    <x v="559"/>
    <x v="2"/>
    <n v="1"/>
    <x v="0"/>
    <x v="0"/>
    <x v="0"/>
  </r>
  <r>
    <x v="48"/>
    <s v="207"/>
    <x v="560"/>
    <x v="3"/>
    <n v="1"/>
    <x v="0"/>
    <x v="0"/>
    <x v="0"/>
  </r>
  <r>
    <x v="48"/>
    <s v="207"/>
    <x v="561"/>
    <x v="3"/>
    <n v="1"/>
    <x v="0"/>
    <x v="0"/>
    <x v="0"/>
  </r>
  <r>
    <x v="48"/>
    <s v="207"/>
    <x v="562"/>
    <x v="2"/>
    <n v="1"/>
    <x v="0"/>
    <x v="0"/>
    <x v="0"/>
  </r>
  <r>
    <x v="48"/>
    <s v="207"/>
    <x v="563"/>
    <x v="2"/>
    <n v="14"/>
    <x v="0"/>
    <x v="0"/>
    <x v="0"/>
  </r>
  <r>
    <x v="48"/>
    <s v="207"/>
    <x v="564"/>
    <x v="3"/>
    <n v="1"/>
    <x v="71"/>
    <x v="0"/>
    <x v="81"/>
  </r>
  <r>
    <x v="49"/>
    <s v="112"/>
    <x v="565"/>
    <x v="2"/>
    <n v="1"/>
    <x v="10"/>
    <x v="0"/>
    <x v="13"/>
  </r>
  <r>
    <x v="49"/>
    <s v="112"/>
    <x v="566"/>
    <x v="2"/>
    <n v="2"/>
    <x v="40"/>
    <x v="0"/>
    <x v="52"/>
  </r>
  <r>
    <x v="49"/>
    <s v="112"/>
    <x v="567"/>
    <x v="12"/>
    <n v="1"/>
    <x v="0"/>
    <x v="0"/>
    <x v="0"/>
  </r>
  <r>
    <x v="49"/>
    <s v="112"/>
    <x v="3"/>
    <x v="2"/>
    <n v="1"/>
    <x v="0"/>
    <x v="0"/>
    <x v="0"/>
  </r>
  <r>
    <x v="49"/>
    <s v="112"/>
    <x v="568"/>
    <x v="2"/>
    <n v="1"/>
    <x v="0"/>
    <x v="0"/>
    <x v="0"/>
  </r>
  <r>
    <x v="49"/>
    <s v="112"/>
    <x v="569"/>
    <x v="2"/>
    <n v="8"/>
    <x v="0"/>
    <x v="5"/>
    <x v="7"/>
  </r>
  <r>
    <x v="49"/>
    <s v="112"/>
    <x v="569"/>
    <x v="3"/>
    <n v="1"/>
    <x v="0"/>
    <x v="0"/>
    <x v="0"/>
  </r>
  <r>
    <x v="49"/>
    <s v="112"/>
    <x v="570"/>
    <x v="2"/>
    <n v="8"/>
    <x v="0"/>
    <x v="0"/>
    <x v="0"/>
  </r>
  <r>
    <x v="49"/>
    <s v="112"/>
    <x v="570"/>
    <x v="3"/>
    <n v="2"/>
    <x v="0"/>
    <x v="0"/>
    <x v="0"/>
  </r>
  <r>
    <x v="49"/>
    <s v="112"/>
    <x v="571"/>
    <x v="2"/>
    <n v="1"/>
    <x v="0"/>
    <x v="0"/>
    <x v="0"/>
  </r>
  <r>
    <x v="49"/>
    <s v="112"/>
    <x v="571"/>
    <x v="8"/>
    <n v="1"/>
    <x v="10"/>
    <x v="0"/>
    <x v="13"/>
  </r>
  <r>
    <x v="49"/>
    <s v="112"/>
    <x v="571"/>
    <x v="3"/>
    <n v="1"/>
    <x v="35"/>
    <x v="35"/>
    <x v="82"/>
  </r>
  <r>
    <x v="49"/>
    <s v="112"/>
    <x v="572"/>
    <x v="2"/>
    <n v="1"/>
    <x v="12"/>
    <x v="0"/>
    <x v="16"/>
  </r>
  <r>
    <x v="49"/>
    <s v="112"/>
    <x v="573"/>
    <x v="11"/>
    <n v="1"/>
    <x v="72"/>
    <x v="0"/>
    <x v="83"/>
  </r>
  <r>
    <x v="49"/>
    <s v="112"/>
    <x v="574"/>
    <x v="2"/>
    <n v="1"/>
    <x v="0"/>
    <x v="0"/>
    <x v="0"/>
  </r>
  <r>
    <x v="49"/>
    <s v="112"/>
    <x v="575"/>
    <x v="2"/>
    <n v="1"/>
    <x v="0"/>
    <x v="0"/>
    <x v="0"/>
  </r>
  <r>
    <x v="49"/>
    <s v="112"/>
    <x v="576"/>
    <x v="2"/>
    <n v="1"/>
    <x v="60"/>
    <x v="0"/>
    <x v="67"/>
  </r>
  <r>
    <x v="49"/>
    <s v="112"/>
    <x v="577"/>
    <x v="3"/>
    <n v="1"/>
    <x v="0"/>
    <x v="0"/>
    <x v="0"/>
  </r>
  <r>
    <x v="49"/>
    <s v="112"/>
    <x v="578"/>
    <x v="2"/>
    <n v="2"/>
    <x v="0"/>
    <x v="0"/>
    <x v="0"/>
  </r>
  <r>
    <x v="49"/>
    <s v="112"/>
    <x v="579"/>
    <x v="2"/>
    <n v="1"/>
    <x v="0"/>
    <x v="0"/>
    <x v="0"/>
  </r>
  <r>
    <x v="49"/>
    <s v="112"/>
    <x v="580"/>
    <x v="3"/>
    <n v="1"/>
    <x v="0"/>
    <x v="0"/>
    <x v="0"/>
  </r>
  <r>
    <x v="49"/>
    <s v="112"/>
    <x v="511"/>
    <x v="4"/>
    <n v="2"/>
    <x v="10"/>
    <x v="4"/>
    <x v="7"/>
  </r>
  <r>
    <x v="49"/>
    <s v="112"/>
    <x v="511"/>
    <x v="8"/>
    <n v="1"/>
    <x v="0"/>
    <x v="0"/>
    <x v="0"/>
  </r>
  <r>
    <x v="49"/>
    <s v="112"/>
    <x v="362"/>
    <x v="3"/>
    <n v="1"/>
    <x v="0"/>
    <x v="0"/>
    <x v="0"/>
  </r>
  <r>
    <x v="50"/>
    <s v="407"/>
    <x v="581"/>
    <x v="1"/>
    <n v="1"/>
    <x v="0"/>
    <x v="0"/>
    <x v="0"/>
  </r>
  <r>
    <x v="50"/>
    <s v="407"/>
    <x v="582"/>
    <x v="2"/>
    <n v="1"/>
    <x v="0"/>
    <x v="0"/>
    <x v="0"/>
  </r>
  <r>
    <x v="50"/>
    <s v="407"/>
    <x v="528"/>
    <x v="0"/>
    <n v="1"/>
    <x v="0"/>
    <x v="0"/>
    <x v="0"/>
  </r>
  <r>
    <x v="50"/>
    <s v="407"/>
    <x v="86"/>
    <x v="3"/>
    <n v="1"/>
    <x v="0"/>
    <x v="0"/>
    <x v="0"/>
  </r>
  <r>
    <x v="50"/>
    <s v="407"/>
    <x v="568"/>
    <x v="2"/>
    <n v="1"/>
    <x v="0"/>
    <x v="0"/>
    <x v="0"/>
  </r>
  <r>
    <x v="50"/>
    <s v="407"/>
    <x v="583"/>
    <x v="2"/>
    <n v="3"/>
    <x v="73"/>
    <x v="29"/>
    <x v="16"/>
  </r>
  <r>
    <x v="50"/>
    <s v="407"/>
    <x v="398"/>
    <x v="2"/>
    <n v="1"/>
    <x v="0"/>
    <x v="0"/>
    <x v="0"/>
  </r>
  <r>
    <x v="50"/>
    <s v="407"/>
    <x v="152"/>
    <x v="3"/>
    <n v="1"/>
    <x v="0"/>
    <x v="0"/>
    <x v="0"/>
  </r>
  <r>
    <x v="50"/>
    <s v="407"/>
    <x v="78"/>
    <x v="5"/>
    <n v="1"/>
    <x v="0"/>
    <x v="0"/>
    <x v="0"/>
  </r>
  <r>
    <x v="50"/>
    <s v="407"/>
    <x v="253"/>
    <x v="2"/>
    <n v="1"/>
    <x v="0"/>
    <x v="0"/>
    <x v="0"/>
  </r>
  <r>
    <x v="50"/>
    <s v="407"/>
    <x v="468"/>
    <x v="2"/>
    <n v="1"/>
    <x v="0"/>
    <x v="0"/>
    <x v="0"/>
  </r>
  <r>
    <x v="50"/>
    <s v="407"/>
    <x v="584"/>
    <x v="3"/>
    <n v="1"/>
    <x v="0"/>
    <x v="0"/>
    <x v="0"/>
  </r>
  <r>
    <x v="50"/>
    <s v="407"/>
    <x v="585"/>
    <x v="2"/>
    <n v="1"/>
    <x v="0"/>
    <x v="0"/>
    <x v="0"/>
  </r>
  <r>
    <x v="50"/>
    <s v="407"/>
    <x v="586"/>
    <x v="2"/>
    <n v="2"/>
    <x v="0"/>
    <x v="8"/>
    <x v="27"/>
  </r>
  <r>
    <x v="50"/>
    <s v="407"/>
    <x v="587"/>
    <x v="8"/>
    <n v="1"/>
    <x v="35"/>
    <x v="0"/>
    <x v="29"/>
  </r>
  <r>
    <x v="50"/>
    <s v="407"/>
    <x v="588"/>
    <x v="2"/>
    <n v="1"/>
    <x v="0"/>
    <x v="0"/>
    <x v="0"/>
  </r>
  <r>
    <x v="50"/>
    <s v="407"/>
    <x v="589"/>
    <x v="3"/>
    <n v="1"/>
    <x v="74"/>
    <x v="0"/>
    <x v="33"/>
  </r>
  <r>
    <x v="50"/>
    <s v="407"/>
    <x v="407"/>
    <x v="2"/>
    <n v="2"/>
    <x v="0"/>
    <x v="0"/>
    <x v="0"/>
  </r>
  <r>
    <x v="50"/>
    <s v="407"/>
    <x v="407"/>
    <x v="8"/>
    <n v="1"/>
    <x v="0"/>
    <x v="0"/>
    <x v="0"/>
  </r>
  <r>
    <x v="50"/>
    <s v="407"/>
    <x v="408"/>
    <x v="2"/>
    <n v="1"/>
    <x v="0"/>
    <x v="0"/>
    <x v="0"/>
  </r>
  <r>
    <x v="50"/>
    <s v="407"/>
    <x v="590"/>
    <x v="3"/>
    <n v="4"/>
    <x v="0"/>
    <x v="0"/>
    <x v="0"/>
  </r>
  <r>
    <x v="50"/>
    <s v="407"/>
    <x v="261"/>
    <x v="3"/>
    <n v="1"/>
    <x v="0"/>
    <x v="0"/>
    <x v="0"/>
  </r>
  <r>
    <x v="50"/>
    <s v="407"/>
    <x v="591"/>
    <x v="9"/>
    <n v="3"/>
    <x v="34"/>
    <x v="0"/>
    <x v="39"/>
  </r>
  <r>
    <x v="51"/>
    <s v="103"/>
    <x v="592"/>
    <x v="9"/>
    <n v="1"/>
    <x v="0"/>
    <x v="4"/>
    <x v="13"/>
  </r>
  <r>
    <x v="51"/>
    <s v="103"/>
    <x v="593"/>
    <x v="11"/>
    <n v="2"/>
    <x v="0"/>
    <x v="0"/>
    <x v="0"/>
  </r>
  <r>
    <x v="51"/>
    <s v="103"/>
    <x v="594"/>
    <x v="2"/>
    <n v="1"/>
    <x v="19"/>
    <x v="0"/>
    <x v="23"/>
  </r>
  <r>
    <x v="51"/>
    <s v="103"/>
    <x v="595"/>
    <x v="0"/>
    <n v="5"/>
    <x v="0"/>
    <x v="0"/>
    <x v="0"/>
  </r>
  <r>
    <x v="51"/>
    <s v="103"/>
    <x v="596"/>
    <x v="2"/>
    <n v="2"/>
    <x v="0"/>
    <x v="0"/>
    <x v="0"/>
  </r>
  <r>
    <x v="51"/>
    <s v="103"/>
    <x v="597"/>
    <x v="2"/>
    <n v="4"/>
    <x v="0"/>
    <x v="0"/>
    <x v="0"/>
  </r>
  <r>
    <x v="51"/>
    <s v="103"/>
    <x v="569"/>
    <x v="0"/>
    <n v="4"/>
    <x v="0"/>
    <x v="0"/>
    <x v="0"/>
  </r>
  <r>
    <x v="51"/>
    <s v="103"/>
    <x v="598"/>
    <x v="0"/>
    <n v="4"/>
    <x v="0"/>
    <x v="0"/>
    <x v="0"/>
  </r>
  <r>
    <x v="51"/>
    <s v="103"/>
    <x v="321"/>
    <x v="0"/>
    <n v="3"/>
    <x v="0"/>
    <x v="0"/>
    <x v="0"/>
  </r>
  <r>
    <x v="51"/>
    <s v="103"/>
    <x v="599"/>
    <x v="2"/>
    <n v="1"/>
    <x v="0"/>
    <x v="36"/>
    <x v="24"/>
  </r>
  <r>
    <x v="51"/>
    <s v="103"/>
    <x v="600"/>
    <x v="3"/>
    <n v="1"/>
    <x v="0"/>
    <x v="0"/>
    <x v="0"/>
  </r>
  <r>
    <x v="51"/>
    <s v="103"/>
    <x v="222"/>
    <x v="2"/>
    <n v="1"/>
    <x v="0"/>
    <x v="0"/>
    <x v="0"/>
  </r>
  <r>
    <x v="51"/>
    <s v="103"/>
    <x v="601"/>
    <x v="2"/>
    <n v="4"/>
    <x v="0"/>
    <x v="0"/>
    <x v="0"/>
  </r>
  <r>
    <x v="51"/>
    <s v="103"/>
    <x v="601"/>
    <x v="3"/>
    <n v="1"/>
    <x v="0"/>
    <x v="0"/>
    <x v="0"/>
  </r>
  <r>
    <x v="51"/>
    <s v="103"/>
    <x v="602"/>
    <x v="3"/>
    <n v="1"/>
    <x v="0"/>
    <x v="0"/>
    <x v="0"/>
  </r>
  <r>
    <x v="51"/>
    <s v="103"/>
    <x v="603"/>
    <x v="2"/>
    <n v="1"/>
    <x v="0"/>
    <x v="0"/>
    <x v="0"/>
  </r>
  <r>
    <x v="51"/>
    <s v="103"/>
    <x v="32"/>
    <x v="2"/>
    <n v="1"/>
    <x v="0"/>
    <x v="0"/>
    <x v="0"/>
  </r>
  <r>
    <x v="52"/>
    <s v="210"/>
    <x v="604"/>
    <x v="2"/>
    <n v="1"/>
    <x v="22"/>
    <x v="0"/>
    <x v="84"/>
  </r>
  <r>
    <x v="52"/>
    <s v="210"/>
    <x v="605"/>
    <x v="3"/>
    <n v="2"/>
    <x v="0"/>
    <x v="0"/>
    <x v="0"/>
  </r>
  <r>
    <x v="52"/>
    <s v="210"/>
    <x v="25"/>
    <x v="1"/>
    <n v="4"/>
    <x v="0"/>
    <x v="37"/>
    <x v="85"/>
  </r>
  <r>
    <x v="52"/>
    <s v="210"/>
    <x v="606"/>
    <x v="2"/>
    <n v="1"/>
    <x v="0"/>
    <x v="0"/>
    <x v="0"/>
  </r>
  <r>
    <x v="52"/>
    <s v="210"/>
    <x v="173"/>
    <x v="2"/>
    <n v="3"/>
    <x v="44"/>
    <x v="38"/>
    <x v="86"/>
  </r>
  <r>
    <x v="52"/>
    <s v="210"/>
    <x v="607"/>
    <x v="3"/>
    <n v="1"/>
    <x v="18"/>
    <x v="0"/>
    <x v="22"/>
  </r>
  <r>
    <x v="52"/>
    <s v="210"/>
    <x v="135"/>
    <x v="2"/>
    <n v="1"/>
    <x v="0"/>
    <x v="0"/>
    <x v="0"/>
  </r>
  <r>
    <x v="52"/>
    <s v="210"/>
    <x v="608"/>
    <x v="2"/>
    <n v="1"/>
    <x v="0"/>
    <x v="0"/>
    <x v="0"/>
  </r>
  <r>
    <x v="52"/>
    <s v="210"/>
    <x v="34"/>
    <x v="2"/>
    <n v="1"/>
    <x v="0"/>
    <x v="0"/>
    <x v="0"/>
  </r>
  <r>
    <x v="53"/>
    <s v="420"/>
    <x v="609"/>
    <x v="2"/>
    <n v="1"/>
    <x v="0"/>
    <x v="0"/>
    <x v="0"/>
  </r>
  <r>
    <x v="53"/>
    <s v="420"/>
    <x v="610"/>
    <x v="2"/>
    <n v="1"/>
    <x v="5"/>
    <x v="0"/>
    <x v="7"/>
  </r>
  <r>
    <x v="53"/>
    <s v="420"/>
    <x v="325"/>
    <x v="9"/>
    <n v="1"/>
    <x v="0"/>
    <x v="0"/>
    <x v="0"/>
  </r>
  <r>
    <x v="53"/>
    <s v="420"/>
    <x v="611"/>
    <x v="2"/>
    <n v="3"/>
    <x v="0"/>
    <x v="0"/>
    <x v="0"/>
  </r>
  <r>
    <x v="53"/>
    <s v="420"/>
    <x v="352"/>
    <x v="2"/>
    <n v="3"/>
    <x v="0"/>
    <x v="0"/>
    <x v="0"/>
  </r>
  <r>
    <x v="53"/>
    <s v="420"/>
    <x v="483"/>
    <x v="3"/>
    <n v="1"/>
    <x v="0"/>
    <x v="0"/>
    <x v="0"/>
  </r>
  <r>
    <x v="53"/>
    <s v="420"/>
    <x v="612"/>
    <x v="2"/>
    <n v="4"/>
    <x v="0"/>
    <x v="0"/>
    <x v="0"/>
  </r>
  <r>
    <x v="53"/>
    <s v="420"/>
    <x v="613"/>
    <x v="3"/>
    <n v="1"/>
    <x v="23"/>
    <x v="0"/>
    <x v="14"/>
  </r>
  <r>
    <x v="53"/>
    <s v="420"/>
    <x v="32"/>
    <x v="2"/>
    <n v="1"/>
    <x v="0"/>
    <x v="0"/>
    <x v="0"/>
  </r>
  <r>
    <x v="54"/>
    <s v="409"/>
    <x v="614"/>
    <x v="5"/>
    <n v="1"/>
    <x v="0"/>
    <x v="0"/>
    <x v="0"/>
  </r>
  <r>
    <x v="54"/>
    <s v="409"/>
    <x v="614"/>
    <x v="2"/>
    <n v="1"/>
    <x v="0"/>
    <x v="0"/>
    <x v="0"/>
  </r>
  <r>
    <x v="54"/>
    <s v="409"/>
    <x v="615"/>
    <x v="2"/>
    <n v="1"/>
    <x v="0"/>
    <x v="0"/>
    <x v="0"/>
  </r>
  <r>
    <x v="55"/>
    <s v="408"/>
    <x v="616"/>
    <x v="12"/>
    <n v="1"/>
    <x v="0"/>
    <x v="0"/>
    <x v="0"/>
  </r>
  <r>
    <x v="55"/>
    <s v="408"/>
    <x v="617"/>
    <x v="22"/>
    <n v="1"/>
    <x v="0"/>
    <x v="0"/>
    <x v="0"/>
  </r>
  <r>
    <x v="55"/>
    <s v="408"/>
    <x v="618"/>
    <x v="2"/>
    <n v="6"/>
    <x v="0"/>
    <x v="0"/>
    <x v="0"/>
  </r>
  <r>
    <x v="55"/>
    <s v="408"/>
    <x v="619"/>
    <x v="16"/>
    <n v="1"/>
    <x v="0"/>
    <x v="0"/>
    <x v="0"/>
  </r>
  <r>
    <x v="55"/>
    <s v="408"/>
    <x v="619"/>
    <x v="2"/>
    <n v="16"/>
    <x v="11"/>
    <x v="0"/>
    <x v="49"/>
  </r>
  <r>
    <x v="55"/>
    <s v="408"/>
    <x v="620"/>
    <x v="2"/>
    <n v="1"/>
    <x v="0"/>
    <x v="0"/>
    <x v="0"/>
  </r>
  <r>
    <x v="55"/>
    <s v="408"/>
    <x v="104"/>
    <x v="2"/>
    <n v="4"/>
    <x v="75"/>
    <x v="0"/>
    <x v="87"/>
  </r>
  <r>
    <x v="55"/>
    <s v="408"/>
    <x v="106"/>
    <x v="2"/>
    <n v="5"/>
    <x v="0"/>
    <x v="0"/>
    <x v="0"/>
  </r>
  <r>
    <x v="55"/>
    <s v="408"/>
    <x v="108"/>
    <x v="9"/>
    <n v="1"/>
    <x v="53"/>
    <x v="0"/>
    <x v="27"/>
  </r>
  <r>
    <x v="55"/>
    <s v="408"/>
    <x v="341"/>
    <x v="16"/>
    <n v="11"/>
    <x v="0"/>
    <x v="0"/>
    <x v="0"/>
  </r>
  <r>
    <x v="55"/>
    <s v="408"/>
    <x v="341"/>
    <x v="2"/>
    <n v="5"/>
    <x v="0"/>
    <x v="0"/>
    <x v="0"/>
  </r>
  <r>
    <x v="55"/>
    <s v="408"/>
    <x v="621"/>
    <x v="2"/>
    <n v="3"/>
    <x v="23"/>
    <x v="0"/>
    <x v="14"/>
  </r>
  <r>
    <x v="55"/>
    <s v="408"/>
    <x v="376"/>
    <x v="2"/>
    <n v="1"/>
    <x v="0"/>
    <x v="0"/>
    <x v="0"/>
  </r>
  <r>
    <x v="55"/>
    <s v="408"/>
    <x v="622"/>
    <x v="2"/>
    <n v="2"/>
    <x v="26"/>
    <x v="0"/>
    <x v="31"/>
  </r>
  <r>
    <x v="55"/>
    <s v="408"/>
    <x v="219"/>
    <x v="3"/>
    <n v="2"/>
    <x v="0"/>
    <x v="0"/>
    <x v="0"/>
  </r>
  <r>
    <x v="55"/>
    <s v="408"/>
    <x v="346"/>
    <x v="2"/>
    <n v="1"/>
    <x v="0"/>
    <x v="0"/>
    <x v="0"/>
  </r>
  <r>
    <x v="55"/>
    <s v="408"/>
    <x v="623"/>
    <x v="2"/>
    <n v="1"/>
    <x v="0"/>
    <x v="0"/>
    <x v="0"/>
  </r>
  <r>
    <x v="55"/>
    <s v="408"/>
    <x v="277"/>
    <x v="2"/>
    <n v="1"/>
    <x v="0"/>
    <x v="0"/>
    <x v="0"/>
  </r>
  <r>
    <x v="55"/>
    <s v="408"/>
    <x v="624"/>
    <x v="2"/>
    <n v="1"/>
    <x v="0"/>
    <x v="0"/>
    <x v="0"/>
  </r>
  <r>
    <x v="55"/>
    <s v="408"/>
    <x v="625"/>
    <x v="2"/>
    <n v="4"/>
    <x v="76"/>
    <x v="0"/>
    <x v="15"/>
  </r>
  <r>
    <x v="55"/>
    <s v="408"/>
    <x v="626"/>
    <x v="2"/>
    <n v="1"/>
    <x v="0"/>
    <x v="0"/>
    <x v="0"/>
  </r>
  <r>
    <x v="55"/>
    <s v="408"/>
    <x v="627"/>
    <x v="2"/>
    <n v="7"/>
    <x v="0"/>
    <x v="0"/>
    <x v="0"/>
  </r>
  <r>
    <x v="55"/>
    <s v="408"/>
    <x v="628"/>
    <x v="2"/>
    <n v="3"/>
    <x v="0"/>
    <x v="0"/>
    <x v="0"/>
  </r>
  <r>
    <x v="55"/>
    <s v="408"/>
    <x v="400"/>
    <x v="2"/>
    <n v="1"/>
    <x v="0"/>
    <x v="0"/>
    <x v="0"/>
  </r>
  <r>
    <x v="55"/>
    <s v="408"/>
    <x v="629"/>
    <x v="2"/>
    <n v="2"/>
    <x v="0"/>
    <x v="0"/>
    <x v="0"/>
  </r>
  <r>
    <x v="55"/>
    <s v="408"/>
    <x v="630"/>
    <x v="15"/>
    <n v="1"/>
    <x v="0"/>
    <x v="0"/>
    <x v="0"/>
  </r>
  <r>
    <x v="55"/>
    <s v="408"/>
    <x v="631"/>
    <x v="2"/>
    <n v="11"/>
    <x v="24"/>
    <x v="12"/>
    <x v="88"/>
  </r>
  <r>
    <x v="55"/>
    <s v="408"/>
    <x v="631"/>
    <x v="3"/>
    <n v="1"/>
    <x v="0"/>
    <x v="0"/>
    <x v="0"/>
  </r>
  <r>
    <x v="55"/>
    <s v="408"/>
    <x v="632"/>
    <x v="2"/>
    <n v="1"/>
    <x v="0"/>
    <x v="0"/>
    <x v="0"/>
  </r>
  <r>
    <x v="55"/>
    <s v="408"/>
    <x v="427"/>
    <x v="2"/>
    <n v="16"/>
    <x v="19"/>
    <x v="0"/>
    <x v="23"/>
  </r>
  <r>
    <x v="55"/>
    <s v="408"/>
    <x v="633"/>
    <x v="2"/>
    <n v="15"/>
    <x v="53"/>
    <x v="0"/>
    <x v="27"/>
  </r>
  <r>
    <x v="55"/>
    <s v="408"/>
    <x v="634"/>
    <x v="2"/>
    <n v="1"/>
    <x v="0"/>
    <x v="0"/>
    <x v="0"/>
  </r>
  <r>
    <x v="56"/>
    <s v="323"/>
    <x v="635"/>
    <x v="8"/>
    <n v="2"/>
    <x v="0"/>
    <x v="0"/>
    <x v="0"/>
  </r>
  <r>
    <x v="56"/>
    <s v="323"/>
    <x v="2"/>
    <x v="2"/>
    <n v="1"/>
    <x v="0"/>
    <x v="0"/>
    <x v="0"/>
  </r>
  <r>
    <x v="56"/>
    <s v="323"/>
    <x v="38"/>
    <x v="2"/>
    <n v="1"/>
    <x v="0"/>
    <x v="0"/>
    <x v="0"/>
  </r>
  <r>
    <x v="56"/>
    <s v="323"/>
    <x v="636"/>
    <x v="0"/>
    <n v="16"/>
    <x v="0"/>
    <x v="0"/>
    <x v="0"/>
  </r>
  <r>
    <x v="56"/>
    <s v="323"/>
    <x v="86"/>
    <x v="3"/>
    <n v="1"/>
    <x v="0"/>
    <x v="0"/>
    <x v="0"/>
  </r>
  <r>
    <x v="56"/>
    <s v="323"/>
    <x v="79"/>
    <x v="2"/>
    <n v="2"/>
    <x v="0"/>
    <x v="0"/>
    <x v="0"/>
  </r>
  <r>
    <x v="56"/>
    <s v="323"/>
    <x v="554"/>
    <x v="3"/>
    <n v="1"/>
    <x v="0"/>
    <x v="0"/>
    <x v="0"/>
  </r>
  <r>
    <x v="57"/>
    <s v="319"/>
    <x v="637"/>
    <x v="23"/>
    <n v="1"/>
    <x v="0"/>
    <x v="0"/>
    <x v="0"/>
  </r>
  <r>
    <x v="57"/>
    <s v="319"/>
    <x v="638"/>
    <x v="3"/>
    <n v="1"/>
    <x v="77"/>
    <x v="0"/>
    <x v="89"/>
  </r>
  <r>
    <x v="57"/>
    <s v="319"/>
    <x v="639"/>
    <x v="6"/>
    <n v="1"/>
    <x v="0"/>
    <x v="0"/>
    <x v="0"/>
  </r>
  <r>
    <x v="57"/>
    <s v="319"/>
    <x v="640"/>
    <x v="2"/>
    <n v="1"/>
    <x v="18"/>
    <x v="0"/>
    <x v="22"/>
  </r>
  <r>
    <x v="57"/>
    <s v="319"/>
    <x v="641"/>
    <x v="3"/>
    <n v="1"/>
    <x v="0"/>
    <x v="0"/>
    <x v="0"/>
  </r>
  <r>
    <x v="57"/>
    <s v="319"/>
    <x v="29"/>
    <x v="2"/>
    <n v="1"/>
    <x v="0"/>
    <x v="0"/>
    <x v="0"/>
  </r>
  <r>
    <x v="57"/>
    <s v="319"/>
    <x v="642"/>
    <x v="2"/>
    <n v="2"/>
    <x v="0"/>
    <x v="0"/>
    <x v="0"/>
  </r>
  <r>
    <x v="58"/>
    <s v="322"/>
    <x v="115"/>
    <x v="3"/>
    <n v="1"/>
    <x v="0"/>
    <x v="0"/>
    <x v="0"/>
  </r>
  <r>
    <x v="58"/>
    <s v="322"/>
    <x v="643"/>
    <x v="2"/>
    <n v="2"/>
    <x v="0"/>
    <x v="4"/>
    <x v="13"/>
  </r>
  <r>
    <x v="58"/>
    <s v="322"/>
    <x v="644"/>
    <x v="2"/>
    <n v="2"/>
    <x v="0"/>
    <x v="5"/>
    <x v="7"/>
  </r>
  <r>
    <x v="58"/>
    <s v="322"/>
    <x v="644"/>
    <x v="3"/>
    <n v="1"/>
    <x v="0"/>
    <x v="4"/>
    <x v="13"/>
  </r>
  <r>
    <x v="58"/>
    <s v="322"/>
    <x v="645"/>
    <x v="2"/>
    <n v="3"/>
    <x v="78"/>
    <x v="0"/>
    <x v="90"/>
  </r>
  <r>
    <x v="58"/>
    <s v="322"/>
    <x v="646"/>
    <x v="2"/>
    <n v="1"/>
    <x v="0"/>
    <x v="0"/>
    <x v="0"/>
  </r>
  <r>
    <x v="58"/>
    <s v="322"/>
    <x v="646"/>
    <x v="3"/>
    <n v="1"/>
    <x v="79"/>
    <x v="0"/>
    <x v="91"/>
  </r>
  <r>
    <x v="58"/>
    <s v="322"/>
    <x v="572"/>
    <x v="2"/>
    <n v="1"/>
    <x v="80"/>
    <x v="0"/>
    <x v="66"/>
  </r>
  <r>
    <x v="58"/>
    <s v="322"/>
    <x v="647"/>
    <x v="2"/>
    <n v="1"/>
    <x v="0"/>
    <x v="0"/>
    <x v="0"/>
  </r>
  <r>
    <x v="58"/>
    <s v="322"/>
    <x v="648"/>
    <x v="2"/>
    <n v="1"/>
    <x v="0"/>
    <x v="0"/>
    <x v="0"/>
  </r>
  <r>
    <x v="58"/>
    <s v="322"/>
    <x v="649"/>
    <x v="2"/>
    <n v="1"/>
    <x v="0"/>
    <x v="0"/>
    <x v="0"/>
  </r>
  <r>
    <x v="59"/>
    <s v="306"/>
    <x v="650"/>
    <x v="0"/>
    <n v="1"/>
    <x v="0"/>
    <x v="0"/>
    <x v="0"/>
  </r>
  <r>
    <x v="59"/>
    <s v="306"/>
    <x v="651"/>
    <x v="0"/>
    <n v="1"/>
    <x v="0"/>
    <x v="0"/>
    <x v="0"/>
  </r>
  <r>
    <x v="59"/>
    <s v="306"/>
    <x v="26"/>
    <x v="6"/>
    <n v="5"/>
    <x v="0"/>
    <x v="0"/>
    <x v="0"/>
  </r>
  <r>
    <x v="59"/>
    <s v="306"/>
    <x v="547"/>
    <x v="1"/>
    <n v="1"/>
    <x v="0"/>
    <x v="0"/>
    <x v="0"/>
  </r>
  <r>
    <x v="59"/>
    <s v="306"/>
    <x v="1"/>
    <x v="1"/>
    <n v="1"/>
    <x v="0"/>
    <x v="0"/>
    <x v="0"/>
  </r>
  <r>
    <x v="59"/>
    <s v="306"/>
    <x v="652"/>
    <x v="3"/>
    <n v="1"/>
    <x v="0"/>
    <x v="0"/>
    <x v="0"/>
  </r>
  <r>
    <x v="59"/>
    <s v="306"/>
    <x v="9"/>
    <x v="1"/>
    <n v="1"/>
    <x v="0"/>
    <x v="0"/>
    <x v="0"/>
  </r>
  <r>
    <x v="59"/>
    <s v="306"/>
    <x v="2"/>
    <x v="2"/>
    <n v="1"/>
    <x v="0"/>
    <x v="0"/>
    <x v="0"/>
  </r>
  <r>
    <x v="59"/>
    <s v="306"/>
    <x v="3"/>
    <x v="2"/>
    <n v="1"/>
    <x v="0"/>
    <x v="0"/>
    <x v="0"/>
  </r>
  <r>
    <x v="59"/>
    <s v="306"/>
    <x v="653"/>
    <x v="2"/>
    <n v="1"/>
    <x v="63"/>
    <x v="0"/>
    <x v="71"/>
  </r>
  <r>
    <x v="59"/>
    <s v="306"/>
    <x v="654"/>
    <x v="0"/>
    <n v="21"/>
    <x v="0"/>
    <x v="0"/>
    <x v="0"/>
  </r>
  <r>
    <x v="59"/>
    <s v="306"/>
    <x v="7"/>
    <x v="0"/>
    <n v="1"/>
    <x v="0"/>
    <x v="0"/>
    <x v="0"/>
  </r>
  <r>
    <x v="59"/>
    <s v="306"/>
    <x v="377"/>
    <x v="3"/>
    <n v="1"/>
    <x v="0"/>
    <x v="0"/>
    <x v="0"/>
  </r>
  <r>
    <x v="59"/>
    <s v="306"/>
    <x v="190"/>
    <x v="2"/>
    <n v="1"/>
    <x v="0"/>
    <x v="0"/>
    <x v="0"/>
  </r>
  <r>
    <x v="59"/>
    <s v="306"/>
    <x v="655"/>
    <x v="2"/>
    <n v="3"/>
    <x v="0"/>
    <x v="0"/>
    <x v="0"/>
  </r>
  <r>
    <x v="59"/>
    <s v="306"/>
    <x v="655"/>
    <x v="3"/>
    <n v="3"/>
    <x v="0"/>
    <x v="0"/>
    <x v="0"/>
  </r>
  <r>
    <x v="59"/>
    <s v="306"/>
    <x v="29"/>
    <x v="2"/>
    <n v="1"/>
    <x v="0"/>
    <x v="0"/>
    <x v="0"/>
  </r>
  <r>
    <x v="60"/>
    <s v="208"/>
    <x v="656"/>
    <x v="2"/>
    <n v="1"/>
    <x v="10"/>
    <x v="4"/>
    <x v="7"/>
  </r>
  <r>
    <x v="60"/>
    <s v="208"/>
    <x v="657"/>
    <x v="8"/>
    <n v="1"/>
    <x v="0"/>
    <x v="0"/>
    <x v="0"/>
  </r>
  <r>
    <x v="60"/>
    <s v="208"/>
    <x v="547"/>
    <x v="1"/>
    <n v="1"/>
    <x v="0"/>
    <x v="0"/>
    <x v="0"/>
  </r>
  <r>
    <x v="60"/>
    <s v="208"/>
    <x v="658"/>
    <x v="11"/>
    <n v="1"/>
    <x v="0"/>
    <x v="0"/>
    <x v="0"/>
  </r>
  <r>
    <x v="60"/>
    <s v="208"/>
    <x v="2"/>
    <x v="1"/>
    <n v="1"/>
    <x v="0"/>
    <x v="0"/>
    <x v="0"/>
  </r>
  <r>
    <x v="60"/>
    <s v="208"/>
    <x v="2"/>
    <x v="2"/>
    <n v="1"/>
    <x v="0"/>
    <x v="0"/>
    <x v="0"/>
  </r>
  <r>
    <x v="60"/>
    <s v="208"/>
    <x v="40"/>
    <x v="2"/>
    <n v="1"/>
    <x v="0"/>
    <x v="0"/>
    <x v="0"/>
  </r>
  <r>
    <x v="60"/>
    <s v="208"/>
    <x v="3"/>
    <x v="2"/>
    <n v="1"/>
    <x v="0"/>
    <x v="0"/>
    <x v="0"/>
  </r>
  <r>
    <x v="60"/>
    <s v="208"/>
    <x v="157"/>
    <x v="2"/>
    <n v="5"/>
    <x v="0"/>
    <x v="0"/>
    <x v="0"/>
  </r>
  <r>
    <x v="60"/>
    <s v="208"/>
    <x v="112"/>
    <x v="2"/>
    <n v="1"/>
    <x v="0"/>
    <x v="0"/>
    <x v="0"/>
  </r>
  <r>
    <x v="60"/>
    <s v="208"/>
    <x v="659"/>
    <x v="3"/>
    <n v="1"/>
    <x v="0"/>
    <x v="0"/>
    <x v="0"/>
  </r>
  <r>
    <x v="60"/>
    <s v="208"/>
    <x v="660"/>
    <x v="0"/>
    <n v="2"/>
    <x v="0"/>
    <x v="0"/>
    <x v="0"/>
  </r>
  <r>
    <x v="60"/>
    <s v="208"/>
    <x v="661"/>
    <x v="3"/>
    <n v="1"/>
    <x v="0"/>
    <x v="0"/>
    <x v="0"/>
  </r>
  <r>
    <x v="60"/>
    <s v="208"/>
    <x v="159"/>
    <x v="0"/>
    <n v="1"/>
    <x v="0"/>
    <x v="0"/>
    <x v="0"/>
  </r>
  <r>
    <x v="60"/>
    <s v="208"/>
    <x v="50"/>
    <x v="2"/>
    <n v="1"/>
    <x v="0"/>
    <x v="0"/>
    <x v="0"/>
  </r>
  <r>
    <x v="60"/>
    <s v="208"/>
    <x v="32"/>
    <x v="24"/>
    <n v="1"/>
    <x v="0"/>
    <x v="0"/>
    <x v="0"/>
  </r>
  <r>
    <x v="60"/>
    <s v="208"/>
    <x v="34"/>
    <x v="3"/>
    <n v="1"/>
    <x v="81"/>
    <x v="0"/>
    <x v="92"/>
  </r>
  <r>
    <x v="61"/>
    <s v="228"/>
    <x v="50"/>
    <x v="2"/>
    <n v="1"/>
    <x v="0"/>
    <x v="0"/>
    <x v="0"/>
  </r>
  <r>
    <x v="62"/>
    <s v="117"/>
    <x v="662"/>
    <x v="2"/>
    <n v="1"/>
    <x v="0"/>
    <x v="0"/>
    <x v="0"/>
  </r>
  <r>
    <x v="62"/>
    <s v="117"/>
    <x v="116"/>
    <x v="2"/>
    <n v="1"/>
    <x v="0"/>
    <x v="0"/>
    <x v="0"/>
  </r>
  <r>
    <x v="62"/>
    <s v="117"/>
    <x v="116"/>
    <x v="3"/>
    <n v="1"/>
    <x v="0"/>
    <x v="0"/>
    <x v="0"/>
  </r>
  <r>
    <x v="62"/>
    <s v="117"/>
    <x v="663"/>
    <x v="2"/>
    <n v="3"/>
    <x v="10"/>
    <x v="0"/>
    <x v="13"/>
  </r>
  <r>
    <x v="62"/>
    <s v="117"/>
    <x v="664"/>
    <x v="2"/>
    <n v="9"/>
    <x v="0"/>
    <x v="39"/>
    <x v="93"/>
  </r>
  <r>
    <x v="62"/>
    <s v="117"/>
    <x v="398"/>
    <x v="2"/>
    <n v="1"/>
    <x v="0"/>
    <x v="0"/>
    <x v="0"/>
  </r>
  <r>
    <x v="62"/>
    <s v="117"/>
    <x v="665"/>
    <x v="2"/>
    <n v="1"/>
    <x v="21"/>
    <x v="0"/>
    <x v="25"/>
  </r>
  <r>
    <x v="62"/>
    <s v="117"/>
    <x v="666"/>
    <x v="2"/>
    <n v="1"/>
    <x v="21"/>
    <x v="0"/>
    <x v="25"/>
  </r>
  <r>
    <x v="62"/>
    <s v="117"/>
    <x v="78"/>
    <x v="5"/>
    <n v="1"/>
    <x v="0"/>
    <x v="0"/>
    <x v="0"/>
  </r>
  <r>
    <x v="62"/>
    <s v="117"/>
    <x v="667"/>
    <x v="2"/>
    <n v="1"/>
    <x v="53"/>
    <x v="0"/>
    <x v="27"/>
  </r>
  <r>
    <x v="62"/>
    <s v="117"/>
    <x v="668"/>
    <x v="11"/>
    <n v="1"/>
    <x v="0"/>
    <x v="0"/>
    <x v="0"/>
  </r>
  <r>
    <x v="62"/>
    <s v="117"/>
    <x v="669"/>
    <x v="2"/>
    <n v="1"/>
    <x v="0"/>
    <x v="0"/>
    <x v="0"/>
  </r>
  <r>
    <x v="63"/>
    <s v="415"/>
    <x v="670"/>
    <x v="2"/>
    <n v="1"/>
    <x v="0"/>
    <x v="0"/>
    <x v="0"/>
  </r>
  <r>
    <x v="63"/>
    <s v="415"/>
    <x v="670"/>
    <x v="3"/>
    <n v="1"/>
    <x v="0"/>
    <x v="0"/>
    <x v="0"/>
  </r>
  <r>
    <x v="64"/>
    <s v="427"/>
    <x v="671"/>
    <x v="3"/>
    <n v="1"/>
    <x v="0"/>
    <x v="0"/>
    <x v="0"/>
  </r>
  <r>
    <x v="64"/>
    <s v="427"/>
    <x v="420"/>
    <x v="9"/>
    <n v="1"/>
    <x v="0"/>
    <x v="0"/>
    <x v="0"/>
  </r>
  <r>
    <x v="64"/>
    <s v="427"/>
    <x v="240"/>
    <x v="2"/>
    <n v="1"/>
    <x v="73"/>
    <x v="29"/>
    <x v="16"/>
  </r>
  <r>
    <x v="64"/>
    <s v="427"/>
    <x v="672"/>
    <x v="2"/>
    <n v="1"/>
    <x v="0"/>
    <x v="0"/>
    <x v="0"/>
  </r>
  <r>
    <x v="65"/>
    <s v="324"/>
    <x v="2"/>
    <x v="2"/>
    <n v="1"/>
    <x v="0"/>
    <x v="0"/>
    <x v="0"/>
  </r>
  <r>
    <x v="65"/>
    <s v="324"/>
    <x v="636"/>
    <x v="0"/>
    <n v="11"/>
    <x v="0"/>
    <x v="0"/>
    <x v="0"/>
  </r>
  <r>
    <x v="65"/>
    <s v="324"/>
    <x v="376"/>
    <x v="2"/>
    <n v="1"/>
    <x v="0"/>
    <x v="0"/>
    <x v="0"/>
  </r>
  <r>
    <x v="65"/>
    <s v="324"/>
    <x v="673"/>
    <x v="0"/>
    <n v="1"/>
    <x v="0"/>
    <x v="0"/>
    <x v="0"/>
  </r>
  <r>
    <x v="65"/>
    <s v="324"/>
    <x v="674"/>
    <x v="2"/>
    <n v="1"/>
    <x v="0"/>
    <x v="0"/>
    <x v="0"/>
  </r>
  <r>
    <x v="65"/>
    <s v="324"/>
    <x v="92"/>
    <x v="2"/>
    <n v="1"/>
    <x v="0"/>
    <x v="0"/>
    <x v="0"/>
  </r>
  <r>
    <x v="65"/>
    <s v="324"/>
    <x v="675"/>
    <x v="3"/>
    <n v="1"/>
    <x v="0"/>
    <x v="0"/>
    <x v="0"/>
  </r>
  <r>
    <x v="65"/>
    <s v="324"/>
    <x v="629"/>
    <x v="2"/>
    <n v="1"/>
    <x v="0"/>
    <x v="0"/>
    <x v="0"/>
  </r>
  <r>
    <x v="65"/>
    <s v="324"/>
    <x v="676"/>
    <x v="3"/>
    <n v="1"/>
    <x v="0"/>
    <x v="0"/>
    <x v="0"/>
  </r>
  <r>
    <x v="65"/>
    <s v="324"/>
    <x v="540"/>
    <x v="2"/>
    <n v="1"/>
    <x v="0"/>
    <x v="0"/>
    <x v="0"/>
  </r>
  <r>
    <x v="65"/>
    <s v="324"/>
    <x v="677"/>
    <x v="6"/>
    <n v="1"/>
    <x v="0"/>
    <x v="0"/>
    <x v="0"/>
  </r>
  <r>
    <x v="66"/>
    <s v="307"/>
    <x v="678"/>
    <x v="8"/>
    <n v="1"/>
    <x v="0"/>
    <x v="0"/>
    <x v="0"/>
  </r>
  <r>
    <x v="66"/>
    <s v="307"/>
    <x v="679"/>
    <x v="13"/>
    <n v="1"/>
    <x v="53"/>
    <x v="9"/>
    <x v="25"/>
  </r>
  <r>
    <x v="66"/>
    <s v="307"/>
    <x v="680"/>
    <x v="2"/>
    <n v="1"/>
    <x v="0"/>
    <x v="0"/>
    <x v="0"/>
  </r>
  <r>
    <x v="66"/>
    <s v="307"/>
    <x v="681"/>
    <x v="14"/>
    <n v="1"/>
    <x v="0"/>
    <x v="0"/>
    <x v="0"/>
  </r>
  <r>
    <x v="66"/>
    <s v="307"/>
    <x v="682"/>
    <x v="12"/>
    <n v="1"/>
    <x v="10"/>
    <x v="0"/>
    <x v="13"/>
  </r>
  <r>
    <x v="66"/>
    <s v="307"/>
    <x v="683"/>
    <x v="2"/>
    <n v="1"/>
    <x v="0"/>
    <x v="0"/>
    <x v="0"/>
  </r>
  <r>
    <x v="66"/>
    <s v="307"/>
    <x v="684"/>
    <x v="3"/>
    <n v="1"/>
    <x v="0"/>
    <x v="0"/>
    <x v="0"/>
  </r>
  <r>
    <x v="66"/>
    <s v="307"/>
    <x v="2"/>
    <x v="2"/>
    <n v="1"/>
    <x v="0"/>
    <x v="0"/>
    <x v="0"/>
  </r>
  <r>
    <x v="66"/>
    <s v="307"/>
    <x v="38"/>
    <x v="2"/>
    <n v="1"/>
    <x v="0"/>
    <x v="0"/>
    <x v="0"/>
  </r>
  <r>
    <x v="66"/>
    <s v="307"/>
    <x v="685"/>
    <x v="2"/>
    <n v="1"/>
    <x v="0"/>
    <x v="0"/>
    <x v="0"/>
  </r>
  <r>
    <x v="66"/>
    <s v="307"/>
    <x v="686"/>
    <x v="2"/>
    <n v="1"/>
    <x v="0"/>
    <x v="0"/>
    <x v="0"/>
  </r>
  <r>
    <x v="66"/>
    <s v="307"/>
    <x v="3"/>
    <x v="2"/>
    <n v="1"/>
    <x v="0"/>
    <x v="0"/>
    <x v="0"/>
  </r>
  <r>
    <x v="66"/>
    <s v="307"/>
    <x v="364"/>
    <x v="0"/>
    <n v="13"/>
    <x v="0"/>
    <x v="0"/>
    <x v="0"/>
  </r>
  <r>
    <x v="66"/>
    <s v="307"/>
    <x v="687"/>
    <x v="2"/>
    <n v="2"/>
    <x v="82"/>
    <x v="0"/>
    <x v="94"/>
  </r>
  <r>
    <x v="66"/>
    <s v="307"/>
    <x v="688"/>
    <x v="0"/>
    <n v="1"/>
    <x v="0"/>
    <x v="0"/>
    <x v="0"/>
  </r>
  <r>
    <x v="66"/>
    <s v="307"/>
    <x v="344"/>
    <x v="3"/>
    <n v="1"/>
    <x v="0"/>
    <x v="0"/>
    <x v="0"/>
  </r>
  <r>
    <x v="66"/>
    <s v="307"/>
    <x v="689"/>
    <x v="3"/>
    <n v="1"/>
    <x v="0"/>
    <x v="0"/>
    <x v="0"/>
  </r>
  <r>
    <x v="66"/>
    <s v="307"/>
    <x v="159"/>
    <x v="2"/>
    <n v="1"/>
    <x v="0"/>
    <x v="0"/>
    <x v="0"/>
  </r>
  <r>
    <x v="66"/>
    <s v="307"/>
    <x v="690"/>
    <x v="2"/>
    <n v="2"/>
    <x v="0"/>
    <x v="0"/>
    <x v="0"/>
  </r>
  <r>
    <x v="66"/>
    <s v="307"/>
    <x v="50"/>
    <x v="2"/>
    <n v="1"/>
    <x v="0"/>
    <x v="0"/>
    <x v="0"/>
  </r>
  <r>
    <x v="66"/>
    <s v="307"/>
    <x v="92"/>
    <x v="2"/>
    <n v="3"/>
    <x v="0"/>
    <x v="0"/>
    <x v="0"/>
  </r>
  <r>
    <x v="66"/>
    <s v="307"/>
    <x v="691"/>
    <x v="2"/>
    <n v="1"/>
    <x v="0"/>
    <x v="0"/>
    <x v="0"/>
  </r>
  <r>
    <x v="67"/>
    <s v="226"/>
    <x v="692"/>
    <x v="2"/>
    <n v="1"/>
    <x v="10"/>
    <x v="0"/>
    <x v="13"/>
  </r>
  <r>
    <x v="67"/>
    <s v="226"/>
    <x v="693"/>
    <x v="2"/>
    <n v="1"/>
    <x v="31"/>
    <x v="0"/>
    <x v="37"/>
  </r>
  <r>
    <x v="67"/>
    <s v="226"/>
    <x v="277"/>
    <x v="2"/>
    <n v="1"/>
    <x v="0"/>
    <x v="0"/>
    <x v="0"/>
  </r>
  <r>
    <x v="67"/>
    <s v="226"/>
    <x v="694"/>
    <x v="2"/>
    <n v="1"/>
    <x v="74"/>
    <x v="35"/>
    <x v="21"/>
  </r>
  <r>
    <x v="67"/>
    <s v="226"/>
    <x v="695"/>
    <x v="3"/>
    <n v="1"/>
    <x v="0"/>
    <x v="0"/>
    <x v="0"/>
  </r>
  <r>
    <x v="67"/>
    <s v="226"/>
    <x v="696"/>
    <x v="3"/>
    <n v="1"/>
    <x v="0"/>
    <x v="0"/>
    <x v="0"/>
  </r>
  <r>
    <x v="67"/>
    <s v="226"/>
    <x v="562"/>
    <x v="2"/>
    <n v="1"/>
    <x v="0"/>
    <x v="0"/>
    <x v="0"/>
  </r>
  <r>
    <x v="67"/>
    <s v="226"/>
    <x v="697"/>
    <x v="2"/>
    <n v="1"/>
    <x v="23"/>
    <x v="0"/>
    <x v="14"/>
  </r>
  <r>
    <x v="68"/>
    <s v="104"/>
    <x v="698"/>
    <x v="12"/>
    <n v="1"/>
    <x v="10"/>
    <x v="0"/>
    <x v="13"/>
  </r>
  <r>
    <x v="68"/>
    <s v="104"/>
    <x v="699"/>
    <x v="2"/>
    <n v="1"/>
    <x v="0"/>
    <x v="0"/>
    <x v="0"/>
  </r>
  <r>
    <x v="68"/>
    <s v="104"/>
    <x v="700"/>
    <x v="2"/>
    <n v="1"/>
    <x v="18"/>
    <x v="0"/>
    <x v="22"/>
  </r>
  <r>
    <x v="68"/>
    <s v="104"/>
    <x v="576"/>
    <x v="3"/>
    <n v="1"/>
    <x v="22"/>
    <x v="0"/>
    <x v="84"/>
  </r>
  <r>
    <x v="68"/>
    <s v="104"/>
    <x v="701"/>
    <x v="4"/>
    <n v="1"/>
    <x v="0"/>
    <x v="0"/>
    <x v="0"/>
  </r>
  <r>
    <x v="68"/>
    <s v="104"/>
    <x v="702"/>
    <x v="2"/>
    <n v="1"/>
    <x v="0"/>
    <x v="0"/>
    <x v="0"/>
  </r>
  <r>
    <x v="68"/>
    <s v="104"/>
    <x v="703"/>
    <x v="2"/>
    <n v="1"/>
    <x v="0"/>
    <x v="0"/>
    <x v="0"/>
  </r>
  <r>
    <x v="69"/>
    <s v="119"/>
    <x v="164"/>
    <x v="6"/>
    <n v="2"/>
    <x v="0"/>
    <x v="0"/>
    <x v="0"/>
  </r>
  <r>
    <x v="69"/>
    <s v="119"/>
    <x v="166"/>
    <x v="0"/>
    <n v="5"/>
    <x v="0"/>
    <x v="0"/>
    <x v="0"/>
  </r>
  <r>
    <x v="69"/>
    <s v="119"/>
    <x v="704"/>
    <x v="2"/>
    <n v="1"/>
    <x v="0"/>
    <x v="0"/>
    <x v="0"/>
  </r>
  <r>
    <x v="69"/>
    <s v="119"/>
    <x v="169"/>
    <x v="2"/>
    <n v="3"/>
    <x v="0"/>
    <x v="0"/>
    <x v="0"/>
  </r>
  <r>
    <x v="69"/>
    <s v="119"/>
    <x v="705"/>
    <x v="2"/>
    <n v="2"/>
    <x v="0"/>
    <x v="0"/>
    <x v="0"/>
  </r>
  <r>
    <x v="69"/>
    <s v="119"/>
    <x v="706"/>
    <x v="2"/>
    <n v="1"/>
    <x v="0"/>
    <x v="0"/>
    <x v="0"/>
  </r>
  <r>
    <x v="69"/>
    <s v="119"/>
    <x v="571"/>
    <x v="2"/>
    <n v="1"/>
    <x v="83"/>
    <x v="0"/>
    <x v="95"/>
  </r>
  <r>
    <x v="69"/>
    <s v="119"/>
    <x v="148"/>
    <x v="3"/>
    <n v="1"/>
    <x v="0"/>
    <x v="0"/>
    <x v="0"/>
  </r>
  <r>
    <x v="69"/>
    <s v="119"/>
    <x v="253"/>
    <x v="2"/>
    <n v="1"/>
    <x v="0"/>
    <x v="0"/>
    <x v="0"/>
  </r>
  <r>
    <x v="69"/>
    <s v="119"/>
    <x v="707"/>
    <x v="2"/>
    <n v="1"/>
    <x v="59"/>
    <x v="0"/>
    <x v="96"/>
  </r>
  <r>
    <x v="69"/>
    <s v="119"/>
    <x v="708"/>
    <x v="3"/>
    <n v="1"/>
    <x v="61"/>
    <x v="0"/>
    <x v="68"/>
  </r>
  <r>
    <x v="70"/>
    <s v="114"/>
    <x v="709"/>
    <x v="2"/>
    <n v="2"/>
    <x v="0"/>
    <x v="0"/>
    <x v="0"/>
  </r>
  <r>
    <x v="70"/>
    <s v="114"/>
    <x v="709"/>
    <x v="3"/>
    <n v="1"/>
    <x v="0"/>
    <x v="0"/>
    <x v="0"/>
  </r>
  <r>
    <x v="70"/>
    <s v="114"/>
    <x v="710"/>
    <x v="3"/>
    <n v="4"/>
    <x v="0"/>
    <x v="0"/>
    <x v="0"/>
  </r>
  <r>
    <x v="71"/>
    <s v="223"/>
    <x v="2"/>
    <x v="2"/>
    <n v="6"/>
    <x v="0"/>
    <x v="0"/>
    <x v="0"/>
  </r>
  <r>
    <x v="71"/>
    <s v="223"/>
    <x v="36"/>
    <x v="2"/>
    <n v="1"/>
    <x v="0"/>
    <x v="0"/>
    <x v="0"/>
  </r>
  <r>
    <x v="71"/>
    <s v="223"/>
    <x v="3"/>
    <x v="2"/>
    <n v="1"/>
    <x v="0"/>
    <x v="0"/>
    <x v="0"/>
  </r>
  <r>
    <x v="71"/>
    <s v="223"/>
    <x v="711"/>
    <x v="8"/>
    <n v="1"/>
    <x v="0"/>
    <x v="0"/>
    <x v="0"/>
  </r>
  <r>
    <x v="71"/>
    <s v="223"/>
    <x v="106"/>
    <x v="2"/>
    <n v="1"/>
    <x v="0"/>
    <x v="0"/>
    <x v="0"/>
  </r>
  <r>
    <x v="71"/>
    <s v="223"/>
    <x v="145"/>
    <x v="2"/>
    <n v="26"/>
    <x v="27"/>
    <x v="12"/>
    <x v="2"/>
  </r>
  <r>
    <x v="71"/>
    <s v="223"/>
    <x v="712"/>
    <x v="3"/>
    <n v="1"/>
    <x v="0"/>
    <x v="0"/>
    <x v="0"/>
  </r>
  <r>
    <x v="71"/>
    <s v="223"/>
    <x v="713"/>
    <x v="2"/>
    <n v="2"/>
    <x v="0"/>
    <x v="0"/>
    <x v="0"/>
  </r>
  <r>
    <x v="71"/>
    <s v="223"/>
    <x v="714"/>
    <x v="2"/>
    <n v="6"/>
    <x v="0"/>
    <x v="0"/>
    <x v="0"/>
  </r>
  <r>
    <x v="71"/>
    <s v="223"/>
    <x v="715"/>
    <x v="2"/>
    <n v="7"/>
    <x v="0"/>
    <x v="0"/>
    <x v="0"/>
  </r>
  <r>
    <x v="71"/>
    <s v="223"/>
    <x v="716"/>
    <x v="2"/>
    <n v="2"/>
    <x v="24"/>
    <x v="0"/>
    <x v="28"/>
  </r>
  <r>
    <x v="71"/>
    <s v="223"/>
    <x v="716"/>
    <x v="3"/>
    <n v="2"/>
    <x v="52"/>
    <x v="40"/>
    <x v="97"/>
  </r>
  <r>
    <x v="72"/>
    <s v="320"/>
    <x v="717"/>
    <x v="0"/>
    <n v="1"/>
    <x v="0"/>
    <x v="0"/>
    <x v="0"/>
  </r>
  <r>
    <x v="72"/>
    <s v="320"/>
    <x v="411"/>
    <x v="2"/>
    <n v="1"/>
    <x v="0"/>
    <x v="0"/>
    <x v="0"/>
  </r>
  <r>
    <x v="72"/>
    <s v="320"/>
    <x v="245"/>
    <x v="2"/>
    <n v="1"/>
    <x v="0"/>
    <x v="0"/>
    <x v="0"/>
  </r>
  <r>
    <x v="73"/>
    <s v="120"/>
    <x v="718"/>
    <x v="2"/>
    <n v="1"/>
    <x v="0"/>
    <x v="0"/>
    <x v="0"/>
  </r>
  <r>
    <x v="73"/>
    <s v="120"/>
    <x v="719"/>
    <x v="4"/>
    <n v="1"/>
    <x v="0"/>
    <x v="0"/>
    <x v="0"/>
  </r>
  <r>
    <x v="73"/>
    <s v="120"/>
    <x v="720"/>
    <x v="12"/>
    <n v="1"/>
    <x v="0"/>
    <x v="0"/>
    <x v="0"/>
  </r>
  <r>
    <x v="73"/>
    <s v="120"/>
    <x v="164"/>
    <x v="6"/>
    <n v="3"/>
    <x v="0"/>
    <x v="0"/>
    <x v="0"/>
  </r>
  <r>
    <x v="73"/>
    <s v="120"/>
    <x v="164"/>
    <x v="2"/>
    <n v="2"/>
    <x v="10"/>
    <x v="11"/>
    <x v="25"/>
  </r>
  <r>
    <x v="73"/>
    <s v="120"/>
    <x v="525"/>
    <x v="3"/>
    <n v="1"/>
    <x v="10"/>
    <x v="0"/>
    <x v="13"/>
  </r>
  <r>
    <x v="73"/>
    <s v="120"/>
    <x v="721"/>
    <x v="2"/>
    <n v="1"/>
    <x v="0"/>
    <x v="0"/>
    <x v="0"/>
  </r>
  <r>
    <x v="73"/>
    <s v="120"/>
    <x v="165"/>
    <x v="4"/>
    <n v="1"/>
    <x v="0"/>
    <x v="0"/>
    <x v="0"/>
  </r>
  <r>
    <x v="73"/>
    <s v="120"/>
    <x v="166"/>
    <x v="0"/>
    <n v="2"/>
    <x v="0"/>
    <x v="0"/>
    <x v="0"/>
  </r>
  <r>
    <x v="73"/>
    <s v="120"/>
    <x v="166"/>
    <x v="3"/>
    <n v="1"/>
    <x v="0"/>
    <x v="0"/>
    <x v="0"/>
  </r>
  <r>
    <x v="73"/>
    <s v="120"/>
    <x v="168"/>
    <x v="2"/>
    <n v="1"/>
    <x v="0"/>
    <x v="0"/>
    <x v="0"/>
  </r>
  <r>
    <x v="73"/>
    <s v="120"/>
    <x v="108"/>
    <x v="2"/>
    <n v="1"/>
    <x v="84"/>
    <x v="41"/>
    <x v="98"/>
  </r>
  <r>
    <x v="73"/>
    <s v="120"/>
    <x v="722"/>
    <x v="3"/>
    <n v="1"/>
    <x v="0"/>
    <x v="0"/>
    <x v="0"/>
  </r>
  <r>
    <x v="73"/>
    <s v="120"/>
    <x v="723"/>
    <x v="11"/>
    <n v="1"/>
    <x v="0"/>
    <x v="0"/>
    <x v="0"/>
  </r>
  <r>
    <x v="73"/>
    <s v="120"/>
    <x v="724"/>
    <x v="9"/>
    <n v="1"/>
    <x v="46"/>
    <x v="0"/>
    <x v="51"/>
  </r>
  <r>
    <x v="73"/>
    <s v="120"/>
    <x v="725"/>
    <x v="2"/>
    <n v="1"/>
    <x v="0"/>
    <x v="0"/>
    <x v="0"/>
  </r>
  <r>
    <x v="73"/>
    <s v="120"/>
    <x v="726"/>
    <x v="2"/>
    <n v="1"/>
    <x v="0"/>
    <x v="0"/>
    <x v="0"/>
  </r>
  <r>
    <x v="73"/>
    <s v="120"/>
    <x v="727"/>
    <x v="3"/>
    <n v="2"/>
    <x v="0"/>
    <x v="0"/>
    <x v="0"/>
  </r>
  <r>
    <x v="73"/>
    <s v="120"/>
    <x v="728"/>
    <x v="2"/>
    <n v="1"/>
    <x v="0"/>
    <x v="0"/>
    <x v="0"/>
  </r>
  <r>
    <x v="73"/>
    <s v="120"/>
    <x v="729"/>
    <x v="6"/>
    <n v="1"/>
    <x v="0"/>
    <x v="42"/>
    <x v="99"/>
  </r>
  <r>
    <x v="73"/>
    <s v="120"/>
    <x v="729"/>
    <x v="3"/>
    <n v="1"/>
    <x v="0"/>
    <x v="43"/>
    <x v="100"/>
  </r>
  <r>
    <x v="74"/>
    <s v="426"/>
    <x v="730"/>
    <x v="2"/>
    <n v="1"/>
    <x v="0"/>
    <x v="0"/>
    <x v="0"/>
  </r>
  <r>
    <x v="74"/>
    <s v="426"/>
    <x v="731"/>
    <x v="3"/>
    <n v="2"/>
    <x v="11"/>
    <x v="0"/>
    <x v="49"/>
  </r>
  <r>
    <x v="75"/>
    <s v="214"/>
    <x v="732"/>
    <x v="19"/>
    <n v="1"/>
    <x v="0"/>
    <x v="0"/>
    <x v="0"/>
  </r>
  <r>
    <x v="75"/>
    <s v="214"/>
    <x v="733"/>
    <x v="2"/>
    <n v="1"/>
    <x v="0"/>
    <x v="0"/>
    <x v="0"/>
  </r>
  <r>
    <x v="75"/>
    <s v="214"/>
    <x v="110"/>
    <x v="2"/>
    <n v="1"/>
    <x v="0"/>
    <x v="0"/>
    <x v="0"/>
  </r>
  <r>
    <x v="75"/>
    <s v="214"/>
    <x v="110"/>
    <x v="3"/>
    <n v="1"/>
    <x v="0"/>
    <x v="0"/>
    <x v="0"/>
  </r>
  <r>
    <x v="75"/>
    <s v="214"/>
    <x v="734"/>
    <x v="3"/>
    <n v="1"/>
    <x v="0"/>
    <x v="0"/>
    <x v="0"/>
  </r>
  <r>
    <x v="75"/>
    <s v="214"/>
    <x v="735"/>
    <x v="2"/>
    <n v="1"/>
    <x v="0"/>
    <x v="0"/>
    <x v="0"/>
  </r>
  <r>
    <x v="75"/>
    <s v="214"/>
    <x v="63"/>
    <x v="3"/>
    <n v="1"/>
    <x v="0"/>
    <x v="0"/>
    <x v="0"/>
  </r>
  <r>
    <x v="75"/>
    <s v="214"/>
    <x v="736"/>
    <x v="2"/>
    <n v="1"/>
    <x v="0"/>
    <x v="0"/>
    <x v="0"/>
  </r>
  <r>
    <x v="75"/>
    <s v="214"/>
    <x v="737"/>
    <x v="2"/>
    <n v="1"/>
    <x v="0"/>
    <x v="0"/>
    <x v="0"/>
  </r>
  <r>
    <x v="75"/>
    <s v="214"/>
    <x v="222"/>
    <x v="3"/>
    <n v="1"/>
    <x v="0"/>
    <x v="0"/>
    <x v="0"/>
  </r>
  <r>
    <x v="75"/>
    <s v="214"/>
    <x v="538"/>
    <x v="2"/>
    <n v="6"/>
    <x v="0"/>
    <x v="0"/>
    <x v="0"/>
  </r>
  <r>
    <x v="75"/>
    <s v="214"/>
    <x v="738"/>
    <x v="2"/>
    <n v="1"/>
    <x v="0"/>
    <x v="0"/>
    <x v="0"/>
  </r>
  <r>
    <x v="75"/>
    <s v="214"/>
    <x v="134"/>
    <x v="2"/>
    <n v="2"/>
    <x v="85"/>
    <x v="0"/>
    <x v="101"/>
  </r>
  <r>
    <x v="76"/>
    <s v="209"/>
    <x v="739"/>
    <x v="12"/>
    <n v="1"/>
    <x v="0"/>
    <x v="0"/>
    <x v="0"/>
  </r>
  <r>
    <x v="76"/>
    <s v="209"/>
    <x v="740"/>
    <x v="8"/>
    <n v="1"/>
    <x v="0"/>
    <x v="0"/>
    <x v="0"/>
  </r>
  <r>
    <x v="76"/>
    <s v="209"/>
    <x v="741"/>
    <x v="3"/>
    <n v="1"/>
    <x v="0"/>
    <x v="0"/>
    <x v="0"/>
  </r>
  <r>
    <x v="76"/>
    <s v="209"/>
    <x v="742"/>
    <x v="2"/>
    <n v="1"/>
    <x v="0"/>
    <x v="0"/>
    <x v="0"/>
  </r>
  <r>
    <x v="76"/>
    <s v="209"/>
    <x v="743"/>
    <x v="2"/>
    <n v="1"/>
    <x v="0"/>
    <x v="0"/>
    <x v="0"/>
  </r>
  <r>
    <x v="76"/>
    <s v="209"/>
    <x v="744"/>
    <x v="2"/>
    <n v="1"/>
    <x v="0"/>
    <x v="0"/>
    <x v="0"/>
  </r>
  <r>
    <x v="76"/>
    <s v="209"/>
    <x v="745"/>
    <x v="1"/>
    <n v="2"/>
    <x v="0"/>
    <x v="0"/>
    <x v="0"/>
  </r>
  <r>
    <x v="76"/>
    <s v="209"/>
    <x v="745"/>
    <x v="9"/>
    <n v="1"/>
    <x v="0"/>
    <x v="0"/>
    <x v="0"/>
  </r>
  <r>
    <x v="76"/>
    <s v="209"/>
    <x v="745"/>
    <x v="4"/>
    <n v="1"/>
    <x v="0"/>
    <x v="0"/>
    <x v="0"/>
  </r>
  <r>
    <x v="76"/>
    <s v="209"/>
    <x v="746"/>
    <x v="8"/>
    <n v="1"/>
    <x v="0"/>
    <x v="0"/>
    <x v="0"/>
  </r>
  <r>
    <x v="76"/>
    <s v="209"/>
    <x v="747"/>
    <x v="2"/>
    <n v="8"/>
    <x v="86"/>
    <x v="44"/>
    <x v="102"/>
  </r>
  <r>
    <x v="76"/>
    <s v="209"/>
    <x v="747"/>
    <x v="3"/>
    <n v="2"/>
    <x v="0"/>
    <x v="0"/>
    <x v="0"/>
  </r>
  <r>
    <x v="76"/>
    <s v="209"/>
    <x v="748"/>
    <x v="2"/>
    <n v="1"/>
    <x v="0"/>
    <x v="0"/>
    <x v="0"/>
  </r>
  <r>
    <x v="76"/>
    <s v="209"/>
    <x v="749"/>
    <x v="2"/>
    <n v="1"/>
    <x v="0"/>
    <x v="0"/>
    <x v="0"/>
  </r>
  <r>
    <x v="76"/>
    <s v="209"/>
    <x v="750"/>
    <x v="2"/>
    <n v="1"/>
    <x v="10"/>
    <x v="0"/>
    <x v="13"/>
  </r>
  <r>
    <x v="76"/>
    <s v="209"/>
    <x v="751"/>
    <x v="2"/>
    <n v="1"/>
    <x v="0"/>
    <x v="0"/>
    <x v="0"/>
  </r>
  <r>
    <x v="76"/>
    <s v="209"/>
    <x v="752"/>
    <x v="15"/>
    <n v="1"/>
    <x v="21"/>
    <x v="0"/>
    <x v="25"/>
  </r>
  <r>
    <x v="76"/>
    <s v="209"/>
    <x v="106"/>
    <x v="2"/>
    <n v="7"/>
    <x v="0"/>
    <x v="0"/>
    <x v="0"/>
  </r>
  <r>
    <x v="76"/>
    <s v="209"/>
    <x v="106"/>
    <x v="3"/>
    <n v="1"/>
    <x v="0"/>
    <x v="0"/>
    <x v="0"/>
  </r>
  <r>
    <x v="76"/>
    <s v="209"/>
    <x v="753"/>
    <x v="2"/>
    <n v="1"/>
    <x v="0"/>
    <x v="0"/>
    <x v="0"/>
  </r>
  <r>
    <x v="76"/>
    <s v="209"/>
    <x v="108"/>
    <x v="2"/>
    <n v="1"/>
    <x v="0"/>
    <x v="0"/>
    <x v="0"/>
  </r>
  <r>
    <x v="76"/>
    <s v="209"/>
    <x v="248"/>
    <x v="2"/>
    <n v="1"/>
    <x v="87"/>
    <x v="0"/>
    <x v="1"/>
  </r>
  <r>
    <x v="76"/>
    <s v="209"/>
    <x v="734"/>
    <x v="2"/>
    <n v="2"/>
    <x v="0"/>
    <x v="0"/>
    <x v="0"/>
  </r>
  <r>
    <x v="76"/>
    <s v="209"/>
    <x v="395"/>
    <x v="2"/>
    <n v="1"/>
    <x v="53"/>
    <x v="0"/>
    <x v="27"/>
  </r>
  <r>
    <x v="76"/>
    <s v="209"/>
    <x v="508"/>
    <x v="2"/>
    <n v="1"/>
    <x v="0"/>
    <x v="0"/>
    <x v="0"/>
  </r>
  <r>
    <x v="76"/>
    <s v="209"/>
    <x v="112"/>
    <x v="2"/>
    <n v="2"/>
    <x v="0"/>
    <x v="0"/>
    <x v="0"/>
  </r>
  <r>
    <x v="76"/>
    <s v="209"/>
    <x v="190"/>
    <x v="2"/>
    <n v="2"/>
    <x v="0"/>
    <x v="0"/>
    <x v="0"/>
  </r>
  <r>
    <x v="76"/>
    <s v="209"/>
    <x v="253"/>
    <x v="2"/>
    <n v="2"/>
    <x v="0"/>
    <x v="0"/>
    <x v="0"/>
  </r>
  <r>
    <x v="76"/>
    <s v="209"/>
    <x v="754"/>
    <x v="3"/>
    <n v="1"/>
    <x v="0"/>
    <x v="0"/>
    <x v="0"/>
  </r>
  <r>
    <x v="76"/>
    <s v="209"/>
    <x v="600"/>
    <x v="3"/>
    <n v="1"/>
    <x v="5"/>
    <x v="0"/>
    <x v="7"/>
  </r>
  <r>
    <x v="76"/>
    <s v="209"/>
    <x v="755"/>
    <x v="2"/>
    <n v="1"/>
    <x v="36"/>
    <x v="0"/>
    <x v="40"/>
  </r>
  <r>
    <x v="76"/>
    <s v="209"/>
    <x v="606"/>
    <x v="2"/>
    <n v="3"/>
    <x v="0"/>
    <x v="0"/>
    <x v="0"/>
  </r>
  <r>
    <x v="76"/>
    <s v="209"/>
    <x v="606"/>
    <x v="3"/>
    <n v="1"/>
    <x v="0"/>
    <x v="0"/>
    <x v="0"/>
  </r>
  <r>
    <x v="76"/>
    <s v="209"/>
    <x v="756"/>
    <x v="2"/>
    <n v="1"/>
    <x v="23"/>
    <x v="45"/>
    <x v="103"/>
  </r>
  <r>
    <x v="76"/>
    <s v="209"/>
    <x v="757"/>
    <x v="3"/>
    <n v="1"/>
    <x v="0"/>
    <x v="46"/>
    <x v="104"/>
  </r>
  <r>
    <x v="76"/>
    <s v="209"/>
    <x v="626"/>
    <x v="2"/>
    <n v="1"/>
    <x v="0"/>
    <x v="0"/>
    <x v="0"/>
  </r>
  <r>
    <x v="76"/>
    <s v="209"/>
    <x v="601"/>
    <x v="2"/>
    <n v="1"/>
    <x v="88"/>
    <x v="0"/>
    <x v="105"/>
  </r>
  <r>
    <x v="76"/>
    <s v="209"/>
    <x v="227"/>
    <x v="2"/>
    <n v="1"/>
    <x v="0"/>
    <x v="0"/>
    <x v="0"/>
  </r>
  <r>
    <x v="76"/>
    <s v="209"/>
    <x v="758"/>
    <x v="3"/>
    <n v="1"/>
    <x v="39"/>
    <x v="47"/>
    <x v="106"/>
  </r>
  <r>
    <x v="76"/>
    <s v="209"/>
    <x v="759"/>
    <x v="2"/>
    <n v="1"/>
    <x v="0"/>
    <x v="48"/>
    <x v="107"/>
  </r>
  <r>
    <x v="77"/>
    <s v="410"/>
    <x v="760"/>
    <x v="12"/>
    <n v="1"/>
    <x v="0"/>
    <x v="0"/>
    <x v="0"/>
  </r>
  <r>
    <x v="77"/>
    <s v="410"/>
    <x v="761"/>
    <x v="3"/>
    <n v="1"/>
    <x v="0"/>
    <x v="0"/>
    <x v="0"/>
  </r>
  <r>
    <x v="77"/>
    <s v="410"/>
    <x v="762"/>
    <x v="2"/>
    <n v="1"/>
    <x v="63"/>
    <x v="0"/>
    <x v="71"/>
  </r>
  <r>
    <x v="77"/>
    <s v="410"/>
    <x v="763"/>
    <x v="2"/>
    <n v="1"/>
    <x v="89"/>
    <x v="0"/>
    <x v="108"/>
  </r>
  <r>
    <x v="77"/>
    <s v="410"/>
    <x v="764"/>
    <x v="2"/>
    <n v="1"/>
    <x v="0"/>
    <x v="0"/>
    <x v="0"/>
  </r>
  <r>
    <x v="77"/>
    <s v="410"/>
    <x v="765"/>
    <x v="2"/>
    <n v="1"/>
    <x v="0"/>
    <x v="0"/>
    <x v="0"/>
  </r>
  <r>
    <x v="77"/>
    <s v="410"/>
    <x v="766"/>
    <x v="13"/>
    <n v="1"/>
    <x v="0"/>
    <x v="0"/>
    <x v="0"/>
  </r>
  <r>
    <x v="77"/>
    <s v="410"/>
    <x v="767"/>
    <x v="13"/>
    <n v="1"/>
    <x v="53"/>
    <x v="0"/>
    <x v="27"/>
  </r>
  <r>
    <x v="77"/>
    <s v="410"/>
    <x v="768"/>
    <x v="9"/>
    <n v="1"/>
    <x v="0"/>
    <x v="0"/>
    <x v="0"/>
  </r>
  <r>
    <x v="77"/>
    <s v="410"/>
    <x v="769"/>
    <x v="2"/>
    <n v="1"/>
    <x v="0"/>
    <x v="0"/>
    <x v="0"/>
  </r>
  <r>
    <x v="77"/>
    <s v="410"/>
    <x v="609"/>
    <x v="2"/>
    <n v="1"/>
    <x v="0"/>
    <x v="0"/>
    <x v="0"/>
  </r>
  <r>
    <x v="77"/>
    <s v="410"/>
    <x v="770"/>
    <x v="2"/>
    <n v="1"/>
    <x v="0"/>
    <x v="0"/>
    <x v="0"/>
  </r>
  <r>
    <x v="77"/>
    <s v="410"/>
    <x v="771"/>
    <x v="2"/>
    <n v="2"/>
    <x v="0"/>
    <x v="0"/>
    <x v="0"/>
  </r>
  <r>
    <x v="77"/>
    <s v="410"/>
    <x v="772"/>
    <x v="2"/>
    <n v="1"/>
    <x v="0"/>
    <x v="0"/>
    <x v="0"/>
  </r>
  <r>
    <x v="77"/>
    <s v="410"/>
    <x v="773"/>
    <x v="2"/>
    <n v="1"/>
    <x v="0"/>
    <x v="0"/>
    <x v="0"/>
  </r>
  <r>
    <x v="77"/>
    <s v="410"/>
    <x v="774"/>
    <x v="2"/>
    <n v="1"/>
    <x v="0"/>
    <x v="0"/>
    <x v="0"/>
  </r>
  <r>
    <x v="77"/>
    <s v="410"/>
    <x v="775"/>
    <x v="2"/>
    <n v="3"/>
    <x v="0"/>
    <x v="0"/>
    <x v="0"/>
  </r>
  <r>
    <x v="77"/>
    <s v="410"/>
    <x v="776"/>
    <x v="2"/>
    <n v="1"/>
    <x v="0"/>
    <x v="0"/>
    <x v="0"/>
  </r>
  <r>
    <x v="77"/>
    <s v="410"/>
    <x v="777"/>
    <x v="2"/>
    <n v="1"/>
    <x v="0"/>
    <x v="0"/>
    <x v="0"/>
  </r>
  <r>
    <x v="77"/>
    <s v="410"/>
    <x v="778"/>
    <x v="2"/>
    <n v="1"/>
    <x v="0"/>
    <x v="0"/>
    <x v="0"/>
  </r>
  <r>
    <x v="77"/>
    <s v="410"/>
    <x v="24"/>
    <x v="3"/>
    <n v="1"/>
    <x v="0"/>
    <x v="0"/>
    <x v="0"/>
  </r>
  <r>
    <x v="77"/>
    <s v="410"/>
    <x v="779"/>
    <x v="3"/>
    <n v="1"/>
    <x v="0"/>
    <x v="0"/>
    <x v="0"/>
  </r>
  <r>
    <x v="77"/>
    <s v="410"/>
    <x v="780"/>
    <x v="2"/>
    <n v="1"/>
    <x v="0"/>
    <x v="0"/>
    <x v="0"/>
  </r>
  <r>
    <x v="77"/>
    <s v="410"/>
    <x v="499"/>
    <x v="2"/>
    <n v="1"/>
    <x v="0"/>
    <x v="0"/>
    <x v="0"/>
  </r>
  <r>
    <x v="77"/>
    <s v="410"/>
    <x v="781"/>
    <x v="2"/>
    <n v="1"/>
    <x v="0"/>
    <x v="0"/>
    <x v="0"/>
  </r>
  <r>
    <x v="77"/>
    <s v="410"/>
    <x v="782"/>
    <x v="2"/>
    <n v="1"/>
    <x v="0"/>
    <x v="0"/>
    <x v="0"/>
  </r>
  <r>
    <x v="77"/>
    <s v="410"/>
    <x v="130"/>
    <x v="2"/>
    <n v="3"/>
    <x v="0"/>
    <x v="0"/>
    <x v="0"/>
  </r>
  <r>
    <x v="77"/>
    <s v="410"/>
    <x v="783"/>
    <x v="3"/>
    <n v="1"/>
    <x v="0"/>
    <x v="0"/>
    <x v="0"/>
  </r>
  <r>
    <x v="77"/>
    <s v="410"/>
    <x v="784"/>
    <x v="3"/>
    <n v="1"/>
    <x v="0"/>
    <x v="0"/>
    <x v="0"/>
  </r>
  <r>
    <x v="77"/>
    <s v="410"/>
    <x v="785"/>
    <x v="13"/>
    <n v="1"/>
    <x v="0"/>
    <x v="0"/>
    <x v="0"/>
  </r>
  <r>
    <x v="77"/>
    <s v="410"/>
    <x v="559"/>
    <x v="3"/>
    <n v="1"/>
    <x v="0"/>
    <x v="0"/>
    <x v="0"/>
  </r>
  <r>
    <x v="77"/>
    <s v="410"/>
    <x v="786"/>
    <x v="2"/>
    <n v="1"/>
    <x v="0"/>
    <x v="0"/>
    <x v="0"/>
  </r>
  <r>
    <x v="77"/>
    <s v="410"/>
    <x v="787"/>
    <x v="2"/>
    <n v="3"/>
    <x v="0"/>
    <x v="0"/>
    <x v="0"/>
  </r>
  <r>
    <x v="77"/>
    <s v="410"/>
    <x v="788"/>
    <x v="2"/>
    <n v="19"/>
    <x v="0"/>
    <x v="0"/>
    <x v="0"/>
  </r>
  <r>
    <x v="77"/>
    <s v="410"/>
    <x v="789"/>
    <x v="2"/>
    <n v="1"/>
    <x v="0"/>
    <x v="0"/>
    <x v="0"/>
  </r>
  <r>
    <x v="77"/>
    <s v="410"/>
    <x v="790"/>
    <x v="3"/>
    <n v="1"/>
    <x v="0"/>
    <x v="0"/>
    <x v="0"/>
  </r>
  <r>
    <x v="77"/>
    <s v="410"/>
    <x v="791"/>
    <x v="3"/>
    <n v="1"/>
    <x v="0"/>
    <x v="0"/>
    <x v="0"/>
  </r>
  <r>
    <x v="77"/>
    <s v="410"/>
    <x v="792"/>
    <x v="2"/>
    <n v="1"/>
    <x v="0"/>
    <x v="0"/>
    <x v="0"/>
  </r>
  <r>
    <x v="77"/>
    <s v="410"/>
    <x v="793"/>
    <x v="2"/>
    <n v="1"/>
    <x v="90"/>
    <x v="0"/>
    <x v="109"/>
  </r>
  <r>
    <x v="77"/>
    <s v="410"/>
    <x v="794"/>
    <x v="3"/>
    <n v="3"/>
    <x v="0"/>
    <x v="0"/>
    <x v="0"/>
  </r>
  <r>
    <x v="77"/>
    <s v="410"/>
    <x v="795"/>
    <x v="11"/>
    <n v="1"/>
    <x v="0"/>
    <x v="0"/>
    <x v="0"/>
  </r>
  <r>
    <x v="77"/>
    <s v="410"/>
    <x v="183"/>
    <x v="3"/>
    <n v="1"/>
    <x v="0"/>
    <x v="0"/>
    <x v="0"/>
  </r>
  <r>
    <x v="77"/>
    <s v="410"/>
    <x v="32"/>
    <x v="2"/>
    <n v="1"/>
    <x v="0"/>
    <x v="0"/>
    <x v="0"/>
  </r>
  <r>
    <x v="77"/>
    <s v="410"/>
    <x v="796"/>
    <x v="2"/>
    <n v="2"/>
    <x v="0"/>
    <x v="0"/>
    <x v="0"/>
  </r>
  <r>
    <x v="77"/>
    <s v="410"/>
    <x v="797"/>
    <x v="9"/>
    <n v="2"/>
    <x v="0"/>
    <x v="0"/>
    <x v="0"/>
  </r>
  <r>
    <x v="77"/>
    <s v="410"/>
    <x v="798"/>
    <x v="2"/>
    <n v="1"/>
    <x v="0"/>
    <x v="0"/>
    <x v="0"/>
  </r>
  <r>
    <x v="77"/>
    <s v="410"/>
    <x v="798"/>
    <x v="3"/>
    <n v="2"/>
    <x v="0"/>
    <x v="0"/>
    <x v="0"/>
  </r>
  <r>
    <x v="77"/>
    <s v="410"/>
    <x v="799"/>
    <x v="14"/>
    <n v="1"/>
    <x v="0"/>
    <x v="49"/>
    <x v="110"/>
  </r>
  <r>
    <x v="77"/>
    <s v="410"/>
    <x v="800"/>
    <x v="6"/>
    <n v="6"/>
    <x v="0"/>
    <x v="50"/>
    <x v="10"/>
  </r>
  <r>
    <x v="77"/>
    <s v="410"/>
    <x v="800"/>
    <x v="12"/>
    <n v="14"/>
    <x v="0"/>
    <x v="0"/>
    <x v="0"/>
  </r>
  <r>
    <x v="77"/>
    <s v="410"/>
    <x v="800"/>
    <x v="3"/>
    <n v="7"/>
    <x v="0"/>
    <x v="0"/>
    <x v="0"/>
  </r>
  <r>
    <x v="77"/>
    <s v="410"/>
    <x v="480"/>
    <x v="2"/>
    <n v="1"/>
    <x v="91"/>
    <x v="0"/>
    <x v="111"/>
  </r>
  <r>
    <x v="77"/>
    <s v="410"/>
    <x v="236"/>
    <x v="12"/>
    <n v="2"/>
    <x v="0"/>
    <x v="0"/>
    <x v="0"/>
  </r>
  <r>
    <x v="77"/>
    <s v="410"/>
    <x v="236"/>
    <x v="3"/>
    <n v="1"/>
    <x v="0"/>
    <x v="0"/>
    <x v="0"/>
  </r>
  <r>
    <x v="77"/>
    <s v="410"/>
    <x v="801"/>
    <x v="2"/>
    <n v="1"/>
    <x v="0"/>
    <x v="0"/>
    <x v="0"/>
  </r>
  <r>
    <x v="77"/>
    <s v="410"/>
    <x v="802"/>
    <x v="2"/>
    <n v="5"/>
    <x v="23"/>
    <x v="0"/>
    <x v="14"/>
  </r>
  <r>
    <x v="77"/>
    <s v="410"/>
    <x v="802"/>
    <x v="14"/>
    <n v="3"/>
    <x v="0"/>
    <x v="6"/>
    <x v="11"/>
  </r>
  <r>
    <x v="77"/>
    <s v="410"/>
    <x v="803"/>
    <x v="9"/>
    <n v="7"/>
    <x v="0"/>
    <x v="0"/>
    <x v="0"/>
  </r>
  <r>
    <x v="77"/>
    <s v="410"/>
    <x v="804"/>
    <x v="8"/>
    <n v="5"/>
    <x v="0"/>
    <x v="35"/>
    <x v="51"/>
  </r>
  <r>
    <x v="77"/>
    <s v="410"/>
    <x v="805"/>
    <x v="2"/>
    <n v="1"/>
    <x v="0"/>
    <x v="0"/>
    <x v="0"/>
  </r>
  <r>
    <x v="77"/>
    <s v="410"/>
    <x v="806"/>
    <x v="9"/>
    <n v="2"/>
    <x v="0"/>
    <x v="0"/>
    <x v="0"/>
  </r>
  <r>
    <x v="77"/>
    <s v="410"/>
    <x v="806"/>
    <x v="2"/>
    <n v="13"/>
    <x v="0"/>
    <x v="0"/>
    <x v="0"/>
  </r>
  <r>
    <x v="77"/>
    <s v="410"/>
    <x v="806"/>
    <x v="3"/>
    <n v="2"/>
    <x v="0"/>
    <x v="0"/>
    <x v="0"/>
  </r>
  <r>
    <x v="77"/>
    <s v="410"/>
    <x v="807"/>
    <x v="2"/>
    <n v="1"/>
    <x v="0"/>
    <x v="0"/>
    <x v="0"/>
  </r>
  <r>
    <x v="77"/>
    <s v="410"/>
    <x v="807"/>
    <x v="10"/>
    <n v="1"/>
    <x v="10"/>
    <x v="0"/>
    <x v="13"/>
  </r>
  <r>
    <x v="77"/>
    <s v="410"/>
    <x v="808"/>
    <x v="9"/>
    <n v="2"/>
    <x v="0"/>
    <x v="0"/>
    <x v="0"/>
  </r>
  <r>
    <x v="77"/>
    <s v="410"/>
    <x v="546"/>
    <x v="9"/>
    <n v="1"/>
    <x v="0"/>
    <x v="0"/>
    <x v="0"/>
  </r>
  <r>
    <x v="77"/>
    <s v="410"/>
    <x v="546"/>
    <x v="2"/>
    <n v="1"/>
    <x v="5"/>
    <x v="0"/>
    <x v="7"/>
  </r>
  <r>
    <x v="77"/>
    <s v="410"/>
    <x v="809"/>
    <x v="3"/>
    <n v="1"/>
    <x v="0"/>
    <x v="0"/>
    <x v="0"/>
  </r>
  <r>
    <x v="78"/>
    <s v="423"/>
    <x v="752"/>
    <x v="2"/>
    <n v="1"/>
    <x v="0"/>
    <x v="0"/>
    <x v="0"/>
  </r>
  <r>
    <x v="78"/>
    <s v="423"/>
    <x v="810"/>
    <x v="2"/>
    <n v="1"/>
    <x v="0"/>
    <x v="0"/>
    <x v="0"/>
  </r>
  <r>
    <x v="78"/>
    <s v="423"/>
    <x v="811"/>
    <x v="3"/>
    <n v="1"/>
    <x v="0"/>
    <x v="12"/>
    <x v="23"/>
  </r>
  <r>
    <x v="78"/>
    <s v="423"/>
    <x v="812"/>
    <x v="3"/>
    <n v="1"/>
    <x v="0"/>
    <x v="0"/>
    <x v="0"/>
  </r>
  <r>
    <x v="78"/>
    <s v="423"/>
    <x v="813"/>
    <x v="2"/>
    <n v="1"/>
    <x v="0"/>
    <x v="0"/>
    <x v="0"/>
  </r>
  <r>
    <x v="78"/>
    <s v="423"/>
    <x v="814"/>
    <x v="3"/>
    <n v="1"/>
    <x v="0"/>
    <x v="0"/>
    <x v="0"/>
  </r>
  <r>
    <x v="78"/>
    <s v="423"/>
    <x v="228"/>
    <x v="2"/>
    <n v="7"/>
    <x v="0"/>
    <x v="0"/>
    <x v="0"/>
  </r>
  <r>
    <x v="78"/>
    <s v="423"/>
    <x v="815"/>
    <x v="2"/>
    <n v="7"/>
    <x v="74"/>
    <x v="5"/>
    <x v="39"/>
  </r>
  <r>
    <x v="79"/>
    <s v="115"/>
    <x v="816"/>
    <x v="2"/>
    <n v="1"/>
    <x v="0"/>
    <x v="0"/>
    <x v="0"/>
  </r>
  <r>
    <x v="79"/>
    <s v="115"/>
    <x v="343"/>
    <x v="2"/>
    <n v="1"/>
    <x v="0"/>
    <x v="0"/>
    <x v="0"/>
  </r>
  <r>
    <x v="79"/>
    <s v="115"/>
    <x v="817"/>
    <x v="2"/>
    <n v="1"/>
    <x v="92"/>
    <x v="0"/>
    <x v="88"/>
  </r>
  <r>
    <x v="79"/>
    <s v="115"/>
    <x v="817"/>
    <x v="3"/>
    <n v="1"/>
    <x v="0"/>
    <x v="0"/>
    <x v="0"/>
  </r>
  <r>
    <x v="79"/>
    <s v="115"/>
    <x v="818"/>
    <x v="2"/>
    <n v="1"/>
    <x v="0"/>
    <x v="0"/>
    <x v="0"/>
  </r>
  <r>
    <x v="79"/>
    <s v="115"/>
    <x v="819"/>
    <x v="2"/>
    <n v="1"/>
    <x v="0"/>
    <x v="0"/>
    <x v="0"/>
  </r>
  <r>
    <x v="79"/>
    <s v="115"/>
    <x v="222"/>
    <x v="3"/>
    <n v="1"/>
    <x v="0"/>
    <x v="0"/>
    <x v="0"/>
  </r>
  <r>
    <x v="79"/>
    <s v="115"/>
    <x v="820"/>
    <x v="11"/>
    <n v="1"/>
    <x v="0"/>
    <x v="0"/>
    <x v="0"/>
  </r>
  <r>
    <x v="79"/>
    <s v="115"/>
    <x v="821"/>
    <x v="2"/>
    <n v="1"/>
    <x v="0"/>
    <x v="0"/>
    <x v="0"/>
  </r>
  <r>
    <x v="79"/>
    <s v="115"/>
    <x v="822"/>
    <x v="3"/>
    <n v="1"/>
    <x v="0"/>
    <x v="0"/>
    <x v="0"/>
  </r>
  <r>
    <x v="79"/>
    <s v="115"/>
    <x v="823"/>
    <x v="20"/>
    <n v="1"/>
    <x v="0"/>
    <x v="0"/>
    <x v="0"/>
  </r>
  <r>
    <x v="79"/>
    <s v="115"/>
    <x v="823"/>
    <x v="8"/>
    <n v="3"/>
    <x v="0"/>
    <x v="0"/>
    <x v="0"/>
  </r>
  <r>
    <x v="79"/>
    <s v="115"/>
    <x v="823"/>
    <x v="3"/>
    <n v="1"/>
    <x v="0"/>
    <x v="0"/>
    <x v="0"/>
  </r>
  <r>
    <x v="80"/>
    <s v="325"/>
    <x v="824"/>
    <x v="8"/>
    <n v="1"/>
    <x v="0"/>
    <x v="4"/>
    <x v="13"/>
  </r>
  <r>
    <x v="80"/>
    <s v="325"/>
    <x v="203"/>
    <x v="6"/>
    <n v="1"/>
    <x v="0"/>
    <x v="0"/>
    <x v="0"/>
  </r>
  <r>
    <x v="80"/>
    <s v="325"/>
    <x v="825"/>
    <x v="2"/>
    <n v="1"/>
    <x v="0"/>
    <x v="0"/>
    <x v="0"/>
  </r>
  <r>
    <x v="80"/>
    <s v="325"/>
    <x v="826"/>
    <x v="0"/>
    <n v="1"/>
    <x v="0"/>
    <x v="0"/>
    <x v="0"/>
  </r>
  <r>
    <x v="80"/>
    <s v="325"/>
    <x v="827"/>
    <x v="2"/>
    <n v="1"/>
    <x v="0"/>
    <x v="0"/>
    <x v="0"/>
  </r>
  <r>
    <x v="80"/>
    <s v="325"/>
    <x v="828"/>
    <x v="6"/>
    <n v="1"/>
    <x v="0"/>
    <x v="0"/>
    <x v="0"/>
  </r>
  <r>
    <x v="80"/>
    <s v="325"/>
    <x v="26"/>
    <x v="6"/>
    <n v="4"/>
    <x v="0"/>
    <x v="0"/>
    <x v="0"/>
  </r>
  <r>
    <x v="80"/>
    <s v="325"/>
    <x v="547"/>
    <x v="1"/>
    <n v="1"/>
    <x v="0"/>
    <x v="0"/>
    <x v="0"/>
  </r>
  <r>
    <x v="80"/>
    <s v="325"/>
    <x v="1"/>
    <x v="1"/>
    <n v="2"/>
    <x v="0"/>
    <x v="0"/>
    <x v="0"/>
  </r>
  <r>
    <x v="80"/>
    <s v="325"/>
    <x v="829"/>
    <x v="2"/>
    <n v="1"/>
    <x v="0"/>
    <x v="0"/>
    <x v="0"/>
  </r>
  <r>
    <x v="80"/>
    <s v="325"/>
    <x v="2"/>
    <x v="2"/>
    <n v="1"/>
    <x v="0"/>
    <x v="0"/>
    <x v="0"/>
  </r>
  <r>
    <x v="80"/>
    <s v="325"/>
    <x v="3"/>
    <x v="2"/>
    <n v="1"/>
    <x v="0"/>
    <x v="0"/>
    <x v="0"/>
  </r>
  <r>
    <x v="80"/>
    <s v="325"/>
    <x v="429"/>
    <x v="8"/>
    <n v="1"/>
    <x v="0"/>
    <x v="0"/>
    <x v="0"/>
  </r>
  <r>
    <x v="80"/>
    <s v="325"/>
    <x v="830"/>
    <x v="3"/>
    <n v="2"/>
    <x v="18"/>
    <x v="0"/>
    <x v="22"/>
  </r>
  <r>
    <x v="80"/>
    <s v="325"/>
    <x v="831"/>
    <x v="3"/>
    <n v="1"/>
    <x v="0"/>
    <x v="0"/>
    <x v="0"/>
  </r>
  <r>
    <x v="80"/>
    <s v="325"/>
    <x v="377"/>
    <x v="3"/>
    <n v="1"/>
    <x v="0"/>
    <x v="0"/>
    <x v="0"/>
  </r>
  <r>
    <x v="80"/>
    <s v="325"/>
    <x v="190"/>
    <x v="2"/>
    <n v="2"/>
    <x v="0"/>
    <x v="0"/>
    <x v="0"/>
  </r>
  <r>
    <x v="80"/>
    <s v="325"/>
    <x v="779"/>
    <x v="2"/>
    <n v="1"/>
    <x v="0"/>
    <x v="0"/>
    <x v="0"/>
  </r>
  <r>
    <x v="80"/>
    <s v="325"/>
    <x v="655"/>
    <x v="2"/>
    <n v="5"/>
    <x v="0"/>
    <x v="0"/>
    <x v="0"/>
  </r>
  <r>
    <x v="80"/>
    <s v="325"/>
    <x v="655"/>
    <x v="3"/>
    <n v="1"/>
    <x v="0"/>
    <x v="0"/>
    <x v="0"/>
  </r>
  <r>
    <x v="80"/>
    <s v="325"/>
    <x v="832"/>
    <x v="2"/>
    <n v="1"/>
    <x v="0"/>
    <x v="0"/>
    <x v="0"/>
  </r>
  <r>
    <x v="80"/>
    <s v="325"/>
    <x v="29"/>
    <x v="3"/>
    <n v="3"/>
    <x v="0"/>
    <x v="0"/>
    <x v="0"/>
  </r>
  <r>
    <x v="80"/>
    <s v="325"/>
    <x v="227"/>
    <x v="3"/>
    <n v="1"/>
    <x v="0"/>
    <x v="0"/>
    <x v="0"/>
  </r>
  <r>
    <x v="80"/>
    <s v="325"/>
    <x v="833"/>
    <x v="21"/>
    <n v="1"/>
    <x v="0"/>
    <x v="0"/>
    <x v="0"/>
  </r>
  <r>
    <x v="80"/>
    <s v="325"/>
    <x v="834"/>
    <x v="3"/>
    <n v="1"/>
    <x v="0"/>
    <x v="0"/>
    <x v="0"/>
  </r>
  <r>
    <x v="80"/>
    <s v="325"/>
    <x v="32"/>
    <x v="6"/>
    <n v="1"/>
    <x v="0"/>
    <x v="0"/>
    <x v="0"/>
  </r>
  <r>
    <x v="81"/>
    <s v="309"/>
    <x v="835"/>
    <x v="2"/>
    <n v="1"/>
    <x v="0"/>
    <x v="4"/>
    <x v="13"/>
  </r>
  <r>
    <x v="81"/>
    <s v="309"/>
    <x v="836"/>
    <x v="2"/>
    <n v="2"/>
    <x v="46"/>
    <x v="0"/>
    <x v="51"/>
  </r>
  <r>
    <x v="81"/>
    <s v="309"/>
    <x v="837"/>
    <x v="2"/>
    <n v="1"/>
    <x v="0"/>
    <x v="0"/>
    <x v="0"/>
  </r>
  <r>
    <x v="81"/>
    <s v="309"/>
    <x v="838"/>
    <x v="2"/>
    <n v="1"/>
    <x v="93"/>
    <x v="51"/>
    <x v="112"/>
  </r>
  <r>
    <x v="81"/>
    <s v="309"/>
    <x v="473"/>
    <x v="2"/>
    <n v="1"/>
    <x v="0"/>
    <x v="0"/>
    <x v="0"/>
  </r>
  <r>
    <x v="81"/>
    <s v="309"/>
    <x v="250"/>
    <x v="3"/>
    <n v="1"/>
    <x v="0"/>
    <x v="0"/>
    <x v="0"/>
  </r>
  <r>
    <x v="81"/>
    <s v="309"/>
    <x v="811"/>
    <x v="0"/>
    <n v="1"/>
    <x v="0"/>
    <x v="0"/>
    <x v="0"/>
  </r>
  <r>
    <x v="81"/>
    <s v="309"/>
    <x v="661"/>
    <x v="2"/>
    <n v="1"/>
    <x v="0"/>
    <x v="0"/>
    <x v="0"/>
  </r>
  <r>
    <x v="81"/>
    <s v="309"/>
    <x v="605"/>
    <x v="1"/>
    <n v="2"/>
    <x v="94"/>
    <x v="0"/>
    <x v="113"/>
  </r>
  <r>
    <x v="81"/>
    <s v="309"/>
    <x v="839"/>
    <x v="1"/>
    <n v="1"/>
    <x v="0"/>
    <x v="0"/>
    <x v="0"/>
  </r>
  <r>
    <x v="81"/>
    <s v="309"/>
    <x v="839"/>
    <x v="2"/>
    <n v="1"/>
    <x v="0"/>
    <x v="0"/>
    <x v="0"/>
  </r>
  <r>
    <x v="81"/>
    <s v="309"/>
    <x v="779"/>
    <x v="2"/>
    <n v="1"/>
    <x v="26"/>
    <x v="0"/>
    <x v="31"/>
  </r>
  <r>
    <x v="81"/>
    <s v="309"/>
    <x v="125"/>
    <x v="2"/>
    <n v="1"/>
    <x v="0"/>
    <x v="0"/>
    <x v="0"/>
  </r>
  <r>
    <x v="81"/>
    <s v="309"/>
    <x v="840"/>
    <x v="2"/>
    <n v="1"/>
    <x v="0"/>
    <x v="0"/>
    <x v="0"/>
  </r>
  <r>
    <x v="81"/>
    <s v="309"/>
    <x v="841"/>
    <x v="3"/>
    <n v="1"/>
    <x v="0"/>
    <x v="0"/>
    <x v="0"/>
  </r>
  <r>
    <x v="81"/>
    <s v="309"/>
    <x v="842"/>
    <x v="3"/>
    <n v="3"/>
    <x v="0"/>
    <x v="0"/>
    <x v="0"/>
  </r>
  <r>
    <x v="81"/>
    <s v="309"/>
    <x v="843"/>
    <x v="2"/>
    <n v="1"/>
    <x v="0"/>
    <x v="0"/>
    <x v="0"/>
  </r>
  <r>
    <x v="81"/>
    <s v="309"/>
    <x v="844"/>
    <x v="2"/>
    <n v="1"/>
    <x v="0"/>
    <x v="0"/>
    <x v="0"/>
  </r>
  <r>
    <x v="82"/>
    <s v="122"/>
    <x v="845"/>
    <x v="8"/>
    <n v="1"/>
    <x v="0"/>
    <x v="0"/>
    <x v="0"/>
  </r>
  <r>
    <x v="82"/>
    <s v="122"/>
    <x v="846"/>
    <x v="12"/>
    <n v="1"/>
    <x v="0"/>
    <x v="0"/>
    <x v="0"/>
  </r>
  <r>
    <x v="82"/>
    <s v="122"/>
    <x v="847"/>
    <x v="12"/>
    <n v="1"/>
    <x v="0"/>
    <x v="0"/>
    <x v="0"/>
  </r>
  <r>
    <x v="82"/>
    <s v="122"/>
    <x v="848"/>
    <x v="8"/>
    <n v="1"/>
    <x v="0"/>
    <x v="37"/>
    <x v="85"/>
  </r>
  <r>
    <x v="82"/>
    <s v="122"/>
    <x v="849"/>
    <x v="3"/>
    <n v="1"/>
    <x v="0"/>
    <x v="0"/>
    <x v="0"/>
  </r>
  <r>
    <x v="82"/>
    <s v="122"/>
    <x v="850"/>
    <x v="8"/>
    <n v="1"/>
    <x v="0"/>
    <x v="0"/>
    <x v="0"/>
  </r>
  <r>
    <x v="82"/>
    <s v="122"/>
    <x v="851"/>
    <x v="2"/>
    <n v="1"/>
    <x v="0"/>
    <x v="0"/>
    <x v="0"/>
  </r>
  <r>
    <x v="82"/>
    <s v="122"/>
    <x v="852"/>
    <x v="3"/>
    <n v="1"/>
    <x v="47"/>
    <x v="52"/>
    <x v="114"/>
  </r>
  <r>
    <x v="82"/>
    <s v="122"/>
    <x v="853"/>
    <x v="3"/>
    <n v="1"/>
    <x v="0"/>
    <x v="0"/>
    <x v="0"/>
  </r>
  <r>
    <x v="82"/>
    <s v="122"/>
    <x v="854"/>
    <x v="3"/>
    <n v="1"/>
    <x v="0"/>
    <x v="0"/>
    <x v="0"/>
  </r>
  <r>
    <x v="82"/>
    <s v="122"/>
    <x v="855"/>
    <x v="3"/>
    <n v="1"/>
    <x v="23"/>
    <x v="29"/>
    <x v="28"/>
  </r>
  <r>
    <x v="82"/>
    <s v="122"/>
    <x v="856"/>
    <x v="2"/>
    <n v="1"/>
    <x v="35"/>
    <x v="53"/>
    <x v="115"/>
  </r>
  <r>
    <x v="82"/>
    <s v="122"/>
    <x v="856"/>
    <x v="3"/>
    <n v="1"/>
    <x v="0"/>
    <x v="0"/>
    <x v="0"/>
  </r>
  <r>
    <x v="82"/>
    <s v="122"/>
    <x v="857"/>
    <x v="2"/>
    <n v="1"/>
    <x v="0"/>
    <x v="0"/>
    <x v="0"/>
  </r>
  <r>
    <x v="82"/>
    <s v="122"/>
    <x v="858"/>
    <x v="3"/>
    <n v="1"/>
    <x v="5"/>
    <x v="0"/>
    <x v="7"/>
  </r>
  <r>
    <x v="82"/>
    <s v="122"/>
    <x v="859"/>
    <x v="12"/>
    <n v="1"/>
    <x v="0"/>
    <x v="0"/>
    <x v="0"/>
  </r>
  <r>
    <x v="83"/>
    <s v="107"/>
    <x v="860"/>
    <x v="16"/>
    <n v="1"/>
    <x v="11"/>
    <x v="0"/>
    <x v="49"/>
  </r>
  <r>
    <x v="83"/>
    <s v="107"/>
    <x v="860"/>
    <x v="3"/>
    <n v="1"/>
    <x v="11"/>
    <x v="0"/>
    <x v="49"/>
  </r>
  <r>
    <x v="83"/>
    <s v="107"/>
    <x v="38"/>
    <x v="2"/>
    <n v="2"/>
    <x v="0"/>
    <x v="0"/>
    <x v="0"/>
  </r>
  <r>
    <x v="83"/>
    <s v="107"/>
    <x v="215"/>
    <x v="2"/>
    <n v="1"/>
    <x v="0"/>
    <x v="0"/>
    <x v="0"/>
  </r>
  <r>
    <x v="83"/>
    <s v="107"/>
    <x v="215"/>
    <x v="3"/>
    <n v="2"/>
    <x v="0"/>
    <x v="0"/>
    <x v="0"/>
  </r>
  <r>
    <x v="83"/>
    <s v="107"/>
    <x v="861"/>
    <x v="2"/>
    <n v="1"/>
    <x v="0"/>
    <x v="0"/>
    <x v="0"/>
  </r>
  <r>
    <x v="83"/>
    <s v="107"/>
    <x v="339"/>
    <x v="4"/>
    <n v="1"/>
    <x v="0"/>
    <x v="0"/>
    <x v="0"/>
  </r>
  <r>
    <x v="83"/>
    <s v="107"/>
    <x v="86"/>
    <x v="3"/>
    <n v="1"/>
    <x v="0"/>
    <x v="0"/>
    <x v="0"/>
  </r>
  <r>
    <x v="83"/>
    <s v="107"/>
    <x v="595"/>
    <x v="6"/>
    <n v="2"/>
    <x v="0"/>
    <x v="0"/>
    <x v="0"/>
  </r>
  <r>
    <x v="83"/>
    <s v="107"/>
    <x v="595"/>
    <x v="3"/>
    <n v="1"/>
    <x v="0"/>
    <x v="0"/>
    <x v="0"/>
  </r>
  <r>
    <x v="83"/>
    <s v="107"/>
    <x v="862"/>
    <x v="2"/>
    <n v="1"/>
    <x v="0"/>
    <x v="0"/>
    <x v="0"/>
  </r>
  <r>
    <x v="83"/>
    <s v="107"/>
    <x v="863"/>
    <x v="2"/>
    <n v="2"/>
    <x v="95"/>
    <x v="0"/>
    <x v="116"/>
  </r>
  <r>
    <x v="83"/>
    <s v="107"/>
    <x v="864"/>
    <x v="0"/>
    <n v="1"/>
    <x v="0"/>
    <x v="0"/>
    <x v="0"/>
  </r>
  <r>
    <x v="83"/>
    <s v="107"/>
    <x v="832"/>
    <x v="8"/>
    <n v="1"/>
    <x v="0"/>
    <x v="0"/>
    <x v="0"/>
  </r>
  <r>
    <x v="83"/>
    <s v="107"/>
    <x v="865"/>
    <x v="3"/>
    <n v="1"/>
    <x v="96"/>
    <x v="0"/>
    <x v="117"/>
  </r>
  <r>
    <x v="83"/>
    <s v="107"/>
    <x v="866"/>
    <x v="9"/>
    <n v="1"/>
    <x v="0"/>
    <x v="0"/>
    <x v="0"/>
  </r>
  <r>
    <x v="83"/>
    <s v="107"/>
    <x v="867"/>
    <x v="2"/>
    <n v="2"/>
    <x v="0"/>
    <x v="0"/>
    <x v="0"/>
  </r>
  <r>
    <x v="83"/>
    <s v="107"/>
    <x v="868"/>
    <x v="2"/>
    <n v="1"/>
    <x v="0"/>
    <x v="0"/>
    <x v="0"/>
  </r>
  <r>
    <x v="83"/>
    <s v="107"/>
    <x v="590"/>
    <x v="2"/>
    <n v="1"/>
    <x v="0"/>
    <x v="0"/>
    <x v="0"/>
  </r>
  <r>
    <x v="83"/>
    <s v="107"/>
    <x v="869"/>
    <x v="3"/>
    <n v="1"/>
    <x v="0"/>
    <x v="0"/>
    <x v="0"/>
  </r>
  <r>
    <x v="83"/>
    <s v="107"/>
    <x v="870"/>
    <x v="2"/>
    <n v="1"/>
    <x v="0"/>
    <x v="0"/>
    <x v="0"/>
  </r>
  <r>
    <x v="83"/>
    <s v="107"/>
    <x v="871"/>
    <x v="2"/>
    <n v="1"/>
    <x v="24"/>
    <x v="0"/>
    <x v="28"/>
  </r>
  <r>
    <x v="83"/>
    <s v="107"/>
    <x v="872"/>
    <x v="2"/>
    <n v="1"/>
    <x v="35"/>
    <x v="0"/>
    <x v="29"/>
  </r>
  <r>
    <x v="83"/>
    <s v="107"/>
    <x v="873"/>
    <x v="2"/>
    <n v="1"/>
    <x v="0"/>
    <x v="0"/>
    <x v="0"/>
  </r>
  <r>
    <x v="84"/>
    <s v="124"/>
    <x v="874"/>
    <x v="12"/>
    <n v="1"/>
    <x v="0"/>
    <x v="0"/>
    <x v="0"/>
  </r>
  <r>
    <x v="84"/>
    <s v="124"/>
    <x v="875"/>
    <x v="4"/>
    <n v="1"/>
    <x v="0"/>
    <x v="0"/>
    <x v="0"/>
  </r>
  <r>
    <x v="84"/>
    <s v="124"/>
    <x v="876"/>
    <x v="3"/>
    <n v="1"/>
    <x v="0"/>
    <x v="0"/>
    <x v="0"/>
  </r>
  <r>
    <x v="84"/>
    <s v="124"/>
    <x v="877"/>
    <x v="2"/>
    <n v="1"/>
    <x v="11"/>
    <x v="0"/>
    <x v="49"/>
  </r>
  <r>
    <x v="84"/>
    <s v="124"/>
    <x v="878"/>
    <x v="12"/>
    <n v="1"/>
    <x v="0"/>
    <x v="0"/>
    <x v="0"/>
  </r>
  <r>
    <x v="84"/>
    <s v="124"/>
    <x v="455"/>
    <x v="2"/>
    <n v="1"/>
    <x v="0"/>
    <x v="0"/>
    <x v="0"/>
  </r>
  <r>
    <x v="84"/>
    <s v="124"/>
    <x v="879"/>
    <x v="11"/>
    <n v="1"/>
    <x v="31"/>
    <x v="0"/>
    <x v="37"/>
  </r>
  <r>
    <x v="84"/>
    <s v="124"/>
    <x v="880"/>
    <x v="2"/>
    <n v="1"/>
    <x v="0"/>
    <x v="0"/>
    <x v="0"/>
  </r>
  <r>
    <x v="84"/>
    <s v="124"/>
    <x v="881"/>
    <x v="8"/>
    <n v="1"/>
    <x v="0"/>
    <x v="0"/>
    <x v="0"/>
  </r>
  <r>
    <x v="84"/>
    <s v="124"/>
    <x v="882"/>
    <x v="2"/>
    <n v="1"/>
    <x v="0"/>
    <x v="0"/>
    <x v="0"/>
  </r>
  <r>
    <x v="84"/>
    <s v="124"/>
    <x v="883"/>
    <x v="2"/>
    <n v="1"/>
    <x v="0"/>
    <x v="0"/>
    <x v="0"/>
  </r>
  <r>
    <x v="84"/>
    <s v="124"/>
    <x v="884"/>
    <x v="3"/>
    <n v="1"/>
    <x v="0"/>
    <x v="0"/>
    <x v="0"/>
  </r>
  <r>
    <x v="84"/>
    <s v="124"/>
    <x v="885"/>
    <x v="2"/>
    <n v="1"/>
    <x v="0"/>
    <x v="0"/>
    <x v="0"/>
  </r>
  <r>
    <x v="84"/>
    <s v="124"/>
    <x v="886"/>
    <x v="2"/>
    <n v="1"/>
    <x v="0"/>
    <x v="0"/>
    <x v="0"/>
  </r>
  <r>
    <x v="84"/>
    <s v="124"/>
    <x v="887"/>
    <x v="3"/>
    <n v="1"/>
    <x v="0"/>
    <x v="0"/>
    <x v="0"/>
  </r>
  <r>
    <x v="84"/>
    <s v="124"/>
    <x v="86"/>
    <x v="3"/>
    <n v="1"/>
    <x v="0"/>
    <x v="0"/>
    <x v="0"/>
  </r>
  <r>
    <x v="84"/>
    <s v="124"/>
    <x v="888"/>
    <x v="9"/>
    <n v="1"/>
    <x v="0"/>
    <x v="0"/>
    <x v="0"/>
  </r>
  <r>
    <x v="84"/>
    <s v="124"/>
    <x v="889"/>
    <x v="2"/>
    <n v="1"/>
    <x v="53"/>
    <x v="0"/>
    <x v="27"/>
  </r>
  <r>
    <x v="84"/>
    <s v="124"/>
    <x v="180"/>
    <x v="3"/>
    <n v="1"/>
    <x v="92"/>
    <x v="0"/>
    <x v="88"/>
  </r>
  <r>
    <x v="84"/>
    <s v="124"/>
    <x v="398"/>
    <x v="2"/>
    <n v="1"/>
    <x v="0"/>
    <x v="0"/>
    <x v="0"/>
  </r>
  <r>
    <x v="84"/>
    <s v="124"/>
    <x v="890"/>
    <x v="2"/>
    <n v="10"/>
    <x v="23"/>
    <x v="0"/>
    <x v="14"/>
  </r>
  <r>
    <x v="84"/>
    <s v="124"/>
    <x v="79"/>
    <x v="2"/>
    <n v="2"/>
    <x v="23"/>
    <x v="0"/>
    <x v="14"/>
  </r>
  <r>
    <x v="84"/>
    <s v="124"/>
    <x v="891"/>
    <x v="11"/>
    <n v="1"/>
    <x v="0"/>
    <x v="0"/>
    <x v="0"/>
  </r>
  <r>
    <x v="85"/>
    <s v="312"/>
    <x v="892"/>
    <x v="6"/>
    <n v="1"/>
    <x v="0"/>
    <x v="0"/>
    <x v="0"/>
  </r>
  <r>
    <x v="85"/>
    <s v="312"/>
    <x v="893"/>
    <x v="6"/>
    <n v="2"/>
    <x v="0"/>
    <x v="0"/>
    <x v="0"/>
  </r>
  <r>
    <x v="85"/>
    <s v="312"/>
    <x v="547"/>
    <x v="1"/>
    <n v="1"/>
    <x v="0"/>
    <x v="0"/>
    <x v="0"/>
  </r>
  <r>
    <x v="85"/>
    <s v="312"/>
    <x v="1"/>
    <x v="1"/>
    <n v="3"/>
    <x v="0"/>
    <x v="0"/>
    <x v="0"/>
  </r>
  <r>
    <x v="85"/>
    <s v="312"/>
    <x v="2"/>
    <x v="2"/>
    <n v="1"/>
    <x v="0"/>
    <x v="0"/>
    <x v="0"/>
  </r>
  <r>
    <x v="85"/>
    <s v="312"/>
    <x v="3"/>
    <x v="2"/>
    <n v="1"/>
    <x v="0"/>
    <x v="0"/>
    <x v="0"/>
  </r>
  <r>
    <x v="85"/>
    <s v="312"/>
    <x v="112"/>
    <x v="2"/>
    <n v="1"/>
    <x v="0"/>
    <x v="0"/>
    <x v="0"/>
  </r>
  <r>
    <x v="85"/>
    <s v="312"/>
    <x v="664"/>
    <x v="3"/>
    <n v="1"/>
    <x v="0"/>
    <x v="0"/>
    <x v="0"/>
  </r>
  <r>
    <x v="85"/>
    <s v="312"/>
    <x v="376"/>
    <x v="1"/>
    <n v="1"/>
    <x v="0"/>
    <x v="0"/>
    <x v="0"/>
  </r>
  <r>
    <x v="85"/>
    <s v="312"/>
    <x v="7"/>
    <x v="6"/>
    <n v="1"/>
    <x v="0"/>
    <x v="0"/>
    <x v="0"/>
  </r>
  <r>
    <x v="85"/>
    <s v="312"/>
    <x v="640"/>
    <x v="2"/>
    <n v="1"/>
    <x v="0"/>
    <x v="0"/>
    <x v="0"/>
  </r>
  <r>
    <x v="85"/>
    <s v="312"/>
    <x v="640"/>
    <x v="3"/>
    <n v="1"/>
    <x v="0"/>
    <x v="0"/>
    <x v="0"/>
  </r>
  <r>
    <x v="85"/>
    <s v="312"/>
    <x v="655"/>
    <x v="2"/>
    <n v="7"/>
    <x v="0"/>
    <x v="0"/>
    <x v="0"/>
  </r>
  <r>
    <x v="85"/>
    <s v="312"/>
    <x v="641"/>
    <x v="2"/>
    <n v="1"/>
    <x v="0"/>
    <x v="0"/>
    <x v="0"/>
  </r>
  <r>
    <x v="85"/>
    <s v="312"/>
    <x v="29"/>
    <x v="2"/>
    <n v="4"/>
    <x v="0"/>
    <x v="0"/>
    <x v="0"/>
  </r>
  <r>
    <x v="85"/>
    <s v="312"/>
    <x v="29"/>
    <x v="3"/>
    <n v="1"/>
    <x v="0"/>
    <x v="0"/>
    <x v="0"/>
  </r>
  <r>
    <x v="85"/>
    <s v="312"/>
    <x v="384"/>
    <x v="2"/>
    <n v="1"/>
    <x v="0"/>
    <x v="0"/>
    <x v="0"/>
  </r>
  <r>
    <x v="85"/>
    <s v="312"/>
    <x v="894"/>
    <x v="6"/>
    <n v="1"/>
    <x v="0"/>
    <x v="0"/>
    <x v="0"/>
  </r>
  <r>
    <x v="85"/>
    <s v="312"/>
    <x v="34"/>
    <x v="3"/>
    <n v="1"/>
    <x v="0"/>
    <x v="0"/>
    <x v="0"/>
  </r>
  <r>
    <x v="86"/>
    <s v="116"/>
    <x v="895"/>
    <x v="2"/>
    <n v="1"/>
    <x v="0"/>
    <x v="4"/>
    <x v="13"/>
  </r>
  <r>
    <x v="86"/>
    <s v="116"/>
    <x v="896"/>
    <x v="2"/>
    <n v="1"/>
    <x v="0"/>
    <x v="4"/>
    <x v="13"/>
  </r>
  <r>
    <x v="86"/>
    <s v="116"/>
    <x v="277"/>
    <x v="2"/>
    <n v="1"/>
    <x v="0"/>
    <x v="0"/>
    <x v="0"/>
  </r>
  <r>
    <x v="86"/>
    <s v="116"/>
    <x v="897"/>
    <x v="2"/>
    <n v="1"/>
    <x v="0"/>
    <x v="4"/>
    <x v="13"/>
  </r>
  <r>
    <x v="86"/>
    <s v="116"/>
    <x v="898"/>
    <x v="3"/>
    <n v="1"/>
    <x v="0"/>
    <x v="0"/>
    <x v="0"/>
  </r>
  <r>
    <x v="86"/>
    <s v="116"/>
    <x v="899"/>
    <x v="2"/>
    <n v="1"/>
    <x v="0"/>
    <x v="0"/>
    <x v="0"/>
  </r>
  <r>
    <x v="86"/>
    <s v="116"/>
    <x v="900"/>
    <x v="2"/>
    <n v="1"/>
    <x v="0"/>
    <x v="0"/>
    <x v="0"/>
  </r>
  <r>
    <x v="86"/>
    <s v="116"/>
    <x v="227"/>
    <x v="2"/>
    <n v="1"/>
    <x v="0"/>
    <x v="0"/>
    <x v="0"/>
  </r>
  <r>
    <x v="86"/>
    <s v="116"/>
    <x v="228"/>
    <x v="2"/>
    <n v="1"/>
    <x v="0"/>
    <x v="0"/>
    <x v="0"/>
  </r>
  <r>
    <x v="86"/>
    <s v="116"/>
    <x v="228"/>
    <x v="3"/>
    <n v="1"/>
    <x v="97"/>
    <x v="0"/>
    <x v="118"/>
  </r>
  <r>
    <x v="86"/>
    <s v="116"/>
    <x v="901"/>
    <x v="2"/>
    <n v="1"/>
    <x v="0"/>
    <x v="0"/>
    <x v="0"/>
  </r>
  <r>
    <x v="87"/>
    <s v="109"/>
    <x v="902"/>
    <x v="16"/>
    <n v="1"/>
    <x v="85"/>
    <x v="26"/>
    <x v="119"/>
  </r>
  <r>
    <x v="87"/>
    <s v="109"/>
    <x v="903"/>
    <x v="2"/>
    <n v="1"/>
    <x v="0"/>
    <x v="0"/>
    <x v="0"/>
  </r>
  <r>
    <x v="87"/>
    <s v="109"/>
    <x v="904"/>
    <x v="2"/>
    <n v="1"/>
    <x v="0"/>
    <x v="0"/>
    <x v="0"/>
  </r>
  <r>
    <x v="87"/>
    <s v="109"/>
    <x v="905"/>
    <x v="3"/>
    <n v="1"/>
    <x v="0"/>
    <x v="0"/>
    <x v="0"/>
  </r>
  <r>
    <x v="87"/>
    <s v="109"/>
    <x v="86"/>
    <x v="3"/>
    <n v="1"/>
    <x v="0"/>
    <x v="0"/>
    <x v="0"/>
  </r>
  <r>
    <x v="87"/>
    <s v="109"/>
    <x v="906"/>
    <x v="0"/>
    <n v="1"/>
    <x v="0"/>
    <x v="0"/>
    <x v="0"/>
  </r>
  <r>
    <x v="87"/>
    <s v="109"/>
    <x v="907"/>
    <x v="2"/>
    <n v="9"/>
    <x v="0"/>
    <x v="0"/>
    <x v="0"/>
  </r>
  <r>
    <x v="87"/>
    <s v="109"/>
    <x v="868"/>
    <x v="3"/>
    <n v="1"/>
    <x v="61"/>
    <x v="0"/>
    <x v="68"/>
  </r>
  <r>
    <x v="87"/>
    <s v="109"/>
    <x v="908"/>
    <x v="2"/>
    <n v="2"/>
    <x v="0"/>
    <x v="0"/>
    <x v="0"/>
  </r>
  <r>
    <x v="87"/>
    <s v="109"/>
    <x v="233"/>
    <x v="3"/>
    <n v="1"/>
    <x v="98"/>
    <x v="0"/>
    <x v="120"/>
  </r>
  <r>
    <x v="88"/>
    <s v="225"/>
    <x v="909"/>
    <x v="2"/>
    <n v="1"/>
    <x v="0"/>
    <x v="0"/>
    <x v="0"/>
  </r>
  <r>
    <x v="89"/>
    <s v="224"/>
    <x v="910"/>
    <x v="3"/>
    <n v="1"/>
    <x v="0"/>
    <x v="0"/>
    <x v="0"/>
  </r>
  <r>
    <x v="89"/>
    <s v="224"/>
    <x v="110"/>
    <x v="2"/>
    <n v="1"/>
    <x v="0"/>
    <x v="0"/>
    <x v="0"/>
  </r>
  <r>
    <x v="89"/>
    <s v="224"/>
    <x v="376"/>
    <x v="6"/>
    <n v="2"/>
    <x v="0"/>
    <x v="0"/>
    <x v="0"/>
  </r>
  <r>
    <x v="89"/>
    <s v="224"/>
    <x v="376"/>
    <x v="2"/>
    <n v="2"/>
    <x v="0"/>
    <x v="0"/>
    <x v="0"/>
  </r>
  <r>
    <x v="89"/>
    <s v="224"/>
    <x v="376"/>
    <x v="0"/>
    <n v="1"/>
    <x v="0"/>
    <x v="0"/>
    <x v="0"/>
  </r>
  <r>
    <x v="89"/>
    <s v="224"/>
    <x v="376"/>
    <x v="3"/>
    <n v="1"/>
    <x v="0"/>
    <x v="0"/>
    <x v="0"/>
  </r>
  <r>
    <x v="89"/>
    <s v="224"/>
    <x v="735"/>
    <x v="2"/>
    <n v="1"/>
    <x v="0"/>
    <x v="0"/>
    <x v="0"/>
  </r>
  <r>
    <x v="89"/>
    <s v="224"/>
    <x v="911"/>
    <x v="2"/>
    <n v="2"/>
    <x v="99"/>
    <x v="0"/>
    <x v="121"/>
  </r>
  <r>
    <x v="89"/>
    <s v="224"/>
    <x v="911"/>
    <x v="3"/>
    <n v="2"/>
    <x v="40"/>
    <x v="0"/>
    <x v="52"/>
  </r>
  <r>
    <x v="89"/>
    <s v="224"/>
    <x v="912"/>
    <x v="3"/>
    <n v="1"/>
    <x v="100"/>
    <x v="0"/>
    <x v="122"/>
  </r>
  <r>
    <x v="89"/>
    <s v="224"/>
    <x v="348"/>
    <x v="2"/>
    <n v="1"/>
    <x v="0"/>
    <x v="0"/>
    <x v="0"/>
  </r>
  <r>
    <x v="89"/>
    <s v="224"/>
    <x v="694"/>
    <x v="3"/>
    <n v="1"/>
    <x v="59"/>
    <x v="54"/>
    <x v="123"/>
  </r>
  <r>
    <x v="90"/>
    <s v="326"/>
    <x v="913"/>
    <x v="0"/>
    <n v="1"/>
    <x v="0"/>
    <x v="0"/>
    <x v="0"/>
  </r>
  <r>
    <x v="90"/>
    <s v="326"/>
    <x v="26"/>
    <x v="6"/>
    <n v="3"/>
    <x v="0"/>
    <x v="0"/>
    <x v="0"/>
  </r>
  <r>
    <x v="90"/>
    <s v="326"/>
    <x v="1"/>
    <x v="1"/>
    <n v="1"/>
    <x v="0"/>
    <x v="0"/>
    <x v="0"/>
  </r>
  <r>
    <x v="90"/>
    <s v="326"/>
    <x v="3"/>
    <x v="2"/>
    <n v="1"/>
    <x v="0"/>
    <x v="0"/>
    <x v="0"/>
  </r>
  <r>
    <x v="90"/>
    <s v="326"/>
    <x v="914"/>
    <x v="2"/>
    <n v="1"/>
    <x v="0"/>
    <x v="55"/>
    <x v="49"/>
  </r>
  <r>
    <x v="90"/>
    <s v="326"/>
    <x v="915"/>
    <x v="6"/>
    <n v="20"/>
    <x v="0"/>
    <x v="0"/>
    <x v="0"/>
  </r>
  <r>
    <x v="90"/>
    <s v="326"/>
    <x v="377"/>
    <x v="3"/>
    <n v="1"/>
    <x v="0"/>
    <x v="0"/>
    <x v="0"/>
  </r>
  <r>
    <x v="90"/>
    <s v="326"/>
    <x v="916"/>
    <x v="6"/>
    <n v="1"/>
    <x v="0"/>
    <x v="0"/>
    <x v="0"/>
  </r>
  <r>
    <x v="90"/>
    <s v="326"/>
    <x v="917"/>
    <x v="3"/>
    <n v="1"/>
    <x v="0"/>
    <x v="0"/>
    <x v="0"/>
  </r>
  <r>
    <x v="90"/>
    <s v="326"/>
    <x v="655"/>
    <x v="2"/>
    <n v="4"/>
    <x v="0"/>
    <x v="0"/>
    <x v="0"/>
  </r>
  <r>
    <x v="90"/>
    <s v="326"/>
    <x v="346"/>
    <x v="2"/>
    <n v="1"/>
    <x v="0"/>
    <x v="0"/>
    <x v="0"/>
  </r>
  <r>
    <x v="90"/>
    <s v="326"/>
    <x v="918"/>
    <x v="2"/>
    <n v="1"/>
    <x v="0"/>
    <x v="0"/>
    <x v="0"/>
  </r>
  <r>
    <x v="90"/>
    <s v="326"/>
    <x v="29"/>
    <x v="2"/>
    <n v="4"/>
    <x v="0"/>
    <x v="0"/>
    <x v="0"/>
  </r>
  <r>
    <x v="90"/>
    <s v="326"/>
    <x v="29"/>
    <x v="3"/>
    <n v="1"/>
    <x v="0"/>
    <x v="0"/>
    <x v="0"/>
  </r>
  <r>
    <x v="90"/>
    <s v="326"/>
    <x v="695"/>
    <x v="21"/>
    <n v="1"/>
    <x v="0"/>
    <x v="0"/>
    <x v="0"/>
  </r>
  <r>
    <x v="91"/>
    <s v="310"/>
    <x v="919"/>
    <x v="2"/>
    <n v="1"/>
    <x v="0"/>
    <x v="0"/>
    <x v="0"/>
  </r>
  <r>
    <x v="91"/>
    <s v="310"/>
    <x v="920"/>
    <x v="14"/>
    <n v="1"/>
    <x v="0"/>
    <x v="0"/>
    <x v="0"/>
  </r>
  <r>
    <x v="91"/>
    <s v="310"/>
    <x v="921"/>
    <x v="8"/>
    <n v="1"/>
    <x v="101"/>
    <x v="0"/>
    <x v="124"/>
  </r>
  <r>
    <x v="91"/>
    <s v="310"/>
    <x v="922"/>
    <x v="12"/>
    <n v="1"/>
    <x v="0"/>
    <x v="0"/>
    <x v="0"/>
  </r>
  <r>
    <x v="91"/>
    <s v="310"/>
    <x v="923"/>
    <x v="0"/>
    <n v="1"/>
    <x v="0"/>
    <x v="0"/>
    <x v="0"/>
  </r>
  <r>
    <x v="91"/>
    <s v="310"/>
    <x v="36"/>
    <x v="2"/>
    <n v="1"/>
    <x v="0"/>
    <x v="0"/>
    <x v="0"/>
  </r>
  <r>
    <x v="91"/>
    <s v="310"/>
    <x v="461"/>
    <x v="2"/>
    <n v="1"/>
    <x v="0"/>
    <x v="0"/>
    <x v="0"/>
  </r>
  <r>
    <x v="91"/>
    <s v="310"/>
    <x v="3"/>
    <x v="2"/>
    <n v="1"/>
    <x v="0"/>
    <x v="0"/>
    <x v="0"/>
  </r>
  <r>
    <x v="91"/>
    <s v="310"/>
    <x v="924"/>
    <x v="0"/>
    <n v="47"/>
    <x v="0"/>
    <x v="0"/>
    <x v="0"/>
  </r>
  <r>
    <x v="91"/>
    <s v="310"/>
    <x v="924"/>
    <x v="3"/>
    <n v="3"/>
    <x v="0"/>
    <x v="0"/>
    <x v="0"/>
  </r>
  <r>
    <x v="91"/>
    <s v="310"/>
    <x v="25"/>
    <x v="2"/>
    <n v="1"/>
    <x v="47"/>
    <x v="0"/>
    <x v="53"/>
  </r>
  <r>
    <x v="91"/>
    <s v="310"/>
    <x v="28"/>
    <x v="2"/>
    <n v="2"/>
    <x v="0"/>
    <x v="0"/>
    <x v="0"/>
  </r>
  <r>
    <x v="91"/>
    <s v="310"/>
    <x v="28"/>
    <x v="3"/>
    <n v="1"/>
    <x v="0"/>
    <x v="0"/>
    <x v="0"/>
  </r>
  <r>
    <x v="91"/>
    <s v="310"/>
    <x v="925"/>
    <x v="2"/>
    <n v="1"/>
    <x v="0"/>
    <x v="0"/>
    <x v="0"/>
  </r>
  <r>
    <x v="91"/>
    <s v="310"/>
    <x v="926"/>
    <x v="14"/>
    <n v="1"/>
    <x v="0"/>
    <x v="0"/>
    <x v="0"/>
  </r>
  <r>
    <x v="91"/>
    <s v="310"/>
    <x v="927"/>
    <x v="3"/>
    <n v="1"/>
    <x v="0"/>
    <x v="0"/>
    <x v="0"/>
  </r>
  <r>
    <x v="91"/>
    <s v="310"/>
    <x v="367"/>
    <x v="2"/>
    <n v="1"/>
    <x v="102"/>
    <x v="0"/>
    <x v="125"/>
  </r>
  <r>
    <x v="91"/>
    <s v="310"/>
    <x v="928"/>
    <x v="2"/>
    <n v="1"/>
    <x v="0"/>
    <x v="0"/>
    <x v="0"/>
  </r>
  <r>
    <x v="91"/>
    <s v="310"/>
    <x v="929"/>
    <x v="2"/>
    <n v="1"/>
    <x v="0"/>
    <x v="0"/>
    <x v="0"/>
  </r>
  <r>
    <x v="91"/>
    <s v="310"/>
    <x v="403"/>
    <x v="2"/>
    <n v="1"/>
    <x v="0"/>
    <x v="0"/>
    <x v="0"/>
  </r>
  <r>
    <x v="91"/>
    <s v="310"/>
    <x v="930"/>
    <x v="3"/>
    <n v="2"/>
    <x v="0"/>
    <x v="0"/>
    <x v="0"/>
  </r>
  <r>
    <x v="91"/>
    <s v="310"/>
    <x v="814"/>
    <x v="2"/>
    <n v="1"/>
    <x v="0"/>
    <x v="0"/>
    <x v="0"/>
  </r>
  <r>
    <x v="91"/>
    <s v="310"/>
    <x v="258"/>
    <x v="2"/>
    <n v="9"/>
    <x v="0"/>
    <x v="0"/>
    <x v="0"/>
  </r>
  <r>
    <x v="91"/>
    <s v="310"/>
    <x v="931"/>
    <x v="2"/>
    <n v="1"/>
    <x v="0"/>
    <x v="0"/>
    <x v="0"/>
  </r>
  <r>
    <x v="91"/>
    <s v="310"/>
    <x v="932"/>
    <x v="2"/>
    <n v="1"/>
    <x v="0"/>
    <x v="0"/>
    <x v="0"/>
  </r>
  <r>
    <x v="92"/>
    <s v="229"/>
    <x v="933"/>
    <x v="2"/>
    <n v="2"/>
    <x v="0"/>
    <x v="0"/>
    <x v="0"/>
  </r>
  <r>
    <x v="92"/>
    <s v="229"/>
    <x v="3"/>
    <x v="2"/>
    <n v="1"/>
    <x v="0"/>
    <x v="0"/>
    <x v="0"/>
  </r>
  <r>
    <x v="93"/>
    <s v="421"/>
    <x v="934"/>
    <x v="2"/>
    <n v="1"/>
    <x v="0"/>
    <x v="9"/>
    <x v="29"/>
  </r>
  <r>
    <x v="93"/>
    <s v="421"/>
    <x v="61"/>
    <x v="2"/>
    <n v="1"/>
    <x v="0"/>
    <x v="0"/>
    <x v="0"/>
  </r>
  <r>
    <x v="93"/>
    <s v="421"/>
    <x v="104"/>
    <x v="2"/>
    <n v="2"/>
    <x v="7"/>
    <x v="0"/>
    <x v="10"/>
  </r>
  <r>
    <x v="93"/>
    <s v="421"/>
    <x v="935"/>
    <x v="2"/>
    <n v="3"/>
    <x v="0"/>
    <x v="0"/>
    <x v="0"/>
  </r>
  <r>
    <x v="93"/>
    <s v="421"/>
    <x v="936"/>
    <x v="2"/>
    <n v="1"/>
    <x v="8"/>
    <x v="0"/>
    <x v="11"/>
  </r>
  <r>
    <x v="93"/>
    <s v="421"/>
    <x v="937"/>
    <x v="2"/>
    <n v="3"/>
    <x v="0"/>
    <x v="0"/>
    <x v="0"/>
  </r>
  <r>
    <x v="93"/>
    <s v="421"/>
    <x v="937"/>
    <x v="3"/>
    <n v="1"/>
    <x v="0"/>
    <x v="0"/>
    <x v="0"/>
  </r>
  <r>
    <x v="93"/>
    <s v="421"/>
    <x v="28"/>
    <x v="3"/>
    <n v="1"/>
    <x v="0"/>
    <x v="9"/>
    <x v="29"/>
  </r>
  <r>
    <x v="93"/>
    <s v="421"/>
    <x v="149"/>
    <x v="2"/>
    <n v="3"/>
    <x v="0"/>
    <x v="0"/>
    <x v="0"/>
  </r>
  <r>
    <x v="93"/>
    <s v="421"/>
    <x v="149"/>
    <x v="3"/>
    <n v="1"/>
    <x v="0"/>
    <x v="0"/>
    <x v="0"/>
  </r>
  <r>
    <x v="93"/>
    <s v="421"/>
    <x v="938"/>
    <x v="20"/>
    <n v="1"/>
    <x v="0"/>
    <x v="0"/>
    <x v="0"/>
  </r>
  <r>
    <x v="93"/>
    <s v="421"/>
    <x v="938"/>
    <x v="2"/>
    <n v="5"/>
    <x v="0"/>
    <x v="0"/>
    <x v="0"/>
  </r>
  <r>
    <x v="93"/>
    <s v="421"/>
    <x v="938"/>
    <x v="3"/>
    <n v="1"/>
    <x v="0"/>
    <x v="0"/>
    <x v="0"/>
  </r>
  <r>
    <x v="93"/>
    <s v="421"/>
    <x v="939"/>
    <x v="9"/>
    <n v="1"/>
    <x v="0"/>
    <x v="0"/>
    <x v="0"/>
  </r>
  <r>
    <x v="93"/>
    <s v="421"/>
    <x v="940"/>
    <x v="2"/>
    <n v="1"/>
    <x v="0"/>
    <x v="0"/>
    <x v="0"/>
  </r>
  <r>
    <x v="93"/>
    <s v="421"/>
    <x v="29"/>
    <x v="2"/>
    <n v="1"/>
    <x v="0"/>
    <x v="0"/>
    <x v="0"/>
  </r>
  <r>
    <x v="93"/>
    <s v="421"/>
    <x v="532"/>
    <x v="2"/>
    <n v="1"/>
    <x v="0"/>
    <x v="0"/>
    <x v="0"/>
  </r>
  <r>
    <x v="94"/>
    <s v="411"/>
    <x v="941"/>
    <x v="2"/>
    <n v="1"/>
    <x v="0"/>
    <x v="0"/>
    <x v="0"/>
  </r>
  <r>
    <x v="94"/>
    <s v="411"/>
    <x v="942"/>
    <x v="2"/>
    <n v="1"/>
    <x v="0"/>
    <x v="0"/>
    <x v="0"/>
  </r>
  <r>
    <x v="94"/>
    <s v="411"/>
    <x v="943"/>
    <x v="2"/>
    <n v="1"/>
    <x v="0"/>
    <x v="0"/>
    <x v="0"/>
  </r>
  <r>
    <x v="94"/>
    <s v="411"/>
    <x v="944"/>
    <x v="2"/>
    <n v="1"/>
    <x v="0"/>
    <x v="0"/>
    <x v="0"/>
  </r>
  <r>
    <x v="94"/>
    <s v="411"/>
    <x v="945"/>
    <x v="2"/>
    <n v="1"/>
    <x v="0"/>
    <x v="0"/>
    <x v="0"/>
  </r>
  <r>
    <x v="94"/>
    <s v="411"/>
    <x v="499"/>
    <x v="3"/>
    <n v="1"/>
    <x v="0"/>
    <x v="0"/>
    <x v="0"/>
  </r>
  <r>
    <x v="94"/>
    <s v="411"/>
    <x v="946"/>
    <x v="2"/>
    <n v="1"/>
    <x v="0"/>
    <x v="0"/>
    <x v="0"/>
  </r>
  <r>
    <x v="94"/>
    <s v="411"/>
    <x v="130"/>
    <x v="2"/>
    <n v="1"/>
    <x v="0"/>
    <x v="0"/>
    <x v="0"/>
  </r>
  <r>
    <x v="94"/>
    <s v="411"/>
    <x v="947"/>
    <x v="2"/>
    <n v="1"/>
    <x v="0"/>
    <x v="0"/>
    <x v="0"/>
  </r>
  <r>
    <x v="94"/>
    <s v="411"/>
    <x v="724"/>
    <x v="2"/>
    <n v="1"/>
    <x v="0"/>
    <x v="0"/>
    <x v="0"/>
  </r>
  <r>
    <x v="94"/>
    <s v="411"/>
    <x v="85"/>
    <x v="2"/>
    <n v="1"/>
    <x v="0"/>
    <x v="0"/>
    <x v="0"/>
  </r>
  <r>
    <x v="94"/>
    <s v="411"/>
    <x v="948"/>
    <x v="3"/>
    <n v="1"/>
    <x v="0"/>
    <x v="0"/>
    <x v="0"/>
  </r>
  <r>
    <x v="94"/>
    <s v="411"/>
    <x v="949"/>
    <x v="2"/>
    <n v="1"/>
    <x v="0"/>
    <x v="0"/>
    <x v="0"/>
  </r>
  <r>
    <x v="94"/>
    <s v="411"/>
    <x v="401"/>
    <x v="3"/>
    <n v="1"/>
    <x v="0"/>
    <x v="0"/>
    <x v="0"/>
  </r>
  <r>
    <x v="94"/>
    <s v="411"/>
    <x v="950"/>
    <x v="2"/>
    <n v="4"/>
    <x v="0"/>
    <x v="0"/>
    <x v="0"/>
  </r>
  <r>
    <x v="94"/>
    <s v="411"/>
    <x v="950"/>
    <x v="3"/>
    <n v="1"/>
    <x v="0"/>
    <x v="0"/>
    <x v="0"/>
  </r>
  <r>
    <x v="94"/>
    <s v="411"/>
    <x v="16"/>
    <x v="2"/>
    <n v="1"/>
    <x v="0"/>
    <x v="0"/>
    <x v="0"/>
  </r>
  <r>
    <x v="94"/>
    <s v="411"/>
    <x v="951"/>
    <x v="2"/>
    <n v="3"/>
    <x v="0"/>
    <x v="0"/>
    <x v="0"/>
  </r>
  <r>
    <x v="94"/>
    <s v="411"/>
    <x v="952"/>
    <x v="3"/>
    <n v="1"/>
    <x v="0"/>
    <x v="0"/>
    <x v="0"/>
  </r>
  <r>
    <x v="94"/>
    <s v="411"/>
    <x v="953"/>
    <x v="2"/>
    <n v="1"/>
    <x v="0"/>
    <x v="0"/>
    <x v="0"/>
  </r>
  <r>
    <x v="94"/>
    <s v="411"/>
    <x v="954"/>
    <x v="2"/>
    <n v="4"/>
    <x v="0"/>
    <x v="0"/>
    <x v="0"/>
  </r>
  <r>
    <x v="94"/>
    <s v="411"/>
    <x v="954"/>
    <x v="3"/>
    <n v="1"/>
    <x v="0"/>
    <x v="0"/>
    <x v="0"/>
  </r>
  <r>
    <x v="94"/>
    <s v="411"/>
    <x v="955"/>
    <x v="2"/>
    <n v="4"/>
    <x v="0"/>
    <x v="0"/>
    <x v="0"/>
  </r>
  <r>
    <x v="94"/>
    <s v="411"/>
    <x v="483"/>
    <x v="2"/>
    <n v="1"/>
    <x v="0"/>
    <x v="0"/>
    <x v="0"/>
  </r>
  <r>
    <x v="94"/>
    <s v="411"/>
    <x v="956"/>
    <x v="3"/>
    <n v="2"/>
    <x v="103"/>
    <x v="0"/>
    <x v="126"/>
  </r>
  <r>
    <x v="94"/>
    <s v="411"/>
    <x v="957"/>
    <x v="2"/>
    <n v="1"/>
    <x v="0"/>
    <x v="0"/>
    <x v="0"/>
  </r>
  <r>
    <x v="94"/>
    <s v="411"/>
    <x v="958"/>
    <x v="2"/>
    <n v="1"/>
    <x v="0"/>
    <x v="0"/>
    <x v="0"/>
  </r>
  <r>
    <x v="94"/>
    <s v="411"/>
    <x v="959"/>
    <x v="2"/>
    <n v="5"/>
    <x v="0"/>
    <x v="0"/>
    <x v="0"/>
  </r>
  <r>
    <x v="94"/>
    <s v="411"/>
    <x v="959"/>
    <x v="3"/>
    <n v="2"/>
    <x v="104"/>
    <x v="0"/>
    <x v="127"/>
  </r>
  <r>
    <x v="94"/>
    <s v="411"/>
    <x v="960"/>
    <x v="3"/>
    <n v="1"/>
    <x v="0"/>
    <x v="0"/>
    <x v="0"/>
  </r>
  <r>
    <x v="94"/>
    <s v="411"/>
    <x v="909"/>
    <x v="2"/>
    <n v="1"/>
    <x v="0"/>
    <x v="0"/>
    <x v="0"/>
  </r>
  <r>
    <x v="94"/>
    <s v="411"/>
    <x v="961"/>
    <x v="3"/>
    <n v="3"/>
    <x v="0"/>
    <x v="0"/>
    <x v="0"/>
  </r>
  <r>
    <x v="94"/>
    <s v="411"/>
    <x v="962"/>
    <x v="11"/>
    <n v="1"/>
    <x v="0"/>
    <x v="0"/>
    <x v="0"/>
  </r>
  <r>
    <x v="94"/>
    <s v="411"/>
    <x v="794"/>
    <x v="2"/>
    <n v="1"/>
    <x v="0"/>
    <x v="0"/>
    <x v="0"/>
  </r>
  <r>
    <x v="94"/>
    <s v="411"/>
    <x v="794"/>
    <x v="3"/>
    <n v="1"/>
    <x v="0"/>
    <x v="0"/>
    <x v="0"/>
  </r>
  <r>
    <x v="94"/>
    <s v="411"/>
    <x v="234"/>
    <x v="2"/>
    <n v="1"/>
    <x v="0"/>
    <x v="0"/>
    <x v="0"/>
  </r>
  <r>
    <x v="94"/>
    <s v="411"/>
    <x v="236"/>
    <x v="3"/>
    <n v="1"/>
    <x v="105"/>
    <x v="0"/>
    <x v="128"/>
  </r>
  <r>
    <x v="94"/>
    <s v="411"/>
    <x v="633"/>
    <x v="3"/>
    <n v="1"/>
    <x v="0"/>
    <x v="0"/>
    <x v="0"/>
  </r>
  <r>
    <x v="95"/>
    <s v="331"/>
    <x v="2"/>
    <x v="2"/>
    <n v="1"/>
    <x v="0"/>
    <x v="0"/>
    <x v="0"/>
  </r>
  <r>
    <x v="95"/>
    <s v="331"/>
    <x v="963"/>
    <x v="5"/>
    <n v="1"/>
    <x v="0"/>
    <x v="0"/>
    <x v="0"/>
  </r>
  <r>
    <x v="96"/>
    <s v="327"/>
    <x v="2"/>
    <x v="2"/>
    <n v="1"/>
    <x v="0"/>
    <x v="0"/>
    <x v="0"/>
  </r>
  <r>
    <x v="96"/>
    <s v="327"/>
    <x v="964"/>
    <x v="6"/>
    <n v="1"/>
    <x v="0"/>
    <x v="0"/>
    <x v="0"/>
  </r>
  <r>
    <x v="96"/>
    <s v="327"/>
    <x v="965"/>
    <x v="6"/>
    <n v="4"/>
    <x v="0"/>
    <x v="0"/>
    <x v="0"/>
  </r>
  <r>
    <x v="96"/>
    <s v="327"/>
    <x v="966"/>
    <x v="0"/>
    <n v="6"/>
    <x v="0"/>
    <x v="0"/>
    <x v="0"/>
  </r>
  <r>
    <x v="96"/>
    <s v="327"/>
    <x v="383"/>
    <x v="2"/>
    <n v="1"/>
    <x v="0"/>
    <x v="0"/>
    <x v="0"/>
  </r>
  <r>
    <x v="96"/>
    <s v="327"/>
    <x v="967"/>
    <x v="2"/>
    <n v="1"/>
    <x v="0"/>
    <x v="56"/>
    <x v="129"/>
  </r>
  <r>
    <x v="96"/>
    <s v="327"/>
    <x v="555"/>
    <x v="2"/>
    <n v="1"/>
    <x v="0"/>
    <x v="0"/>
    <x v="0"/>
  </r>
  <r>
    <x v="96"/>
    <s v="327"/>
    <x v="161"/>
    <x v="2"/>
    <n v="1"/>
    <x v="0"/>
    <x v="0"/>
    <x v="0"/>
  </r>
  <r>
    <x v="96"/>
    <s v="327"/>
    <x v="161"/>
    <x v="3"/>
    <n v="2"/>
    <x v="0"/>
    <x v="0"/>
    <x v="0"/>
  </r>
  <r>
    <x v="96"/>
    <s v="327"/>
    <x v="968"/>
    <x v="2"/>
    <n v="1"/>
    <x v="0"/>
    <x v="0"/>
    <x v="0"/>
  </r>
  <r>
    <x v="96"/>
    <s v="327"/>
    <x v="92"/>
    <x v="2"/>
    <n v="1"/>
    <x v="0"/>
    <x v="0"/>
    <x v="0"/>
  </r>
  <r>
    <x v="96"/>
    <s v="327"/>
    <x v="601"/>
    <x v="2"/>
    <n v="1"/>
    <x v="0"/>
    <x v="0"/>
    <x v="0"/>
  </r>
  <r>
    <x v="96"/>
    <s v="327"/>
    <x v="843"/>
    <x v="3"/>
    <n v="1"/>
    <x v="106"/>
    <x v="0"/>
    <x v="82"/>
  </r>
  <r>
    <x v="96"/>
    <s v="327"/>
    <x v="969"/>
    <x v="3"/>
    <n v="1"/>
    <x v="0"/>
    <x v="0"/>
    <x v="0"/>
  </r>
  <r>
    <x v="96"/>
    <s v="327"/>
    <x v="970"/>
    <x v="2"/>
    <n v="3"/>
    <x v="0"/>
    <x v="0"/>
    <x v="0"/>
  </r>
  <r>
    <x v="96"/>
    <s v="327"/>
    <x v="970"/>
    <x v="3"/>
    <n v="1"/>
    <x v="0"/>
    <x v="0"/>
    <x v="0"/>
  </r>
  <r>
    <x v="96"/>
    <s v="327"/>
    <x v="971"/>
    <x v="2"/>
    <n v="2"/>
    <x v="0"/>
    <x v="0"/>
    <x v="0"/>
  </r>
  <r>
    <x v="96"/>
    <s v="327"/>
    <x v="971"/>
    <x v="3"/>
    <n v="1"/>
    <x v="0"/>
    <x v="0"/>
    <x v="0"/>
  </r>
  <r>
    <x v="96"/>
    <s v="327"/>
    <x v="972"/>
    <x v="2"/>
    <n v="4"/>
    <x v="0"/>
    <x v="0"/>
    <x v="0"/>
  </r>
  <r>
    <x v="97"/>
    <s v="321"/>
    <x v="973"/>
    <x v="8"/>
    <n v="1"/>
    <x v="0"/>
    <x v="0"/>
    <x v="0"/>
  </r>
  <r>
    <x v="97"/>
    <s v="321"/>
    <x v="2"/>
    <x v="2"/>
    <n v="1"/>
    <x v="0"/>
    <x v="0"/>
    <x v="0"/>
  </r>
  <r>
    <x v="97"/>
    <s v="321"/>
    <x v="582"/>
    <x v="2"/>
    <n v="1"/>
    <x v="0"/>
    <x v="0"/>
    <x v="0"/>
  </r>
  <r>
    <x v="97"/>
    <s v="321"/>
    <x v="376"/>
    <x v="2"/>
    <n v="1"/>
    <x v="0"/>
    <x v="0"/>
    <x v="0"/>
  </r>
  <r>
    <x v="97"/>
    <s v="321"/>
    <x v="974"/>
    <x v="2"/>
    <n v="1"/>
    <x v="0"/>
    <x v="0"/>
    <x v="0"/>
  </r>
  <r>
    <x v="97"/>
    <s v="321"/>
    <x v="975"/>
    <x v="2"/>
    <n v="2"/>
    <x v="0"/>
    <x v="0"/>
    <x v="0"/>
  </r>
  <r>
    <x v="98"/>
    <s v="330"/>
    <x v="2"/>
    <x v="2"/>
    <n v="1"/>
    <x v="0"/>
    <x v="0"/>
    <x v="0"/>
  </r>
  <r>
    <x v="98"/>
    <s v="330"/>
    <x v="11"/>
    <x v="2"/>
    <n v="1"/>
    <x v="0"/>
    <x v="0"/>
    <x v="0"/>
  </r>
  <r>
    <x v="98"/>
    <s v="330"/>
    <x v="78"/>
    <x v="5"/>
    <n v="1"/>
    <x v="0"/>
    <x v="0"/>
    <x v="0"/>
  </r>
  <r>
    <x v="98"/>
    <s v="330"/>
    <x v="78"/>
    <x v="2"/>
    <n v="1"/>
    <x v="0"/>
    <x v="0"/>
    <x v="0"/>
  </r>
  <r>
    <x v="98"/>
    <s v="330"/>
    <x v="159"/>
    <x v="0"/>
    <n v="1"/>
    <x v="0"/>
    <x v="0"/>
    <x v="0"/>
  </r>
  <r>
    <x v="99"/>
    <s v="230"/>
    <x v="976"/>
    <x v="2"/>
    <n v="1"/>
    <x v="0"/>
    <x v="57"/>
    <x v="88"/>
  </r>
  <r>
    <x v="99"/>
    <s v="230"/>
    <x v="977"/>
    <x v="3"/>
    <n v="1"/>
    <x v="0"/>
    <x v="0"/>
    <x v="0"/>
  </r>
  <r>
    <x v="99"/>
    <s v="230"/>
    <x v="547"/>
    <x v="1"/>
    <n v="1"/>
    <x v="0"/>
    <x v="0"/>
    <x v="0"/>
  </r>
  <r>
    <x v="99"/>
    <s v="230"/>
    <x v="86"/>
    <x v="3"/>
    <n v="1"/>
    <x v="0"/>
    <x v="0"/>
    <x v="0"/>
  </r>
  <r>
    <x v="99"/>
    <s v="230"/>
    <x v="604"/>
    <x v="2"/>
    <n v="1"/>
    <x v="107"/>
    <x v="0"/>
    <x v="130"/>
  </r>
  <r>
    <x v="99"/>
    <s v="230"/>
    <x v="978"/>
    <x v="2"/>
    <n v="2"/>
    <x v="0"/>
    <x v="0"/>
    <x v="0"/>
  </r>
  <r>
    <x v="99"/>
    <s v="230"/>
    <x v="978"/>
    <x v="3"/>
    <n v="1"/>
    <x v="0"/>
    <x v="0"/>
    <x v="0"/>
  </r>
  <r>
    <x v="99"/>
    <s v="230"/>
    <x v="979"/>
    <x v="3"/>
    <n v="1"/>
    <x v="5"/>
    <x v="19"/>
    <x v="51"/>
  </r>
  <r>
    <x v="99"/>
    <s v="230"/>
    <x v="645"/>
    <x v="2"/>
    <n v="6"/>
    <x v="52"/>
    <x v="58"/>
    <x v="131"/>
  </r>
  <r>
    <x v="99"/>
    <s v="230"/>
    <x v="645"/>
    <x v="3"/>
    <n v="5"/>
    <x v="108"/>
    <x v="54"/>
    <x v="77"/>
  </r>
  <r>
    <x v="99"/>
    <s v="230"/>
    <x v="159"/>
    <x v="2"/>
    <n v="2"/>
    <x v="0"/>
    <x v="0"/>
    <x v="0"/>
  </r>
  <r>
    <x v="99"/>
    <s v="230"/>
    <x v="25"/>
    <x v="1"/>
    <n v="9"/>
    <x v="20"/>
    <x v="12"/>
    <x v="37"/>
  </r>
  <r>
    <x v="99"/>
    <s v="230"/>
    <x v="25"/>
    <x v="3"/>
    <n v="1"/>
    <x v="11"/>
    <x v="0"/>
    <x v="49"/>
  </r>
  <r>
    <x v="99"/>
    <s v="230"/>
    <x v="980"/>
    <x v="3"/>
    <n v="1"/>
    <x v="63"/>
    <x v="0"/>
    <x v="71"/>
  </r>
  <r>
    <x v="99"/>
    <s v="230"/>
    <x v="981"/>
    <x v="3"/>
    <n v="1"/>
    <x v="109"/>
    <x v="0"/>
    <x v="132"/>
  </r>
  <r>
    <x v="100"/>
    <s v="110"/>
    <x v="982"/>
    <x v="2"/>
    <n v="1"/>
    <x v="0"/>
    <x v="0"/>
    <x v="0"/>
  </r>
  <r>
    <x v="100"/>
    <s v="110"/>
    <x v="451"/>
    <x v="2"/>
    <n v="1"/>
    <x v="0"/>
    <x v="0"/>
    <x v="0"/>
  </r>
  <r>
    <x v="100"/>
    <s v="110"/>
    <x v="983"/>
    <x v="2"/>
    <n v="1"/>
    <x v="0"/>
    <x v="0"/>
    <x v="0"/>
  </r>
  <r>
    <x v="100"/>
    <s v="110"/>
    <x v="984"/>
    <x v="3"/>
    <n v="1"/>
    <x v="0"/>
    <x v="11"/>
    <x v="26"/>
  </r>
  <r>
    <x v="100"/>
    <s v="110"/>
    <x v="164"/>
    <x v="2"/>
    <n v="4"/>
    <x v="110"/>
    <x v="0"/>
    <x v="133"/>
  </r>
  <r>
    <x v="100"/>
    <s v="110"/>
    <x v="86"/>
    <x v="3"/>
    <n v="1"/>
    <x v="0"/>
    <x v="0"/>
    <x v="0"/>
  </r>
  <r>
    <x v="100"/>
    <s v="110"/>
    <x v="985"/>
    <x v="2"/>
    <n v="1"/>
    <x v="33"/>
    <x v="0"/>
    <x v="26"/>
  </r>
  <r>
    <x v="100"/>
    <s v="110"/>
    <x v="986"/>
    <x v="2"/>
    <n v="3"/>
    <x v="0"/>
    <x v="0"/>
    <x v="0"/>
  </r>
  <r>
    <x v="100"/>
    <s v="110"/>
    <x v="704"/>
    <x v="2"/>
    <n v="1"/>
    <x v="0"/>
    <x v="0"/>
    <x v="0"/>
  </r>
  <r>
    <x v="100"/>
    <s v="110"/>
    <x v="987"/>
    <x v="0"/>
    <n v="1"/>
    <x v="0"/>
    <x v="0"/>
    <x v="0"/>
  </r>
  <r>
    <x v="100"/>
    <s v="110"/>
    <x v="988"/>
    <x v="2"/>
    <n v="2"/>
    <x v="0"/>
    <x v="0"/>
    <x v="0"/>
  </r>
  <r>
    <x v="100"/>
    <s v="110"/>
    <x v="661"/>
    <x v="0"/>
    <n v="4"/>
    <x v="0"/>
    <x v="0"/>
    <x v="0"/>
  </r>
  <r>
    <x v="100"/>
    <s v="110"/>
    <x v="79"/>
    <x v="2"/>
    <n v="1"/>
    <x v="0"/>
    <x v="0"/>
    <x v="0"/>
  </r>
  <r>
    <x v="100"/>
    <s v="110"/>
    <x v="989"/>
    <x v="2"/>
    <n v="5"/>
    <x v="12"/>
    <x v="0"/>
    <x v="16"/>
  </r>
  <r>
    <x v="100"/>
    <s v="110"/>
    <x v="191"/>
    <x v="3"/>
    <n v="1"/>
    <x v="0"/>
    <x v="0"/>
    <x v="0"/>
  </r>
  <r>
    <x v="100"/>
    <s v="110"/>
    <x v="181"/>
    <x v="3"/>
    <n v="1"/>
    <x v="0"/>
    <x v="0"/>
    <x v="0"/>
  </r>
  <r>
    <x v="100"/>
    <s v="110"/>
    <x v="891"/>
    <x v="2"/>
    <n v="1"/>
    <x v="53"/>
    <x v="0"/>
    <x v="27"/>
  </r>
  <r>
    <x v="100"/>
    <s v="110"/>
    <x v="383"/>
    <x v="2"/>
    <n v="1"/>
    <x v="0"/>
    <x v="0"/>
    <x v="0"/>
  </r>
  <r>
    <x v="100"/>
    <s v="110"/>
    <x v="990"/>
    <x v="2"/>
    <n v="1"/>
    <x v="0"/>
    <x v="0"/>
    <x v="0"/>
  </r>
  <r>
    <x v="100"/>
    <s v="110"/>
    <x v="991"/>
    <x v="2"/>
    <n v="1"/>
    <x v="0"/>
    <x v="59"/>
    <x v="20"/>
  </r>
  <r>
    <x v="100"/>
    <s v="110"/>
    <x v="992"/>
    <x v="2"/>
    <n v="1"/>
    <x v="0"/>
    <x v="0"/>
    <x v="0"/>
  </r>
  <r>
    <x v="100"/>
    <s v="110"/>
    <x v="993"/>
    <x v="2"/>
    <n v="1"/>
    <x v="0"/>
    <x v="0"/>
    <x v="0"/>
  </r>
  <r>
    <x v="100"/>
    <s v="110"/>
    <x v="994"/>
    <x v="3"/>
    <n v="1"/>
    <x v="111"/>
    <x v="0"/>
    <x v="134"/>
  </r>
  <r>
    <x v="101"/>
    <s v="412"/>
    <x v="995"/>
    <x v="8"/>
    <n v="1"/>
    <x v="0"/>
    <x v="0"/>
    <x v="0"/>
  </r>
  <r>
    <x v="101"/>
    <s v="412"/>
    <x v="996"/>
    <x v="8"/>
    <n v="1"/>
    <x v="0"/>
    <x v="0"/>
    <x v="0"/>
  </r>
  <r>
    <x v="101"/>
    <s v="412"/>
    <x v="997"/>
    <x v="2"/>
    <n v="7"/>
    <x v="0"/>
    <x v="0"/>
    <x v="0"/>
  </r>
  <r>
    <x v="101"/>
    <s v="412"/>
    <x v="997"/>
    <x v="3"/>
    <n v="1"/>
    <x v="0"/>
    <x v="0"/>
    <x v="0"/>
  </r>
  <r>
    <x v="101"/>
    <s v="412"/>
    <x v="998"/>
    <x v="8"/>
    <n v="1"/>
    <x v="0"/>
    <x v="0"/>
    <x v="0"/>
  </r>
  <r>
    <x v="101"/>
    <s v="412"/>
    <x v="395"/>
    <x v="15"/>
    <n v="1"/>
    <x v="0"/>
    <x v="0"/>
    <x v="0"/>
  </r>
  <r>
    <x v="101"/>
    <s v="412"/>
    <x v="112"/>
    <x v="2"/>
    <n v="1"/>
    <x v="0"/>
    <x v="0"/>
    <x v="0"/>
  </r>
  <r>
    <x v="101"/>
    <s v="412"/>
    <x v="999"/>
    <x v="2"/>
    <n v="1"/>
    <x v="0"/>
    <x v="0"/>
    <x v="0"/>
  </r>
  <r>
    <x v="101"/>
    <s v="412"/>
    <x v="999"/>
    <x v="3"/>
    <n v="1"/>
    <x v="0"/>
    <x v="0"/>
    <x v="0"/>
  </r>
  <r>
    <x v="101"/>
    <s v="412"/>
    <x v="916"/>
    <x v="2"/>
    <n v="2"/>
    <x v="0"/>
    <x v="0"/>
    <x v="0"/>
  </r>
  <r>
    <x v="101"/>
    <s v="412"/>
    <x v="1000"/>
    <x v="3"/>
    <n v="1"/>
    <x v="8"/>
    <x v="0"/>
    <x v="11"/>
  </r>
  <r>
    <x v="101"/>
    <s v="412"/>
    <x v="786"/>
    <x v="3"/>
    <n v="1"/>
    <x v="0"/>
    <x v="0"/>
    <x v="0"/>
  </r>
  <r>
    <x v="101"/>
    <s v="412"/>
    <x v="615"/>
    <x v="3"/>
    <n v="1"/>
    <x v="0"/>
    <x v="0"/>
    <x v="0"/>
  </r>
  <r>
    <x v="101"/>
    <s v="412"/>
    <x v="972"/>
    <x v="14"/>
    <n v="1"/>
    <x v="0"/>
    <x v="0"/>
    <x v="0"/>
  </r>
  <r>
    <x v="102"/>
    <s v="211"/>
    <x v="159"/>
    <x v="0"/>
    <n v="1"/>
    <x v="0"/>
    <x v="0"/>
    <x v="0"/>
  </r>
  <r>
    <x v="102"/>
    <s v="211"/>
    <x v="1001"/>
    <x v="3"/>
    <n v="1"/>
    <x v="112"/>
    <x v="60"/>
    <x v="135"/>
  </r>
  <r>
    <x v="102"/>
    <s v="211"/>
    <x v="50"/>
    <x v="2"/>
    <n v="1"/>
    <x v="0"/>
    <x v="0"/>
    <x v="0"/>
  </r>
  <r>
    <x v="102"/>
    <s v="211"/>
    <x v="555"/>
    <x v="3"/>
    <n v="1"/>
    <x v="0"/>
    <x v="0"/>
    <x v="0"/>
  </r>
  <r>
    <x v="102"/>
    <s v="211"/>
    <x v="161"/>
    <x v="2"/>
    <n v="9"/>
    <x v="0"/>
    <x v="0"/>
    <x v="0"/>
  </r>
  <r>
    <x v="102"/>
    <s v="211"/>
    <x v="161"/>
    <x v="3"/>
    <n v="1"/>
    <x v="0"/>
    <x v="0"/>
    <x v="0"/>
  </r>
  <r>
    <x v="102"/>
    <s v="211"/>
    <x v="1002"/>
    <x v="2"/>
    <n v="1"/>
    <x v="10"/>
    <x v="0"/>
    <x v="13"/>
  </r>
  <r>
    <x v="102"/>
    <s v="211"/>
    <x v="91"/>
    <x v="2"/>
    <n v="2"/>
    <x v="0"/>
    <x v="0"/>
    <x v="0"/>
  </r>
  <r>
    <x v="102"/>
    <s v="211"/>
    <x v="92"/>
    <x v="2"/>
    <n v="1"/>
    <x v="0"/>
    <x v="0"/>
    <x v="0"/>
  </r>
  <r>
    <x v="102"/>
    <s v="211"/>
    <x v="1003"/>
    <x v="2"/>
    <n v="1"/>
    <x v="0"/>
    <x v="0"/>
    <x v="0"/>
  </r>
  <r>
    <x v="102"/>
    <s v="211"/>
    <x v="245"/>
    <x v="2"/>
    <n v="1"/>
    <x v="0"/>
    <x v="0"/>
    <x v="0"/>
  </r>
  <r>
    <x v="103"/>
    <s v="232"/>
    <x v="176"/>
    <x v="3"/>
    <n v="1"/>
    <x v="0"/>
    <x v="0"/>
    <x v="0"/>
  </r>
  <r>
    <x v="103"/>
    <s v="232"/>
    <x v="1004"/>
    <x v="2"/>
    <n v="3"/>
    <x v="0"/>
    <x v="0"/>
    <x v="0"/>
  </r>
  <r>
    <x v="103"/>
    <s v="232"/>
    <x v="1005"/>
    <x v="2"/>
    <n v="1"/>
    <x v="0"/>
    <x v="10"/>
    <x v="28"/>
  </r>
  <r>
    <x v="103"/>
    <s v="232"/>
    <x v="507"/>
    <x v="2"/>
    <n v="1"/>
    <x v="0"/>
    <x v="0"/>
    <x v="0"/>
  </r>
  <r>
    <x v="103"/>
    <s v="232"/>
    <x v="457"/>
    <x v="2"/>
    <n v="1"/>
    <x v="0"/>
    <x v="0"/>
    <x v="0"/>
  </r>
  <r>
    <x v="103"/>
    <s v="232"/>
    <x v="2"/>
    <x v="2"/>
    <n v="1"/>
    <x v="0"/>
    <x v="0"/>
    <x v="0"/>
  </r>
  <r>
    <x v="103"/>
    <s v="232"/>
    <x v="36"/>
    <x v="2"/>
    <n v="1"/>
    <x v="0"/>
    <x v="0"/>
    <x v="0"/>
  </r>
  <r>
    <x v="103"/>
    <s v="232"/>
    <x v="1006"/>
    <x v="2"/>
    <n v="2"/>
    <x v="0"/>
    <x v="0"/>
    <x v="0"/>
  </r>
  <r>
    <x v="103"/>
    <s v="232"/>
    <x v="37"/>
    <x v="2"/>
    <n v="3"/>
    <x v="0"/>
    <x v="0"/>
    <x v="0"/>
  </r>
  <r>
    <x v="103"/>
    <s v="232"/>
    <x v="38"/>
    <x v="2"/>
    <n v="10"/>
    <x v="113"/>
    <x v="0"/>
    <x v="136"/>
  </r>
  <r>
    <x v="103"/>
    <s v="232"/>
    <x v="3"/>
    <x v="2"/>
    <n v="1"/>
    <x v="0"/>
    <x v="0"/>
    <x v="0"/>
  </r>
  <r>
    <x v="103"/>
    <s v="232"/>
    <x v="1007"/>
    <x v="2"/>
    <n v="1"/>
    <x v="53"/>
    <x v="61"/>
    <x v="137"/>
  </r>
  <r>
    <x v="103"/>
    <s v="232"/>
    <x v="1008"/>
    <x v="2"/>
    <n v="6"/>
    <x v="0"/>
    <x v="0"/>
    <x v="0"/>
  </r>
  <r>
    <x v="103"/>
    <s v="232"/>
    <x v="1009"/>
    <x v="8"/>
    <n v="1"/>
    <x v="0"/>
    <x v="0"/>
    <x v="0"/>
  </r>
  <r>
    <x v="103"/>
    <s v="232"/>
    <x v="1010"/>
    <x v="2"/>
    <n v="1"/>
    <x v="0"/>
    <x v="0"/>
    <x v="0"/>
  </r>
  <r>
    <x v="103"/>
    <s v="232"/>
    <x v="987"/>
    <x v="2"/>
    <n v="2"/>
    <x v="0"/>
    <x v="0"/>
    <x v="0"/>
  </r>
  <r>
    <x v="103"/>
    <s v="232"/>
    <x v="1011"/>
    <x v="3"/>
    <n v="1"/>
    <x v="0"/>
    <x v="0"/>
    <x v="0"/>
  </r>
  <r>
    <x v="103"/>
    <s v="232"/>
    <x v="1012"/>
    <x v="3"/>
    <n v="1"/>
    <x v="0"/>
    <x v="0"/>
    <x v="0"/>
  </r>
  <r>
    <x v="103"/>
    <s v="232"/>
    <x v="734"/>
    <x v="2"/>
    <n v="2"/>
    <x v="0"/>
    <x v="0"/>
    <x v="0"/>
  </r>
  <r>
    <x v="103"/>
    <s v="232"/>
    <x v="1013"/>
    <x v="2"/>
    <n v="2"/>
    <x v="0"/>
    <x v="0"/>
    <x v="0"/>
  </r>
  <r>
    <x v="103"/>
    <s v="232"/>
    <x v="180"/>
    <x v="2"/>
    <n v="4"/>
    <x v="48"/>
    <x v="0"/>
    <x v="9"/>
  </r>
  <r>
    <x v="103"/>
    <s v="232"/>
    <x v="180"/>
    <x v="3"/>
    <n v="1"/>
    <x v="0"/>
    <x v="0"/>
    <x v="0"/>
  </r>
  <r>
    <x v="103"/>
    <s v="232"/>
    <x v="112"/>
    <x v="2"/>
    <n v="1"/>
    <x v="0"/>
    <x v="0"/>
    <x v="0"/>
  </r>
  <r>
    <x v="103"/>
    <s v="232"/>
    <x v="1014"/>
    <x v="3"/>
    <n v="3"/>
    <x v="0"/>
    <x v="0"/>
    <x v="0"/>
  </r>
  <r>
    <x v="103"/>
    <s v="232"/>
    <x v="1015"/>
    <x v="3"/>
    <n v="1"/>
    <x v="0"/>
    <x v="0"/>
    <x v="0"/>
  </r>
  <r>
    <x v="103"/>
    <s v="232"/>
    <x v="1016"/>
    <x v="2"/>
    <n v="1"/>
    <x v="0"/>
    <x v="0"/>
    <x v="0"/>
  </r>
  <r>
    <x v="103"/>
    <s v="232"/>
    <x v="28"/>
    <x v="2"/>
    <n v="7"/>
    <x v="114"/>
    <x v="62"/>
    <x v="138"/>
  </r>
  <r>
    <x v="103"/>
    <s v="232"/>
    <x v="79"/>
    <x v="2"/>
    <n v="7"/>
    <x v="115"/>
    <x v="0"/>
    <x v="139"/>
  </r>
  <r>
    <x v="103"/>
    <s v="232"/>
    <x v="1017"/>
    <x v="3"/>
    <n v="1"/>
    <x v="0"/>
    <x v="0"/>
    <x v="0"/>
  </r>
  <r>
    <x v="103"/>
    <s v="232"/>
    <x v="1018"/>
    <x v="3"/>
    <n v="1"/>
    <x v="0"/>
    <x v="0"/>
    <x v="0"/>
  </r>
  <r>
    <x v="103"/>
    <s v="232"/>
    <x v="1019"/>
    <x v="2"/>
    <n v="1"/>
    <x v="0"/>
    <x v="0"/>
    <x v="0"/>
  </r>
  <r>
    <x v="103"/>
    <s v="232"/>
    <x v="1019"/>
    <x v="3"/>
    <n v="1"/>
    <x v="0"/>
    <x v="0"/>
    <x v="0"/>
  </r>
  <r>
    <x v="103"/>
    <s v="232"/>
    <x v="1020"/>
    <x v="2"/>
    <n v="11"/>
    <x v="0"/>
    <x v="0"/>
    <x v="0"/>
  </r>
  <r>
    <x v="103"/>
    <s v="232"/>
    <x v="1020"/>
    <x v="3"/>
    <n v="2"/>
    <x v="0"/>
    <x v="0"/>
    <x v="0"/>
  </r>
  <r>
    <x v="103"/>
    <s v="232"/>
    <x v="1021"/>
    <x v="2"/>
    <n v="1"/>
    <x v="0"/>
    <x v="0"/>
    <x v="0"/>
  </r>
  <r>
    <x v="103"/>
    <s v="232"/>
    <x v="1022"/>
    <x v="2"/>
    <n v="1"/>
    <x v="0"/>
    <x v="0"/>
    <x v="0"/>
  </r>
  <r>
    <x v="103"/>
    <s v="232"/>
    <x v="1022"/>
    <x v="3"/>
    <n v="1"/>
    <x v="0"/>
    <x v="12"/>
    <x v="23"/>
  </r>
  <r>
    <x v="103"/>
    <s v="232"/>
    <x v="1023"/>
    <x v="2"/>
    <n v="2"/>
    <x v="0"/>
    <x v="25"/>
    <x v="25"/>
  </r>
  <r>
    <x v="103"/>
    <s v="232"/>
    <x v="1023"/>
    <x v="3"/>
    <n v="1"/>
    <x v="0"/>
    <x v="0"/>
    <x v="0"/>
  </r>
  <r>
    <x v="103"/>
    <s v="232"/>
    <x v="353"/>
    <x v="2"/>
    <n v="1"/>
    <x v="0"/>
    <x v="0"/>
    <x v="0"/>
  </r>
  <r>
    <x v="103"/>
    <s v="232"/>
    <x v="1024"/>
    <x v="12"/>
    <n v="1"/>
    <x v="0"/>
    <x v="0"/>
    <x v="0"/>
  </r>
  <r>
    <x v="103"/>
    <s v="232"/>
    <x v="1024"/>
    <x v="3"/>
    <n v="1"/>
    <x v="0"/>
    <x v="0"/>
    <x v="0"/>
  </r>
  <r>
    <x v="103"/>
    <s v="232"/>
    <x v="1025"/>
    <x v="2"/>
    <n v="4"/>
    <x v="0"/>
    <x v="0"/>
    <x v="0"/>
  </r>
  <r>
    <x v="103"/>
    <s v="232"/>
    <x v="1025"/>
    <x v="3"/>
    <n v="2"/>
    <x v="0"/>
    <x v="0"/>
    <x v="0"/>
  </r>
  <r>
    <x v="103"/>
    <s v="232"/>
    <x v="1026"/>
    <x v="12"/>
    <n v="1"/>
    <x v="0"/>
    <x v="0"/>
    <x v="0"/>
  </r>
  <r>
    <x v="103"/>
    <s v="232"/>
    <x v="1027"/>
    <x v="2"/>
    <n v="1"/>
    <x v="0"/>
    <x v="0"/>
    <x v="0"/>
  </r>
  <r>
    <x v="103"/>
    <s v="232"/>
    <x v="1027"/>
    <x v="3"/>
    <n v="1"/>
    <x v="0"/>
    <x v="0"/>
    <x v="0"/>
  </r>
  <r>
    <x v="104"/>
    <s v="231"/>
    <x v="1028"/>
    <x v="4"/>
    <n v="1"/>
    <x v="0"/>
    <x v="0"/>
    <x v="0"/>
  </r>
  <r>
    <x v="104"/>
    <s v="231"/>
    <x v="547"/>
    <x v="1"/>
    <n v="1"/>
    <x v="0"/>
    <x v="0"/>
    <x v="0"/>
  </r>
  <r>
    <x v="104"/>
    <s v="231"/>
    <x v="1029"/>
    <x v="3"/>
    <n v="1"/>
    <x v="0"/>
    <x v="0"/>
    <x v="0"/>
  </r>
  <r>
    <x v="104"/>
    <s v="231"/>
    <x v="2"/>
    <x v="1"/>
    <n v="1"/>
    <x v="0"/>
    <x v="0"/>
    <x v="0"/>
  </r>
  <r>
    <x v="104"/>
    <s v="231"/>
    <x v="1030"/>
    <x v="12"/>
    <n v="1"/>
    <x v="0"/>
    <x v="0"/>
    <x v="0"/>
  </r>
  <r>
    <x v="104"/>
    <s v="231"/>
    <x v="3"/>
    <x v="2"/>
    <n v="1"/>
    <x v="0"/>
    <x v="0"/>
    <x v="0"/>
  </r>
  <r>
    <x v="104"/>
    <s v="231"/>
    <x v="1031"/>
    <x v="3"/>
    <n v="1"/>
    <x v="0"/>
    <x v="0"/>
    <x v="0"/>
  </r>
  <r>
    <x v="104"/>
    <s v="231"/>
    <x v="1032"/>
    <x v="2"/>
    <n v="1"/>
    <x v="0"/>
    <x v="0"/>
    <x v="0"/>
  </r>
  <r>
    <x v="104"/>
    <s v="231"/>
    <x v="571"/>
    <x v="8"/>
    <n v="1"/>
    <x v="0"/>
    <x v="0"/>
    <x v="0"/>
  </r>
  <r>
    <x v="104"/>
    <s v="231"/>
    <x v="190"/>
    <x v="2"/>
    <n v="2"/>
    <x v="0"/>
    <x v="0"/>
    <x v="0"/>
  </r>
  <r>
    <x v="104"/>
    <s v="231"/>
    <x v="530"/>
    <x v="2"/>
    <n v="3"/>
    <x v="0"/>
    <x v="0"/>
    <x v="0"/>
  </r>
  <r>
    <x v="104"/>
    <s v="231"/>
    <x v="53"/>
    <x v="3"/>
    <n v="1"/>
    <x v="59"/>
    <x v="0"/>
    <x v="96"/>
  </r>
  <r>
    <x v="104"/>
    <s v="231"/>
    <x v="555"/>
    <x v="3"/>
    <n v="1"/>
    <x v="116"/>
    <x v="0"/>
    <x v="140"/>
  </r>
  <r>
    <x v="104"/>
    <s v="231"/>
    <x v="430"/>
    <x v="3"/>
    <n v="1"/>
    <x v="116"/>
    <x v="0"/>
    <x v="140"/>
  </r>
  <r>
    <x v="104"/>
    <s v="231"/>
    <x v="29"/>
    <x v="2"/>
    <n v="1"/>
    <x v="0"/>
    <x v="0"/>
    <x v="0"/>
  </r>
  <r>
    <x v="104"/>
    <s v="231"/>
    <x v="92"/>
    <x v="2"/>
    <n v="4"/>
    <x v="0"/>
    <x v="0"/>
    <x v="0"/>
  </r>
  <r>
    <x v="104"/>
    <s v="231"/>
    <x v="92"/>
    <x v="3"/>
    <n v="1"/>
    <x v="0"/>
    <x v="0"/>
    <x v="0"/>
  </r>
  <r>
    <x v="104"/>
    <s v="231"/>
    <x v="1033"/>
    <x v="2"/>
    <n v="2"/>
    <x v="0"/>
    <x v="0"/>
    <x v="0"/>
  </r>
  <r>
    <x v="104"/>
    <s v="231"/>
    <x v="1034"/>
    <x v="6"/>
    <n v="2"/>
    <x v="0"/>
    <x v="0"/>
    <x v="0"/>
  </r>
  <r>
    <x v="105"/>
    <s v="111"/>
    <x v="1035"/>
    <x v="4"/>
    <n v="1"/>
    <x v="0"/>
    <x v="0"/>
    <x v="0"/>
  </r>
  <r>
    <x v="105"/>
    <s v="111"/>
    <x v="164"/>
    <x v="6"/>
    <n v="2"/>
    <x v="0"/>
    <x v="0"/>
    <x v="0"/>
  </r>
  <r>
    <x v="105"/>
    <s v="111"/>
    <x v="164"/>
    <x v="2"/>
    <n v="1"/>
    <x v="0"/>
    <x v="0"/>
    <x v="0"/>
  </r>
  <r>
    <x v="105"/>
    <s v="111"/>
    <x v="86"/>
    <x v="3"/>
    <n v="1"/>
    <x v="0"/>
    <x v="0"/>
    <x v="0"/>
  </r>
  <r>
    <x v="105"/>
    <s v="111"/>
    <x v="179"/>
    <x v="2"/>
    <n v="1"/>
    <x v="0"/>
    <x v="0"/>
    <x v="0"/>
  </r>
  <r>
    <x v="105"/>
    <s v="111"/>
    <x v="853"/>
    <x v="3"/>
    <n v="1"/>
    <x v="0"/>
    <x v="0"/>
    <x v="0"/>
  </r>
  <r>
    <x v="105"/>
    <s v="111"/>
    <x v="889"/>
    <x v="2"/>
    <n v="4"/>
    <x v="117"/>
    <x v="0"/>
    <x v="104"/>
  </r>
  <r>
    <x v="105"/>
    <s v="111"/>
    <x v="342"/>
    <x v="2"/>
    <n v="1"/>
    <x v="38"/>
    <x v="0"/>
    <x v="42"/>
  </r>
  <r>
    <x v="105"/>
    <s v="111"/>
    <x v="146"/>
    <x v="2"/>
    <n v="3"/>
    <x v="24"/>
    <x v="0"/>
    <x v="28"/>
  </r>
  <r>
    <x v="105"/>
    <s v="111"/>
    <x v="146"/>
    <x v="3"/>
    <n v="1"/>
    <x v="0"/>
    <x v="0"/>
    <x v="0"/>
  </r>
  <r>
    <x v="105"/>
    <s v="111"/>
    <x v="22"/>
    <x v="2"/>
    <n v="1"/>
    <x v="0"/>
    <x v="0"/>
    <x v="0"/>
  </r>
  <r>
    <x v="105"/>
    <s v="111"/>
    <x v="819"/>
    <x v="2"/>
    <n v="6"/>
    <x v="29"/>
    <x v="35"/>
    <x v="125"/>
  </r>
  <r>
    <x v="105"/>
    <s v="111"/>
    <x v="28"/>
    <x v="5"/>
    <n v="1"/>
    <x v="0"/>
    <x v="0"/>
    <x v="0"/>
  </r>
  <r>
    <x v="105"/>
    <s v="111"/>
    <x v="891"/>
    <x v="3"/>
    <n v="1"/>
    <x v="38"/>
    <x v="0"/>
    <x v="42"/>
  </r>
  <r>
    <x v="105"/>
    <s v="111"/>
    <x v="623"/>
    <x v="2"/>
    <n v="1"/>
    <x v="0"/>
    <x v="24"/>
    <x v="33"/>
  </r>
  <r>
    <x v="105"/>
    <s v="111"/>
    <x v="1036"/>
    <x v="2"/>
    <n v="1"/>
    <x v="82"/>
    <x v="0"/>
    <x v="94"/>
  </r>
  <r>
    <x v="105"/>
    <s v="111"/>
    <x v="708"/>
    <x v="2"/>
    <n v="1"/>
    <x v="23"/>
    <x v="8"/>
    <x v="141"/>
  </r>
  <r>
    <x v="105"/>
    <s v="111"/>
    <x v="1037"/>
    <x v="2"/>
    <n v="7"/>
    <x v="24"/>
    <x v="17"/>
    <x v="35"/>
  </r>
  <r>
    <x v="105"/>
    <s v="111"/>
    <x v="1037"/>
    <x v="3"/>
    <n v="5"/>
    <x v="118"/>
    <x v="10"/>
    <x v="142"/>
  </r>
  <r>
    <x v="106"/>
    <s v="212"/>
    <x v="1038"/>
    <x v="2"/>
    <n v="1"/>
    <x v="0"/>
    <x v="0"/>
    <x v="0"/>
  </r>
  <r>
    <x v="106"/>
    <s v="212"/>
    <x v="679"/>
    <x v="13"/>
    <n v="1"/>
    <x v="19"/>
    <x v="0"/>
    <x v="23"/>
  </r>
  <r>
    <x v="106"/>
    <s v="212"/>
    <x v="1039"/>
    <x v="2"/>
    <n v="1"/>
    <x v="0"/>
    <x v="0"/>
    <x v="0"/>
  </r>
  <r>
    <x v="106"/>
    <s v="212"/>
    <x v="547"/>
    <x v="1"/>
    <n v="1"/>
    <x v="0"/>
    <x v="0"/>
    <x v="0"/>
  </r>
  <r>
    <x v="106"/>
    <s v="212"/>
    <x v="246"/>
    <x v="2"/>
    <n v="4"/>
    <x v="0"/>
    <x v="0"/>
    <x v="0"/>
  </r>
  <r>
    <x v="106"/>
    <s v="212"/>
    <x v="246"/>
    <x v="3"/>
    <n v="1"/>
    <x v="0"/>
    <x v="0"/>
    <x v="0"/>
  </r>
  <r>
    <x v="106"/>
    <s v="212"/>
    <x v="86"/>
    <x v="3"/>
    <n v="1"/>
    <x v="0"/>
    <x v="0"/>
    <x v="0"/>
  </r>
  <r>
    <x v="106"/>
    <s v="212"/>
    <x v="248"/>
    <x v="2"/>
    <n v="1"/>
    <x v="0"/>
    <x v="0"/>
    <x v="0"/>
  </r>
  <r>
    <x v="106"/>
    <s v="212"/>
    <x v="1040"/>
    <x v="2"/>
    <n v="8"/>
    <x v="119"/>
    <x v="0"/>
    <x v="143"/>
  </r>
  <r>
    <x v="106"/>
    <s v="212"/>
    <x v="1040"/>
    <x v="3"/>
    <n v="2"/>
    <x v="10"/>
    <x v="0"/>
    <x v="13"/>
  </r>
  <r>
    <x v="106"/>
    <s v="212"/>
    <x v="734"/>
    <x v="2"/>
    <n v="12"/>
    <x v="0"/>
    <x v="0"/>
    <x v="0"/>
  </r>
  <r>
    <x v="106"/>
    <s v="212"/>
    <x v="734"/>
    <x v="3"/>
    <n v="2"/>
    <x v="0"/>
    <x v="0"/>
    <x v="0"/>
  </r>
  <r>
    <x v="106"/>
    <s v="212"/>
    <x v="1041"/>
    <x v="3"/>
    <n v="1"/>
    <x v="0"/>
    <x v="0"/>
    <x v="0"/>
  </r>
  <r>
    <x v="106"/>
    <s v="212"/>
    <x v="112"/>
    <x v="2"/>
    <n v="1"/>
    <x v="0"/>
    <x v="0"/>
    <x v="0"/>
  </r>
  <r>
    <x v="106"/>
    <s v="212"/>
    <x v="172"/>
    <x v="8"/>
    <n v="1"/>
    <x v="0"/>
    <x v="0"/>
    <x v="0"/>
  </r>
  <r>
    <x v="106"/>
    <s v="212"/>
    <x v="1042"/>
    <x v="16"/>
    <n v="2"/>
    <x v="0"/>
    <x v="0"/>
    <x v="0"/>
  </r>
  <r>
    <x v="106"/>
    <s v="212"/>
    <x v="1042"/>
    <x v="2"/>
    <n v="3"/>
    <x v="0"/>
    <x v="0"/>
    <x v="0"/>
  </r>
  <r>
    <x v="106"/>
    <s v="212"/>
    <x v="1042"/>
    <x v="3"/>
    <n v="1"/>
    <x v="0"/>
    <x v="0"/>
    <x v="0"/>
  </r>
  <r>
    <x v="106"/>
    <s v="212"/>
    <x v="1043"/>
    <x v="2"/>
    <n v="1"/>
    <x v="0"/>
    <x v="0"/>
    <x v="0"/>
  </r>
  <r>
    <x v="106"/>
    <s v="212"/>
    <x v="1044"/>
    <x v="5"/>
    <n v="1"/>
    <x v="0"/>
    <x v="0"/>
    <x v="0"/>
  </r>
  <r>
    <x v="106"/>
    <s v="212"/>
    <x v="1045"/>
    <x v="2"/>
    <n v="1"/>
    <x v="0"/>
    <x v="0"/>
    <x v="0"/>
  </r>
  <r>
    <x v="106"/>
    <s v="212"/>
    <x v="190"/>
    <x v="2"/>
    <n v="1"/>
    <x v="0"/>
    <x v="0"/>
    <x v="0"/>
  </r>
  <r>
    <x v="106"/>
    <s v="212"/>
    <x v="149"/>
    <x v="2"/>
    <n v="1"/>
    <x v="0"/>
    <x v="0"/>
    <x v="0"/>
  </r>
  <r>
    <x v="106"/>
    <s v="212"/>
    <x v="149"/>
    <x v="3"/>
    <n v="1"/>
    <x v="0"/>
    <x v="0"/>
    <x v="0"/>
  </r>
  <r>
    <x v="106"/>
    <s v="212"/>
    <x v="1046"/>
    <x v="2"/>
    <n v="1"/>
    <x v="0"/>
    <x v="0"/>
    <x v="0"/>
  </r>
  <r>
    <x v="106"/>
    <s v="212"/>
    <x v="1047"/>
    <x v="2"/>
    <n v="1"/>
    <x v="0"/>
    <x v="0"/>
    <x v="0"/>
  </r>
  <r>
    <x v="106"/>
    <s v="212"/>
    <x v="277"/>
    <x v="2"/>
    <n v="2"/>
    <x v="0"/>
    <x v="0"/>
    <x v="0"/>
  </r>
  <r>
    <x v="106"/>
    <s v="212"/>
    <x v="92"/>
    <x v="2"/>
    <n v="1"/>
    <x v="0"/>
    <x v="0"/>
    <x v="0"/>
  </r>
  <r>
    <x v="106"/>
    <s v="212"/>
    <x v="788"/>
    <x v="2"/>
    <n v="1"/>
    <x v="0"/>
    <x v="0"/>
    <x v="0"/>
  </r>
  <r>
    <x v="106"/>
    <s v="212"/>
    <x v="788"/>
    <x v="3"/>
    <n v="1"/>
    <x v="0"/>
    <x v="0"/>
    <x v="0"/>
  </r>
  <r>
    <x v="106"/>
    <s v="212"/>
    <x v="833"/>
    <x v="2"/>
    <n v="1"/>
    <x v="0"/>
    <x v="0"/>
    <x v="0"/>
  </r>
  <r>
    <x v="106"/>
    <s v="212"/>
    <x v="1048"/>
    <x v="8"/>
    <n v="1"/>
    <x v="0"/>
    <x v="0"/>
    <x v="0"/>
  </r>
  <r>
    <x v="106"/>
    <s v="212"/>
    <x v="1048"/>
    <x v="3"/>
    <n v="1"/>
    <x v="0"/>
    <x v="0"/>
    <x v="0"/>
  </r>
  <r>
    <x v="106"/>
    <s v="212"/>
    <x v="1049"/>
    <x v="9"/>
    <n v="3"/>
    <x v="18"/>
    <x v="0"/>
    <x v="22"/>
  </r>
  <r>
    <x v="106"/>
    <s v="212"/>
    <x v="1049"/>
    <x v="8"/>
    <n v="2"/>
    <x v="0"/>
    <x v="0"/>
    <x v="0"/>
  </r>
  <r>
    <x v="106"/>
    <s v="212"/>
    <x v="480"/>
    <x v="3"/>
    <n v="1"/>
    <x v="0"/>
    <x v="0"/>
    <x v="0"/>
  </r>
  <r>
    <x v="107"/>
    <s v="113"/>
    <x v="977"/>
    <x v="4"/>
    <n v="1"/>
    <x v="0"/>
    <x v="35"/>
    <x v="51"/>
  </r>
  <r>
    <x v="107"/>
    <s v="113"/>
    <x v="1050"/>
    <x v="2"/>
    <n v="1"/>
    <x v="0"/>
    <x v="0"/>
    <x v="0"/>
  </r>
  <r>
    <x v="107"/>
    <s v="113"/>
    <x v="1051"/>
    <x v="25"/>
    <n v="1"/>
    <x v="0"/>
    <x v="0"/>
    <x v="0"/>
  </r>
  <r>
    <x v="107"/>
    <s v="113"/>
    <x v="1052"/>
    <x v="2"/>
    <n v="1"/>
    <x v="0"/>
    <x v="0"/>
    <x v="0"/>
  </r>
  <r>
    <x v="107"/>
    <s v="113"/>
    <x v="1053"/>
    <x v="2"/>
    <n v="1"/>
    <x v="27"/>
    <x v="0"/>
    <x v="32"/>
  </r>
  <r>
    <x v="107"/>
    <s v="113"/>
    <x v="753"/>
    <x v="3"/>
    <n v="1"/>
    <x v="120"/>
    <x v="0"/>
    <x v="144"/>
  </r>
  <r>
    <x v="107"/>
    <s v="113"/>
    <x v="1054"/>
    <x v="2"/>
    <n v="1"/>
    <x v="0"/>
    <x v="6"/>
    <x v="11"/>
  </r>
  <r>
    <x v="107"/>
    <s v="113"/>
    <x v="553"/>
    <x v="26"/>
    <n v="1"/>
    <x v="0"/>
    <x v="0"/>
    <x v="0"/>
  </r>
  <r>
    <x v="107"/>
    <s v="113"/>
    <x v="724"/>
    <x v="2"/>
    <n v="1"/>
    <x v="0"/>
    <x v="0"/>
    <x v="0"/>
  </r>
  <r>
    <x v="107"/>
    <s v="113"/>
    <x v="368"/>
    <x v="3"/>
    <n v="1"/>
    <x v="48"/>
    <x v="0"/>
    <x v="9"/>
  </r>
  <r>
    <x v="107"/>
    <s v="113"/>
    <x v="1055"/>
    <x v="2"/>
    <n v="3"/>
    <x v="0"/>
    <x v="0"/>
    <x v="0"/>
  </r>
  <r>
    <x v="107"/>
    <s v="113"/>
    <x v="1056"/>
    <x v="2"/>
    <n v="1"/>
    <x v="0"/>
    <x v="0"/>
    <x v="0"/>
  </r>
  <r>
    <x v="107"/>
    <s v="113"/>
    <x v="1057"/>
    <x v="2"/>
    <n v="1"/>
    <x v="0"/>
    <x v="3"/>
    <x v="9"/>
  </r>
  <r>
    <x v="107"/>
    <s v="113"/>
    <x v="1058"/>
    <x v="3"/>
    <n v="1"/>
    <x v="0"/>
    <x v="0"/>
    <x v="0"/>
  </r>
  <r>
    <x v="108"/>
    <s v="313"/>
    <x v="1059"/>
    <x v="3"/>
    <n v="2"/>
    <x v="0"/>
    <x v="0"/>
    <x v="0"/>
  </r>
  <r>
    <x v="108"/>
    <s v="313"/>
    <x v="661"/>
    <x v="0"/>
    <n v="6"/>
    <x v="0"/>
    <x v="0"/>
    <x v="0"/>
  </r>
  <r>
    <x v="108"/>
    <s v="313"/>
    <x v="189"/>
    <x v="12"/>
    <n v="1"/>
    <x v="10"/>
    <x v="0"/>
    <x v="13"/>
  </r>
  <r>
    <x v="108"/>
    <s v="313"/>
    <x v="79"/>
    <x v="2"/>
    <n v="2"/>
    <x v="0"/>
    <x v="0"/>
    <x v="0"/>
  </r>
  <r>
    <x v="108"/>
    <s v="313"/>
    <x v="79"/>
    <x v="3"/>
    <n v="1"/>
    <x v="0"/>
    <x v="0"/>
    <x v="0"/>
  </r>
  <r>
    <x v="109"/>
    <s v="328"/>
    <x v="924"/>
    <x v="0"/>
    <n v="34"/>
    <x v="0"/>
    <x v="0"/>
    <x v="0"/>
  </r>
  <r>
    <x v="109"/>
    <s v="328"/>
    <x v="178"/>
    <x v="3"/>
    <n v="1"/>
    <x v="0"/>
    <x v="0"/>
    <x v="0"/>
  </r>
  <r>
    <x v="109"/>
    <s v="328"/>
    <x v="1012"/>
    <x v="2"/>
    <n v="3"/>
    <x v="5"/>
    <x v="0"/>
    <x v="7"/>
  </r>
  <r>
    <x v="109"/>
    <s v="328"/>
    <x v="180"/>
    <x v="2"/>
    <n v="1"/>
    <x v="121"/>
    <x v="0"/>
    <x v="145"/>
  </r>
  <r>
    <x v="109"/>
    <s v="328"/>
    <x v="730"/>
    <x v="2"/>
    <n v="1"/>
    <x v="0"/>
    <x v="37"/>
    <x v="85"/>
  </r>
  <r>
    <x v="109"/>
    <s v="328"/>
    <x v="614"/>
    <x v="5"/>
    <n v="1"/>
    <x v="0"/>
    <x v="0"/>
    <x v="0"/>
  </r>
  <r>
    <x v="109"/>
    <s v="328"/>
    <x v="614"/>
    <x v="2"/>
    <n v="1"/>
    <x v="0"/>
    <x v="0"/>
    <x v="0"/>
  </r>
  <r>
    <x v="109"/>
    <s v="328"/>
    <x v="1060"/>
    <x v="3"/>
    <n v="1"/>
    <x v="0"/>
    <x v="0"/>
    <x v="0"/>
  </r>
  <r>
    <x v="109"/>
    <s v="328"/>
    <x v="25"/>
    <x v="0"/>
    <n v="1"/>
    <x v="0"/>
    <x v="0"/>
    <x v="0"/>
  </r>
  <r>
    <x v="109"/>
    <s v="328"/>
    <x v="383"/>
    <x v="3"/>
    <n v="3"/>
    <x v="0"/>
    <x v="0"/>
    <x v="0"/>
  </r>
  <r>
    <x v="109"/>
    <s v="328"/>
    <x v="927"/>
    <x v="3"/>
    <n v="1"/>
    <x v="0"/>
    <x v="0"/>
    <x v="0"/>
  </r>
  <r>
    <x v="109"/>
    <s v="328"/>
    <x v="1061"/>
    <x v="2"/>
    <n v="24"/>
    <x v="122"/>
    <x v="63"/>
    <x v="146"/>
  </r>
</pivotCacheRecords>
</file>

<file path=xl/pivotCache/pivotCacheRecords2.xml><?xml version="1.0" encoding="utf-8"?>
<pivotCacheRecords xmlns="http://schemas.openxmlformats.org/spreadsheetml/2006/main" xmlns:r="http://schemas.openxmlformats.org/officeDocument/2006/relationships" count="900">
  <r>
    <x v="0"/>
    <s v="1982/00/00"/>
    <x v="0"/>
    <n v="1"/>
  </r>
  <r>
    <x v="0"/>
    <s v="1986/00/00"/>
    <x v="1"/>
    <n v="1"/>
  </r>
  <r>
    <x v="0"/>
    <s v="1989/07/20"/>
    <x v="2"/>
    <n v="1"/>
  </r>
  <r>
    <x v="0"/>
    <s v="1991/00/00"/>
    <x v="3"/>
    <n v="1"/>
  </r>
  <r>
    <x v="0"/>
    <s v="1991/05/01"/>
    <x v="4"/>
    <n v="1"/>
  </r>
  <r>
    <x v="0"/>
    <s v="1992/00/00"/>
    <x v="5"/>
    <n v="1"/>
  </r>
  <r>
    <x v="0"/>
    <s v="1992/00/00"/>
    <x v="6"/>
    <n v="1"/>
  </r>
  <r>
    <x v="0"/>
    <s v="1992/03/05"/>
    <x v="7"/>
    <n v="1"/>
  </r>
  <r>
    <x v="0"/>
    <s v="1992/03/06"/>
    <x v="8"/>
    <n v="1"/>
  </r>
  <r>
    <x v="0"/>
    <s v="1993/00/00"/>
    <x v="4"/>
    <n v="1"/>
  </r>
  <r>
    <x v="0"/>
    <s v="1993/07/30"/>
    <x v="9"/>
    <n v="1"/>
  </r>
  <r>
    <x v="0"/>
    <s v="1997/09/24"/>
    <x v="10"/>
    <n v="1"/>
  </r>
  <r>
    <x v="0"/>
    <s v="1998/00/00"/>
    <x v="4"/>
    <n v="1"/>
  </r>
  <r>
    <x v="0"/>
    <s v="1999/08/25"/>
    <x v="11"/>
    <n v="1"/>
  </r>
  <r>
    <x v="0"/>
    <s v="2000/01/24"/>
    <x v="8"/>
    <n v="1"/>
  </r>
  <r>
    <x v="0"/>
    <s v="2000/06/23"/>
    <x v="2"/>
    <n v="1"/>
  </r>
  <r>
    <x v="0"/>
    <s v="2000/07/26"/>
    <x v="12"/>
    <n v="1"/>
  </r>
  <r>
    <x v="0"/>
    <s v="2000/07/26"/>
    <x v="11"/>
    <n v="1"/>
  </r>
  <r>
    <x v="0"/>
    <s v="2001/07/17"/>
    <x v="13"/>
    <n v="1"/>
  </r>
  <r>
    <x v="0"/>
    <s v="2002/01/21"/>
    <x v="0"/>
    <n v="1"/>
  </r>
  <r>
    <x v="0"/>
    <s v="2002/01/23"/>
    <x v="14"/>
    <n v="1"/>
  </r>
  <r>
    <x v="0"/>
    <s v="2002/03/00"/>
    <x v="0"/>
    <n v="1"/>
  </r>
  <r>
    <x v="0"/>
    <s v="2002/03/22"/>
    <x v="4"/>
    <n v="1"/>
  </r>
  <r>
    <x v="0"/>
    <s v="2002/03/23"/>
    <x v="15"/>
    <n v="1"/>
  </r>
  <r>
    <x v="0"/>
    <s v="2002/05/00"/>
    <x v="16"/>
    <n v="1"/>
  </r>
  <r>
    <x v="0"/>
    <s v="2002/06/24"/>
    <x v="4"/>
    <n v="1"/>
  </r>
  <r>
    <x v="0"/>
    <s v="2002/11/18"/>
    <x v="17"/>
    <n v="1"/>
  </r>
  <r>
    <x v="0"/>
    <s v="2003/01/07"/>
    <x v="16"/>
    <n v="1"/>
  </r>
  <r>
    <x v="0"/>
    <s v="2003/01/10"/>
    <x v="17"/>
    <n v="1"/>
  </r>
  <r>
    <x v="0"/>
    <s v="2003/01/24"/>
    <x v="18"/>
    <n v="1"/>
  </r>
  <r>
    <x v="0"/>
    <s v="2003/01/24"/>
    <x v="16"/>
    <n v="1"/>
  </r>
  <r>
    <x v="0"/>
    <s v="2003/01/24"/>
    <x v="0"/>
    <n v="1"/>
  </r>
  <r>
    <x v="0"/>
    <s v="2003/01/24"/>
    <x v="4"/>
    <n v="1"/>
  </r>
  <r>
    <x v="0"/>
    <s v="2003/01/24"/>
    <x v="3"/>
    <n v="1"/>
  </r>
  <r>
    <x v="0"/>
    <s v="2003/02/00"/>
    <x v="19"/>
    <n v="1"/>
  </r>
  <r>
    <x v="0"/>
    <s v="2003/02/00"/>
    <x v="0"/>
    <n v="1"/>
  </r>
  <r>
    <x v="0"/>
    <s v="2003/02/00"/>
    <x v="8"/>
    <n v="1"/>
  </r>
  <r>
    <x v="0"/>
    <s v="2003/02/00"/>
    <x v="4"/>
    <n v="1"/>
  </r>
  <r>
    <x v="0"/>
    <s v="2003/02/00"/>
    <x v="17"/>
    <n v="1"/>
  </r>
  <r>
    <x v="0"/>
    <s v="2003/02/00"/>
    <x v="20"/>
    <n v="1"/>
  </r>
  <r>
    <x v="0"/>
    <s v="2003/02/00"/>
    <x v="21"/>
    <n v="1"/>
  </r>
  <r>
    <x v="0"/>
    <s v="2003/02/00"/>
    <x v="22"/>
    <n v="1"/>
  </r>
  <r>
    <x v="0"/>
    <s v="2003/08/31"/>
    <x v="1"/>
    <n v="1"/>
  </r>
  <r>
    <x v="0"/>
    <s v="2003/08/31"/>
    <x v="16"/>
    <n v="1"/>
  </r>
  <r>
    <x v="0"/>
    <s v="2003/08/31"/>
    <x v="0"/>
    <n v="1"/>
  </r>
  <r>
    <x v="0"/>
    <s v="2003/08/31"/>
    <x v="4"/>
    <n v="1"/>
  </r>
  <r>
    <x v="0"/>
    <s v="2003/08/31"/>
    <x v="17"/>
    <n v="1"/>
  </r>
  <r>
    <x v="0"/>
    <s v="2003/08/31"/>
    <x v="3"/>
    <n v="1"/>
  </r>
  <r>
    <x v="0"/>
    <s v="2003/12/11"/>
    <x v="23"/>
    <n v="1"/>
  </r>
  <r>
    <x v="0"/>
    <s v="2004/07/20"/>
    <x v="11"/>
    <n v="1"/>
  </r>
  <r>
    <x v="0"/>
    <s v="2004/09/01"/>
    <x v="24"/>
    <n v="1"/>
  </r>
  <r>
    <x v="0"/>
    <s v="2004/10/05"/>
    <x v="25"/>
    <n v="1"/>
  </r>
  <r>
    <x v="0"/>
    <s v="2005/03/03"/>
    <x v="26"/>
    <n v="1"/>
  </r>
  <r>
    <x v="0"/>
    <s v="2005/03/03"/>
    <x v="27"/>
    <n v="1"/>
  </r>
  <r>
    <x v="0"/>
    <s v="2005/03/03"/>
    <x v="28"/>
    <n v="1"/>
  </r>
  <r>
    <x v="0"/>
    <s v="2005/03/03"/>
    <x v="29"/>
    <n v="1"/>
  </r>
  <r>
    <x v="0"/>
    <s v="2005/03/03"/>
    <x v="23"/>
    <n v="1"/>
  </r>
  <r>
    <x v="0"/>
    <s v="2005/03/03"/>
    <x v="30"/>
    <n v="1"/>
  </r>
  <r>
    <x v="0"/>
    <s v="2005/03/04"/>
    <x v="2"/>
    <n v="1"/>
  </r>
  <r>
    <x v="0"/>
    <s v="2005/03/10"/>
    <x v="16"/>
    <n v="1"/>
  </r>
  <r>
    <x v="0"/>
    <s v="2005/11/28"/>
    <x v="4"/>
    <n v="1"/>
  </r>
  <r>
    <x v="0"/>
    <s v="2006/01/04"/>
    <x v="14"/>
    <n v="1"/>
  </r>
  <r>
    <x v="0"/>
    <s v="2006/06/19"/>
    <x v="31"/>
    <n v="1"/>
  </r>
  <r>
    <x v="0"/>
    <s v="2007/04/17"/>
    <x v="32"/>
    <n v="1"/>
  </r>
  <r>
    <x v="0"/>
    <s v="2007/08/23"/>
    <x v="21"/>
    <n v="1"/>
  </r>
  <r>
    <x v="0"/>
    <s v="2008/00/00"/>
    <x v="33"/>
    <n v="1"/>
  </r>
  <r>
    <x v="0"/>
    <s v="2008/07/01"/>
    <x v="34"/>
    <n v="1"/>
  </r>
  <r>
    <x v="0"/>
    <s v="2009/01/21"/>
    <x v="1"/>
    <n v="1"/>
  </r>
  <r>
    <x v="0"/>
    <s v="2009/01/31"/>
    <x v="34"/>
    <n v="1"/>
  </r>
  <r>
    <x v="0"/>
    <s v="2009/03/01"/>
    <x v="9"/>
    <n v="1"/>
  </r>
  <r>
    <x v="0"/>
    <s v="2009/03/31"/>
    <x v="33"/>
    <n v="1"/>
  </r>
  <r>
    <x v="0"/>
    <s v="2009/04/20"/>
    <x v="35"/>
    <n v="1"/>
  </r>
  <r>
    <x v="0"/>
    <s v="2009/04/21"/>
    <x v="36"/>
    <n v="1"/>
  </r>
  <r>
    <x v="0"/>
    <s v="2009/05/00"/>
    <x v="26"/>
    <n v="1"/>
  </r>
  <r>
    <x v="0"/>
    <s v="2009/05/00"/>
    <x v="27"/>
    <n v="1"/>
  </r>
  <r>
    <x v="0"/>
    <s v="2009/05/00"/>
    <x v="28"/>
    <n v="1"/>
  </r>
  <r>
    <x v="0"/>
    <s v="2009/05/00"/>
    <x v="29"/>
    <n v="1"/>
  </r>
  <r>
    <x v="0"/>
    <s v="2009/05/29"/>
    <x v="32"/>
    <n v="1"/>
  </r>
  <r>
    <x v="0"/>
    <s v="2009/06/00"/>
    <x v="33"/>
    <n v="1"/>
  </r>
  <r>
    <x v="0"/>
    <s v="2009/06/00"/>
    <x v="19"/>
    <n v="1"/>
  </r>
  <r>
    <x v="0"/>
    <s v="2009/06/02"/>
    <x v="1"/>
    <n v="1"/>
  </r>
  <r>
    <x v="0"/>
    <s v="2009/06/12"/>
    <x v="37"/>
    <n v="1"/>
  </r>
  <r>
    <x v="0"/>
    <s v="2009/06/12"/>
    <x v="38"/>
    <n v="1"/>
  </r>
  <r>
    <x v="0"/>
    <s v="2009/06/19"/>
    <x v="31"/>
    <n v="1"/>
  </r>
  <r>
    <x v="0"/>
    <s v="2009/06/19"/>
    <x v="39"/>
    <n v="1"/>
  </r>
  <r>
    <x v="0"/>
    <s v="2009/06/22"/>
    <x v="15"/>
    <n v="1"/>
  </r>
  <r>
    <x v="0"/>
    <s v="2009/07/06"/>
    <x v="34"/>
    <n v="1"/>
  </r>
  <r>
    <x v="0"/>
    <s v="2009/07/15"/>
    <x v="13"/>
    <n v="1"/>
  </r>
  <r>
    <x v="0"/>
    <s v="2009/07/15"/>
    <x v="19"/>
    <n v="1"/>
  </r>
  <r>
    <x v="0"/>
    <s v="2009/07/21"/>
    <x v="40"/>
    <n v="1"/>
  </r>
  <r>
    <x v="0"/>
    <s v="2009/07/21"/>
    <x v="25"/>
    <n v="1"/>
  </r>
  <r>
    <x v="0"/>
    <s v="2009/07/21"/>
    <x v="36"/>
    <n v="1"/>
  </r>
  <r>
    <x v="0"/>
    <s v="2009/07/21"/>
    <x v="37"/>
    <n v="1"/>
  </r>
  <r>
    <x v="0"/>
    <s v="2009/07/21"/>
    <x v="41"/>
    <n v="1"/>
  </r>
  <r>
    <x v="0"/>
    <s v="2009/07/21"/>
    <x v="42"/>
    <n v="1"/>
  </r>
  <r>
    <x v="0"/>
    <s v="2009/07/21"/>
    <x v="15"/>
    <n v="1"/>
  </r>
  <r>
    <x v="0"/>
    <s v="2009/07/21"/>
    <x v="23"/>
    <n v="1"/>
  </r>
  <r>
    <x v="0"/>
    <s v="2009/07/21"/>
    <x v="22"/>
    <n v="1"/>
  </r>
  <r>
    <x v="0"/>
    <s v="2009/07/28"/>
    <x v="43"/>
    <n v="1"/>
  </r>
  <r>
    <x v="0"/>
    <s v="2009/07/29"/>
    <x v="7"/>
    <n v="1"/>
  </r>
  <r>
    <x v="0"/>
    <s v="2009/07/29"/>
    <x v="41"/>
    <n v="1"/>
  </r>
  <r>
    <x v="0"/>
    <s v="2009/08/07"/>
    <x v="44"/>
    <n v="1"/>
  </r>
  <r>
    <x v="0"/>
    <s v="2009/09/07"/>
    <x v="30"/>
    <n v="1"/>
  </r>
  <r>
    <x v="0"/>
    <s v="2009/10/21"/>
    <x v="23"/>
    <n v="1"/>
  </r>
  <r>
    <x v="0"/>
    <s v="2010/01/20"/>
    <x v="9"/>
    <n v="1"/>
  </r>
  <r>
    <x v="0"/>
    <s v="2010/02/08"/>
    <x v="5"/>
    <n v="1"/>
  </r>
  <r>
    <x v="0"/>
    <s v="2010/04/12"/>
    <x v="23"/>
    <n v="1"/>
  </r>
  <r>
    <x v="0"/>
    <s v="2010/08/17"/>
    <x v="45"/>
    <n v="1"/>
  </r>
  <r>
    <x v="0"/>
    <s v="2011/00/00"/>
    <x v="16"/>
    <n v="1"/>
  </r>
  <r>
    <x v="0"/>
    <s v="2011/00/00"/>
    <x v="46"/>
    <n v="1"/>
  </r>
  <r>
    <x v="0"/>
    <s v="2011/01/14"/>
    <x v="0"/>
    <n v="1"/>
  </r>
  <r>
    <x v="0"/>
    <s v="2011/01/24"/>
    <x v="18"/>
    <n v="1"/>
  </r>
  <r>
    <x v="0"/>
    <s v="2011/02/10"/>
    <x v="41"/>
    <n v="1"/>
  </r>
  <r>
    <x v="0"/>
    <s v="2011/03/01"/>
    <x v="47"/>
    <n v="1"/>
  </r>
  <r>
    <x v="0"/>
    <s v="2011/03/07"/>
    <x v="7"/>
    <n v="1"/>
  </r>
  <r>
    <x v="0"/>
    <s v="2011/03/09"/>
    <x v="7"/>
    <n v="1"/>
  </r>
  <r>
    <x v="0"/>
    <s v="2011/03/10"/>
    <x v="7"/>
    <n v="1"/>
  </r>
  <r>
    <x v="0"/>
    <s v="2011/03/28"/>
    <x v="48"/>
    <n v="1"/>
  </r>
  <r>
    <x v="0"/>
    <s v="2011/04/04"/>
    <x v="3"/>
    <n v="1"/>
  </r>
  <r>
    <x v="0"/>
    <s v="2011/04/11"/>
    <x v="1"/>
    <n v="1"/>
  </r>
  <r>
    <x v="0"/>
    <s v="2011/04/11"/>
    <x v="16"/>
    <n v="1"/>
  </r>
  <r>
    <x v="0"/>
    <s v="2011/04/11"/>
    <x v="0"/>
    <n v="1"/>
  </r>
  <r>
    <x v="0"/>
    <s v="2011/04/11"/>
    <x v="17"/>
    <n v="1"/>
  </r>
  <r>
    <x v="0"/>
    <s v="2011/05/03"/>
    <x v="16"/>
    <n v="1"/>
  </r>
  <r>
    <x v="0"/>
    <s v="2011/05/03"/>
    <x v="0"/>
    <n v="1"/>
  </r>
  <r>
    <x v="0"/>
    <s v="2011/05/03"/>
    <x v="4"/>
    <n v="1"/>
  </r>
  <r>
    <x v="0"/>
    <s v="2011/05/03"/>
    <x v="3"/>
    <n v="1"/>
  </r>
  <r>
    <x v="0"/>
    <s v="2011/06/12"/>
    <x v="38"/>
    <n v="1"/>
  </r>
  <r>
    <x v="0"/>
    <s v="2011/07/08"/>
    <x v="8"/>
    <n v="1"/>
  </r>
  <r>
    <x v="0"/>
    <s v="2011/07/15"/>
    <x v="49"/>
    <n v="1"/>
  </r>
  <r>
    <x v="0"/>
    <s v="2011/07/16"/>
    <x v="15"/>
    <n v="1"/>
  </r>
  <r>
    <x v="0"/>
    <s v="2011/07/27"/>
    <x v="50"/>
    <n v="1"/>
  </r>
  <r>
    <x v="0"/>
    <s v="2011/08/01"/>
    <x v="23"/>
    <n v="1"/>
  </r>
  <r>
    <x v="0"/>
    <s v="2011/08/01"/>
    <x v="51"/>
    <n v="1"/>
  </r>
  <r>
    <x v="0"/>
    <s v="2011/08/02"/>
    <x v="52"/>
    <n v="1"/>
  </r>
  <r>
    <x v="0"/>
    <s v="2011/08/02"/>
    <x v="19"/>
    <n v="1"/>
  </r>
  <r>
    <x v="0"/>
    <s v="2011/08/02"/>
    <x v="8"/>
    <n v="1"/>
  </r>
  <r>
    <x v="0"/>
    <s v="2011/08/02"/>
    <x v="53"/>
    <n v="1"/>
  </r>
  <r>
    <x v="0"/>
    <s v="2011/08/02"/>
    <x v="54"/>
    <n v="1"/>
  </r>
  <r>
    <x v="0"/>
    <s v="2011/09/14"/>
    <x v="39"/>
    <n v="1"/>
  </r>
  <r>
    <x v="0"/>
    <s v="2011/09/15"/>
    <x v="18"/>
    <n v="1"/>
  </r>
  <r>
    <x v="0"/>
    <s v="2011/09/15"/>
    <x v="30"/>
    <n v="1"/>
  </r>
  <r>
    <x v="0"/>
    <s v="2011/09/22"/>
    <x v="3"/>
    <n v="1"/>
  </r>
  <r>
    <x v="0"/>
    <s v="2012/02/20"/>
    <x v="55"/>
    <n v="1"/>
  </r>
  <r>
    <x v="0"/>
    <s v="2013/05/00"/>
    <x v="4"/>
    <n v="1"/>
  </r>
  <r>
    <x v="0"/>
    <s v="2013/06/00"/>
    <x v="16"/>
    <n v="1"/>
  </r>
  <r>
    <x v="0"/>
    <s v="2013/11/13"/>
    <x v="55"/>
    <n v="1"/>
  </r>
  <r>
    <x v="0"/>
    <s v="2014/01/30"/>
    <x v="29"/>
    <n v="1"/>
  </r>
  <r>
    <x v="0"/>
    <s v="2014/02/20"/>
    <x v="56"/>
    <n v="1"/>
  </r>
  <r>
    <x v="0"/>
    <s v="2014/02/20"/>
    <x v="57"/>
    <n v="1"/>
  </r>
  <r>
    <x v="0"/>
    <s v="2014/03/00"/>
    <x v="56"/>
    <n v="1"/>
  </r>
  <r>
    <x v="0"/>
    <s v="2014/04/00"/>
    <x v="56"/>
    <n v="1"/>
  </r>
  <r>
    <x v="0"/>
    <s v="2014/06/01"/>
    <x v="56"/>
    <n v="1"/>
  </r>
  <r>
    <x v="0"/>
    <s v="2014/10/01"/>
    <x v="56"/>
    <n v="1"/>
  </r>
  <r>
    <x v="0"/>
    <s v="2014/10/06"/>
    <x v="4"/>
    <n v="1"/>
  </r>
  <r>
    <x v="0"/>
    <s v="2015/04/16"/>
    <x v="4"/>
    <n v="1"/>
  </r>
  <r>
    <x v="0"/>
    <s v="2015/08/03"/>
    <x v="4"/>
    <n v="1"/>
  </r>
  <r>
    <x v="0"/>
    <s v="2015/09/16"/>
    <x v="16"/>
    <n v="1"/>
  </r>
  <r>
    <x v="0"/>
    <s v="2015/10/01"/>
    <x v="56"/>
    <n v="1"/>
  </r>
  <r>
    <x v="0"/>
    <s v="2015/10/08"/>
    <x v="3"/>
    <n v="1"/>
  </r>
  <r>
    <x v="0"/>
    <s v="2015/11/20"/>
    <x v="55"/>
    <n v="1"/>
  </r>
  <r>
    <x v="0"/>
    <s v="2016/03/02"/>
    <x v="38"/>
    <n v="1"/>
  </r>
  <r>
    <x v="0"/>
    <s v="2016/07/01"/>
    <x v="19"/>
    <n v="1"/>
  </r>
  <r>
    <x v="0"/>
    <s v="2016/11/00"/>
    <x v="58"/>
    <n v="1"/>
  </r>
  <r>
    <x v="0"/>
    <s v="2016/11/14"/>
    <x v="4"/>
    <n v="1"/>
  </r>
  <r>
    <x v="0"/>
    <s v="2016/11/28"/>
    <x v="21"/>
    <n v="1"/>
  </r>
  <r>
    <x v="0"/>
    <s v="2017/03/21"/>
    <x v="11"/>
    <n v="1"/>
  </r>
  <r>
    <x v="0"/>
    <s v="2017/04/11"/>
    <x v="59"/>
    <n v="1"/>
  </r>
  <r>
    <x v="0"/>
    <s v="2017/05/28"/>
    <x v="49"/>
    <n v="1"/>
  </r>
  <r>
    <x v="0"/>
    <s v="2017/06/28"/>
    <x v="49"/>
    <n v="1"/>
  </r>
  <r>
    <x v="0"/>
    <s v="2017/06/30"/>
    <x v="60"/>
    <n v="1"/>
  </r>
  <r>
    <x v="0"/>
    <s v="2017/07/26"/>
    <x v="11"/>
    <n v="1"/>
  </r>
  <r>
    <x v="0"/>
    <s v="2018/06/27"/>
    <x v="13"/>
    <n v="1"/>
  </r>
  <r>
    <x v="1"/>
    <s v="1933/00/00"/>
    <x v="61"/>
    <n v="1"/>
  </r>
  <r>
    <x v="1"/>
    <s v="1989/05/16"/>
    <x v="62"/>
    <n v="1"/>
  </r>
  <r>
    <x v="1"/>
    <s v="1989/06/01"/>
    <x v="63"/>
    <n v="1"/>
  </r>
  <r>
    <x v="1"/>
    <s v="1989/08/19"/>
    <x v="2"/>
    <n v="1"/>
  </r>
  <r>
    <x v="1"/>
    <s v="1991/03/18"/>
    <x v="64"/>
    <n v="1"/>
  </r>
  <r>
    <x v="1"/>
    <s v="1991/09/02"/>
    <x v="65"/>
    <n v="1"/>
  </r>
  <r>
    <x v="1"/>
    <s v="1992/00/00"/>
    <x v="66"/>
    <n v="1"/>
  </r>
  <r>
    <x v="1"/>
    <s v="1992/04/21"/>
    <x v="64"/>
    <n v="1"/>
  </r>
  <r>
    <x v="1"/>
    <s v="1992/11/02"/>
    <x v="62"/>
    <n v="1"/>
  </r>
  <r>
    <x v="1"/>
    <s v="1993/03/18"/>
    <x v="64"/>
    <n v="1"/>
  </r>
  <r>
    <x v="1"/>
    <s v="1994/03/06"/>
    <x v="22"/>
    <n v="1"/>
  </r>
  <r>
    <x v="1"/>
    <s v="1994/05/04"/>
    <x v="66"/>
    <n v="1"/>
  </r>
  <r>
    <x v="1"/>
    <s v="1994/05/22"/>
    <x v="2"/>
    <n v="1"/>
  </r>
  <r>
    <x v="1"/>
    <s v="1994/07/11"/>
    <x v="31"/>
    <n v="1"/>
  </r>
  <r>
    <x v="1"/>
    <s v="1995/03/11"/>
    <x v="64"/>
    <n v="1"/>
  </r>
  <r>
    <x v="1"/>
    <s v="1995/03/13"/>
    <x v="64"/>
    <n v="1"/>
  </r>
  <r>
    <x v="1"/>
    <s v="1995/04/10"/>
    <x v="64"/>
    <n v="1"/>
  </r>
  <r>
    <x v="1"/>
    <s v="1995/04/24"/>
    <x v="4"/>
    <n v="1"/>
  </r>
  <r>
    <x v="1"/>
    <s v="1995/05/07"/>
    <x v="2"/>
    <n v="1"/>
  </r>
  <r>
    <x v="1"/>
    <s v="1995/06/01"/>
    <x v="4"/>
    <n v="1"/>
  </r>
  <r>
    <x v="1"/>
    <s v="1996/03/24"/>
    <x v="64"/>
    <n v="1"/>
  </r>
  <r>
    <x v="1"/>
    <s v="1996/09/07"/>
    <x v="62"/>
    <n v="1"/>
  </r>
  <r>
    <x v="1"/>
    <s v="1996/09/12"/>
    <x v="2"/>
    <n v="1"/>
  </r>
  <r>
    <x v="1"/>
    <s v="1996/09/27"/>
    <x v="37"/>
    <n v="1"/>
  </r>
  <r>
    <x v="1"/>
    <s v="1997/03/01"/>
    <x v="67"/>
    <n v="1"/>
  </r>
  <r>
    <x v="1"/>
    <s v="1997/04/06"/>
    <x v="64"/>
    <n v="1"/>
  </r>
  <r>
    <x v="1"/>
    <s v="1997/04/10"/>
    <x v="68"/>
    <n v="1"/>
  </r>
  <r>
    <x v="1"/>
    <s v="1997/04/13"/>
    <x v="64"/>
    <n v="1"/>
  </r>
  <r>
    <x v="1"/>
    <s v="1997/06/30"/>
    <x v="64"/>
    <n v="1"/>
  </r>
  <r>
    <x v="1"/>
    <s v="1998/01/12"/>
    <x v="64"/>
    <n v="1"/>
  </r>
  <r>
    <x v="1"/>
    <s v="1998/03/08"/>
    <x v="65"/>
    <n v="1"/>
  </r>
  <r>
    <x v="1"/>
    <s v="1998/03/25"/>
    <x v="64"/>
    <n v="1"/>
  </r>
  <r>
    <x v="1"/>
    <s v="1998/05/04"/>
    <x v="2"/>
    <n v="1"/>
  </r>
  <r>
    <x v="1"/>
    <s v="1998/05/09"/>
    <x v="64"/>
    <n v="1"/>
  </r>
  <r>
    <x v="1"/>
    <s v="1998/05/12"/>
    <x v="4"/>
    <n v="1"/>
  </r>
  <r>
    <x v="1"/>
    <s v="1998/06/04"/>
    <x v="15"/>
    <n v="1"/>
  </r>
  <r>
    <x v="1"/>
    <s v="1998/07/08"/>
    <x v="69"/>
    <n v="1"/>
  </r>
  <r>
    <x v="1"/>
    <s v="1998/10/03"/>
    <x v="37"/>
    <n v="1"/>
  </r>
  <r>
    <x v="1"/>
    <s v="1998/10/14"/>
    <x v="64"/>
    <n v="1"/>
  </r>
  <r>
    <x v="1"/>
    <s v="1998/10/29"/>
    <x v="64"/>
    <n v="1"/>
  </r>
  <r>
    <x v="1"/>
    <s v="1998/11/05"/>
    <x v="70"/>
    <n v="1"/>
  </r>
  <r>
    <x v="1"/>
    <s v="1998/11/27"/>
    <x v="71"/>
    <n v="1"/>
  </r>
  <r>
    <x v="1"/>
    <s v="1999/02/23"/>
    <x v="68"/>
    <n v="1"/>
  </r>
  <r>
    <x v="1"/>
    <s v="1999/08/10"/>
    <x v="72"/>
    <n v="1"/>
  </r>
  <r>
    <x v="1"/>
    <s v="1999/08/12"/>
    <x v="64"/>
    <n v="1"/>
  </r>
  <r>
    <x v="1"/>
    <s v="1999/08/16"/>
    <x v="2"/>
    <n v="1"/>
  </r>
  <r>
    <x v="1"/>
    <s v="1999/08/30"/>
    <x v="2"/>
    <n v="1"/>
  </r>
  <r>
    <x v="1"/>
    <s v="1999/09/23"/>
    <x v="11"/>
    <n v="1"/>
  </r>
  <r>
    <x v="1"/>
    <s v="1999/11/20"/>
    <x v="72"/>
    <n v="1"/>
  </r>
  <r>
    <x v="1"/>
    <s v="1999/11/30"/>
    <x v="2"/>
    <n v="1"/>
  </r>
  <r>
    <x v="1"/>
    <s v="1999/12/01"/>
    <x v="2"/>
    <n v="1"/>
  </r>
  <r>
    <x v="1"/>
    <s v="2000/01/10"/>
    <x v="2"/>
    <n v="1"/>
  </r>
  <r>
    <x v="1"/>
    <s v="2000/09/02"/>
    <x v="64"/>
    <n v="1"/>
  </r>
  <r>
    <x v="1"/>
    <s v="2001/03/12"/>
    <x v="43"/>
    <n v="1"/>
  </r>
  <r>
    <x v="1"/>
    <s v="2001/05/01"/>
    <x v="2"/>
    <n v="1"/>
  </r>
  <r>
    <x v="1"/>
    <s v="2001/09/06"/>
    <x v="73"/>
    <n v="1"/>
  </r>
  <r>
    <x v="1"/>
    <s v="2001/09/12"/>
    <x v="19"/>
    <n v="1"/>
  </r>
  <r>
    <x v="1"/>
    <s v="2001/10/01"/>
    <x v="61"/>
    <n v="1"/>
  </r>
  <r>
    <x v="1"/>
    <s v="2001/12/20"/>
    <x v="9"/>
    <n v="1"/>
  </r>
  <r>
    <x v="1"/>
    <s v="2002/00/00"/>
    <x v="25"/>
    <n v="1"/>
  </r>
  <r>
    <x v="1"/>
    <s v="2002/01/09"/>
    <x v="72"/>
    <n v="1"/>
  </r>
  <r>
    <x v="1"/>
    <s v="2002/04/00"/>
    <x v="72"/>
    <n v="1"/>
  </r>
  <r>
    <x v="1"/>
    <s v="2002/05/06"/>
    <x v="22"/>
    <n v="1"/>
  </r>
  <r>
    <x v="1"/>
    <s v="2002/05/20"/>
    <x v="2"/>
    <n v="1"/>
  </r>
  <r>
    <x v="1"/>
    <s v="2002/06/01"/>
    <x v="6"/>
    <n v="1"/>
  </r>
  <r>
    <x v="1"/>
    <s v="2002/06/02"/>
    <x v="16"/>
    <n v="1"/>
  </r>
  <r>
    <x v="1"/>
    <s v="2002/11/08"/>
    <x v="64"/>
    <n v="1"/>
  </r>
  <r>
    <x v="1"/>
    <s v="2002/11/20"/>
    <x v="31"/>
    <n v="1"/>
  </r>
  <r>
    <x v="1"/>
    <s v="2002/11/28"/>
    <x v="36"/>
    <n v="1"/>
  </r>
  <r>
    <x v="1"/>
    <s v="2002/11/29"/>
    <x v="8"/>
    <n v="1"/>
  </r>
  <r>
    <x v="1"/>
    <s v="2003/05/06"/>
    <x v="15"/>
    <n v="1"/>
  </r>
  <r>
    <x v="1"/>
    <s v="2003/09/01"/>
    <x v="66"/>
    <n v="1"/>
  </r>
  <r>
    <x v="1"/>
    <s v="2003/09/05"/>
    <x v="43"/>
    <n v="1"/>
  </r>
  <r>
    <x v="1"/>
    <s v="2003/12/11"/>
    <x v="64"/>
    <n v="1"/>
  </r>
  <r>
    <x v="1"/>
    <s v="2004/01/23"/>
    <x v="64"/>
    <n v="1"/>
  </r>
  <r>
    <x v="1"/>
    <s v="2004/05/11"/>
    <x v="65"/>
    <n v="1"/>
  </r>
  <r>
    <x v="1"/>
    <s v="2004/06/05"/>
    <x v="42"/>
    <n v="1"/>
  </r>
  <r>
    <x v="1"/>
    <s v="2004/09/09"/>
    <x v="64"/>
    <n v="1"/>
  </r>
  <r>
    <x v="1"/>
    <s v="2004/10/08"/>
    <x v="31"/>
    <n v="1"/>
  </r>
  <r>
    <x v="1"/>
    <s v="2004/10/13"/>
    <x v="42"/>
    <n v="1"/>
  </r>
  <r>
    <x v="1"/>
    <s v="2004/10/15"/>
    <x v="71"/>
    <n v="1"/>
  </r>
  <r>
    <x v="1"/>
    <s v="2004/10/22"/>
    <x v="2"/>
    <n v="1"/>
  </r>
  <r>
    <x v="1"/>
    <s v="2004/10/29"/>
    <x v="0"/>
    <n v="1"/>
  </r>
  <r>
    <x v="1"/>
    <s v="2004/11/24"/>
    <x v="64"/>
    <n v="1"/>
  </r>
  <r>
    <x v="1"/>
    <s v="2004/11/25"/>
    <x v="64"/>
    <n v="1"/>
  </r>
  <r>
    <x v="1"/>
    <s v="2005/03/21"/>
    <x v="64"/>
    <n v="1"/>
  </r>
  <r>
    <x v="1"/>
    <s v="2005/05/16"/>
    <x v="65"/>
    <n v="1"/>
  </r>
  <r>
    <x v="1"/>
    <s v="2005/05/20"/>
    <x v="74"/>
    <n v="1"/>
  </r>
  <r>
    <x v="1"/>
    <s v="2005/05/28"/>
    <x v="75"/>
    <n v="1"/>
  </r>
  <r>
    <x v="1"/>
    <s v="2005/06/00"/>
    <x v="52"/>
    <n v="1"/>
  </r>
  <r>
    <x v="1"/>
    <s v="2005/06/30"/>
    <x v="66"/>
    <n v="1"/>
  </r>
  <r>
    <x v="1"/>
    <s v="2005/07/02"/>
    <x v="66"/>
    <n v="1"/>
  </r>
  <r>
    <x v="1"/>
    <s v="2005/07/28"/>
    <x v="64"/>
    <n v="1"/>
  </r>
  <r>
    <x v="1"/>
    <s v="2006/03/30"/>
    <x v="64"/>
    <n v="1"/>
  </r>
  <r>
    <x v="1"/>
    <s v="2006/04/06"/>
    <x v="64"/>
    <n v="1"/>
  </r>
  <r>
    <x v="1"/>
    <s v="2006/07/14"/>
    <x v="66"/>
    <n v="1"/>
  </r>
  <r>
    <x v="1"/>
    <s v="2006/08/03"/>
    <x v="71"/>
    <n v="1"/>
  </r>
  <r>
    <x v="1"/>
    <s v="2006/08/05"/>
    <x v="66"/>
    <n v="1"/>
  </r>
  <r>
    <x v="1"/>
    <s v="2006/08/05"/>
    <x v="6"/>
    <n v="1"/>
  </r>
  <r>
    <x v="1"/>
    <s v="2006/08/06"/>
    <x v="64"/>
    <n v="1"/>
  </r>
  <r>
    <x v="1"/>
    <s v="2006/08/06"/>
    <x v="66"/>
    <n v="1"/>
  </r>
  <r>
    <x v="1"/>
    <s v="2006/08/06"/>
    <x v="6"/>
    <n v="1"/>
  </r>
  <r>
    <x v="1"/>
    <s v="2006/09/04"/>
    <x v="56"/>
    <n v="1"/>
  </r>
  <r>
    <x v="1"/>
    <s v="2006/10/17"/>
    <x v="41"/>
    <n v="1"/>
  </r>
  <r>
    <x v="1"/>
    <s v="2006/11/03"/>
    <x v="64"/>
    <n v="1"/>
  </r>
  <r>
    <x v="1"/>
    <s v="2006/11/11"/>
    <x v="75"/>
    <n v="1"/>
  </r>
  <r>
    <x v="1"/>
    <s v="2006/11/28"/>
    <x v="76"/>
    <n v="1"/>
  </r>
  <r>
    <x v="1"/>
    <s v="2006/11/28"/>
    <x v="22"/>
    <n v="1"/>
  </r>
  <r>
    <x v="1"/>
    <s v="2006/12/00"/>
    <x v="0"/>
    <n v="1"/>
  </r>
  <r>
    <x v="1"/>
    <s v="2006/12/06"/>
    <x v="64"/>
    <n v="1"/>
  </r>
  <r>
    <x v="1"/>
    <s v="2006/12/07"/>
    <x v="70"/>
    <n v="1"/>
  </r>
  <r>
    <x v="1"/>
    <s v="2006/12/07"/>
    <x v="76"/>
    <n v="1"/>
  </r>
  <r>
    <x v="1"/>
    <s v="2006/12/07"/>
    <x v="13"/>
    <n v="1"/>
  </r>
  <r>
    <x v="1"/>
    <s v="2006/12/07"/>
    <x v="0"/>
    <n v="1"/>
  </r>
  <r>
    <x v="1"/>
    <s v="2006/12/10"/>
    <x v="69"/>
    <n v="1"/>
  </r>
  <r>
    <x v="1"/>
    <s v="2006/12/12"/>
    <x v="77"/>
    <n v="1"/>
  </r>
  <r>
    <x v="1"/>
    <s v="2006/12/26"/>
    <x v="78"/>
    <n v="1"/>
  </r>
  <r>
    <x v="1"/>
    <s v="2007/00/00"/>
    <x v="33"/>
    <n v="1"/>
  </r>
  <r>
    <x v="1"/>
    <s v="2007/00/00"/>
    <x v="10"/>
    <n v="1"/>
  </r>
  <r>
    <x v="1"/>
    <s v="2007/01/00"/>
    <x v="19"/>
    <n v="1"/>
  </r>
  <r>
    <x v="1"/>
    <s v="2007/02/07"/>
    <x v="71"/>
    <n v="1"/>
  </r>
  <r>
    <x v="1"/>
    <s v="2007/03/04"/>
    <x v="11"/>
    <n v="1"/>
  </r>
  <r>
    <x v="1"/>
    <s v="2007/03/15"/>
    <x v="25"/>
    <n v="1"/>
  </r>
  <r>
    <x v="1"/>
    <s v="2007/04/14"/>
    <x v="65"/>
    <n v="1"/>
  </r>
  <r>
    <x v="1"/>
    <s v="2007/04/19"/>
    <x v="69"/>
    <n v="1"/>
  </r>
  <r>
    <x v="1"/>
    <s v="2007/05/31"/>
    <x v="61"/>
    <n v="1"/>
  </r>
  <r>
    <x v="1"/>
    <s v="2007/06/15"/>
    <x v="29"/>
    <n v="1"/>
  </r>
  <r>
    <x v="1"/>
    <s v="2007/07/00"/>
    <x v="1"/>
    <n v="1"/>
  </r>
  <r>
    <x v="1"/>
    <s v="2007/07/00"/>
    <x v="79"/>
    <n v="1"/>
  </r>
  <r>
    <x v="1"/>
    <s v="2007/07/00"/>
    <x v="47"/>
    <n v="1"/>
  </r>
  <r>
    <x v="1"/>
    <s v="2007/07/00"/>
    <x v="33"/>
    <n v="1"/>
  </r>
  <r>
    <x v="1"/>
    <s v="2007/07/00"/>
    <x v="80"/>
    <n v="1"/>
  </r>
  <r>
    <x v="1"/>
    <s v="2007/07/00"/>
    <x v="81"/>
    <n v="1"/>
  </r>
  <r>
    <x v="1"/>
    <s v="2007/07/00"/>
    <x v="61"/>
    <n v="1"/>
  </r>
  <r>
    <x v="1"/>
    <s v="2007/07/00"/>
    <x v="52"/>
    <n v="1"/>
  </r>
  <r>
    <x v="1"/>
    <s v="2007/07/00"/>
    <x v="10"/>
    <n v="1"/>
  </r>
  <r>
    <x v="1"/>
    <s v="2007/07/00"/>
    <x v="16"/>
    <n v="1"/>
  </r>
  <r>
    <x v="1"/>
    <s v="2007/07/00"/>
    <x v="66"/>
    <n v="1"/>
  </r>
  <r>
    <x v="1"/>
    <s v="2007/07/00"/>
    <x v="19"/>
    <n v="1"/>
  </r>
  <r>
    <x v="1"/>
    <s v="2007/07/00"/>
    <x v="37"/>
    <n v="1"/>
  </r>
  <r>
    <x v="1"/>
    <s v="2007/07/00"/>
    <x v="0"/>
    <n v="1"/>
  </r>
  <r>
    <x v="1"/>
    <s v="2007/07/00"/>
    <x v="8"/>
    <n v="1"/>
  </r>
  <r>
    <x v="1"/>
    <s v="2007/07/00"/>
    <x v="38"/>
    <n v="1"/>
  </r>
  <r>
    <x v="1"/>
    <s v="2007/07/00"/>
    <x v="9"/>
    <n v="1"/>
  </r>
  <r>
    <x v="1"/>
    <s v="2007/07/00"/>
    <x v="82"/>
    <n v="1"/>
  </r>
  <r>
    <x v="1"/>
    <s v="2007/07/00"/>
    <x v="4"/>
    <n v="1"/>
  </r>
  <r>
    <x v="1"/>
    <s v="2007/07/00"/>
    <x v="17"/>
    <n v="1"/>
  </r>
  <r>
    <x v="1"/>
    <s v="2007/07/00"/>
    <x v="83"/>
    <n v="1"/>
  </r>
  <r>
    <x v="1"/>
    <s v="2007/07/00"/>
    <x v="34"/>
    <n v="1"/>
  </r>
  <r>
    <x v="1"/>
    <s v="2007/07/00"/>
    <x v="84"/>
    <n v="1"/>
  </r>
  <r>
    <x v="1"/>
    <s v="2007/07/00"/>
    <x v="53"/>
    <n v="1"/>
  </r>
  <r>
    <x v="1"/>
    <s v="2007/07/00"/>
    <x v="6"/>
    <n v="1"/>
  </r>
  <r>
    <x v="1"/>
    <s v="2007/07/20"/>
    <x v="25"/>
    <n v="1"/>
  </r>
  <r>
    <x v="1"/>
    <s v="2007/07/30"/>
    <x v="64"/>
    <n v="1"/>
  </r>
  <r>
    <x v="1"/>
    <s v="2007/08/00"/>
    <x v="33"/>
    <n v="1"/>
  </r>
  <r>
    <x v="1"/>
    <s v="2007/08/00"/>
    <x v="19"/>
    <n v="1"/>
  </r>
  <r>
    <x v="1"/>
    <s v="2007/08/00"/>
    <x v="31"/>
    <n v="1"/>
  </r>
  <r>
    <x v="1"/>
    <s v="2007/08/08"/>
    <x v="6"/>
    <n v="1"/>
  </r>
  <r>
    <x v="1"/>
    <s v="2007/08/24"/>
    <x v="33"/>
    <n v="1"/>
  </r>
  <r>
    <x v="1"/>
    <s v="2007/08/24"/>
    <x v="19"/>
    <n v="1"/>
  </r>
  <r>
    <x v="1"/>
    <s v="2007/08/28"/>
    <x v="19"/>
    <n v="1"/>
  </r>
  <r>
    <x v="1"/>
    <s v="2007/08/31"/>
    <x v="6"/>
    <n v="1"/>
  </r>
  <r>
    <x v="1"/>
    <s v="2007/09/00"/>
    <x v="47"/>
    <n v="1"/>
  </r>
  <r>
    <x v="1"/>
    <s v="2007/09/00"/>
    <x v="33"/>
    <n v="1"/>
  </r>
  <r>
    <x v="1"/>
    <s v="2007/09/00"/>
    <x v="81"/>
    <n v="1"/>
  </r>
  <r>
    <x v="1"/>
    <s v="2007/09/00"/>
    <x v="52"/>
    <n v="1"/>
  </r>
  <r>
    <x v="1"/>
    <s v="2007/09/00"/>
    <x v="13"/>
    <n v="1"/>
  </r>
  <r>
    <x v="1"/>
    <s v="2007/09/00"/>
    <x v="10"/>
    <n v="1"/>
  </r>
  <r>
    <x v="1"/>
    <s v="2007/09/00"/>
    <x v="66"/>
    <n v="1"/>
  </r>
  <r>
    <x v="1"/>
    <s v="2007/09/00"/>
    <x v="19"/>
    <n v="1"/>
  </r>
  <r>
    <x v="1"/>
    <s v="2007/09/00"/>
    <x v="37"/>
    <n v="1"/>
  </r>
  <r>
    <x v="1"/>
    <s v="2007/09/00"/>
    <x v="9"/>
    <n v="1"/>
  </r>
  <r>
    <x v="1"/>
    <s v="2007/09/00"/>
    <x v="41"/>
    <n v="1"/>
  </r>
  <r>
    <x v="1"/>
    <s v="2007/09/00"/>
    <x v="6"/>
    <n v="1"/>
  </r>
  <r>
    <x v="1"/>
    <s v="2007/09/01"/>
    <x v="41"/>
    <n v="1"/>
  </r>
  <r>
    <x v="1"/>
    <s v="2007/09/03"/>
    <x v="9"/>
    <n v="1"/>
  </r>
  <r>
    <x v="1"/>
    <s v="2007/09/12"/>
    <x v="43"/>
    <n v="1"/>
  </r>
  <r>
    <x v="1"/>
    <s v="2007/09/12"/>
    <x v="10"/>
    <n v="1"/>
  </r>
  <r>
    <x v="1"/>
    <s v="2007/09/12"/>
    <x v="37"/>
    <n v="1"/>
  </r>
  <r>
    <x v="1"/>
    <s v="2007/09/12"/>
    <x v="9"/>
    <n v="1"/>
  </r>
  <r>
    <x v="1"/>
    <s v="2007/09/12"/>
    <x v="53"/>
    <n v="1"/>
  </r>
  <r>
    <x v="1"/>
    <s v="2007/09/15"/>
    <x v="21"/>
    <n v="1"/>
  </r>
  <r>
    <x v="1"/>
    <s v="2007/09/19"/>
    <x v="79"/>
    <n v="1"/>
  </r>
  <r>
    <x v="1"/>
    <s v="2007/09/19"/>
    <x v="53"/>
    <n v="1"/>
  </r>
  <r>
    <x v="1"/>
    <s v="2007/09/20"/>
    <x v="64"/>
    <n v="1"/>
  </r>
  <r>
    <x v="1"/>
    <s v="2007/09/20"/>
    <x v="31"/>
    <n v="1"/>
  </r>
  <r>
    <x v="1"/>
    <s v="2007/09/22"/>
    <x v="36"/>
    <n v="1"/>
  </r>
  <r>
    <x v="1"/>
    <s v="2007/09/25"/>
    <x v="41"/>
    <n v="1"/>
  </r>
  <r>
    <x v="1"/>
    <s v="2007/09/29"/>
    <x v="33"/>
    <n v="1"/>
  </r>
  <r>
    <x v="1"/>
    <s v="2007/10/00"/>
    <x v="33"/>
    <n v="1"/>
  </r>
  <r>
    <x v="1"/>
    <s v="2007/10/00"/>
    <x v="61"/>
    <n v="1"/>
  </r>
  <r>
    <x v="1"/>
    <s v="2007/10/01"/>
    <x v="61"/>
    <n v="1"/>
  </r>
  <r>
    <x v="1"/>
    <s v="2007/10/01"/>
    <x v="64"/>
    <n v="1"/>
  </r>
  <r>
    <x v="1"/>
    <s v="2007/10/01"/>
    <x v="69"/>
    <n v="1"/>
  </r>
  <r>
    <x v="1"/>
    <s v="2007/10/06"/>
    <x v="11"/>
    <n v="1"/>
  </r>
  <r>
    <x v="1"/>
    <s v="2007/11/16"/>
    <x v="64"/>
    <n v="1"/>
  </r>
  <r>
    <x v="1"/>
    <s v="2008/02/20"/>
    <x v="9"/>
    <n v="1"/>
  </r>
  <r>
    <x v="1"/>
    <s v="2008/03/05"/>
    <x v="32"/>
    <n v="1"/>
  </r>
  <r>
    <x v="1"/>
    <s v="2008/06/02"/>
    <x v="1"/>
    <n v="1"/>
  </r>
  <r>
    <x v="1"/>
    <s v="2008/06/02"/>
    <x v="70"/>
    <n v="1"/>
  </r>
  <r>
    <x v="1"/>
    <s v="2008/06/02"/>
    <x v="33"/>
    <n v="1"/>
  </r>
  <r>
    <x v="1"/>
    <s v="2008/06/02"/>
    <x v="52"/>
    <n v="1"/>
  </r>
  <r>
    <x v="1"/>
    <s v="2008/06/02"/>
    <x v="25"/>
    <n v="1"/>
  </r>
  <r>
    <x v="1"/>
    <s v="2008/06/02"/>
    <x v="13"/>
    <n v="1"/>
  </r>
  <r>
    <x v="1"/>
    <s v="2008/06/02"/>
    <x v="10"/>
    <n v="1"/>
  </r>
  <r>
    <x v="1"/>
    <s v="2008/06/02"/>
    <x v="35"/>
    <n v="1"/>
  </r>
  <r>
    <x v="1"/>
    <s v="2008/06/02"/>
    <x v="56"/>
    <n v="1"/>
  </r>
  <r>
    <x v="1"/>
    <s v="2008/06/02"/>
    <x v="85"/>
    <n v="1"/>
  </r>
  <r>
    <x v="1"/>
    <s v="2008/06/02"/>
    <x v="86"/>
    <n v="1"/>
  </r>
  <r>
    <x v="1"/>
    <s v="2008/06/02"/>
    <x v="2"/>
    <n v="1"/>
  </r>
  <r>
    <x v="1"/>
    <s v="2008/06/02"/>
    <x v="19"/>
    <n v="1"/>
  </r>
  <r>
    <x v="1"/>
    <s v="2008/06/02"/>
    <x v="14"/>
    <n v="1"/>
  </r>
  <r>
    <x v="1"/>
    <s v="2008/06/02"/>
    <x v="0"/>
    <n v="1"/>
  </r>
  <r>
    <x v="1"/>
    <s v="2008/06/02"/>
    <x v="8"/>
    <n v="1"/>
  </r>
  <r>
    <x v="1"/>
    <s v="2008/06/02"/>
    <x v="9"/>
    <n v="1"/>
  </r>
  <r>
    <x v="1"/>
    <s v="2008/06/02"/>
    <x v="82"/>
    <n v="1"/>
  </r>
  <r>
    <x v="1"/>
    <s v="2008/06/02"/>
    <x v="4"/>
    <n v="1"/>
  </r>
  <r>
    <x v="1"/>
    <s v="2008/06/02"/>
    <x v="17"/>
    <n v="1"/>
  </r>
  <r>
    <x v="1"/>
    <s v="2008/06/02"/>
    <x v="3"/>
    <n v="1"/>
  </r>
  <r>
    <x v="1"/>
    <s v="2008/06/02"/>
    <x v="31"/>
    <n v="1"/>
  </r>
  <r>
    <x v="1"/>
    <s v="2008/06/02"/>
    <x v="87"/>
    <n v="1"/>
  </r>
  <r>
    <x v="1"/>
    <s v="2008/06/02"/>
    <x v="6"/>
    <n v="1"/>
  </r>
  <r>
    <x v="1"/>
    <s v="2008/06/02"/>
    <x v="21"/>
    <n v="1"/>
  </r>
  <r>
    <x v="1"/>
    <s v="2008/08/00"/>
    <x v="33"/>
    <n v="1"/>
  </r>
  <r>
    <x v="1"/>
    <s v="2008/10/03"/>
    <x v="48"/>
    <n v="1"/>
  </r>
  <r>
    <x v="1"/>
    <s v="2008/10/07"/>
    <x v="48"/>
    <n v="1"/>
  </r>
  <r>
    <x v="1"/>
    <s v="2008/11/06"/>
    <x v="48"/>
    <n v="1"/>
  </r>
  <r>
    <x v="1"/>
    <s v="2008/11/10"/>
    <x v="48"/>
    <n v="1"/>
  </r>
  <r>
    <x v="1"/>
    <s v="2009/02/05"/>
    <x v="62"/>
    <n v="1"/>
  </r>
  <r>
    <x v="1"/>
    <s v="2009/03/01"/>
    <x v="9"/>
    <n v="1"/>
  </r>
  <r>
    <x v="1"/>
    <s v="2009/03/26"/>
    <x v="51"/>
    <n v="1"/>
  </r>
  <r>
    <x v="1"/>
    <s v="2009/04/06"/>
    <x v="65"/>
    <n v="1"/>
  </r>
  <r>
    <x v="1"/>
    <s v="2009/04/21"/>
    <x v="2"/>
    <n v="1"/>
  </r>
  <r>
    <x v="1"/>
    <s v="2009/05/00"/>
    <x v="29"/>
    <n v="1"/>
  </r>
  <r>
    <x v="1"/>
    <s v="2009/05/01"/>
    <x v="22"/>
    <n v="1"/>
  </r>
  <r>
    <x v="1"/>
    <s v="2009/06/19"/>
    <x v="31"/>
    <n v="1"/>
  </r>
  <r>
    <x v="1"/>
    <s v="2009/06/23"/>
    <x v="42"/>
    <n v="1"/>
  </r>
  <r>
    <x v="1"/>
    <s v="2009/07/06"/>
    <x v="34"/>
    <n v="1"/>
  </r>
  <r>
    <x v="1"/>
    <s v="2009/07/21"/>
    <x v="63"/>
    <n v="1"/>
  </r>
  <r>
    <x v="1"/>
    <s v="2009/07/21"/>
    <x v="76"/>
    <n v="1"/>
  </r>
  <r>
    <x v="1"/>
    <s v="2009/07/21"/>
    <x v="20"/>
    <n v="1"/>
  </r>
  <r>
    <x v="1"/>
    <s v="2009/07/21"/>
    <x v="30"/>
    <n v="1"/>
  </r>
  <r>
    <x v="1"/>
    <s v="2009/07/28"/>
    <x v="43"/>
    <n v="1"/>
  </r>
  <r>
    <x v="1"/>
    <s v="2009/07/29"/>
    <x v="41"/>
    <n v="1"/>
  </r>
  <r>
    <x v="1"/>
    <s v="2009/09/01"/>
    <x v="41"/>
    <n v="1"/>
  </r>
  <r>
    <x v="1"/>
    <s v="2009/09/20"/>
    <x v="48"/>
    <n v="1"/>
  </r>
  <r>
    <x v="1"/>
    <s v="2009/12/25"/>
    <x v="62"/>
    <n v="1"/>
  </r>
  <r>
    <x v="1"/>
    <s v="2010/00/00"/>
    <x v="62"/>
    <n v="1"/>
  </r>
  <r>
    <x v="1"/>
    <s v="2010/00/00"/>
    <x v="73"/>
    <n v="1"/>
  </r>
  <r>
    <x v="1"/>
    <s v="2010/01/01"/>
    <x v="61"/>
    <n v="1"/>
  </r>
  <r>
    <x v="1"/>
    <s v="2010/01/08"/>
    <x v="42"/>
    <n v="1"/>
  </r>
  <r>
    <x v="1"/>
    <s v="2010/01/15"/>
    <x v="66"/>
    <n v="1"/>
  </r>
  <r>
    <x v="1"/>
    <s v="2010/02/00"/>
    <x v="76"/>
    <n v="1"/>
  </r>
  <r>
    <x v="1"/>
    <s v="2010/02/00"/>
    <x v="72"/>
    <n v="1"/>
  </r>
  <r>
    <x v="1"/>
    <s v="2010/02/00"/>
    <x v="82"/>
    <n v="1"/>
  </r>
  <r>
    <x v="1"/>
    <s v="2010/02/00"/>
    <x v="65"/>
    <n v="1"/>
  </r>
  <r>
    <x v="1"/>
    <s v="2010/02/20"/>
    <x v="76"/>
    <n v="1"/>
  </r>
  <r>
    <x v="1"/>
    <s v="2010/02/22"/>
    <x v="75"/>
    <n v="1"/>
  </r>
  <r>
    <x v="1"/>
    <s v="2010/03/02"/>
    <x v="78"/>
    <n v="1"/>
  </r>
  <r>
    <x v="1"/>
    <s v="2010/03/03"/>
    <x v="62"/>
    <n v="1"/>
  </r>
  <r>
    <x v="1"/>
    <s v="2010/03/03"/>
    <x v="65"/>
    <n v="1"/>
  </r>
  <r>
    <x v="1"/>
    <s v="2010/03/04"/>
    <x v="76"/>
    <n v="1"/>
  </r>
  <r>
    <x v="1"/>
    <s v="2010/03/04"/>
    <x v="65"/>
    <n v="1"/>
  </r>
  <r>
    <x v="1"/>
    <s v="2010/03/04"/>
    <x v="22"/>
    <n v="1"/>
  </r>
  <r>
    <x v="1"/>
    <s v="2010/03/07"/>
    <x v="73"/>
    <n v="1"/>
  </r>
  <r>
    <x v="1"/>
    <s v="2010/03/10"/>
    <x v="76"/>
    <n v="1"/>
  </r>
  <r>
    <x v="1"/>
    <s v="2010/03/10"/>
    <x v="82"/>
    <n v="1"/>
  </r>
  <r>
    <x v="1"/>
    <s v="2010/03/15"/>
    <x v="6"/>
    <n v="1"/>
  </r>
  <r>
    <x v="1"/>
    <s v="2010/03/19"/>
    <x v="22"/>
    <n v="1"/>
  </r>
  <r>
    <x v="1"/>
    <s v="2010/03/25"/>
    <x v="5"/>
    <n v="1"/>
  </r>
  <r>
    <x v="1"/>
    <s v="2010/04/00"/>
    <x v="66"/>
    <n v="1"/>
  </r>
  <r>
    <x v="1"/>
    <s v="2010/04/00"/>
    <x v="72"/>
    <n v="1"/>
  </r>
  <r>
    <x v="1"/>
    <s v="2010/04/06"/>
    <x v="52"/>
    <n v="1"/>
  </r>
  <r>
    <x v="1"/>
    <s v="2010/04/06"/>
    <x v="8"/>
    <n v="1"/>
  </r>
  <r>
    <x v="1"/>
    <s v="2010/04/20"/>
    <x v="19"/>
    <n v="1"/>
  </r>
  <r>
    <x v="1"/>
    <s v="2010/04/20"/>
    <x v="46"/>
    <n v="1"/>
  </r>
  <r>
    <x v="1"/>
    <s v="2010/04/28"/>
    <x v="61"/>
    <n v="1"/>
  </r>
  <r>
    <x v="1"/>
    <s v="2010/04/28"/>
    <x v="88"/>
    <n v="1"/>
  </r>
  <r>
    <x v="1"/>
    <s v="2010/04/28"/>
    <x v="82"/>
    <n v="1"/>
  </r>
  <r>
    <x v="1"/>
    <s v="2010/05/01"/>
    <x v="72"/>
    <n v="1"/>
  </r>
  <r>
    <x v="1"/>
    <s v="2010/05/11"/>
    <x v="65"/>
    <n v="1"/>
  </r>
  <r>
    <x v="1"/>
    <s v="2010/05/11"/>
    <x v="22"/>
    <n v="1"/>
  </r>
  <r>
    <x v="1"/>
    <s v="2010/05/14"/>
    <x v="19"/>
    <n v="1"/>
  </r>
  <r>
    <x v="1"/>
    <s v="2010/05/14"/>
    <x v="6"/>
    <n v="1"/>
  </r>
  <r>
    <x v="1"/>
    <s v="2010/05/14"/>
    <x v="39"/>
    <n v="1"/>
  </r>
  <r>
    <x v="1"/>
    <s v="2010/05/15"/>
    <x v="62"/>
    <n v="1"/>
  </r>
  <r>
    <x v="1"/>
    <s v="2010/05/15"/>
    <x v="65"/>
    <n v="1"/>
  </r>
  <r>
    <x v="1"/>
    <s v="2010/05/15"/>
    <x v="89"/>
    <n v="1"/>
  </r>
  <r>
    <x v="1"/>
    <s v="2010/05/17"/>
    <x v="66"/>
    <n v="1"/>
  </r>
  <r>
    <x v="1"/>
    <s v="2010/05/19"/>
    <x v="62"/>
    <n v="1"/>
  </r>
  <r>
    <x v="1"/>
    <s v="2010/05/25"/>
    <x v="8"/>
    <n v="1"/>
  </r>
  <r>
    <x v="1"/>
    <s v="2010/05/25"/>
    <x v="65"/>
    <n v="1"/>
  </r>
  <r>
    <x v="1"/>
    <s v="2010/05/25"/>
    <x v="17"/>
    <n v="1"/>
  </r>
  <r>
    <x v="1"/>
    <s v="2010/05/25"/>
    <x v="89"/>
    <n v="1"/>
  </r>
  <r>
    <x v="1"/>
    <s v="2010/05/25"/>
    <x v="6"/>
    <n v="1"/>
  </r>
  <r>
    <x v="1"/>
    <s v="2010/05/25"/>
    <x v="22"/>
    <n v="1"/>
  </r>
  <r>
    <x v="1"/>
    <s v="2010/05/26"/>
    <x v="90"/>
    <n v="1"/>
  </r>
  <r>
    <x v="1"/>
    <s v="2010/05/28"/>
    <x v="76"/>
    <n v="1"/>
  </r>
  <r>
    <x v="1"/>
    <s v="2010/06/01"/>
    <x v="9"/>
    <n v="1"/>
  </r>
  <r>
    <x v="1"/>
    <s v="2010/06/03"/>
    <x v="29"/>
    <n v="1"/>
  </r>
  <r>
    <x v="1"/>
    <s v="2010/07/29"/>
    <x v="33"/>
    <n v="1"/>
  </r>
  <r>
    <x v="1"/>
    <s v="2010/08/06"/>
    <x v="3"/>
    <n v="1"/>
  </r>
  <r>
    <x v="1"/>
    <s v="2010/08/14"/>
    <x v="76"/>
    <n v="1"/>
  </r>
  <r>
    <x v="1"/>
    <s v="2010/08/22"/>
    <x v="64"/>
    <n v="1"/>
  </r>
  <r>
    <x v="1"/>
    <s v="2010/08/25"/>
    <x v="25"/>
    <n v="1"/>
  </r>
  <r>
    <x v="1"/>
    <s v="2010/09/14"/>
    <x v="45"/>
    <n v="1"/>
  </r>
  <r>
    <x v="1"/>
    <s v="2010/09/15"/>
    <x v="19"/>
    <n v="1"/>
  </r>
  <r>
    <x v="1"/>
    <s v="2010/09/16"/>
    <x v="19"/>
    <n v="1"/>
  </r>
  <r>
    <x v="1"/>
    <s v="2010/09/18"/>
    <x v="64"/>
    <n v="1"/>
  </r>
  <r>
    <x v="1"/>
    <s v="2010/09/18"/>
    <x v="2"/>
    <n v="1"/>
  </r>
  <r>
    <x v="1"/>
    <s v="2010/09/18"/>
    <x v="73"/>
    <n v="1"/>
  </r>
  <r>
    <x v="1"/>
    <s v="2010/09/20"/>
    <x v="19"/>
    <n v="1"/>
  </r>
  <r>
    <x v="1"/>
    <s v="2010/09/24"/>
    <x v="70"/>
    <n v="1"/>
  </r>
  <r>
    <x v="1"/>
    <s v="2010/09/29"/>
    <x v="76"/>
    <n v="1"/>
  </r>
  <r>
    <x v="1"/>
    <s v="2010/09/30"/>
    <x v="33"/>
    <n v="1"/>
  </r>
  <r>
    <x v="1"/>
    <s v="2010/09/30"/>
    <x v="49"/>
    <n v="1"/>
  </r>
  <r>
    <x v="1"/>
    <s v="2010/09/30"/>
    <x v="19"/>
    <n v="1"/>
  </r>
  <r>
    <x v="1"/>
    <s v="2010/10/00"/>
    <x v="61"/>
    <n v="1"/>
  </r>
  <r>
    <x v="1"/>
    <s v="2010/10/04"/>
    <x v="49"/>
    <n v="1"/>
  </r>
  <r>
    <x v="1"/>
    <s v="2010/10/05"/>
    <x v="33"/>
    <n v="1"/>
  </r>
  <r>
    <x v="1"/>
    <s v="2010/10/05"/>
    <x v="19"/>
    <n v="1"/>
  </r>
  <r>
    <x v="1"/>
    <s v="2010/10/19"/>
    <x v="13"/>
    <n v="1"/>
  </r>
  <r>
    <x v="1"/>
    <s v="2010/10/26"/>
    <x v="85"/>
    <n v="1"/>
  </r>
  <r>
    <x v="1"/>
    <s v="2010/10/26"/>
    <x v="4"/>
    <n v="1"/>
  </r>
  <r>
    <x v="1"/>
    <s v="2010/10/27"/>
    <x v="17"/>
    <n v="1"/>
  </r>
  <r>
    <x v="1"/>
    <s v="2010/11/01"/>
    <x v="27"/>
    <n v="1"/>
  </r>
  <r>
    <x v="1"/>
    <s v="2010/11/06"/>
    <x v="21"/>
    <n v="1"/>
  </r>
  <r>
    <x v="1"/>
    <s v="2010/11/11"/>
    <x v="47"/>
    <n v="1"/>
  </r>
  <r>
    <x v="1"/>
    <s v="2010/11/22"/>
    <x v="35"/>
    <n v="1"/>
  </r>
  <r>
    <x v="1"/>
    <s v="2010/12/18"/>
    <x v="4"/>
    <n v="1"/>
  </r>
  <r>
    <x v="1"/>
    <s v="2011/02/00"/>
    <x v="76"/>
    <n v="1"/>
  </r>
  <r>
    <x v="1"/>
    <s v="2011/02/00"/>
    <x v="48"/>
    <n v="1"/>
  </r>
  <r>
    <x v="1"/>
    <s v="2011/02/28"/>
    <x v="4"/>
    <n v="1"/>
  </r>
  <r>
    <x v="1"/>
    <s v="2011/03/27"/>
    <x v="21"/>
    <n v="1"/>
  </r>
  <r>
    <x v="1"/>
    <s v="2011/03/30"/>
    <x v="91"/>
    <n v="1"/>
  </r>
  <r>
    <x v="1"/>
    <s v="2011/03/30"/>
    <x v="42"/>
    <n v="1"/>
  </r>
  <r>
    <x v="1"/>
    <s v="2011/04/01"/>
    <x v="22"/>
    <n v="1"/>
  </r>
  <r>
    <x v="1"/>
    <s v="2011/04/03"/>
    <x v="92"/>
    <n v="1"/>
  </r>
  <r>
    <x v="1"/>
    <s v="2011/04/04"/>
    <x v="3"/>
    <n v="1"/>
  </r>
  <r>
    <x v="1"/>
    <s v="2011/04/09"/>
    <x v="93"/>
    <n v="1"/>
  </r>
  <r>
    <x v="1"/>
    <s v="2011/04/11"/>
    <x v="1"/>
    <n v="1"/>
  </r>
  <r>
    <x v="1"/>
    <s v="2011/04/22"/>
    <x v="64"/>
    <n v="1"/>
  </r>
  <r>
    <x v="1"/>
    <s v="2011/04/23"/>
    <x v="64"/>
    <n v="1"/>
  </r>
  <r>
    <x v="1"/>
    <s v="2011/05/09"/>
    <x v="4"/>
    <n v="1"/>
  </r>
  <r>
    <x v="1"/>
    <s v="2011/05/11"/>
    <x v="22"/>
    <n v="1"/>
  </r>
  <r>
    <x v="1"/>
    <s v="2011/05/21"/>
    <x v="82"/>
    <n v="1"/>
  </r>
  <r>
    <x v="1"/>
    <s v="2011/05/22"/>
    <x v="82"/>
    <n v="1"/>
  </r>
  <r>
    <x v="1"/>
    <s v="2011/06/28"/>
    <x v="39"/>
    <n v="1"/>
  </r>
  <r>
    <x v="1"/>
    <s v="2011/06/29"/>
    <x v="64"/>
    <n v="1"/>
  </r>
  <r>
    <x v="1"/>
    <s v="2011/07/00"/>
    <x v="76"/>
    <n v="1"/>
  </r>
  <r>
    <x v="1"/>
    <s v="2011/08/01"/>
    <x v="8"/>
    <n v="1"/>
  </r>
  <r>
    <x v="1"/>
    <s v="2011/08/01"/>
    <x v="48"/>
    <n v="1"/>
  </r>
  <r>
    <x v="1"/>
    <s v="2011/08/29"/>
    <x v="76"/>
    <n v="1"/>
  </r>
  <r>
    <x v="1"/>
    <s v="2011/09/01"/>
    <x v="94"/>
    <n v="1"/>
  </r>
  <r>
    <x v="1"/>
    <s v="2011/09/01"/>
    <x v="22"/>
    <n v="1"/>
  </r>
  <r>
    <x v="1"/>
    <s v="2011/09/03"/>
    <x v="16"/>
    <n v="1"/>
  </r>
  <r>
    <x v="1"/>
    <s v="2011/09/03"/>
    <x v="48"/>
    <n v="1"/>
  </r>
  <r>
    <x v="1"/>
    <s v="2011/09/05"/>
    <x v="51"/>
    <n v="1"/>
  </r>
  <r>
    <x v="1"/>
    <s v="2011/09/06"/>
    <x v="48"/>
    <n v="1"/>
  </r>
  <r>
    <x v="1"/>
    <s v="2011/09/07"/>
    <x v="0"/>
    <n v="1"/>
  </r>
  <r>
    <x v="1"/>
    <s v="2011/09/07"/>
    <x v="65"/>
    <n v="1"/>
  </r>
  <r>
    <x v="1"/>
    <s v="2011/09/07"/>
    <x v="4"/>
    <n v="1"/>
  </r>
  <r>
    <x v="1"/>
    <s v="2011/09/07"/>
    <x v="21"/>
    <n v="1"/>
  </r>
  <r>
    <x v="1"/>
    <s v="2011/09/07"/>
    <x v="22"/>
    <n v="1"/>
  </r>
  <r>
    <x v="1"/>
    <s v="2011/09/08"/>
    <x v="32"/>
    <n v="1"/>
  </r>
  <r>
    <x v="1"/>
    <s v="2011/09/08"/>
    <x v="17"/>
    <n v="1"/>
  </r>
  <r>
    <x v="1"/>
    <s v="2011/09/09"/>
    <x v="76"/>
    <n v="1"/>
  </r>
  <r>
    <x v="1"/>
    <s v="2011/09/12"/>
    <x v="4"/>
    <n v="1"/>
  </r>
  <r>
    <x v="1"/>
    <s v="2011/09/12"/>
    <x v="48"/>
    <n v="1"/>
  </r>
  <r>
    <x v="1"/>
    <s v="2011/09/14"/>
    <x v="47"/>
    <n v="1"/>
  </r>
  <r>
    <x v="1"/>
    <s v="2011/09/14"/>
    <x v="40"/>
    <n v="1"/>
  </r>
  <r>
    <x v="1"/>
    <s v="2011/09/14"/>
    <x v="95"/>
    <n v="1"/>
  </r>
  <r>
    <x v="1"/>
    <s v="2011/09/14"/>
    <x v="64"/>
    <n v="1"/>
  </r>
  <r>
    <x v="1"/>
    <s v="2011/09/14"/>
    <x v="31"/>
    <n v="1"/>
  </r>
  <r>
    <x v="1"/>
    <s v="2011/09/15"/>
    <x v="49"/>
    <n v="1"/>
  </r>
  <r>
    <x v="1"/>
    <s v="2011/09/15"/>
    <x v="96"/>
    <n v="1"/>
  </r>
  <r>
    <x v="1"/>
    <s v="2011/09/15"/>
    <x v="85"/>
    <n v="1"/>
  </r>
  <r>
    <x v="1"/>
    <s v="2011/09/15"/>
    <x v="31"/>
    <n v="1"/>
  </r>
  <r>
    <x v="1"/>
    <s v="2011/09/15"/>
    <x v="73"/>
    <n v="1"/>
  </r>
  <r>
    <x v="1"/>
    <s v="2011/09/15"/>
    <x v="84"/>
    <n v="1"/>
  </r>
  <r>
    <x v="1"/>
    <s v="2011/09/15"/>
    <x v="6"/>
    <n v="1"/>
  </r>
  <r>
    <x v="1"/>
    <s v="2011/09/16"/>
    <x v="43"/>
    <n v="1"/>
  </r>
  <r>
    <x v="1"/>
    <s v="2011/09/16"/>
    <x v="37"/>
    <n v="1"/>
  </r>
  <r>
    <x v="1"/>
    <s v="2011/09/16"/>
    <x v="6"/>
    <n v="1"/>
  </r>
  <r>
    <x v="1"/>
    <s v="2011/09/16"/>
    <x v="51"/>
    <n v="1"/>
  </r>
  <r>
    <x v="1"/>
    <s v="2011/09/18"/>
    <x v="92"/>
    <n v="1"/>
  </r>
  <r>
    <x v="1"/>
    <s v="2011/09/19"/>
    <x v="76"/>
    <n v="1"/>
  </r>
  <r>
    <x v="1"/>
    <s v="2011/09/19"/>
    <x v="36"/>
    <n v="1"/>
  </r>
  <r>
    <x v="1"/>
    <s v="2011/09/20"/>
    <x v="76"/>
    <n v="1"/>
  </r>
  <r>
    <x v="1"/>
    <s v="2011/09/22"/>
    <x v="4"/>
    <n v="1"/>
  </r>
  <r>
    <x v="1"/>
    <s v="2011/09/26"/>
    <x v="73"/>
    <n v="1"/>
  </r>
  <r>
    <x v="1"/>
    <s v="2011/09/26"/>
    <x v="22"/>
    <n v="1"/>
  </r>
  <r>
    <x v="1"/>
    <s v="2011/09/27"/>
    <x v="1"/>
    <n v="1"/>
  </r>
  <r>
    <x v="1"/>
    <s v="2011/09/29"/>
    <x v="22"/>
    <n v="1"/>
  </r>
  <r>
    <x v="1"/>
    <s v="2011/09/30"/>
    <x v="22"/>
    <n v="1"/>
  </r>
  <r>
    <x v="1"/>
    <s v="2011/10/02"/>
    <x v="19"/>
    <n v="1"/>
  </r>
  <r>
    <x v="1"/>
    <s v="2011/10/02"/>
    <x v="21"/>
    <n v="1"/>
  </r>
  <r>
    <x v="1"/>
    <s v="2011/10/05"/>
    <x v="88"/>
    <n v="1"/>
  </r>
  <r>
    <x v="1"/>
    <s v="2011/10/18"/>
    <x v="64"/>
    <n v="1"/>
  </r>
  <r>
    <x v="1"/>
    <s v="2011/10/24"/>
    <x v="19"/>
    <n v="1"/>
  </r>
  <r>
    <x v="1"/>
    <s v="2011/11/01"/>
    <x v="37"/>
    <n v="1"/>
  </r>
  <r>
    <x v="1"/>
    <s v="2011/11/08"/>
    <x v="92"/>
    <n v="1"/>
  </r>
  <r>
    <x v="1"/>
    <s v="2011/11/11"/>
    <x v="49"/>
    <n v="1"/>
  </r>
  <r>
    <x v="1"/>
    <s v="2011/11/11"/>
    <x v="64"/>
    <n v="1"/>
  </r>
  <r>
    <x v="1"/>
    <s v="2011/11/11"/>
    <x v="19"/>
    <n v="1"/>
  </r>
  <r>
    <x v="1"/>
    <s v="2011/11/13"/>
    <x v="54"/>
    <n v="1"/>
  </r>
  <r>
    <x v="1"/>
    <s v="2011/11/15"/>
    <x v="33"/>
    <n v="1"/>
  </r>
  <r>
    <x v="1"/>
    <s v="2011/11/15"/>
    <x v="71"/>
    <n v="1"/>
  </r>
  <r>
    <x v="1"/>
    <s v="2011/11/15"/>
    <x v="8"/>
    <n v="1"/>
  </r>
  <r>
    <x v="1"/>
    <s v="2011/11/15"/>
    <x v="94"/>
    <n v="1"/>
  </r>
  <r>
    <x v="1"/>
    <s v="2011/11/15"/>
    <x v="9"/>
    <n v="1"/>
  </r>
  <r>
    <x v="1"/>
    <s v="2011/11/15"/>
    <x v="54"/>
    <n v="1"/>
  </r>
  <r>
    <x v="1"/>
    <s v="2011/11/18"/>
    <x v="31"/>
    <n v="1"/>
  </r>
  <r>
    <x v="1"/>
    <s v="2011/11/24"/>
    <x v="81"/>
    <n v="1"/>
  </r>
  <r>
    <x v="1"/>
    <s v="2011/11/30"/>
    <x v="9"/>
    <n v="1"/>
  </r>
  <r>
    <x v="1"/>
    <s v="2011/12/20"/>
    <x v="3"/>
    <n v="1"/>
  </r>
  <r>
    <x v="1"/>
    <s v="2011/12/28"/>
    <x v="33"/>
    <n v="1"/>
  </r>
  <r>
    <x v="1"/>
    <s v="2012/00/00"/>
    <x v="61"/>
    <n v="1"/>
  </r>
  <r>
    <x v="1"/>
    <s v="2012/00/00"/>
    <x v="16"/>
    <n v="1"/>
  </r>
  <r>
    <x v="1"/>
    <s v="2012/00/00"/>
    <x v="64"/>
    <n v="1"/>
  </r>
  <r>
    <x v="1"/>
    <s v="2012/00/01"/>
    <x v="16"/>
    <n v="1"/>
  </r>
  <r>
    <x v="1"/>
    <s v="2012/03/01"/>
    <x v="24"/>
    <n v="1"/>
  </r>
  <r>
    <x v="1"/>
    <s v="2012/04/00"/>
    <x v="16"/>
    <n v="1"/>
  </r>
  <r>
    <x v="1"/>
    <s v="2012/04/00"/>
    <x v="34"/>
    <n v="1"/>
  </r>
  <r>
    <x v="1"/>
    <s v="2012/04/00"/>
    <x v="23"/>
    <n v="1"/>
  </r>
  <r>
    <x v="1"/>
    <s v="2012/04/00"/>
    <x v="39"/>
    <n v="1"/>
  </r>
  <r>
    <x v="1"/>
    <s v="2012/05/00"/>
    <x v="73"/>
    <n v="1"/>
  </r>
  <r>
    <x v="1"/>
    <s v="2012/05/01"/>
    <x v="73"/>
    <n v="1"/>
  </r>
  <r>
    <x v="1"/>
    <s v="2012/05/07"/>
    <x v="73"/>
    <n v="1"/>
  </r>
  <r>
    <x v="1"/>
    <s v="2012/05/11"/>
    <x v="82"/>
    <n v="1"/>
  </r>
  <r>
    <x v="1"/>
    <s v="2012/06/00"/>
    <x v="16"/>
    <n v="1"/>
  </r>
  <r>
    <x v="1"/>
    <s v="2012/06/04"/>
    <x v="97"/>
    <n v="1"/>
  </r>
  <r>
    <x v="1"/>
    <s v="2012/06/05"/>
    <x v="33"/>
    <n v="1"/>
  </r>
  <r>
    <x v="1"/>
    <s v="2012/06/09"/>
    <x v="31"/>
    <n v="1"/>
  </r>
  <r>
    <x v="1"/>
    <s v="2012/06/09"/>
    <x v="39"/>
    <n v="1"/>
  </r>
  <r>
    <x v="1"/>
    <s v="2012/06/10"/>
    <x v="73"/>
    <n v="1"/>
  </r>
  <r>
    <x v="1"/>
    <s v="2012/07/00"/>
    <x v="1"/>
    <n v="1"/>
  </r>
  <r>
    <x v="1"/>
    <s v="2012/07/00"/>
    <x v="0"/>
    <n v="1"/>
  </r>
  <r>
    <x v="1"/>
    <s v="2012/07/00"/>
    <x v="4"/>
    <n v="1"/>
  </r>
  <r>
    <x v="1"/>
    <s v="2012/07/00"/>
    <x v="17"/>
    <n v="1"/>
  </r>
  <r>
    <x v="1"/>
    <s v="2012/07/00"/>
    <x v="3"/>
    <n v="1"/>
  </r>
  <r>
    <x v="1"/>
    <s v="2012/07/03"/>
    <x v="61"/>
    <n v="1"/>
  </r>
  <r>
    <x v="1"/>
    <s v="2012/07/10"/>
    <x v="17"/>
    <n v="1"/>
  </r>
  <r>
    <x v="1"/>
    <s v="2012/07/11"/>
    <x v="34"/>
    <n v="1"/>
  </r>
  <r>
    <x v="1"/>
    <s v="2012/08/00"/>
    <x v="33"/>
    <n v="1"/>
  </r>
  <r>
    <x v="1"/>
    <s v="2012/08/00"/>
    <x v="85"/>
    <n v="1"/>
  </r>
  <r>
    <x v="1"/>
    <s v="2012/08/00"/>
    <x v="19"/>
    <n v="1"/>
  </r>
  <r>
    <x v="1"/>
    <s v="2012/08/00"/>
    <x v="21"/>
    <n v="1"/>
  </r>
  <r>
    <x v="1"/>
    <s v="2012/08/02"/>
    <x v="33"/>
    <n v="1"/>
  </r>
  <r>
    <x v="1"/>
    <s v="2012/08/02"/>
    <x v="19"/>
    <n v="1"/>
  </r>
  <r>
    <x v="1"/>
    <s v="2012/08/02"/>
    <x v="93"/>
    <n v="1"/>
  </r>
  <r>
    <x v="1"/>
    <s v="2012/08/02"/>
    <x v="34"/>
    <n v="1"/>
  </r>
  <r>
    <x v="1"/>
    <s v="2012/08/02"/>
    <x v="54"/>
    <n v="1"/>
  </r>
  <r>
    <x v="1"/>
    <s v="2012/08/02"/>
    <x v="21"/>
    <n v="1"/>
  </r>
  <r>
    <x v="1"/>
    <s v="2012/08/07"/>
    <x v="80"/>
    <n v="1"/>
  </r>
  <r>
    <x v="1"/>
    <s v="2012/08/10"/>
    <x v="34"/>
    <n v="1"/>
  </r>
  <r>
    <x v="1"/>
    <s v="2012/08/22"/>
    <x v="79"/>
    <n v="1"/>
  </r>
  <r>
    <x v="1"/>
    <s v="2012/08/27"/>
    <x v="72"/>
    <n v="1"/>
  </r>
  <r>
    <x v="1"/>
    <s v="2012/09/00"/>
    <x v="52"/>
    <n v="1"/>
  </r>
  <r>
    <x v="1"/>
    <s v="2012/09/00"/>
    <x v="85"/>
    <n v="1"/>
  </r>
  <r>
    <x v="1"/>
    <s v="2012/09/00"/>
    <x v="19"/>
    <n v="1"/>
  </r>
  <r>
    <x v="1"/>
    <s v="2012/09/00"/>
    <x v="3"/>
    <n v="1"/>
  </r>
  <r>
    <x v="1"/>
    <s v="2012/09/00"/>
    <x v="34"/>
    <n v="1"/>
  </r>
  <r>
    <x v="1"/>
    <s v="2012/09/00"/>
    <x v="54"/>
    <n v="1"/>
  </r>
  <r>
    <x v="1"/>
    <s v="2012/09/01"/>
    <x v="34"/>
    <n v="1"/>
  </r>
  <r>
    <x v="1"/>
    <s v="2012/09/02"/>
    <x v="36"/>
    <n v="1"/>
  </r>
  <r>
    <x v="1"/>
    <s v="2012/09/23"/>
    <x v="54"/>
    <n v="1"/>
  </r>
  <r>
    <x v="1"/>
    <s v="2012/09/30"/>
    <x v="85"/>
    <n v="1"/>
  </r>
  <r>
    <x v="1"/>
    <s v="2012/09/30"/>
    <x v="19"/>
    <n v="1"/>
  </r>
  <r>
    <x v="1"/>
    <s v="2012/09/30"/>
    <x v="21"/>
    <n v="1"/>
  </r>
  <r>
    <x v="1"/>
    <s v="2012/10/01"/>
    <x v="61"/>
    <n v="1"/>
  </r>
  <r>
    <x v="1"/>
    <s v="2012/10/18"/>
    <x v="73"/>
    <n v="1"/>
  </r>
  <r>
    <x v="1"/>
    <s v="2012/11/00"/>
    <x v="79"/>
    <n v="1"/>
  </r>
  <r>
    <x v="1"/>
    <s v="2012/11/01"/>
    <x v="93"/>
    <n v="1"/>
  </r>
  <r>
    <x v="1"/>
    <s v="2012/11/07"/>
    <x v="36"/>
    <n v="1"/>
  </r>
  <r>
    <x v="1"/>
    <s v="2012/11/14"/>
    <x v="60"/>
    <n v="1"/>
  </r>
  <r>
    <x v="1"/>
    <s v="2012/11/16"/>
    <x v="4"/>
    <n v="1"/>
  </r>
  <r>
    <x v="1"/>
    <s v="2013/00/00"/>
    <x v="92"/>
    <n v="1"/>
  </r>
  <r>
    <x v="1"/>
    <s v="2013/00/19"/>
    <x v="49"/>
    <n v="1"/>
  </r>
  <r>
    <x v="1"/>
    <s v="2013/01/00"/>
    <x v="40"/>
    <n v="1"/>
  </r>
  <r>
    <x v="1"/>
    <s v="2013/01/07"/>
    <x v="40"/>
    <n v="1"/>
  </r>
  <r>
    <x v="1"/>
    <s v="2013/03/00"/>
    <x v="56"/>
    <n v="1"/>
  </r>
  <r>
    <x v="1"/>
    <s v="2013/03/00"/>
    <x v="2"/>
    <n v="1"/>
  </r>
  <r>
    <x v="1"/>
    <s v="2013/03/00"/>
    <x v="3"/>
    <n v="1"/>
  </r>
  <r>
    <x v="1"/>
    <s v="2013/03/05"/>
    <x v="65"/>
    <n v="1"/>
  </r>
  <r>
    <x v="1"/>
    <s v="2013/03/19"/>
    <x v="54"/>
    <n v="1"/>
  </r>
  <r>
    <x v="1"/>
    <s v="2013/03/20"/>
    <x v="3"/>
    <n v="1"/>
  </r>
  <r>
    <x v="1"/>
    <s v="2013/04/00"/>
    <x v="90"/>
    <n v="1"/>
  </r>
  <r>
    <x v="1"/>
    <s v="2013/04/00"/>
    <x v="16"/>
    <n v="1"/>
  </r>
  <r>
    <x v="1"/>
    <s v="2013/04/00"/>
    <x v="69"/>
    <n v="1"/>
  </r>
  <r>
    <x v="1"/>
    <s v="2013/04/00"/>
    <x v="92"/>
    <n v="1"/>
  </r>
  <r>
    <x v="1"/>
    <s v="2013/04/00"/>
    <x v="72"/>
    <n v="1"/>
  </r>
  <r>
    <x v="1"/>
    <s v="2013/04/00"/>
    <x v="98"/>
    <n v="1"/>
  </r>
  <r>
    <x v="1"/>
    <s v="2013/04/00"/>
    <x v="45"/>
    <n v="1"/>
  </r>
  <r>
    <x v="1"/>
    <s v="2013/04/00"/>
    <x v="60"/>
    <n v="1"/>
  </r>
  <r>
    <x v="1"/>
    <s v="2013/04/00"/>
    <x v="22"/>
    <n v="1"/>
  </r>
  <r>
    <x v="1"/>
    <s v="2013/04/01"/>
    <x v="72"/>
    <n v="1"/>
  </r>
  <r>
    <x v="1"/>
    <s v="2013/04/04"/>
    <x v="46"/>
    <n v="1"/>
  </r>
  <r>
    <x v="1"/>
    <s v="2013/04/07"/>
    <x v="60"/>
    <n v="1"/>
  </r>
  <r>
    <x v="1"/>
    <s v="2013/04/16"/>
    <x v="72"/>
    <n v="1"/>
  </r>
  <r>
    <x v="1"/>
    <s v="2013/04/24"/>
    <x v="56"/>
    <n v="1"/>
  </r>
  <r>
    <x v="1"/>
    <s v="2013/04/27"/>
    <x v="95"/>
    <n v="1"/>
  </r>
  <r>
    <x v="1"/>
    <s v="2013/05/00"/>
    <x v="18"/>
    <n v="1"/>
  </r>
  <r>
    <x v="1"/>
    <s v="2013/05/00"/>
    <x v="96"/>
    <n v="1"/>
  </r>
  <r>
    <x v="1"/>
    <s v="2013/05/00"/>
    <x v="2"/>
    <n v="1"/>
  </r>
  <r>
    <x v="1"/>
    <s v="2013/05/00"/>
    <x v="32"/>
    <n v="1"/>
  </r>
  <r>
    <x v="1"/>
    <s v="2013/05/00"/>
    <x v="0"/>
    <n v="1"/>
  </r>
  <r>
    <x v="1"/>
    <s v="2013/05/00"/>
    <x v="17"/>
    <n v="1"/>
  </r>
  <r>
    <x v="1"/>
    <s v="2013/05/00"/>
    <x v="3"/>
    <n v="1"/>
  </r>
  <r>
    <x v="1"/>
    <s v="2013/05/00"/>
    <x v="73"/>
    <n v="1"/>
  </r>
  <r>
    <x v="1"/>
    <s v="2013/05/00"/>
    <x v="21"/>
    <n v="1"/>
  </r>
  <r>
    <x v="1"/>
    <s v="2013/05/01"/>
    <x v="2"/>
    <n v="1"/>
  </r>
  <r>
    <x v="1"/>
    <s v="2013/05/02"/>
    <x v="2"/>
    <n v="1"/>
  </r>
  <r>
    <x v="1"/>
    <s v="2013/05/02"/>
    <x v="73"/>
    <n v="1"/>
  </r>
  <r>
    <x v="1"/>
    <s v="2013/05/03"/>
    <x v="18"/>
    <n v="1"/>
  </r>
  <r>
    <x v="1"/>
    <s v="2013/05/05"/>
    <x v="2"/>
    <n v="1"/>
  </r>
  <r>
    <x v="1"/>
    <s v="2013/05/06"/>
    <x v="99"/>
    <n v="1"/>
  </r>
  <r>
    <x v="1"/>
    <s v="2013/05/07"/>
    <x v="95"/>
    <n v="1"/>
  </r>
  <r>
    <x v="1"/>
    <s v="2013/05/10"/>
    <x v="23"/>
    <n v="1"/>
  </r>
  <r>
    <x v="1"/>
    <s v="2013/05/29"/>
    <x v="17"/>
    <n v="1"/>
  </r>
  <r>
    <x v="1"/>
    <s v="2013/05/30"/>
    <x v="32"/>
    <n v="1"/>
  </r>
  <r>
    <x v="1"/>
    <s v="2013/06/00"/>
    <x v="16"/>
    <n v="1"/>
  </r>
  <r>
    <x v="1"/>
    <s v="2013/06/07"/>
    <x v="92"/>
    <n v="1"/>
  </r>
  <r>
    <x v="1"/>
    <s v="2013/06/11"/>
    <x v="16"/>
    <n v="1"/>
  </r>
  <r>
    <x v="1"/>
    <s v="2013/07/04"/>
    <x v="92"/>
    <n v="1"/>
  </r>
  <r>
    <x v="1"/>
    <s v="2013/08/00"/>
    <x v="2"/>
    <n v="1"/>
  </r>
  <r>
    <x v="1"/>
    <s v="2013/08/07"/>
    <x v="80"/>
    <n v="1"/>
  </r>
  <r>
    <x v="1"/>
    <s v="2013/08/09"/>
    <x v="31"/>
    <n v="1"/>
  </r>
  <r>
    <x v="1"/>
    <s v="2013/09/00"/>
    <x v="10"/>
    <n v="1"/>
  </r>
  <r>
    <x v="1"/>
    <s v="2013/09/00"/>
    <x v="92"/>
    <n v="1"/>
  </r>
  <r>
    <x v="1"/>
    <s v="2013/09/00"/>
    <x v="38"/>
    <n v="1"/>
  </r>
  <r>
    <x v="1"/>
    <s v="2013/09/00"/>
    <x v="9"/>
    <n v="1"/>
  </r>
  <r>
    <x v="1"/>
    <s v="2013/09/00"/>
    <x v="34"/>
    <n v="1"/>
  </r>
  <r>
    <x v="1"/>
    <s v="2013/09/00"/>
    <x v="54"/>
    <n v="1"/>
  </r>
  <r>
    <x v="1"/>
    <s v="2013/09/00"/>
    <x v="21"/>
    <n v="1"/>
  </r>
  <r>
    <x v="1"/>
    <s v="2013/09/00"/>
    <x v="22"/>
    <n v="1"/>
  </r>
  <r>
    <x v="1"/>
    <s v="2013/09/07"/>
    <x v="41"/>
    <n v="1"/>
  </r>
  <r>
    <x v="1"/>
    <s v="2013/09/09"/>
    <x v="92"/>
    <n v="1"/>
  </r>
  <r>
    <x v="1"/>
    <s v="2013/09/12"/>
    <x v="31"/>
    <n v="1"/>
  </r>
  <r>
    <x v="1"/>
    <s v="2013/09/17"/>
    <x v="9"/>
    <n v="1"/>
  </r>
  <r>
    <x v="1"/>
    <s v="2013/09/24"/>
    <x v="31"/>
    <n v="1"/>
  </r>
  <r>
    <x v="1"/>
    <s v="2013/09/26"/>
    <x v="55"/>
    <n v="1"/>
  </r>
  <r>
    <x v="1"/>
    <s v="2013/09/28"/>
    <x v="55"/>
    <n v="1"/>
  </r>
  <r>
    <x v="1"/>
    <s v="2013/09/29"/>
    <x v="29"/>
    <n v="1"/>
  </r>
  <r>
    <x v="1"/>
    <s v="2013/10/00"/>
    <x v="79"/>
    <n v="1"/>
  </r>
  <r>
    <x v="1"/>
    <s v="2013/10/00"/>
    <x v="61"/>
    <n v="1"/>
  </r>
  <r>
    <x v="1"/>
    <s v="2013/10/04"/>
    <x v="79"/>
    <n v="1"/>
  </r>
  <r>
    <x v="1"/>
    <s v="2013/10/16"/>
    <x v="19"/>
    <n v="1"/>
  </r>
  <r>
    <x v="1"/>
    <s v="2013/10/25"/>
    <x v="6"/>
    <n v="1"/>
  </r>
  <r>
    <x v="1"/>
    <s v="2013/10/28"/>
    <x v="10"/>
    <n v="1"/>
  </r>
  <r>
    <x v="1"/>
    <s v="2013/10/31"/>
    <x v="19"/>
    <n v="1"/>
  </r>
  <r>
    <x v="1"/>
    <s v="2013/11/00"/>
    <x v="6"/>
    <n v="1"/>
  </r>
  <r>
    <x v="1"/>
    <s v="2013/11/01"/>
    <x v="6"/>
    <n v="1"/>
  </r>
  <r>
    <x v="1"/>
    <s v="2013/11/02"/>
    <x v="55"/>
    <n v="1"/>
  </r>
  <r>
    <x v="1"/>
    <s v="2013/11/04"/>
    <x v="10"/>
    <n v="1"/>
  </r>
  <r>
    <x v="1"/>
    <s v="2013/11/05"/>
    <x v="100"/>
    <n v="1"/>
  </r>
  <r>
    <x v="1"/>
    <s v="2013/11/06"/>
    <x v="33"/>
    <n v="1"/>
  </r>
  <r>
    <x v="1"/>
    <s v="2013/11/14"/>
    <x v="10"/>
    <n v="1"/>
  </r>
  <r>
    <x v="1"/>
    <s v="2013/12/10"/>
    <x v="38"/>
    <n v="1"/>
  </r>
  <r>
    <x v="1"/>
    <s v="2013/12/24"/>
    <x v="64"/>
    <n v="1"/>
  </r>
  <r>
    <x v="1"/>
    <s v="2014/01/09"/>
    <x v="31"/>
    <n v="1"/>
  </r>
  <r>
    <x v="1"/>
    <s v="2014/01/20"/>
    <x v="62"/>
    <n v="1"/>
  </r>
  <r>
    <x v="1"/>
    <s v="2014/01/30"/>
    <x v="29"/>
    <n v="1"/>
  </r>
  <r>
    <x v="1"/>
    <s v="2014/02/02"/>
    <x v="2"/>
    <n v="1"/>
  </r>
  <r>
    <x v="1"/>
    <s v="2014/02/20"/>
    <x v="11"/>
    <n v="1"/>
  </r>
  <r>
    <x v="1"/>
    <s v="2014/03/11"/>
    <x v="7"/>
    <n v="1"/>
  </r>
  <r>
    <x v="1"/>
    <s v="2014/03/11"/>
    <x v="65"/>
    <n v="1"/>
  </r>
  <r>
    <x v="1"/>
    <s v="2014/04/00"/>
    <x v="56"/>
    <n v="1"/>
  </r>
  <r>
    <x v="1"/>
    <s v="2014/04/01"/>
    <x v="101"/>
    <n v="1"/>
  </r>
  <r>
    <x v="1"/>
    <s v="2014/04/13"/>
    <x v="48"/>
    <n v="1"/>
  </r>
  <r>
    <x v="1"/>
    <s v="2014/05/08"/>
    <x v="2"/>
    <n v="1"/>
  </r>
  <r>
    <x v="1"/>
    <s v="2014/05/08"/>
    <x v="29"/>
    <n v="1"/>
  </r>
  <r>
    <x v="1"/>
    <s v="2014/05/14"/>
    <x v="2"/>
    <n v="1"/>
  </r>
  <r>
    <x v="1"/>
    <s v="2014/05/30"/>
    <x v="6"/>
    <n v="1"/>
  </r>
  <r>
    <x v="1"/>
    <s v="2014/06/02"/>
    <x v="61"/>
    <n v="1"/>
  </r>
  <r>
    <x v="1"/>
    <s v="2014/06/04"/>
    <x v="6"/>
    <n v="1"/>
  </r>
  <r>
    <x v="1"/>
    <s v="2014/06/25"/>
    <x v="25"/>
    <n v="1"/>
  </r>
  <r>
    <x v="1"/>
    <s v="2014/07/31"/>
    <x v="97"/>
    <n v="1"/>
  </r>
  <r>
    <x v="1"/>
    <s v="2014/08/18"/>
    <x v="31"/>
    <n v="1"/>
  </r>
  <r>
    <x v="1"/>
    <s v="2014/08/19"/>
    <x v="2"/>
    <n v="1"/>
  </r>
  <r>
    <x v="1"/>
    <s v="2014/08/27"/>
    <x v="31"/>
    <n v="1"/>
  </r>
  <r>
    <x v="1"/>
    <s v="2014/08/29"/>
    <x v="31"/>
    <n v="1"/>
  </r>
  <r>
    <x v="1"/>
    <s v="2014/09/00"/>
    <x v="10"/>
    <n v="1"/>
  </r>
  <r>
    <x v="1"/>
    <s v="2014/09/00"/>
    <x v="62"/>
    <n v="1"/>
  </r>
  <r>
    <x v="1"/>
    <s v="2014/09/09"/>
    <x v="100"/>
    <n v="1"/>
  </r>
  <r>
    <x v="1"/>
    <s v="2014/09/16"/>
    <x v="35"/>
    <n v="1"/>
  </r>
  <r>
    <x v="1"/>
    <s v="2014/09/29"/>
    <x v="56"/>
    <n v="1"/>
  </r>
  <r>
    <x v="1"/>
    <s v="2014/10/02"/>
    <x v="79"/>
    <n v="1"/>
  </r>
  <r>
    <x v="1"/>
    <s v="2014/10/06"/>
    <x v="19"/>
    <n v="1"/>
  </r>
  <r>
    <x v="1"/>
    <s v="2014/10/17"/>
    <x v="49"/>
    <n v="1"/>
  </r>
  <r>
    <x v="1"/>
    <s v="2014/11/05"/>
    <x v="31"/>
    <n v="1"/>
  </r>
  <r>
    <x v="1"/>
    <s v="2014/11/06"/>
    <x v="55"/>
    <n v="1"/>
  </r>
  <r>
    <x v="1"/>
    <s v="2014/11/09"/>
    <x v="76"/>
    <n v="1"/>
  </r>
  <r>
    <x v="1"/>
    <s v="2014/11/09"/>
    <x v="31"/>
    <n v="1"/>
  </r>
  <r>
    <x v="1"/>
    <s v="2014/11/11"/>
    <x v="48"/>
    <n v="1"/>
  </r>
  <r>
    <x v="1"/>
    <s v="2014/11/20"/>
    <x v="48"/>
    <n v="1"/>
  </r>
  <r>
    <x v="1"/>
    <s v="2014/11/23"/>
    <x v="31"/>
    <n v="1"/>
  </r>
  <r>
    <x v="1"/>
    <s v="2014/11/27"/>
    <x v="48"/>
    <n v="1"/>
  </r>
  <r>
    <x v="1"/>
    <s v="2014/11/30"/>
    <x v="73"/>
    <n v="1"/>
  </r>
  <r>
    <x v="1"/>
    <s v="2014/15/08"/>
    <x v="102"/>
    <n v="1"/>
  </r>
  <r>
    <x v="1"/>
    <s v="2015/01/01"/>
    <x v="72"/>
    <n v="1"/>
  </r>
  <r>
    <x v="1"/>
    <s v="2015/01/01"/>
    <x v="38"/>
    <n v="1"/>
  </r>
  <r>
    <x v="1"/>
    <s v="2015/02/04"/>
    <x v="55"/>
    <n v="1"/>
  </r>
  <r>
    <x v="1"/>
    <s v="2015/02/16"/>
    <x v="57"/>
    <n v="1"/>
  </r>
  <r>
    <x v="1"/>
    <s v="2015/02/19"/>
    <x v="2"/>
    <n v="1"/>
  </r>
  <r>
    <x v="1"/>
    <s v="2015/03/04"/>
    <x v="4"/>
    <n v="1"/>
  </r>
  <r>
    <x v="1"/>
    <s v="2015/03/20"/>
    <x v="25"/>
    <n v="1"/>
  </r>
  <r>
    <x v="1"/>
    <s v="2015/04/07"/>
    <x v="18"/>
    <n v="1"/>
  </r>
  <r>
    <x v="1"/>
    <s v="2015/04/11"/>
    <x v="86"/>
    <n v="1"/>
  </r>
  <r>
    <x v="1"/>
    <s v="2015/04/17"/>
    <x v="82"/>
    <n v="1"/>
  </r>
  <r>
    <x v="1"/>
    <s v="2015/04/23"/>
    <x v="62"/>
    <n v="1"/>
  </r>
  <r>
    <x v="1"/>
    <s v="2015/05/01"/>
    <x v="62"/>
    <n v="1"/>
  </r>
  <r>
    <x v="1"/>
    <s v="2015/05/02"/>
    <x v="62"/>
    <n v="1"/>
  </r>
  <r>
    <x v="1"/>
    <s v="2015/05/04"/>
    <x v="62"/>
    <n v="1"/>
  </r>
  <r>
    <x v="1"/>
    <s v="2015/05/07"/>
    <x v="62"/>
    <n v="1"/>
  </r>
  <r>
    <x v="1"/>
    <s v="2015/05/18"/>
    <x v="75"/>
    <n v="1"/>
  </r>
  <r>
    <x v="1"/>
    <s v="2015/05/24"/>
    <x v="63"/>
    <n v="1"/>
  </r>
  <r>
    <x v="1"/>
    <s v="2015/06/14"/>
    <x v="55"/>
    <n v="1"/>
  </r>
  <r>
    <x v="1"/>
    <s v="2015/06/23"/>
    <x v="47"/>
    <n v="1"/>
  </r>
  <r>
    <x v="1"/>
    <s v="2015/08/04"/>
    <x v="103"/>
    <n v="1"/>
  </r>
  <r>
    <x v="1"/>
    <s v="2015/10/03"/>
    <x v="86"/>
    <n v="1"/>
  </r>
  <r>
    <x v="1"/>
    <s v="2015/10/31"/>
    <x v="86"/>
    <n v="1"/>
  </r>
  <r>
    <x v="1"/>
    <s v="2015/12/05"/>
    <x v="25"/>
    <n v="1"/>
  </r>
  <r>
    <x v="1"/>
    <s v="2015/12/09"/>
    <x v="21"/>
    <n v="1"/>
  </r>
  <r>
    <x v="1"/>
    <s v="2016/01/04"/>
    <x v="6"/>
    <n v="1"/>
  </r>
  <r>
    <x v="1"/>
    <s v="2016/02/19"/>
    <x v="11"/>
    <n v="1"/>
  </r>
  <r>
    <x v="1"/>
    <s v="2016/03/28"/>
    <x v="36"/>
    <n v="1"/>
  </r>
  <r>
    <x v="1"/>
    <s v="2016/04/01"/>
    <x v="88"/>
    <n v="1"/>
  </r>
  <r>
    <x v="1"/>
    <s v="2016/04/04"/>
    <x v="2"/>
    <n v="1"/>
  </r>
  <r>
    <x v="1"/>
    <s v="2016/04/12"/>
    <x v="2"/>
    <n v="1"/>
  </r>
  <r>
    <x v="1"/>
    <s v="2016/04/18"/>
    <x v="104"/>
    <n v="1"/>
  </r>
  <r>
    <x v="1"/>
    <s v="2016/04/22"/>
    <x v="88"/>
    <n v="1"/>
  </r>
  <r>
    <x v="1"/>
    <s v="2016/05/02"/>
    <x v="27"/>
    <n v="1"/>
  </r>
  <r>
    <x v="1"/>
    <s v="2016/05/04"/>
    <x v="22"/>
    <n v="1"/>
  </r>
  <r>
    <x v="1"/>
    <s v="2016/05/12"/>
    <x v="6"/>
    <n v="1"/>
  </r>
  <r>
    <x v="1"/>
    <s v="2016/05/16"/>
    <x v="6"/>
    <n v="1"/>
  </r>
  <r>
    <x v="1"/>
    <s v="2016/08/30"/>
    <x v="86"/>
    <n v="1"/>
  </r>
  <r>
    <x v="1"/>
    <s v="2016/09/24"/>
    <x v="23"/>
    <n v="1"/>
  </r>
  <r>
    <x v="1"/>
    <s v="2016/10/26"/>
    <x v="72"/>
    <n v="1"/>
  </r>
  <r>
    <x v="1"/>
    <s v="2016/11/14"/>
    <x v="76"/>
    <n v="1"/>
  </r>
  <r>
    <x v="1"/>
    <s v="2016/11/14"/>
    <x v="7"/>
    <n v="1"/>
  </r>
  <r>
    <x v="1"/>
    <s v="2016/11/14"/>
    <x v="8"/>
    <n v="1"/>
  </r>
  <r>
    <x v="1"/>
    <s v="2016/12/01"/>
    <x v="62"/>
    <n v="1"/>
  </r>
  <r>
    <x v="1"/>
    <s v="2017/02/01"/>
    <x v="63"/>
    <n v="1"/>
  </r>
  <r>
    <x v="1"/>
    <s v="2017/02/01"/>
    <x v="10"/>
    <n v="1"/>
  </r>
  <r>
    <x v="1"/>
    <s v="2017/02/01"/>
    <x v="54"/>
    <n v="1"/>
  </r>
  <r>
    <x v="1"/>
    <s v="2017/02/03"/>
    <x v="19"/>
    <n v="1"/>
  </r>
  <r>
    <x v="1"/>
    <s v="2017/02/03"/>
    <x v="98"/>
    <n v="1"/>
  </r>
  <r>
    <x v="1"/>
    <s v="2017/03/03"/>
    <x v="11"/>
    <n v="1"/>
  </r>
  <r>
    <x v="1"/>
    <s v="2017/03/06"/>
    <x v="76"/>
    <n v="1"/>
  </r>
  <r>
    <x v="1"/>
    <s v="2017/03/06"/>
    <x v="36"/>
    <n v="1"/>
  </r>
  <r>
    <x v="1"/>
    <s v="2017/03/07"/>
    <x v="76"/>
    <n v="1"/>
  </r>
  <r>
    <x v="1"/>
    <s v="2017/03/21"/>
    <x v="11"/>
    <n v="1"/>
  </r>
  <r>
    <x v="1"/>
    <s v="2017/04/10"/>
    <x v="49"/>
    <n v="1"/>
  </r>
  <r>
    <x v="1"/>
    <s v="2017/04/13"/>
    <x v="39"/>
    <n v="1"/>
  </r>
  <r>
    <x v="1"/>
    <s v="2017/04/17"/>
    <x v="49"/>
    <n v="1"/>
  </r>
  <r>
    <x v="1"/>
    <s v="2017/05/14"/>
    <x v="79"/>
    <n v="1"/>
  </r>
  <r>
    <x v="1"/>
    <s v="2017/06/12"/>
    <x v="29"/>
    <n v="1"/>
  </r>
  <r>
    <x v="1"/>
    <s v="2017/06/28"/>
    <x v="49"/>
    <n v="1"/>
  </r>
  <r>
    <x v="1"/>
    <s v="2017/07/04"/>
    <x v="2"/>
    <n v="1"/>
  </r>
  <r>
    <x v="1"/>
    <s v="2017/07/24"/>
    <x v="2"/>
    <n v="1"/>
  </r>
  <r>
    <x v="1"/>
    <s v="2017/08/06"/>
    <x v="86"/>
    <n v="1"/>
  </r>
  <r>
    <x v="1"/>
    <s v="2017/08/17"/>
    <x v="61"/>
    <n v="1"/>
  </r>
  <r>
    <x v="1"/>
    <s v="2017/08/25"/>
    <x v="86"/>
    <n v="1"/>
  </r>
  <r>
    <x v="1"/>
    <s v="2017/08/27"/>
    <x v="61"/>
    <n v="1"/>
  </r>
  <r>
    <x v="1"/>
    <s v="2017/08/31"/>
    <x v="11"/>
    <n v="1"/>
  </r>
  <r>
    <x v="1"/>
    <s v="2017/09/04"/>
    <x v="71"/>
    <n v="1"/>
  </r>
  <r>
    <x v="1"/>
    <s v="2017/09/10"/>
    <x v="89"/>
    <n v="1"/>
  </r>
  <r>
    <x v="1"/>
    <s v="2017/09/11"/>
    <x v="19"/>
    <n v="1"/>
  </r>
  <r>
    <x v="1"/>
    <s v="2017/09/11"/>
    <x v="89"/>
    <n v="1"/>
  </r>
  <r>
    <x v="1"/>
    <s v="2017/09/20"/>
    <x v="72"/>
    <n v="1"/>
  </r>
  <r>
    <x v="1"/>
    <s v="2017/09/27"/>
    <x v="88"/>
    <n v="1"/>
  </r>
  <r>
    <x v="1"/>
    <s v="2017/09/29"/>
    <x v="56"/>
    <n v="1"/>
  </r>
  <r>
    <x v="1"/>
    <s v="2017/09/29"/>
    <x v="62"/>
    <n v="1"/>
  </r>
  <r>
    <x v="1"/>
    <s v="2017/10/03"/>
    <x v="66"/>
    <n v="1"/>
  </r>
  <r>
    <x v="1"/>
    <s v="2017/10/03"/>
    <x v="14"/>
    <n v="1"/>
  </r>
  <r>
    <x v="1"/>
    <s v="2017/10/05"/>
    <x v="2"/>
    <n v="1"/>
  </r>
  <r>
    <x v="1"/>
    <s v="2017/10/06"/>
    <x v="72"/>
    <n v="1"/>
  </r>
  <r>
    <x v="1"/>
    <s v="2017/10/15"/>
    <x v="105"/>
    <n v="1"/>
  </r>
  <r>
    <x v="1"/>
    <s v="2017/11/20"/>
    <x v="48"/>
    <n v="1"/>
  </r>
  <r>
    <x v="1"/>
    <s v="2018/00/04"/>
    <x v="76"/>
    <n v="1"/>
  </r>
  <r>
    <x v="1"/>
    <s v="2018/01/14"/>
    <x v="30"/>
    <n v="1"/>
  </r>
  <r>
    <x v="1"/>
    <s v="2018/02/12"/>
    <x v="56"/>
    <n v="1"/>
  </r>
  <r>
    <x v="1"/>
    <s v="2018/02/14"/>
    <x v="56"/>
    <n v="1"/>
  </r>
  <r>
    <x v="1"/>
    <s v="2018/02/15"/>
    <x v="27"/>
    <n v="1"/>
  </r>
  <r>
    <x v="1"/>
    <s v="2018/02/25"/>
    <x v="95"/>
    <n v="1"/>
  </r>
  <r>
    <x v="1"/>
    <s v="2018/02/25"/>
    <x v="4"/>
    <n v="1"/>
  </r>
  <r>
    <x v="1"/>
    <s v="2018/03/00"/>
    <x v="53"/>
    <n v="1"/>
  </r>
  <r>
    <x v="1"/>
    <s v="2018/03/09"/>
    <x v="95"/>
    <n v="1"/>
  </r>
  <r>
    <x v="1"/>
    <s v="2018/03/09"/>
    <x v="72"/>
    <n v="1"/>
  </r>
  <r>
    <x v="1"/>
    <s v="2018/03/11"/>
    <x v="95"/>
    <n v="1"/>
  </r>
  <r>
    <x v="1"/>
    <s v="2018/03/15"/>
    <x v="72"/>
    <n v="1"/>
  </r>
  <r>
    <x v="1"/>
    <s v="2018/03/20"/>
    <x v="53"/>
    <n v="1"/>
  </r>
  <r>
    <x v="1"/>
    <s v="2018/03/26"/>
    <x v="76"/>
    <n v="1"/>
  </r>
  <r>
    <x v="1"/>
    <s v="2018/03/28"/>
    <x v="56"/>
    <n v="1"/>
  </r>
  <r>
    <x v="1"/>
    <s v="2018/04/00"/>
    <x v="19"/>
    <n v="1"/>
  </r>
  <r>
    <x v="1"/>
    <s v="2018/04/04"/>
    <x v="76"/>
    <n v="1"/>
  </r>
  <r>
    <x v="1"/>
    <s v="2018/04/29"/>
    <x v="76"/>
    <n v="1"/>
  </r>
  <r>
    <x v="1"/>
    <s v="2018/05/01"/>
    <x v="76"/>
    <n v="1"/>
  </r>
  <r>
    <x v="1"/>
    <s v="2018/05/02"/>
    <x v="33"/>
    <n v="1"/>
  </r>
  <r>
    <x v="1"/>
    <s v="2018/05/02"/>
    <x v="80"/>
    <n v="1"/>
  </r>
  <r>
    <x v="1"/>
    <s v="2018/05/03"/>
    <x v="76"/>
    <n v="1"/>
  </r>
  <r>
    <x v="1"/>
    <s v="2018/05/04"/>
    <x v="76"/>
    <n v="1"/>
  </r>
  <r>
    <x v="1"/>
    <s v="2018/05/15"/>
    <x v="101"/>
    <n v="1"/>
  </r>
  <r>
    <x v="1"/>
    <s v="2018/05/18"/>
    <x v="33"/>
    <n v="1"/>
  </r>
  <r>
    <x v="1"/>
    <s v="2018/05/21"/>
    <x v="18"/>
    <n v="1"/>
  </r>
  <r>
    <x v="1"/>
    <s v="2018/05/21"/>
    <x v="69"/>
    <n v="1"/>
  </r>
  <r>
    <x v="1"/>
    <s v="2018/05/21"/>
    <x v="2"/>
    <n v="1"/>
  </r>
  <r>
    <x v="1"/>
    <s v="2018/05/23"/>
    <x v="25"/>
    <n v="1"/>
  </r>
  <r>
    <x v="1"/>
    <s v="2018/05/25"/>
    <x v="61"/>
    <n v="1"/>
  </r>
  <r>
    <x v="1"/>
    <s v="2018/05/28"/>
    <x v="14"/>
    <n v="1"/>
  </r>
  <r>
    <x v="1"/>
    <s v="2018/05/29"/>
    <x v="41"/>
    <n v="1"/>
  </r>
  <r>
    <x v="1"/>
    <s v="2018/05/31"/>
    <x v="72"/>
    <n v="1"/>
  </r>
  <r>
    <x v="1"/>
    <s v="2018/06/07"/>
    <x v="49"/>
    <n v="1"/>
  </r>
  <r>
    <x v="1"/>
    <s v="2018/06/19"/>
    <x v="74"/>
    <n v="1"/>
  </r>
  <r>
    <x v="1"/>
    <s v="2018/06/20"/>
    <x v="18"/>
    <n v="1"/>
  </r>
  <r>
    <x v="1"/>
    <s v="2018/06/20"/>
    <x v="33"/>
    <n v="1"/>
  </r>
  <r>
    <x v="1"/>
    <s v="2018/06/20"/>
    <x v="52"/>
    <n v="1"/>
  </r>
  <r>
    <x v="1"/>
    <s v="2018/06/20"/>
    <x v="76"/>
    <n v="1"/>
  </r>
  <r>
    <x v="1"/>
    <s v="2018/06/20"/>
    <x v="105"/>
    <n v="1"/>
  </r>
  <r>
    <x v="1"/>
    <s v="2018/06/20"/>
    <x v="8"/>
    <n v="1"/>
  </r>
  <r>
    <x v="1"/>
    <s v="2018/06/20"/>
    <x v="4"/>
    <n v="1"/>
  </r>
  <r>
    <x v="1"/>
    <s v="2018/06/20"/>
    <x v="41"/>
    <n v="1"/>
  </r>
  <r>
    <x v="1"/>
    <s v="2018/06/20"/>
    <x v="17"/>
    <n v="1"/>
  </r>
  <r>
    <x v="1"/>
    <s v="2018/06/27"/>
    <x v="2"/>
    <n v="1"/>
  </r>
  <r>
    <x v="1"/>
    <s v="2018/08/07"/>
    <x v="33"/>
    <n v="1"/>
  </r>
  <r>
    <x v="1"/>
    <s v="2018/08/16"/>
    <x v="3"/>
    <n v="1"/>
  </r>
</pivotCacheRecords>
</file>

<file path=xl/pivotCache/pivotCacheRecords3.xml><?xml version="1.0" encoding="utf-8"?>
<pivotCacheRecords xmlns="http://schemas.openxmlformats.org/spreadsheetml/2006/main" xmlns:r="http://schemas.openxmlformats.org/officeDocument/2006/relationships" count="1621">
  <r>
    <x v="0"/>
    <s v="314"/>
    <s v="1986/00/00"/>
    <x v="0"/>
    <m/>
    <m/>
    <n v="0"/>
  </r>
  <r>
    <x v="0"/>
    <s v="314"/>
    <s v="2003/08/31"/>
    <x v="1"/>
    <m/>
    <n v="51958"/>
    <n v="51958"/>
  </r>
  <r>
    <x v="0"/>
    <s v="314"/>
    <s v="2007/07/00"/>
    <x v="2"/>
    <m/>
    <m/>
    <n v="0"/>
  </r>
  <r>
    <x v="0"/>
    <s v="314"/>
    <s v="2008/06/02"/>
    <x v="2"/>
    <m/>
    <m/>
    <n v="0"/>
  </r>
  <r>
    <x v="0"/>
    <s v="314"/>
    <s v="2009/01/21"/>
    <x v="3"/>
    <m/>
    <m/>
    <n v="0"/>
  </r>
  <r>
    <x v="0"/>
    <s v="314"/>
    <s v="2011/04/11"/>
    <x v="0"/>
    <m/>
    <n v="24129"/>
    <n v="24129"/>
  </r>
  <r>
    <x v="0"/>
    <s v="314"/>
    <s v="2011/04/11"/>
    <x v="3"/>
    <m/>
    <n v="490"/>
    <n v="490"/>
  </r>
  <r>
    <x v="1"/>
    <s v="301"/>
    <s v="2006/12/00"/>
    <x v="4"/>
    <m/>
    <n v="26"/>
    <n v="26"/>
  </r>
  <r>
    <x v="1"/>
    <s v="301"/>
    <s v="2006/12/07"/>
    <x v="1"/>
    <m/>
    <m/>
    <n v="0"/>
  </r>
  <r>
    <x v="1"/>
    <s v="301"/>
    <s v="2007/02/12"/>
    <x v="5"/>
    <m/>
    <m/>
    <n v="0"/>
  </r>
  <r>
    <x v="1"/>
    <s v="301"/>
    <s v="2007/10/25"/>
    <x v="6"/>
    <m/>
    <n v="800"/>
    <n v="800"/>
  </r>
  <r>
    <x v="1"/>
    <s v="301"/>
    <s v="2008/06/02"/>
    <x v="2"/>
    <m/>
    <m/>
    <n v="0"/>
  </r>
  <r>
    <x v="2"/>
    <s v="329"/>
    <s v="2007/07/00"/>
    <x v="2"/>
    <m/>
    <n v="3000000"/>
    <n v="3000000"/>
  </r>
  <r>
    <x v="2"/>
    <s v="329"/>
    <s v="2007/09/19"/>
    <x v="2"/>
    <m/>
    <m/>
    <n v="0"/>
  </r>
  <r>
    <x v="2"/>
    <s v="329"/>
    <s v="2010/11/15"/>
    <x v="7"/>
    <m/>
    <n v="123"/>
    <n v="123"/>
  </r>
  <r>
    <x v="2"/>
    <s v="329"/>
    <s v="2012/08/22"/>
    <x v="3"/>
    <m/>
    <n v="2000"/>
    <n v="2000"/>
  </r>
  <r>
    <x v="2"/>
    <s v="329"/>
    <s v="2012/11/00"/>
    <x v="3"/>
    <m/>
    <m/>
    <n v="0"/>
  </r>
  <r>
    <x v="2"/>
    <s v="329"/>
    <s v="2013/10/00"/>
    <x v="2"/>
    <m/>
    <m/>
    <n v="0"/>
  </r>
  <r>
    <x v="2"/>
    <s v="329"/>
    <s v="2013/10/00"/>
    <x v="3"/>
    <m/>
    <m/>
    <n v="0"/>
  </r>
  <r>
    <x v="2"/>
    <s v="329"/>
    <s v="2013/10/04"/>
    <x v="2"/>
    <m/>
    <m/>
    <n v="0"/>
  </r>
  <r>
    <x v="2"/>
    <s v="329"/>
    <s v="2014/10/02"/>
    <x v="2"/>
    <m/>
    <m/>
    <n v="0"/>
  </r>
  <r>
    <x v="3"/>
    <s v="308"/>
    <s v="2011/06/25"/>
    <x v="3"/>
    <m/>
    <m/>
    <n v="0"/>
  </r>
  <r>
    <x v="3"/>
    <s v="308"/>
    <s v="2011/06/27"/>
    <x v="8"/>
    <m/>
    <m/>
    <n v="0"/>
  </r>
  <r>
    <x v="3"/>
    <s v="308"/>
    <s v="2013/11/05"/>
    <x v="2"/>
    <m/>
    <m/>
    <n v="0"/>
  </r>
  <r>
    <x v="3"/>
    <s v="308"/>
    <s v="2014/09/09"/>
    <x v="3"/>
    <m/>
    <n v="4115"/>
    <n v="4115"/>
  </r>
  <r>
    <x v="4"/>
    <s v="315"/>
    <s v="2007/07/00"/>
    <x v="2"/>
    <m/>
    <m/>
    <n v="0"/>
  </r>
  <r>
    <x v="4"/>
    <s v="315"/>
    <s v="2010/11/11"/>
    <x v="2"/>
    <m/>
    <m/>
    <n v="0"/>
  </r>
  <r>
    <x v="4"/>
    <s v="315"/>
    <s v="2011/03/01"/>
    <x v="0"/>
    <m/>
    <m/>
    <n v="0"/>
  </r>
  <r>
    <x v="4"/>
    <s v="315"/>
    <s v="2011/06/23"/>
    <x v="8"/>
    <m/>
    <m/>
    <n v="0"/>
  </r>
  <r>
    <x v="4"/>
    <s v="315"/>
    <s v="2011/09/14"/>
    <x v="2"/>
    <m/>
    <m/>
    <n v="0"/>
  </r>
  <r>
    <x v="5"/>
    <s v="311"/>
    <s v="2003/01/24"/>
    <x v="9"/>
    <m/>
    <m/>
    <n v="0"/>
  </r>
  <r>
    <x v="5"/>
    <s v="311"/>
    <s v="2011/01/24"/>
    <x v="9"/>
    <m/>
    <m/>
    <n v="0"/>
  </r>
  <r>
    <x v="5"/>
    <s v="311"/>
    <s v="2011/09/15"/>
    <x v="9"/>
    <m/>
    <n v="5668"/>
    <n v="5668"/>
  </r>
  <r>
    <x v="5"/>
    <s v="311"/>
    <s v="2013/05/00"/>
    <x v="10"/>
    <m/>
    <m/>
    <n v="0"/>
  </r>
  <r>
    <x v="5"/>
    <s v="311"/>
    <s v="2013/05/03"/>
    <x v="3"/>
    <m/>
    <m/>
    <n v="0"/>
  </r>
  <r>
    <x v="5"/>
    <s v="311"/>
    <s v="2015/04/07"/>
    <x v="11"/>
    <m/>
    <n v="48"/>
    <n v="48"/>
  </r>
  <r>
    <x v="5"/>
    <s v="311"/>
    <s v="2016/11/14"/>
    <x v="2"/>
    <m/>
    <m/>
    <n v="0"/>
  </r>
  <r>
    <x v="5"/>
    <s v="311"/>
    <s v="2018/06/20"/>
    <x v="3"/>
    <m/>
    <n v="890"/>
    <n v="890"/>
  </r>
  <r>
    <x v="6"/>
    <s v="216"/>
    <s v="2007/00/00"/>
    <x v="2"/>
    <m/>
    <m/>
    <n v="0"/>
  </r>
  <r>
    <x v="6"/>
    <s v="216"/>
    <s v="2007/07/00"/>
    <x v="2"/>
    <m/>
    <m/>
    <n v="0"/>
  </r>
  <r>
    <x v="6"/>
    <s v="216"/>
    <s v="2007/08/00"/>
    <x v="2"/>
    <m/>
    <m/>
    <n v="0"/>
  </r>
  <r>
    <x v="6"/>
    <s v="216"/>
    <s v="2007/08/00"/>
    <x v="3"/>
    <m/>
    <m/>
    <n v="0"/>
  </r>
  <r>
    <x v="6"/>
    <s v="216"/>
    <s v="2007/08/24"/>
    <x v="2"/>
    <m/>
    <m/>
    <n v="0"/>
  </r>
  <r>
    <x v="6"/>
    <s v="216"/>
    <s v="2007/09/00"/>
    <x v="2"/>
    <m/>
    <m/>
    <n v="0"/>
  </r>
  <r>
    <x v="6"/>
    <s v="216"/>
    <s v="2007/10/00"/>
    <x v="2"/>
    <m/>
    <n v="36000"/>
    <n v="36000"/>
  </r>
  <r>
    <x v="6"/>
    <s v="216"/>
    <s v="2007/10/00"/>
    <x v="3"/>
    <m/>
    <n v="6000"/>
    <n v="6000"/>
  </r>
  <r>
    <x v="6"/>
    <s v="216"/>
    <s v="2008/00/00"/>
    <x v="0"/>
    <m/>
    <m/>
    <n v="0"/>
  </r>
  <r>
    <x v="6"/>
    <s v="216"/>
    <s v="2008/00/00"/>
    <x v="5"/>
    <m/>
    <m/>
    <n v="0"/>
  </r>
  <r>
    <x v="6"/>
    <s v="216"/>
    <s v="2008/06/02"/>
    <x v="2"/>
    <m/>
    <m/>
    <n v="0"/>
  </r>
  <r>
    <x v="6"/>
    <s v="216"/>
    <s v="2008/08/00"/>
    <x v="3"/>
    <m/>
    <m/>
    <n v="0"/>
  </r>
  <r>
    <x v="6"/>
    <s v="216"/>
    <s v="2009/03/31"/>
    <x v="3"/>
    <m/>
    <m/>
    <n v="0"/>
  </r>
  <r>
    <x v="6"/>
    <s v="216"/>
    <s v="2009/06/00"/>
    <x v="0"/>
    <m/>
    <n v="600000"/>
    <n v="600000"/>
  </r>
  <r>
    <x v="6"/>
    <s v="216"/>
    <s v="2009/06/30"/>
    <x v="3"/>
    <m/>
    <n v="27"/>
    <n v="27"/>
  </r>
  <r>
    <x v="6"/>
    <s v="216"/>
    <s v="2009/11/16"/>
    <x v="2"/>
    <m/>
    <n v="224"/>
    <n v="224"/>
  </r>
  <r>
    <x v="6"/>
    <s v="216"/>
    <s v="2010/07/29"/>
    <x v="2"/>
    <m/>
    <m/>
    <n v="0"/>
  </r>
  <r>
    <x v="6"/>
    <s v="216"/>
    <s v="2010/09/30"/>
    <x v="2"/>
    <m/>
    <m/>
    <n v="0"/>
  </r>
  <r>
    <x v="6"/>
    <s v="216"/>
    <s v="2010/09/30"/>
    <x v="10"/>
    <m/>
    <m/>
    <n v="0"/>
  </r>
  <r>
    <x v="6"/>
    <s v="216"/>
    <s v="2010/10/05"/>
    <x v="2"/>
    <m/>
    <m/>
    <n v="0"/>
  </r>
  <r>
    <x v="6"/>
    <s v="216"/>
    <s v="2011/11/15"/>
    <x v="2"/>
    <m/>
    <n v="1501"/>
    <n v="1501"/>
  </r>
  <r>
    <x v="6"/>
    <s v="216"/>
    <s v="2011/12/28"/>
    <x v="2"/>
    <m/>
    <m/>
    <n v="0"/>
  </r>
  <r>
    <x v="6"/>
    <s v="216"/>
    <s v="2012/06/05"/>
    <x v="3"/>
    <m/>
    <n v="1000"/>
    <n v="1000"/>
  </r>
  <r>
    <x v="6"/>
    <s v="216"/>
    <s v="2012/08/00"/>
    <x v="2"/>
    <m/>
    <n v="25000"/>
    <n v="25000"/>
  </r>
  <r>
    <x v="6"/>
    <s v="216"/>
    <s v="2012/08/00"/>
    <x v="3"/>
    <m/>
    <m/>
    <n v="0"/>
  </r>
  <r>
    <x v="6"/>
    <s v="216"/>
    <s v="2013/03/02"/>
    <x v="2"/>
    <m/>
    <m/>
    <n v="0"/>
  </r>
  <r>
    <x v="6"/>
    <s v="216"/>
    <s v="2013/11/06"/>
    <x v="2"/>
    <m/>
    <m/>
    <n v="0"/>
  </r>
  <r>
    <x v="6"/>
    <s v="216"/>
    <s v="2016/11/04"/>
    <x v="12"/>
    <m/>
    <m/>
    <n v="0"/>
  </r>
  <r>
    <x v="6"/>
    <s v="216"/>
    <s v="2018/06/20"/>
    <x v="3"/>
    <m/>
    <n v="90309"/>
    <n v="90309"/>
  </r>
  <r>
    <x v="7"/>
    <s v="316"/>
    <s v="2000/00/00"/>
    <x v="13"/>
    <m/>
    <m/>
    <n v="0"/>
  </r>
  <r>
    <x v="7"/>
    <s v="316"/>
    <s v="2006/09/09"/>
    <x v="14"/>
    <m/>
    <n v="20000"/>
    <n v="20000"/>
  </r>
  <r>
    <x v="7"/>
    <s v="316"/>
    <s v="2007/07/00"/>
    <x v="2"/>
    <m/>
    <m/>
    <n v="0"/>
  </r>
  <r>
    <x v="7"/>
    <s v="316"/>
    <s v="2009/03/22"/>
    <x v="2"/>
    <m/>
    <m/>
    <n v="0"/>
  </r>
  <r>
    <x v="7"/>
    <s v="316"/>
    <s v="2009/04/02"/>
    <x v="3"/>
    <m/>
    <m/>
    <n v="0"/>
  </r>
  <r>
    <x v="7"/>
    <s v="316"/>
    <s v="2012/03/26"/>
    <x v="4"/>
    <m/>
    <n v="30"/>
    <n v="30"/>
  </r>
  <r>
    <x v="7"/>
    <s v="316"/>
    <s v="2012/08/07"/>
    <x v="2"/>
    <m/>
    <n v="6000"/>
    <n v="6000"/>
  </r>
  <r>
    <x v="7"/>
    <s v="316"/>
    <s v="2013/08/07"/>
    <x v="3"/>
    <m/>
    <m/>
    <n v="0"/>
  </r>
  <r>
    <x v="8"/>
    <s v="302"/>
    <s v="1997/09/11"/>
    <x v="5"/>
    <m/>
    <n v="267"/>
    <n v="267"/>
  </r>
  <r>
    <x v="8"/>
    <s v="302"/>
    <s v="2001/07/17"/>
    <x v="2"/>
    <m/>
    <n v="900"/>
    <n v="900"/>
  </r>
  <r>
    <x v="8"/>
    <s v="302"/>
    <s v="2001/07/17"/>
    <x v="3"/>
    <m/>
    <m/>
    <n v="0"/>
  </r>
  <r>
    <x v="8"/>
    <s v="302"/>
    <s v="2007/07/00"/>
    <x v="2"/>
    <m/>
    <m/>
    <n v="0"/>
  </r>
  <r>
    <x v="8"/>
    <s v="302"/>
    <s v="2010/06/24"/>
    <x v="2"/>
    <m/>
    <m/>
    <n v="0"/>
  </r>
  <r>
    <x v="8"/>
    <s v="302"/>
    <s v="2010/06/24"/>
    <x v="3"/>
    <m/>
    <m/>
    <n v="0"/>
  </r>
  <r>
    <x v="8"/>
    <s v="302"/>
    <s v="2011/09/19"/>
    <x v="15"/>
    <m/>
    <m/>
    <n v="0"/>
  </r>
  <r>
    <x v="9"/>
    <s v="303"/>
    <s v="1998/04/31"/>
    <x v="16"/>
    <m/>
    <m/>
    <n v="0"/>
  </r>
  <r>
    <x v="9"/>
    <s v="303"/>
    <s v="1998/05/07"/>
    <x v="5"/>
    <m/>
    <n v="40000"/>
    <n v="40000"/>
  </r>
  <r>
    <x v="9"/>
    <s v="303"/>
    <s v="2000/06/10"/>
    <x v="16"/>
    <m/>
    <n v="114"/>
    <n v="114"/>
  </r>
  <r>
    <x v="9"/>
    <s v="303"/>
    <s v="2001/07/10"/>
    <x v="16"/>
    <m/>
    <m/>
    <n v="0"/>
  </r>
  <r>
    <x v="9"/>
    <s v="303"/>
    <s v="2001/09/22"/>
    <x v="17"/>
    <m/>
    <m/>
    <n v="0"/>
  </r>
  <r>
    <x v="9"/>
    <s v="303"/>
    <s v="2002/03/01"/>
    <x v="18"/>
    <m/>
    <m/>
    <n v="0"/>
  </r>
  <r>
    <x v="9"/>
    <s v="303"/>
    <s v="2003/09/05"/>
    <x v="2"/>
    <m/>
    <n v="227"/>
    <n v="227"/>
  </r>
  <r>
    <x v="9"/>
    <s v="303"/>
    <s v="2006/07/12"/>
    <x v="16"/>
    <m/>
    <n v="197"/>
    <n v="197"/>
  </r>
  <r>
    <x v="9"/>
    <s v="303"/>
    <s v="2006/12/00"/>
    <x v="4"/>
    <m/>
    <n v="162"/>
    <n v="162"/>
  </r>
  <r>
    <x v="9"/>
    <s v="303"/>
    <s v="2007/02/12"/>
    <x v="5"/>
    <m/>
    <m/>
    <n v="0"/>
  </r>
  <r>
    <x v="9"/>
    <s v="303"/>
    <s v="2007/07/04"/>
    <x v="2"/>
    <m/>
    <m/>
    <n v="0"/>
  </r>
  <r>
    <x v="9"/>
    <s v="303"/>
    <s v="2007/09/12"/>
    <x v="4"/>
    <m/>
    <n v="38"/>
    <n v="38"/>
  </r>
  <r>
    <x v="9"/>
    <s v="303"/>
    <s v="2009/01/13"/>
    <x v="4"/>
    <m/>
    <m/>
    <n v="0"/>
  </r>
  <r>
    <x v="9"/>
    <s v="303"/>
    <s v="2009/03/19"/>
    <x v="2"/>
    <m/>
    <m/>
    <n v="0"/>
  </r>
  <r>
    <x v="9"/>
    <s v="303"/>
    <s v="2009/07/28"/>
    <x v="0"/>
    <m/>
    <m/>
    <n v="0"/>
  </r>
  <r>
    <x v="9"/>
    <s v="303"/>
    <s v="2009/07/28"/>
    <x v="3"/>
    <m/>
    <m/>
    <n v="0"/>
  </r>
  <r>
    <x v="9"/>
    <s v="303"/>
    <s v="2011/06/14"/>
    <x v="8"/>
    <m/>
    <m/>
    <n v="0"/>
  </r>
  <r>
    <x v="9"/>
    <s v="303"/>
    <s v="2011/07/03"/>
    <x v="8"/>
    <m/>
    <m/>
    <n v="0"/>
  </r>
  <r>
    <x v="9"/>
    <s v="303"/>
    <s v="2011/09/16"/>
    <x v="2"/>
    <m/>
    <m/>
    <n v="0"/>
  </r>
  <r>
    <x v="9"/>
    <s v="303"/>
    <s v="2012/07/30"/>
    <x v="3"/>
    <m/>
    <m/>
    <n v="0"/>
  </r>
  <r>
    <x v="9"/>
    <s v="303"/>
    <s v="2012/10/12"/>
    <x v="3"/>
    <m/>
    <m/>
    <n v="0"/>
  </r>
  <r>
    <x v="9"/>
    <s v="303"/>
    <s v="2013/09/05"/>
    <x v="2"/>
    <m/>
    <n v="1764"/>
    <n v="1764"/>
  </r>
  <r>
    <x v="9"/>
    <s v="303"/>
    <s v="2013/11/02"/>
    <x v="5"/>
    <m/>
    <n v="4"/>
    <n v="4"/>
  </r>
  <r>
    <x v="9"/>
    <s v="303"/>
    <s v="2014/03/20"/>
    <x v="5"/>
    <m/>
    <m/>
    <n v="0"/>
  </r>
  <r>
    <x v="10"/>
    <s v="217"/>
    <s v="2009/07/21"/>
    <x v="3"/>
    <m/>
    <m/>
    <n v="0"/>
  </r>
  <r>
    <x v="10"/>
    <s v="217"/>
    <s v="2011/09/14"/>
    <x v="1"/>
    <m/>
    <m/>
    <n v="0"/>
  </r>
  <r>
    <x v="10"/>
    <s v="217"/>
    <s v="2013/01/00"/>
    <x v="2"/>
    <m/>
    <m/>
    <n v="0"/>
  </r>
  <r>
    <x v="10"/>
    <s v="217"/>
    <s v="2013/01/07"/>
    <x v="2"/>
    <m/>
    <m/>
    <n v="0"/>
  </r>
  <r>
    <x v="10"/>
    <s v="217"/>
    <s v="2013/01/07"/>
    <x v="3"/>
    <m/>
    <m/>
    <n v="0"/>
  </r>
  <r>
    <x v="10"/>
    <s v="217"/>
    <s v="2013/01/09"/>
    <x v="2"/>
    <m/>
    <n v="138"/>
    <n v="138"/>
  </r>
  <r>
    <x v="10"/>
    <s v="217"/>
    <s v="2013/01/17"/>
    <x v="2"/>
    <m/>
    <m/>
    <n v="0"/>
  </r>
  <r>
    <x v="10"/>
    <s v="217"/>
    <s v="2013/03/19"/>
    <x v="3"/>
    <m/>
    <m/>
    <n v="0"/>
  </r>
  <r>
    <x v="10"/>
    <s v="217"/>
    <s v="2013/09/00"/>
    <x v="2"/>
    <m/>
    <m/>
    <n v="0"/>
  </r>
  <r>
    <x v="11"/>
    <s v="218"/>
    <s v="1997/00/00"/>
    <x v="1"/>
    <m/>
    <m/>
    <n v="0"/>
  </r>
  <r>
    <x v="11"/>
    <s v="218"/>
    <s v="1997/00/00"/>
    <x v="3"/>
    <m/>
    <m/>
    <n v="0"/>
  </r>
  <r>
    <x v="11"/>
    <s v="218"/>
    <s v="1998/05/24"/>
    <x v="2"/>
    <m/>
    <m/>
    <n v="0"/>
  </r>
  <r>
    <x v="11"/>
    <s v="218"/>
    <s v="2006/12/07"/>
    <x v="1"/>
    <m/>
    <m/>
    <n v="0"/>
  </r>
  <r>
    <x v="11"/>
    <s v="218"/>
    <s v="2007/05/31"/>
    <x v="2"/>
    <m/>
    <m/>
    <n v="0"/>
  </r>
  <r>
    <x v="11"/>
    <s v="218"/>
    <s v="2007/05/31"/>
    <x v="3"/>
    <m/>
    <n v="400"/>
    <n v="400"/>
  </r>
  <r>
    <x v="11"/>
    <s v="218"/>
    <s v="2007/06/03"/>
    <x v="2"/>
    <m/>
    <m/>
    <n v="0"/>
  </r>
  <r>
    <x v="11"/>
    <s v="218"/>
    <s v="2007/07/00"/>
    <x v="2"/>
    <m/>
    <m/>
    <n v="0"/>
  </r>
  <r>
    <x v="11"/>
    <s v="218"/>
    <s v="2007/08/00"/>
    <x v="2"/>
    <m/>
    <m/>
    <n v="0"/>
  </r>
  <r>
    <x v="11"/>
    <s v="218"/>
    <s v="2007/08/01"/>
    <x v="2"/>
    <m/>
    <m/>
    <n v="0"/>
  </r>
  <r>
    <x v="11"/>
    <s v="218"/>
    <s v="2007/08/07"/>
    <x v="2"/>
    <m/>
    <n v="582"/>
    <n v="582"/>
  </r>
  <r>
    <x v="11"/>
    <s v="218"/>
    <s v="2007/10/00"/>
    <x v="2"/>
    <n v="150"/>
    <m/>
    <n v="150"/>
  </r>
  <r>
    <x v="11"/>
    <s v="218"/>
    <s v="2007/10/01"/>
    <x v="2"/>
    <n v="1652"/>
    <m/>
    <n v="1652"/>
  </r>
  <r>
    <x v="11"/>
    <s v="218"/>
    <s v="2007/10/01"/>
    <x v="3"/>
    <m/>
    <m/>
    <n v="0"/>
  </r>
  <r>
    <x v="11"/>
    <s v="218"/>
    <s v="2007/10/12"/>
    <x v="3"/>
    <m/>
    <m/>
    <n v="0"/>
  </r>
  <r>
    <x v="11"/>
    <s v="218"/>
    <s v="2010/02/00"/>
    <x v="2"/>
    <m/>
    <n v="4778"/>
    <n v="4778"/>
  </r>
  <r>
    <x v="11"/>
    <s v="218"/>
    <s v="2010/03/01"/>
    <x v="2"/>
    <m/>
    <n v="300000"/>
    <n v="300000"/>
  </r>
  <r>
    <x v="11"/>
    <s v="218"/>
    <s v="2010/03/20"/>
    <x v="2"/>
    <m/>
    <m/>
    <n v="0"/>
  </r>
  <r>
    <x v="11"/>
    <s v="218"/>
    <s v="2010/04/20"/>
    <x v="3"/>
    <m/>
    <n v="120"/>
    <n v="120"/>
  </r>
  <r>
    <x v="11"/>
    <s v="218"/>
    <s v="2010/04/24"/>
    <x v="2"/>
    <m/>
    <m/>
    <n v="0"/>
  </r>
  <r>
    <x v="11"/>
    <s v="218"/>
    <s v="2010/05/25"/>
    <x v="2"/>
    <m/>
    <n v="899"/>
    <n v="899"/>
  </r>
  <r>
    <x v="11"/>
    <s v="218"/>
    <s v="2010/08/14"/>
    <x v="2"/>
    <m/>
    <n v="521"/>
    <n v="521"/>
  </r>
  <r>
    <x v="11"/>
    <s v="218"/>
    <s v="2010/09/01"/>
    <x v="2"/>
    <m/>
    <m/>
    <n v="0"/>
  </r>
  <r>
    <x v="11"/>
    <s v="218"/>
    <s v="2010/10/00"/>
    <x v="2"/>
    <n v="203"/>
    <m/>
    <n v="203"/>
  </r>
  <r>
    <x v="11"/>
    <s v="218"/>
    <s v="2010/10/01"/>
    <x v="2"/>
    <m/>
    <m/>
    <n v="0"/>
  </r>
  <r>
    <x v="11"/>
    <s v="218"/>
    <s v="2011/08/28"/>
    <x v="3"/>
    <m/>
    <m/>
    <n v="0"/>
  </r>
  <r>
    <x v="11"/>
    <s v="218"/>
    <s v="2012/00/00"/>
    <x v="2"/>
    <m/>
    <n v="2856"/>
    <n v="2856"/>
  </r>
  <r>
    <x v="11"/>
    <s v="218"/>
    <s v="2012/06/00"/>
    <x v="2"/>
    <m/>
    <m/>
    <n v="0"/>
  </r>
  <r>
    <x v="11"/>
    <s v="218"/>
    <s v="2012/06/25"/>
    <x v="2"/>
    <m/>
    <n v="153"/>
    <n v="153"/>
  </r>
  <r>
    <x v="11"/>
    <s v="218"/>
    <s v="2012/06/28"/>
    <x v="2"/>
    <m/>
    <n v="735"/>
    <n v="735"/>
  </r>
  <r>
    <x v="11"/>
    <s v="218"/>
    <s v="2012/07/01"/>
    <x v="3"/>
    <m/>
    <n v="4215"/>
    <n v="4215"/>
  </r>
  <r>
    <x v="11"/>
    <s v="218"/>
    <s v="2012/10/00"/>
    <x v="3"/>
    <m/>
    <n v="2088"/>
    <n v="2088"/>
  </r>
  <r>
    <x v="11"/>
    <s v="218"/>
    <s v="2012/10/01"/>
    <x v="3"/>
    <m/>
    <n v="3130"/>
    <n v="3130"/>
  </r>
  <r>
    <x v="11"/>
    <s v="218"/>
    <s v="2013/08/09"/>
    <x v="2"/>
    <m/>
    <m/>
    <n v="0"/>
  </r>
  <r>
    <x v="11"/>
    <s v="218"/>
    <s v="2013/08/10"/>
    <x v="2"/>
    <m/>
    <n v="117"/>
    <n v="117"/>
  </r>
  <r>
    <x v="11"/>
    <s v="218"/>
    <s v="2013/09/23"/>
    <x v="2"/>
    <m/>
    <m/>
    <n v="0"/>
  </r>
  <r>
    <x v="11"/>
    <s v="218"/>
    <s v="2013/09/25"/>
    <x v="2"/>
    <m/>
    <n v="24"/>
    <n v="24"/>
  </r>
  <r>
    <x v="11"/>
    <s v="218"/>
    <s v="2013/10/00"/>
    <x v="3"/>
    <m/>
    <n v="2886"/>
    <n v="2886"/>
  </r>
  <r>
    <x v="11"/>
    <s v="218"/>
    <s v="2014/06/02"/>
    <x v="2"/>
    <m/>
    <m/>
    <n v="0"/>
  </r>
  <r>
    <x v="11"/>
    <s v="218"/>
    <s v="2014/06/05"/>
    <x v="19"/>
    <m/>
    <n v="1565"/>
    <n v="1565"/>
  </r>
  <r>
    <x v="11"/>
    <s v="218"/>
    <s v="2014/06/05"/>
    <x v="2"/>
    <m/>
    <n v="1565"/>
    <n v="1565"/>
  </r>
  <r>
    <x v="11"/>
    <s v="218"/>
    <s v="2014/09/11"/>
    <x v="2"/>
    <m/>
    <n v="115"/>
    <n v="115"/>
  </r>
  <r>
    <x v="11"/>
    <s v="218"/>
    <s v="2015/04/26"/>
    <x v="3"/>
    <m/>
    <n v="56"/>
    <n v="56"/>
  </r>
  <r>
    <x v="11"/>
    <s v="218"/>
    <s v="2017/05/30"/>
    <x v="2"/>
    <m/>
    <m/>
    <n v="0"/>
  </r>
  <r>
    <x v="11"/>
    <s v="218"/>
    <s v="2017/08/27"/>
    <x v="2"/>
    <m/>
    <n v="147"/>
    <n v="147"/>
  </r>
  <r>
    <x v="11"/>
    <s v="218"/>
    <s v="2018/06/19"/>
    <x v="3"/>
    <m/>
    <n v="3200"/>
    <n v="3200"/>
  </r>
  <r>
    <x v="12"/>
    <s v="201"/>
    <s v="2003/02/17"/>
    <x v="11"/>
    <m/>
    <m/>
    <n v="0"/>
  </r>
  <r>
    <x v="12"/>
    <s v="201"/>
    <s v="2003/09/30"/>
    <x v="20"/>
    <m/>
    <m/>
    <n v="0"/>
  </r>
  <r>
    <x v="12"/>
    <s v="201"/>
    <s v="2009/10/02"/>
    <x v="19"/>
    <n v="117"/>
    <m/>
    <n v="117"/>
  </r>
  <r>
    <x v="12"/>
    <s v="201"/>
    <s v="2014/03/06"/>
    <x v="2"/>
    <m/>
    <n v="800"/>
    <n v="800"/>
  </r>
  <r>
    <x v="12"/>
    <s v="201"/>
    <s v="2016/04/16"/>
    <x v="14"/>
    <m/>
    <n v="753"/>
    <n v="753"/>
  </r>
  <r>
    <x v="12"/>
    <s v="201"/>
    <s v="2016/04/18"/>
    <x v="2"/>
    <m/>
    <n v="1650"/>
    <n v="1650"/>
  </r>
  <r>
    <x v="12"/>
    <s v="201"/>
    <s v="2016/04/18"/>
    <x v="14"/>
    <m/>
    <n v="22"/>
    <n v="22"/>
  </r>
  <r>
    <x v="12"/>
    <s v="201"/>
    <s v="2016/04/18"/>
    <x v="3"/>
    <m/>
    <n v="1500"/>
    <n v="1500"/>
  </r>
  <r>
    <x v="12"/>
    <s v="201"/>
    <s v="2018/04/16"/>
    <x v="21"/>
    <m/>
    <n v="150"/>
    <n v="150"/>
  </r>
  <r>
    <x v="13"/>
    <s v="424"/>
    <s v="2002/05/09"/>
    <x v="3"/>
    <m/>
    <m/>
    <n v="0"/>
  </r>
  <r>
    <x v="13"/>
    <s v="424"/>
    <s v="2010/03/10"/>
    <x v="11"/>
    <m/>
    <n v="432"/>
    <n v="432"/>
  </r>
  <r>
    <x v="13"/>
    <s v="424"/>
    <s v="2010/10/04"/>
    <x v="2"/>
    <m/>
    <m/>
    <n v="0"/>
  </r>
  <r>
    <x v="13"/>
    <s v="424"/>
    <s v="2010/10/24"/>
    <x v="2"/>
    <m/>
    <n v="342"/>
    <n v="342"/>
  </r>
  <r>
    <x v="13"/>
    <s v="424"/>
    <s v="2011/07/26"/>
    <x v="2"/>
    <m/>
    <m/>
    <n v="0"/>
  </r>
  <r>
    <x v="13"/>
    <s v="424"/>
    <s v="2011/07/26"/>
    <x v="3"/>
    <m/>
    <m/>
    <n v="0"/>
  </r>
  <r>
    <x v="13"/>
    <s v="424"/>
    <s v="2011/09/26"/>
    <x v="2"/>
    <m/>
    <n v="38"/>
    <n v="38"/>
  </r>
  <r>
    <x v="14"/>
    <s v="108"/>
    <s v="2010/04/24"/>
    <x v="3"/>
    <m/>
    <m/>
    <n v="0"/>
  </r>
  <r>
    <x v="14"/>
    <s v="108"/>
    <s v="2011/06/16"/>
    <x v="2"/>
    <m/>
    <m/>
    <n v="0"/>
  </r>
  <r>
    <x v="14"/>
    <s v="108"/>
    <s v="2011/06/24"/>
    <x v="8"/>
    <m/>
    <m/>
    <n v="0"/>
  </r>
  <r>
    <x v="14"/>
    <s v="108"/>
    <s v="2011/07/01"/>
    <x v="8"/>
    <m/>
    <m/>
    <n v="0"/>
  </r>
  <r>
    <x v="14"/>
    <s v="108"/>
    <s v="2011/07/01"/>
    <x v="2"/>
    <m/>
    <m/>
    <n v="0"/>
  </r>
  <r>
    <x v="14"/>
    <s v="108"/>
    <s v="2011/07/01"/>
    <x v="3"/>
    <m/>
    <m/>
    <n v="0"/>
  </r>
  <r>
    <x v="14"/>
    <s v="108"/>
    <s v="2012/04/14"/>
    <x v="21"/>
    <m/>
    <m/>
    <n v="0"/>
  </r>
  <r>
    <x v="14"/>
    <s v="108"/>
    <s v="2014/04/01"/>
    <x v="2"/>
    <m/>
    <n v="118"/>
    <n v="118"/>
  </r>
  <r>
    <x v="15"/>
    <s v="219"/>
    <s v="2005/06/00"/>
    <x v="2"/>
    <m/>
    <m/>
    <n v="0"/>
  </r>
  <r>
    <x v="15"/>
    <s v="219"/>
    <s v="2007/07/00"/>
    <x v="1"/>
    <m/>
    <m/>
    <n v="0"/>
  </r>
  <r>
    <x v="15"/>
    <s v="219"/>
    <s v="2007/07/00"/>
    <x v="2"/>
    <m/>
    <m/>
    <n v="0"/>
  </r>
  <r>
    <x v="15"/>
    <s v="219"/>
    <s v="2007/10/00"/>
    <x v="2"/>
    <m/>
    <n v="16500"/>
    <n v="16500"/>
  </r>
  <r>
    <x v="15"/>
    <s v="219"/>
    <s v="2007/11/18"/>
    <x v="3"/>
    <m/>
    <n v="1652"/>
    <n v="1652"/>
  </r>
  <r>
    <x v="15"/>
    <s v="219"/>
    <s v="2008/06/02"/>
    <x v="2"/>
    <m/>
    <m/>
    <n v="0"/>
  </r>
  <r>
    <x v="15"/>
    <s v="219"/>
    <s v="2010/04/06"/>
    <x v="1"/>
    <m/>
    <n v="30"/>
    <n v="30"/>
  </r>
  <r>
    <x v="15"/>
    <s v="219"/>
    <s v="2010/08/12"/>
    <x v="5"/>
    <m/>
    <n v="105"/>
    <n v="105"/>
  </r>
  <r>
    <x v="15"/>
    <s v="219"/>
    <s v="2011/08/02"/>
    <x v="0"/>
    <m/>
    <m/>
    <n v="0"/>
  </r>
  <r>
    <x v="15"/>
    <s v="219"/>
    <s v="2011/09/23"/>
    <x v="1"/>
    <m/>
    <m/>
    <n v="0"/>
  </r>
  <r>
    <x v="15"/>
    <s v="219"/>
    <s v="2012/09/00"/>
    <x v="19"/>
    <m/>
    <m/>
    <n v="0"/>
  </r>
  <r>
    <x v="15"/>
    <s v="219"/>
    <s v="2012/09/00"/>
    <x v="2"/>
    <m/>
    <m/>
    <n v="0"/>
  </r>
  <r>
    <x v="15"/>
    <s v="219"/>
    <s v="2012/09/00"/>
    <x v="3"/>
    <m/>
    <m/>
    <n v="0"/>
  </r>
  <r>
    <x v="15"/>
    <s v="219"/>
    <s v="2016/05/25"/>
    <x v="2"/>
    <m/>
    <m/>
    <n v="0"/>
  </r>
  <r>
    <x v="15"/>
    <s v="219"/>
    <s v="2018/06/14"/>
    <x v="6"/>
    <m/>
    <m/>
    <n v="0"/>
  </r>
  <r>
    <x v="15"/>
    <s v="219"/>
    <s v="2018/06/20"/>
    <x v="3"/>
    <m/>
    <m/>
    <n v="0"/>
  </r>
  <r>
    <x v="16"/>
    <s v="105"/>
    <s v="2005/03/03"/>
    <x v="9"/>
    <m/>
    <m/>
    <n v="0"/>
  </r>
  <r>
    <x v="16"/>
    <s v="105"/>
    <s v="2008/10/24"/>
    <x v="2"/>
    <m/>
    <m/>
    <n v="0"/>
  </r>
  <r>
    <x v="16"/>
    <s v="105"/>
    <s v="2009/05/00"/>
    <x v="0"/>
    <m/>
    <m/>
    <n v="0"/>
  </r>
  <r>
    <x v="16"/>
    <s v="105"/>
    <s v="2009/09/26"/>
    <x v="2"/>
    <m/>
    <m/>
    <n v="0"/>
  </r>
  <r>
    <x v="16"/>
    <s v="105"/>
    <s v="2009/09/27"/>
    <x v="8"/>
    <m/>
    <n v="201"/>
    <n v="201"/>
  </r>
  <r>
    <x v="16"/>
    <s v="105"/>
    <s v="2009/10/23"/>
    <x v="2"/>
    <m/>
    <m/>
    <n v="0"/>
  </r>
  <r>
    <x v="16"/>
    <s v="105"/>
    <s v="2010/12/30"/>
    <x v="2"/>
    <m/>
    <m/>
    <n v="0"/>
  </r>
  <r>
    <x v="16"/>
    <s v="105"/>
    <s v="2011/02/01"/>
    <x v="2"/>
    <m/>
    <m/>
    <n v="0"/>
  </r>
  <r>
    <x v="16"/>
    <s v="105"/>
    <s v="2011/03/25"/>
    <x v="2"/>
    <m/>
    <m/>
    <n v="0"/>
  </r>
  <r>
    <x v="16"/>
    <s v="105"/>
    <s v="2014/08/26"/>
    <x v="2"/>
    <m/>
    <m/>
    <n v="0"/>
  </r>
  <r>
    <x v="16"/>
    <s v="105"/>
    <s v="2017/09/19"/>
    <x v="3"/>
    <m/>
    <n v="400"/>
    <n v="400"/>
  </r>
  <r>
    <x v="17"/>
    <s v="220"/>
    <s v="1992/00/00"/>
    <x v="3"/>
    <m/>
    <m/>
    <n v="0"/>
  </r>
  <r>
    <x v="17"/>
    <s v="220"/>
    <s v="2003/08/27"/>
    <x v="2"/>
    <m/>
    <m/>
    <n v="0"/>
  </r>
  <r>
    <x v="17"/>
    <s v="220"/>
    <s v="2010/02/08"/>
    <x v="3"/>
    <m/>
    <n v="70000"/>
    <n v="70000"/>
  </r>
  <r>
    <x v="17"/>
    <s v="220"/>
    <s v="2010/03/25"/>
    <x v="2"/>
    <m/>
    <m/>
    <n v="0"/>
  </r>
  <r>
    <x v="17"/>
    <s v="220"/>
    <s v="2010/05/14"/>
    <x v="2"/>
    <m/>
    <m/>
    <n v="0"/>
  </r>
  <r>
    <x v="17"/>
    <s v="220"/>
    <s v="2011/10/14"/>
    <x v="2"/>
    <m/>
    <m/>
    <n v="0"/>
  </r>
  <r>
    <x v="17"/>
    <s v="220"/>
    <s v="2013/04/20"/>
    <x v="2"/>
    <m/>
    <m/>
    <n v="0"/>
  </r>
  <r>
    <x v="17"/>
    <s v="220"/>
    <s v="2013/04/20"/>
    <x v="3"/>
    <m/>
    <m/>
    <n v="0"/>
  </r>
  <r>
    <x v="17"/>
    <s v="220"/>
    <s v="2016/10/04"/>
    <x v="3"/>
    <m/>
    <n v="834"/>
    <n v="834"/>
  </r>
  <r>
    <x v="18"/>
    <s v="215"/>
    <s v="2008/08/07"/>
    <x v="16"/>
    <m/>
    <n v="20"/>
    <n v="20"/>
  </r>
  <r>
    <x v="18"/>
    <s v="215"/>
    <s v="2010/09/30"/>
    <x v="3"/>
    <m/>
    <n v="300"/>
    <n v="300"/>
  </r>
  <r>
    <x v="18"/>
    <s v="215"/>
    <s v="2011/06/07"/>
    <x v="2"/>
    <m/>
    <n v="1595"/>
    <n v="1595"/>
  </r>
  <r>
    <x v="18"/>
    <s v="215"/>
    <s v="2011/07/15"/>
    <x v="9"/>
    <m/>
    <n v="400"/>
    <n v="400"/>
  </r>
  <r>
    <x v="18"/>
    <s v="215"/>
    <s v="2011/08/18"/>
    <x v="3"/>
    <m/>
    <m/>
    <n v="0"/>
  </r>
  <r>
    <x v="18"/>
    <s v="215"/>
    <s v="2011/08/28"/>
    <x v="2"/>
    <m/>
    <n v="6000"/>
    <n v="6000"/>
  </r>
  <r>
    <x v="18"/>
    <s v="215"/>
    <s v="2011/08/29"/>
    <x v="2"/>
    <m/>
    <n v="50"/>
    <n v="50"/>
  </r>
  <r>
    <x v="18"/>
    <s v="215"/>
    <s v="2011/09/05"/>
    <x v="19"/>
    <m/>
    <n v="41248"/>
    <n v="41248"/>
  </r>
  <r>
    <x v="18"/>
    <s v="215"/>
    <s v="2011/09/15"/>
    <x v="2"/>
    <m/>
    <n v="31763"/>
    <n v="31763"/>
  </r>
  <r>
    <x v="18"/>
    <s v="215"/>
    <s v="2011/09/15"/>
    <x v="3"/>
    <m/>
    <n v="1500"/>
    <n v="1500"/>
  </r>
  <r>
    <x v="18"/>
    <s v="215"/>
    <s v="2011/11/11"/>
    <x v="2"/>
    <m/>
    <n v="9844"/>
    <n v="9844"/>
  </r>
  <r>
    <x v="18"/>
    <s v="215"/>
    <s v="2012/06/05"/>
    <x v="2"/>
    <m/>
    <n v="970"/>
    <n v="970"/>
  </r>
  <r>
    <x v="18"/>
    <s v="215"/>
    <s v="2013/00/19"/>
    <x v="2"/>
    <m/>
    <m/>
    <n v="0"/>
  </r>
  <r>
    <x v="18"/>
    <s v="215"/>
    <s v="2013/04/17"/>
    <x v="2"/>
    <m/>
    <n v="795"/>
    <n v="795"/>
  </r>
  <r>
    <x v="18"/>
    <s v="215"/>
    <s v="2013/05/00"/>
    <x v="2"/>
    <m/>
    <m/>
    <n v="0"/>
  </r>
  <r>
    <x v="18"/>
    <s v="215"/>
    <s v="2015/05/01"/>
    <x v="2"/>
    <m/>
    <n v="2046"/>
    <n v="2046"/>
  </r>
  <r>
    <x v="18"/>
    <s v="215"/>
    <s v="2017/04/10"/>
    <x v="18"/>
    <m/>
    <n v="1365"/>
    <n v="1365"/>
  </r>
  <r>
    <x v="18"/>
    <s v="215"/>
    <s v="2017/04/17"/>
    <x v="22"/>
    <m/>
    <n v="120000"/>
    <n v="120000"/>
  </r>
  <r>
    <x v="18"/>
    <s v="215"/>
    <s v="2017/04/17"/>
    <x v="18"/>
    <m/>
    <n v="125"/>
    <n v="125"/>
  </r>
  <r>
    <x v="18"/>
    <s v="215"/>
    <s v="2017/05/28"/>
    <x v="5"/>
    <m/>
    <n v="6086"/>
    <n v="6086"/>
  </r>
  <r>
    <x v="18"/>
    <s v="215"/>
    <s v="2017/05/28"/>
    <x v="3"/>
    <m/>
    <n v="8729"/>
    <n v="8729"/>
  </r>
  <r>
    <x v="18"/>
    <s v="215"/>
    <s v="2017/06/28"/>
    <x v="23"/>
    <m/>
    <n v="2916"/>
    <n v="2916"/>
  </r>
  <r>
    <x v="18"/>
    <s v="215"/>
    <s v="2017/06/28"/>
    <x v="9"/>
    <m/>
    <n v="352"/>
    <n v="352"/>
  </r>
  <r>
    <x v="18"/>
    <s v="215"/>
    <s v="2017/06/28"/>
    <x v="3"/>
    <m/>
    <n v="569"/>
    <n v="569"/>
  </r>
  <r>
    <x v="18"/>
    <s v="215"/>
    <s v="2018/06/07"/>
    <x v="3"/>
    <m/>
    <m/>
    <n v="0"/>
  </r>
  <r>
    <x v="19"/>
    <s v="416"/>
    <s v="2005/08/17"/>
    <x v="16"/>
    <m/>
    <m/>
    <n v="0"/>
  </r>
  <r>
    <x v="19"/>
    <s v="416"/>
    <s v="2009/11/16"/>
    <x v="2"/>
    <m/>
    <n v="42"/>
    <n v="42"/>
  </r>
  <r>
    <x v="19"/>
    <s v="416"/>
    <s v="2011/09/15"/>
    <x v="19"/>
    <m/>
    <n v="30"/>
    <n v="30"/>
  </r>
  <r>
    <x v="19"/>
    <s v="416"/>
    <s v="2011/09/15"/>
    <x v="2"/>
    <m/>
    <m/>
    <n v="0"/>
  </r>
  <r>
    <x v="19"/>
    <s v="416"/>
    <s v="2013/05/00"/>
    <x v="2"/>
    <m/>
    <n v="30"/>
    <n v="30"/>
  </r>
  <r>
    <x v="19"/>
    <s v="416"/>
    <s v="2016/03/23"/>
    <x v="3"/>
    <m/>
    <n v="608"/>
    <n v="608"/>
  </r>
  <r>
    <x v="20"/>
    <s v="401"/>
    <s v="1992/04/04"/>
    <x v="3"/>
    <m/>
    <m/>
    <n v="0"/>
  </r>
  <r>
    <x v="20"/>
    <s v="401"/>
    <s v="1993/00/00"/>
    <x v="2"/>
    <m/>
    <m/>
    <n v="0"/>
  </r>
  <r>
    <x v="20"/>
    <s v="401"/>
    <s v="2000/05/06"/>
    <x v="3"/>
    <m/>
    <n v="115"/>
    <n v="115"/>
  </r>
  <r>
    <x v="20"/>
    <s v="401"/>
    <s v="2000/07/07"/>
    <x v="16"/>
    <m/>
    <n v="21"/>
    <n v="21"/>
  </r>
  <r>
    <x v="20"/>
    <s v="401"/>
    <s v="2000/07/24"/>
    <x v="16"/>
    <m/>
    <n v="10"/>
    <n v="10"/>
  </r>
  <r>
    <x v="20"/>
    <s v="401"/>
    <s v="2001/11/02"/>
    <x v="3"/>
    <m/>
    <n v="3356"/>
    <n v="3356"/>
  </r>
  <r>
    <x v="20"/>
    <s v="401"/>
    <s v="2002/02/01"/>
    <x v="16"/>
    <m/>
    <n v="27"/>
    <n v="27"/>
  </r>
  <r>
    <x v="20"/>
    <s v="401"/>
    <s v="2002/05/09"/>
    <x v="2"/>
    <m/>
    <n v="145"/>
    <n v="145"/>
  </r>
  <r>
    <x v="20"/>
    <s v="401"/>
    <s v="2004/04/29"/>
    <x v="3"/>
    <m/>
    <m/>
    <n v="0"/>
  </r>
  <r>
    <x v="20"/>
    <s v="401"/>
    <s v="2004/05/31"/>
    <x v="3"/>
    <m/>
    <n v="226"/>
    <n v="226"/>
  </r>
  <r>
    <x v="20"/>
    <s v="401"/>
    <s v="2004/10/15"/>
    <x v="2"/>
    <m/>
    <n v="3227"/>
    <n v="3227"/>
  </r>
  <r>
    <x v="20"/>
    <s v="401"/>
    <s v="2006/08/03"/>
    <x v="2"/>
    <m/>
    <m/>
    <n v="0"/>
  </r>
  <r>
    <x v="20"/>
    <s v="401"/>
    <s v="2007/02/07"/>
    <x v="2"/>
    <m/>
    <m/>
    <n v="0"/>
  </r>
  <r>
    <x v="20"/>
    <s v="401"/>
    <s v="2007/11/05"/>
    <x v="7"/>
    <m/>
    <n v="51"/>
    <n v="51"/>
  </r>
  <r>
    <x v="20"/>
    <s v="401"/>
    <s v="2007/11/27"/>
    <x v="3"/>
    <m/>
    <n v="50"/>
    <n v="50"/>
  </r>
  <r>
    <x v="20"/>
    <s v="401"/>
    <s v="2008/00/00"/>
    <x v="24"/>
    <m/>
    <n v="149"/>
    <n v="149"/>
  </r>
  <r>
    <x v="20"/>
    <s v="401"/>
    <s v="2011/02/22"/>
    <x v="14"/>
    <m/>
    <n v="247"/>
    <n v="247"/>
  </r>
  <r>
    <x v="20"/>
    <s v="401"/>
    <s v="2011/10/14"/>
    <x v="25"/>
    <m/>
    <n v="4000"/>
    <n v="4000"/>
  </r>
  <r>
    <x v="20"/>
    <s v="401"/>
    <s v="2011/11/15"/>
    <x v="2"/>
    <m/>
    <n v="1075"/>
    <n v="1075"/>
  </r>
  <r>
    <x v="20"/>
    <s v="401"/>
    <s v="2012/06/30"/>
    <x v="3"/>
    <m/>
    <m/>
    <n v="0"/>
  </r>
  <r>
    <x v="20"/>
    <s v="401"/>
    <s v="2017/09/04"/>
    <x v="2"/>
    <m/>
    <n v="1120"/>
    <n v="1120"/>
  </r>
  <r>
    <x v="20"/>
    <s v="401"/>
    <s v="2017/09/04"/>
    <x v="3"/>
    <m/>
    <n v="488"/>
    <n v="488"/>
  </r>
  <r>
    <x v="21"/>
    <s v="402"/>
    <s v="2002/05/09"/>
    <x v="2"/>
    <m/>
    <m/>
    <n v="0"/>
  </r>
  <r>
    <x v="21"/>
    <s v="402"/>
    <s v="2008/02/04"/>
    <x v="17"/>
    <m/>
    <m/>
    <n v="0"/>
  </r>
  <r>
    <x v="21"/>
    <s v="402"/>
    <s v="2008/06/02"/>
    <x v="2"/>
    <m/>
    <m/>
    <n v="0"/>
  </r>
  <r>
    <x v="21"/>
    <s v="402"/>
    <s v="2009/03/21"/>
    <x v="2"/>
    <m/>
    <m/>
    <n v="0"/>
  </r>
  <r>
    <x v="21"/>
    <s v="402"/>
    <s v="2009/07/21"/>
    <x v="3"/>
    <m/>
    <m/>
    <n v="0"/>
  </r>
  <r>
    <x v="21"/>
    <s v="402"/>
    <s v="2012/08/27"/>
    <x v="3"/>
    <m/>
    <n v="1000"/>
    <n v="1000"/>
  </r>
  <r>
    <x v="21"/>
    <s v="402"/>
    <s v="2013/08/16"/>
    <x v="2"/>
    <m/>
    <n v="450"/>
    <n v="450"/>
  </r>
  <r>
    <x v="21"/>
    <s v="402"/>
    <s v="2013/09/12"/>
    <x v="2"/>
    <m/>
    <m/>
    <n v="0"/>
  </r>
  <r>
    <x v="21"/>
    <s v="402"/>
    <s v="2014/03/00"/>
    <x v="2"/>
    <m/>
    <m/>
    <n v="0"/>
  </r>
  <r>
    <x v="21"/>
    <s v="402"/>
    <s v="2014/06/00"/>
    <x v="2"/>
    <m/>
    <m/>
    <n v="0"/>
  </r>
  <r>
    <x v="21"/>
    <s v="402"/>
    <s v="2014/06/25"/>
    <x v="2"/>
    <m/>
    <n v="3125"/>
    <n v="3125"/>
  </r>
  <r>
    <x v="21"/>
    <s v="402"/>
    <s v="2014/06/25"/>
    <x v="3"/>
    <m/>
    <n v="3705"/>
    <n v="3705"/>
  </r>
  <r>
    <x v="21"/>
    <s v="402"/>
    <s v="2015/03/02"/>
    <x v="2"/>
    <m/>
    <m/>
    <n v="0"/>
  </r>
  <r>
    <x v="21"/>
    <s v="402"/>
    <s v="2015/03/04"/>
    <x v="2"/>
    <m/>
    <n v="270"/>
    <n v="270"/>
  </r>
  <r>
    <x v="21"/>
    <s v="402"/>
    <s v="2015/03/20"/>
    <x v="3"/>
    <m/>
    <n v="24"/>
    <n v="24"/>
  </r>
  <r>
    <x v="21"/>
    <s v="402"/>
    <s v="2015/06/17"/>
    <x v="2"/>
    <m/>
    <n v="1206"/>
    <n v="1206"/>
  </r>
  <r>
    <x v="21"/>
    <s v="402"/>
    <s v="2015/11/06"/>
    <x v="3"/>
    <m/>
    <n v="1670"/>
    <n v="1670"/>
  </r>
  <r>
    <x v="21"/>
    <s v="402"/>
    <s v="2015/12/03"/>
    <x v="2"/>
    <m/>
    <m/>
    <n v="0"/>
  </r>
  <r>
    <x v="21"/>
    <s v="402"/>
    <s v="2015/12/16"/>
    <x v="2"/>
    <m/>
    <n v="2155"/>
    <n v="2155"/>
  </r>
  <r>
    <x v="21"/>
    <s v="402"/>
    <s v="2015/12/16"/>
    <x v="3"/>
    <m/>
    <n v="6410"/>
    <n v="6410"/>
  </r>
  <r>
    <x v="21"/>
    <s v="402"/>
    <s v="2016/11/03"/>
    <x v="2"/>
    <m/>
    <m/>
    <n v="0"/>
  </r>
  <r>
    <x v="21"/>
    <s v="402"/>
    <s v="2016/11/04"/>
    <x v="18"/>
    <m/>
    <m/>
    <n v="0"/>
  </r>
  <r>
    <x v="21"/>
    <s v="402"/>
    <s v="2017/10/11"/>
    <x v="11"/>
    <m/>
    <n v="4000"/>
    <n v="4000"/>
  </r>
  <r>
    <x v="21"/>
    <s v="402"/>
    <s v="2018/05/23"/>
    <x v="2"/>
    <m/>
    <n v="150"/>
    <n v="150"/>
  </r>
  <r>
    <x v="22"/>
    <s v="202"/>
    <s v="1989/06/01"/>
    <x v="2"/>
    <m/>
    <m/>
    <n v="0"/>
  </r>
  <r>
    <x v="22"/>
    <s v="202"/>
    <s v="2009/07/21"/>
    <x v="3"/>
    <m/>
    <m/>
    <n v="0"/>
  </r>
  <r>
    <x v="22"/>
    <s v="202"/>
    <s v="2009/10/24"/>
    <x v="2"/>
    <m/>
    <n v="500"/>
    <n v="500"/>
  </r>
  <r>
    <x v="22"/>
    <s v="202"/>
    <s v="2009/10/26"/>
    <x v="11"/>
    <m/>
    <n v="600"/>
    <n v="600"/>
  </r>
  <r>
    <x v="22"/>
    <s v="202"/>
    <s v="2011/10/25"/>
    <x v="16"/>
    <n v="15"/>
    <m/>
    <n v="15"/>
  </r>
  <r>
    <x v="22"/>
    <s v="202"/>
    <s v="2015/05/24"/>
    <x v="2"/>
    <m/>
    <n v="662"/>
    <n v="662"/>
  </r>
  <r>
    <x v="22"/>
    <s v="202"/>
    <s v="2015/06/06"/>
    <x v="2"/>
    <m/>
    <m/>
    <n v="0"/>
  </r>
  <r>
    <x v="22"/>
    <s v="202"/>
    <s v="2015/10/01"/>
    <x v="2"/>
    <m/>
    <m/>
    <n v="0"/>
  </r>
  <r>
    <x v="22"/>
    <s v="202"/>
    <s v="2017/02/01"/>
    <x v="2"/>
    <m/>
    <n v="350"/>
    <n v="350"/>
  </r>
  <r>
    <x v="23"/>
    <s v="221"/>
    <s v="2006/11/28"/>
    <x v="2"/>
    <m/>
    <n v="210"/>
    <n v="210"/>
  </r>
  <r>
    <x v="23"/>
    <s v="221"/>
    <s v="2008/06/10"/>
    <x v="16"/>
    <m/>
    <n v="36"/>
    <n v="36"/>
  </r>
  <r>
    <x v="23"/>
    <s v="221"/>
    <s v="2008/06/18"/>
    <x v="16"/>
    <n v="36"/>
    <m/>
    <n v="36"/>
  </r>
  <r>
    <x v="23"/>
    <s v="221"/>
    <s v="2009/07/21"/>
    <x v="9"/>
    <m/>
    <m/>
    <n v="0"/>
  </r>
  <r>
    <x v="23"/>
    <s v="221"/>
    <s v="2010/02/00"/>
    <x v="2"/>
    <m/>
    <m/>
    <n v="0"/>
  </r>
  <r>
    <x v="23"/>
    <s v="221"/>
    <s v="2010/02/20"/>
    <x v="3"/>
    <m/>
    <m/>
    <n v="0"/>
  </r>
  <r>
    <x v="23"/>
    <s v="221"/>
    <s v="2010/03/04"/>
    <x v="2"/>
    <m/>
    <m/>
    <n v="0"/>
  </r>
  <r>
    <x v="23"/>
    <s v="221"/>
    <s v="2010/03/10"/>
    <x v="2"/>
    <m/>
    <n v="2000"/>
    <n v="2000"/>
  </r>
  <r>
    <x v="23"/>
    <s v="221"/>
    <s v="2010/04/23"/>
    <x v="11"/>
    <m/>
    <m/>
    <n v="0"/>
  </r>
  <r>
    <x v="23"/>
    <s v="221"/>
    <s v="2011/02/00"/>
    <x v="2"/>
    <m/>
    <m/>
    <n v="0"/>
  </r>
  <r>
    <x v="23"/>
    <s v="221"/>
    <s v="2011/07/00"/>
    <x v="2"/>
    <m/>
    <m/>
    <n v="0"/>
  </r>
  <r>
    <x v="23"/>
    <s v="221"/>
    <s v="2011/08/29"/>
    <x v="2"/>
    <m/>
    <m/>
    <n v="0"/>
  </r>
  <r>
    <x v="23"/>
    <s v="221"/>
    <s v="2011/09/09"/>
    <x v="2"/>
    <m/>
    <n v="10465"/>
    <n v="10465"/>
  </r>
  <r>
    <x v="23"/>
    <s v="221"/>
    <s v="2011/09/09"/>
    <x v="3"/>
    <m/>
    <n v="4090"/>
    <n v="4090"/>
  </r>
  <r>
    <x v="23"/>
    <s v="221"/>
    <s v="2011/09/19"/>
    <x v="2"/>
    <m/>
    <m/>
    <n v="0"/>
  </r>
  <r>
    <x v="23"/>
    <s v="221"/>
    <s v="2011/09/20"/>
    <x v="2"/>
    <m/>
    <m/>
    <n v="0"/>
  </r>
  <r>
    <x v="23"/>
    <s v="221"/>
    <s v="2014/00/00"/>
    <x v="2"/>
    <m/>
    <n v="1621"/>
    <n v="1621"/>
  </r>
  <r>
    <x v="23"/>
    <s v="221"/>
    <s v="2014/04/01"/>
    <x v="2"/>
    <m/>
    <n v="252"/>
    <n v="252"/>
  </r>
  <r>
    <x v="23"/>
    <s v="221"/>
    <s v="2014/04/02"/>
    <x v="3"/>
    <m/>
    <n v="250"/>
    <n v="250"/>
  </r>
  <r>
    <x v="23"/>
    <s v="221"/>
    <s v="2014/07/11"/>
    <x v="2"/>
    <m/>
    <n v="282"/>
    <n v="282"/>
  </r>
  <r>
    <x v="23"/>
    <s v="221"/>
    <s v="2014/11/09"/>
    <x v="3"/>
    <m/>
    <n v="2185"/>
    <n v="2185"/>
  </r>
  <r>
    <x v="23"/>
    <s v="221"/>
    <s v="2015/06/05"/>
    <x v="2"/>
    <m/>
    <m/>
    <n v="0"/>
  </r>
  <r>
    <x v="23"/>
    <s v="221"/>
    <s v="2015/06/17"/>
    <x v="3"/>
    <m/>
    <n v="585"/>
    <n v="585"/>
  </r>
  <r>
    <x v="23"/>
    <s v="221"/>
    <s v="2015/10/22"/>
    <x v="2"/>
    <m/>
    <m/>
    <n v="0"/>
  </r>
  <r>
    <x v="23"/>
    <s v="221"/>
    <s v="2016/11/14"/>
    <x v="2"/>
    <m/>
    <m/>
    <n v="0"/>
  </r>
  <r>
    <x v="23"/>
    <s v="221"/>
    <s v="2016/11/14"/>
    <x v="3"/>
    <m/>
    <m/>
    <n v="0"/>
  </r>
  <r>
    <x v="23"/>
    <s v="221"/>
    <s v="2017/03/06"/>
    <x v="2"/>
    <m/>
    <n v="299"/>
    <n v="299"/>
  </r>
  <r>
    <x v="23"/>
    <s v="221"/>
    <s v="2017/03/06"/>
    <x v="3"/>
    <m/>
    <n v="222"/>
    <n v="222"/>
  </r>
  <r>
    <x v="23"/>
    <s v="221"/>
    <s v="2017/03/07"/>
    <x v="2"/>
    <m/>
    <n v="250"/>
    <n v="250"/>
  </r>
  <r>
    <x v="23"/>
    <s v="221"/>
    <s v="2017/03/07"/>
    <x v="3"/>
    <m/>
    <n v="870"/>
    <n v="870"/>
  </r>
  <r>
    <x v="23"/>
    <s v="221"/>
    <s v="2017/07/26"/>
    <x v="3"/>
    <m/>
    <n v="185"/>
    <n v="185"/>
  </r>
  <r>
    <x v="23"/>
    <s v="221"/>
    <s v="2018/00/04"/>
    <x v="2"/>
    <m/>
    <n v="4"/>
    <n v="4"/>
  </r>
  <r>
    <x v="23"/>
    <s v="221"/>
    <s v="2018/03/18"/>
    <x v="21"/>
    <m/>
    <m/>
    <n v="0"/>
  </r>
  <r>
    <x v="23"/>
    <s v="221"/>
    <s v="2018/03/26"/>
    <x v="2"/>
    <m/>
    <n v="15"/>
    <n v="15"/>
  </r>
  <r>
    <x v="23"/>
    <s v="221"/>
    <s v="2018/04/04"/>
    <x v="19"/>
    <m/>
    <m/>
    <n v="0"/>
  </r>
  <r>
    <x v="23"/>
    <s v="221"/>
    <s v="2018/04/29"/>
    <x v="2"/>
    <m/>
    <n v="564"/>
    <n v="564"/>
  </r>
  <r>
    <x v="23"/>
    <s v="221"/>
    <s v="2018/04/29"/>
    <x v="3"/>
    <m/>
    <n v="12133"/>
    <n v="12133"/>
  </r>
  <r>
    <x v="23"/>
    <s v="221"/>
    <s v="2018/05/01"/>
    <x v="3"/>
    <m/>
    <n v="49471"/>
    <n v="49471"/>
  </r>
  <r>
    <x v="23"/>
    <s v="221"/>
    <s v="2018/05/04"/>
    <x v="1"/>
    <m/>
    <m/>
    <n v="0"/>
  </r>
  <r>
    <x v="23"/>
    <s v="221"/>
    <s v="2018/05/04"/>
    <x v="2"/>
    <m/>
    <n v="3"/>
    <n v="3"/>
  </r>
  <r>
    <x v="23"/>
    <s v="221"/>
    <s v="2018/05/04"/>
    <x v="3"/>
    <m/>
    <m/>
    <n v="0"/>
  </r>
  <r>
    <x v="23"/>
    <s v="221"/>
    <s v="2018/06/20"/>
    <x v="2"/>
    <m/>
    <m/>
    <n v="0"/>
  </r>
  <r>
    <x v="24"/>
    <s v="106"/>
    <s v="2011/04/18"/>
    <x v="2"/>
    <m/>
    <m/>
    <n v="0"/>
  </r>
  <r>
    <x v="24"/>
    <s v="106"/>
    <s v="2012/06/04"/>
    <x v="3"/>
    <m/>
    <m/>
    <n v="0"/>
  </r>
  <r>
    <x v="24"/>
    <s v="106"/>
    <s v="2014/07/31"/>
    <x v="3"/>
    <m/>
    <n v="2965"/>
    <n v="2965"/>
  </r>
  <r>
    <x v="25"/>
    <s v="205"/>
    <s v="2013/04/00"/>
    <x v="2"/>
    <m/>
    <m/>
    <n v="0"/>
  </r>
  <r>
    <x v="25"/>
    <s v="205"/>
    <s v="2013/04/29"/>
    <x v="14"/>
    <m/>
    <m/>
    <n v="0"/>
  </r>
  <r>
    <x v="25"/>
    <s v="205"/>
    <s v="2013/06/07"/>
    <x v="18"/>
    <m/>
    <n v="630"/>
    <n v="630"/>
  </r>
  <r>
    <x v="25"/>
    <s v="205"/>
    <s v="2014/10/21"/>
    <x v="2"/>
    <m/>
    <n v="675"/>
    <n v="675"/>
  </r>
  <r>
    <x v="25"/>
    <s v="205"/>
    <s v="2016/10/21"/>
    <x v="5"/>
    <m/>
    <n v="325"/>
    <n v="325"/>
  </r>
  <r>
    <x v="26"/>
    <s v="317"/>
    <s v="2001/07/17"/>
    <x v="0"/>
    <m/>
    <m/>
    <n v="0"/>
  </r>
  <r>
    <x v="26"/>
    <s v="317"/>
    <s v="2006/12/07"/>
    <x v="1"/>
    <m/>
    <m/>
    <n v="0"/>
  </r>
  <r>
    <x v="26"/>
    <s v="317"/>
    <s v="2008/06/02"/>
    <x v="2"/>
    <m/>
    <m/>
    <n v="0"/>
  </r>
  <r>
    <x v="26"/>
    <s v="317"/>
    <s v="2009/07/15"/>
    <x v="9"/>
    <m/>
    <n v="24000"/>
    <n v="24000"/>
  </r>
  <r>
    <x v="26"/>
    <s v="317"/>
    <s v="2010/04/23"/>
    <x v="26"/>
    <m/>
    <n v="8"/>
    <n v="8"/>
  </r>
  <r>
    <x v="26"/>
    <s v="317"/>
    <s v="2010/10/19"/>
    <x v="1"/>
    <m/>
    <m/>
    <n v="0"/>
  </r>
  <r>
    <x v="27"/>
    <s v="121"/>
    <s v="2010/04/02"/>
    <x v="2"/>
    <m/>
    <n v="827"/>
    <n v="827"/>
  </r>
  <r>
    <x v="27"/>
    <s v="121"/>
    <s v="2011/07/27"/>
    <x v="0"/>
    <m/>
    <m/>
    <n v="0"/>
  </r>
  <r>
    <x v="27"/>
    <s v="121"/>
    <s v="2011/08/19"/>
    <x v="2"/>
    <m/>
    <m/>
    <n v="0"/>
  </r>
  <r>
    <x v="27"/>
    <s v="121"/>
    <s v="2012/01/31"/>
    <x v="18"/>
    <m/>
    <m/>
    <n v="0"/>
  </r>
  <r>
    <x v="28"/>
    <s v="305"/>
    <s v="2004/06/27"/>
    <x v="21"/>
    <m/>
    <m/>
    <n v="0"/>
  </r>
  <r>
    <x v="28"/>
    <s v="305"/>
    <s v="2005/07/27"/>
    <x v="14"/>
    <m/>
    <n v="5000"/>
    <n v="5000"/>
  </r>
  <r>
    <x v="28"/>
    <s v="305"/>
    <s v="2007/07/00"/>
    <x v="2"/>
    <m/>
    <m/>
    <n v="0"/>
  </r>
  <r>
    <x v="28"/>
    <s v="305"/>
    <s v="2008/06/02"/>
    <x v="2"/>
    <m/>
    <m/>
    <n v="0"/>
  </r>
  <r>
    <x v="28"/>
    <s v="305"/>
    <s v="2008/07/14"/>
    <x v="5"/>
    <m/>
    <n v="10"/>
    <n v="10"/>
  </r>
  <r>
    <x v="28"/>
    <s v="305"/>
    <s v="2011/06/08"/>
    <x v="3"/>
    <m/>
    <n v="1990"/>
    <n v="1990"/>
  </r>
  <r>
    <x v="28"/>
    <s v="305"/>
    <s v="2011/06/09"/>
    <x v="2"/>
    <m/>
    <m/>
    <n v="0"/>
  </r>
  <r>
    <x v="28"/>
    <s v="305"/>
    <s v="2011/06/21"/>
    <x v="8"/>
    <m/>
    <m/>
    <n v="0"/>
  </r>
  <r>
    <x v="28"/>
    <s v="305"/>
    <s v="2012/01/30"/>
    <x v="7"/>
    <m/>
    <m/>
    <n v="0"/>
  </r>
  <r>
    <x v="28"/>
    <s v="305"/>
    <s v="2013/09/00"/>
    <x v="2"/>
    <m/>
    <m/>
    <n v="0"/>
  </r>
  <r>
    <x v="28"/>
    <s v="305"/>
    <s v="2013/09/00"/>
    <x v="3"/>
    <m/>
    <m/>
    <n v="0"/>
  </r>
  <r>
    <x v="28"/>
    <s v="305"/>
    <s v="2013/11/04"/>
    <x v="2"/>
    <m/>
    <m/>
    <n v="0"/>
  </r>
  <r>
    <x v="28"/>
    <s v="305"/>
    <s v="2013/11/04"/>
    <x v="3"/>
    <m/>
    <n v="167"/>
    <n v="167"/>
  </r>
  <r>
    <x v="28"/>
    <s v="305"/>
    <s v="2013/11/14"/>
    <x v="2"/>
    <m/>
    <m/>
    <n v="0"/>
  </r>
  <r>
    <x v="28"/>
    <s v="305"/>
    <s v="2014/09/00"/>
    <x v="2"/>
    <m/>
    <m/>
    <n v="0"/>
  </r>
  <r>
    <x v="29"/>
    <s v="403"/>
    <s v="1994/03/28"/>
    <x v="11"/>
    <m/>
    <m/>
    <n v="0"/>
  </r>
  <r>
    <x v="29"/>
    <s v="403"/>
    <s v="2001/07/24"/>
    <x v="18"/>
    <m/>
    <n v="14"/>
    <n v="14"/>
  </r>
  <r>
    <x v="29"/>
    <s v="403"/>
    <s v="2004/01/05"/>
    <x v="6"/>
    <m/>
    <n v="200"/>
    <n v="200"/>
  </r>
  <r>
    <x v="29"/>
    <s v="403"/>
    <s v="2004/08/24"/>
    <x v="16"/>
    <m/>
    <n v="226"/>
    <n v="226"/>
  </r>
  <r>
    <x v="29"/>
    <s v="403"/>
    <s v="2006/01/01"/>
    <x v="25"/>
    <m/>
    <n v="3925"/>
    <n v="3925"/>
  </r>
  <r>
    <x v="29"/>
    <s v="403"/>
    <s v="2006/03/09"/>
    <x v="3"/>
    <m/>
    <n v="226"/>
    <n v="226"/>
  </r>
  <r>
    <x v="29"/>
    <s v="403"/>
    <s v="2008/01/16"/>
    <x v="16"/>
    <m/>
    <n v="82"/>
    <n v="82"/>
  </r>
  <r>
    <x v="29"/>
    <s v="403"/>
    <s v="2008/02/07"/>
    <x v="16"/>
    <m/>
    <n v="16"/>
    <n v="16"/>
  </r>
  <r>
    <x v="29"/>
    <s v="403"/>
    <s v="2008/02/29"/>
    <x v="16"/>
    <m/>
    <n v="67"/>
    <n v="67"/>
  </r>
  <r>
    <x v="29"/>
    <s v="403"/>
    <s v="2008/03/10"/>
    <x v="4"/>
    <m/>
    <n v="21"/>
    <n v="21"/>
  </r>
  <r>
    <x v="29"/>
    <s v="403"/>
    <s v="2009/01/04"/>
    <x v="5"/>
    <m/>
    <n v="27"/>
    <n v="27"/>
  </r>
  <r>
    <x v="29"/>
    <s v="403"/>
    <s v="2010/03/10"/>
    <x v="4"/>
    <m/>
    <m/>
    <n v="0"/>
  </r>
  <r>
    <x v="29"/>
    <s v="403"/>
    <s v="2010/07/01"/>
    <x v="2"/>
    <m/>
    <n v="104"/>
    <n v="104"/>
  </r>
  <r>
    <x v="29"/>
    <s v="403"/>
    <s v="2011/06/27"/>
    <x v="8"/>
    <m/>
    <m/>
    <n v="0"/>
  </r>
  <r>
    <x v="29"/>
    <s v="403"/>
    <s v="2011/07/03"/>
    <x v="8"/>
    <m/>
    <m/>
    <n v="0"/>
  </r>
  <r>
    <x v="29"/>
    <s v="403"/>
    <s v="2011/10/05"/>
    <x v="2"/>
    <m/>
    <n v="290"/>
    <n v="290"/>
  </r>
  <r>
    <x v="29"/>
    <s v="403"/>
    <s v="2012/04/04"/>
    <x v="16"/>
    <m/>
    <m/>
    <n v="0"/>
  </r>
  <r>
    <x v="29"/>
    <s v="403"/>
    <s v="2013/05/00"/>
    <x v="3"/>
    <m/>
    <n v="65"/>
    <n v="65"/>
  </r>
  <r>
    <x v="29"/>
    <s v="403"/>
    <s v="2016/03/06"/>
    <x v="2"/>
    <m/>
    <m/>
    <n v="0"/>
  </r>
  <r>
    <x v="29"/>
    <s v="403"/>
    <s v="2016/03/30"/>
    <x v="2"/>
    <m/>
    <m/>
    <n v="0"/>
  </r>
  <r>
    <x v="29"/>
    <s v="403"/>
    <s v="2016/04/01"/>
    <x v="2"/>
    <m/>
    <n v="240"/>
    <n v="240"/>
  </r>
  <r>
    <x v="29"/>
    <s v="403"/>
    <s v="2017/09/27"/>
    <x v="2"/>
    <m/>
    <n v="158"/>
    <n v="158"/>
  </r>
  <r>
    <x v="29"/>
    <s v="403"/>
    <s v="2017/09/27"/>
    <x v="3"/>
    <m/>
    <n v="21"/>
    <n v="21"/>
  </r>
  <r>
    <x v="30"/>
    <s v="417"/>
    <s v="1989/09/06"/>
    <x v="6"/>
    <m/>
    <n v="20"/>
    <n v="20"/>
  </r>
  <r>
    <x v="30"/>
    <s v="417"/>
    <s v="1991/10/23"/>
    <x v="6"/>
    <m/>
    <m/>
    <n v="0"/>
  </r>
  <r>
    <x v="30"/>
    <s v="417"/>
    <s v="2008/06/02"/>
    <x v="2"/>
    <m/>
    <m/>
    <n v="0"/>
  </r>
  <r>
    <x v="30"/>
    <s v="417"/>
    <s v="2009/04/20"/>
    <x v="0"/>
    <m/>
    <m/>
    <n v="0"/>
  </r>
  <r>
    <x v="30"/>
    <s v="417"/>
    <s v="2009/04/20"/>
    <x v="3"/>
    <m/>
    <m/>
    <n v="0"/>
  </r>
  <r>
    <x v="30"/>
    <s v="417"/>
    <s v="2010/03/18"/>
    <x v="2"/>
    <m/>
    <m/>
    <n v="0"/>
  </r>
  <r>
    <x v="30"/>
    <s v="417"/>
    <s v="2010/09/17"/>
    <x v="27"/>
    <m/>
    <n v="400"/>
    <n v="400"/>
  </r>
  <r>
    <x v="30"/>
    <s v="417"/>
    <s v="2010/09/24"/>
    <x v="2"/>
    <m/>
    <m/>
    <n v="0"/>
  </r>
  <r>
    <x v="30"/>
    <s v="417"/>
    <s v="2010/09/24"/>
    <x v="3"/>
    <m/>
    <n v="5000"/>
    <n v="5000"/>
  </r>
  <r>
    <x v="30"/>
    <s v="417"/>
    <s v="2010/11/22"/>
    <x v="3"/>
    <m/>
    <m/>
    <n v="0"/>
  </r>
  <r>
    <x v="30"/>
    <s v="417"/>
    <s v="2011/03/10"/>
    <x v="2"/>
    <m/>
    <n v="2000"/>
    <n v="2000"/>
  </r>
  <r>
    <x v="30"/>
    <s v="417"/>
    <s v="2011/03/10"/>
    <x v="3"/>
    <m/>
    <n v="60"/>
    <n v="60"/>
  </r>
  <r>
    <x v="30"/>
    <s v="417"/>
    <s v="2011/03/11"/>
    <x v="2"/>
    <m/>
    <n v="2652"/>
    <n v="2652"/>
  </r>
  <r>
    <x v="30"/>
    <s v="417"/>
    <s v="2011/03/18"/>
    <x v="2"/>
    <m/>
    <m/>
    <n v="0"/>
  </r>
  <r>
    <x v="30"/>
    <s v="417"/>
    <s v="2011/03/25"/>
    <x v="21"/>
    <m/>
    <n v="60"/>
    <n v="60"/>
  </r>
  <r>
    <x v="30"/>
    <s v="417"/>
    <s v="2012/10/05"/>
    <x v="2"/>
    <m/>
    <n v="3100"/>
    <n v="3100"/>
  </r>
  <r>
    <x v="30"/>
    <s v="417"/>
    <s v="2013/09/14"/>
    <x v="2"/>
    <m/>
    <m/>
    <n v="0"/>
  </r>
  <r>
    <x v="30"/>
    <s v="417"/>
    <s v="2013/10/17"/>
    <x v="3"/>
    <m/>
    <n v="700"/>
    <n v="700"/>
  </r>
  <r>
    <x v="30"/>
    <s v="417"/>
    <s v="2014/01/15"/>
    <x v="2"/>
    <m/>
    <m/>
    <n v="0"/>
  </r>
  <r>
    <x v="30"/>
    <s v="417"/>
    <s v="2014/02/14"/>
    <x v="3"/>
    <m/>
    <n v="980"/>
    <n v="980"/>
  </r>
  <r>
    <x v="30"/>
    <s v="417"/>
    <s v="2014/02/21"/>
    <x v="3"/>
    <m/>
    <n v="2275"/>
    <n v="2275"/>
  </r>
  <r>
    <x v="30"/>
    <s v="417"/>
    <s v="2014/09/16"/>
    <x v="2"/>
    <m/>
    <n v="75"/>
    <n v="75"/>
  </r>
  <r>
    <x v="30"/>
    <s v="417"/>
    <s v="2017/05/30"/>
    <x v="2"/>
    <m/>
    <n v="300"/>
    <n v="300"/>
  </r>
  <r>
    <x v="31"/>
    <s v="203"/>
    <s v="1992/01/20"/>
    <x v="5"/>
    <m/>
    <n v="18"/>
    <n v="18"/>
  </r>
  <r>
    <x v="31"/>
    <s v="203"/>
    <s v="1996/09/02"/>
    <x v="5"/>
    <m/>
    <m/>
    <n v="0"/>
  </r>
  <r>
    <x v="31"/>
    <s v="203"/>
    <s v="2003/07/07"/>
    <x v="6"/>
    <m/>
    <m/>
    <n v="0"/>
  </r>
  <r>
    <x v="31"/>
    <s v="203"/>
    <s v="2005/05/20"/>
    <x v="2"/>
    <m/>
    <n v="2000"/>
    <n v="2000"/>
  </r>
  <r>
    <x v="31"/>
    <s v="203"/>
    <s v="2010/05/25"/>
    <x v="2"/>
    <m/>
    <n v="140"/>
    <n v="140"/>
  </r>
  <r>
    <x v="31"/>
    <s v="203"/>
    <s v="2018/06/19"/>
    <x v="9"/>
    <m/>
    <n v="24000"/>
    <n v="24000"/>
  </r>
  <r>
    <x v="32"/>
    <s v="418"/>
    <s v="2006/09/04"/>
    <x v="2"/>
    <m/>
    <n v="1200"/>
    <n v="1200"/>
  </r>
  <r>
    <x v="32"/>
    <s v="418"/>
    <s v="2008/06/02"/>
    <x v="2"/>
    <m/>
    <m/>
    <n v="0"/>
  </r>
  <r>
    <x v="32"/>
    <s v="418"/>
    <s v="2009/09/11"/>
    <x v="2"/>
    <m/>
    <m/>
    <n v="0"/>
  </r>
  <r>
    <x v="32"/>
    <s v="418"/>
    <s v="2009/09/11"/>
    <x v="3"/>
    <m/>
    <n v="300"/>
    <n v="300"/>
  </r>
  <r>
    <x v="32"/>
    <s v="418"/>
    <s v="2010/04/00"/>
    <x v="2"/>
    <m/>
    <n v="122"/>
    <n v="122"/>
  </r>
  <r>
    <x v="32"/>
    <s v="418"/>
    <s v="2010/04/29"/>
    <x v="2"/>
    <m/>
    <m/>
    <n v="0"/>
  </r>
  <r>
    <x v="32"/>
    <s v="418"/>
    <s v="2011/04/30"/>
    <x v="3"/>
    <m/>
    <m/>
    <n v="0"/>
  </r>
  <r>
    <x v="32"/>
    <s v="418"/>
    <s v="2011/08/28"/>
    <x v="2"/>
    <m/>
    <n v="2000"/>
    <n v="2000"/>
  </r>
  <r>
    <x v="32"/>
    <s v="418"/>
    <s v="2013/03/00"/>
    <x v="2"/>
    <m/>
    <m/>
    <n v="0"/>
  </r>
  <r>
    <x v="32"/>
    <s v="418"/>
    <s v="2013/04/24"/>
    <x v="2"/>
    <m/>
    <n v="3225"/>
    <n v="3225"/>
  </r>
  <r>
    <x v="32"/>
    <s v="418"/>
    <s v="2013/04/24"/>
    <x v="3"/>
    <m/>
    <n v="60"/>
    <n v="60"/>
  </r>
  <r>
    <x v="32"/>
    <s v="418"/>
    <s v="2014/03/00"/>
    <x v="2"/>
    <m/>
    <m/>
    <n v="0"/>
  </r>
  <r>
    <x v="32"/>
    <s v="418"/>
    <s v="2014/03/00"/>
    <x v="3"/>
    <m/>
    <m/>
    <n v="0"/>
  </r>
  <r>
    <x v="32"/>
    <s v="418"/>
    <s v="2014/04/00"/>
    <x v="3"/>
    <m/>
    <m/>
    <n v="0"/>
  </r>
  <r>
    <x v="32"/>
    <s v="418"/>
    <s v="2014/06/01"/>
    <x v="3"/>
    <m/>
    <m/>
    <n v="0"/>
  </r>
  <r>
    <x v="32"/>
    <s v="418"/>
    <s v="2014/10/01"/>
    <x v="3"/>
    <m/>
    <m/>
    <n v="0"/>
  </r>
  <r>
    <x v="32"/>
    <s v="418"/>
    <s v="2015/02/14"/>
    <x v="2"/>
    <m/>
    <m/>
    <n v="0"/>
  </r>
  <r>
    <x v="32"/>
    <s v="418"/>
    <s v="2015/02/16"/>
    <x v="3"/>
    <m/>
    <n v="107"/>
    <n v="107"/>
  </r>
  <r>
    <x v="32"/>
    <s v="418"/>
    <s v="2015/08/18"/>
    <x v="2"/>
    <m/>
    <m/>
    <n v="0"/>
  </r>
  <r>
    <x v="32"/>
    <s v="418"/>
    <s v="2015/10/01"/>
    <x v="3"/>
    <m/>
    <n v="400"/>
    <n v="400"/>
  </r>
  <r>
    <x v="32"/>
    <s v="418"/>
    <s v="2017/09/06"/>
    <x v="2"/>
    <m/>
    <n v="2716"/>
    <n v="2716"/>
  </r>
  <r>
    <x v="32"/>
    <s v="418"/>
    <s v="2017/09/09"/>
    <x v="2"/>
    <m/>
    <n v="11626"/>
    <n v="11626"/>
  </r>
  <r>
    <x v="32"/>
    <s v="418"/>
    <s v="2017/09/23"/>
    <x v="2"/>
    <m/>
    <n v="350"/>
    <n v="350"/>
  </r>
  <r>
    <x v="32"/>
    <s v="418"/>
    <s v="2017/09/25"/>
    <x v="11"/>
    <m/>
    <n v="400"/>
    <n v="400"/>
  </r>
  <r>
    <x v="32"/>
    <s v="418"/>
    <s v="2017/09/29"/>
    <x v="19"/>
    <m/>
    <n v="150"/>
    <n v="150"/>
  </r>
  <r>
    <x v="32"/>
    <s v="418"/>
    <s v="2018/02/12"/>
    <x v="2"/>
    <m/>
    <n v="536"/>
    <n v="536"/>
  </r>
  <r>
    <x v="32"/>
    <s v="418"/>
    <s v="2018/02/13"/>
    <x v="2"/>
    <m/>
    <n v="116"/>
    <n v="116"/>
  </r>
  <r>
    <x v="32"/>
    <s v="418"/>
    <s v="2018/02/13"/>
    <x v="6"/>
    <m/>
    <n v="63"/>
    <n v="63"/>
  </r>
  <r>
    <x v="32"/>
    <s v="418"/>
    <s v="2018/03/28"/>
    <x v="2"/>
    <m/>
    <n v="143"/>
    <n v="143"/>
  </r>
  <r>
    <x v="32"/>
    <s v="418"/>
    <s v="2018/05/28"/>
    <x v="3"/>
    <m/>
    <n v="251"/>
    <n v="251"/>
  </r>
  <r>
    <x v="33"/>
    <s v="204"/>
    <s v="1989/09/07"/>
    <x v="3"/>
    <m/>
    <n v="3"/>
    <n v="3"/>
  </r>
  <r>
    <x v="33"/>
    <s v="204"/>
    <s v="2003/03/27"/>
    <x v="2"/>
    <m/>
    <m/>
    <n v="0"/>
  </r>
  <r>
    <x v="33"/>
    <s v="204"/>
    <s v="2007/00/00"/>
    <x v="2"/>
    <m/>
    <m/>
    <n v="0"/>
  </r>
  <r>
    <x v="33"/>
    <s v="204"/>
    <s v="2007/00/00"/>
    <x v="3"/>
    <m/>
    <m/>
    <n v="0"/>
  </r>
  <r>
    <x v="33"/>
    <s v="204"/>
    <s v="2009/03/01"/>
    <x v="2"/>
    <m/>
    <m/>
    <n v="0"/>
  </r>
  <r>
    <x v="33"/>
    <s v="204"/>
    <s v="2010/08/18"/>
    <x v="3"/>
    <m/>
    <m/>
    <n v="0"/>
  </r>
  <r>
    <x v="33"/>
    <s v="204"/>
    <s v="2011/06/22"/>
    <x v="8"/>
    <m/>
    <m/>
    <n v="0"/>
  </r>
  <r>
    <x v="33"/>
    <s v="204"/>
    <s v="2013/09/24"/>
    <x v="21"/>
    <m/>
    <m/>
    <n v="0"/>
  </r>
  <r>
    <x v="33"/>
    <s v="204"/>
    <s v="2013/09/30"/>
    <x v="2"/>
    <m/>
    <m/>
    <n v="0"/>
  </r>
  <r>
    <x v="33"/>
    <s v="204"/>
    <s v="2013/10/10"/>
    <x v="3"/>
    <m/>
    <n v="2425"/>
    <n v="2425"/>
  </r>
  <r>
    <x v="33"/>
    <s v="204"/>
    <s v="2014/00/00"/>
    <x v="2"/>
    <m/>
    <n v="4000"/>
    <n v="4000"/>
  </r>
  <r>
    <x v="33"/>
    <s v="204"/>
    <s v="2014/02/00"/>
    <x v="2"/>
    <m/>
    <m/>
    <n v="0"/>
  </r>
  <r>
    <x v="33"/>
    <s v="204"/>
    <s v="2014/03/00"/>
    <x v="2"/>
    <m/>
    <n v="900"/>
    <n v="900"/>
  </r>
  <r>
    <x v="33"/>
    <s v="204"/>
    <s v="2014/10/01"/>
    <x v="2"/>
    <m/>
    <m/>
    <n v="0"/>
  </r>
  <r>
    <x v="33"/>
    <s v="204"/>
    <s v="2018/07/05"/>
    <x v="3"/>
    <m/>
    <n v="2"/>
    <n v="2"/>
  </r>
  <r>
    <x v="34"/>
    <s v="318"/>
    <s v="2002/05/00"/>
    <x v="0"/>
    <m/>
    <n v="60673"/>
    <n v="60673"/>
  </r>
  <r>
    <x v="34"/>
    <s v="318"/>
    <s v="2002/06/02"/>
    <x v="2"/>
    <m/>
    <m/>
    <n v="0"/>
  </r>
  <r>
    <x v="34"/>
    <s v="318"/>
    <s v="2003/01/07"/>
    <x v="0"/>
    <m/>
    <n v="7"/>
    <n v="7"/>
  </r>
  <r>
    <x v="34"/>
    <s v="318"/>
    <s v="2003/01/24"/>
    <x v="9"/>
    <m/>
    <m/>
    <n v="0"/>
  </r>
  <r>
    <x v="34"/>
    <s v="318"/>
    <s v="2003/08/31"/>
    <x v="1"/>
    <m/>
    <n v="390416"/>
    <n v="390416"/>
  </r>
  <r>
    <x v="34"/>
    <s v="318"/>
    <s v="2005/03/10"/>
    <x v="3"/>
    <m/>
    <n v="325000"/>
    <n v="325000"/>
  </r>
  <r>
    <x v="34"/>
    <s v="318"/>
    <s v="2007/07/00"/>
    <x v="2"/>
    <m/>
    <m/>
    <n v="0"/>
  </r>
  <r>
    <x v="34"/>
    <s v="318"/>
    <s v="2009/12/09"/>
    <x v="5"/>
    <m/>
    <m/>
    <n v="0"/>
  </r>
  <r>
    <x v="34"/>
    <s v="318"/>
    <s v="2011/00/00"/>
    <x v="0"/>
    <m/>
    <m/>
    <n v="0"/>
  </r>
  <r>
    <x v="34"/>
    <s v="318"/>
    <s v="2011/04/11"/>
    <x v="9"/>
    <m/>
    <n v="27091"/>
    <n v="27091"/>
  </r>
  <r>
    <x v="34"/>
    <s v="318"/>
    <s v="2011/05/03"/>
    <x v="3"/>
    <m/>
    <m/>
    <n v="0"/>
  </r>
  <r>
    <x v="34"/>
    <s v="318"/>
    <s v="2011/08/05"/>
    <x v="2"/>
    <m/>
    <m/>
    <n v="0"/>
  </r>
  <r>
    <x v="34"/>
    <s v="318"/>
    <s v="2012/00/00"/>
    <x v="3"/>
    <m/>
    <m/>
    <n v="0"/>
  </r>
  <r>
    <x v="34"/>
    <s v="318"/>
    <s v="2012/00/01"/>
    <x v="2"/>
    <m/>
    <m/>
    <n v="0"/>
  </r>
  <r>
    <x v="34"/>
    <s v="318"/>
    <s v="2012/04/00"/>
    <x v="2"/>
    <m/>
    <m/>
    <n v="0"/>
  </r>
  <r>
    <x v="34"/>
    <s v="318"/>
    <s v="2012/04/00"/>
    <x v="3"/>
    <m/>
    <m/>
    <n v="0"/>
  </r>
  <r>
    <x v="34"/>
    <s v="318"/>
    <s v="2012/06/00"/>
    <x v="2"/>
    <m/>
    <m/>
    <n v="0"/>
  </r>
  <r>
    <x v="34"/>
    <s v="318"/>
    <s v="2013/04/00"/>
    <x v="2"/>
    <m/>
    <n v="250"/>
    <n v="250"/>
  </r>
  <r>
    <x v="34"/>
    <s v="318"/>
    <s v="2013/06/00"/>
    <x v="9"/>
    <m/>
    <m/>
    <n v="0"/>
  </r>
  <r>
    <x v="34"/>
    <s v="318"/>
    <s v="2013/06/00"/>
    <x v="2"/>
    <m/>
    <m/>
    <n v="0"/>
  </r>
  <r>
    <x v="34"/>
    <s v="318"/>
    <s v="2013/06/00"/>
    <x v="3"/>
    <m/>
    <m/>
    <n v="0"/>
  </r>
  <r>
    <x v="34"/>
    <s v="318"/>
    <s v="2015/09/16"/>
    <x v="28"/>
    <m/>
    <m/>
    <n v="0"/>
  </r>
  <r>
    <x v="35"/>
    <s v="404"/>
    <s v="1993/07/22"/>
    <x v="5"/>
    <m/>
    <m/>
    <n v="0"/>
  </r>
  <r>
    <x v="35"/>
    <s v="404"/>
    <s v="2001/02/01"/>
    <x v="4"/>
    <m/>
    <n v="170"/>
    <n v="170"/>
  </r>
  <r>
    <x v="35"/>
    <s v="404"/>
    <s v="2005/03/20"/>
    <x v="19"/>
    <m/>
    <n v="1050"/>
    <n v="1050"/>
  </r>
  <r>
    <x v="35"/>
    <s v="404"/>
    <s v="2009/10/03"/>
    <x v="2"/>
    <m/>
    <n v="5500"/>
    <n v="5500"/>
  </r>
  <r>
    <x v="35"/>
    <s v="404"/>
    <s v="2009/10/05"/>
    <x v="2"/>
    <m/>
    <n v="800"/>
    <n v="800"/>
  </r>
  <r>
    <x v="35"/>
    <s v="404"/>
    <s v="2009/12/25"/>
    <x v="2"/>
    <m/>
    <n v="682"/>
    <n v="682"/>
  </r>
  <r>
    <x v="35"/>
    <s v="404"/>
    <s v="2010/00/00"/>
    <x v="19"/>
    <m/>
    <n v="3873"/>
    <n v="3873"/>
  </r>
  <r>
    <x v="35"/>
    <s v="404"/>
    <s v="2010/00/00"/>
    <x v="2"/>
    <m/>
    <m/>
    <n v="0"/>
  </r>
  <r>
    <x v="35"/>
    <s v="404"/>
    <s v="2010/00/00"/>
    <x v="3"/>
    <m/>
    <m/>
    <n v="0"/>
  </r>
  <r>
    <x v="35"/>
    <s v="404"/>
    <s v="2010/02/00"/>
    <x v="2"/>
    <m/>
    <m/>
    <n v="0"/>
  </r>
  <r>
    <x v="35"/>
    <s v="404"/>
    <s v="2010/03/03"/>
    <x v="3"/>
    <m/>
    <n v="15"/>
    <n v="15"/>
  </r>
  <r>
    <x v="35"/>
    <s v="404"/>
    <s v="2010/03/04"/>
    <x v="2"/>
    <n v="4"/>
    <n v="1489"/>
    <n v="1493"/>
  </r>
  <r>
    <x v="35"/>
    <s v="404"/>
    <s v="2010/05/02"/>
    <x v="2"/>
    <m/>
    <m/>
    <n v="0"/>
  </r>
  <r>
    <x v="35"/>
    <s v="404"/>
    <s v="2010/05/15"/>
    <x v="2"/>
    <m/>
    <n v="600"/>
    <n v="600"/>
  </r>
  <r>
    <x v="35"/>
    <s v="404"/>
    <s v="2010/05/19"/>
    <x v="19"/>
    <m/>
    <n v="150"/>
    <n v="150"/>
  </r>
  <r>
    <x v="35"/>
    <s v="404"/>
    <s v="2010/05/19"/>
    <x v="2"/>
    <m/>
    <n v="1850"/>
    <n v="1850"/>
  </r>
  <r>
    <x v="35"/>
    <s v="404"/>
    <s v="2010/05/25"/>
    <x v="2"/>
    <m/>
    <m/>
    <n v="0"/>
  </r>
  <r>
    <x v="35"/>
    <s v="404"/>
    <s v="2011/03/30"/>
    <x v="2"/>
    <m/>
    <n v="4000"/>
    <n v="4000"/>
  </r>
  <r>
    <x v="35"/>
    <s v="404"/>
    <s v="2011/09/20"/>
    <x v="2"/>
    <m/>
    <m/>
    <n v="0"/>
  </r>
  <r>
    <x v="35"/>
    <s v="404"/>
    <s v="2014/01/20"/>
    <x v="3"/>
    <m/>
    <m/>
    <n v="0"/>
  </r>
  <r>
    <x v="35"/>
    <s v="404"/>
    <s v="2014/02/01"/>
    <x v="2"/>
    <m/>
    <m/>
    <n v="0"/>
  </r>
  <r>
    <x v="35"/>
    <s v="404"/>
    <s v="2014/02/03"/>
    <x v="2"/>
    <m/>
    <m/>
    <n v="0"/>
  </r>
  <r>
    <x v="35"/>
    <s v="404"/>
    <s v="2014/02/05"/>
    <x v="3"/>
    <m/>
    <n v="100"/>
    <n v="100"/>
  </r>
  <r>
    <x v="35"/>
    <s v="404"/>
    <s v="2014/08/27"/>
    <x v="3"/>
    <m/>
    <n v="150"/>
    <n v="150"/>
  </r>
  <r>
    <x v="35"/>
    <s v="404"/>
    <s v="2014/09/00"/>
    <x v="2"/>
    <m/>
    <n v="731"/>
    <n v="731"/>
  </r>
  <r>
    <x v="35"/>
    <s v="404"/>
    <s v="2015/03/01"/>
    <x v="2"/>
    <m/>
    <m/>
    <n v="0"/>
  </r>
  <r>
    <x v="35"/>
    <s v="404"/>
    <s v="2015/03/02"/>
    <x v="2"/>
    <m/>
    <m/>
    <n v="0"/>
  </r>
  <r>
    <x v="35"/>
    <s v="404"/>
    <s v="2015/04/23"/>
    <x v="2"/>
    <m/>
    <m/>
    <n v="0"/>
  </r>
  <r>
    <x v="35"/>
    <s v="404"/>
    <s v="2015/05/01"/>
    <x v="2"/>
    <m/>
    <n v="104"/>
    <n v="104"/>
  </r>
  <r>
    <x v="35"/>
    <s v="404"/>
    <s v="2015/05/01"/>
    <x v="3"/>
    <m/>
    <n v="6"/>
    <n v="6"/>
  </r>
  <r>
    <x v="35"/>
    <s v="404"/>
    <s v="2015/05/02"/>
    <x v="2"/>
    <m/>
    <m/>
    <n v="0"/>
  </r>
  <r>
    <x v="35"/>
    <s v="404"/>
    <s v="2015/05/04"/>
    <x v="2"/>
    <m/>
    <m/>
    <n v="0"/>
  </r>
  <r>
    <x v="35"/>
    <s v="404"/>
    <s v="2015/05/07"/>
    <x v="2"/>
    <m/>
    <m/>
    <n v="0"/>
  </r>
  <r>
    <x v="35"/>
    <s v="404"/>
    <s v="2016/10/17"/>
    <x v="2"/>
    <m/>
    <m/>
    <n v="0"/>
  </r>
  <r>
    <x v="35"/>
    <s v="404"/>
    <s v="2016/12/01"/>
    <x v="2"/>
    <m/>
    <m/>
    <n v="0"/>
  </r>
  <r>
    <x v="35"/>
    <s v="404"/>
    <s v="2017/09/29"/>
    <x v="2"/>
    <m/>
    <n v="2211"/>
    <n v="2211"/>
  </r>
  <r>
    <x v="35"/>
    <s v="404"/>
    <s v="2018/09/29"/>
    <x v="2"/>
    <m/>
    <n v="259"/>
    <n v="259"/>
  </r>
  <r>
    <x v="36"/>
    <s v="405"/>
    <s v="1991/10/30"/>
    <x v="6"/>
    <m/>
    <m/>
    <n v="0"/>
  </r>
  <r>
    <x v="36"/>
    <s v="405"/>
    <s v="1993/00/00"/>
    <x v="2"/>
    <m/>
    <n v="50000"/>
    <n v="50000"/>
  </r>
  <r>
    <x v="36"/>
    <s v="405"/>
    <s v="1996/09/20"/>
    <x v="5"/>
    <m/>
    <m/>
    <n v="0"/>
  </r>
  <r>
    <x v="36"/>
    <s v="405"/>
    <s v="1998/01/17"/>
    <x v="16"/>
    <m/>
    <m/>
    <n v="0"/>
  </r>
  <r>
    <x v="36"/>
    <s v="405"/>
    <s v="2004/11/24"/>
    <x v="2"/>
    <m/>
    <n v="70"/>
    <n v="70"/>
  </r>
  <r>
    <x v="36"/>
    <s v="405"/>
    <s v="2005/09/05"/>
    <x v="2"/>
    <m/>
    <n v="1008"/>
    <n v="1008"/>
  </r>
  <r>
    <x v="36"/>
    <s v="405"/>
    <s v="2006/12/26"/>
    <x v="2"/>
    <m/>
    <m/>
    <n v="0"/>
  </r>
  <r>
    <x v="36"/>
    <s v="405"/>
    <s v="2009/09/13"/>
    <x v="2"/>
    <m/>
    <m/>
    <n v="0"/>
  </r>
  <r>
    <x v="36"/>
    <s v="405"/>
    <s v="2010/03/05"/>
    <x v="19"/>
    <m/>
    <n v="3000"/>
    <n v="3000"/>
  </r>
  <r>
    <x v="36"/>
    <s v="405"/>
    <s v="2010/05/25"/>
    <x v="2"/>
    <m/>
    <n v="67"/>
    <n v="67"/>
  </r>
  <r>
    <x v="36"/>
    <s v="405"/>
    <s v="2010/11/11"/>
    <x v="2"/>
    <m/>
    <m/>
    <n v="0"/>
  </r>
  <r>
    <x v="36"/>
    <s v="405"/>
    <s v="2011/00/00"/>
    <x v="2"/>
    <m/>
    <m/>
    <n v="0"/>
  </r>
  <r>
    <x v="36"/>
    <s v="405"/>
    <s v="2011/07/27"/>
    <x v="2"/>
    <m/>
    <m/>
    <n v="0"/>
  </r>
  <r>
    <x v="36"/>
    <s v="405"/>
    <s v="2011/09/14"/>
    <x v="2"/>
    <m/>
    <n v="1500"/>
    <n v="1500"/>
  </r>
  <r>
    <x v="36"/>
    <s v="405"/>
    <s v="2011/09/14"/>
    <x v="14"/>
    <m/>
    <m/>
    <n v="0"/>
  </r>
  <r>
    <x v="36"/>
    <s v="405"/>
    <s v="2011/10/20"/>
    <x v="3"/>
    <m/>
    <n v="6200"/>
    <n v="6200"/>
  </r>
  <r>
    <x v="36"/>
    <s v="405"/>
    <s v="2013/02/27"/>
    <x v="2"/>
    <m/>
    <n v="7650"/>
    <n v="7650"/>
  </r>
  <r>
    <x v="36"/>
    <s v="405"/>
    <s v="2013/03/19"/>
    <x v="2"/>
    <m/>
    <m/>
    <n v="0"/>
  </r>
  <r>
    <x v="36"/>
    <s v="405"/>
    <s v="2013/04/27"/>
    <x v="2"/>
    <m/>
    <m/>
    <n v="0"/>
  </r>
  <r>
    <x v="36"/>
    <s v="405"/>
    <s v="2013/05/07"/>
    <x v="2"/>
    <m/>
    <m/>
    <n v="0"/>
  </r>
  <r>
    <x v="36"/>
    <s v="405"/>
    <s v="2015/02/11"/>
    <x v="2"/>
    <m/>
    <m/>
    <n v="0"/>
  </r>
  <r>
    <x v="36"/>
    <s v="405"/>
    <s v="2015/02/16"/>
    <x v="3"/>
    <m/>
    <n v="4635"/>
    <n v="4635"/>
  </r>
  <r>
    <x v="36"/>
    <s v="405"/>
    <s v="2015/03/20"/>
    <x v="2"/>
    <m/>
    <n v="51"/>
    <n v="51"/>
  </r>
  <r>
    <x v="36"/>
    <s v="405"/>
    <s v="2017/05/30"/>
    <x v="2"/>
    <m/>
    <n v="475"/>
    <n v="475"/>
  </r>
  <r>
    <x v="36"/>
    <s v="405"/>
    <s v="2018/02/25"/>
    <x v="2"/>
    <m/>
    <n v="113"/>
    <n v="113"/>
  </r>
  <r>
    <x v="36"/>
    <s v="405"/>
    <s v="2018/02/25"/>
    <x v="11"/>
    <m/>
    <n v="153"/>
    <n v="153"/>
  </r>
  <r>
    <x v="36"/>
    <s v="405"/>
    <s v="2018/03/09"/>
    <x v="2"/>
    <m/>
    <n v="538"/>
    <n v="538"/>
  </r>
  <r>
    <x v="36"/>
    <s v="405"/>
    <s v="2018/03/09"/>
    <x v="3"/>
    <m/>
    <n v="40"/>
    <n v="40"/>
  </r>
  <r>
    <x v="36"/>
    <s v="405"/>
    <s v="2018/03/11"/>
    <x v="3"/>
    <m/>
    <n v="137"/>
    <n v="137"/>
  </r>
  <r>
    <x v="37"/>
    <s v="213"/>
    <s v="2007/07/00"/>
    <x v="1"/>
    <m/>
    <m/>
    <n v="0"/>
  </r>
  <r>
    <x v="37"/>
    <s v="213"/>
    <s v="2008/06/02"/>
    <x v="2"/>
    <m/>
    <m/>
    <n v="0"/>
  </r>
  <r>
    <x v="37"/>
    <s v="213"/>
    <s v="2012/09/00"/>
    <x v="2"/>
    <m/>
    <n v="982"/>
    <n v="982"/>
  </r>
  <r>
    <x v="37"/>
    <s v="213"/>
    <s v="2012/09/30"/>
    <x v="3"/>
    <m/>
    <n v="982"/>
    <n v="982"/>
  </r>
  <r>
    <x v="38"/>
    <s v="101"/>
    <s v="2008/08/00"/>
    <x v="2"/>
    <m/>
    <n v="190"/>
    <n v="190"/>
  </r>
  <r>
    <x v="38"/>
    <s v="101"/>
    <s v="2008/08/07"/>
    <x v="2"/>
    <m/>
    <m/>
    <n v="0"/>
  </r>
  <r>
    <x v="38"/>
    <s v="101"/>
    <s v="2008/08/07"/>
    <x v="11"/>
    <m/>
    <m/>
    <n v="0"/>
  </r>
  <r>
    <x v="38"/>
    <s v="101"/>
    <s v="2013/03/14"/>
    <x v="2"/>
    <m/>
    <m/>
    <n v="0"/>
  </r>
  <r>
    <x v="38"/>
    <s v="101"/>
    <s v="2013/03/14"/>
    <x v="14"/>
    <m/>
    <n v="205"/>
    <n v="205"/>
  </r>
  <r>
    <x v="38"/>
    <s v="101"/>
    <s v="2013/03/14"/>
    <x v="7"/>
    <m/>
    <m/>
    <n v="0"/>
  </r>
  <r>
    <x v="38"/>
    <s v="101"/>
    <s v="2013/04/30"/>
    <x v="5"/>
    <m/>
    <n v="1250"/>
    <n v="1250"/>
  </r>
  <r>
    <x v="39"/>
    <s v="222"/>
    <s v="2009/03/21"/>
    <x v="3"/>
    <m/>
    <m/>
    <n v="0"/>
  </r>
  <r>
    <x v="40"/>
    <s v="118"/>
    <s v="2005/03/03"/>
    <x v="9"/>
    <m/>
    <m/>
    <n v="0"/>
  </r>
  <r>
    <x v="40"/>
    <s v="118"/>
    <s v="2009/05/00"/>
    <x v="0"/>
    <m/>
    <m/>
    <n v="0"/>
  </r>
  <r>
    <x v="40"/>
    <s v="118"/>
    <s v="2010/11/01"/>
    <x v="2"/>
    <m/>
    <m/>
    <n v="0"/>
  </r>
  <r>
    <x v="40"/>
    <s v="118"/>
    <s v="2010/11/01"/>
    <x v="3"/>
    <m/>
    <m/>
    <n v="0"/>
  </r>
  <r>
    <x v="40"/>
    <s v="118"/>
    <s v="2010/11/04"/>
    <x v="3"/>
    <m/>
    <n v="116"/>
    <n v="116"/>
  </r>
  <r>
    <x v="40"/>
    <s v="118"/>
    <s v="2016/05/02"/>
    <x v="2"/>
    <m/>
    <n v="30"/>
    <n v="30"/>
  </r>
  <r>
    <x v="40"/>
    <s v="118"/>
    <s v="2016/05/02"/>
    <x v="3"/>
    <m/>
    <n v="541"/>
    <n v="541"/>
  </r>
  <r>
    <x v="40"/>
    <s v="118"/>
    <s v="2018/02/15"/>
    <x v="3"/>
    <m/>
    <n v="55"/>
    <n v="55"/>
  </r>
  <r>
    <x v="41"/>
    <s v="102"/>
    <s v="1990/09/27"/>
    <x v="11"/>
    <m/>
    <m/>
    <n v="0"/>
  </r>
  <r>
    <x v="41"/>
    <s v="102"/>
    <s v="1991/03/18"/>
    <x v="5"/>
    <m/>
    <m/>
    <n v="0"/>
  </r>
  <r>
    <x v="41"/>
    <s v="102"/>
    <s v="1992/04/21"/>
    <x v="2"/>
    <m/>
    <m/>
    <n v="0"/>
  </r>
  <r>
    <x v="41"/>
    <s v="102"/>
    <s v="1993/02/11"/>
    <x v="4"/>
    <m/>
    <m/>
    <n v="0"/>
  </r>
  <r>
    <x v="41"/>
    <s v="102"/>
    <s v="1995/04/10"/>
    <x v="6"/>
    <m/>
    <m/>
    <n v="0"/>
  </r>
  <r>
    <x v="41"/>
    <s v="102"/>
    <s v="1995/05/09"/>
    <x v="6"/>
    <m/>
    <n v="95"/>
    <n v="95"/>
  </r>
  <r>
    <x v="41"/>
    <s v="102"/>
    <s v="1995/05/15"/>
    <x v="11"/>
    <m/>
    <m/>
    <n v="0"/>
  </r>
  <r>
    <x v="41"/>
    <s v="102"/>
    <s v="1996/08/05"/>
    <x v="5"/>
    <m/>
    <n v="40"/>
    <n v="40"/>
  </r>
  <r>
    <x v="41"/>
    <s v="102"/>
    <s v="1997/04/06"/>
    <x v="2"/>
    <m/>
    <n v="100"/>
    <n v="100"/>
  </r>
  <r>
    <x v="41"/>
    <s v="102"/>
    <s v="1997/04/13"/>
    <x v="2"/>
    <m/>
    <m/>
    <n v="0"/>
  </r>
  <r>
    <x v="41"/>
    <s v="102"/>
    <s v="1998/05/09"/>
    <x v="2"/>
    <m/>
    <m/>
    <n v="0"/>
  </r>
  <r>
    <x v="41"/>
    <s v="102"/>
    <s v="1998/10/22"/>
    <x v="3"/>
    <m/>
    <m/>
    <n v="0"/>
  </r>
  <r>
    <x v="41"/>
    <s v="102"/>
    <s v="1999/08/12"/>
    <x v="19"/>
    <m/>
    <n v="1"/>
    <n v="1"/>
  </r>
  <r>
    <x v="41"/>
    <s v="102"/>
    <s v="2003/12/11"/>
    <x v="2"/>
    <m/>
    <m/>
    <n v="0"/>
  </r>
  <r>
    <x v="41"/>
    <s v="102"/>
    <s v="2004/01/02"/>
    <x v="2"/>
    <m/>
    <m/>
    <n v="0"/>
  </r>
  <r>
    <x v="41"/>
    <s v="102"/>
    <s v="2004/04/24"/>
    <x v="3"/>
    <n v="18"/>
    <m/>
    <n v="18"/>
  </r>
  <r>
    <x v="41"/>
    <s v="102"/>
    <s v="2004/09/09"/>
    <x v="2"/>
    <m/>
    <n v="300"/>
    <n v="300"/>
  </r>
  <r>
    <x v="41"/>
    <s v="102"/>
    <s v="2005/06/13"/>
    <x v="16"/>
    <m/>
    <m/>
    <n v="0"/>
  </r>
  <r>
    <x v="41"/>
    <s v="102"/>
    <s v="2006/11/03"/>
    <x v="2"/>
    <m/>
    <n v="50000"/>
    <n v="50000"/>
  </r>
  <r>
    <x v="41"/>
    <s v="102"/>
    <s v="2006/12/06"/>
    <x v="2"/>
    <m/>
    <n v="50"/>
    <n v="50"/>
  </r>
  <r>
    <x v="41"/>
    <s v="102"/>
    <s v="2006/12/15"/>
    <x v="16"/>
    <m/>
    <n v="535"/>
    <n v="535"/>
  </r>
  <r>
    <x v="41"/>
    <s v="102"/>
    <s v="2007/07/30"/>
    <x v="2"/>
    <m/>
    <n v="10000"/>
    <n v="10000"/>
  </r>
  <r>
    <x v="41"/>
    <s v="102"/>
    <s v="2007/09/20"/>
    <x v="2"/>
    <m/>
    <m/>
    <n v="0"/>
  </r>
  <r>
    <x v="41"/>
    <s v="102"/>
    <s v="2007/11/16"/>
    <x v="2"/>
    <m/>
    <n v="4000"/>
    <n v="4000"/>
  </r>
  <r>
    <x v="41"/>
    <s v="102"/>
    <s v="2008/10/14"/>
    <x v="16"/>
    <m/>
    <n v="69"/>
    <n v="69"/>
  </r>
  <r>
    <x v="41"/>
    <s v="102"/>
    <s v="2010/05/02"/>
    <x v="2"/>
    <m/>
    <n v="184"/>
    <n v="184"/>
  </r>
  <r>
    <x v="41"/>
    <s v="102"/>
    <s v="2010/09/18"/>
    <x v="2"/>
    <m/>
    <m/>
    <n v="0"/>
  </r>
  <r>
    <x v="41"/>
    <s v="102"/>
    <s v="2010/12/25"/>
    <x v="2"/>
    <m/>
    <m/>
    <n v="0"/>
  </r>
  <r>
    <x v="41"/>
    <s v="102"/>
    <s v="2011/04/22"/>
    <x v="2"/>
    <m/>
    <n v="11765"/>
    <n v="11765"/>
  </r>
  <r>
    <x v="41"/>
    <s v="102"/>
    <s v="2011/04/23"/>
    <x v="2"/>
    <m/>
    <n v="3414"/>
    <n v="3414"/>
  </r>
  <r>
    <x v="41"/>
    <s v="102"/>
    <s v="2011/06/29"/>
    <x v="2"/>
    <m/>
    <n v="2350"/>
    <n v="2350"/>
  </r>
  <r>
    <x v="41"/>
    <s v="102"/>
    <s v="2011/10/18"/>
    <x v="3"/>
    <m/>
    <m/>
    <n v="0"/>
  </r>
  <r>
    <x v="41"/>
    <s v="102"/>
    <s v="2011/10/20"/>
    <x v="3"/>
    <m/>
    <n v="183"/>
    <n v="183"/>
  </r>
  <r>
    <x v="41"/>
    <s v="102"/>
    <s v="2011/10/24"/>
    <x v="3"/>
    <m/>
    <m/>
    <n v="0"/>
  </r>
  <r>
    <x v="41"/>
    <s v="102"/>
    <s v="2012/00/00"/>
    <x v="2"/>
    <m/>
    <n v="3000"/>
    <n v="3000"/>
  </r>
  <r>
    <x v="42"/>
    <s v="227"/>
    <s v="2010/04/14"/>
    <x v="2"/>
    <m/>
    <m/>
    <n v="0"/>
  </r>
  <r>
    <x v="42"/>
    <s v="227"/>
    <s v="2013/04/00"/>
    <x v="2"/>
    <m/>
    <m/>
    <n v="0"/>
  </r>
  <r>
    <x v="42"/>
    <s v="227"/>
    <s v="2014/00/31"/>
    <x v="2"/>
    <m/>
    <m/>
    <n v="0"/>
  </r>
  <r>
    <x v="42"/>
    <s v="227"/>
    <s v="2014/03/00"/>
    <x v="2"/>
    <m/>
    <m/>
    <n v="0"/>
  </r>
  <r>
    <x v="42"/>
    <s v="227"/>
    <s v="2014/03/04"/>
    <x v="2"/>
    <m/>
    <m/>
    <n v="0"/>
  </r>
  <r>
    <x v="42"/>
    <s v="227"/>
    <s v="2014/03/31"/>
    <x v="18"/>
    <m/>
    <m/>
    <n v="0"/>
  </r>
  <r>
    <x v="42"/>
    <s v="227"/>
    <s v="2014/03/31"/>
    <x v="3"/>
    <m/>
    <n v="9000"/>
    <n v="9000"/>
  </r>
  <r>
    <x v="42"/>
    <s v="227"/>
    <s v="2014/04/02"/>
    <x v="3"/>
    <m/>
    <n v="3000"/>
    <n v="3000"/>
  </r>
  <r>
    <x v="42"/>
    <s v="227"/>
    <s v="2017/03/02"/>
    <x v="2"/>
    <m/>
    <n v="956"/>
    <n v="956"/>
  </r>
  <r>
    <x v="42"/>
    <s v="227"/>
    <s v="2017/03/23"/>
    <x v="3"/>
    <m/>
    <m/>
    <n v="0"/>
  </r>
  <r>
    <x v="42"/>
    <s v="227"/>
    <s v="2017/07/04"/>
    <x v="2"/>
    <m/>
    <n v="150"/>
    <n v="150"/>
  </r>
  <r>
    <x v="43"/>
    <s v="413"/>
    <s v="2007/07/14"/>
    <x v="3"/>
    <m/>
    <n v="6"/>
    <n v="6"/>
  </r>
  <r>
    <x v="43"/>
    <s v="413"/>
    <s v="2008/03/25"/>
    <x v="2"/>
    <m/>
    <n v="7123"/>
    <n v="7123"/>
  </r>
  <r>
    <x v="43"/>
    <s v="413"/>
    <s v="2008/06/02"/>
    <x v="2"/>
    <m/>
    <m/>
    <n v="0"/>
  </r>
  <r>
    <x v="43"/>
    <s v="413"/>
    <s v="2011/10/26"/>
    <x v="2"/>
    <m/>
    <m/>
    <n v="0"/>
  </r>
  <r>
    <x v="43"/>
    <s v="413"/>
    <s v="2014/02/00"/>
    <x v="2"/>
    <m/>
    <m/>
    <n v="0"/>
  </r>
  <r>
    <x v="43"/>
    <s v="413"/>
    <s v="2014/08/20"/>
    <x v="2"/>
    <m/>
    <n v="670"/>
    <n v="670"/>
  </r>
  <r>
    <x v="43"/>
    <s v="413"/>
    <s v="2015/02/19"/>
    <x v="3"/>
    <m/>
    <n v="578"/>
    <n v="578"/>
  </r>
  <r>
    <x v="43"/>
    <s v="413"/>
    <s v="2015/02/23"/>
    <x v="2"/>
    <m/>
    <m/>
    <n v="0"/>
  </r>
  <r>
    <x v="43"/>
    <s v="413"/>
    <s v="2015/04/11"/>
    <x v="2"/>
    <m/>
    <n v="158"/>
    <n v="158"/>
  </r>
  <r>
    <x v="43"/>
    <s v="413"/>
    <s v="2015/10/03"/>
    <x v="3"/>
    <m/>
    <n v="6755"/>
    <n v="6755"/>
  </r>
  <r>
    <x v="43"/>
    <s v="413"/>
    <s v="2015/10/31"/>
    <x v="3"/>
    <m/>
    <n v="165"/>
    <n v="165"/>
  </r>
  <r>
    <x v="43"/>
    <s v="413"/>
    <s v="2016/08/30"/>
    <x v="3"/>
    <m/>
    <n v="800"/>
    <n v="800"/>
  </r>
  <r>
    <x v="43"/>
    <s v="413"/>
    <s v="2017/05/25"/>
    <x v="3"/>
    <m/>
    <n v="2190"/>
    <n v="2190"/>
  </r>
  <r>
    <x v="43"/>
    <s v="413"/>
    <s v="2017/08/06"/>
    <x v="3"/>
    <m/>
    <n v="18000"/>
    <n v="18000"/>
  </r>
  <r>
    <x v="43"/>
    <s v="413"/>
    <s v="2017/08/25"/>
    <x v="3"/>
    <m/>
    <n v="35"/>
    <n v="35"/>
  </r>
  <r>
    <x v="44"/>
    <s v="414"/>
    <s v="2009/09/25"/>
    <x v="2"/>
    <m/>
    <m/>
    <n v="0"/>
  </r>
  <r>
    <x v="44"/>
    <s v="414"/>
    <s v="2011/01/13"/>
    <x v="2"/>
    <m/>
    <m/>
    <n v="0"/>
  </r>
  <r>
    <x v="44"/>
    <s v="414"/>
    <s v="2011/04/03"/>
    <x v="11"/>
    <m/>
    <n v="80"/>
    <n v="80"/>
  </r>
  <r>
    <x v="44"/>
    <s v="414"/>
    <s v="2011/09/18"/>
    <x v="2"/>
    <m/>
    <m/>
    <n v="0"/>
  </r>
  <r>
    <x v="44"/>
    <s v="414"/>
    <s v="2013/00/00"/>
    <x v="3"/>
    <m/>
    <n v="945"/>
    <n v="945"/>
  </r>
  <r>
    <x v="44"/>
    <s v="414"/>
    <s v="2013/04/00"/>
    <x v="2"/>
    <m/>
    <m/>
    <n v="0"/>
  </r>
  <r>
    <x v="44"/>
    <s v="414"/>
    <s v="2013/06/07"/>
    <x v="2"/>
    <m/>
    <n v="1434"/>
    <n v="1434"/>
  </r>
  <r>
    <x v="44"/>
    <s v="414"/>
    <s v="2013/07/04"/>
    <x v="3"/>
    <m/>
    <n v="345"/>
    <n v="345"/>
  </r>
  <r>
    <x v="44"/>
    <s v="414"/>
    <s v="2013/09/00"/>
    <x v="3"/>
    <m/>
    <m/>
    <n v="0"/>
  </r>
  <r>
    <x v="44"/>
    <s v="414"/>
    <s v="2013/09/09"/>
    <x v="3"/>
    <m/>
    <m/>
    <n v="0"/>
  </r>
  <r>
    <x v="44"/>
    <s v="414"/>
    <s v="2013/09/12"/>
    <x v="21"/>
    <m/>
    <n v="100"/>
    <n v="100"/>
  </r>
  <r>
    <x v="45"/>
    <s v="206"/>
    <s v="1992/00/00"/>
    <x v="3"/>
    <m/>
    <m/>
    <n v="0"/>
  </r>
  <r>
    <x v="45"/>
    <s v="206"/>
    <s v="2000/09/03"/>
    <x v="9"/>
    <m/>
    <n v="3000"/>
    <n v="3000"/>
  </r>
  <r>
    <x v="45"/>
    <s v="206"/>
    <s v="2003/09/02"/>
    <x v="2"/>
    <m/>
    <m/>
    <n v="0"/>
  </r>
  <r>
    <x v="45"/>
    <s v="206"/>
    <s v="2005/03/21"/>
    <x v="14"/>
    <m/>
    <n v="92"/>
    <n v="92"/>
  </r>
  <r>
    <x v="45"/>
    <s v="206"/>
    <s v="2006/07/14"/>
    <x v="2"/>
    <m/>
    <n v="831"/>
    <n v="831"/>
  </r>
  <r>
    <x v="45"/>
    <s v="206"/>
    <s v="2006/08/05"/>
    <x v="2"/>
    <m/>
    <m/>
    <n v="0"/>
  </r>
  <r>
    <x v="45"/>
    <s v="206"/>
    <s v="2007/07/00"/>
    <x v="2"/>
    <m/>
    <m/>
    <n v="0"/>
  </r>
  <r>
    <x v="45"/>
    <s v="206"/>
    <s v="2007/09/00"/>
    <x v="2"/>
    <m/>
    <m/>
    <n v="0"/>
  </r>
  <r>
    <x v="45"/>
    <s v="206"/>
    <s v="2010/04/00"/>
    <x v="2"/>
    <n v="1"/>
    <n v="2121"/>
    <n v="2122"/>
  </r>
  <r>
    <x v="45"/>
    <s v="206"/>
    <s v="2010/05/14"/>
    <x v="2"/>
    <m/>
    <m/>
    <n v="0"/>
  </r>
  <r>
    <x v="45"/>
    <s v="206"/>
    <s v="2013/08/05"/>
    <x v="2"/>
    <m/>
    <m/>
    <n v="0"/>
  </r>
  <r>
    <x v="45"/>
    <s v="206"/>
    <s v="2017/10/03"/>
    <x v="2"/>
    <m/>
    <n v="850"/>
    <n v="850"/>
  </r>
  <r>
    <x v="46"/>
    <s v="406"/>
    <s v="1993/00/00"/>
    <x v="2"/>
    <m/>
    <m/>
    <n v="0"/>
  </r>
  <r>
    <x v="46"/>
    <s v="406"/>
    <s v="1994/05/03"/>
    <x v="6"/>
    <m/>
    <m/>
    <n v="0"/>
  </r>
  <r>
    <x v="46"/>
    <s v="406"/>
    <s v="1995/05/07"/>
    <x v="2"/>
    <m/>
    <m/>
    <n v="0"/>
  </r>
  <r>
    <x v="46"/>
    <s v="406"/>
    <s v="2000/03/03"/>
    <x v="16"/>
    <m/>
    <m/>
    <n v="0"/>
  </r>
  <r>
    <x v="46"/>
    <s v="406"/>
    <s v="2001/04/30"/>
    <x v="2"/>
    <m/>
    <n v="300"/>
    <n v="300"/>
  </r>
  <r>
    <x v="46"/>
    <s v="406"/>
    <s v="2001/05/01"/>
    <x v="2"/>
    <m/>
    <n v="114"/>
    <n v="114"/>
  </r>
  <r>
    <x v="46"/>
    <s v="406"/>
    <s v="2002/05/20"/>
    <x v="3"/>
    <m/>
    <n v="320"/>
    <n v="320"/>
  </r>
  <r>
    <x v="46"/>
    <s v="406"/>
    <s v="2003/10/06"/>
    <x v="5"/>
    <m/>
    <n v="50"/>
    <n v="50"/>
  </r>
  <r>
    <x v="46"/>
    <s v="406"/>
    <s v="2003/10/09"/>
    <x v="16"/>
    <m/>
    <n v="1000"/>
    <n v="1000"/>
  </r>
  <r>
    <x v="46"/>
    <s v="406"/>
    <s v="2004/01/00"/>
    <x v="3"/>
    <m/>
    <n v="59"/>
    <n v="59"/>
  </r>
  <r>
    <x v="46"/>
    <s v="406"/>
    <s v="2004/10/22"/>
    <x v="2"/>
    <m/>
    <n v="10000"/>
    <n v="10000"/>
  </r>
  <r>
    <x v="46"/>
    <s v="406"/>
    <s v="2004/11/05"/>
    <x v="3"/>
    <m/>
    <m/>
    <n v="0"/>
  </r>
  <r>
    <x v="46"/>
    <s v="406"/>
    <s v="2005/08/23"/>
    <x v="19"/>
    <m/>
    <n v="1448"/>
    <n v="1448"/>
  </r>
  <r>
    <x v="46"/>
    <s v="406"/>
    <s v="2008/06/02"/>
    <x v="2"/>
    <m/>
    <m/>
    <n v="0"/>
  </r>
  <r>
    <x v="46"/>
    <s v="406"/>
    <s v="2008/08/08"/>
    <x v="12"/>
    <n v="19"/>
    <m/>
    <n v="19"/>
  </r>
  <r>
    <x v="46"/>
    <s v="406"/>
    <s v="2008/08/14"/>
    <x v="12"/>
    <m/>
    <n v="52"/>
    <n v="52"/>
  </r>
  <r>
    <x v="46"/>
    <s v="406"/>
    <s v="2009/03/08"/>
    <x v="16"/>
    <m/>
    <n v="58"/>
    <n v="58"/>
  </r>
  <r>
    <x v="46"/>
    <s v="406"/>
    <s v="2010/00/00"/>
    <x v="2"/>
    <m/>
    <m/>
    <n v="0"/>
  </r>
  <r>
    <x v="46"/>
    <s v="406"/>
    <s v="2010/03/05"/>
    <x v="2"/>
    <m/>
    <m/>
    <n v="0"/>
  </r>
  <r>
    <x v="46"/>
    <s v="406"/>
    <s v="2010/05/25"/>
    <x v="2"/>
    <m/>
    <n v="129"/>
    <n v="129"/>
  </r>
  <r>
    <x v="46"/>
    <s v="406"/>
    <s v="2011/05/06"/>
    <x v="19"/>
    <m/>
    <m/>
    <n v="0"/>
  </r>
  <r>
    <x v="46"/>
    <s v="406"/>
    <s v="2011/10/02"/>
    <x v="2"/>
    <m/>
    <n v="1396"/>
    <n v="1396"/>
  </r>
  <r>
    <x v="46"/>
    <s v="406"/>
    <s v="2011/11/08"/>
    <x v="16"/>
    <m/>
    <n v="50"/>
    <n v="50"/>
  </r>
  <r>
    <x v="46"/>
    <s v="406"/>
    <s v="2013/03/00"/>
    <x v="2"/>
    <m/>
    <m/>
    <n v="0"/>
  </r>
  <r>
    <x v="46"/>
    <s v="406"/>
    <s v="2013/05/00"/>
    <x v="2"/>
    <m/>
    <n v="300"/>
    <n v="300"/>
  </r>
  <r>
    <x v="46"/>
    <s v="406"/>
    <s v="2013/05/00"/>
    <x v="3"/>
    <m/>
    <m/>
    <n v="0"/>
  </r>
  <r>
    <x v="46"/>
    <s v="406"/>
    <s v="2013/05/01"/>
    <x v="2"/>
    <m/>
    <n v="200"/>
    <n v="200"/>
  </r>
  <r>
    <x v="46"/>
    <s v="406"/>
    <s v="2013/05/02"/>
    <x v="2"/>
    <m/>
    <m/>
    <n v="0"/>
  </r>
  <r>
    <x v="46"/>
    <s v="406"/>
    <s v="2013/05/05"/>
    <x v="2"/>
    <m/>
    <m/>
    <n v="0"/>
  </r>
  <r>
    <x v="46"/>
    <s v="406"/>
    <s v="2013/08/00"/>
    <x v="2"/>
    <m/>
    <m/>
    <n v="0"/>
  </r>
  <r>
    <x v="46"/>
    <s v="406"/>
    <s v="2013/12/00"/>
    <x v="2"/>
    <m/>
    <m/>
    <n v="0"/>
  </r>
  <r>
    <x v="46"/>
    <s v="406"/>
    <s v="2014/02/02"/>
    <x v="2"/>
    <m/>
    <n v="105"/>
    <n v="105"/>
  </r>
  <r>
    <x v="46"/>
    <s v="406"/>
    <s v="2014/05/14"/>
    <x v="3"/>
    <m/>
    <n v="3725"/>
    <n v="3725"/>
  </r>
  <r>
    <x v="46"/>
    <s v="406"/>
    <s v="2014/08/19"/>
    <x v="3"/>
    <m/>
    <n v="2320"/>
    <n v="2320"/>
  </r>
  <r>
    <x v="46"/>
    <s v="406"/>
    <s v="2015/02/19"/>
    <x v="2"/>
    <m/>
    <m/>
    <n v="0"/>
  </r>
  <r>
    <x v="46"/>
    <s v="406"/>
    <s v="2015/04/12"/>
    <x v="2"/>
    <m/>
    <m/>
    <n v="0"/>
  </r>
  <r>
    <x v="46"/>
    <s v="406"/>
    <s v="2016/04/04"/>
    <x v="2"/>
    <m/>
    <n v="2334"/>
    <n v="2334"/>
  </r>
  <r>
    <x v="46"/>
    <s v="406"/>
    <s v="2016/04/06"/>
    <x v="2"/>
    <m/>
    <n v="4050"/>
    <n v="4050"/>
  </r>
  <r>
    <x v="46"/>
    <s v="406"/>
    <s v="2016/04/12"/>
    <x v="27"/>
    <m/>
    <m/>
    <n v="0"/>
  </r>
  <r>
    <x v="46"/>
    <s v="406"/>
    <s v="2016/04/12"/>
    <x v="2"/>
    <m/>
    <n v="453"/>
    <n v="453"/>
  </r>
  <r>
    <x v="46"/>
    <s v="406"/>
    <s v="2016/04/12"/>
    <x v="14"/>
    <m/>
    <n v="138"/>
    <n v="138"/>
  </r>
  <r>
    <x v="46"/>
    <s v="406"/>
    <s v="2016/04/12"/>
    <x v="3"/>
    <m/>
    <n v="2197"/>
    <n v="2197"/>
  </r>
  <r>
    <x v="46"/>
    <s v="406"/>
    <s v="2017/07/04"/>
    <x v="3"/>
    <m/>
    <m/>
    <n v="0"/>
  </r>
  <r>
    <x v="46"/>
    <s v="406"/>
    <s v="2017/07/24"/>
    <x v="2"/>
    <m/>
    <n v="38"/>
    <n v="38"/>
  </r>
  <r>
    <x v="46"/>
    <s v="406"/>
    <s v="2017/10/05"/>
    <x v="19"/>
    <m/>
    <n v="2683"/>
    <n v="2683"/>
  </r>
  <r>
    <x v="46"/>
    <s v="406"/>
    <s v="2018/06/27"/>
    <x v="19"/>
    <m/>
    <m/>
    <n v="0"/>
  </r>
  <r>
    <x v="47"/>
    <s v="207"/>
    <s v="2003/02/00"/>
    <x v="1"/>
    <m/>
    <m/>
    <n v="0"/>
  </r>
  <r>
    <x v="47"/>
    <s v="207"/>
    <s v="2007/01/00"/>
    <x v="2"/>
    <m/>
    <m/>
    <n v="0"/>
  </r>
  <r>
    <x v="47"/>
    <s v="207"/>
    <s v="2007/07/00"/>
    <x v="1"/>
    <m/>
    <m/>
    <n v="0"/>
  </r>
  <r>
    <x v="47"/>
    <s v="207"/>
    <s v="2007/07/00"/>
    <x v="2"/>
    <m/>
    <m/>
    <n v="0"/>
  </r>
  <r>
    <x v="47"/>
    <s v="207"/>
    <s v="2007/08/00"/>
    <x v="27"/>
    <m/>
    <m/>
    <n v="0"/>
  </r>
  <r>
    <x v="47"/>
    <s v="207"/>
    <s v="2007/08/00"/>
    <x v="3"/>
    <m/>
    <m/>
    <n v="0"/>
  </r>
  <r>
    <x v="47"/>
    <s v="207"/>
    <s v="2007/08/24"/>
    <x v="2"/>
    <m/>
    <m/>
    <n v="0"/>
  </r>
  <r>
    <x v="47"/>
    <s v="207"/>
    <s v="2007/08/24"/>
    <x v="3"/>
    <m/>
    <m/>
    <n v="0"/>
  </r>
  <r>
    <x v="47"/>
    <s v="207"/>
    <s v="2007/09/00"/>
    <x v="2"/>
    <m/>
    <m/>
    <n v="0"/>
  </r>
  <r>
    <x v="47"/>
    <s v="207"/>
    <s v="2007/10/00"/>
    <x v="2"/>
    <m/>
    <n v="11000"/>
    <n v="11000"/>
  </r>
  <r>
    <x v="47"/>
    <s v="207"/>
    <s v="2008/06/02"/>
    <x v="2"/>
    <m/>
    <m/>
    <n v="0"/>
  </r>
  <r>
    <x v="47"/>
    <s v="207"/>
    <s v="2009/06/00"/>
    <x v="0"/>
    <m/>
    <m/>
    <n v="0"/>
  </r>
  <r>
    <x v="47"/>
    <s v="207"/>
    <s v="2009/06/25"/>
    <x v="2"/>
    <m/>
    <m/>
    <n v="0"/>
  </r>
  <r>
    <x v="47"/>
    <s v="207"/>
    <s v="2009/07/15"/>
    <x v="19"/>
    <m/>
    <m/>
    <n v="0"/>
  </r>
  <r>
    <x v="47"/>
    <s v="207"/>
    <s v="2010/04/20"/>
    <x v="2"/>
    <m/>
    <n v="7000"/>
    <n v="7000"/>
  </r>
  <r>
    <x v="47"/>
    <s v="207"/>
    <s v="2010/05/14"/>
    <x v="2"/>
    <m/>
    <m/>
    <n v="0"/>
  </r>
  <r>
    <x v="47"/>
    <s v="207"/>
    <s v="2010/06/04"/>
    <x v="2"/>
    <m/>
    <m/>
    <n v="0"/>
  </r>
  <r>
    <x v="47"/>
    <s v="207"/>
    <s v="2010/09/15"/>
    <x v="2"/>
    <m/>
    <m/>
    <n v="0"/>
  </r>
  <r>
    <x v="47"/>
    <s v="207"/>
    <s v="2010/09/16"/>
    <x v="10"/>
    <m/>
    <n v="75000"/>
    <n v="75000"/>
  </r>
  <r>
    <x v="47"/>
    <s v="207"/>
    <s v="2010/09/20"/>
    <x v="2"/>
    <m/>
    <m/>
    <n v="0"/>
  </r>
  <r>
    <x v="47"/>
    <s v="207"/>
    <s v="2010/09/30"/>
    <x v="2"/>
    <m/>
    <m/>
    <n v="0"/>
  </r>
  <r>
    <x v="47"/>
    <s v="207"/>
    <s v="2010/10/05"/>
    <x v="2"/>
    <m/>
    <m/>
    <n v="0"/>
  </r>
  <r>
    <x v="47"/>
    <s v="207"/>
    <s v="2011/08/02"/>
    <x v="0"/>
    <m/>
    <m/>
    <n v="0"/>
  </r>
  <r>
    <x v="47"/>
    <s v="207"/>
    <s v="2011/10/02"/>
    <x v="2"/>
    <m/>
    <n v="798"/>
    <n v="798"/>
  </r>
  <r>
    <x v="47"/>
    <s v="207"/>
    <s v="2011/10/24"/>
    <x v="2"/>
    <m/>
    <m/>
    <n v="0"/>
  </r>
  <r>
    <x v="47"/>
    <s v="207"/>
    <s v="2011/11/11"/>
    <x v="2"/>
    <m/>
    <n v="540"/>
    <n v="540"/>
  </r>
  <r>
    <x v="47"/>
    <s v="207"/>
    <s v="2012/08/00"/>
    <x v="2"/>
    <m/>
    <n v="25000"/>
    <n v="25000"/>
  </r>
  <r>
    <x v="47"/>
    <s v="207"/>
    <s v="2012/09/00"/>
    <x v="2"/>
    <m/>
    <m/>
    <n v="0"/>
  </r>
  <r>
    <x v="47"/>
    <s v="207"/>
    <s v="2012/09/00"/>
    <x v="3"/>
    <m/>
    <m/>
    <n v="0"/>
  </r>
  <r>
    <x v="47"/>
    <s v="207"/>
    <s v="2012/09/30"/>
    <x v="3"/>
    <m/>
    <m/>
    <n v="0"/>
  </r>
  <r>
    <x v="47"/>
    <s v="207"/>
    <s v="2013/10/16"/>
    <x v="2"/>
    <m/>
    <m/>
    <n v="0"/>
  </r>
  <r>
    <x v="47"/>
    <s v="207"/>
    <s v="2013/10/31"/>
    <x v="3"/>
    <m/>
    <m/>
    <n v="0"/>
  </r>
  <r>
    <x v="47"/>
    <s v="207"/>
    <s v="2014/10/06"/>
    <x v="2"/>
    <m/>
    <m/>
    <n v="0"/>
  </r>
  <r>
    <x v="47"/>
    <s v="207"/>
    <s v="2014/10/16"/>
    <x v="2"/>
    <m/>
    <n v="66573"/>
    <n v="66573"/>
  </r>
  <r>
    <x v="47"/>
    <s v="207"/>
    <s v="2016/07/01"/>
    <x v="3"/>
    <m/>
    <n v="5"/>
    <n v="5"/>
  </r>
  <r>
    <x v="47"/>
    <s v="207"/>
    <s v="2016/09/14"/>
    <x v="3"/>
    <m/>
    <n v="191"/>
    <n v="191"/>
  </r>
  <r>
    <x v="47"/>
    <s v="207"/>
    <s v="2017/02/03"/>
    <x v="2"/>
    <m/>
    <m/>
    <n v="0"/>
  </r>
  <r>
    <x v="47"/>
    <s v="207"/>
    <s v="2017/09/11"/>
    <x v="2"/>
    <m/>
    <n v="3110"/>
    <n v="3110"/>
  </r>
  <r>
    <x v="47"/>
    <s v="207"/>
    <s v="2018/04/00"/>
    <x v="3"/>
    <m/>
    <n v="50678"/>
    <n v="50678"/>
  </r>
  <r>
    <x v="48"/>
    <s v="112"/>
    <s v="2003/07/19"/>
    <x v="2"/>
    <m/>
    <m/>
    <n v="0"/>
  </r>
  <r>
    <x v="48"/>
    <s v="112"/>
    <s v="2004/05/17"/>
    <x v="2"/>
    <m/>
    <n v="489"/>
    <n v="489"/>
  </r>
  <r>
    <x v="48"/>
    <s v="112"/>
    <s v="2008/06/02"/>
    <x v="2"/>
    <m/>
    <m/>
    <n v="0"/>
  </r>
  <r>
    <x v="48"/>
    <s v="112"/>
    <s v="2009/09/30"/>
    <x v="2"/>
    <m/>
    <n v="338"/>
    <n v="338"/>
  </r>
  <r>
    <x v="48"/>
    <s v="112"/>
    <s v="2011/03/07"/>
    <x v="2"/>
    <m/>
    <m/>
    <n v="0"/>
  </r>
  <r>
    <x v="48"/>
    <s v="112"/>
    <s v="2011/03/07"/>
    <x v="3"/>
    <m/>
    <m/>
    <n v="0"/>
  </r>
  <r>
    <x v="48"/>
    <s v="112"/>
    <s v="2011/03/23"/>
    <x v="2"/>
    <m/>
    <m/>
    <n v="0"/>
  </r>
  <r>
    <x v="48"/>
    <s v="112"/>
    <s v="2011/03/23"/>
    <x v="3"/>
    <m/>
    <m/>
    <n v="0"/>
  </r>
  <r>
    <x v="48"/>
    <s v="112"/>
    <s v="2011/03/27"/>
    <x v="2"/>
    <m/>
    <m/>
    <n v="0"/>
  </r>
  <r>
    <x v="48"/>
    <s v="112"/>
    <s v="2011/03/27"/>
    <x v="11"/>
    <m/>
    <n v="300"/>
    <n v="300"/>
  </r>
  <r>
    <x v="48"/>
    <s v="112"/>
    <s v="2011/03/27"/>
    <x v="3"/>
    <m/>
    <m/>
    <n v="0"/>
  </r>
  <r>
    <x v="48"/>
    <s v="112"/>
    <s v="2011/04/15"/>
    <x v="2"/>
    <m/>
    <m/>
    <n v="0"/>
  </r>
  <r>
    <x v="48"/>
    <s v="112"/>
    <s v="2011/04/17"/>
    <x v="14"/>
    <m/>
    <n v="1078"/>
    <n v="1078"/>
  </r>
  <r>
    <x v="48"/>
    <s v="112"/>
    <s v="2011/04/19"/>
    <x v="2"/>
    <m/>
    <m/>
    <n v="0"/>
  </r>
  <r>
    <x v="48"/>
    <s v="112"/>
    <s v="2011/06/01"/>
    <x v="2"/>
    <m/>
    <m/>
    <n v="0"/>
  </r>
  <r>
    <x v="48"/>
    <s v="112"/>
    <s v="2011/10/20"/>
    <x v="2"/>
    <m/>
    <n v="644"/>
    <n v="644"/>
  </r>
  <r>
    <x v="48"/>
    <s v="112"/>
    <s v="2013/05/22"/>
    <x v="2"/>
    <m/>
    <m/>
    <n v="0"/>
  </r>
  <r>
    <x v="48"/>
    <s v="112"/>
    <s v="2015/06/09"/>
    <x v="2"/>
    <m/>
    <m/>
    <n v="0"/>
  </r>
  <r>
    <x v="48"/>
    <s v="112"/>
    <s v="2015/07/13"/>
    <x v="3"/>
    <m/>
    <n v="594"/>
    <n v="594"/>
  </r>
  <r>
    <x v="48"/>
    <s v="112"/>
    <s v="2017/10/03"/>
    <x v="6"/>
    <m/>
    <n v="170"/>
    <n v="170"/>
  </r>
  <r>
    <x v="48"/>
    <s v="112"/>
    <s v="2017/10/03"/>
    <x v="11"/>
    <m/>
    <n v="800"/>
    <n v="800"/>
  </r>
  <r>
    <x v="48"/>
    <s v="112"/>
    <s v="2018/05/28"/>
    <x v="3"/>
    <m/>
    <n v="500"/>
    <n v="500"/>
  </r>
  <r>
    <x v="49"/>
    <s v="407"/>
    <s v="2002/11/28"/>
    <x v="1"/>
    <m/>
    <m/>
    <n v="0"/>
  </r>
  <r>
    <x v="49"/>
    <s v="407"/>
    <s v="2005/06/29"/>
    <x v="16"/>
    <m/>
    <n v="142"/>
    <n v="142"/>
  </r>
  <r>
    <x v="49"/>
    <s v="407"/>
    <s v="2005/11/00"/>
    <x v="3"/>
    <m/>
    <n v="6"/>
    <n v="6"/>
  </r>
  <r>
    <x v="49"/>
    <s v="407"/>
    <s v="2006/12/18"/>
    <x v="25"/>
    <m/>
    <m/>
    <n v="0"/>
  </r>
  <r>
    <x v="49"/>
    <s v="407"/>
    <s v="2008/05/19"/>
    <x v="16"/>
    <m/>
    <n v="88"/>
    <n v="88"/>
  </r>
  <r>
    <x v="49"/>
    <s v="407"/>
    <s v="2008/05/25"/>
    <x v="2"/>
    <m/>
    <m/>
    <n v="0"/>
  </r>
  <r>
    <x v="49"/>
    <s v="407"/>
    <s v="2008/05/30"/>
    <x v="16"/>
    <m/>
    <n v="82"/>
    <n v="82"/>
  </r>
  <r>
    <x v="49"/>
    <s v="407"/>
    <s v="2008/08/10"/>
    <x v="16"/>
    <m/>
    <n v="19"/>
    <n v="19"/>
  </r>
  <r>
    <x v="49"/>
    <s v="407"/>
    <s v="2008/09/04"/>
    <x v="5"/>
    <m/>
    <m/>
    <n v="0"/>
  </r>
  <r>
    <x v="49"/>
    <s v="407"/>
    <s v="2009/04/21"/>
    <x v="0"/>
    <m/>
    <m/>
    <n v="0"/>
  </r>
  <r>
    <x v="49"/>
    <s v="407"/>
    <s v="2009/07/21"/>
    <x v="3"/>
    <m/>
    <m/>
    <n v="0"/>
  </r>
  <r>
    <x v="49"/>
    <s v="407"/>
    <s v="2009/09/30"/>
    <x v="2"/>
    <m/>
    <m/>
    <n v="0"/>
  </r>
  <r>
    <x v="49"/>
    <s v="407"/>
    <s v="2010/09/10"/>
    <x v="2"/>
    <m/>
    <m/>
    <n v="0"/>
  </r>
  <r>
    <x v="49"/>
    <s v="407"/>
    <s v="2011/03/30"/>
    <x v="2"/>
    <m/>
    <m/>
    <n v="0"/>
  </r>
  <r>
    <x v="49"/>
    <s v="407"/>
    <s v="2011/07/03"/>
    <x v="8"/>
    <m/>
    <m/>
    <n v="0"/>
  </r>
  <r>
    <x v="49"/>
    <s v="407"/>
    <s v="2011/09/19"/>
    <x v="2"/>
    <m/>
    <m/>
    <n v="0"/>
  </r>
  <r>
    <x v="49"/>
    <s v="407"/>
    <s v="2012/09/02"/>
    <x v="2"/>
    <m/>
    <m/>
    <n v="0"/>
  </r>
  <r>
    <x v="49"/>
    <s v="407"/>
    <s v="2012/11/07"/>
    <x v="2"/>
    <m/>
    <n v="250"/>
    <n v="250"/>
  </r>
  <r>
    <x v="49"/>
    <s v="407"/>
    <s v="2013/04/03"/>
    <x v="11"/>
    <m/>
    <m/>
    <n v="0"/>
  </r>
  <r>
    <x v="49"/>
    <s v="407"/>
    <s v="2013/08/11"/>
    <x v="2"/>
    <m/>
    <n v="100"/>
    <n v="100"/>
  </r>
  <r>
    <x v="49"/>
    <s v="407"/>
    <s v="2014/10/20"/>
    <x v="3"/>
    <m/>
    <n v="560"/>
    <n v="560"/>
  </r>
  <r>
    <x v="49"/>
    <s v="407"/>
    <s v="2015/03/01"/>
    <x v="2"/>
    <m/>
    <m/>
    <n v="0"/>
  </r>
  <r>
    <x v="49"/>
    <s v="407"/>
    <s v="2015/03/01"/>
    <x v="11"/>
    <m/>
    <m/>
    <n v="0"/>
  </r>
  <r>
    <x v="49"/>
    <s v="407"/>
    <s v="2016/03/28"/>
    <x v="3"/>
    <m/>
    <n v="56"/>
    <n v="56"/>
  </r>
  <r>
    <x v="49"/>
    <s v="407"/>
    <s v="2017/03/06"/>
    <x v="3"/>
    <m/>
    <n v="968"/>
    <n v="968"/>
  </r>
  <r>
    <x v="49"/>
    <s v="407"/>
    <s v="2017/04/12"/>
    <x v="21"/>
    <m/>
    <n v="516"/>
    <n v="516"/>
  </r>
  <r>
    <x v="50"/>
    <s v="103"/>
    <s v="1998/10/23"/>
    <x v="21"/>
    <m/>
    <n v="2"/>
    <n v="2"/>
  </r>
  <r>
    <x v="50"/>
    <s v="103"/>
    <s v="2005/08/20"/>
    <x v="14"/>
    <m/>
    <m/>
    <n v="0"/>
  </r>
  <r>
    <x v="50"/>
    <s v="103"/>
    <s v="2005/09/02"/>
    <x v="2"/>
    <m/>
    <n v="200"/>
    <n v="200"/>
  </r>
  <r>
    <x v="50"/>
    <s v="103"/>
    <s v="2009/07/29"/>
    <x v="0"/>
    <m/>
    <m/>
    <n v="0"/>
  </r>
  <r>
    <x v="50"/>
    <s v="103"/>
    <s v="2010/09/27"/>
    <x v="2"/>
    <m/>
    <m/>
    <n v="0"/>
  </r>
  <r>
    <x v="50"/>
    <s v="103"/>
    <s v="2011/02/20"/>
    <x v="2"/>
    <m/>
    <n v="393"/>
    <n v="393"/>
  </r>
  <r>
    <x v="50"/>
    <s v="103"/>
    <s v="2011/03/07"/>
    <x v="0"/>
    <m/>
    <m/>
    <n v="0"/>
  </r>
  <r>
    <x v="50"/>
    <s v="103"/>
    <s v="2011/03/09"/>
    <x v="0"/>
    <m/>
    <m/>
    <n v="0"/>
  </r>
  <r>
    <x v="50"/>
    <s v="103"/>
    <s v="2011/03/10"/>
    <x v="0"/>
    <m/>
    <m/>
    <n v="0"/>
  </r>
  <r>
    <x v="50"/>
    <s v="103"/>
    <s v="2012/03/31"/>
    <x v="2"/>
    <m/>
    <m/>
    <n v="0"/>
  </r>
  <r>
    <x v="50"/>
    <s v="103"/>
    <s v="2014/03/00"/>
    <x v="2"/>
    <m/>
    <m/>
    <n v="0"/>
  </r>
  <r>
    <x v="50"/>
    <s v="103"/>
    <s v="2014/03/11"/>
    <x v="2"/>
    <m/>
    <n v="96"/>
    <n v="96"/>
  </r>
  <r>
    <x v="50"/>
    <s v="103"/>
    <s v="2014/03/11"/>
    <x v="3"/>
    <m/>
    <m/>
    <n v="0"/>
  </r>
  <r>
    <x v="50"/>
    <s v="103"/>
    <s v="2014/03/13"/>
    <x v="3"/>
    <m/>
    <n v="480"/>
    <n v="480"/>
  </r>
  <r>
    <x v="50"/>
    <s v="103"/>
    <s v="2015/01/22"/>
    <x v="2"/>
    <m/>
    <m/>
    <n v="0"/>
  </r>
  <r>
    <x v="50"/>
    <s v="103"/>
    <s v="2016/11/14"/>
    <x v="2"/>
    <m/>
    <m/>
    <n v="0"/>
  </r>
  <r>
    <x v="51"/>
    <s v="210"/>
    <s v="2008/06/17"/>
    <x v="16"/>
    <m/>
    <m/>
    <n v="0"/>
  </r>
  <r>
    <x v="51"/>
    <s v="210"/>
    <s v="2009/10/17"/>
    <x v="2"/>
    <m/>
    <n v="20000"/>
    <n v="20000"/>
  </r>
  <r>
    <x v="51"/>
    <s v="210"/>
    <s v="2011/09/03"/>
    <x v="3"/>
    <m/>
    <n v="400"/>
    <n v="400"/>
  </r>
  <r>
    <x v="51"/>
    <s v="210"/>
    <s v="2011/09/14"/>
    <x v="1"/>
    <m/>
    <m/>
    <n v="0"/>
  </r>
  <r>
    <x v="51"/>
    <s v="210"/>
    <s v="2011/11/23"/>
    <x v="3"/>
    <m/>
    <n v="175300"/>
    <n v="175300"/>
  </r>
  <r>
    <x v="51"/>
    <s v="210"/>
    <s v="2013/03/07"/>
    <x v="2"/>
    <m/>
    <m/>
    <n v="0"/>
  </r>
  <r>
    <x v="51"/>
    <s v="210"/>
    <s v="2014/07/03"/>
    <x v="3"/>
    <m/>
    <n v="2950"/>
    <n v="2950"/>
  </r>
  <r>
    <x v="51"/>
    <s v="210"/>
    <s v="2017/05/30"/>
    <x v="2"/>
    <m/>
    <n v="17"/>
    <n v="17"/>
  </r>
  <r>
    <x v="51"/>
    <s v="210"/>
    <s v="2017/10/15"/>
    <x v="2"/>
    <m/>
    <m/>
    <n v="0"/>
  </r>
  <r>
    <x v="51"/>
    <s v="210"/>
    <s v="2018/06/20"/>
    <x v="2"/>
    <m/>
    <m/>
    <n v="0"/>
  </r>
  <r>
    <x v="52"/>
    <s v="420"/>
    <s v="2009/08/20"/>
    <x v="2"/>
    <m/>
    <m/>
    <n v="0"/>
  </r>
  <r>
    <x v="52"/>
    <s v="420"/>
    <s v="2009/09/04"/>
    <x v="2"/>
    <m/>
    <n v="80"/>
    <n v="80"/>
  </r>
  <r>
    <x v="52"/>
    <s v="420"/>
    <s v="2011/09/19"/>
    <x v="29"/>
    <m/>
    <m/>
    <n v="0"/>
  </r>
  <r>
    <x v="52"/>
    <s v="420"/>
    <s v="2013/09/14"/>
    <x v="21"/>
    <m/>
    <m/>
    <n v="0"/>
  </r>
  <r>
    <x v="52"/>
    <s v="420"/>
    <s v="2013/10/23"/>
    <x v="2"/>
    <m/>
    <n v="1785"/>
    <n v="1785"/>
  </r>
  <r>
    <x v="52"/>
    <s v="420"/>
    <s v="2015/02/16"/>
    <x v="2"/>
    <m/>
    <n v="568"/>
    <n v="568"/>
  </r>
  <r>
    <x v="52"/>
    <s v="420"/>
    <s v="2015/02/19"/>
    <x v="3"/>
    <m/>
    <m/>
    <n v="0"/>
  </r>
  <r>
    <x v="52"/>
    <s v="420"/>
    <s v="2015/02/24"/>
    <x v="2"/>
    <m/>
    <m/>
    <n v="0"/>
  </r>
  <r>
    <x v="52"/>
    <s v="420"/>
    <s v="2016/11/14"/>
    <x v="2"/>
    <m/>
    <m/>
    <n v="0"/>
  </r>
  <r>
    <x v="53"/>
    <s v="409"/>
    <s v="2011/06/28"/>
    <x v="8"/>
    <m/>
    <m/>
    <n v="0"/>
  </r>
  <r>
    <x v="53"/>
    <s v="409"/>
    <s v="2016/04/05"/>
    <x v="2"/>
    <m/>
    <n v="336"/>
    <n v="336"/>
  </r>
  <r>
    <x v="54"/>
    <s v="408"/>
    <s v="2002/01/09"/>
    <x v="2"/>
    <m/>
    <n v="37661"/>
    <n v="37661"/>
  </r>
  <r>
    <x v="54"/>
    <s v="408"/>
    <s v="2002/04/00"/>
    <x v="19"/>
    <m/>
    <m/>
    <n v="0"/>
  </r>
  <r>
    <x v="54"/>
    <s v="408"/>
    <s v="2002/04/00"/>
    <x v="2"/>
    <m/>
    <n v="169"/>
    <n v="169"/>
  </r>
  <r>
    <x v="54"/>
    <s v="408"/>
    <s v="2010/00/00"/>
    <x v="2"/>
    <m/>
    <n v="2324"/>
    <n v="2324"/>
  </r>
  <r>
    <x v="54"/>
    <s v="408"/>
    <s v="2010/02/00"/>
    <x v="2"/>
    <m/>
    <m/>
    <n v="0"/>
  </r>
  <r>
    <x v="54"/>
    <s v="408"/>
    <s v="2010/04/00"/>
    <x v="19"/>
    <m/>
    <n v="484"/>
    <n v="484"/>
  </r>
  <r>
    <x v="54"/>
    <s v="408"/>
    <s v="2010/04/00"/>
    <x v="2"/>
    <m/>
    <m/>
    <n v="0"/>
  </r>
  <r>
    <x v="54"/>
    <s v="408"/>
    <s v="2010/05/01"/>
    <x v="2"/>
    <n v="12"/>
    <m/>
    <n v="12"/>
  </r>
  <r>
    <x v="54"/>
    <s v="408"/>
    <s v="2011/00/00"/>
    <x v="2"/>
    <m/>
    <m/>
    <n v="0"/>
  </r>
  <r>
    <x v="54"/>
    <s v="408"/>
    <s v="2011/09/17"/>
    <x v="2"/>
    <m/>
    <m/>
    <n v="0"/>
  </r>
  <r>
    <x v="54"/>
    <s v="408"/>
    <s v="2013/03/00"/>
    <x v="2"/>
    <m/>
    <m/>
    <n v="0"/>
  </r>
  <r>
    <x v="54"/>
    <s v="408"/>
    <s v="2013/03/25"/>
    <x v="2"/>
    <m/>
    <m/>
    <n v="0"/>
  </r>
  <r>
    <x v="54"/>
    <s v="408"/>
    <s v="2013/04/00"/>
    <x v="2"/>
    <m/>
    <m/>
    <n v="0"/>
  </r>
  <r>
    <x v="54"/>
    <s v="408"/>
    <s v="2013/04/01"/>
    <x v="2"/>
    <m/>
    <m/>
    <n v="0"/>
  </r>
  <r>
    <x v="54"/>
    <s v="408"/>
    <s v="2013/04/04"/>
    <x v="2"/>
    <m/>
    <n v="140"/>
    <n v="140"/>
  </r>
  <r>
    <x v="54"/>
    <s v="408"/>
    <s v="2013/04/10"/>
    <x v="2"/>
    <m/>
    <m/>
    <n v="0"/>
  </r>
  <r>
    <x v="54"/>
    <s v="408"/>
    <s v="2013/04/16"/>
    <x v="2"/>
    <m/>
    <m/>
    <n v="0"/>
  </r>
  <r>
    <x v="54"/>
    <s v="408"/>
    <s v="2013/04/26"/>
    <x v="2"/>
    <m/>
    <n v="1040"/>
    <n v="1040"/>
  </r>
  <r>
    <x v="54"/>
    <s v="408"/>
    <s v="2015/01/01"/>
    <x v="2"/>
    <m/>
    <n v="600"/>
    <n v="600"/>
  </r>
  <r>
    <x v="54"/>
    <s v="408"/>
    <s v="2016/10/15"/>
    <x v="30"/>
    <m/>
    <n v="753"/>
    <n v="753"/>
  </r>
  <r>
    <x v="54"/>
    <s v="408"/>
    <s v="2017/09/20"/>
    <x v="2"/>
    <m/>
    <n v="154"/>
    <n v="154"/>
  </r>
  <r>
    <x v="54"/>
    <s v="408"/>
    <s v="2017/09/20"/>
    <x v="3"/>
    <m/>
    <n v="3"/>
    <n v="3"/>
  </r>
  <r>
    <x v="54"/>
    <s v="408"/>
    <s v="2017/10/06"/>
    <x v="2"/>
    <m/>
    <m/>
    <n v="0"/>
  </r>
  <r>
    <x v="54"/>
    <s v="408"/>
    <s v="2018/03/09"/>
    <x v="2"/>
    <m/>
    <n v="450"/>
    <n v="450"/>
  </r>
  <r>
    <x v="54"/>
    <s v="408"/>
    <s v="2018/03/15"/>
    <x v="2"/>
    <m/>
    <n v="1262"/>
    <n v="1262"/>
  </r>
  <r>
    <x v="54"/>
    <s v="408"/>
    <s v="2018/05/31"/>
    <x v="2"/>
    <m/>
    <n v="39"/>
    <n v="39"/>
  </r>
  <r>
    <x v="55"/>
    <s v="323"/>
    <s v="1991/10/01"/>
    <x v="3"/>
    <m/>
    <m/>
    <n v="0"/>
  </r>
  <r>
    <x v="55"/>
    <s v="323"/>
    <s v="1996/03/06"/>
    <x v="3"/>
    <m/>
    <m/>
    <n v="0"/>
  </r>
  <r>
    <x v="55"/>
    <s v="323"/>
    <s v="1998/10/03"/>
    <x v="11"/>
    <m/>
    <m/>
    <n v="0"/>
  </r>
  <r>
    <x v="55"/>
    <s v="323"/>
    <s v="2000/03/06"/>
    <x v="5"/>
    <m/>
    <m/>
    <n v="0"/>
  </r>
  <r>
    <x v="55"/>
    <s v="323"/>
    <s v="2006/04/16"/>
    <x v="16"/>
    <m/>
    <n v="1331"/>
    <n v="1331"/>
  </r>
  <r>
    <x v="55"/>
    <s v="323"/>
    <s v="2007/07/00"/>
    <x v="2"/>
    <m/>
    <m/>
    <n v="0"/>
  </r>
  <r>
    <x v="55"/>
    <s v="323"/>
    <s v="2007/09/00"/>
    <x v="2"/>
    <m/>
    <m/>
    <n v="0"/>
  </r>
  <r>
    <x v="55"/>
    <s v="323"/>
    <s v="2007/10/25"/>
    <x v="5"/>
    <m/>
    <m/>
    <n v="0"/>
  </r>
  <r>
    <x v="55"/>
    <s v="323"/>
    <s v="2008/01/00"/>
    <x v="5"/>
    <m/>
    <n v="108"/>
    <n v="108"/>
  </r>
  <r>
    <x v="55"/>
    <s v="323"/>
    <s v="2009/06/12"/>
    <x v="0"/>
    <m/>
    <m/>
    <n v="0"/>
  </r>
  <r>
    <x v="55"/>
    <s v="323"/>
    <s v="2009/07/21"/>
    <x v="3"/>
    <m/>
    <m/>
    <n v="0"/>
  </r>
  <r>
    <x v="55"/>
    <s v="323"/>
    <s v="2011/09/15"/>
    <x v="5"/>
    <n v="12"/>
    <m/>
    <n v="12"/>
  </r>
  <r>
    <x v="55"/>
    <s v="323"/>
    <s v="2011/09/16"/>
    <x v="2"/>
    <m/>
    <m/>
    <n v="0"/>
  </r>
  <r>
    <x v="55"/>
    <s v="323"/>
    <s v="2011/09/19"/>
    <x v="31"/>
    <n v="18"/>
    <n v="99"/>
    <n v="117"/>
  </r>
  <r>
    <x v="55"/>
    <s v="323"/>
    <s v="2013/04/00"/>
    <x v="3"/>
    <m/>
    <m/>
    <n v="0"/>
  </r>
  <r>
    <x v="56"/>
    <s v="319"/>
    <s v="2006/12/00"/>
    <x v="4"/>
    <m/>
    <n v="129"/>
    <n v="129"/>
  </r>
  <r>
    <x v="56"/>
    <s v="319"/>
    <s v="2007/02/12"/>
    <x v="5"/>
    <m/>
    <m/>
    <n v="0"/>
  </r>
  <r>
    <x v="56"/>
    <s v="319"/>
    <s v="2007/04/17"/>
    <x v="32"/>
    <m/>
    <m/>
    <n v="0"/>
  </r>
  <r>
    <x v="56"/>
    <s v="319"/>
    <s v="2008/03/05"/>
    <x v="3"/>
    <m/>
    <n v="69"/>
    <n v="69"/>
  </r>
  <r>
    <x v="56"/>
    <s v="319"/>
    <s v="2009/05/29"/>
    <x v="9"/>
    <m/>
    <m/>
    <n v="0"/>
  </r>
  <r>
    <x v="56"/>
    <s v="319"/>
    <s v="2011/09/08"/>
    <x v="2"/>
    <m/>
    <m/>
    <n v="0"/>
  </r>
  <r>
    <x v="56"/>
    <s v="319"/>
    <s v="2012/07/10"/>
    <x v="3"/>
    <m/>
    <n v="200"/>
    <n v="200"/>
  </r>
  <r>
    <x v="56"/>
    <s v="319"/>
    <s v="2013/05/00"/>
    <x v="2"/>
    <m/>
    <m/>
    <n v="0"/>
  </r>
  <r>
    <x v="56"/>
    <s v="319"/>
    <s v="2013/05/30"/>
    <x v="2"/>
    <m/>
    <n v="3400"/>
    <n v="3400"/>
  </r>
  <r>
    <x v="57"/>
    <s v="322"/>
    <s v="2010/10/00"/>
    <x v="3"/>
    <m/>
    <m/>
    <n v="0"/>
  </r>
  <r>
    <x v="57"/>
    <s v="322"/>
    <s v="2010/10/31"/>
    <x v="2"/>
    <m/>
    <m/>
    <n v="0"/>
  </r>
  <r>
    <x v="57"/>
    <s v="322"/>
    <s v="2011/01/00"/>
    <x v="2"/>
    <m/>
    <m/>
    <n v="0"/>
  </r>
  <r>
    <x v="57"/>
    <s v="322"/>
    <s v="2011/01/00"/>
    <x v="3"/>
    <m/>
    <m/>
    <n v="0"/>
  </r>
  <r>
    <x v="57"/>
    <s v="322"/>
    <s v="2011/04/07"/>
    <x v="2"/>
    <m/>
    <m/>
    <n v="0"/>
  </r>
  <r>
    <x v="57"/>
    <s v="322"/>
    <s v="2011/04/09"/>
    <x v="2"/>
    <m/>
    <n v="632"/>
    <n v="632"/>
  </r>
  <r>
    <x v="57"/>
    <s v="322"/>
    <s v="2012/11/01"/>
    <x v="2"/>
    <m/>
    <m/>
    <n v="0"/>
  </r>
  <r>
    <x v="57"/>
    <s v="322"/>
    <s v="2015/03/27"/>
    <x v="2"/>
    <m/>
    <m/>
    <n v="0"/>
  </r>
  <r>
    <x v="58"/>
    <s v="306"/>
    <s v="1982/00/00"/>
    <x v="0"/>
    <m/>
    <m/>
    <n v="0"/>
  </r>
  <r>
    <x v="58"/>
    <s v="306"/>
    <s v="2002/03/00"/>
    <x v="0"/>
    <m/>
    <m/>
    <n v="0"/>
  </r>
  <r>
    <x v="58"/>
    <s v="306"/>
    <s v="2003/01/24"/>
    <x v="9"/>
    <m/>
    <m/>
    <n v="0"/>
  </r>
  <r>
    <x v="58"/>
    <s v="306"/>
    <s v="2003/02/00"/>
    <x v="1"/>
    <m/>
    <m/>
    <n v="0"/>
  </r>
  <r>
    <x v="58"/>
    <s v="306"/>
    <s v="2003/08/31"/>
    <x v="1"/>
    <m/>
    <n v="159629"/>
    <n v="159629"/>
  </r>
  <r>
    <x v="58"/>
    <s v="306"/>
    <s v="2005/07/28"/>
    <x v="16"/>
    <m/>
    <n v="78"/>
    <n v="78"/>
  </r>
  <r>
    <x v="58"/>
    <s v="306"/>
    <s v="2006/12/00"/>
    <x v="3"/>
    <m/>
    <n v="140"/>
    <n v="140"/>
  </r>
  <r>
    <x v="58"/>
    <s v="306"/>
    <s v="2006/12/07"/>
    <x v="1"/>
    <m/>
    <m/>
    <n v="0"/>
  </r>
  <r>
    <x v="58"/>
    <s v="306"/>
    <s v="2007/02/12"/>
    <x v="4"/>
    <m/>
    <n v="2348"/>
    <n v="2348"/>
  </r>
  <r>
    <x v="58"/>
    <s v="306"/>
    <s v="2007/07/00"/>
    <x v="2"/>
    <m/>
    <m/>
    <n v="0"/>
  </r>
  <r>
    <x v="58"/>
    <s v="306"/>
    <s v="2008/06/02"/>
    <x v="2"/>
    <m/>
    <m/>
    <n v="0"/>
  </r>
  <r>
    <x v="58"/>
    <s v="306"/>
    <s v="2011/01/14"/>
    <x v="0"/>
    <m/>
    <n v="18785"/>
    <n v="18785"/>
  </r>
  <r>
    <x v="58"/>
    <s v="306"/>
    <s v="2011/04/11"/>
    <x v="0"/>
    <m/>
    <m/>
    <n v="0"/>
  </r>
  <r>
    <x v="58"/>
    <s v="306"/>
    <s v="2011/05/03"/>
    <x v="3"/>
    <m/>
    <m/>
    <n v="0"/>
  </r>
  <r>
    <x v="58"/>
    <s v="306"/>
    <s v="2011/09/07"/>
    <x v="2"/>
    <m/>
    <m/>
    <n v="0"/>
  </r>
  <r>
    <x v="58"/>
    <s v="306"/>
    <s v="2012/07/00"/>
    <x v="2"/>
    <m/>
    <m/>
    <n v="0"/>
  </r>
  <r>
    <x v="58"/>
    <s v="306"/>
    <s v="2012/07/00"/>
    <x v="3"/>
    <m/>
    <m/>
    <n v="0"/>
  </r>
  <r>
    <x v="58"/>
    <s v="306"/>
    <s v="2013/05/00"/>
    <x v="2"/>
    <m/>
    <m/>
    <n v="0"/>
  </r>
  <r>
    <x v="59"/>
    <s v="208"/>
    <s v="1992/06/20"/>
    <x v="2"/>
    <m/>
    <m/>
    <n v="0"/>
  </r>
  <r>
    <x v="59"/>
    <s v="208"/>
    <s v="1998/11/01"/>
    <x v="11"/>
    <m/>
    <n v="10"/>
    <n v="10"/>
  </r>
  <r>
    <x v="59"/>
    <s v="208"/>
    <s v="2003/02/00"/>
    <x v="1"/>
    <m/>
    <m/>
    <n v="0"/>
  </r>
  <r>
    <x v="59"/>
    <s v="208"/>
    <s v="2007/07/00"/>
    <x v="1"/>
    <m/>
    <m/>
    <n v="0"/>
  </r>
  <r>
    <x v="59"/>
    <s v="208"/>
    <s v="2007/07/00"/>
    <x v="2"/>
    <m/>
    <m/>
    <n v="0"/>
  </r>
  <r>
    <x v="59"/>
    <s v="208"/>
    <s v="2007/10/00"/>
    <x v="2"/>
    <m/>
    <n v="4000"/>
    <n v="4000"/>
  </r>
  <r>
    <x v="59"/>
    <s v="208"/>
    <s v="2008/06/02"/>
    <x v="2"/>
    <m/>
    <m/>
    <n v="0"/>
  </r>
  <r>
    <x v="59"/>
    <s v="208"/>
    <s v="2010/04/06"/>
    <x v="2"/>
    <m/>
    <m/>
    <n v="0"/>
  </r>
  <r>
    <x v="59"/>
    <s v="208"/>
    <s v="2010/05/25"/>
    <x v="2"/>
    <m/>
    <m/>
    <n v="0"/>
  </r>
  <r>
    <x v="59"/>
    <s v="208"/>
    <s v="2011/04/24"/>
    <x v="3"/>
    <m/>
    <n v="200"/>
    <n v="200"/>
  </r>
  <r>
    <x v="59"/>
    <s v="208"/>
    <s v="2011/07/08"/>
    <x v="0"/>
    <m/>
    <n v="5708"/>
    <n v="5708"/>
  </r>
  <r>
    <x v="59"/>
    <s v="208"/>
    <s v="2011/08/01"/>
    <x v="3"/>
    <m/>
    <n v="9974"/>
    <n v="9974"/>
  </r>
  <r>
    <x v="59"/>
    <s v="208"/>
    <s v="2011/08/02"/>
    <x v="0"/>
    <m/>
    <m/>
    <n v="0"/>
  </r>
  <r>
    <x v="59"/>
    <s v="208"/>
    <s v="2011/10/26"/>
    <x v="3"/>
    <m/>
    <n v="5180"/>
    <n v="5180"/>
  </r>
  <r>
    <x v="59"/>
    <s v="208"/>
    <s v="2011/11/15"/>
    <x v="2"/>
    <m/>
    <n v="215"/>
    <n v="215"/>
  </r>
  <r>
    <x v="59"/>
    <s v="208"/>
    <s v="2016/11/14"/>
    <x v="33"/>
    <m/>
    <m/>
    <n v="0"/>
  </r>
  <r>
    <x v="59"/>
    <s v="208"/>
    <s v="2018/06/20"/>
    <x v="3"/>
    <m/>
    <n v="8668"/>
    <n v="8668"/>
  </r>
  <r>
    <x v="60"/>
    <s v="228"/>
    <s v="2011/11/15"/>
    <x v="2"/>
    <m/>
    <n v="3500"/>
    <n v="3500"/>
  </r>
  <r>
    <x v="61"/>
    <s v="117"/>
    <s v="2010/01/16"/>
    <x v="2"/>
    <m/>
    <m/>
    <n v="0"/>
  </r>
  <r>
    <x v="61"/>
    <s v="117"/>
    <s v="2010/10/01"/>
    <x v="2"/>
    <m/>
    <m/>
    <n v="0"/>
  </r>
  <r>
    <x v="61"/>
    <s v="117"/>
    <s v="2010/10/01"/>
    <x v="3"/>
    <m/>
    <m/>
    <n v="0"/>
  </r>
  <r>
    <x v="61"/>
    <s v="117"/>
    <s v="2010/10/12"/>
    <x v="2"/>
    <m/>
    <m/>
    <n v="0"/>
  </r>
  <r>
    <x v="61"/>
    <s v="117"/>
    <s v="2010/10/27"/>
    <x v="2"/>
    <m/>
    <m/>
    <n v="0"/>
  </r>
  <r>
    <x v="61"/>
    <s v="117"/>
    <s v="2011/04/00"/>
    <x v="2"/>
    <m/>
    <m/>
    <n v="0"/>
  </r>
  <r>
    <x v="61"/>
    <s v="117"/>
    <s v="2011/04/05"/>
    <x v="2"/>
    <m/>
    <m/>
    <n v="0"/>
  </r>
  <r>
    <x v="61"/>
    <s v="117"/>
    <s v="2011/07/03"/>
    <x v="8"/>
    <m/>
    <m/>
    <n v="0"/>
  </r>
  <r>
    <x v="61"/>
    <s v="117"/>
    <s v="2014/03/01"/>
    <x v="2"/>
    <m/>
    <m/>
    <n v="0"/>
  </r>
  <r>
    <x v="61"/>
    <s v="117"/>
    <s v="2014/03/12"/>
    <x v="14"/>
    <m/>
    <n v="750"/>
    <n v="750"/>
  </r>
  <r>
    <x v="61"/>
    <s v="117"/>
    <s v="2014/09/30"/>
    <x v="2"/>
    <m/>
    <m/>
    <n v="0"/>
  </r>
  <r>
    <x v="62"/>
    <s v="415"/>
    <s v="2011/02/04"/>
    <x v="2"/>
    <m/>
    <m/>
    <n v="0"/>
  </r>
  <r>
    <x v="62"/>
    <s v="415"/>
    <s v="2011/02/04"/>
    <x v="3"/>
    <m/>
    <m/>
    <n v="0"/>
  </r>
  <r>
    <x v="63"/>
    <s v="427"/>
    <s v="2006/12/26"/>
    <x v="3"/>
    <m/>
    <m/>
    <n v="0"/>
  </r>
  <r>
    <x v="63"/>
    <s v="427"/>
    <s v="2009/09/13"/>
    <x v="21"/>
    <m/>
    <n v="100"/>
    <n v="100"/>
  </r>
  <r>
    <x v="63"/>
    <s v="427"/>
    <s v="2009/10/24"/>
    <x v="2"/>
    <n v="500"/>
    <n v="1818"/>
    <n v="2318"/>
  </r>
  <r>
    <x v="63"/>
    <s v="427"/>
    <s v="2010/03/02"/>
    <x v="2"/>
    <m/>
    <m/>
    <n v="0"/>
  </r>
  <r>
    <x v="64"/>
    <s v="324"/>
    <s v="2007/07/00"/>
    <x v="2"/>
    <m/>
    <m/>
    <n v="0"/>
  </r>
  <r>
    <x v="64"/>
    <s v="324"/>
    <s v="2009/06/12"/>
    <x v="0"/>
    <m/>
    <m/>
    <n v="0"/>
  </r>
  <r>
    <x v="64"/>
    <s v="324"/>
    <s v="2011/00/00"/>
    <x v="2"/>
    <m/>
    <m/>
    <n v="0"/>
  </r>
  <r>
    <x v="64"/>
    <s v="324"/>
    <s v="2011/06/12"/>
    <x v="0"/>
    <m/>
    <m/>
    <n v="0"/>
  </r>
  <r>
    <x v="64"/>
    <s v="324"/>
    <s v="2013/09/00"/>
    <x v="2"/>
    <m/>
    <n v="9856"/>
    <n v="9856"/>
  </r>
  <r>
    <x v="64"/>
    <s v="324"/>
    <s v="2013/12/10"/>
    <x v="3"/>
    <m/>
    <n v="9856"/>
    <n v="9856"/>
  </r>
  <r>
    <x v="64"/>
    <s v="324"/>
    <s v="2015/01/01"/>
    <x v="2"/>
    <m/>
    <m/>
    <n v="0"/>
  </r>
  <r>
    <x v="64"/>
    <s v="324"/>
    <s v="2015/02/02"/>
    <x v="3"/>
    <m/>
    <m/>
    <n v="0"/>
  </r>
  <r>
    <x v="64"/>
    <s v="324"/>
    <s v="2015/04/12"/>
    <x v="2"/>
    <m/>
    <n v="480"/>
    <n v="480"/>
  </r>
  <r>
    <x v="64"/>
    <s v="324"/>
    <s v="2016/03/02"/>
    <x v="9"/>
    <m/>
    <m/>
    <n v="0"/>
  </r>
  <r>
    <x v="65"/>
    <s v="307"/>
    <s v="1990/09/07"/>
    <x v="11"/>
    <m/>
    <m/>
    <n v="0"/>
  </r>
  <r>
    <x v="65"/>
    <s v="307"/>
    <s v="1994/04/06"/>
    <x v="17"/>
    <m/>
    <m/>
    <n v="0"/>
  </r>
  <r>
    <x v="65"/>
    <s v="307"/>
    <s v="1998/10/27"/>
    <x v="2"/>
    <m/>
    <m/>
    <n v="0"/>
  </r>
  <r>
    <x v="65"/>
    <s v="307"/>
    <s v="2000/05/09"/>
    <x v="16"/>
    <m/>
    <m/>
    <n v="0"/>
  </r>
  <r>
    <x v="65"/>
    <s v="307"/>
    <s v="2007/07/00"/>
    <x v="2"/>
    <m/>
    <m/>
    <n v="0"/>
  </r>
  <r>
    <x v="65"/>
    <s v="307"/>
    <s v="2007/09/00"/>
    <x v="2"/>
    <m/>
    <m/>
    <n v="0"/>
  </r>
  <r>
    <x v="65"/>
    <s v="307"/>
    <s v="2007/09/03"/>
    <x v="2"/>
    <m/>
    <n v="865"/>
    <n v="865"/>
  </r>
  <r>
    <x v="65"/>
    <s v="307"/>
    <s v="2008/02/20"/>
    <x v="2"/>
    <m/>
    <n v="372"/>
    <n v="372"/>
  </r>
  <r>
    <x v="65"/>
    <s v="307"/>
    <s v="2008/06/02"/>
    <x v="2"/>
    <m/>
    <m/>
    <n v="0"/>
  </r>
  <r>
    <x v="65"/>
    <s v="307"/>
    <s v="2009/03/01"/>
    <x v="0"/>
    <m/>
    <m/>
    <n v="0"/>
  </r>
  <r>
    <x v="65"/>
    <s v="307"/>
    <s v="2009/11/10"/>
    <x v="2"/>
    <m/>
    <n v="153"/>
    <n v="153"/>
  </r>
  <r>
    <x v="65"/>
    <s v="307"/>
    <s v="2010/01/20"/>
    <x v="0"/>
    <m/>
    <m/>
    <n v="0"/>
  </r>
  <r>
    <x v="65"/>
    <s v="307"/>
    <s v="2011/04/30"/>
    <x v="3"/>
    <m/>
    <n v="400"/>
    <n v="400"/>
  </r>
  <r>
    <x v="65"/>
    <s v="307"/>
    <s v="2011/05/02"/>
    <x v="3"/>
    <m/>
    <n v="1441"/>
    <n v="1441"/>
  </r>
  <r>
    <x v="65"/>
    <s v="307"/>
    <s v="2011/08/02"/>
    <x v="2"/>
    <m/>
    <m/>
    <n v="0"/>
  </r>
  <r>
    <x v="65"/>
    <s v="307"/>
    <s v="2011/09/19"/>
    <x v="15"/>
    <m/>
    <m/>
    <n v="0"/>
  </r>
  <r>
    <x v="65"/>
    <s v="307"/>
    <s v="2011/11/10"/>
    <x v="2"/>
    <m/>
    <n v="3070"/>
    <n v="3070"/>
  </r>
  <r>
    <x v="65"/>
    <s v="307"/>
    <s v="2011/11/15"/>
    <x v="2"/>
    <m/>
    <n v="1663"/>
    <n v="1663"/>
  </r>
  <r>
    <x v="65"/>
    <s v="307"/>
    <s v="2013/09/00"/>
    <x v="2"/>
    <m/>
    <m/>
    <n v="0"/>
  </r>
  <r>
    <x v="65"/>
    <s v="307"/>
    <s v="2013/09/17"/>
    <x v="2"/>
    <m/>
    <m/>
    <n v="0"/>
  </r>
  <r>
    <x v="66"/>
    <s v="226"/>
    <s v="2003/09/21"/>
    <x v="2"/>
    <m/>
    <n v="1279"/>
    <n v="1279"/>
  </r>
  <r>
    <x v="66"/>
    <s v="226"/>
    <s v="2006/01/09"/>
    <x v="2"/>
    <m/>
    <n v="120"/>
    <n v="120"/>
  </r>
  <r>
    <x v="66"/>
    <s v="226"/>
    <s v="2013/04/00"/>
    <x v="2"/>
    <m/>
    <m/>
    <n v="0"/>
  </r>
  <r>
    <x v="66"/>
    <s v="226"/>
    <s v="2015/05/03"/>
    <x v="2"/>
    <m/>
    <n v="30"/>
    <n v="30"/>
  </r>
  <r>
    <x v="66"/>
    <s v="226"/>
    <s v="2015/10/08"/>
    <x v="3"/>
    <m/>
    <n v="2025"/>
    <n v="2025"/>
  </r>
  <r>
    <x v="66"/>
    <s v="226"/>
    <s v="2015/11/17"/>
    <x v="3"/>
    <m/>
    <n v="100"/>
    <n v="100"/>
  </r>
  <r>
    <x v="66"/>
    <s v="226"/>
    <s v="2017/02/03"/>
    <x v="2"/>
    <m/>
    <m/>
    <n v="0"/>
  </r>
  <r>
    <x v="67"/>
    <s v="104"/>
    <s v="1998/03/02"/>
    <x v="5"/>
    <m/>
    <m/>
    <n v="0"/>
  </r>
  <r>
    <x v="67"/>
    <s v="104"/>
    <s v="2005/01/10"/>
    <x v="3"/>
    <m/>
    <m/>
    <n v="0"/>
  </r>
  <r>
    <x v="67"/>
    <s v="104"/>
    <s v="2009/10/27"/>
    <x v="2"/>
    <m/>
    <n v="31"/>
    <n v="31"/>
  </r>
  <r>
    <x v="67"/>
    <s v="104"/>
    <s v="2011/10/20"/>
    <x v="3"/>
    <m/>
    <n v="119"/>
    <n v="119"/>
  </r>
  <r>
    <x v="67"/>
    <s v="104"/>
    <s v="2014/03/26"/>
    <x v="6"/>
    <m/>
    <m/>
    <n v="0"/>
  </r>
  <r>
    <x v="67"/>
    <s v="104"/>
    <s v="2015/03/25"/>
    <x v="2"/>
    <m/>
    <m/>
    <n v="0"/>
  </r>
  <r>
    <x v="68"/>
    <s v="119"/>
    <s v="2005/03/03"/>
    <x v="9"/>
    <m/>
    <m/>
    <n v="0"/>
  </r>
  <r>
    <x v="68"/>
    <s v="119"/>
    <s v="2009/05/00"/>
    <x v="0"/>
    <m/>
    <m/>
    <n v="0"/>
  </r>
  <r>
    <x v="68"/>
    <s v="119"/>
    <s v="2009/10/21"/>
    <x v="2"/>
    <m/>
    <n v="3000"/>
    <n v="3000"/>
  </r>
  <r>
    <x v="68"/>
    <s v="119"/>
    <s v="2009/10/23"/>
    <x v="2"/>
    <m/>
    <m/>
    <n v="0"/>
  </r>
  <r>
    <x v="68"/>
    <s v="119"/>
    <s v="2009/10/29"/>
    <x v="2"/>
    <m/>
    <m/>
    <n v="0"/>
  </r>
  <r>
    <x v="68"/>
    <s v="119"/>
    <s v="2010/10/21"/>
    <x v="2"/>
    <m/>
    <m/>
    <n v="0"/>
  </r>
  <r>
    <x v="68"/>
    <s v="119"/>
    <s v="2011/03/27"/>
    <x v="2"/>
    <m/>
    <n v="1340"/>
    <n v="1340"/>
  </r>
  <r>
    <x v="68"/>
    <s v="119"/>
    <s v="2011/07/26"/>
    <x v="3"/>
    <m/>
    <m/>
    <n v="0"/>
  </r>
  <r>
    <x v="68"/>
    <s v="119"/>
    <s v="2011/08/01"/>
    <x v="23"/>
    <m/>
    <m/>
    <n v="0"/>
  </r>
  <r>
    <x v="68"/>
    <s v="119"/>
    <s v="2011/09/19"/>
    <x v="2"/>
    <m/>
    <m/>
    <n v="0"/>
  </r>
  <r>
    <x v="68"/>
    <s v="119"/>
    <s v="2016/09/28"/>
    <x v="3"/>
    <m/>
    <n v="106"/>
    <n v="106"/>
  </r>
  <r>
    <x v="69"/>
    <s v="114"/>
    <s v="2016/11/00"/>
    <x v="3"/>
    <m/>
    <n v="14685"/>
    <n v="14685"/>
  </r>
  <r>
    <x v="70"/>
    <s v="223"/>
    <s v="2007/07/00"/>
    <x v="2"/>
    <m/>
    <m/>
    <n v="0"/>
  </r>
  <r>
    <x v="70"/>
    <s v="223"/>
    <s v="2007/08/00"/>
    <x v="2"/>
    <m/>
    <m/>
    <n v="0"/>
  </r>
  <r>
    <x v="70"/>
    <s v="223"/>
    <s v="2008/06/02"/>
    <x v="2"/>
    <m/>
    <m/>
    <n v="0"/>
  </r>
  <r>
    <x v="70"/>
    <s v="223"/>
    <s v="2009/04/03"/>
    <x v="11"/>
    <m/>
    <n v="500"/>
    <n v="500"/>
  </r>
  <r>
    <x v="70"/>
    <s v="223"/>
    <s v="2010/03/10"/>
    <x v="2"/>
    <m/>
    <n v="68"/>
    <n v="68"/>
  </r>
  <r>
    <x v="70"/>
    <s v="223"/>
    <s v="2011/05/22"/>
    <x v="2"/>
    <m/>
    <n v="478"/>
    <n v="478"/>
  </r>
  <r>
    <x v="70"/>
    <s v="223"/>
    <s v="2012/05/11"/>
    <x v="2"/>
    <m/>
    <m/>
    <n v="0"/>
  </r>
  <r>
    <x v="70"/>
    <s v="223"/>
    <s v="2015/04/17"/>
    <x v="2"/>
    <m/>
    <n v="347"/>
    <n v="347"/>
  </r>
  <r>
    <x v="70"/>
    <s v="223"/>
    <s v="2018/05/16"/>
    <x v="2"/>
    <m/>
    <n v="325"/>
    <n v="325"/>
  </r>
  <r>
    <x v="70"/>
    <s v="223"/>
    <s v="2018/05/16"/>
    <x v="3"/>
    <m/>
    <n v="172"/>
    <n v="172"/>
  </r>
  <r>
    <x v="71"/>
    <s v="320"/>
    <s v="2009/08/07"/>
    <x v="0"/>
    <m/>
    <n v="92000"/>
    <n v="92000"/>
  </r>
  <r>
    <x v="72"/>
    <s v="120"/>
    <s v="1998/11/29"/>
    <x v="5"/>
    <m/>
    <m/>
    <n v="0"/>
  </r>
  <r>
    <x v="72"/>
    <s v="120"/>
    <s v="2005/03/03"/>
    <x v="9"/>
    <m/>
    <m/>
    <n v="0"/>
  </r>
  <r>
    <x v="72"/>
    <s v="120"/>
    <s v="2005/03/03"/>
    <x v="2"/>
    <m/>
    <n v="5500"/>
    <n v="5500"/>
  </r>
  <r>
    <x v="72"/>
    <s v="120"/>
    <s v="2005/03/07"/>
    <x v="2"/>
    <m/>
    <n v="2800"/>
    <n v="2800"/>
  </r>
  <r>
    <x v="72"/>
    <s v="120"/>
    <s v="2008/10/24"/>
    <x v="6"/>
    <m/>
    <m/>
    <n v="0"/>
  </r>
  <r>
    <x v="72"/>
    <s v="120"/>
    <s v="2009/05/00"/>
    <x v="0"/>
    <m/>
    <n v="21000"/>
    <n v="21000"/>
  </r>
  <r>
    <x v="72"/>
    <s v="120"/>
    <s v="2009/05/00"/>
    <x v="3"/>
    <m/>
    <m/>
    <n v="0"/>
  </r>
  <r>
    <x v="72"/>
    <s v="120"/>
    <s v="2009/09/27"/>
    <x v="2"/>
    <m/>
    <n v="600"/>
    <n v="600"/>
  </r>
  <r>
    <x v="72"/>
    <s v="120"/>
    <s v="2010/03/03"/>
    <x v="2"/>
    <m/>
    <m/>
    <n v="0"/>
  </r>
  <r>
    <x v="72"/>
    <s v="120"/>
    <s v="2011/07/29"/>
    <x v="14"/>
    <m/>
    <n v="1358"/>
    <n v="1358"/>
  </r>
  <r>
    <x v="72"/>
    <s v="120"/>
    <s v="2013/09/28"/>
    <x v="21"/>
    <m/>
    <m/>
    <n v="0"/>
  </r>
  <r>
    <x v="72"/>
    <s v="120"/>
    <s v="2013/09/29"/>
    <x v="2"/>
    <m/>
    <m/>
    <n v="0"/>
  </r>
  <r>
    <x v="72"/>
    <s v="120"/>
    <s v="2013/10/14"/>
    <x v="2"/>
    <m/>
    <n v="20"/>
    <n v="20"/>
  </r>
  <r>
    <x v="72"/>
    <s v="120"/>
    <s v="2014/01/30"/>
    <x v="3"/>
    <m/>
    <m/>
    <n v="0"/>
  </r>
  <r>
    <x v="72"/>
    <s v="120"/>
    <s v="2015/06/23"/>
    <x v="2"/>
    <m/>
    <m/>
    <n v="0"/>
  </r>
  <r>
    <x v="72"/>
    <s v="120"/>
    <s v="2017/06/12"/>
    <x v="9"/>
    <m/>
    <n v="38949"/>
    <n v="38949"/>
  </r>
  <r>
    <x v="72"/>
    <s v="120"/>
    <s v="2017/06/12"/>
    <x v="3"/>
    <m/>
    <n v="45652"/>
    <n v="45652"/>
  </r>
  <r>
    <x v="73"/>
    <s v="426"/>
    <s v="2002/07/08"/>
    <x v="5"/>
    <m/>
    <n v="53000"/>
    <n v="53000"/>
  </r>
  <r>
    <x v="73"/>
    <s v="426"/>
    <s v="2003/07/02"/>
    <x v="16"/>
    <m/>
    <m/>
    <n v="0"/>
  </r>
  <r>
    <x v="73"/>
    <s v="426"/>
    <s v="2005/08/17"/>
    <x v="3"/>
    <m/>
    <n v="30"/>
    <n v="30"/>
  </r>
  <r>
    <x v="73"/>
    <s v="426"/>
    <s v="2008/12/02"/>
    <x v="4"/>
    <m/>
    <n v="12"/>
    <n v="12"/>
  </r>
  <r>
    <x v="73"/>
    <s v="426"/>
    <s v="2010/09/21"/>
    <x v="2"/>
    <m/>
    <n v="4000"/>
    <n v="4000"/>
  </r>
  <r>
    <x v="73"/>
    <s v="426"/>
    <s v="2016/09/16"/>
    <x v="3"/>
    <m/>
    <n v="362"/>
    <n v="362"/>
  </r>
  <r>
    <x v="74"/>
    <s v="214"/>
    <s v="2007/12/06"/>
    <x v="26"/>
    <m/>
    <n v="12"/>
    <n v="12"/>
  </r>
  <r>
    <x v="74"/>
    <s v="214"/>
    <s v="2009/03/23"/>
    <x v="2"/>
    <m/>
    <n v="30"/>
    <n v="30"/>
  </r>
  <r>
    <x v="74"/>
    <s v="214"/>
    <s v="2010/04/20"/>
    <x v="3"/>
    <m/>
    <n v="51"/>
    <n v="51"/>
  </r>
  <r>
    <x v="74"/>
    <s v="214"/>
    <s v="2010/05/11"/>
    <x v="3"/>
    <m/>
    <m/>
    <n v="0"/>
  </r>
  <r>
    <x v="74"/>
    <s v="214"/>
    <s v="2011/05/04"/>
    <x v="2"/>
    <m/>
    <n v="3620"/>
    <n v="3620"/>
  </r>
  <r>
    <x v="74"/>
    <s v="214"/>
    <s v="2012/08/07"/>
    <x v="3"/>
    <m/>
    <m/>
    <n v="0"/>
  </r>
  <r>
    <x v="74"/>
    <s v="214"/>
    <s v="2012/12/00"/>
    <x v="2"/>
    <m/>
    <m/>
    <n v="0"/>
  </r>
  <r>
    <x v="74"/>
    <s v="214"/>
    <s v="2013/12/02"/>
    <x v="2"/>
    <m/>
    <m/>
    <n v="0"/>
  </r>
  <r>
    <x v="74"/>
    <s v="214"/>
    <s v="2014/03/00"/>
    <x v="3"/>
    <m/>
    <m/>
    <n v="0"/>
  </r>
  <r>
    <x v="74"/>
    <s v="214"/>
    <s v="2014/05/14"/>
    <x v="2"/>
    <m/>
    <n v="3053"/>
    <n v="3053"/>
  </r>
  <r>
    <x v="74"/>
    <s v="214"/>
    <s v="2014/05/15"/>
    <x v="2"/>
    <m/>
    <n v="77"/>
    <n v="77"/>
  </r>
  <r>
    <x v="74"/>
    <s v="214"/>
    <s v="2015/04/26"/>
    <x v="2"/>
    <m/>
    <n v="65"/>
    <n v="65"/>
  </r>
  <r>
    <x v="75"/>
    <s v="209"/>
    <s v="1991/09/02"/>
    <x v="3"/>
    <m/>
    <m/>
    <n v="0"/>
  </r>
  <r>
    <x v="75"/>
    <s v="209"/>
    <s v="1997/11/23"/>
    <x v="2"/>
    <m/>
    <m/>
    <n v="0"/>
  </r>
  <r>
    <x v="75"/>
    <s v="209"/>
    <s v="2002/05/16"/>
    <x v="2"/>
    <m/>
    <n v="12"/>
    <n v="12"/>
  </r>
  <r>
    <x v="75"/>
    <s v="209"/>
    <s v="2002/09/29"/>
    <x v="1"/>
    <m/>
    <m/>
    <n v="0"/>
  </r>
  <r>
    <x v="75"/>
    <s v="209"/>
    <s v="2002/09/29"/>
    <x v="21"/>
    <m/>
    <n v="3"/>
    <n v="3"/>
  </r>
  <r>
    <x v="75"/>
    <s v="209"/>
    <s v="2002/09/29"/>
    <x v="6"/>
    <m/>
    <n v="300"/>
    <n v="300"/>
  </r>
  <r>
    <x v="75"/>
    <s v="209"/>
    <s v="2005/03/06"/>
    <x v="16"/>
    <m/>
    <n v="49"/>
    <n v="49"/>
  </r>
  <r>
    <x v="75"/>
    <s v="209"/>
    <s v="2005/05/16"/>
    <x v="2"/>
    <m/>
    <m/>
    <n v="0"/>
  </r>
  <r>
    <x v="75"/>
    <s v="209"/>
    <s v="2005/05/16"/>
    <x v="3"/>
    <m/>
    <m/>
    <n v="0"/>
  </r>
  <r>
    <x v="75"/>
    <s v="209"/>
    <s v="2008/06/18"/>
    <x v="16"/>
    <n v="38"/>
    <m/>
    <n v="38"/>
  </r>
  <r>
    <x v="75"/>
    <s v="209"/>
    <s v="2008/11/12"/>
    <x v="2"/>
    <m/>
    <m/>
    <n v="0"/>
  </r>
  <r>
    <x v="75"/>
    <s v="209"/>
    <s v="2009/04/06"/>
    <x v="2"/>
    <m/>
    <m/>
    <n v="0"/>
  </r>
  <r>
    <x v="75"/>
    <s v="209"/>
    <s v="2009/04/08"/>
    <x v="2"/>
    <m/>
    <n v="1"/>
    <n v="1"/>
  </r>
  <r>
    <x v="75"/>
    <s v="209"/>
    <s v="2009/04/15"/>
    <x v="2"/>
    <m/>
    <m/>
    <n v="0"/>
  </r>
  <r>
    <x v="75"/>
    <s v="209"/>
    <s v="2010/02/00"/>
    <x v="2"/>
    <m/>
    <m/>
    <n v="0"/>
  </r>
  <r>
    <x v="75"/>
    <s v="209"/>
    <s v="2010/02/00"/>
    <x v="3"/>
    <m/>
    <n v="600"/>
    <n v="600"/>
  </r>
  <r>
    <x v="75"/>
    <s v="209"/>
    <s v="2010/02/22"/>
    <x v="2"/>
    <m/>
    <m/>
    <n v="0"/>
  </r>
  <r>
    <x v="75"/>
    <s v="209"/>
    <s v="2010/03/04"/>
    <x v="2"/>
    <m/>
    <n v="4846"/>
    <n v="4846"/>
  </r>
  <r>
    <x v="75"/>
    <s v="209"/>
    <s v="2010/05/11"/>
    <x v="2"/>
    <m/>
    <m/>
    <n v="0"/>
  </r>
  <r>
    <x v="75"/>
    <s v="209"/>
    <s v="2010/05/15"/>
    <x v="2"/>
    <m/>
    <n v="320"/>
    <n v="320"/>
  </r>
  <r>
    <x v="75"/>
    <s v="209"/>
    <s v="2010/05/17"/>
    <x v="2"/>
    <m/>
    <n v="903"/>
    <n v="903"/>
  </r>
  <r>
    <x v="75"/>
    <s v="209"/>
    <s v="2010/05/25"/>
    <x v="2"/>
    <m/>
    <n v="6397"/>
    <n v="6397"/>
  </r>
  <r>
    <x v="75"/>
    <s v="209"/>
    <s v="2011/09/07"/>
    <x v="2"/>
    <m/>
    <m/>
    <n v="0"/>
  </r>
  <r>
    <x v="75"/>
    <s v="209"/>
    <s v="2011/09/19"/>
    <x v="2"/>
    <m/>
    <n v="92"/>
    <n v="92"/>
  </r>
  <r>
    <x v="75"/>
    <s v="209"/>
    <s v="2011/10/11"/>
    <x v="3"/>
    <m/>
    <m/>
    <n v="0"/>
  </r>
  <r>
    <x v="75"/>
    <s v="209"/>
    <s v="2012/07/18"/>
    <x v="3"/>
    <m/>
    <n v="58"/>
    <n v="58"/>
  </r>
  <r>
    <x v="75"/>
    <s v="209"/>
    <s v="2013/01/10"/>
    <x v="2"/>
    <m/>
    <n v="3745"/>
    <n v="3745"/>
  </r>
  <r>
    <x v="75"/>
    <s v="209"/>
    <s v="2013/03/05"/>
    <x v="2"/>
    <m/>
    <m/>
    <n v="0"/>
  </r>
  <r>
    <x v="75"/>
    <s v="209"/>
    <s v="2013/03/05"/>
    <x v="3"/>
    <m/>
    <m/>
    <n v="0"/>
  </r>
  <r>
    <x v="75"/>
    <s v="209"/>
    <s v="2013/03/09"/>
    <x v="2"/>
    <m/>
    <n v="1320"/>
    <n v="1320"/>
  </r>
  <r>
    <x v="75"/>
    <s v="209"/>
    <s v="2013/03/12"/>
    <x v="3"/>
    <m/>
    <n v="1320"/>
    <n v="1320"/>
  </r>
  <r>
    <x v="75"/>
    <s v="209"/>
    <s v="2013/04/10"/>
    <x v="2"/>
    <m/>
    <n v="900"/>
    <n v="900"/>
  </r>
  <r>
    <x v="75"/>
    <s v="209"/>
    <s v="2014/03/11"/>
    <x v="2"/>
    <m/>
    <n v="1320"/>
    <n v="1320"/>
  </r>
  <r>
    <x v="75"/>
    <s v="209"/>
    <s v="2015/03/04"/>
    <x v="2"/>
    <m/>
    <m/>
    <n v="0"/>
  </r>
  <r>
    <x v="75"/>
    <s v="209"/>
    <s v="2015/03/24"/>
    <x v="3"/>
    <m/>
    <n v="2794"/>
    <n v="2794"/>
  </r>
  <r>
    <x v="76"/>
    <s v="410"/>
    <s v="2003/05/16"/>
    <x v="2"/>
    <m/>
    <m/>
    <n v="0"/>
  </r>
  <r>
    <x v="76"/>
    <s v="410"/>
    <s v="2007/02/20"/>
    <x v="2"/>
    <m/>
    <n v="983"/>
    <n v="983"/>
  </r>
  <r>
    <x v="76"/>
    <s v="410"/>
    <s v="2007/02/26"/>
    <x v="2"/>
    <m/>
    <n v="3269"/>
    <n v="3269"/>
  </r>
  <r>
    <x v="76"/>
    <s v="410"/>
    <s v="2007/02/27"/>
    <x v="21"/>
    <m/>
    <n v="2000"/>
    <n v="2000"/>
  </r>
  <r>
    <x v="76"/>
    <s v="410"/>
    <s v="2007/03/04"/>
    <x v="17"/>
    <m/>
    <n v="150"/>
    <n v="150"/>
  </r>
  <r>
    <x v="76"/>
    <s v="410"/>
    <s v="2007/24/18"/>
    <x v="21"/>
    <m/>
    <n v="60"/>
    <n v="60"/>
  </r>
  <r>
    <x v="76"/>
    <s v="410"/>
    <s v="2009/01/22"/>
    <x v="2"/>
    <m/>
    <m/>
    <n v="0"/>
  </r>
  <r>
    <x v="76"/>
    <s v="410"/>
    <s v="2009/08/20"/>
    <x v="2"/>
    <m/>
    <m/>
    <n v="0"/>
  </r>
  <r>
    <x v="76"/>
    <s v="410"/>
    <s v="2009/08/21"/>
    <x v="2"/>
    <m/>
    <m/>
    <n v="0"/>
  </r>
  <r>
    <x v="76"/>
    <s v="410"/>
    <s v="2009/08/22"/>
    <x v="2"/>
    <m/>
    <m/>
    <n v="0"/>
  </r>
  <r>
    <x v="76"/>
    <s v="410"/>
    <s v="2009/08/26"/>
    <x v="2"/>
    <m/>
    <m/>
    <n v="0"/>
  </r>
  <r>
    <x v="76"/>
    <s v="410"/>
    <s v="2010/01/22"/>
    <x v="2"/>
    <m/>
    <m/>
    <n v="0"/>
  </r>
  <r>
    <x v="76"/>
    <s v="410"/>
    <s v="2010/03/11"/>
    <x v="2"/>
    <m/>
    <m/>
    <n v="0"/>
  </r>
  <r>
    <x v="76"/>
    <s v="410"/>
    <s v="2010/03/23"/>
    <x v="2"/>
    <m/>
    <m/>
    <n v="0"/>
  </r>
  <r>
    <x v="76"/>
    <s v="410"/>
    <s v="2010/04/08"/>
    <x v="2"/>
    <m/>
    <n v="37"/>
    <n v="37"/>
  </r>
  <r>
    <x v="76"/>
    <s v="410"/>
    <s v="2010/04/19"/>
    <x v="2"/>
    <m/>
    <m/>
    <n v="0"/>
  </r>
  <r>
    <x v="76"/>
    <s v="410"/>
    <s v="2010/08/22"/>
    <x v="2"/>
    <m/>
    <m/>
    <n v="0"/>
  </r>
  <r>
    <x v="76"/>
    <s v="410"/>
    <s v="2011/08/01"/>
    <x v="23"/>
    <m/>
    <m/>
    <n v="0"/>
  </r>
  <r>
    <x v="76"/>
    <s v="410"/>
    <s v="2011/09/12"/>
    <x v="3"/>
    <m/>
    <m/>
    <n v="0"/>
  </r>
  <r>
    <x v="76"/>
    <s v="410"/>
    <s v="2012/02/28"/>
    <x v="2"/>
    <m/>
    <n v="3"/>
    <n v="3"/>
  </r>
  <r>
    <x v="76"/>
    <s v="410"/>
    <s v="2013/00/00"/>
    <x v="2"/>
    <m/>
    <m/>
    <n v="0"/>
  </r>
  <r>
    <x v="76"/>
    <s v="410"/>
    <s v="2013/04/12"/>
    <x v="2"/>
    <m/>
    <n v="2000"/>
    <n v="2000"/>
  </r>
  <r>
    <x v="76"/>
    <s v="410"/>
    <s v="2013/09/18"/>
    <x v="2"/>
    <m/>
    <n v="2000"/>
    <n v="2000"/>
  </r>
  <r>
    <x v="76"/>
    <s v="410"/>
    <s v="2013/09/25"/>
    <x v="2"/>
    <m/>
    <n v="4090"/>
    <n v="4090"/>
  </r>
  <r>
    <x v="76"/>
    <s v="410"/>
    <s v="2013/10/30"/>
    <x v="3"/>
    <m/>
    <n v="908"/>
    <n v="908"/>
  </r>
  <r>
    <x v="76"/>
    <s v="410"/>
    <s v="2014/08/13"/>
    <x v="3"/>
    <m/>
    <n v="735"/>
    <n v="735"/>
  </r>
  <r>
    <x v="76"/>
    <s v="410"/>
    <s v="2014/10/10"/>
    <x v="17"/>
    <m/>
    <n v="736"/>
    <n v="736"/>
  </r>
  <r>
    <x v="76"/>
    <s v="410"/>
    <s v="2014/10/16"/>
    <x v="3"/>
    <m/>
    <n v="3600"/>
    <n v="3600"/>
  </r>
  <r>
    <x v="76"/>
    <s v="410"/>
    <s v="2015/02/08"/>
    <x v="2"/>
    <m/>
    <n v="14"/>
    <n v="14"/>
  </r>
  <r>
    <x v="76"/>
    <s v="410"/>
    <s v="2015/02/28"/>
    <x v="2"/>
    <m/>
    <n v="79"/>
    <n v="79"/>
  </r>
  <r>
    <x v="76"/>
    <s v="410"/>
    <s v="2015/04/08"/>
    <x v="2"/>
    <m/>
    <n v="1524"/>
    <n v="1524"/>
  </r>
  <r>
    <x v="76"/>
    <s v="410"/>
    <s v="2015/04/20"/>
    <x v="2"/>
    <m/>
    <m/>
    <n v="0"/>
  </r>
  <r>
    <x v="76"/>
    <s v="410"/>
    <s v="2015/05/14"/>
    <x v="3"/>
    <m/>
    <n v="1086"/>
    <n v="1086"/>
  </r>
  <r>
    <x v="76"/>
    <s v="410"/>
    <s v="2015/06/16"/>
    <x v="3"/>
    <m/>
    <n v="2000"/>
    <n v="2000"/>
  </r>
  <r>
    <x v="76"/>
    <s v="410"/>
    <s v="2015/08/22"/>
    <x v="2"/>
    <m/>
    <m/>
    <n v="0"/>
  </r>
  <r>
    <x v="76"/>
    <s v="410"/>
    <s v="2016/02/19"/>
    <x v="2"/>
    <m/>
    <n v="4106"/>
    <n v="4106"/>
  </r>
  <r>
    <x v="76"/>
    <s v="410"/>
    <s v="2016/03/14"/>
    <x v="3"/>
    <m/>
    <n v="585"/>
    <n v="585"/>
  </r>
  <r>
    <x v="76"/>
    <s v="410"/>
    <s v="2016/04/08"/>
    <x v="14"/>
    <m/>
    <n v="696"/>
    <n v="696"/>
  </r>
  <r>
    <x v="76"/>
    <s v="410"/>
    <s v="2016/11/14"/>
    <x v="2"/>
    <m/>
    <m/>
    <n v="0"/>
  </r>
  <r>
    <x v="76"/>
    <s v="410"/>
    <s v="2016/12/14"/>
    <x v="2"/>
    <m/>
    <n v="5490"/>
    <n v="5490"/>
  </r>
  <r>
    <x v="76"/>
    <s v="410"/>
    <s v="2017/02/21"/>
    <x v="21"/>
    <m/>
    <n v="456"/>
    <n v="456"/>
  </r>
  <r>
    <x v="76"/>
    <s v="410"/>
    <s v="2017/03/03"/>
    <x v="2"/>
    <m/>
    <n v="850"/>
    <n v="850"/>
  </r>
  <r>
    <x v="76"/>
    <s v="410"/>
    <s v="2017/03/03"/>
    <x v="3"/>
    <m/>
    <n v="456"/>
    <n v="456"/>
  </r>
  <r>
    <x v="76"/>
    <s v="410"/>
    <s v="2017/03/21"/>
    <x v="9"/>
    <m/>
    <n v="271"/>
    <n v="271"/>
  </r>
  <r>
    <x v="76"/>
    <s v="410"/>
    <s v="2017/03/21"/>
    <x v="5"/>
    <m/>
    <n v="975"/>
    <n v="975"/>
  </r>
  <r>
    <x v="76"/>
    <s v="410"/>
    <s v="2017/03/21"/>
    <x v="3"/>
    <m/>
    <n v="528"/>
    <n v="528"/>
  </r>
  <r>
    <x v="76"/>
    <s v="410"/>
    <s v="2017/07/26"/>
    <x v="5"/>
    <m/>
    <n v="150"/>
    <n v="150"/>
  </r>
  <r>
    <x v="76"/>
    <s v="410"/>
    <s v="2017/07/26"/>
    <x v="3"/>
    <m/>
    <n v="125"/>
    <n v="125"/>
  </r>
  <r>
    <x v="76"/>
    <s v="410"/>
    <s v="2017/08/18"/>
    <x v="2"/>
    <m/>
    <n v="53"/>
    <n v="53"/>
  </r>
  <r>
    <x v="76"/>
    <s v="410"/>
    <s v="2017/08/31"/>
    <x v="2"/>
    <m/>
    <n v="732"/>
    <n v="732"/>
  </r>
  <r>
    <x v="76"/>
    <s v="410"/>
    <s v="2017/08/31"/>
    <x v="18"/>
    <m/>
    <n v="110"/>
    <n v="110"/>
  </r>
  <r>
    <x v="76"/>
    <s v="410"/>
    <s v="2018/01/15"/>
    <x v="21"/>
    <m/>
    <n v="830"/>
    <n v="830"/>
  </r>
  <r>
    <x v="76"/>
    <s v="410"/>
    <s v="2018/01/24"/>
    <x v="11"/>
    <m/>
    <n v="288"/>
    <n v="288"/>
  </r>
  <r>
    <x v="76"/>
    <s v="410"/>
    <s v="2018/04/18"/>
    <x v="2"/>
    <m/>
    <n v="62"/>
    <n v="62"/>
  </r>
  <r>
    <x v="76"/>
    <s v="410"/>
    <s v="2018/04/25"/>
    <x v="21"/>
    <m/>
    <m/>
    <n v="0"/>
  </r>
  <r>
    <x v="76"/>
    <s v="410"/>
    <s v="2018/04/25"/>
    <x v="2"/>
    <m/>
    <n v="916"/>
    <n v="916"/>
  </r>
  <r>
    <x v="76"/>
    <s v="410"/>
    <s v="2018/04/25"/>
    <x v="3"/>
    <m/>
    <n v="201"/>
    <n v="201"/>
  </r>
  <r>
    <x v="76"/>
    <s v="410"/>
    <s v="2018/04/26"/>
    <x v="2"/>
    <m/>
    <n v="6"/>
    <n v="6"/>
  </r>
  <r>
    <x v="76"/>
    <s v="410"/>
    <s v="2018/04/26"/>
    <x v="20"/>
    <m/>
    <n v="6"/>
    <n v="6"/>
  </r>
  <r>
    <x v="76"/>
    <s v="410"/>
    <s v="2018/06/01"/>
    <x v="21"/>
    <m/>
    <n v="188"/>
    <n v="188"/>
  </r>
  <r>
    <x v="76"/>
    <s v="410"/>
    <s v="2018/06/27"/>
    <x v="21"/>
    <m/>
    <m/>
    <n v="0"/>
  </r>
  <r>
    <x v="76"/>
    <s v="410"/>
    <s v="2018/06/27"/>
    <x v="2"/>
    <m/>
    <n v="12"/>
    <n v="12"/>
  </r>
  <r>
    <x v="76"/>
    <s v="410"/>
    <s v="2018/06/28"/>
    <x v="3"/>
    <m/>
    <n v="15"/>
    <n v="15"/>
  </r>
  <r>
    <x v="77"/>
    <s v="423"/>
    <s v="2010/01/12"/>
    <x v="2"/>
    <m/>
    <n v="1560"/>
    <n v="1560"/>
  </r>
  <r>
    <x v="77"/>
    <s v="423"/>
    <s v="2010/09/29"/>
    <x v="2"/>
    <m/>
    <m/>
    <n v="0"/>
  </r>
  <r>
    <x v="77"/>
    <s v="423"/>
    <s v="2011/03/28"/>
    <x v="3"/>
    <m/>
    <n v="200"/>
    <n v="200"/>
  </r>
  <r>
    <x v="77"/>
    <s v="423"/>
    <s v="2011/05/00"/>
    <x v="3"/>
    <m/>
    <m/>
    <n v="0"/>
  </r>
  <r>
    <x v="77"/>
    <s v="423"/>
    <s v="2011/05/01"/>
    <x v="2"/>
    <m/>
    <m/>
    <n v="0"/>
  </r>
  <r>
    <x v="77"/>
    <s v="423"/>
    <s v="2014/11/05"/>
    <x v="3"/>
    <m/>
    <n v="255"/>
    <n v="255"/>
  </r>
  <r>
    <x v="77"/>
    <s v="423"/>
    <s v="2015/03/20"/>
    <x v="2"/>
    <m/>
    <n v="184"/>
    <n v="184"/>
  </r>
  <r>
    <x v="77"/>
    <s v="423"/>
    <s v="2015/03/21"/>
    <x v="2"/>
    <m/>
    <m/>
    <n v="0"/>
  </r>
  <r>
    <x v="78"/>
    <s v="115"/>
    <s v="2009/10/16"/>
    <x v="2"/>
    <m/>
    <m/>
    <n v="0"/>
  </r>
  <r>
    <x v="78"/>
    <s v="115"/>
    <s v="2010/06/00"/>
    <x v="2"/>
    <m/>
    <n v="480"/>
    <n v="480"/>
  </r>
  <r>
    <x v="78"/>
    <s v="115"/>
    <s v="2010/08/03"/>
    <x v="2"/>
    <m/>
    <n v="1552"/>
    <n v="1552"/>
  </r>
  <r>
    <x v="78"/>
    <s v="115"/>
    <s v="2010/08/03"/>
    <x v="3"/>
    <m/>
    <m/>
    <n v="0"/>
  </r>
  <r>
    <x v="78"/>
    <s v="115"/>
    <s v="2010/10/20"/>
    <x v="2"/>
    <m/>
    <m/>
    <n v="0"/>
  </r>
  <r>
    <x v="78"/>
    <s v="115"/>
    <s v="2010/12/02"/>
    <x v="2"/>
    <m/>
    <m/>
    <n v="0"/>
  </r>
  <r>
    <x v="78"/>
    <s v="115"/>
    <s v="2014/03/00"/>
    <x v="3"/>
    <m/>
    <n v="314"/>
    <n v="314"/>
  </r>
  <r>
    <x v="78"/>
    <s v="115"/>
    <s v="2014/03/18"/>
    <x v="14"/>
    <m/>
    <n v="1555"/>
    <n v="1555"/>
  </r>
  <r>
    <x v="78"/>
    <s v="115"/>
    <s v="2014/03/30"/>
    <x v="2"/>
    <m/>
    <n v="28"/>
    <n v="28"/>
  </r>
  <r>
    <x v="78"/>
    <s v="115"/>
    <s v="2016/08/23"/>
    <x v="3"/>
    <m/>
    <n v="2000"/>
    <n v="2000"/>
  </r>
  <r>
    <x v="78"/>
    <s v="115"/>
    <s v="2017/09/01"/>
    <x v="27"/>
    <m/>
    <n v="52"/>
    <n v="52"/>
  </r>
  <r>
    <x v="78"/>
    <s v="115"/>
    <s v="2017/09/01"/>
    <x v="11"/>
    <m/>
    <n v="173"/>
    <n v="173"/>
  </r>
  <r>
    <x v="78"/>
    <s v="115"/>
    <s v="2017/09/01"/>
    <x v="3"/>
    <m/>
    <n v="42"/>
    <n v="42"/>
  </r>
  <r>
    <x v="79"/>
    <s v="325"/>
    <s v="1992/06/21"/>
    <x v="11"/>
    <m/>
    <m/>
    <n v="0"/>
  </r>
  <r>
    <x v="79"/>
    <s v="325"/>
    <s v="1993/00/00"/>
    <x v="9"/>
    <m/>
    <n v="1800000"/>
    <n v="1800000"/>
  </r>
  <r>
    <x v="79"/>
    <s v="325"/>
    <s v="1995/06/01"/>
    <x v="2"/>
    <m/>
    <m/>
    <n v="0"/>
  </r>
  <r>
    <x v="79"/>
    <s v="325"/>
    <s v="1998/00/00"/>
    <x v="0"/>
    <m/>
    <n v="190000"/>
    <n v="190000"/>
  </r>
  <r>
    <x v="79"/>
    <s v="325"/>
    <s v="1998/05/11"/>
    <x v="16"/>
    <m/>
    <m/>
    <n v="0"/>
  </r>
  <r>
    <x v="79"/>
    <s v="325"/>
    <s v="1998/05/12"/>
    <x v="2"/>
    <m/>
    <n v="111"/>
    <n v="111"/>
  </r>
  <r>
    <x v="79"/>
    <s v="325"/>
    <s v="2002/03/22"/>
    <x v="9"/>
    <m/>
    <m/>
    <n v="0"/>
  </r>
  <r>
    <x v="79"/>
    <s v="325"/>
    <s v="2003/01/24"/>
    <x v="9"/>
    <m/>
    <m/>
    <n v="0"/>
  </r>
  <r>
    <x v="79"/>
    <s v="325"/>
    <s v="2003/02/00"/>
    <x v="1"/>
    <m/>
    <m/>
    <n v="0"/>
  </r>
  <r>
    <x v="79"/>
    <s v="325"/>
    <s v="2003/08/31"/>
    <x v="1"/>
    <m/>
    <n v="35418"/>
    <n v="35418"/>
  </r>
  <r>
    <x v="79"/>
    <s v="325"/>
    <s v="2005/11/28"/>
    <x v="2"/>
    <m/>
    <m/>
    <n v="0"/>
  </r>
  <r>
    <x v="79"/>
    <s v="325"/>
    <s v="2006/12/00"/>
    <x v="4"/>
    <m/>
    <n v="6"/>
    <n v="6"/>
  </r>
  <r>
    <x v="79"/>
    <s v="325"/>
    <s v="2007/07/00"/>
    <x v="2"/>
    <m/>
    <m/>
    <n v="0"/>
  </r>
  <r>
    <x v="79"/>
    <s v="325"/>
    <s v="2008/06/02"/>
    <x v="2"/>
    <m/>
    <m/>
    <n v="0"/>
  </r>
  <r>
    <x v="79"/>
    <s v="325"/>
    <s v="2010/10/26"/>
    <x v="11"/>
    <m/>
    <n v="30"/>
    <n v="30"/>
  </r>
  <r>
    <x v="79"/>
    <s v="325"/>
    <s v="2010/12/18"/>
    <x v="3"/>
    <m/>
    <n v="1000"/>
    <n v="1000"/>
  </r>
  <r>
    <x v="79"/>
    <s v="325"/>
    <s v="2011/02/28"/>
    <x v="3"/>
    <m/>
    <n v="623"/>
    <n v="623"/>
  </r>
  <r>
    <x v="79"/>
    <s v="325"/>
    <s v="2011/05/03"/>
    <x v="3"/>
    <m/>
    <m/>
    <n v="0"/>
  </r>
  <r>
    <x v="79"/>
    <s v="325"/>
    <s v="2011/09/07"/>
    <x v="2"/>
    <m/>
    <m/>
    <n v="0"/>
  </r>
  <r>
    <x v="79"/>
    <s v="325"/>
    <s v="2012/07/00"/>
    <x v="2"/>
    <m/>
    <m/>
    <n v="0"/>
  </r>
  <r>
    <x v="79"/>
    <s v="325"/>
    <s v="2012/07/00"/>
    <x v="3"/>
    <m/>
    <m/>
    <n v="0"/>
  </r>
  <r>
    <x v="79"/>
    <s v="325"/>
    <s v="2012/11/16"/>
    <x v="2"/>
    <m/>
    <n v="10000"/>
    <n v="10000"/>
  </r>
  <r>
    <x v="79"/>
    <s v="325"/>
    <s v="2013/05/00"/>
    <x v="3"/>
    <m/>
    <m/>
    <n v="0"/>
  </r>
  <r>
    <x v="79"/>
    <s v="325"/>
    <s v="2015/04/16"/>
    <x v="28"/>
    <m/>
    <m/>
    <n v="0"/>
  </r>
  <r>
    <x v="79"/>
    <s v="325"/>
    <s v="2015/08/03"/>
    <x v="3"/>
    <m/>
    <n v="104539"/>
    <n v="104539"/>
  </r>
  <r>
    <x v="79"/>
    <s v="325"/>
    <s v="2016/11/14"/>
    <x v="9"/>
    <m/>
    <m/>
    <n v="0"/>
  </r>
  <r>
    <x v="80"/>
    <s v="309"/>
    <s v="2007/02/12"/>
    <x v="5"/>
    <m/>
    <m/>
    <n v="0"/>
  </r>
  <r>
    <x v="80"/>
    <s v="309"/>
    <s v="2007/03/16"/>
    <x v="4"/>
    <m/>
    <n v="166"/>
    <n v="166"/>
  </r>
  <r>
    <x v="80"/>
    <s v="309"/>
    <s v="2008/10/07"/>
    <x v="2"/>
    <m/>
    <n v="250"/>
    <n v="250"/>
  </r>
  <r>
    <x v="80"/>
    <s v="309"/>
    <s v="2008/11/06"/>
    <x v="2"/>
    <m/>
    <n v="301"/>
    <n v="301"/>
  </r>
  <r>
    <x v="80"/>
    <s v="309"/>
    <s v="2009/09/20"/>
    <x v="2"/>
    <m/>
    <n v="134"/>
    <n v="134"/>
  </r>
  <r>
    <x v="80"/>
    <s v="309"/>
    <s v="2011/02/00"/>
    <x v="3"/>
    <m/>
    <n v="198"/>
    <n v="198"/>
  </r>
  <r>
    <x v="80"/>
    <s v="309"/>
    <s v="2011/03/28"/>
    <x v="0"/>
    <m/>
    <n v="25"/>
    <n v="25"/>
  </r>
  <r>
    <x v="80"/>
    <s v="309"/>
    <s v="2011/08/01"/>
    <x v="2"/>
    <m/>
    <m/>
    <n v="0"/>
  </r>
  <r>
    <x v="80"/>
    <s v="309"/>
    <s v="2011/09/03"/>
    <x v="1"/>
    <m/>
    <m/>
    <n v="0"/>
  </r>
  <r>
    <x v="80"/>
    <s v="309"/>
    <s v="2011/09/06"/>
    <x v="1"/>
    <m/>
    <m/>
    <n v="0"/>
  </r>
  <r>
    <x v="80"/>
    <s v="309"/>
    <s v="2011/09/06"/>
    <x v="2"/>
    <m/>
    <n v="900"/>
    <n v="900"/>
  </r>
  <r>
    <x v="80"/>
    <s v="309"/>
    <s v="2011/09/12"/>
    <x v="2"/>
    <m/>
    <m/>
    <n v="0"/>
  </r>
  <r>
    <x v="80"/>
    <s v="309"/>
    <s v="2014/04/13"/>
    <x v="2"/>
    <m/>
    <m/>
    <n v="0"/>
  </r>
  <r>
    <x v="80"/>
    <s v="309"/>
    <s v="2014/11/11"/>
    <x v="3"/>
    <m/>
    <m/>
    <n v="0"/>
  </r>
  <r>
    <x v="80"/>
    <s v="309"/>
    <s v="2014/11/20"/>
    <x v="3"/>
    <m/>
    <n v="1740"/>
    <n v="1740"/>
  </r>
  <r>
    <x v="80"/>
    <s v="309"/>
    <s v="2014/11/27"/>
    <x v="2"/>
    <m/>
    <n v="360"/>
    <n v="360"/>
  </r>
  <r>
    <x v="80"/>
    <s v="309"/>
    <s v="2017/11/20"/>
    <x v="2"/>
    <m/>
    <n v="855"/>
    <n v="855"/>
  </r>
  <r>
    <x v="81"/>
    <s v="122"/>
    <s v="1992/10/17"/>
    <x v="5"/>
    <m/>
    <m/>
    <n v="0"/>
  </r>
  <r>
    <x v="81"/>
    <s v="122"/>
    <s v="1992/12/31"/>
    <x v="11"/>
    <m/>
    <m/>
    <n v="0"/>
  </r>
  <r>
    <x v="81"/>
    <s v="122"/>
    <s v="1997/09/19"/>
    <x v="11"/>
    <m/>
    <m/>
    <n v="0"/>
  </r>
  <r>
    <x v="81"/>
    <s v="122"/>
    <s v="2002/00/00"/>
    <x v="3"/>
    <m/>
    <m/>
    <n v="0"/>
  </r>
  <r>
    <x v="81"/>
    <s v="122"/>
    <s v="2010/04/15"/>
    <x v="3"/>
    <m/>
    <n v="800"/>
    <n v="800"/>
  </r>
  <r>
    <x v="81"/>
    <s v="122"/>
    <s v="2010/04/16"/>
    <x v="3"/>
    <m/>
    <m/>
    <n v="0"/>
  </r>
  <r>
    <x v="81"/>
    <s v="122"/>
    <s v="2010/11/30"/>
    <x v="3"/>
    <m/>
    <m/>
    <n v="0"/>
  </r>
  <r>
    <x v="81"/>
    <s v="122"/>
    <s v="2011/02/19"/>
    <x v="2"/>
    <m/>
    <n v="299"/>
    <n v="299"/>
  </r>
  <r>
    <x v="81"/>
    <s v="122"/>
    <s v="2013/11/20"/>
    <x v="2"/>
    <m/>
    <m/>
    <n v="0"/>
  </r>
  <r>
    <x v="81"/>
    <s v="122"/>
    <s v="2017/07/29"/>
    <x v="3"/>
    <m/>
    <n v="10"/>
    <n v="10"/>
  </r>
  <r>
    <x v="81"/>
    <s v="122"/>
    <s v="2018/07/23"/>
    <x v="5"/>
    <m/>
    <m/>
    <n v="0"/>
  </r>
  <r>
    <x v="82"/>
    <s v="107"/>
    <s v="2007/09/00"/>
    <x v="2"/>
    <m/>
    <m/>
    <n v="0"/>
  </r>
  <r>
    <x v="82"/>
    <s v="107"/>
    <s v="2007/09/01"/>
    <x v="2"/>
    <m/>
    <m/>
    <n v="0"/>
  </r>
  <r>
    <x v="82"/>
    <s v="107"/>
    <s v="2007/09/01"/>
    <x v="3"/>
    <m/>
    <m/>
    <n v="0"/>
  </r>
  <r>
    <x v="82"/>
    <s v="107"/>
    <s v="2007/09/25"/>
    <x v="2"/>
    <m/>
    <m/>
    <n v="0"/>
  </r>
  <r>
    <x v="82"/>
    <s v="107"/>
    <s v="2009/07/21"/>
    <x v="3"/>
    <m/>
    <m/>
    <n v="0"/>
  </r>
  <r>
    <x v="82"/>
    <s v="107"/>
    <s v="2009/07/29"/>
    <x v="9"/>
    <m/>
    <m/>
    <n v="0"/>
  </r>
  <r>
    <x v="82"/>
    <s v="107"/>
    <s v="2009/07/29"/>
    <x v="3"/>
    <m/>
    <m/>
    <n v="0"/>
  </r>
  <r>
    <x v="82"/>
    <s v="107"/>
    <s v="2009/09/01"/>
    <x v="2"/>
    <m/>
    <m/>
    <n v="0"/>
  </r>
  <r>
    <x v="82"/>
    <s v="107"/>
    <s v="2010/04/07"/>
    <x v="2"/>
    <m/>
    <n v="375665"/>
    <n v="375665"/>
  </r>
  <r>
    <x v="82"/>
    <s v="107"/>
    <s v="2011/02/10"/>
    <x v="0"/>
    <m/>
    <m/>
    <n v="0"/>
  </r>
  <r>
    <x v="82"/>
    <s v="107"/>
    <s v="2012/11/16"/>
    <x v="11"/>
    <m/>
    <m/>
    <n v="0"/>
  </r>
  <r>
    <x v="82"/>
    <s v="107"/>
    <s v="2013/09/07"/>
    <x v="3"/>
    <m/>
    <m/>
    <n v="0"/>
  </r>
  <r>
    <x v="82"/>
    <s v="107"/>
    <s v="2015/03/12"/>
    <x v="2"/>
    <m/>
    <m/>
    <n v="0"/>
  </r>
  <r>
    <x v="82"/>
    <s v="107"/>
    <s v="2015/03/23"/>
    <x v="2"/>
    <m/>
    <m/>
    <n v="0"/>
  </r>
  <r>
    <x v="82"/>
    <s v="107"/>
    <s v="2016/03/28"/>
    <x v="2"/>
    <m/>
    <m/>
    <n v="0"/>
  </r>
  <r>
    <x v="82"/>
    <s v="107"/>
    <s v="2016/08/10"/>
    <x v="3"/>
    <m/>
    <n v="62"/>
    <n v="62"/>
  </r>
  <r>
    <x v="82"/>
    <s v="107"/>
    <s v="2016/09/30"/>
    <x v="2"/>
    <m/>
    <m/>
    <n v="0"/>
  </r>
  <r>
    <x v="82"/>
    <s v="107"/>
    <s v="2017/11/19"/>
    <x v="2"/>
    <m/>
    <n v="6"/>
    <n v="6"/>
  </r>
  <r>
    <x v="82"/>
    <s v="107"/>
    <s v="2018/05/29"/>
    <x v="2"/>
    <m/>
    <n v="9"/>
    <n v="9"/>
  </r>
  <r>
    <x v="83"/>
    <s v="124"/>
    <s v="1996/09/09"/>
    <x v="5"/>
    <m/>
    <n v="500"/>
    <n v="500"/>
  </r>
  <r>
    <x v="83"/>
    <s v="124"/>
    <s v="2000/07/04"/>
    <x v="3"/>
    <m/>
    <m/>
    <n v="0"/>
  </r>
  <r>
    <x v="83"/>
    <s v="124"/>
    <s v="2001/09/11"/>
    <x v="7"/>
    <m/>
    <m/>
    <n v="0"/>
  </r>
  <r>
    <x v="83"/>
    <s v="124"/>
    <s v="2004/03/11"/>
    <x v="6"/>
    <m/>
    <n v="50"/>
    <n v="50"/>
  </r>
  <r>
    <x v="83"/>
    <s v="124"/>
    <s v="2004/10/13"/>
    <x v="2"/>
    <m/>
    <n v="40"/>
    <n v="40"/>
  </r>
  <r>
    <x v="83"/>
    <s v="124"/>
    <s v="2005/03/21"/>
    <x v="2"/>
    <m/>
    <n v="176"/>
    <n v="176"/>
  </r>
  <r>
    <x v="83"/>
    <s v="124"/>
    <s v="2008/03/20"/>
    <x v="2"/>
    <m/>
    <m/>
    <n v="0"/>
  </r>
  <r>
    <x v="83"/>
    <s v="124"/>
    <s v="2008/03/26"/>
    <x v="2"/>
    <m/>
    <n v="270"/>
    <n v="270"/>
  </r>
  <r>
    <x v="83"/>
    <s v="124"/>
    <s v="2008/04/00"/>
    <x v="3"/>
    <m/>
    <m/>
    <n v="0"/>
  </r>
  <r>
    <x v="83"/>
    <s v="124"/>
    <s v="2008/04/02"/>
    <x v="2"/>
    <m/>
    <m/>
    <n v="0"/>
  </r>
  <r>
    <x v="83"/>
    <s v="124"/>
    <s v="2009/06/09"/>
    <x v="2"/>
    <m/>
    <n v="800"/>
    <n v="800"/>
  </r>
  <r>
    <x v="83"/>
    <s v="124"/>
    <s v="2009/06/23"/>
    <x v="3"/>
    <m/>
    <n v="83"/>
    <n v="83"/>
  </r>
  <r>
    <x v="83"/>
    <s v="124"/>
    <s v="2009/07/21"/>
    <x v="3"/>
    <m/>
    <m/>
    <n v="0"/>
  </r>
  <r>
    <x v="83"/>
    <s v="124"/>
    <s v="2010/04/25"/>
    <x v="2"/>
    <m/>
    <n v="1069"/>
    <n v="1069"/>
  </r>
  <r>
    <x v="83"/>
    <s v="124"/>
    <s v="2010/05/14"/>
    <x v="3"/>
    <m/>
    <m/>
    <n v="0"/>
  </r>
  <r>
    <x v="83"/>
    <s v="124"/>
    <s v="2011/03/30"/>
    <x v="2"/>
    <m/>
    <n v="20"/>
    <n v="20"/>
  </r>
  <r>
    <x v="83"/>
    <s v="124"/>
    <s v="2011/06/03"/>
    <x v="2"/>
    <m/>
    <m/>
    <n v="0"/>
  </r>
  <r>
    <x v="83"/>
    <s v="124"/>
    <s v="2011/09/16"/>
    <x v="2"/>
    <m/>
    <m/>
    <n v="0"/>
  </r>
  <r>
    <x v="83"/>
    <s v="124"/>
    <s v="2011/10/19"/>
    <x v="14"/>
    <m/>
    <n v="729"/>
    <n v="729"/>
  </r>
  <r>
    <x v="84"/>
    <s v="312"/>
    <s v="2002/11/18"/>
    <x v="9"/>
    <m/>
    <m/>
    <n v="0"/>
  </r>
  <r>
    <x v="84"/>
    <s v="312"/>
    <s v="2003/01/10"/>
    <x v="9"/>
    <m/>
    <m/>
    <n v="0"/>
  </r>
  <r>
    <x v="84"/>
    <s v="312"/>
    <s v="2003/02/00"/>
    <x v="1"/>
    <m/>
    <m/>
    <n v="0"/>
  </r>
  <r>
    <x v="84"/>
    <s v="312"/>
    <s v="2003/08/31"/>
    <x v="1"/>
    <m/>
    <n v="77588"/>
    <n v="77588"/>
  </r>
  <r>
    <x v="84"/>
    <s v="312"/>
    <s v="2007/07/00"/>
    <x v="2"/>
    <m/>
    <m/>
    <n v="0"/>
  </r>
  <r>
    <x v="84"/>
    <s v="312"/>
    <s v="2008/06/02"/>
    <x v="2"/>
    <m/>
    <m/>
    <n v="0"/>
  </r>
  <r>
    <x v="84"/>
    <s v="312"/>
    <s v="2010/05/25"/>
    <x v="2"/>
    <m/>
    <n v="1160"/>
    <n v="1160"/>
  </r>
  <r>
    <x v="84"/>
    <s v="312"/>
    <s v="2011/00/00"/>
    <x v="1"/>
    <m/>
    <m/>
    <n v="0"/>
  </r>
  <r>
    <x v="84"/>
    <s v="312"/>
    <s v="2011/04/11"/>
    <x v="9"/>
    <m/>
    <m/>
    <n v="0"/>
  </r>
  <r>
    <x v="84"/>
    <s v="312"/>
    <s v="2011/09/08"/>
    <x v="2"/>
    <m/>
    <m/>
    <n v="0"/>
  </r>
  <r>
    <x v="84"/>
    <s v="312"/>
    <s v="2011/09/08"/>
    <x v="3"/>
    <m/>
    <n v="17"/>
    <n v="17"/>
  </r>
  <r>
    <x v="84"/>
    <s v="312"/>
    <s v="2012/07/00"/>
    <x v="2"/>
    <m/>
    <m/>
    <n v="0"/>
  </r>
  <r>
    <x v="84"/>
    <s v="312"/>
    <s v="2012/07/10"/>
    <x v="2"/>
    <m/>
    <m/>
    <n v="0"/>
  </r>
  <r>
    <x v="84"/>
    <s v="312"/>
    <s v="2013/05/00"/>
    <x v="2"/>
    <m/>
    <m/>
    <n v="0"/>
  </r>
  <r>
    <x v="84"/>
    <s v="312"/>
    <s v="2013/05/00"/>
    <x v="3"/>
    <m/>
    <m/>
    <n v="0"/>
  </r>
  <r>
    <x v="84"/>
    <s v="312"/>
    <s v="2013/05/29"/>
    <x v="2"/>
    <m/>
    <n v="900"/>
    <n v="900"/>
  </r>
  <r>
    <x v="84"/>
    <s v="312"/>
    <s v="2015/03/11"/>
    <x v="9"/>
    <m/>
    <n v="107"/>
    <n v="107"/>
  </r>
  <r>
    <x v="84"/>
    <s v="312"/>
    <s v="2018/06/20"/>
    <x v="3"/>
    <m/>
    <n v="36220"/>
    <n v="36220"/>
  </r>
  <r>
    <x v="85"/>
    <s v="116"/>
    <s v="2013/04/00"/>
    <x v="2"/>
    <m/>
    <m/>
    <n v="0"/>
  </r>
  <r>
    <x v="85"/>
    <s v="116"/>
    <s v="2013/04/07"/>
    <x v="2"/>
    <m/>
    <m/>
    <n v="0"/>
  </r>
  <r>
    <x v="85"/>
    <s v="116"/>
    <s v="2014/03/20"/>
    <x v="5"/>
    <m/>
    <n v="10"/>
    <n v="10"/>
  </r>
  <r>
    <x v="85"/>
    <s v="116"/>
    <s v="2015/02/09"/>
    <x v="3"/>
    <m/>
    <n v="13"/>
    <n v="13"/>
  </r>
  <r>
    <x v="85"/>
    <s v="116"/>
    <s v="2015/02/12"/>
    <x v="2"/>
    <m/>
    <m/>
    <n v="0"/>
  </r>
  <r>
    <x v="85"/>
    <s v="116"/>
    <s v="2015/03/03"/>
    <x v="2"/>
    <m/>
    <n v="162"/>
    <n v="162"/>
  </r>
  <r>
    <x v="85"/>
    <s v="116"/>
    <s v="2015/03/04"/>
    <x v="2"/>
    <m/>
    <m/>
    <n v="0"/>
  </r>
  <r>
    <x v="85"/>
    <s v="116"/>
    <s v="2015/03/20"/>
    <x v="2"/>
    <m/>
    <n v="66"/>
    <n v="66"/>
  </r>
  <r>
    <x v="85"/>
    <s v="116"/>
    <s v="2015/03/20"/>
    <x v="3"/>
    <m/>
    <n v="38"/>
    <n v="38"/>
  </r>
  <r>
    <x v="85"/>
    <s v="116"/>
    <s v="2017/07/27"/>
    <x v="2"/>
    <m/>
    <m/>
    <n v="0"/>
  </r>
  <r>
    <x v="86"/>
    <s v="109"/>
    <s v="2000/07/27"/>
    <x v="9"/>
    <m/>
    <n v="274334"/>
    <n v="274334"/>
  </r>
  <r>
    <x v="86"/>
    <s v="109"/>
    <s v="2002/03/23"/>
    <x v="2"/>
    <m/>
    <m/>
    <n v="0"/>
  </r>
  <r>
    <x v="86"/>
    <s v="109"/>
    <s v="2003/05/06"/>
    <x v="2"/>
    <m/>
    <n v="3295"/>
    <n v="3295"/>
  </r>
  <r>
    <x v="86"/>
    <s v="109"/>
    <s v="2004/10/02"/>
    <x v="16"/>
    <m/>
    <n v="26"/>
    <n v="26"/>
  </r>
  <r>
    <x v="86"/>
    <s v="109"/>
    <s v="2004/11/00"/>
    <x v="16"/>
    <m/>
    <n v="19"/>
    <n v="19"/>
  </r>
  <r>
    <x v="86"/>
    <s v="109"/>
    <s v="2004/12/00"/>
    <x v="16"/>
    <m/>
    <n v="7"/>
    <n v="7"/>
  </r>
  <r>
    <x v="86"/>
    <s v="109"/>
    <s v="2009/06/22"/>
    <x v="3"/>
    <m/>
    <m/>
    <n v="0"/>
  </r>
  <r>
    <x v="86"/>
    <s v="109"/>
    <s v="2009/07/21"/>
    <x v="3"/>
    <m/>
    <m/>
    <n v="0"/>
  </r>
  <r>
    <x v="86"/>
    <s v="109"/>
    <s v="2011/07/16"/>
    <x v="0"/>
    <m/>
    <m/>
    <n v="0"/>
  </r>
  <r>
    <x v="86"/>
    <s v="109"/>
    <s v="2011/08/04"/>
    <x v="2"/>
    <m/>
    <m/>
    <n v="0"/>
  </r>
  <r>
    <x v="86"/>
    <s v="109"/>
    <s v="2015/03/23"/>
    <x v="3"/>
    <m/>
    <n v="216"/>
    <n v="216"/>
  </r>
  <r>
    <x v="86"/>
    <s v="109"/>
    <s v="2015/04/09"/>
    <x v="2"/>
    <m/>
    <m/>
    <n v="0"/>
  </r>
  <r>
    <x v="86"/>
    <s v="109"/>
    <s v="2015/12/16"/>
    <x v="3"/>
    <m/>
    <n v="700"/>
    <n v="700"/>
  </r>
  <r>
    <x v="87"/>
    <s v="225"/>
    <s v="2015/08/04"/>
    <x v="2"/>
    <m/>
    <n v="80"/>
    <n v="80"/>
  </r>
  <r>
    <x v="88"/>
    <s v="224"/>
    <s v="2011/00/00"/>
    <x v="9"/>
    <m/>
    <n v="203000"/>
    <n v="203000"/>
  </r>
  <r>
    <x v="88"/>
    <s v="224"/>
    <s v="2011/00/00"/>
    <x v="2"/>
    <m/>
    <m/>
    <n v="0"/>
  </r>
  <r>
    <x v="88"/>
    <s v="224"/>
    <s v="2011/00/00"/>
    <x v="0"/>
    <m/>
    <m/>
    <n v="0"/>
  </r>
  <r>
    <x v="88"/>
    <s v="224"/>
    <s v="2011/00/00"/>
    <x v="3"/>
    <m/>
    <m/>
    <n v="0"/>
  </r>
  <r>
    <x v="88"/>
    <s v="224"/>
    <s v="2011/05/04"/>
    <x v="2"/>
    <m/>
    <n v="1694"/>
    <n v="1694"/>
  </r>
  <r>
    <x v="88"/>
    <s v="224"/>
    <s v="2011/05/25"/>
    <x v="2"/>
    <m/>
    <n v="4267"/>
    <n v="4267"/>
  </r>
  <r>
    <x v="88"/>
    <s v="224"/>
    <s v="2011/05/25"/>
    <x v="3"/>
    <m/>
    <m/>
    <n v="0"/>
  </r>
  <r>
    <x v="88"/>
    <s v="224"/>
    <s v="2013/12/12"/>
    <x v="3"/>
    <m/>
    <n v="5830"/>
    <n v="5830"/>
  </r>
  <r>
    <x v="88"/>
    <s v="224"/>
    <s v="2014/04/00"/>
    <x v="2"/>
    <m/>
    <n v="1095"/>
    <n v="1095"/>
  </r>
  <r>
    <x v="88"/>
    <s v="224"/>
    <s v="2015/05/03"/>
    <x v="3"/>
    <m/>
    <n v="112"/>
    <n v="112"/>
  </r>
  <r>
    <x v="89"/>
    <s v="326"/>
    <s v="1991/00/00"/>
    <x v="0"/>
    <m/>
    <m/>
    <n v="0"/>
  </r>
  <r>
    <x v="89"/>
    <s v="326"/>
    <s v="2003/01/24"/>
    <x v="9"/>
    <m/>
    <m/>
    <n v="0"/>
  </r>
  <r>
    <x v="89"/>
    <s v="326"/>
    <s v="2003/08/31"/>
    <x v="1"/>
    <m/>
    <n v="59832"/>
    <n v="59832"/>
  </r>
  <r>
    <x v="89"/>
    <s v="326"/>
    <s v="2008/06/02"/>
    <x v="2"/>
    <m/>
    <m/>
    <n v="0"/>
  </r>
  <r>
    <x v="89"/>
    <s v="326"/>
    <s v="2011/04/04"/>
    <x v="9"/>
    <m/>
    <n v="16879"/>
    <n v="16879"/>
  </r>
  <r>
    <x v="89"/>
    <s v="326"/>
    <s v="2011/05/03"/>
    <x v="3"/>
    <m/>
    <m/>
    <n v="0"/>
  </r>
  <r>
    <x v="89"/>
    <s v="326"/>
    <s v="2011/09/22"/>
    <x v="9"/>
    <m/>
    <m/>
    <n v="0"/>
  </r>
  <r>
    <x v="89"/>
    <s v="326"/>
    <s v="2011/12/20"/>
    <x v="3"/>
    <m/>
    <n v="404"/>
    <n v="404"/>
  </r>
  <r>
    <x v="89"/>
    <s v="326"/>
    <s v="2012/07/00"/>
    <x v="2"/>
    <m/>
    <m/>
    <n v="0"/>
  </r>
  <r>
    <x v="89"/>
    <s v="326"/>
    <s v="2013/03/00"/>
    <x v="2"/>
    <m/>
    <m/>
    <n v="0"/>
  </r>
  <r>
    <x v="89"/>
    <s v="326"/>
    <s v="2013/03/20"/>
    <x v="2"/>
    <m/>
    <m/>
    <n v="0"/>
  </r>
  <r>
    <x v="89"/>
    <s v="326"/>
    <s v="2013/05/00"/>
    <x v="2"/>
    <m/>
    <m/>
    <n v="0"/>
  </r>
  <r>
    <x v="89"/>
    <s v="326"/>
    <s v="2013/05/00"/>
    <x v="3"/>
    <m/>
    <m/>
    <n v="0"/>
  </r>
  <r>
    <x v="89"/>
    <s v="326"/>
    <s v="2015/10/08"/>
    <x v="28"/>
    <m/>
    <m/>
    <n v="0"/>
  </r>
  <r>
    <x v="90"/>
    <s v="310"/>
    <s v="2002/07/22"/>
    <x v="16"/>
    <m/>
    <m/>
    <n v="0"/>
  </r>
  <r>
    <x v="90"/>
    <s v="310"/>
    <s v="2002/11/07"/>
    <x v="11"/>
    <m/>
    <m/>
    <n v="0"/>
  </r>
  <r>
    <x v="90"/>
    <s v="310"/>
    <s v="2002/11/20"/>
    <x v="5"/>
    <m/>
    <m/>
    <n v="0"/>
  </r>
  <r>
    <x v="90"/>
    <s v="310"/>
    <s v="2005/05/09"/>
    <x v="3"/>
    <m/>
    <n v="8"/>
    <n v="8"/>
  </r>
  <r>
    <x v="90"/>
    <s v="310"/>
    <s v="2005/05/29"/>
    <x v="3"/>
    <m/>
    <n v="63"/>
    <n v="63"/>
  </r>
  <r>
    <x v="90"/>
    <s v="310"/>
    <s v="2006/06/19"/>
    <x v="0"/>
    <m/>
    <n v="10000"/>
    <n v="10000"/>
  </r>
  <r>
    <x v="90"/>
    <s v="310"/>
    <s v="2006/09/12"/>
    <x v="7"/>
    <m/>
    <m/>
    <n v="0"/>
  </r>
  <r>
    <x v="90"/>
    <s v="310"/>
    <s v="2007/08/00"/>
    <x v="2"/>
    <m/>
    <m/>
    <n v="0"/>
  </r>
  <r>
    <x v="90"/>
    <s v="310"/>
    <s v="2007/09/20"/>
    <x v="2"/>
    <m/>
    <m/>
    <n v="0"/>
  </r>
  <r>
    <x v="90"/>
    <s v="310"/>
    <s v="2008/06/02"/>
    <x v="2"/>
    <m/>
    <m/>
    <n v="0"/>
  </r>
  <r>
    <x v="90"/>
    <s v="310"/>
    <s v="2009/06/19"/>
    <x v="0"/>
    <m/>
    <n v="282406"/>
    <n v="282406"/>
  </r>
  <r>
    <x v="90"/>
    <s v="310"/>
    <s v="2009/06/19"/>
    <x v="3"/>
    <m/>
    <n v="20091"/>
    <n v="20091"/>
  </r>
  <r>
    <x v="90"/>
    <s v="310"/>
    <s v="2011/09/14"/>
    <x v="2"/>
    <m/>
    <n v="3000"/>
    <n v="3000"/>
  </r>
  <r>
    <x v="90"/>
    <s v="310"/>
    <s v="2011/09/15"/>
    <x v="2"/>
    <m/>
    <m/>
    <n v="0"/>
  </r>
  <r>
    <x v="90"/>
    <s v="310"/>
    <s v="2011/10/24"/>
    <x v="3"/>
    <m/>
    <n v="50"/>
    <n v="50"/>
  </r>
  <r>
    <x v="90"/>
    <s v="310"/>
    <s v="2011/11/18"/>
    <x v="2"/>
    <m/>
    <n v="1600"/>
    <n v="1600"/>
  </r>
  <r>
    <x v="90"/>
    <s v="310"/>
    <s v="2012/02/17"/>
    <x v="18"/>
    <m/>
    <n v="800"/>
    <n v="800"/>
  </r>
  <r>
    <x v="90"/>
    <s v="310"/>
    <s v="2012/03/30"/>
    <x v="16"/>
    <m/>
    <m/>
    <n v="0"/>
  </r>
  <r>
    <x v="90"/>
    <s v="310"/>
    <s v="2012/06/09"/>
    <x v="3"/>
    <m/>
    <n v="925"/>
    <n v="925"/>
  </r>
  <r>
    <x v="90"/>
    <s v="310"/>
    <s v="2014/01/09"/>
    <x v="2"/>
    <m/>
    <n v="18"/>
    <n v="18"/>
  </r>
  <r>
    <x v="90"/>
    <s v="310"/>
    <s v="2014/08/18"/>
    <x v="2"/>
    <m/>
    <n v="82"/>
    <n v="82"/>
  </r>
  <r>
    <x v="90"/>
    <s v="310"/>
    <s v="2014/08/29"/>
    <x v="3"/>
    <m/>
    <n v="4985"/>
    <n v="4985"/>
  </r>
  <r>
    <x v="90"/>
    <s v="310"/>
    <s v="2014/11/05"/>
    <x v="2"/>
    <m/>
    <m/>
    <n v="0"/>
  </r>
  <r>
    <x v="90"/>
    <s v="310"/>
    <s v="2014/11/09"/>
    <x v="2"/>
    <m/>
    <n v="172"/>
    <n v="172"/>
  </r>
  <r>
    <x v="90"/>
    <s v="310"/>
    <s v="2014/11/23"/>
    <x v="2"/>
    <m/>
    <m/>
    <n v="0"/>
  </r>
  <r>
    <x v="90"/>
    <s v="310"/>
    <s v="2014/11/25"/>
    <x v="2"/>
    <m/>
    <m/>
    <n v="0"/>
  </r>
  <r>
    <x v="91"/>
    <s v="229"/>
    <s v="2004/09/23"/>
    <x v="2"/>
    <m/>
    <n v="2337"/>
    <n v="2337"/>
  </r>
  <r>
    <x v="91"/>
    <s v="229"/>
    <s v="2008/06/02"/>
    <x v="2"/>
    <m/>
    <m/>
    <n v="0"/>
  </r>
  <r>
    <x v="92"/>
    <s v="421"/>
    <s v="2001/09/06"/>
    <x v="2"/>
    <m/>
    <m/>
    <n v="0"/>
  </r>
  <r>
    <x v="92"/>
    <s v="421"/>
    <s v="2004/03/00"/>
    <x v="16"/>
    <n v="4"/>
    <n v="57"/>
    <n v="61"/>
  </r>
  <r>
    <x v="92"/>
    <s v="421"/>
    <s v="2009/03/22"/>
    <x v="2"/>
    <m/>
    <n v="480"/>
    <n v="480"/>
  </r>
  <r>
    <x v="92"/>
    <s v="421"/>
    <s v="2010/00/00"/>
    <x v="2"/>
    <m/>
    <n v="1532"/>
    <n v="1532"/>
  </r>
  <r>
    <x v="92"/>
    <s v="421"/>
    <s v="2010/03/07"/>
    <x v="2"/>
    <m/>
    <m/>
    <n v="0"/>
  </r>
  <r>
    <x v="92"/>
    <s v="421"/>
    <s v="2010/09/23"/>
    <x v="2"/>
    <m/>
    <n v="2297"/>
    <n v="2297"/>
  </r>
  <r>
    <x v="92"/>
    <s v="421"/>
    <s v="2011/08/09"/>
    <x v="2"/>
    <m/>
    <m/>
    <n v="0"/>
  </r>
  <r>
    <x v="92"/>
    <s v="421"/>
    <s v="2011/08/09"/>
    <x v="3"/>
    <m/>
    <n v="2000"/>
    <n v="2000"/>
  </r>
  <r>
    <x v="92"/>
    <s v="421"/>
    <s v="2011/09/15"/>
    <x v="3"/>
    <m/>
    <m/>
    <n v="0"/>
  </r>
  <r>
    <x v="92"/>
    <s v="421"/>
    <s v="2011/09/26"/>
    <x v="2"/>
    <m/>
    <n v="6170"/>
    <n v="6170"/>
  </r>
  <r>
    <x v="92"/>
    <s v="421"/>
    <s v="2011/09/26"/>
    <x v="3"/>
    <m/>
    <n v="3192"/>
    <n v="3192"/>
  </r>
  <r>
    <x v="92"/>
    <s v="421"/>
    <s v="2012/05/00"/>
    <x v="27"/>
    <m/>
    <m/>
    <n v="0"/>
  </r>
  <r>
    <x v="92"/>
    <s v="421"/>
    <s v="2012/05/00"/>
    <x v="2"/>
    <m/>
    <m/>
    <n v="0"/>
  </r>
  <r>
    <x v="92"/>
    <s v="421"/>
    <s v="2012/05/00"/>
    <x v="3"/>
    <m/>
    <m/>
    <n v="0"/>
  </r>
  <r>
    <x v="92"/>
    <s v="421"/>
    <s v="2012/06/10"/>
    <x v="2"/>
    <m/>
    <m/>
    <n v="0"/>
  </r>
  <r>
    <x v="92"/>
    <s v="421"/>
    <s v="2013/05/00"/>
    <x v="2"/>
    <m/>
    <m/>
    <n v="0"/>
  </r>
  <r>
    <x v="92"/>
    <s v="421"/>
    <s v="2013/05/02"/>
    <x v="2"/>
    <m/>
    <m/>
    <n v="0"/>
  </r>
  <r>
    <x v="93"/>
    <s v="411"/>
    <s v="2004/09/01"/>
    <x v="2"/>
    <n v="50"/>
    <m/>
    <n v="50"/>
  </r>
  <r>
    <x v="93"/>
    <s v="411"/>
    <s v="2005/03/01"/>
    <x v="2"/>
    <m/>
    <m/>
    <n v="0"/>
  </r>
  <r>
    <x v="93"/>
    <s v="411"/>
    <s v="2008/01/11"/>
    <x v="2"/>
    <m/>
    <n v="2148"/>
    <n v="2148"/>
  </r>
  <r>
    <x v="93"/>
    <s v="411"/>
    <s v="2011/08/24"/>
    <x v="2"/>
    <m/>
    <m/>
    <n v="0"/>
  </r>
  <r>
    <x v="93"/>
    <s v="411"/>
    <s v="2013/00/00"/>
    <x v="3"/>
    <m/>
    <n v="2400"/>
    <n v="2400"/>
  </r>
  <r>
    <x v="93"/>
    <s v="411"/>
    <s v="2013/02/24"/>
    <x v="2"/>
    <m/>
    <n v="2195"/>
    <n v="2195"/>
  </r>
  <r>
    <x v="93"/>
    <s v="411"/>
    <s v="2013/09/25"/>
    <x v="2"/>
    <m/>
    <m/>
    <n v="0"/>
  </r>
  <r>
    <x v="93"/>
    <s v="411"/>
    <s v="2013/09/26"/>
    <x v="2"/>
    <m/>
    <m/>
    <n v="0"/>
  </r>
  <r>
    <x v="93"/>
    <s v="411"/>
    <s v="2013/09/28"/>
    <x v="2"/>
    <m/>
    <n v="1575"/>
    <n v="1575"/>
  </r>
  <r>
    <x v="93"/>
    <s v="411"/>
    <s v="2013/11/02"/>
    <x v="2"/>
    <m/>
    <n v="2400"/>
    <n v="2400"/>
  </r>
  <r>
    <x v="93"/>
    <s v="411"/>
    <s v="2013/11/13"/>
    <x v="3"/>
    <m/>
    <m/>
    <n v="0"/>
  </r>
  <r>
    <x v="93"/>
    <s v="411"/>
    <s v="2014/01/03"/>
    <x v="2"/>
    <m/>
    <m/>
    <n v="0"/>
  </r>
  <r>
    <x v="93"/>
    <s v="411"/>
    <s v="2014/02/03"/>
    <x v="3"/>
    <m/>
    <n v="3060"/>
    <n v="3060"/>
  </r>
  <r>
    <x v="93"/>
    <s v="411"/>
    <s v="2014/02/17"/>
    <x v="2"/>
    <m/>
    <n v="2537"/>
    <n v="2537"/>
  </r>
  <r>
    <x v="93"/>
    <s v="411"/>
    <s v="2014/02/17"/>
    <x v="3"/>
    <m/>
    <n v="868"/>
    <n v="868"/>
  </r>
  <r>
    <x v="93"/>
    <s v="411"/>
    <s v="2014/10/02"/>
    <x v="2"/>
    <m/>
    <n v="600"/>
    <n v="600"/>
  </r>
  <r>
    <x v="93"/>
    <s v="411"/>
    <s v="2014/10/17"/>
    <x v="2"/>
    <m/>
    <n v="1656"/>
    <n v="1656"/>
  </r>
  <r>
    <x v="93"/>
    <s v="411"/>
    <s v="2014/11/06"/>
    <x v="3"/>
    <m/>
    <n v="3573"/>
    <n v="3573"/>
  </r>
  <r>
    <x v="93"/>
    <s v="411"/>
    <s v="2014/12/17"/>
    <x v="2"/>
    <m/>
    <n v="3126"/>
    <n v="3126"/>
  </r>
  <r>
    <x v="93"/>
    <s v="411"/>
    <s v="2015/01/06"/>
    <x v="2"/>
    <m/>
    <n v="1930"/>
    <n v="1930"/>
  </r>
  <r>
    <x v="93"/>
    <s v="411"/>
    <s v="2015/01/06"/>
    <x v="3"/>
    <m/>
    <n v="2605"/>
    <n v="2605"/>
  </r>
  <r>
    <x v="93"/>
    <s v="411"/>
    <s v="2015/02/04"/>
    <x v="2"/>
    <m/>
    <n v="267"/>
    <n v="267"/>
  </r>
  <r>
    <x v="93"/>
    <s v="411"/>
    <s v="2015/02/19"/>
    <x v="2"/>
    <m/>
    <n v="101"/>
    <n v="101"/>
  </r>
  <r>
    <x v="93"/>
    <s v="411"/>
    <s v="2015/03/13"/>
    <x v="3"/>
    <m/>
    <n v="1004"/>
    <n v="1004"/>
  </r>
  <r>
    <x v="93"/>
    <s v="411"/>
    <s v="2015/03/26"/>
    <x v="2"/>
    <m/>
    <n v="101"/>
    <n v="101"/>
  </r>
  <r>
    <x v="93"/>
    <s v="411"/>
    <s v="2015/04/14"/>
    <x v="2"/>
    <m/>
    <n v="540"/>
    <n v="540"/>
  </r>
  <r>
    <x v="93"/>
    <s v="411"/>
    <s v="2015/06/14"/>
    <x v="2"/>
    <m/>
    <n v="2156"/>
    <n v="2156"/>
  </r>
  <r>
    <x v="93"/>
    <s v="411"/>
    <s v="2015/06/14"/>
    <x v="3"/>
    <m/>
    <n v="1148"/>
    <n v="1148"/>
  </r>
  <r>
    <x v="93"/>
    <s v="411"/>
    <s v="2015/07/06"/>
    <x v="3"/>
    <m/>
    <n v="235"/>
    <n v="235"/>
  </r>
  <r>
    <x v="93"/>
    <s v="411"/>
    <s v="2015/08/04"/>
    <x v="2"/>
    <m/>
    <n v="267"/>
    <n v="267"/>
  </r>
  <r>
    <x v="93"/>
    <s v="411"/>
    <s v="2015/11/20"/>
    <x v="3"/>
    <m/>
    <n v="5745"/>
    <n v="5745"/>
  </r>
  <r>
    <x v="93"/>
    <s v="411"/>
    <s v="2016/03/04"/>
    <x v="14"/>
    <m/>
    <n v="400"/>
    <n v="400"/>
  </r>
  <r>
    <x v="93"/>
    <s v="411"/>
    <s v="2016/03/14"/>
    <x v="2"/>
    <m/>
    <n v="700"/>
    <n v="700"/>
  </r>
  <r>
    <x v="93"/>
    <s v="411"/>
    <s v="2016/03/14"/>
    <x v="3"/>
    <m/>
    <n v="4650"/>
    <n v="4650"/>
  </r>
  <r>
    <x v="93"/>
    <s v="411"/>
    <s v="2017/07/26"/>
    <x v="3"/>
    <m/>
    <n v="1378"/>
    <n v="1378"/>
  </r>
  <r>
    <x v="93"/>
    <s v="411"/>
    <s v="2018/03/15"/>
    <x v="3"/>
    <m/>
    <n v="1847"/>
    <n v="1847"/>
  </r>
  <r>
    <x v="94"/>
    <s v="331"/>
    <s v="2007/07/00"/>
    <x v="2"/>
    <m/>
    <m/>
    <n v="0"/>
  </r>
  <r>
    <x v="94"/>
    <s v="331"/>
    <s v="2011/06/30"/>
    <x v="8"/>
    <m/>
    <m/>
    <n v="0"/>
  </r>
  <r>
    <x v="95"/>
    <s v="327"/>
    <s v="2007/07/00"/>
    <x v="2"/>
    <m/>
    <m/>
    <n v="0"/>
  </r>
  <r>
    <x v="95"/>
    <s v="327"/>
    <s v="2008/07/01"/>
    <x v="9"/>
    <m/>
    <m/>
    <n v="0"/>
  </r>
  <r>
    <x v="95"/>
    <s v="327"/>
    <s v="2009/01/31"/>
    <x v="9"/>
    <m/>
    <m/>
    <n v="0"/>
  </r>
  <r>
    <x v="95"/>
    <s v="327"/>
    <s v="2009/07/06"/>
    <x v="0"/>
    <m/>
    <n v="30000"/>
    <n v="30000"/>
  </r>
  <r>
    <x v="95"/>
    <s v="327"/>
    <s v="2012/04/00"/>
    <x v="2"/>
    <m/>
    <m/>
    <n v="0"/>
  </r>
  <r>
    <x v="95"/>
    <s v="327"/>
    <s v="2012/07/11"/>
    <x v="2"/>
    <m/>
    <n v="6225"/>
    <n v="6225"/>
  </r>
  <r>
    <x v="95"/>
    <s v="327"/>
    <s v="2012/08/02"/>
    <x v="2"/>
    <m/>
    <n v="6225"/>
    <n v="6225"/>
  </r>
  <r>
    <x v="95"/>
    <s v="327"/>
    <s v="2012/09/00"/>
    <x v="3"/>
    <m/>
    <n v="6225"/>
    <n v="6225"/>
  </r>
  <r>
    <x v="95"/>
    <s v="327"/>
    <s v="2012/09/01"/>
    <x v="2"/>
    <m/>
    <n v="4280"/>
    <n v="4280"/>
  </r>
  <r>
    <x v="95"/>
    <s v="327"/>
    <s v="2013/09/00"/>
    <x v="2"/>
    <m/>
    <m/>
    <n v="0"/>
  </r>
  <r>
    <x v="95"/>
    <s v="327"/>
    <s v="2014/03/11"/>
    <x v="2"/>
    <m/>
    <m/>
    <n v="0"/>
  </r>
  <r>
    <x v="95"/>
    <s v="327"/>
    <s v="2014/11/27"/>
    <x v="3"/>
    <m/>
    <n v="35"/>
    <n v="35"/>
  </r>
  <r>
    <x v="95"/>
    <s v="327"/>
    <s v="2015/10/14"/>
    <x v="2"/>
    <m/>
    <m/>
    <n v="0"/>
  </r>
  <r>
    <x v="95"/>
    <s v="327"/>
    <s v="2016/10/12"/>
    <x v="2"/>
    <m/>
    <n v="6"/>
    <n v="6"/>
  </r>
  <r>
    <x v="96"/>
    <s v="321"/>
    <s v="2007/07/00"/>
    <x v="2"/>
    <m/>
    <m/>
    <n v="0"/>
  </r>
  <r>
    <x v="96"/>
    <s v="321"/>
    <s v="2011/00/00"/>
    <x v="2"/>
    <m/>
    <m/>
    <n v="0"/>
  </r>
  <r>
    <x v="96"/>
    <s v="321"/>
    <s v="2015/01/05"/>
    <x v="2"/>
    <m/>
    <m/>
    <n v="0"/>
  </r>
  <r>
    <x v="96"/>
    <s v="321"/>
    <s v="2015/01/12"/>
    <x v="2"/>
    <m/>
    <m/>
    <n v="0"/>
  </r>
  <r>
    <x v="97"/>
    <s v="330"/>
    <s v="2007/07/00"/>
    <x v="2"/>
    <m/>
    <m/>
    <n v="0"/>
  </r>
  <r>
    <x v="97"/>
    <s v="330"/>
    <s v="2007/09/19"/>
    <x v="2"/>
    <m/>
    <m/>
    <n v="0"/>
  </r>
  <r>
    <x v="97"/>
    <s v="330"/>
    <s v="2011/08/02"/>
    <x v="0"/>
    <m/>
    <m/>
    <n v="0"/>
  </r>
  <r>
    <x v="98"/>
    <s v="230"/>
    <s v="1992/04/02"/>
    <x v="2"/>
    <m/>
    <m/>
    <n v="0"/>
  </r>
  <r>
    <x v="98"/>
    <s v="230"/>
    <s v="2003/02/00"/>
    <x v="1"/>
    <m/>
    <m/>
    <n v="0"/>
  </r>
  <r>
    <x v="98"/>
    <s v="230"/>
    <s v="2008/06/17"/>
    <x v="16"/>
    <m/>
    <n v="238"/>
    <n v="238"/>
  </r>
  <r>
    <x v="98"/>
    <s v="230"/>
    <s v="2008/06/18"/>
    <x v="16"/>
    <n v="105"/>
    <m/>
    <n v="105"/>
  </r>
  <r>
    <x v="98"/>
    <s v="230"/>
    <s v="2008/06/20"/>
    <x v="16"/>
    <m/>
    <m/>
    <n v="0"/>
  </r>
  <r>
    <x v="98"/>
    <s v="230"/>
    <s v="2008/08/07"/>
    <x v="3"/>
    <m/>
    <n v="17"/>
    <n v="17"/>
  </r>
  <r>
    <x v="98"/>
    <s v="230"/>
    <s v="2009/07/21"/>
    <x v="3"/>
    <m/>
    <m/>
    <n v="0"/>
  </r>
  <r>
    <x v="98"/>
    <s v="230"/>
    <s v="2009/10/17"/>
    <x v="2"/>
    <m/>
    <m/>
    <n v="0"/>
  </r>
  <r>
    <x v="98"/>
    <s v="230"/>
    <s v="2010/10/29"/>
    <x v="2"/>
    <m/>
    <m/>
    <n v="0"/>
  </r>
  <r>
    <x v="98"/>
    <s v="230"/>
    <s v="2010/10/29"/>
    <x v="3"/>
    <m/>
    <m/>
    <n v="0"/>
  </r>
  <r>
    <x v="98"/>
    <s v="230"/>
    <s v="2010/10/30"/>
    <x v="3"/>
    <m/>
    <n v="500"/>
    <n v="500"/>
  </r>
  <r>
    <x v="98"/>
    <s v="230"/>
    <s v="2011/04/07"/>
    <x v="2"/>
    <m/>
    <n v="37"/>
    <n v="37"/>
  </r>
  <r>
    <x v="98"/>
    <s v="230"/>
    <s v="2011/04/07"/>
    <x v="3"/>
    <m/>
    <m/>
    <n v="0"/>
  </r>
  <r>
    <x v="98"/>
    <s v="230"/>
    <s v="2011/08/02"/>
    <x v="2"/>
    <m/>
    <m/>
    <n v="0"/>
  </r>
  <r>
    <x v="98"/>
    <s v="230"/>
    <s v="2011/09/14"/>
    <x v="1"/>
    <m/>
    <m/>
    <n v="0"/>
  </r>
  <r>
    <x v="98"/>
    <s v="230"/>
    <s v="2011/09/14"/>
    <x v="3"/>
    <m/>
    <m/>
    <n v="0"/>
  </r>
  <r>
    <x v="98"/>
    <s v="230"/>
    <s v="2017/05/16"/>
    <x v="3"/>
    <m/>
    <n v="900"/>
    <n v="900"/>
  </r>
  <r>
    <x v="99"/>
    <s v="110"/>
    <s v="1999/01/11"/>
    <x v="3"/>
    <m/>
    <n v="1500"/>
    <n v="1500"/>
  </r>
  <r>
    <x v="99"/>
    <s v="110"/>
    <s v="2003/12/11"/>
    <x v="2"/>
    <m/>
    <n v="800"/>
    <n v="800"/>
  </r>
  <r>
    <x v="99"/>
    <s v="110"/>
    <s v="2005/03/02"/>
    <x v="3"/>
    <m/>
    <n v="3350"/>
    <n v="3350"/>
  </r>
  <r>
    <x v="99"/>
    <s v="110"/>
    <s v="2005/03/03"/>
    <x v="2"/>
    <m/>
    <n v="3341"/>
    <n v="3341"/>
  </r>
  <r>
    <x v="99"/>
    <s v="110"/>
    <s v="2009/07/21"/>
    <x v="3"/>
    <m/>
    <m/>
    <n v="0"/>
  </r>
  <r>
    <x v="99"/>
    <s v="110"/>
    <s v="2009/08/18"/>
    <x v="2"/>
    <m/>
    <m/>
    <n v="0"/>
  </r>
  <r>
    <x v="99"/>
    <s v="110"/>
    <s v="2009/10/13"/>
    <x v="2"/>
    <m/>
    <m/>
    <n v="0"/>
  </r>
  <r>
    <x v="99"/>
    <s v="110"/>
    <s v="2009/10/21"/>
    <x v="2"/>
    <m/>
    <m/>
    <n v="0"/>
  </r>
  <r>
    <x v="99"/>
    <s v="110"/>
    <s v="2010/04/12"/>
    <x v="0"/>
    <m/>
    <m/>
    <n v="0"/>
  </r>
  <r>
    <x v="99"/>
    <s v="110"/>
    <s v="2011/04/21"/>
    <x v="2"/>
    <m/>
    <n v="1297"/>
    <n v="1297"/>
  </r>
  <r>
    <x v="99"/>
    <s v="110"/>
    <s v="2011/08/01"/>
    <x v="0"/>
    <m/>
    <m/>
    <n v="0"/>
  </r>
  <r>
    <x v="99"/>
    <s v="110"/>
    <s v="2011/09/16"/>
    <x v="2"/>
    <m/>
    <n v="600"/>
    <n v="600"/>
  </r>
  <r>
    <x v="99"/>
    <s v="110"/>
    <s v="2011/09/21"/>
    <x v="2"/>
    <m/>
    <n v="6239"/>
    <n v="6239"/>
  </r>
  <r>
    <x v="99"/>
    <s v="110"/>
    <s v="2011/10/03"/>
    <x v="3"/>
    <m/>
    <n v="3768"/>
    <n v="3768"/>
  </r>
  <r>
    <x v="99"/>
    <s v="110"/>
    <s v="2011/10/19"/>
    <x v="2"/>
    <m/>
    <m/>
    <n v="0"/>
  </r>
  <r>
    <x v="99"/>
    <s v="110"/>
    <s v="2012/04/00"/>
    <x v="2"/>
    <m/>
    <m/>
    <n v="0"/>
  </r>
  <r>
    <x v="99"/>
    <s v="110"/>
    <s v="2012/04/23"/>
    <x v="2"/>
    <m/>
    <m/>
    <n v="0"/>
  </r>
  <r>
    <x v="99"/>
    <s v="110"/>
    <s v="2012/04/28"/>
    <x v="2"/>
    <m/>
    <m/>
    <n v="0"/>
  </r>
  <r>
    <x v="99"/>
    <s v="110"/>
    <s v="2013/05/10"/>
    <x v="2"/>
    <m/>
    <n v="1500"/>
    <n v="1500"/>
  </r>
  <r>
    <x v="100"/>
    <s v="412"/>
    <s v="2001/03/13"/>
    <x v="16"/>
    <m/>
    <m/>
    <n v="0"/>
  </r>
  <r>
    <x v="100"/>
    <s v="412"/>
    <s v="2009/05/14"/>
    <x v="2"/>
    <m/>
    <n v="1555"/>
    <n v="1555"/>
  </r>
  <r>
    <x v="100"/>
    <s v="412"/>
    <s v="2009/05/14"/>
    <x v="3"/>
    <m/>
    <m/>
    <n v="0"/>
  </r>
  <r>
    <x v="100"/>
    <s v="412"/>
    <s v="2009/10/30"/>
    <x v="11"/>
    <m/>
    <m/>
    <n v="0"/>
  </r>
  <r>
    <x v="100"/>
    <s v="412"/>
    <s v="2010/05/15"/>
    <x v="30"/>
    <m/>
    <n v="300"/>
    <n v="300"/>
  </r>
  <r>
    <x v="100"/>
    <s v="412"/>
    <s v="2010/05/25"/>
    <x v="2"/>
    <m/>
    <n v="56"/>
    <n v="56"/>
  </r>
  <r>
    <x v="100"/>
    <s v="412"/>
    <s v="2011/05/26"/>
    <x v="2"/>
    <m/>
    <n v="2545"/>
    <n v="2545"/>
  </r>
  <r>
    <x v="100"/>
    <s v="412"/>
    <s v="2011/05/26"/>
    <x v="3"/>
    <m/>
    <n v="2545"/>
    <n v="2545"/>
  </r>
  <r>
    <x v="100"/>
    <s v="412"/>
    <s v="2011/09/22"/>
    <x v="2"/>
    <m/>
    <m/>
    <n v="0"/>
  </r>
  <r>
    <x v="100"/>
    <s v="412"/>
    <s v="2015/02/08"/>
    <x v="3"/>
    <m/>
    <n v="231"/>
    <n v="231"/>
  </r>
  <r>
    <x v="100"/>
    <s v="412"/>
    <s v="2016/10/12"/>
    <x v="18"/>
    <m/>
    <m/>
    <n v="0"/>
  </r>
  <r>
    <x v="101"/>
    <s v="211"/>
    <s v="2011/08/02"/>
    <x v="0"/>
    <m/>
    <m/>
    <n v="0"/>
  </r>
  <r>
    <x v="101"/>
    <s v="211"/>
    <s v="2011/11/13"/>
    <x v="3"/>
    <m/>
    <m/>
    <n v="0"/>
  </r>
  <r>
    <x v="101"/>
    <s v="211"/>
    <s v="2011/11/15"/>
    <x v="2"/>
    <m/>
    <n v="6755"/>
    <n v="6755"/>
  </r>
  <r>
    <x v="101"/>
    <s v="211"/>
    <s v="2012/08/02"/>
    <x v="3"/>
    <m/>
    <n v="15201"/>
    <n v="15201"/>
  </r>
  <r>
    <x v="101"/>
    <s v="211"/>
    <s v="2012/09/00"/>
    <x v="2"/>
    <m/>
    <m/>
    <n v="0"/>
  </r>
  <r>
    <x v="101"/>
    <s v="211"/>
    <s v="2012/09/00"/>
    <x v="3"/>
    <m/>
    <m/>
    <n v="0"/>
  </r>
  <r>
    <x v="101"/>
    <s v="211"/>
    <s v="2013/03/19"/>
    <x v="2"/>
    <m/>
    <m/>
    <n v="0"/>
  </r>
  <r>
    <x v="101"/>
    <s v="211"/>
    <s v="2013/09/00"/>
    <x v="2"/>
    <m/>
    <m/>
    <n v="0"/>
  </r>
  <r>
    <x v="101"/>
    <s v="211"/>
    <s v="2015/04/02"/>
    <x v="2"/>
    <m/>
    <m/>
    <n v="0"/>
  </r>
  <r>
    <x v="101"/>
    <s v="211"/>
    <s v="2017/02/01"/>
    <x v="2"/>
    <m/>
    <m/>
    <n v="0"/>
  </r>
  <r>
    <x v="102"/>
    <s v="232"/>
    <s v="1992/00/00"/>
    <x v="3"/>
    <m/>
    <m/>
    <n v="0"/>
  </r>
  <r>
    <x v="102"/>
    <s v="232"/>
    <s v="2001/10/08"/>
    <x v="2"/>
    <m/>
    <n v="1956"/>
    <n v="1956"/>
  </r>
  <r>
    <x v="102"/>
    <s v="232"/>
    <s v="2006/08/05"/>
    <x v="2"/>
    <m/>
    <n v="980"/>
    <n v="980"/>
  </r>
  <r>
    <x v="102"/>
    <s v="232"/>
    <s v="2007/07/00"/>
    <x v="2"/>
    <m/>
    <m/>
    <n v="0"/>
  </r>
  <r>
    <x v="102"/>
    <s v="232"/>
    <s v="2007/08/00"/>
    <x v="2"/>
    <m/>
    <m/>
    <n v="0"/>
  </r>
  <r>
    <x v="102"/>
    <s v="232"/>
    <s v="2007/08/08"/>
    <x v="2"/>
    <m/>
    <m/>
    <n v="0"/>
  </r>
  <r>
    <x v="102"/>
    <s v="232"/>
    <s v="2007/08/24"/>
    <x v="2"/>
    <m/>
    <m/>
    <n v="0"/>
  </r>
  <r>
    <x v="102"/>
    <s v="232"/>
    <s v="2007/09/00"/>
    <x v="2"/>
    <m/>
    <m/>
    <n v="0"/>
  </r>
  <r>
    <x v="102"/>
    <s v="232"/>
    <s v="2008/06/02"/>
    <x v="2"/>
    <m/>
    <m/>
    <n v="0"/>
  </r>
  <r>
    <x v="102"/>
    <s v="232"/>
    <s v="2009/03/16"/>
    <x v="2"/>
    <m/>
    <m/>
    <n v="0"/>
  </r>
  <r>
    <x v="102"/>
    <s v="232"/>
    <s v="2009/03/17"/>
    <x v="11"/>
    <m/>
    <n v="1500"/>
    <n v="1500"/>
  </r>
  <r>
    <x v="102"/>
    <s v="232"/>
    <s v="2010/04/12"/>
    <x v="2"/>
    <m/>
    <n v="18920"/>
    <n v="18920"/>
  </r>
  <r>
    <x v="102"/>
    <s v="232"/>
    <s v="2010/05/11"/>
    <x v="2"/>
    <m/>
    <n v="4539"/>
    <n v="4539"/>
  </r>
  <r>
    <x v="102"/>
    <s v="232"/>
    <s v="2010/05/12"/>
    <x v="2"/>
    <m/>
    <n v="12000"/>
    <n v="12000"/>
  </r>
  <r>
    <x v="102"/>
    <s v="232"/>
    <s v="2010/05/14"/>
    <x v="2"/>
    <m/>
    <m/>
    <n v="0"/>
  </r>
  <r>
    <x v="102"/>
    <s v="232"/>
    <s v="2010/05/14"/>
    <x v="3"/>
    <m/>
    <m/>
    <n v="0"/>
  </r>
  <r>
    <x v="102"/>
    <s v="232"/>
    <s v="2010/05/25"/>
    <x v="2"/>
    <m/>
    <m/>
    <n v="0"/>
  </r>
  <r>
    <x v="102"/>
    <s v="232"/>
    <s v="2010/09/09"/>
    <x v="3"/>
    <m/>
    <m/>
    <n v="0"/>
  </r>
  <r>
    <x v="102"/>
    <s v="232"/>
    <s v="2010/09/12"/>
    <x v="3"/>
    <m/>
    <m/>
    <n v="0"/>
  </r>
  <r>
    <x v="102"/>
    <s v="232"/>
    <s v="2010/10/08"/>
    <x v="2"/>
    <m/>
    <m/>
    <n v="0"/>
  </r>
  <r>
    <x v="102"/>
    <s v="232"/>
    <s v="2011/09/16"/>
    <x v="2"/>
    <m/>
    <n v="1879"/>
    <n v="1879"/>
  </r>
  <r>
    <x v="102"/>
    <s v="232"/>
    <s v="2013/10/07"/>
    <x v="3"/>
    <m/>
    <n v="1760"/>
    <n v="1760"/>
  </r>
  <r>
    <x v="102"/>
    <s v="232"/>
    <s v="2013/11/00"/>
    <x v="2"/>
    <m/>
    <m/>
    <n v="0"/>
  </r>
  <r>
    <x v="102"/>
    <s v="232"/>
    <s v="2013/11/00"/>
    <x v="3"/>
    <m/>
    <m/>
    <n v="0"/>
  </r>
  <r>
    <x v="102"/>
    <s v="232"/>
    <s v="2013/11/01"/>
    <x v="2"/>
    <m/>
    <m/>
    <n v="0"/>
  </r>
  <r>
    <x v="102"/>
    <s v="232"/>
    <s v="2013/11/01"/>
    <x v="3"/>
    <m/>
    <m/>
    <n v="0"/>
  </r>
  <r>
    <x v="102"/>
    <s v="232"/>
    <s v="2014/05/30"/>
    <x v="2"/>
    <m/>
    <m/>
    <n v="0"/>
  </r>
  <r>
    <x v="102"/>
    <s v="232"/>
    <s v="2014/06/04"/>
    <x v="2"/>
    <m/>
    <n v="50"/>
    <n v="50"/>
  </r>
  <r>
    <x v="102"/>
    <s v="232"/>
    <s v="2014/06/04"/>
    <x v="3"/>
    <m/>
    <n v="1156"/>
    <n v="1156"/>
  </r>
  <r>
    <x v="102"/>
    <s v="232"/>
    <s v="2014/12/04"/>
    <x v="2"/>
    <m/>
    <n v="460"/>
    <n v="460"/>
  </r>
  <r>
    <x v="102"/>
    <s v="232"/>
    <s v="2014/12/04"/>
    <x v="3"/>
    <m/>
    <n v="160"/>
    <n v="160"/>
  </r>
  <r>
    <x v="102"/>
    <s v="232"/>
    <s v="2015/08/18"/>
    <x v="2"/>
    <m/>
    <m/>
    <n v="0"/>
  </r>
  <r>
    <x v="102"/>
    <s v="232"/>
    <s v="2016/01/04"/>
    <x v="5"/>
    <m/>
    <n v="250"/>
    <n v="250"/>
  </r>
  <r>
    <x v="102"/>
    <s v="232"/>
    <s v="2016/01/04"/>
    <x v="3"/>
    <m/>
    <m/>
    <n v="0"/>
  </r>
  <r>
    <x v="102"/>
    <s v="232"/>
    <s v="2016/05/16"/>
    <x v="2"/>
    <m/>
    <n v="1485"/>
    <n v="1485"/>
  </r>
  <r>
    <x v="102"/>
    <s v="232"/>
    <s v="2016/05/16"/>
    <x v="3"/>
    <m/>
    <n v="490"/>
    <n v="490"/>
  </r>
  <r>
    <x v="102"/>
    <s v="232"/>
    <s v="2017/01/04"/>
    <x v="5"/>
    <m/>
    <n v="250"/>
    <n v="250"/>
  </r>
  <r>
    <x v="103"/>
    <s v="231"/>
    <s v="2000/07/03"/>
    <x v="3"/>
    <m/>
    <n v="50"/>
    <n v="50"/>
  </r>
  <r>
    <x v="103"/>
    <s v="231"/>
    <s v="2002/07/24"/>
    <x v="5"/>
    <m/>
    <n v="219"/>
    <n v="219"/>
  </r>
  <r>
    <x v="103"/>
    <s v="231"/>
    <s v="2003/02/00"/>
    <x v="1"/>
    <m/>
    <m/>
    <n v="0"/>
  </r>
  <r>
    <x v="103"/>
    <s v="231"/>
    <s v="2003/09/26"/>
    <x v="5"/>
    <m/>
    <m/>
    <n v="0"/>
  </r>
  <r>
    <x v="103"/>
    <s v="231"/>
    <s v="2007/07/00"/>
    <x v="1"/>
    <m/>
    <m/>
    <n v="0"/>
  </r>
  <r>
    <x v="103"/>
    <s v="231"/>
    <s v="2007/08/23"/>
    <x v="5"/>
    <m/>
    <n v="300"/>
    <n v="300"/>
  </r>
  <r>
    <x v="103"/>
    <s v="231"/>
    <s v="2008/06/02"/>
    <x v="2"/>
    <m/>
    <m/>
    <n v="0"/>
  </r>
  <r>
    <x v="103"/>
    <s v="231"/>
    <s v="2009/04/23"/>
    <x v="3"/>
    <m/>
    <m/>
    <n v="0"/>
  </r>
  <r>
    <x v="103"/>
    <s v="231"/>
    <s v="2011/03/27"/>
    <x v="11"/>
    <m/>
    <n v="150"/>
    <n v="150"/>
  </r>
  <r>
    <x v="103"/>
    <s v="231"/>
    <s v="2011/09/07"/>
    <x v="2"/>
    <m/>
    <m/>
    <n v="0"/>
  </r>
  <r>
    <x v="103"/>
    <s v="231"/>
    <s v="2011/10/02"/>
    <x v="2"/>
    <m/>
    <n v="1355"/>
    <n v="1355"/>
  </r>
  <r>
    <x v="103"/>
    <s v="231"/>
    <s v="2012/08/00"/>
    <x v="3"/>
    <m/>
    <n v="6026"/>
    <n v="6026"/>
  </r>
  <r>
    <x v="103"/>
    <s v="231"/>
    <s v="2012/08/02"/>
    <x v="3"/>
    <m/>
    <n v="242"/>
    <n v="242"/>
  </r>
  <r>
    <x v="103"/>
    <s v="231"/>
    <s v="2012/09/30"/>
    <x v="3"/>
    <m/>
    <n v="242"/>
    <n v="242"/>
  </r>
  <r>
    <x v="103"/>
    <s v="231"/>
    <s v="2013/09/00"/>
    <x v="3"/>
    <m/>
    <m/>
    <n v="0"/>
  </r>
  <r>
    <x v="103"/>
    <s v="231"/>
    <s v="2015/12/09"/>
    <x v="2"/>
    <m/>
    <n v="7556"/>
    <n v="7556"/>
  </r>
  <r>
    <x v="103"/>
    <s v="231"/>
    <s v="2016/11/28"/>
    <x v="9"/>
    <m/>
    <n v="4350"/>
    <n v="4350"/>
  </r>
  <r>
    <x v="104"/>
    <s v="111"/>
    <s v="1993/01/20"/>
    <x v="6"/>
    <m/>
    <n v="2000"/>
    <n v="2000"/>
  </r>
  <r>
    <x v="104"/>
    <s v="111"/>
    <s v="2005/03/03"/>
    <x v="9"/>
    <m/>
    <m/>
    <n v="0"/>
  </r>
  <r>
    <x v="104"/>
    <s v="111"/>
    <s v="2005/03/03"/>
    <x v="2"/>
    <m/>
    <m/>
    <n v="0"/>
  </r>
  <r>
    <x v="104"/>
    <s v="111"/>
    <s v="2009/07/21"/>
    <x v="3"/>
    <m/>
    <m/>
    <n v="0"/>
  </r>
  <r>
    <x v="104"/>
    <s v="111"/>
    <s v="2010/03/25"/>
    <x v="2"/>
    <m/>
    <m/>
    <n v="0"/>
  </r>
  <r>
    <x v="104"/>
    <s v="111"/>
    <s v="2010/04/15"/>
    <x v="3"/>
    <m/>
    <n v="800"/>
    <n v="800"/>
  </r>
  <r>
    <x v="104"/>
    <s v="111"/>
    <s v="2010/04/25"/>
    <x v="2"/>
    <m/>
    <m/>
    <n v="0"/>
  </r>
  <r>
    <x v="104"/>
    <s v="111"/>
    <s v="2010/04/29"/>
    <x v="2"/>
    <m/>
    <n v="500"/>
    <n v="500"/>
  </r>
  <r>
    <x v="104"/>
    <s v="111"/>
    <s v="2010/10/04"/>
    <x v="2"/>
    <m/>
    <m/>
    <n v="0"/>
  </r>
  <r>
    <x v="104"/>
    <s v="111"/>
    <s v="2010/10/04"/>
    <x v="3"/>
    <m/>
    <m/>
    <n v="0"/>
  </r>
  <r>
    <x v="104"/>
    <s v="111"/>
    <s v="2010/11/11"/>
    <x v="2"/>
    <m/>
    <m/>
    <n v="0"/>
  </r>
  <r>
    <x v="104"/>
    <s v="111"/>
    <s v="2010/12/02"/>
    <x v="2"/>
    <m/>
    <m/>
    <n v="0"/>
  </r>
  <r>
    <x v="104"/>
    <s v="111"/>
    <s v="2011/09/15"/>
    <x v="8"/>
    <m/>
    <n v="100"/>
    <n v="100"/>
  </r>
  <r>
    <x v="104"/>
    <s v="111"/>
    <s v="2011/10/19"/>
    <x v="3"/>
    <m/>
    <n v="500"/>
    <n v="500"/>
  </r>
  <r>
    <x v="104"/>
    <s v="111"/>
    <s v="2013/03/25"/>
    <x v="2"/>
    <m/>
    <m/>
    <n v="0"/>
  </r>
  <r>
    <x v="104"/>
    <s v="111"/>
    <s v="2013/05/18"/>
    <x v="2"/>
    <m/>
    <n v="370"/>
    <n v="370"/>
  </r>
  <r>
    <x v="104"/>
    <s v="111"/>
    <s v="2016/09/28"/>
    <x v="2"/>
    <m/>
    <n v="100"/>
    <n v="100"/>
  </r>
  <r>
    <x v="104"/>
    <s v="111"/>
    <s v="2018/01/14"/>
    <x v="2"/>
    <m/>
    <n v="851"/>
    <n v="851"/>
  </r>
  <r>
    <x v="104"/>
    <s v="111"/>
    <s v="2018/01/14"/>
    <x v="3"/>
    <m/>
    <n v="869"/>
    <n v="869"/>
  </r>
  <r>
    <x v="105"/>
    <s v="212"/>
    <s v="1994/04/06"/>
    <x v="17"/>
    <m/>
    <m/>
    <n v="0"/>
  </r>
  <r>
    <x v="105"/>
    <s v="212"/>
    <s v="2003/02/00"/>
    <x v="1"/>
    <m/>
    <m/>
    <n v="0"/>
  </r>
  <r>
    <x v="105"/>
    <s v="212"/>
    <s v="2006/11/28"/>
    <x v="2"/>
    <m/>
    <n v="405"/>
    <n v="405"/>
  </r>
  <r>
    <x v="105"/>
    <s v="212"/>
    <s v="2006/11/28"/>
    <x v="3"/>
    <m/>
    <m/>
    <n v="0"/>
  </r>
  <r>
    <x v="105"/>
    <s v="212"/>
    <s v="2009/07/21"/>
    <x v="3"/>
    <m/>
    <m/>
    <n v="0"/>
  </r>
  <r>
    <x v="105"/>
    <s v="212"/>
    <s v="2010/03/04"/>
    <x v="2"/>
    <m/>
    <m/>
    <n v="0"/>
  </r>
  <r>
    <x v="105"/>
    <s v="212"/>
    <s v="2010/03/19"/>
    <x v="2"/>
    <m/>
    <m/>
    <n v="0"/>
  </r>
  <r>
    <x v="105"/>
    <s v="212"/>
    <s v="2010/03/19"/>
    <x v="3"/>
    <m/>
    <m/>
    <n v="0"/>
  </r>
  <r>
    <x v="105"/>
    <s v="212"/>
    <s v="2010/05/01"/>
    <x v="3"/>
    <m/>
    <n v="5"/>
    <n v="5"/>
  </r>
  <r>
    <x v="105"/>
    <s v="212"/>
    <s v="2010/05/11"/>
    <x v="2"/>
    <m/>
    <n v="721"/>
    <n v="721"/>
  </r>
  <r>
    <x v="105"/>
    <s v="212"/>
    <s v="2010/05/11"/>
    <x v="3"/>
    <m/>
    <m/>
    <n v="0"/>
  </r>
  <r>
    <x v="105"/>
    <s v="212"/>
    <s v="2010/05/25"/>
    <x v="2"/>
    <m/>
    <n v="721"/>
    <n v="721"/>
  </r>
  <r>
    <x v="105"/>
    <s v="212"/>
    <s v="2011/04/01"/>
    <x v="19"/>
    <m/>
    <m/>
    <n v="0"/>
  </r>
  <r>
    <x v="105"/>
    <s v="212"/>
    <s v="2011/04/01"/>
    <x v="2"/>
    <m/>
    <m/>
    <n v="0"/>
  </r>
  <r>
    <x v="105"/>
    <s v="212"/>
    <s v="2011/04/01"/>
    <x v="3"/>
    <m/>
    <m/>
    <n v="0"/>
  </r>
  <r>
    <x v="105"/>
    <s v="212"/>
    <s v="2011/05/11"/>
    <x v="2"/>
    <m/>
    <m/>
    <n v="0"/>
  </r>
  <r>
    <x v="105"/>
    <s v="212"/>
    <s v="2011/06/15"/>
    <x v="8"/>
    <m/>
    <m/>
    <n v="0"/>
  </r>
  <r>
    <x v="105"/>
    <s v="212"/>
    <s v="2011/09/01"/>
    <x v="2"/>
    <m/>
    <m/>
    <n v="0"/>
  </r>
  <r>
    <x v="105"/>
    <s v="212"/>
    <s v="2011/09/07"/>
    <x v="2"/>
    <m/>
    <m/>
    <n v="0"/>
  </r>
  <r>
    <x v="105"/>
    <s v="212"/>
    <s v="2011/09/26"/>
    <x v="2"/>
    <m/>
    <m/>
    <n v="0"/>
  </r>
  <r>
    <x v="105"/>
    <s v="212"/>
    <s v="2011/09/26"/>
    <x v="3"/>
    <m/>
    <m/>
    <n v="0"/>
  </r>
  <r>
    <x v="105"/>
    <s v="212"/>
    <s v="2011/09/29"/>
    <x v="2"/>
    <m/>
    <m/>
    <n v="0"/>
  </r>
  <r>
    <x v="105"/>
    <s v="212"/>
    <s v="2011/09/30"/>
    <x v="2"/>
    <m/>
    <m/>
    <n v="0"/>
  </r>
  <r>
    <x v="105"/>
    <s v="212"/>
    <s v="2013/04/00"/>
    <x v="2"/>
    <m/>
    <m/>
    <n v="0"/>
  </r>
  <r>
    <x v="105"/>
    <s v="212"/>
    <s v="2013/09/00"/>
    <x v="2"/>
    <m/>
    <n v="200"/>
    <n v="200"/>
  </r>
  <r>
    <x v="105"/>
    <s v="212"/>
    <s v="2015/04/08"/>
    <x v="2"/>
    <m/>
    <m/>
    <n v="0"/>
  </r>
  <r>
    <x v="105"/>
    <s v="212"/>
    <s v="2015/04/08"/>
    <x v="3"/>
    <m/>
    <n v="553"/>
    <n v="553"/>
  </r>
  <r>
    <x v="105"/>
    <s v="212"/>
    <s v="2015/04/16"/>
    <x v="2"/>
    <m/>
    <m/>
    <n v="0"/>
  </r>
  <r>
    <x v="105"/>
    <s v="212"/>
    <s v="2016/05/04"/>
    <x v="11"/>
    <m/>
    <m/>
    <n v="0"/>
  </r>
  <r>
    <x v="105"/>
    <s v="212"/>
    <s v="2016/05/04"/>
    <x v="3"/>
    <m/>
    <n v="100"/>
    <n v="100"/>
  </r>
  <r>
    <x v="105"/>
    <s v="212"/>
    <s v="2017/05/01"/>
    <x v="21"/>
    <m/>
    <n v="384"/>
    <n v="384"/>
  </r>
  <r>
    <x v="105"/>
    <s v="212"/>
    <s v="2017/05/01"/>
    <x v="11"/>
    <m/>
    <n v="218"/>
    <n v="218"/>
  </r>
  <r>
    <x v="105"/>
    <s v="212"/>
    <s v="2017/07/04"/>
    <x v="3"/>
    <m/>
    <n v="100"/>
    <n v="100"/>
  </r>
  <r>
    <x v="106"/>
    <s v="113"/>
    <s v="2001/01/01"/>
    <x v="3"/>
    <m/>
    <m/>
    <n v="0"/>
  </r>
  <r>
    <x v="106"/>
    <s v="113"/>
    <s v="2001/05/31"/>
    <x v="3"/>
    <m/>
    <m/>
    <n v="0"/>
  </r>
  <r>
    <x v="106"/>
    <s v="113"/>
    <s v="2009/05/09"/>
    <x v="2"/>
    <m/>
    <m/>
    <n v="0"/>
  </r>
  <r>
    <x v="106"/>
    <s v="113"/>
    <s v="2010/02/22"/>
    <x v="3"/>
    <m/>
    <m/>
    <n v="0"/>
  </r>
  <r>
    <x v="106"/>
    <s v="113"/>
    <s v="2010/04/21"/>
    <x v="2"/>
    <m/>
    <m/>
    <n v="0"/>
  </r>
  <r>
    <x v="106"/>
    <s v="113"/>
    <s v="2013/09/28"/>
    <x v="2"/>
    <m/>
    <n v="1500"/>
    <n v="1500"/>
  </r>
  <r>
    <x v="106"/>
    <s v="113"/>
    <s v="2015/05/18"/>
    <x v="2"/>
    <m/>
    <m/>
    <n v="0"/>
  </r>
  <r>
    <x v="106"/>
    <s v="113"/>
    <s v="2016/11/11"/>
    <x v="2"/>
    <m/>
    <m/>
    <n v="0"/>
  </r>
  <r>
    <x v="106"/>
    <s v="113"/>
    <s v="2017/08/02"/>
    <x v="3"/>
    <m/>
    <n v="300"/>
    <n v="300"/>
  </r>
  <r>
    <x v="107"/>
    <s v="313"/>
    <s v="2006/12/00"/>
    <x v="4"/>
    <m/>
    <n v="25"/>
    <n v="25"/>
  </r>
  <r>
    <x v="107"/>
    <s v="313"/>
    <s v="2007/02/12"/>
    <x v="5"/>
    <m/>
    <m/>
    <n v="0"/>
  </r>
  <r>
    <x v="107"/>
    <s v="313"/>
    <s v="2007/10/25"/>
    <x v="25"/>
    <m/>
    <n v="36"/>
    <n v="36"/>
  </r>
  <r>
    <x v="107"/>
    <s v="313"/>
    <s v="2009/03/26"/>
    <x v="3"/>
    <m/>
    <m/>
    <n v="0"/>
  </r>
  <r>
    <x v="107"/>
    <s v="313"/>
    <s v="2011/08/01"/>
    <x v="0"/>
    <m/>
    <m/>
    <n v="0"/>
  </r>
  <r>
    <x v="107"/>
    <s v="313"/>
    <s v="2011/09/05"/>
    <x v="5"/>
    <m/>
    <n v="1"/>
    <n v="1"/>
  </r>
  <r>
    <x v="107"/>
    <s v="313"/>
    <s v="2011/09/16"/>
    <x v="2"/>
    <m/>
    <m/>
    <n v="0"/>
  </r>
  <r>
    <x v="107"/>
    <s v="313"/>
    <s v="2011/09/16"/>
    <x v="3"/>
    <m/>
    <m/>
    <n v="0"/>
  </r>
  <r>
    <x v="108"/>
    <s v="328"/>
    <s v="2000/00/00"/>
    <x v="13"/>
    <m/>
    <m/>
    <n v="0"/>
  </r>
  <r>
    <x v="108"/>
    <s v="328"/>
    <s v="2009/06/19"/>
    <x v="0"/>
    <m/>
    <n v="196029"/>
    <n v="196029"/>
  </r>
  <r>
    <x v="108"/>
    <s v="328"/>
    <s v="2010/02/08"/>
    <x v="3"/>
    <m/>
    <m/>
    <n v="0"/>
  </r>
  <r>
    <x v="108"/>
    <s v="328"/>
    <s v="2011/06/28"/>
    <x v="8"/>
    <m/>
    <m/>
    <n v="0"/>
  </r>
  <r>
    <x v="108"/>
    <s v="328"/>
    <s v="2011/09/14"/>
    <x v="0"/>
    <m/>
    <n v="5371"/>
    <n v="5371"/>
  </r>
  <r>
    <x v="108"/>
    <s v="328"/>
    <s v="2012/06/09"/>
    <x v="3"/>
    <m/>
    <n v="39398"/>
    <n v="39398"/>
  </r>
  <r>
    <x v="108"/>
    <s v="328"/>
    <s v="2017/04/13"/>
    <x v="2"/>
    <m/>
    <n v="4504"/>
    <n v="4504"/>
  </r>
</pivotCacheRecords>
</file>

<file path=xl/pivotCache/pivotCacheRecords4.xml><?xml version="1.0" encoding="utf-8"?>
<pivotCacheRecords xmlns="http://schemas.openxmlformats.org/spreadsheetml/2006/main" xmlns:r="http://schemas.openxmlformats.org/officeDocument/2006/relationships" count="1621">
  <r>
    <x v="0"/>
    <s v="314"/>
    <x v="0"/>
    <x v="0"/>
    <m/>
    <m/>
    <m/>
    <n v="0"/>
  </r>
  <r>
    <x v="0"/>
    <s v="314"/>
    <x v="1"/>
    <x v="1"/>
    <m/>
    <m/>
    <m/>
    <n v="0"/>
  </r>
  <r>
    <x v="0"/>
    <s v="314"/>
    <x v="2"/>
    <x v="2"/>
    <m/>
    <m/>
    <m/>
    <n v="0"/>
  </r>
  <r>
    <x v="0"/>
    <s v="314"/>
    <x v="3"/>
    <x v="2"/>
    <m/>
    <m/>
    <m/>
    <n v="0"/>
  </r>
  <r>
    <x v="0"/>
    <s v="314"/>
    <x v="4"/>
    <x v="3"/>
    <m/>
    <m/>
    <m/>
    <n v="0"/>
  </r>
  <r>
    <x v="0"/>
    <s v="314"/>
    <x v="5"/>
    <x v="0"/>
    <m/>
    <m/>
    <m/>
    <n v="0"/>
  </r>
  <r>
    <x v="0"/>
    <s v="314"/>
    <x v="5"/>
    <x v="3"/>
    <m/>
    <m/>
    <m/>
    <n v="0"/>
  </r>
  <r>
    <x v="1"/>
    <s v="301"/>
    <x v="6"/>
    <x v="4"/>
    <n v="3"/>
    <m/>
    <m/>
    <n v="3"/>
  </r>
  <r>
    <x v="1"/>
    <s v="301"/>
    <x v="7"/>
    <x v="1"/>
    <m/>
    <m/>
    <m/>
    <n v="0"/>
  </r>
  <r>
    <x v="1"/>
    <s v="301"/>
    <x v="8"/>
    <x v="5"/>
    <m/>
    <m/>
    <m/>
    <n v="0"/>
  </r>
  <r>
    <x v="1"/>
    <s v="301"/>
    <x v="9"/>
    <x v="6"/>
    <m/>
    <n v="3"/>
    <m/>
    <n v="3"/>
  </r>
  <r>
    <x v="1"/>
    <s v="301"/>
    <x v="3"/>
    <x v="2"/>
    <m/>
    <m/>
    <m/>
    <n v="0"/>
  </r>
  <r>
    <x v="2"/>
    <s v="329"/>
    <x v="2"/>
    <x v="2"/>
    <m/>
    <m/>
    <m/>
    <n v="0"/>
  </r>
  <r>
    <x v="2"/>
    <s v="329"/>
    <x v="10"/>
    <x v="2"/>
    <m/>
    <m/>
    <m/>
    <n v="0"/>
  </r>
  <r>
    <x v="2"/>
    <s v="329"/>
    <x v="11"/>
    <x v="7"/>
    <n v="13"/>
    <m/>
    <m/>
    <n v="13"/>
  </r>
  <r>
    <x v="2"/>
    <s v="329"/>
    <x v="12"/>
    <x v="3"/>
    <m/>
    <m/>
    <m/>
    <n v="0"/>
  </r>
  <r>
    <x v="2"/>
    <s v="329"/>
    <x v="13"/>
    <x v="3"/>
    <m/>
    <m/>
    <m/>
    <n v="0"/>
  </r>
  <r>
    <x v="2"/>
    <s v="329"/>
    <x v="14"/>
    <x v="2"/>
    <m/>
    <m/>
    <m/>
    <n v="0"/>
  </r>
  <r>
    <x v="2"/>
    <s v="329"/>
    <x v="14"/>
    <x v="3"/>
    <m/>
    <m/>
    <m/>
    <n v="0"/>
  </r>
  <r>
    <x v="2"/>
    <s v="329"/>
    <x v="15"/>
    <x v="2"/>
    <m/>
    <m/>
    <m/>
    <n v="0"/>
  </r>
  <r>
    <x v="2"/>
    <s v="329"/>
    <x v="16"/>
    <x v="2"/>
    <m/>
    <m/>
    <m/>
    <n v="0"/>
  </r>
  <r>
    <x v="3"/>
    <s v="308"/>
    <x v="17"/>
    <x v="3"/>
    <n v="3"/>
    <m/>
    <m/>
    <n v="3"/>
  </r>
  <r>
    <x v="3"/>
    <s v="308"/>
    <x v="18"/>
    <x v="8"/>
    <m/>
    <n v="13"/>
    <m/>
    <n v="13"/>
  </r>
  <r>
    <x v="3"/>
    <s v="308"/>
    <x v="19"/>
    <x v="2"/>
    <m/>
    <m/>
    <m/>
    <n v="0"/>
  </r>
  <r>
    <x v="3"/>
    <s v="308"/>
    <x v="20"/>
    <x v="3"/>
    <m/>
    <m/>
    <m/>
    <n v="0"/>
  </r>
  <r>
    <x v="4"/>
    <s v="315"/>
    <x v="2"/>
    <x v="2"/>
    <m/>
    <m/>
    <m/>
    <n v="0"/>
  </r>
  <r>
    <x v="4"/>
    <s v="315"/>
    <x v="21"/>
    <x v="2"/>
    <m/>
    <m/>
    <m/>
    <n v="0"/>
  </r>
  <r>
    <x v="4"/>
    <s v="315"/>
    <x v="22"/>
    <x v="0"/>
    <m/>
    <m/>
    <m/>
    <n v="0"/>
  </r>
  <r>
    <x v="4"/>
    <s v="315"/>
    <x v="23"/>
    <x v="8"/>
    <n v="1"/>
    <m/>
    <m/>
    <n v="1"/>
  </r>
  <r>
    <x v="4"/>
    <s v="315"/>
    <x v="24"/>
    <x v="2"/>
    <m/>
    <m/>
    <m/>
    <n v="0"/>
  </r>
  <r>
    <x v="5"/>
    <s v="311"/>
    <x v="25"/>
    <x v="9"/>
    <n v="37"/>
    <m/>
    <m/>
    <n v="37"/>
  </r>
  <r>
    <x v="5"/>
    <s v="311"/>
    <x v="26"/>
    <x v="9"/>
    <n v="11"/>
    <m/>
    <m/>
    <n v="11"/>
  </r>
  <r>
    <x v="5"/>
    <s v="311"/>
    <x v="27"/>
    <x v="9"/>
    <m/>
    <m/>
    <m/>
    <n v="0"/>
  </r>
  <r>
    <x v="5"/>
    <s v="311"/>
    <x v="28"/>
    <x v="10"/>
    <m/>
    <m/>
    <m/>
    <n v="0"/>
  </r>
  <r>
    <x v="5"/>
    <s v="311"/>
    <x v="29"/>
    <x v="3"/>
    <m/>
    <m/>
    <m/>
    <n v="0"/>
  </r>
  <r>
    <x v="5"/>
    <s v="311"/>
    <x v="30"/>
    <x v="11"/>
    <m/>
    <m/>
    <m/>
    <n v="0"/>
  </r>
  <r>
    <x v="5"/>
    <s v="311"/>
    <x v="31"/>
    <x v="2"/>
    <m/>
    <m/>
    <m/>
    <n v="0"/>
  </r>
  <r>
    <x v="5"/>
    <s v="311"/>
    <x v="32"/>
    <x v="3"/>
    <m/>
    <m/>
    <m/>
    <n v="0"/>
  </r>
  <r>
    <x v="6"/>
    <s v="216"/>
    <x v="33"/>
    <x v="2"/>
    <m/>
    <m/>
    <m/>
    <n v="0"/>
  </r>
  <r>
    <x v="6"/>
    <s v="216"/>
    <x v="2"/>
    <x v="2"/>
    <n v="4"/>
    <m/>
    <m/>
    <n v="4"/>
  </r>
  <r>
    <x v="6"/>
    <s v="216"/>
    <x v="34"/>
    <x v="2"/>
    <m/>
    <m/>
    <m/>
    <n v="0"/>
  </r>
  <r>
    <x v="6"/>
    <s v="216"/>
    <x v="34"/>
    <x v="3"/>
    <m/>
    <m/>
    <m/>
    <n v="0"/>
  </r>
  <r>
    <x v="6"/>
    <s v="216"/>
    <x v="35"/>
    <x v="2"/>
    <m/>
    <m/>
    <m/>
    <n v="0"/>
  </r>
  <r>
    <x v="6"/>
    <s v="216"/>
    <x v="36"/>
    <x v="2"/>
    <m/>
    <m/>
    <m/>
    <n v="0"/>
  </r>
  <r>
    <x v="6"/>
    <s v="216"/>
    <x v="37"/>
    <x v="2"/>
    <m/>
    <m/>
    <m/>
    <n v="0"/>
  </r>
  <r>
    <x v="6"/>
    <s v="216"/>
    <x v="37"/>
    <x v="3"/>
    <m/>
    <m/>
    <m/>
    <n v="0"/>
  </r>
  <r>
    <x v="6"/>
    <s v="216"/>
    <x v="38"/>
    <x v="0"/>
    <m/>
    <m/>
    <m/>
    <n v="0"/>
  </r>
  <r>
    <x v="6"/>
    <s v="216"/>
    <x v="38"/>
    <x v="5"/>
    <n v="3"/>
    <m/>
    <m/>
    <n v="3"/>
  </r>
  <r>
    <x v="6"/>
    <s v="216"/>
    <x v="3"/>
    <x v="2"/>
    <m/>
    <m/>
    <m/>
    <n v="0"/>
  </r>
  <r>
    <x v="6"/>
    <s v="216"/>
    <x v="39"/>
    <x v="3"/>
    <m/>
    <m/>
    <m/>
    <n v="0"/>
  </r>
  <r>
    <x v="6"/>
    <s v="216"/>
    <x v="40"/>
    <x v="3"/>
    <n v="2"/>
    <m/>
    <m/>
    <n v="2"/>
  </r>
  <r>
    <x v="6"/>
    <s v="216"/>
    <x v="41"/>
    <x v="0"/>
    <m/>
    <m/>
    <m/>
    <n v="0"/>
  </r>
  <r>
    <x v="6"/>
    <s v="216"/>
    <x v="42"/>
    <x v="3"/>
    <n v="12"/>
    <m/>
    <m/>
    <n v="12"/>
  </r>
  <r>
    <x v="6"/>
    <s v="216"/>
    <x v="43"/>
    <x v="2"/>
    <m/>
    <m/>
    <m/>
    <n v="0"/>
  </r>
  <r>
    <x v="6"/>
    <s v="216"/>
    <x v="44"/>
    <x v="2"/>
    <m/>
    <m/>
    <m/>
    <n v="0"/>
  </r>
  <r>
    <x v="6"/>
    <s v="216"/>
    <x v="45"/>
    <x v="2"/>
    <m/>
    <m/>
    <m/>
    <n v="0"/>
  </r>
  <r>
    <x v="6"/>
    <s v="216"/>
    <x v="45"/>
    <x v="10"/>
    <m/>
    <m/>
    <m/>
    <n v="0"/>
  </r>
  <r>
    <x v="6"/>
    <s v="216"/>
    <x v="46"/>
    <x v="2"/>
    <m/>
    <m/>
    <m/>
    <n v="0"/>
  </r>
  <r>
    <x v="6"/>
    <s v="216"/>
    <x v="47"/>
    <x v="2"/>
    <m/>
    <m/>
    <m/>
    <n v="0"/>
  </r>
  <r>
    <x v="6"/>
    <s v="216"/>
    <x v="48"/>
    <x v="2"/>
    <m/>
    <m/>
    <m/>
    <n v="0"/>
  </r>
  <r>
    <x v="6"/>
    <s v="216"/>
    <x v="49"/>
    <x v="3"/>
    <m/>
    <m/>
    <m/>
    <n v="0"/>
  </r>
  <r>
    <x v="6"/>
    <s v="216"/>
    <x v="50"/>
    <x v="2"/>
    <n v="2"/>
    <m/>
    <m/>
    <n v="2"/>
  </r>
  <r>
    <x v="6"/>
    <s v="216"/>
    <x v="50"/>
    <x v="3"/>
    <m/>
    <m/>
    <m/>
    <n v="0"/>
  </r>
  <r>
    <x v="6"/>
    <s v="216"/>
    <x v="51"/>
    <x v="2"/>
    <m/>
    <m/>
    <m/>
    <n v="0"/>
  </r>
  <r>
    <x v="6"/>
    <s v="216"/>
    <x v="52"/>
    <x v="2"/>
    <m/>
    <m/>
    <m/>
    <n v="0"/>
  </r>
  <r>
    <x v="6"/>
    <s v="216"/>
    <x v="53"/>
    <x v="12"/>
    <m/>
    <m/>
    <m/>
    <n v="0"/>
  </r>
  <r>
    <x v="6"/>
    <s v="216"/>
    <x v="32"/>
    <x v="3"/>
    <m/>
    <m/>
    <m/>
    <n v="0"/>
  </r>
  <r>
    <x v="7"/>
    <s v="316"/>
    <x v="54"/>
    <x v="13"/>
    <m/>
    <m/>
    <m/>
    <n v="0"/>
  </r>
  <r>
    <x v="7"/>
    <s v="316"/>
    <x v="55"/>
    <x v="14"/>
    <m/>
    <m/>
    <m/>
    <n v="0"/>
  </r>
  <r>
    <x v="7"/>
    <s v="316"/>
    <x v="2"/>
    <x v="2"/>
    <m/>
    <m/>
    <m/>
    <n v="0"/>
  </r>
  <r>
    <x v="7"/>
    <s v="316"/>
    <x v="56"/>
    <x v="2"/>
    <m/>
    <m/>
    <m/>
    <n v="0"/>
  </r>
  <r>
    <x v="7"/>
    <s v="316"/>
    <x v="57"/>
    <x v="3"/>
    <n v="2"/>
    <m/>
    <m/>
    <n v="2"/>
  </r>
  <r>
    <x v="7"/>
    <s v="316"/>
    <x v="58"/>
    <x v="4"/>
    <n v="11"/>
    <m/>
    <m/>
    <n v="11"/>
  </r>
  <r>
    <x v="7"/>
    <s v="316"/>
    <x v="59"/>
    <x v="2"/>
    <m/>
    <m/>
    <m/>
    <n v="0"/>
  </r>
  <r>
    <x v="7"/>
    <s v="316"/>
    <x v="60"/>
    <x v="3"/>
    <m/>
    <m/>
    <m/>
    <n v="0"/>
  </r>
  <r>
    <x v="8"/>
    <s v="302"/>
    <x v="61"/>
    <x v="5"/>
    <m/>
    <m/>
    <m/>
    <n v="0"/>
  </r>
  <r>
    <x v="8"/>
    <s v="302"/>
    <x v="62"/>
    <x v="2"/>
    <m/>
    <m/>
    <m/>
    <n v="0"/>
  </r>
  <r>
    <x v="8"/>
    <s v="302"/>
    <x v="62"/>
    <x v="3"/>
    <n v="1"/>
    <m/>
    <m/>
    <n v="1"/>
  </r>
  <r>
    <x v="8"/>
    <s v="302"/>
    <x v="2"/>
    <x v="2"/>
    <m/>
    <m/>
    <m/>
    <n v="0"/>
  </r>
  <r>
    <x v="8"/>
    <s v="302"/>
    <x v="63"/>
    <x v="2"/>
    <m/>
    <m/>
    <m/>
    <n v="0"/>
  </r>
  <r>
    <x v="8"/>
    <s v="302"/>
    <x v="63"/>
    <x v="3"/>
    <m/>
    <m/>
    <m/>
    <n v="0"/>
  </r>
  <r>
    <x v="8"/>
    <s v="302"/>
    <x v="64"/>
    <x v="15"/>
    <m/>
    <m/>
    <m/>
    <n v="0"/>
  </r>
  <r>
    <x v="9"/>
    <s v="303"/>
    <x v="65"/>
    <x v="16"/>
    <n v="16"/>
    <n v="186"/>
    <m/>
    <n v="202"/>
  </r>
  <r>
    <x v="9"/>
    <s v="303"/>
    <x v="66"/>
    <x v="5"/>
    <m/>
    <m/>
    <m/>
    <n v="0"/>
  </r>
  <r>
    <x v="9"/>
    <s v="303"/>
    <x v="67"/>
    <x v="16"/>
    <n v="1"/>
    <m/>
    <m/>
    <n v="1"/>
  </r>
  <r>
    <x v="9"/>
    <s v="303"/>
    <x v="68"/>
    <x v="16"/>
    <n v="3"/>
    <m/>
    <m/>
    <n v="3"/>
  </r>
  <r>
    <x v="9"/>
    <s v="303"/>
    <x v="69"/>
    <x v="17"/>
    <m/>
    <n v="1"/>
    <m/>
    <n v="1"/>
  </r>
  <r>
    <x v="9"/>
    <s v="303"/>
    <x v="70"/>
    <x v="18"/>
    <m/>
    <m/>
    <m/>
    <n v="0"/>
  </r>
  <r>
    <x v="9"/>
    <s v="303"/>
    <x v="71"/>
    <x v="2"/>
    <n v="4"/>
    <m/>
    <m/>
    <n v="4"/>
  </r>
  <r>
    <x v="9"/>
    <s v="303"/>
    <x v="72"/>
    <x v="16"/>
    <n v="7"/>
    <m/>
    <m/>
    <n v="7"/>
  </r>
  <r>
    <x v="9"/>
    <s v="303"/>
    <x v="6"/>
    <x v="4"/>
    <n v="11"/>
    <m/>
    <m/>
    <n v="11"/>
  </r>
  <r>
    <x v="9"/>
    <s v="303"/>
    <x v="8"/>
    <x v="5"/>
    <m/>
    <m/>
    <m/>
    <n v="0"/>
  </r>
  <r>
    <x v="9"/>
    <s v="303"/>
    <x v="73"/>
    <x v="2"/>
    <m/>
    <m/>
    <m/>
    <n v="0"/>
  </r>
  <r>
    <x v="9"/>
    <s v="303"/>
    <x v="74"/>
    <x v="4"/>
    <n v="9"/>
    <m/>
    <m/>
    <n v="9"/>
  </r>
  <r>
    <x v="9"/>
    <s v="303"/>
    <x v="75"/>
    <x v="4"/>
    <n v="9"/>
    <m/>
    <m/>
    <n v="9"/>
  </r>
  <r>
    <x v="9"/>
    <s v="303"/>
    <x v="76"/>
    <x v="2"/>
    <m/>
    <m/>
    <m/>
    <n v="0"/>
  </r>
  <r>
    <x v="9"/>
    <s v="303"/>
    <x v="77"/>
    <x v="0"/>
    <m/>
    <m/>
    <m/>
    <n v="0"/>
  </r>
  <r>
    <x v="9"/>
    <s v="303"/>
    <x v="77"/>
    <x v="3"/>
    <m/>
    <m/>
    <m/>
    <n v="0"/>
  </r>
  <r>
    <x v="9"/>
    <s v="303"/>
    <x v="78"/>
    <x v="8"/>
    <m/>
    <n v="30"/>
    <m/>
    <n v="30"/>
  </r>
  <r>
    <x v="9"/>
    <s v="303"/>
    <x v="79"/>
    <x v="8"/>
    <m/>
    <n v="1"/>
    <m/>
    <n v="1"/>
  </r>
  <r>
    <x v="9"/>
    <s v="303"/>
    <x v="80"/>
    <x v="2"/>
    <m/>
    <m/>
    <m/>
    <n v="0"/>
  </r>
  <r>
    <x v="9"/>
    <s v="303"/>
    <x v="81"/>
    <x v="3"/>
    <n v="1"/>
    <m/>
    <m/>
    <n v="1"/>
  </r>
  <r>
    <x v="9"/>
    <s v="303"/>
    <x v="82"/>
    <x v="3"/>
    <m/>
    <m/>
    <m/>
    <n v="0"/>
  </r>
  <r>
    <x v="9"/>
    <s v="303"/>
    <x v="83"/>
    <x v="2"/>
    <m/>
    <m/>
    <m/>
    <n v="0"/>
  </r>
  <r>
    <x v="9"/>
    <s v="303"/>
    <x v="84"/>
    <x v="5"/>
    <m/>
    <m/>
    <m/>
    <n v="0"/>
  </r>
  <r>
    <x v="9"/>
    <s v="303"/>
    <x v="85"/>
    <x v="5"/>
    <n v="3"/>
    <n v="7"/>
    <m/>
    <n v="10"/>
  </r>
  <r>
    <x v="10"/>
    <s v="217"/>
    <x v="86"/>
    <x v="3"/>
    <m/>
    <m/>
    <m/>
    <n v="0"/>
  </r>
  <r>
    <x v="10"/>
    <s v="217"/>
    <x v="24"/>
    <x v="1"/>
    <m/>
    <m/>
    <m/>
    <n v="0"/>
  </r>
  <r>
    <x v="10"/>
    <s v="217"/>
    <x v="87"/>
    <x v="2"/>
    <m/>
    <m/>
    <m/>
    <n v="0"/>
  </r>
  <r>
    <x v="10"/>
    <s v="217"/>
    <x v="88"/>
    <x v="2"/>
    <m/>
    <m/>
    <m/>
    <n v="0"/>
  </r>
  <r>
    <x v="10"/>
    <s v="217"/>
    <x v="88"/>
    <x v="3"/>
    <m/>
    <m/>
    <m/>
    <n v="0"/>
  </r>
  <r>
    <x v="10"/>
    <s v="217"/>
    <x v="89"/>
    <x v="2"/>
    <m/>
    <m/>
    <m/>
    <n v="0"/>
  </r>
  <r>
    <x v="10"/>
    <s v="217"/>
    <x v="90"/>
    <x v="2"/>
    <m/>
    <m/>
    <m/>
    <n v="0"/>
  </r>
  <r>
    <x v="10"/>
    <s v="217"/>
    <x v="91"/>
    <x v="3"/>
    <m/>
    <m/>
    <m/>
    <n v="0"/>
  </r>
  <r>
    <x v="10"/>
    <s v="217"/>
    <x v="92"/>
    <x v="2"/>
    <m/>
    <m/>
    <m/>
    <n v="0"/>
  </r>
  <r>
    <x v="11"/>
    <s v="218"/>
    <x v="93"/>
    <x v="1"/>
    <n v="58"/>
    <m/>
    <m/>
    <n v="58"/>
  </r>
  <r>
    <x v="11"/>
    <s v="218"/>
    <x v="93"/>
    <x v="3"/>
    <n v="48"/>
    <m/>
    <m/>
    <n v="48"/>
  </r>
  <r>
    <x v="11"/>
    <s v="218"/>
    <x v="94"/>
    <x v="2"/>
    <n v="5"/>
    <m/>
    <m/>
    <n v="5"/>
  </r>
  <r>
    <x v="11"/>
    <s v="218"/>
    <x v="7"/>
    <x v="1"/>
    <m/>
    <m/>
    <m/>
    <n v="0"/>
  </r>
  <r>
    <x v="11"/>
    <s v="218"/>
    <x v="95"/>
    <x v="2"/>
    <m/>
    <m/>
    <m/>
    <n v="0"/>
  </r>
  <r>
    <x v="11"/>
    <s v="218"/>
    <x v="95"/>
    <x v="3"/>
    <n v="2"/>
    <m/>
    <m/>
    <n v="2"/>
  </r>
  <r>
    <x v="11"/>
    <s v="218"/>
    <x v="96"/>
    <x v="2"/>
    <n v="2"/>
    <m/>
    <m/>
    <n v="2"/>
  </r>
  <r>
    <x v="11"/>
    <s v="218"/>
    <x v="2"/>
    <x v="2"/>
    <m/>
    <m/>
    <m/>
    <n v="0"/>
  </r>
  <r>
    <x v="11"/>
    <s v="218"/>
    <x v="34"/>
    <x v="2"/>
    <m/>
    <m/>
    <m/>
    <n v="0"/>
  </r>
  <r>
    <x v="11"/>
    <s v="218"/>
    <x v="97"/>
    <x v="2"/>
    <m/>
    <m/>
    <m/>
    <n v="0"/>
  </r>
  <r>
    <x v="11"/>
    <s v="218"/>
    <x v="98"/>
    <x v="2"/>
    <m/>
    <m/>
    <m/>
    <n v="0"/>
  </r>
  <r>
    <x v="11"/>
    <s v="218"/>
    <x v="37"/>
    <x v="2"/>
    <m/>
    <m/>
    <m/>
    <n v="0"/>
  </r>
  <r>
    <x v="11"/>
    <s v="218"/>
    <x v="99"/>
    <x v="2"/>
    <n v="5"/>
    <n v="25"/>
    <m/>
    <n v="30"/>
  </r>
  <r>
    <x v="11"/>
    <s v="218"/>
    <x v="99"/>
    <x v="3"/>
    <m/>
    <m/>
    <m/>
    <n v="0"/>
  </r>
  <r>
    <x v="11"/>
    <s v="218"/>
    <x v="100"/>
    <x v="3"/>
    <n v="8"/>
    <m/>
    <m/>
    <n v="8"/>
  </r>
  <r>
    <x v="11"/>
    <s v="218"/>
    <x v="101"/>
    <x v="2"/>
    <n v="400"/>
    <m/>
    <m/>
    <n v="400"/>
  </r>
  <r>
    <x v="11"/>
    <s v="218"/>
    <x v="102"/>
    <x v="2"/>
    <n v="184"/>
    <m/>
    <n v="600"/>
    <n v="784"/>
  </r>
  <r>
    <x v="11"/>
    <s v="218"/>
    <x v="103"/>
    <x v="2"/>
    <n v="9"/>
    <m/>
    <m/>
    <n v="9"/>
  </r>
  <r>
    <x v="11"/>
    <s v="218"/>
    <x v="104"/>
    <x v="3"/>
    <m/>
    <m/>
    <m/>
    <n v="0"/>
  </r>
  <r>
    <x v="11"/>
    <s v="218"/>
    <x v="105"/>
    <x v="2"/>
    <m/>
    <m/>
    <m/>
    <n v="0"/>
  </r>
  <r>
    <x v="11"/>
    <s v="218"/>
    <x v="106"/>
    <x v="2"/>
    <m/>
    <m/>
    <m/>
    <n v="0"/>
  </r>
  <r>
    <x v="11"/>
    <s v="218"/>
    <x v="107"/>
    <x v="2"/>
    <n v="5"/>
    <m/>
    <m/>
    <n v="5"/>
  </r>
  <r>
    <x v="11"/>
    <s v="218"/>
    <x v="108"/>
    <x v="2"/>
    <m/>
    <m/>
    <m/>
    <n v="0"/>
  </r>
  <r>
    <x v="11"/>
    <s v="218"/>
    <x v="109"/>
    <x v="2"/>
    <n v="3"/>
    <m/>
    <m/>
    <n v="3"/>
  </r>
  <r>
    <x v="11"/>
    <s v="218"/>
    <x v="110"/>
    <x v="2"/>
    <m/>
    <m/>
    <m/>
    <n v="0"/>
  </r>
  <r>
    <x v="11"/>
    <s v="218"/>
    <x v="111"/>
    <x v="3"/>
    <m/>
    <m/>
    <m/>
    <n v="0"/>
  </r>
  <r>
    <x v="11"/>
    <s v="218"/>
    <x v="112"/>
    <x v="2"/>
    <m/>
    <m/>
    <m/>
    <n v="0"/>
  </r>
  <r>
    <x v="11"/>
    <s v="218"/>
    <x v="113"/>
    <x v="2"/>
    <m/>
    <m/>
    <m/>
    <n v="0"/>
  </r>
  <r>
    <x v="11"/>
    <s v="218"/>
    <x v="114"/>
    <x v="2"/>
    <n v="8"/>
    <n v="11"/>
    <m/>
    <n v="19"/>
  </r>
  <r>
    <x v="11"/>
    <s v="218"/>
    <x v="115"/>
    <x v="2"/>
    <n v="8"/>
    <n v="9"/>
    <m/>
    <n v="17"/>
  </r>
  <r>
    <x v="11"/>
    <s v="218"/>
    <x v="116"/>
    <x v="3"/>
    <n v="18"/>
    <n v="9"/>
    <m/>
    <n v="27"/>
  </r>
  <r>
    <x v="11"/>
    <s v="218"/>
    <x v="117"/>
    <x v="3"/>
    <m/>
    <m/>
    <m/>
    <n v="0"/>
  </r>
  <r>
    <x v="11"/>
    <s v="218"/>
    <x v="118"/>
    <x v="3"/>
    <m/>
    <m/>
    <m/>
    <n v="0"/>
  </r>
  <r>
    <x v="11"/>
    <s v="218"/>
    <x v="119"/>
    <x v="2"/>
    <m/>
    <m/>
    <m/>
    <n v="0"/>
  </r>
  <r>
    <x v="11"/>
    <s v="218"/>
    <x v="120"/>
    <x v="2"/>
    <n v="1"/>
    <m/>
    <m/>
    <n v="1"/>
  </r>
  <r>
    <x v="11"/>
    <s v="218"/>
    <x v="121"/>
    <x v="2"/>
    <m/>
    <m/>
    <m/>
    <n v="0"/>
  </r>
  <r>
    <x v="11"/>
    <s v="218"/>
    <x v="122"/>
    <x v="2"/>
    <m/>
    <m/>
    <m/>
    <n v="0"/>
  </r>
  <r>
    <x v="11"/>
    <s v="218"/>
    <x v="14"/>
    <x v="3"/>
    <m/>
    <m/>
    <m/>
    <n v="0"/>
  </r>
  <r>
    <x v="11"/>
    <s v="218"/>
    <x v="123"/>
    <x v="2"/>
    <m/>
    <m/>
    <m/>
    <n v="0"/>
  </r>
  <r>
    <x v="11"/>
    <s v="218"/>
    <x v="124"/>
    <x v="19"/>
    <n v="1"/>
    <m/>
    <m/>
    <n v="1"/>
  </r>
  <r>
    <x v="11"/>
    <s v="218"/>
    <x v="124"/>
    <x v="2"/>
    <n v="1"/>
    <m/>
    <m/>
    <n v="1"/>
  </r>
  <r>
    <x v="11"/>
    <s v="218"/>
    <x v="125"/>
    <x v="2"/>
    <m/>
    <m/>
    <m/>
    <n v="0"/>
  </r>
  <r>
    <x v="11"/>
    <s v="218"/>
    <x v="126"/>
    <x v="3"/>
    <m/>
    <m/>
    <m/>
    <n v="0"/>
  </r>
  <r>
    <x v="11"/>
    <s v="218"/>
    <x v="127"/>
    <x v="2"/>
    <m/>
    <m/>
    <m/>
    <n v="0"/>
  </r>
  <r>
    <x v="11"/>
    <s v="218"/>
    <x v="128"/>
    <x v="2"/>
    <m/>
    <m/>
    <m/>
    <n v="0"/>
  </r>
  <r>
    <x v="11"/>
    <s v="218"/>
    <x v="129"/>
    <x v="3"/>
    <m/>
    <m/>
    <m/>
    <n v="0"/>
  </r>
  <r>
    <x v="12"/>
    <s v="201"/>
    <x v="130"/>
    <x v="11"/>
    <n v="3"/>
    <m/>
    <m/>
    <n v="3"/>
  </r>
  <r>
    <x v="12"/>
    <s v="201"/>
    <x v="131"/>
    <x v="20"/>
    <n v="1"/>
    <n v="1"/>
    <m/>
    <n v="2"/>
  </r>
  <r>
    <x v="12"/>
    <s v="201"/>
    <x v="132"/>
    <x v="19"/>
    <n v="8"/>
    <m/>
    <m/>
    <n v="8"/>
  </r>
  <r>
    <x v="12"/>
    <s v="201"/>
    <x v="133"/>
    <x v="2"/>
    <m/>
    <m/>
    <m/>
    <n v="0"/>
  </r>
  <r>
    <x v="12"/>
    <s v="201"/>
    <x v="134"/>
    <x v="14"/>
    <m/>
    <m/>
    <m/>
    <n v="0"/>
  </r>
  <r>
    <x v="12"/>
    <s v="201"/>
    <x v="135"/>
    <x v="2"/>
    <m/>
    <m/>
    <m/>
    <n v="0"/>
  </r>
  <r>
    <x v="12"/>
    <s v="201"/>
    <x v="135"/>
    <x v="14"/>
    <m/>
    <m/>
    <m/>
    <n v="0"/>
  </r>
  <r>
    <x v="12"/>
    <s v="201"/>
    <x v="135"/>
    <x v="3"/>
    <m/>
    <m/>
    <m/>
    <n v="0"/>
  </r>
  <r>
    <x v="12"/>
    <s v="201"/>
    <x v="136"/>
    <x v="21"/>
    <m/>
    <m/>
    <m/>
    <n v="0"/>
  </r>
  <r>
    <x v="13"/>
    <s v="424"/>
    <x v="137"/>
    <x v="3"/>
    <n v="7"/>
    <n v="2"/>
    <m/>
    <n v="9"/>
  </r>
  <r>
    <x v="13"/>
    <s v="424"/>
    <x v="138"/>
    <x v="11"/>
    <m/>
    <m/>
    <m/>
    <n v="0"/>
  </r>
  <r>
    <x v="13"/>
    <s v="424"/>
    <x v="139"/>
    <x v="2"/>
    <m/>
    <m/>
    <m/>
    <n v="0"/>
  </r>
  <r>
    <x v="13"/>
    <s v="424"/>
    <x v="140"/>
    <x v="2"/>
    <m/>
    <m/>
    <m/>
    <n v="0"/>
  </r>
  <r>
    <x v="13"/>
    <s v="424"/>
    <x v="141"/>
    <x v="2"/>
    <m/>
    <m/>
    <m/>
    <n v="0"/>
  </r>
  <r>
    <x v="13"/>
    <s v="424"/>
    <x v="141"/>
    <x v="3"/>
    <m/>
    <m/>
    <m/>
    <n v="0"/>
  </r>
  <r>
    <x v="13"/>
    <s v="424"/>
    <x v="142"/>
    <x v="2"/>
    <m/>
    <m/>
    <m/>
    <n v="0"/>
  </r>
  <r>
    <x v="14"/>
    <s v="108"/>
    <x v="105"/>
    <x v="3"/>
    <n v="1"/>
    <m/>
    <m/>
    <n v="1"/>
  </r>
  <r>
    <x v="14"/>
    <s v="108"/>
    <x v="143"/>
    <x v="2"/>
    <m/>
    <m/>
    <m/>
    <n v="0"/>
  </r>
  <r>
    <x v="14"/>
    <s v="108"/>
    <x v="144"/>
    <x v="8"/>
    <n v="3"/>
    <m/>
    <m/>
    <n v="3"/>
  </r>
  <r>
    <x v="14"/>
    <s v="108"/>
    <x v="145"/>
    <x v="8"/>
    <n v="2"/>
    <n v="12"/>
    <m/>
    <n v="14"/>
  </r>
  <r>
    <x v="14"/>
    <s v="108"/>
    <x v="145"/>
    <x v="2"/>
    <n v="2"/>
    <n v="15"/>
    <m/>
    <n v="17"/>
  </r>
  <r>
    <x v="14"/>
    <s v="108"/>
    <x v="145"/>
    <x v="3"/>
    <m/>
    <m/>
    <m/>
    <n v="0"/>
  </r>
  <r>
    <x v="14"/>
    <s v="108"/>
    <x v="146"/>
    <x v="21"/>
    <m/>
    <m/>
    <m/>
    <n v="0"/>
  </r>
  <r>
    <x v="14"/>
    <s v="108"/>
    <x v="147"/>
    <x v="2"/>
    <n v="2"/>
    <m/>
    <m/>
    <n v="2"/>
  </r>
  <r>
    <x v="15"/>
    <s v="219"/>
    <x v="148"/>
    <x v="2"/>
    <m/>
    <m/>
    <m/>
    <n v="0"/>
  </r>
  <r>
    <x v="15"/>
    <s v="219"/>
    <x v="2"/>
    <x v="1"/>
    <m/>
    <m/>
    <m/>
    <n v="0"/>
  </r>
  <r>
    <x v="15"/>
    <s v="219"/>
    <x v="2"/>
    <x v="2"/>
    <m/>
    <m/>
    <m/>
    <n v="0"/>
  </r>
  <r>
    <x v="15"/>
    <s v="219"/>
    <x v="37"/>
    <x v="2"/>
    <m/>
    <m/>
    <m/>
    <n v="0"/>
  </r>
  <r>
    <x v="15"/>
    <s v="219"/>
    <x v="149"/>
    <x v="3"/>
    <m/>
    <m/>
    <m/>
    <n v="0"/>
  </r>
  <r>
    <x v="15"/>
    <s v="219"/>
    <x v="3"/>
    <x v="2"/>
    <m/>
    <m/>
    <m/>
    <n v="0"/>
  </r>
  <r>
    <x v="15"/>
    <s v="219"/>
    <x v="150"/>
    <x v="1"/>
    <m/>
    <m/>
    <m/>
    <n v="0"/>
  </r>
  <r>
    <x v="15"/>
    <s v="219"/>
    <x v="151"/>
    <x v="5"/>
    <m/>
    <m/>
    <m/>
    <n v="0"/>
  </r>
  <r>
    <x v="15"/>
    <s v="219"/>
    <x v="152"/>
    <x v="0"/>
    <m/>
    <m/>
    <m/>
    <n v="0"/>
  </r>
  <r>
    <x v="15"/>
    <s v="219"/>
    <x v="153"/>
    <x v="1"/>
    <m/>
    <m/>
    <m/>
    <n v="0"/>
  </r>
  <r>
    <x v="15"/>
    <s v="219"/>
    <x v="154"/>
    <x v="19"/>
    <m/>
    <m/>
    <m/>
    <n v="0"/>
  </r>
  <r>
    <x v="15"/>
    <s v="219"/>
    <x v="154"/>
    <x v="2"/>
    <m/>
    <m/>
    <m/>
    <n v="0"/>
  </r>
  <r>
    <x v="15"/>
    <s v="219"/>
    <x v="154"/>
    <x v="3"/>
    <m/>
    <m/>
    <m/>
    <n v="0"/>
  </r>
  <r>
    <x v="15"/>
    <s v="219"/>
    <x v="155"/>
    <x v="2"/>
    <m/>
    <m/>
    <m/>
    <n v="0"/>
  </r>
  <r>
    <x v="15"/>
    <s v="219"/>
    <x v="156"/>
    <x v="6"/>
    <m/>
    <m/>
    <m/>
    <n v="0"/>
  </r>
  <r>
    <x v="15"/>
    <s v="219"/>
    <x v="32"/>
    <x v="3"/>
    <m/>
    <m/>
    <m/>
    <n v="0"/>
  </r>
  <r>
    <x v="16"/>
    <s v="105"/>
    <x v="157"/>
    <x v="9"/>
    <m/>
    <m/>
    <m/>
    <n v="0"/>
  </r>
  <r>
    <x v="16"/>
    <s v="105"/>
    <x v="158"/>
    <x v="2"/>
    <m/>
    <m/>
    <m/>
    <n v="0"/>
  </r>
  <r>
    <x v="16"/>
    <s v="105"/>
    <x v="159"/>
    <x v="0"/>
    <m/>
    <m/>
    <m/>
    <n v="0"/>
  </r>
  <r>
    <x v="16"/>
    <s v="105"/>
    <x v="160"/>
    <x v="2"/>
    <m/>
    <m/>
    <m/>
    <n v="0"/>
  </r>
  <r>
    <x v="16"/>
    <s v="105"/>
    <x v="161"/>
    <x v="8"/>
    <m/>
    <m/>
    <m/>
    <n v="0"/>
  </r>
  <r>
    <x v="16"/>
    <s v="105"/>
    <x v="162"/>
    <x v="2"/>
    <m/>
    <m/>
    <m/>
    <n v="0"/>
  </r>
  <r>
    <x v="16"/>
    <s v="105"/>
    <x v="163"/>
    <x v="2"/>
    <m/>
    <m/>
    <m/>
    <n v="0"/>
  </r>
  <r>
    <x v="16"/>
    <s v="105"/>
    <x v="164"/>
    <x v="2"/>
    <m/>
    <m/>
    <m/>
    <n v="0"/>
  </r>
  <r>
    <x v="16"/>
    <s v="105"/>
    <x v="165"/>
    <x v="2"/>
    <m/>
    <m/>
    <m/>
    <n v="0"/>
  </r>
  <r>
    <x v="16"/>
    <s v="105"/>
    <x v="166"/>
    <x v="2"/>
    <m/>
    <m/>
    <m/>
    <n v="0"/>
  </r>
  <r>
    <x v="16"/>
    <s v="105"/>
    <x v="167"/>
    <x v="3"/>
    <m/>
    <m/>
    <m/>
    <n v="0"/>
  </r>
  <r>
    <x v="17"/>
    <s v="220"/>
    <x v="168"/>
    <x v="3"/>
    <m/>
    <m/>
    <m/>
    <n v="0"/>
  </r>
  <r>
    <x v="17"/>
    <s v="220"/>
    <x v="169"/>
    <x v="2"/>
    <n v="5"/>
    <n v="2"/>
    <m/>
    <n v="7"/>
  </r>
  <r>
    <x v="17"/>
    <s v="220"/>
    <x v="170"/>
    <x v="3"/>
    <m/>
    <m/>
    <m/>
    <n v="0"/>
  </r>
  <r>
    <x v="17"/>
    <s v="220"/>
    <x v="171"/>
    <x v="2"/>
    <m/>
    <m/>
    <m/>
    <n v="0"/>
  </r>
  <r>
    <x v="17"/>
    <s v="220"/>
    <x v="172"/>
    <x v="2"/>
    <m/>
    <m/>
    <m/>
    <n v="0"/>
  </r>
  <r>
    <x v="17"/>
    <s v="220"/>
    <x v="173"/>
    <x v="2"/>
    <m/>
    <m/>
    <m/>
    <n v="0"/>
  </r>
  <r>
    <x v="17"/>
    <s v="220"/>
    <x v="174"/>
    <x v="2"/>
    <m/>
    <m/>
    <m/>
    <n v="0"/>
  </r>
  <r>
    <x v="17"/>
    <s v="220"/>
    <x v="174"/>
    <x v="3"/>
    <m/>
    <m/>
    <m/>
    <n v="0"/>
  </r>
  <r>
    <x v="17"/>
    <s v="220"/>
    <x v="175"/>
    <x v="3"/>
    <m/>
    <m/>
    <m/>
    <n v="0"/>
  </r>
  <r>
    <x v="18"/>
    <s v="215"/>
    <x v="176"/>
    <x v="16"/>
    <n v="2"/>
    <m/>
    <m/>
    <n v="2"/>
  </r>
  <r>
    <x v="18"/>
    <s v="215"/>
    <x v="45"/>
    <x v="3"/>
    <m/>
    <m/>
    <m/>
    <n v="0"/>
  </r>
  <r>
    <x v="18"/>
    <s v="215"/>
    <x v="177"/>
    <x v="2"/>
    <m/>
    <m/>
    <m/>
    <n v="0"/>
  </r>
  <r>
    <x v="18"/>
    <s v="215"/>
    <x v="178"/>
    <x v="9"/>
    <m/>
    <m/>
    <m/>
    <n v="0"/>
  </r>
  <r>
    <x v="18"/>
    <s v="215"/>
    <x v="179"/>
    <x v="3"/>
    <m/>
    <m/>
    <m/>
    <n v="0"/>
  </r>
  <r>
    <x v="18"/>
    <s v="215"/>
    <x v="111"/>
    <x v="2"/>
    <n v="52"/>
    <m/>
    <n v="4"/>
    <n v="56"/>
  </r>
  <r>
    <x v="18"/>
    <s v="215"/>
    <x v="180"/>
    <x v="2"/>
    <n v="74"/>
    <n v="2"/>
    <n v="9"/>
    <n v="85"/>
  </r>
  <r>
    <x v="18"/>
    <s v="215"/>
    <x v="181"/>
    <x v="19"/>
    <m/>
    <m/>
    <m/>
    <n v="0"/>
  </r>
  <r>
    <x v="18"/>
    <s v="215"/>
    <x v="27"/>
    <x v="2"/>
    <m/>
    <m/>
    <m/>
    <n v="0"/>
  </r>
  <r>
    <x v="18"/>
    <s v="215"/>
    <x v="27"/>
    <x v="3"/>
    <m/>
    <m/>
    <m/>
    <n v="0"/>
  </r>
  <r>
    <x v="18"/>
    <s v="215"/>
    <x v="182"/>
    <x v="2"/>
    <m/>
    <m/>
    <m/>
    <n v="0"/>
  </r>
  <r>
    <x v="18"/>
    <s v="215"/>
    <x v="49"/>
    <x v="2"/>
    <m/>
    <m/>
    <m/>
    <n v="0"/>
  </r>
  <r>
    <x v="18"/>
    <s v="215"/>
    <x v="183"/>
    <x v="2"/>
    <m/>
    <m/>
    <m/>
    <n v="0"/>
  </r>
  <r>
    <x v="18"/>
    <s v="215"/>
    <x v="184"/>
    <x v="2"/>
    <m/>
    <m/>
    <m/>
    <n v="0"/>
  </r>
  <r>
    <x v="18"/>
    <s v="215"/>
    <x v="28"/>
    <x v="2"/>
    <m/>
    <m/>
    <m/>
    <n v="0"/>
  </r>
  <r>
    <x v="18"/>
    <s v="215"/>
    <x v="185"/>
    <x v="2"/>
    <m/>
    <m/>
    <m/>
    <n v="0"/>
  </r>
  <r>
    <x v="18"/>
    <s v="215"/>
    <x v="186"/>
    <x v="18"/>
    <m/>
    <m/>
    <m/>
    <n v="0"/>
  </r>
  <r>
    <x v="18"/>
    <s v="215"/>
    <x v="187"/>
    <x v="22"/>
    <m/>
    <m/>
    <m/>
    <n v="0"/>
  </r>
  <r>
    <x v="18"/>
    <s v="215"/>
    <x v="187"/>
    <x v="18"/>
    <m/>
    <m/>
    <m/>
    <n v="0"/>
  </r>
  <r>
    <x v="18"/>
    <s v="215"/>
    <x v="188"/>
    <x v="5"/>
    <m/>
    <m/>
    <m/>
    <n v="0"/>
  </r>
  <r>
    <x v="18"/>
    <s v="215"/>
    <x v="188"/>
    <x v="3"/>
    <m/>
    <m/>
    <m/>
    <n v="0"/>
  </r>
  <r>
    <x v="18"/>
    <s v="215"/>
    <x v="189"/>
    <x v="23"/>
    <m/>
    <m/>
    <m/>
    <n v="0"/>
  </r>
  <r>
    <x v="18"/>
    <s v="215"/>
    <x v="189"/>
    <x v="9"/>
    <m/>
    <m/>
    <m/>
    <n v="0"/>
  </r>
  <r>
    <x v="18"/>
    <s v="215"/>
    <x v="189"/>
    <x v="3"/>
    <m/>
    <m/>
    <m/>
    <n v="0"/>
  </r>
  <r>
    <x v="18"/>
    <s v="215"/>
    <x v="190"/>
    <x v="3"/>
    <m/>
    <m/>
    <m/>
    <n v="0"/>
  </r>
  <r>
    <x v="19"/>
    <s v="416"/>
    <x v="191"/>
    <x v="16"/>
    <m/>
    <m/>
    <m/>
    <n v="0"/>
  </r>
  <r>
    <x v="19"/>
    <s v="416"/>
    <x v="43"/>
    <x v="2"/>
    <n v="4"/>
    <n v="12"/>
    <m/>
    <n v="16"/>
  </r>
  <r>
    <x v="19"/>
    <s v="416"/>
    <x v="27"/>
    <x v="19"/>
    <m/>
    <m/>
    <m/>
    <n v="0"/>
  </r>
  <r>
    <x v="19"/>
    <s v="416"/>
    <x v="27"/>
    <x v="2"/>
    <m/>
    <m/>
    <m/>
    <n v="0"/>
  </r>
  <r>
    <x v="19"/>
    <s v="416"/>
    <x v="28"/>
    <x v="2"/>
    <m/>
    <m/>
    <m/>
    <n v="0"/>
  </r>
  <r>
    <x v="19"/>
    <s v="416"/>
    <x v="192"/>
    <x v="3"/>
    <n v="24"/>
    <m/>
    <m/>
    <n v="24"/>
  </r>
  <r>
    <x v="20"/>
    <s v="401"/>
    <x v="193"/>
    <x v="3"/>
    <m/>
    <m/>
    <m/>
    <n v="0"/>
  </r>
  <r>
    <x v="20"/>
    <s v="401"/>
    <x v="194"/>
    <x v="2"/>
    <m/>
    <m/>
    <m/>
    <n v="0"/>
  </r>
  <r>
    <x v="20"/>
    <s v="401"/>
    <x v="195"/>
    <x v="3"/>
    <n v="22"/>
    <m/>
    <m/>
    <n v="22"/>
  </r>
  <r>
    <x v="20"/>
    <s v="401"/>
    <x v="196"/>
    <x v="16"/>
    <n v="6"/>
    <m/>
    <m/>
    <n v="6"/>
  </r>
  <r>
    <x v="20"/>
    <s v="401"/>
    <x v="197"/>
    <x v="16"/>
    <n v="4"/>
    <m/>
    <m/>
    <n v="4"/>
  </r>
  <r>
    <x v="20"/>
    <s v="401"/>
    <x v="198"/>
    <x v="3"/>
    <n v="18"/>
    <n v="12"/>
    <m/>
    <n v="30"/>
  </r>
  <r>
    <x v="20"/>
    <s v="401"/>
    <x v="199"/>
    <x v="16"/>
    <n v="2"/>
    <n v="25"/>
    <m/>
    <n v="27"/>
  </r>
  <r>
    <x v="20"/>
    <s v="401"/>
    <x v="137"/>
    <x v="2"/>
    <m/>
    <m/>
    <m/>
    <n v="0"/>
  </r>
  <r>
    <x v="20"/>
    <s v="401"/>
    <x v="200"/>
    <x v="3"/>
    <m/>
    <m/>
    <m/>
    <n v="0"/>
  </r>
  <r>
    <x v="20"/>
    <s v="401"/>
    <x v="201"/>
    <x v="3"/>
    <m/>
    <m/>
    <m/>
    <n v="0"/>
  </r>
  <r>
    <x v="20"/>
    <s v="401"/>
    <x v="202"/>
    <x v="2"/>
    <n v="5"/>
    <m/>
    <m/>
    <n v="5"/>
  </r>
  <r>
    <x v="20"/>
    <s v="401"/>
    <x v="203"/>
    <x v="2"/>
    <m/>
    <m/>
    <m/>
    <n v="0"/>
  </r>
  <r>
    <x v="20"/>
    <s v="401"/>
    <x v="204"/>
    <x v="2"/>
    <n v="2"/>
    <m/>
    <m/>
    <n v="2"/>
  </r>
  <r>
    <x v="20"/>
    <s v="401"/>
    <x v="205"/>
    <x v="7"/>
    <n v="30"/>
    <m/>
    <m/>
    <n v="30"/>
  </r>
  <r>
    <x v="20"/>
    <s v="401"/>
    <x v="206"/>
    <x v="3"/>
    <n v="15"/>
    <m/>
    <m/>
    <n v="15"/>
  </r>
  <r>
    <x v="20"/>
    <s v="401"/>
    <x v="38"/>
    <x v="24"/>
    <n v="37"/>
    <m/>
    <m/>
    <n v="37"/>
  </r>
  <r>
    <x v="20"/>
    <s v="401"/>
    <x v="207"/>
    <x v="14"/>
    <m/>
    <m/>
    <m/>
    <n v="0"/>
  </r>
  <r>
    <x v="20"/>
    <s v="401"/>
    <x v="173"/>
    <x v="25"/>
    <n v="200"/>
    <m/>
    <m/>
    <n v="200"/>
  </r>
  <r>
    <x v="20"/>
    <s v="401"/>
    <x v="47"/>
    <x v="2"/>
    <m/>
    <m/>
    <m/>
    <n v="0"/>
  </r>
  <r>
    <x v="20"/>
    <s v="401"/>
    <x v="208"/>
    <x v="3"/>
    <n v="4"/>
    <m/>
    <m/>
    <n v="4"/>
  </r>
  <r>
    <x v="20"/>
    <s v="401"/>
    <x v="209"/>
    <x v="2"/>
    <m/>
    <m/>
    <m/>
    <n v="0"/>
  </r>
  <r>
    <x v="20"/>
    <s v="401"/>
    <x v="209"/>
    <x v="3"/>
    <n v="1"/>
    <m/>
    <m/>
    <n v="1"/>
  </r>
  <r>
    <x v="21"/>
    <s v="402"/>
    <x v="137"/>
    <x v="2"/>
    <n v="9"/>
    <m/>
    <m/>
    <n v="9"/>
  </r>
  <r>
    <x v="21"/>
    <s v="402"/>
    <x v="210"/>
    <x v="17"/>
    <n v="2"/>
    <m/>
    <m/>
    <n v="2"/>
  </r>
  <r>
    <x v="21"/>
    <s v="402"/>
    <x v="3"/>
    <x v="2"/>
    <m/>
    <m/>
    <m/>
    <n v="0"/>
  </r>
  <r>
    <x v="21"/>
    <s v="402"/>
    <x v="211"/>
    <x v="2"/>
    <m/>
    <m/>
    <m/>
    <n v="0"/>
  </r>
  <r>
    <x v="21"/>
    <s v="402"/>
    <x v="86"/>
    <x v="3"/>
    <m/>
    <m/>
    <m/>
    <n v="0"/>
  </r>
  <r>
    <x v="21"/>
    <s v="402"/>
    <x v="212"/>
    <x v="3"/>
    <m/>
    <m/>
    <m/>
    <n v="0"/>
  </r>
  <r>
    <x v="21"/>
    <s v="402"/>
    <x v="213"/>
    <x v="2"/>
    <m/>
    <m/>
    <m/>
    <n v="0"/>
  </r>
  <r>
    <x v="21"/>
    <s v="402"/>
    <x v="214"/>
    <x v="2"/>
    <m/>
    <m/>
    <m/>
    <n v="0"/>
  </r>
  <r>
    <x v="21"/>
    <s v="402"/>
    <x v="215"/>
    <x v="2"/>
    <m/>
    <m/>
    <m/>
    <n v="0"/>
  </r>
  <r>
    <x v="21"/>
    <s v="402"/>
    <x v="216"/>
    <x v="2"/>
    <m/>
    <m/>
    <m/>
    <n v="0"/>
  </r>
  <r>
    <x v="21"/>
    <s v="402"/>
    <x v="217"/>
    <x v="2"/>
    <m/>
    <m/>
    <m/>
    <n v="0"/>
  </r>
  <r>
    <x v="21"/>
    <s v="402"/>
    <x v="217"/>
    <x v="3"/>
    <m/>
    <m/>
    <m/>
    <n v="0"/>
  </r>
  <r>
    <x v="21"/>
    <s v="402"/>
    <x v="218"/>
    <x v="2"/>
    <m/>
    <m/>
    <m/>
    <n v="0"/>
  </r>
  <r>
    <x v="21"/>
    <s v="402"/>
    <x v="219"/>
    <x v="2"/>
    <m/>
    <m/>
    <m/>
    <n v="0"/>
  </r>
  <r>
    <x v="21"/>
    <s v="402"/>
    <x v="220"/>
    <x v="3"/>
    <m/>
    <m/>
    <m/>
    <n v="0"/>
  </r>
  <r>
    <x v="21"/>
    <s v="402"/>
    <x v="221"/>
    <x v="2"/>
    <m/>
    <m/>
    <m/>
    <n v="0"/>
  </r>
  <r>
    <x v="21"/>
    <s v="402"/>
    <x v="222"/>
    <x v="3"/>
    <m/>
    <m/>
    <m/>
    <n v="0"/>
  </r>
  <r>
    <x v="21"/>
    <s v="402"/>
    <x v="223"/>
    <x v="2"/>
    <n v="4"/>
    <m/>
    <m/>
    <n v="4"/>
  </r>
  <r>
    <x v="21"/>
    <s v="402"/>
    <x v="224"/>
    <x v="2"/>
    <n v="4"/>
    <m/>
    <m/>
    <n v="4"/>
  </r>
  <r>
    <x v="21"/>
    <s v="402"/>
    <x v="224"/>
    <x v="3"/>
    <m/>
    <m/>
    <m/>
    <n v="0"/>
  </r>
  <r>
    <x v="21"/>
    <s v="402"/>
    <x v="225"/>
    <x v="2"/>
    <m/>
    <m/>
    <m/>
    <n v="0"/>
  </r>
  <r>
    <x v="21"/>
    <s v="402"/>
    <x v="53"/>
    <x v="18"/>
    <m/>
    <m/>
    <m/>
    <n v="0"/>
  </r>
  <r>
    <x v="21"/>
    <s v="402"/>
    <x v="226"/>
    <x v="11"/>
    <m/>
    <m/>
    <m/>
    <n v="0"/>
  </r>
  <r>
    <x v="21"/>
    <s v="402"/>
    <x v="227"/>
    <x v="2"/>
    <m/>
    <m/>
    <m/>
    <n v="0"/>
  </r>
  <r>
    <x v="22"/>
    <s v="202"/>
    <x v="228"/>
    <x v="2"/>
    <m/>
    <m/>
    <m/>
    <n v="0"/>
  </r>
  <r>
    <x v="22"/>
    <s v="202"/>
    <x v="86"/>
    <x v="3"/>
    <m/>
    <m/>
    <m/>
    <n v="0"/>
  </r>
  <r>
    <x v="22"/>
    <s v="202"/>
    <x v="229"/>
    <x v="2"/>
    <m/>
    <m/>
    <m/>
    <n v="0"/>
  </r>
  <r>
    <x v="22"/>
    <s v="202"/>
    <x v="230"/>
    <x v="11"/>
    <m/>
    <m/>
    <m/>
    <n v="0"/>
  </r>
  <r>
    <x v="22"/>
    <s v="202"/>
    <x v="231"/>
    <x v="16"/>
    <m/>
    <m/>
    <m/>
    <n v="0"/>
  </r>
  <r>
    <x v="22"/>
    <s v="202"/>
    <x v="232"/>
    <x v="2"/>
    <m/>
    <m/>
    <m/>
    <n v="0"/>
  </r>
  <r>
    <x v="22"/>
    <s v="202"/>
    <x v="233"/>
    <x v="2"/>
    <m/>
    <m/>
    <m/>
    <n v="0"/>
  </r>
  <r>
    <x v="22"/>
    <s v="202"/>
    <x v="234"/>
    <x v="2"/>
    <m/>
    <m/>
    <m/>
    <n v="0"/>
  </r>
  <r>
    <x v="22"/>
    <s v="202"/>
    <x v="235"/>
    <x v="2"/>
    <m/>
    <m/>
    <m/>
    <n v="0"/>
  </r>
  <r>
    <x v="23"/>
    <s v="221"/>
    <x v="236"/>
    <x v="2"/>
    <m/>
    <m/>
    <m/>
    <n v="0"/>
  </r>
  <r>
    <x v="23"/>
    <s v="221"/>
    <x v="237"/>
    <x v="16"/>
    <n v="4"/>
    <m/>
    <m/>
    <n v="4"/>
  </r>
  <r>
    <x v="23"/>
    <s v="221"/>
    <x v="238"/>
    <x v="16"/>
    <n v="4"/>
    <m/>
    <m/>
    <n v="4"/>
  </r>
  <r>
    <x v="23"/>
    <s v="221"/>
    <x v="86"/>
    <x v="9"/>
    <m/>
    <m/>
    <m/>
    <n v="0"/>
  </r>
  <r>
    <x v="23"/>
    <s v="221"/>
    <x v="101"/>
    <x v="2"/>
    <m/>
    <m/>
    <m/>
    <n v="0"/>
  </r>
  <r>
    <x v="23"/>
    <s v="221"/>
    <x v="239"/>
    <x v="3"/>
    <m/>
    <m/>
    <m/>
    <n v="0"/>
  </r>
  <r>
    <x v="23"/>
    <s v="221"/>
    <x v="240"/>
    <x v="2"/>
    <m/>
    <m/>
    <m/>
    <n v="0"/>
  </r>
  <r>
    <x v="23"/>
    <s v="221"/>
    <x v="138"/>
    <x v="2"/>
    <m/>
    <m/>
    <m/>
    <n v="0"/>
  </r>
  <r>
    <x v="23"/>
    <s v="221"/>
    <x v="241"/>
    <x v="11"/>
    <m/>
    <m/>
    <m/>
    <n v="0"/>
  </r>
  <r>
    <x v="23"/>
    <s v="221"/>
    <x v="242"/>
    <x v="2"/>
    <m/>
    <m/>
    <m/>
    <n v="0"/>
  </r>
  <r>
    <x v="23"/>
    <s v="221"/>
    <x v="243"/>
    <x v="2"/>
    <m/>
    <m/>
    <m/>
    <n v="0"/>
  </r>
  <r>
    <x v="23"/>
    <s v="221"/>
    <x v="180"/>
    <x v="2"/>
    <m/>
    <m/>
    <m/>
    <n v="0"/>
  </r>
  <r>
    <x v="23"/>
    <s v="221"/>
    <x v="244"/>
    <x v="2"/>
    <m/>
    <m/>
    <m/>
    <n v="0"/>
  </r>
  <r>
    <x v="23"/>
    <s v="221"/>
    <x v="244"/>
    <x v="3"/>
    <m/>
    <m/>
    <m/>
    <n v="0"/>
  </r>
  <r>
    <x v="23"/>
    <s v="221"/>
    <x v="64"/>
    <x v="2"/>
    <m/>
    <m/>
    <m/>
    <n v="0"/>
  </r>
  <r>
    <x v="23"/>
    <s v="221"/>
    <x v="245"/>
    <x v="2"/>
    <m/>
    <m/>
    <m/>
    <n v="0"/>
  </r>
  <r>
    <x v="23"/>
    <s v="221"/>
    <x v="246"/>
    <x v="2"/>
    <m/>
    <m/>
    <m/>
    <n v="0"/>
  </r>
  <r>
    <x v="23"/>
    <s v="221"/>
    <x v="147"/>
    <x v="2"/>
    <m/>
    <m/>
    <m/>
    <n v="0"/>
  </r>
  <r>
    <x v="23"/>
    <s v="221"/>
    <x v="247"/>
    <x v="3"/>
    <m/>
    <n v="8"/>
    <m/>
    <n v="8"/>
  </r>
  <r>
    <x v="23"/>
    <s v="221"/>
    <x v="248"/>
    <x v="2"/>
    <m/>
    <m/>
    <m/>
    <n v="0"/>
  </r>
  <r>
    <x v="23"/>
    <s v="221"/>
    <x v="249"/>
    <x v="3"/>
    <m/>
    <m/>
    <m/>
    <n v="0"/>
  </r>
  <r>
    <x v="23"/>
    <s v="221"/>
    <x v="250"/>
    <x v="2"/>
    <n v="3"/>
    <m/>
    <m/>
    <n v="3"/>
  </r>
  <r>
    <x v="23"/>
    <s v="221"/>
    <x v="221"/>
    <x v="3"/>
    <n v="2"/>
    <m/>
    <m/>
    <n v="2"/>
  </r>
  <r>
    <x v="23"/>
    <s v="221"/>
    <x v="251"/>
    <x v="2"/>
    <m/>
    <m/>
    <m/>
    <n v="0"/>
  </r>
  <r>
    <x v="23"/>
    <s v="221"/>
    <x v="31"/>
    <x v="2"/>
    <m/>
    <m/>
    <m/>
    <n v="0"/>
  </r>
  <r>
    <x v="23"/>
    <s v="221"/>
    <x v="31"/>
    <x v="3"/>
    <m/>
    <m/>
    <m/>
    <n v="0"/>
  </r>
  <r>
    <x v="23"/>
    <s v="221"/>
    <x v="252"/>
    <x v="2"/>
    <m/>
    <n v="50"/>
    <m/>
    <n v="50"/>
  </r>
  <r>
    <x v="23"/>
    <s v="221"/>
    <x v="252"/>
    <x v="3"/>
    <m/>
    <m/>
    <m/>
    <n v="0"/>
  </r>
  <r>
    <x v="23"/>
    <s v="221"/>
    <x v="253"/>
    <x v="2"/>
    <m/>
    <m/>
    <m/>
    <n v="0"/>
  </r>
  <r>
    <x v="23"/>
    <s v="221"/>
    <x v="253"/>
    <x v="3"/>
    <m/>
    <m/>
    <m/>
    <n v="0"/>
  </r>
  <r>
    <x v="23"/>
    <s v="221"/>
    <x v="254"/>
    <x v="3"/>
    <m/>
    <m/>
    <m/>
    <n v="0"/>
  </r>
  <r>
    <x v="23"/>
    <s v="221"/>
    <x v="255"/>
    <x v="2"/>
    <m/>
    <m/>
    <m/>
    <n v="0"/>
  </r>
  <r>
    <x v="23"/>
    <s v="221"/>
    <x v="256"/>
    <x v="21"/>
    <m/>
    <m/>
    <m/>
    <n v="0"/>
  </r>
  <r>
    <x v="23"/>
    <s v="221"/>
    <x v="257"/>
    <x v="2"/>
    <m/>
    <m/>
    <m/>
    <n v="0"/>
  </r>
  <r>
    <x v="23"/>
    <s v="221"/>
    <x v="258"/>
    <x v="19"/>
    <m/>
    <n v="2"/>
    <n v="2"/>
    <n v="4"/>
  </r>
  <r>
    <x v="23"/>
    <s v="221"/>
    <x v="259"/>
    <x v="2"/>
    <m/>
    <m/>
    <m/>
    <n v="0"/>
  </r>
  <r>
    <x v="23"/>
    <s v="221"/>
    <x v="259"/>
    <x v="3"/>
    <m/>
    <m/>
    <m/>
    <n v="0"/>
  </r>
  <r>
    <x v="23"/>
    <s v="221"/>
    <x v="260"/>
    <x v="3"/>
    <m/>
    <m/>
    <m/>
    <n v="0"/>
  </r>
  <r>
    <x v="23"/>
    <s v="221"/>
    <x v="261"/>
    <x v="1"/>
    <m/>
    <m/>
    <m/>
    <n v="0"/>
  </r>
  <r>
    <x v="23"/>
    <s v="221"/>
    <x v="261"/>
    <x v="2"/>
    <m/>
    <m/>
    <m/>
    <n v="0"/>
  </r>
  <r>
    <x v="23"/>
    <s v="221"/>
    <x v="261"/>
    <x v="3"/>
    <m/>
    <m/>
    <m/>
    <n v="0"/>
  </r>
  <r>
    <x v="23"/>
    <s v="221"/>
    <x v="32"/>
    <x v="2"/>
    <m/>
    <m/>
    <m/>
    <n v="0"/>
  </r>
  <r>
    <x v="24"/>
    <s v="106"/>
    <x v="262"/>
    <x v="2"/>
    <m/>
    <m/>
    <m/>
    <n v="0"/>
  </r>
  <r>
    <x v="24"/>
    <s v="106"/>
    <x v="263"/>
    <x v="3"/>
    <n v="1"/>
    <m/>
    <m/>
    <n v="1"/>
  </r>
  <r>
    <x v="24"/>
    <s v="106"/>
    <x v="264"/>
    <x v="3"/>
    <m/>
    <m/>
    <m/>
    <n v="0"/>
  </r>
  <r>
    <x v="25"/>
    <s v="205"/>
    <x v="265"/>
    <x v="2"/>
    <m/>
    <m/>
    <m/>
    <n v="0"/>
  </r>
  <r>
    <x v="25"/>
    <s v="205"/>
    <x v="266"/>
    <x v="14"/>
    <m/>
    <m/>
    <m/>
    <n v="0"/>
  </r>
  <r>
    <x v="25"/>
    <s v="205"/>
    <x v="267"/>
    <x v="18"/>
    <m/>
    <m/>
    <m/>
    <n v="0"/>
  </r>
  <r>
    <x v="25"/>
    <s v="205"/>
    <x v="268"/>
    <x v="2"/>
    <m/>
    <m/>
    <m/>
    <n v="0"/>
  </r>
  <r>
    <x v="25"/>
    <s v="205"/>
    <x v="269"/>
    <x v="5"/>
    <m/>
    <n v="12"/>
    <m/>
    <n v="12"/>
  </r>
  <r>
    <x v="26"/>
    <s v="317"/>
    <x v="62"/>
    <x v="0"/>
    <m/>
    <m/>
    <m/>
    <n v="0"/>
  </r>
  <r>
    <x v="26"/>
    <s v="317"/>
    <x v="7"/>
    <x v="1"/>
    <m/>
    <m/>
    <m/>
    <n v="0"/>
  </r>
  <r>
    <x v="26"/>
    <s v="317"/>
    <x v="3"/>
    <x v="2"/>
    <m/>
    <m/>
    <m/>
    <n v="0"/>
  </r>
  <r>
    <x v="26"/>
    <s v="317"/>
    <x v="270"/>
    <x v="9"/>
    <m/>
    <m/>
    <m/>
    <n v="0"/>
  </r>
  <r>
    <x v="26"/>
    <s v="317"/>
    <x v="241"/>
    <x v="26"/>
    <n v="1"/>
    <m/>
    <m/>
    <n v="1"/>
  </r>
  <r>
    <x v="26"/>
    <s v="317"/>
    <x v="271"/>
    <x v="1"/>
    <m/>
    <m/>
    <m/>
    <n v="0"/>
  </r>
  <r>
    <x v="27"/>
    <s v="121"/>
    <x v="272"/>
    <x v="2"/>
    <m/>
    <n v="3"/>
    <m/>
    <n v="3"/>
  </r>
  <r>
    <x v="27"/>
    <s v="121"/>
    <x v="273"/>
    <x v="0"/>
    <m/>
    <m/>
    <m/>
    <n v="0"/>
  </r>
  <r>
    <x v="27"/>
    <s v="121"/>
    <x v="274"/>
    <x v="2"/>
    <m/>
    <m/>
    <m/>
    <n v="0"/>
  </r>
  <r>
    <x v="27"/>
    <s v="121"/>
    <x v="275"/>
    <x v="18"/>
    <n v="4"/>
    <m/>
    <m/>
    <n v="4"/>
  </r>
  <r>
    <x v="28"/>
    <s v="305"/>
    <x v="276"/>
    <x v="21"/>
    <m/>
    <m/>
    <m/>
    <n v="0"/>
  </r>
  <r>
    <x v="28"/>
    <s v="305"/>
    <x v="277"/>
    <x v="14"/>
    <m/>
    <m/>
    <m/>
    <n v="0"/>
  </r>
  <r>
    <x v="28"/>
    <s v="305"/>
    <x v="2"/>
    <x v="2"/>
    <m/>
    <m/>
    <m/>
    <n v="0"/>
  </r>
  <r>
    <x v="28"/>
    <s v="305"/>
    <x v="3"/>
    <x v="2"/>
    <m/>
    <m/>
    <m/>
    <n v="0"/>
  </r>
  <r>
    <x v="28"/>
    <s v="305"/>
    <x v="278"/>
    <x v="5"/>
    <n v="3"/>
    <m/>
    <m/>
    <n v="3"/>
  </r>
  <r>
    <x v="28"/>
    <s v="305"/>
    <x v="279"/>
    <x v="3"/>
    <m/>
    <m/>
    <m/>
    <n v="0"/>
  </r>
  <r>
    <x v="28"/>
    <s v="305"/>
    <x v="280"/>
    <x v="2"/>
    <m/>
    <m/>
    <m/>
    <n v="0"/>
  </r>
  <r>
    <x v="28"/>
    <s v="305"/>
    <x v="281"/>
    <x v="8"/>
    <n v="3"/>
    <m/>
    <m/>
    <n v="3"/>
  </r>
  <r>
    <x v="28"/>
    <s v="305"/>
    <x v="282"/>
    <x v="7"/>
    <n v="3"/>
    <m/>
    <m/>
    <n v="3"/>
  </r>
  <r>
    <x v="28"/>
    <s v="305"/>
    <x v="92"/>
    <x v="2"/>
    <m/>
    <m/>
    <m/>
    <n v="0"/>
  </r>
  <r>
    <x v="28"/>
    <s v="305"/>
    <x v="92"/>
    <x v="3"/>
    <m/>
    <m/>
    <m/>
    <n v="0"/>
  </r>
  <r>
    <x v="28"/>
    <s v="305"/>
    <x v="283"/>
    <x v="2"/>
    <m/>
    <m/>
    <m/>
    <n v="0"/>
  </r>
  <r>
    <x v="28"/>
    <s v="305"/>
    <x v="283"/>
    <x v="3"/>
    <m/>
    <m/>
    <m/>
    <n v="0"/>
  </r>
  <r>
    <x v="28"/>
    <s v="305"/>
    <x v="284"/>
    <x v="2"/>
    <m/>
    <m/>
    <m/>
    <n v="0"/>
  </r>
  <r>
    <x v="28"/>
    <s v="305"/>
    <x v="285"/>
    <x v="2"/>
    <m/>
    <m/>
    <m/>
    <n v="0"/>
  </r>
  <r>
    <x v="29"/>
    <s v="403"/>
    <x v="286"/>
    <x v="11"/>
    <m/>
    <m/>
    <m/>
    <n v="0"/>
  </r>
  <r>
    <x v="29"/>
    <s v="403"/>
    <x v="287"/>
    <x v="18"/>
    <n v="10"/>
    <m/>
    <m/>
    <n v="10"/>
  </r>
  <r>
    <x v="29"/>
    <s v="403"/>
    <x v="288"/>
    <x v="6"/>
    <m/>
    <m/>
    <m/>
    <n v="0"/>
  </r>
  <r>
    <x v="29"/>
    <s v="403"/>
    <x v="289"/>
    <x v="16"/>
    <n v="40"/>
    <m/>
    <m/>
    <n v="40"/>
  </r>
  <r>
    <x v="29"/>
    <s v="403"/>
    <x v="290"/>
    <x v="25"/>
    <n v="200"/>
    <m/>
    <m/>
    <n v="200"/>
  </r>
  <r>
    <x v="29"/>
    <s v="403"/>
    <x v="291"/>
    <x v="3"/>
    <n v="27"/>
    <m/>
    <m/>
    <n v="27"/>
  </r>
  <r>
    <x v="29"/>
    <s v="403"/>
    <x v="292"/>
    <x v="16"/>
    <n v="7"/>
    <m/>
    <m/>
    <n v="7"/>
  </r>
  <r>
    <x v="29"/>
    <s v="403"/>
    <x v="293"/>
    <x v="16"/>
    <n v="7"/>
    <m/>
    <m/>
    <n v="7"/>
  </r>
  <r>
    <x v="29"/>
    <s v="403"/>
    <x v="294"/>
    <x v="16"/>
    <n v="3"/>
    <m/>
    <m/>
    <n v="3"/>
  </r>
  <r>
    <x v="29"/>
    <s v="403"/>
    <x v="295"/>
    <x v="4"/>
    <n v="12"/>
    <m/>
    <m/>
    <n v="12"/>
  </r>
  <r>
    <x v="29"/>
    <s v="403"/>
    <x v="296"/>
    <x v="5"/>
    <n v="6"/>
    <m/>
    <m/>
    <n v="6"/>
  </r>
  <r>
    <x v="29"/>
    <s v="403"/>
    <x v="138"/>
    <x v="4"/>
    <m/>
    <m/>
    <m/>
    <n v="0"/>
  </r>
  <r>
    <x v="29"/>
    <s v="403"/>
    <x v="297"/>
    <x v="2"/>
    <m/>
    <m/>
    <m/>
    <n v="0"/>
  </r>
  <r>
    <x v="29"/>
    <s v="403"/>
    <x v="18"/>
    <x v="8"/>
    <m/>
    <n v="1"/>
    <m/>
    <n v="1"/>
  </r>
  <r>
    <x v="29"/>
    <s v="403"/>
    <x v="79"/>
    <x v="8"/>
    <m/>
    <n v="15"/>
    <m/>
    <n v="15"/>
  </r>
  <r>
    <x v="29"/>
    <s v="403"/>
    <x v="298"/>
    <x v="2"/>
    <m/>
    <m/>
    <m/>
    <n v="0"/>
  </r>
  <r>
    <x v="29"/>
    <s v="403"/>
    <x v="299"/>
    <x v="16"/>
    <n v="2"/>
    <n v="16"/>
    <m/>
    <n v="18"/>
  </r>
  <r>
    <x v="29"/>
    <s v="403"/>
    <x v="28"/>
    <x v="3"/>
    <n v="3"/>
    <m/>
    <m/>
    <n v="3"/>
  </r>
  <r>
    <x v="29"/>
    <s v="403"/>
    <x v="300"/>
    <x v="2"/>
    <m/>
    <m/>
    <m/>
    <n v="0"/>
  </r>
  <r>
    <x v="29"/>
    <s v="403"/>
    <x v="301"/>
    <x v="2"/>
    <m/>
    <m/>
    <m/>
    <n v="0"/>
  </r>
  <r>
    <x v="29"/>
    <s v="403"/>
    <x v="302"/>
    <x v="2"/>
    <n v="4"/>
    <m/>
    <m/>
    <n v="4"/>
  </r>
  <r>
    <x v="29"/>
    <s v="403"/>
    <x v="303"/>
    <x v="2"/>
    <m/>
    <m/>
    <m/>
    <n v="0"/>
  </r>
  <r>
    <x v="29"/>
    <s v="403"/>
    <x v="303"/>
    <x v="3"/>
    <m/>
    <m/>
    <m/>
    <n v="0"/>
  </r>
  <r>
    <x v="30"/>
    <s v="417"/>
    <x v="304"/>
    <x v="6"/>
    <m/>
    <m/>
    <m/>
    <n v="0"/>
  </r>
  <r>
    <x v="30"/>
    <s v="417"/>
    <x v="305"/>
    <x v="6"/>
    <n v="3"/>
    <m/>
    <m/>
    <n v="3"/>
  </r>
  <r>
    <x v="30"/>
    <s v="417"/>
    <x v="3"/>
    <x v="2"/>
    <m/>
    <m/>
    <m/>
    <n v="0"/>
  </r>
  <r>
    <x v="30"/>
    <s v="417"/>
    <x v="306"/>
    <x v="0"/>
    <m/>
    <m/>
    <m/>
    <n v="0"/>
  </r>
  <r>
    <x v="30"/>
    <s v="417"/>
    <x v="306"/>
    <x v="3"/>
    <m/>
    <m/>
    <m/>
    <n v="0"/>
  </r>
  <r>
    <x v="30"/>
    <s v="417"/>
    <x v="307"/>
    <x v="2"/>
    <m/>
    <m/>
    <m/>
    <n v="0"/>
  </r>
  <r>
    <x v="30"/>
    <s v="417"/>
    <x v="308"/>
    <x v="27"/>
    <m/>
    <m/>
    <m/>
    <n v="0"/>
  </r>
  <r>
    <x v="30"/>
    <s v="417"/>
    <x v="309"/>
    <x v="2"/>
    <m/>
    <m/>
    <m/>
    <n v="0"/>
  </r>
  <r>
    <x v="30"/>
    <s v="417"/>
    <x v="309"/>
    <x v="3"/>
    <m/>
    <m/>
    <m/>
    <n v="0"/>
  </r>
  <r>
    <x v="30"/>
    <s v="417"/>
    <x v="310"/>
    <x v="3"/>
    <m/>
    <m/>
    <m/>
    <n v="0"/>
  </r>
  <r>
    <x v="30"/>
    <s v="417"/>
    <x v="311"/>
    <x v="2"/>
    <m/>
    <m/>
    <m/>
    <n v="0"/>
  </r>
  <r>
    <x v="30"/>
    <s v="417"/>
    <x v="311"/>
    <x v="3"/>
    <m/>
    <m/>
    <m/>
    <n v="0"/>
  </r>
  <r>
    <x v="30"/>
    <s v="417"/>
    <x v="312"/>
    <x v="2"/>
    <m/>
    <m/>
    <m/>
    <n v="0"/>
  </r>
  <r>
    <x v="30"/>
    <s v="417"/>
    <x v="313"/>
    <x v="2"/>
    <m/>
    <m/>
    <m/>
    <n v="0"/>
  </r>
  <r>
    <x v="30"/>
    <s v="417"/>
    <x v="165"/>
    <x v="21"/>
    <m/>
    <m/>
    <m/>
    <n v="0"/>
  </r>
  <r>
    <x v="30"/>
    <s v="417"/>
    <x v="314"/>
    <x v="2"/>
    <m/>
    <m/>
    <m/>
    <n v="0"/>
  </r>
  <r>
    <x v="30"/>
    <s v="417"/>
    <x v="315"/>
    <x v="2"/>
    <m/>
    <m/>
    <m/>
    <n v="0"/>
  </r>
  <r>
    <x v="30"/>
    <s v="417"/>
    <x v="316"/>
    <x v="3"/>
    <m/>
    <m/>
    <m/>
    <n v="0"/>
  </r>
  <r>
    <x v="30"/>
    <s v="417"/>
    <x v="317"/>
    <x v="2"/>
    <m/>
    <m/>
    <m/>
    <n v="0"/>
  </r>
  <r>
    <x v="30"/>
    <s v="417"/>
    <x v="318"/>
    <x v="3"/>
    <m/>
    <m/>
    <m/>
    <n v="0"/>
  </r>
  <r>
    <x v="30"/>
    <s v="417"/>
    <x v="319"/>
    <x v="3"/>
    <n v="1"/>
    <n v="1"/>
    <m/>
    <n v="2"/>
  </r>
  <r>
    <x v="30"/>
    <s v="417"/>
    <x v="320"/>
    <x v="2"/>
    <m/>
    <m/>
    <m/>
    <n v="0"/>
  </r>
  <r>
    <x v="30"/>
    <s v="417"/>
    <x v="127"/>
    <x v="2"/>
    <m/>
    <m/>
    <m/>
    <n v="0"/>
  </r>
  <r>
    <x v="31"/>
    <s v="203"/>
    <x v="321"/>
    <x v="5"/>
    <n v="60"/>
    <m/>
    <m/>
    <n v="60"/>
  </r>
  <r>
    <x v="31"/>
    <s v="203"/>
    <x v="322"/>
    <x v="5"/>
    <n v="5"/>
    <n v="4"/>
    <m/>
    <n v="9"/>
  </r>
  <r>
    <x v="31"/>
    <s v="203"/>
    <x v="323"/>
    <x v="6"/>
    <n v="1"/>
    <n v="1"/>
    <m/>
    <n v="2"/>
  </r>
  <r>
    <x v="31"/>
    <s v="203"/>
    <x v="324"/>
    <x v="2"/>
    <m/>
    <m/>
    <m/>
    <n v="0"/>
  </r>
  <r>
    <x v="31"/>
    <s v="203"/>
    <x v="106"/>
    <x v="2"/>
    <m/>
    <m/>
    <m/>
    <n v="0"/>
  </r>
  <r>
    <x v="31"/>
    <s v="203"/>
    <x v="129"/>
    <x v="9"/>
    <m/>
    <m/>
    <m/>
    <n v="0"/>
  </r>
  <r>
    <x v="32"/>
    <s v="418"/>
    <x v="325"/>
    <x v="2"/>
    <m/>
    <m/>
    <m/>
    <n v="0"/>
  </r>
  <r>
    <x v="32"/>
    <s v="418"/>
    <x v="3"/>
    <x v="2"/>
    <m/>
    <m/>
    <m/>
    <n v="0"/>
  </r>
  <r>
    <x v="32"/>
    <s v="418"/>
    <x v="326"/>
    <x v="2"/>
    <m/>
    <m/>
    <m/>
    <n v="0"/>
  </r>
  <r>
    <x v="32"/>
    <s v="418"/>
    <x v="326"/>
    <x v="3"/>
    <m/>
    <m/>
    <m/>
    <n v="0"/>
  </r>
  <r>
    <x v="32"/>
    <s v="418"/>
    <x v="327"/>
    <x v="2"/>
    <m/>
    <m/>
    <m/>
    <n v="0"/>
  </r>
  <r>
    <x v="32"/>
    <s v="418"/>
    <x v="328"/>
    <x v="2"/>
    <m/>
    <m/>
    <m/>
    <n v="0"/>
  </r>
  <r>
    <x v="32"/>
    <s v="418"/>
    <x v="329"/>
    <x v="3"/>
    <m/>
    <m/>
    <m/>
    <n v="0"/>
  </r>
  <r>
    <x v="32"/>
    <s v="418"/>
    <x v="111"/>
    <x v="2"/>
    <m/>
    <m/>
    <m/>
    <n v="0"/>
  </r>
  <r>
    <x v="32"/>
    <s v="418"/>
    <x v="330"/>
    <x v="2"/>
    <m/>
    <m/>
    <m/>
    <n v="0"/>
  </r>
  <r>
    <x v="32"/>
    <s v="418"/>
    <x v="331"/>
    <x v="2"/>
    <m/>
    <m/>
    <m/>
    <n v="0"/>
  </r>
  <r>
    <x v="32"/>
    <s v="418"/>
    <x v="331"/>
    <x v="3"/>
    <m/>
    <m/>
    <m/>
    <n v="0"/>
  </r>
  <r>
    <x v="32"/>
    <s v="418"/>
    <x v="215"/>
    <x v="2"/>
    <m/>
    <m/>
    <m/>
    <n v="0"/>
  </r>
  <r>
    <x v="32"/>
    <s v="418"/>
    <x v="215"/>
    <x v="3"/>
    <m/>
    <m/>
    <m/>
    <n v="0"/>
  </r>
  <r>
    <x v="32"/>
    <s v="418"/>
    <x v="332"/>
    <x v="3"/>
    <m/>
    <m/>
    <m/>
    <n v="0"/>
  </r>
  <r>
    <x v="32"/>
    <s v="418"/>
    <x v="333"/>
    <x v="3"/>
    <m/>
    <m/>
    <m/>
    <n v="0"/>
  </r>
  <r>
    <x v="32"/>
    <s v="418"/>
    <x v="334"/>
    <x v="3"/>
    <m/>
    <m/>
    <m/>
    <n v="0"/>
  </r>
  <r>
    <x v="32"/>
    <s v="418"/>
    <x v="335"/>
    <x v="2"/>
    <m/>
    <m/>
    <m/>
    <n v="0"/>
  </r>
  <r>
    <x v="32"/>
    <s v="418"/>
    <x v="336"/>
    <x v="3"/>
    <m/>
    <m/>
    <m/>
    <n v="0"/>
  </r>
  <r>
    <x v="32"/>
    <s v="418"/>
    <x v="337"/>
    <x v="2"/>
    <m/>
    <m/>
    <m/>
    <n v="0"/>
  </r>
  <r>
    <x v="32"/>
    <s v="418"/>
    <x v="234"/>
    <x v="3"/>
    <m/>
    <m/>
    <m/>
    <n v="0"/>
  </r>
  <r>
    <x v="32"/>
    <s v="418"/>
    <x v="338"/>
    <x v="2"/>
    <m/>
    <m/>
    <m/>
    <n v="0"/>
  </r>
  <r>
    <x v="32"/>
    <s v="418"/>
    <x v="339"/>
    <x v="2"/>
    <m/>
    <m/>
    <m/>
    <n v="0"/>
  </r>
  <r>
    <x v="32"/>
    <s v="418"/>
    <x v="340"/>
    <x v="2"/>
    <m/>
    <m/>
    <m/>
    <n v="0"/>
  </r>
  <r>
    <x v="32"/>
    <s v="418"/>
    <x v="341"/>
    <x v="11"/>
    <m/>
    <m/>
    <m/>
    <n v="0"/>
  </r>
  <r>
    <x v="32"/>
    <s v="418"/>
    <x v="342"/>
    <x v="19"/>
    <m/>
    <m/>
    <m/>
    <n v="0"/>
  </r>
  <r>
    <x v="32"/>
    <s v="418"/>
    <x v="343"/>
    <x v="2"/>
    <m/>
    <m/>
    <m/>
    <n v="0"/>
  </r>
  <r>
    <x v="32"/>
    <s v="418"/>
    <x v="344"/>
    <x v="2"/>
    <m/>
    <m/>
    <m/>
    <n v="0"/>
  </r>
  <r>
    <x v="32"/>
    <s v="418"/>
    <x v="344"/>
    <x v="6"/>
    <m/>
    <m/>
    <m/>
    <n v="0"/>
  </r>
  <r>
    <x v="32"/>
    <s v="418"/>
    <x v="345"/>
    <x v="2"/>
    <m/>
    <m/>
    <m/>
    <n v="0"/>
  </r>
  <r>
    <x v="32"/>
    <s v="418"/>
    <x v="346"/>
    <x v="3"/>
    <m/>
    <m/>
    <m/>
    <n v="0"/>
  </r>
  <r>
    <x v="33"/>
    <s v="204"/>
    <x v="347"/>
    <x v="3"/>
    <n v="2"/>
    <m/>
    <m/>
    <n v="2"/>
  </r>
  <r>
    <x v="33"/>
    <s v="204"/>
    <x v="348"/>
    <x v="2"/>
    <m/>
    <m/>
    <m/>
    <n v="0"/>
  </r>
  <r>
    <x v="33"/>
    <s v="204"/>
    <x v="33"/>
    <x v="2"/>
    <m/>
    <m/>
    <m/>
    <n v="0"/>
  </r>
  <r>
    <x v="33"/>
    <s v="204"/>
    <x v="33"/>
    <x v="3"/>
    <m/>
    <m/>
    <m/>
    <n v="0"/>
  </r>
  <r>
    <x v="33"/>
    <s v="204"/>
    <x v="349"/>
    <x v="2"/>
    <m/>
    <m/>
    <m/>
    <n v="0"/>
  </r>
  <r>
    <x v="33"/>
    <s v="204"/>
    <x v="350"/>
    <x v="3"/>
    <m/>
    <m/>
    <m/>
    <n v="0"/>
  </r>
  <r>
    <x v="33"/>
    <s v="204"/>
    <x v="351"/>
    <x v="8"/>
    <n v="3"/>
    <m/>
    <m/>
    <n v="3"/>
  </r>
  <r>
    <x v="33"/>
    <s v="204"/>
    <x v="352"/>
    <x v="21"/>
    <m/>
    <m/>
    <m/>
    <n v="0"/>
  </r>
  <r>
    <x v="33"/>
    <s v="204"/>
    <x v="353"/>
    <x v="2"/>
    <m/>
    <m/>
    <m/>
    <n v="0"/>
  </r>
  <r>
    <x v="33"/>
    <s v="204"/>
    <x v="354"/>
    <x v="3"/>
    <m/>
    <m/>
    <m/>
    <n v="0"/>
  </r>
  <r>
    <x v="33"/>
    <s v="204"/>
    <x v="246"/>
    <x v="2"/>
    <n v="1"/>
    <m/>
    <m/>
    <n v="1"/>
  </r>
  <r>
    <x v="33"/>
    <s v="204"/>
    <x v="355"/>
    <x v="2"/>
    <m/>
    <m/>
    <m/>
    <n v="0"/>
  </r>
  <r>
    <x v="33"/>
    <s v="204"/>
    <x v="215"/>
    <x v="2"/>
    <m/>
    <m/>
    <m/>
    <n v="0"/>
  </r>
  <r>
    <x v="33"/>
    <s v="204"/>
    <x v="334"/>
    <x v="2"/>
    <m/>
    <m/>
    <m/>
    <n v="0"/>
  </r>
  <r>
    <x v="33"/>
    <s v="204"/>
    <x v="356"/>
    <x v="3"/>
    <n v="1"/>
    <m/>
    <m/>
    <n v="1"/>
  </r>
  <r>
    <x v="34"/>
    <s v="318"/>
    <x v="357"/>
    <x v="0"/>
    <m/>
    <m/>
    <m/>
    <n v="0"/>
  </r>
  <r>
    <x v="34"/>
    <s v="318"/>
    <x v="358"/>
    <x v="2"/>
    <m/>
    <m/>
    <m/>
    <n v="0"/>
  </r>
  <r>
    <x v="34"/>
    <s v="318"/>
    <x v="359"/>
    <x v="0"/>
    <n v="22"/>
    <m/>
    <m/>
    <n v="22"/>
  </r>
  <r>
    <x v="34"/>
    <s v="318"/>
    <x v="25"/>
    <x v="9"/>
    <n v="73"/>
    <m/>
    <m/>
    <n v="73"/>
  </r>
  <r>
    <x v="34"/>
    <s v="318"/>
    <x v="1"/>
    <x v="1"/>
    <m/>
    <m/>
    <m/>
    <n v="0"/>
  </r>
  <r>
    <x v="34"/>
    <s v="318"/>
    <x v="360"/>
    <x v="3"/>
    <m/>
    <m/>
    <m/>
    <n v="0"/>
  </r>
  <r>
    <x v="34"/>
    <s v="318"/>
    <x v="2"/>
    <x v="2"/>
    <m/>
    <m/>
    <m/>
    <n v="0"/>
  </r>
  <r>
    <x v="34"/>
    <s v="318"/>
    <x v="361"/>
    <x v="5"/>
    <n v="12"/>
    <m/>
    <m/>
    <n v="12"/>
  </r>
  <r>
    <x v="34"/>
    <s v="318"/>
    <x v="362"/>
    <x v="0"/>
    <m/>
    <m/>
    <m/>
    <n v="0"/>
  </r>
  <r>
    <x v="34"/>
    <s v="318"/>
    <x v="5"/>
    <x v="9"/>
    <m/>
    <m/>
    <m/>
    <n v="0"/>
  </r>
  <r>
    <x v="34"/>
    <s v="318"/>
    <x v="363"/>
    <x v="3"/>
    <m/>
    <m/>
    <m/>
    <n v="0"/>
  </r>
  <r>
    <x v="34"/>
    <s v="318"/>
    <x v="364"/>
    <x v="2"/>
    <n v="7"/>
    <n v="2"/>
    <m/>
    <n v="9"/>
  </r>
  <r>
    <x v="34"/>
    <s v="318"/>
    <x v="112"/>
    <x v="3"/>
    <m/>
    <m/>
    <m/>
    <n v="0"/>
  </r>
  <r>
    <x v="34"/>
    <s v="318"/>
    <x v="365"/>
    <x v="2"/>
    <m/>
    <m/>
    <m/>
    <n v="0"/>
  </r>
  <r>
    <x v="34"/>
    <s v="318"/>
    <x v="366"/>
    <x v="2"/>
    <m/>
    <m/>
    <m/>
    <n v="0"/>
  </r>
  <r>
    <x v="34"/>
    <s v="318"/>
    <x v="366"/>
    <x v="3"/>
    <m/>
    <m/>
    <m/>
    <n v="0"/>
  </r>
  <r>
    <x v="34"/>
    <s v="318"/>
    <x v="113"/>
    <x v="2"/>
    <m/>
    <m/>
    <m/>
    <n v="0"/>
  </r>
  <r>
    <x v="34"/>
    <s v="318"/>
    <x v="265"/>
    <x v="2"/>
    <m/>
    <m/>
    <m/>
    <n v="0"/>
  </r>
  <r>
    <x v="34"/>
    <s v="318"/>
    <x v="367"/>
    <x v="9"/>
    <m/>
    <m/>
    <m/>
    <n v="0"/>
  </r>
  <r>
    <x v="34"/>
    <s v="318"/>
    <x v="367"/>
    <x v="2"/>
    <m/>
    <m/>
    <m/>
    <n v="0"/>
  </r>
  <r>
    <x v="34"/>
    <s v="318"/>
    <x v="367"/>
    <x v="3"/>
    <m/>
    <m/>
    <m/>
    <n v="0"/>
  </r>
  <r>
    <x v="34"/>
    <s v="318"/>
    <x v="368"/>
    <x v="28"/>
    <m/>
    <m/>
    <m/>
    <n v="0"/>
  </r>
  <r>
    <x v="35"/>
    <s v="404"/>
    <x v="369"/>
    <x v="5"/>
    <n v="4"/>
    <n v="22"/>
    <m/>
    <n v="26"/>
  </r>
  <r>
    <x v="35"/>
    <s v="404"/>
    <x v="370"/>
    <x v="4"/>
    <n v="5"/>
    <m/>
    <m/>
    <n v="5"/>
  </r>
  <r>
    <x v="35"/>
    <s v="404"/>
    <x v="371"/>
    <x v="19"/>
    <m/>
    <m/>
    <m/>
    <n v="0"/>
  </r>
  <r>
    <x v="35"/>
    <s v="404"/>
    <x v="372"/>
    <x v="2"/>
    <n v="12"/>
    <n v="1"/>
    <m/>
    <n v="13"/>
  </r>
  <r>
    <x v="35"/>
    <s v="404"/>
    <x v="373"/>
    <x v="2"/>
    <n v="8"/>
    <n v="3"/>
    <m/>
    <n v="11"/>
  </r>
  <r>
    <x v="35"/>
    <s v="404"/>
    <x v="374"/>
    <x v="2"/>
    <m/>
    <m/>
    <m/>
    <n v="0"/>
  </r>
  <r>
    <x v="35"/>
    <s v="404"/>
    <x v="375"/>
    <x v="19"/>
    <m/>
    <m/>
    <m/>
    <n v="0"/>
  </r>
  <r>
    <x v="35"/>
    <s v="404"/>
    <x v="375"/>
    <x v="2"/>
    <m/>
    <m/>
    <m/>
    <n v="0"/>
  </r>
  <r>
    <x v="35"/>
    <s v="404"/>
    <x v="375"/>
    <x v="3"/>
    <n v="3"/>
    <m/>
    <m/>
    <n v="3"/>
  </r>
  <r>
    <x v="35"/>
    <s v="404"/>
    <x v="101"/>
    <x v="2"/>
    <m/>
    <m/>
    <m/>
    <n v="0"/>
  </r>
  <r>
    <x v="35"/>
    <s v="404"/>
    <x v="376"/>
    <x v="3"/>
    <m/>
    <m/>
    <m/>
    <n v="0"/>
  </r>
  <r>
    <x v="35"/>
    <s v="404"/>
    <x v="240"/>
    <x v="2"/>
    <m/>
    <m/>
    <m/>
    <n v="0"/>
  </r>
  <r>
    <x v="35"/>
    <s v="404"/>
    <x v="377"/>
    <x v="2"/>
    <m/>
    <m/>
    <m/>
    <n v="0"/>
  </r>
  <r>
    <x v="35"/>
    <s v="404"/>
    <x v="378"/>
    <x v="2"/>
    <n v="1"/>
    <n v="1"/>
    <m/>
    <n v="2"/>
  </r>
  <r>
    <x v="35"/>
    <s v="404"/>
    <x v="379"/>
    <x v="19"/>
    <m/>
    <m/>
    <m/>
    <n v="0"/>
  </r>
  <r>
    <x v="35"/>
    <s v="404"/>
    <x v="379"/>
    <x v="2"/>
    <m/>
    <m/>
    <m/>
    <n v="0"/>
  </r>
  <r>
    <x v="35"/>
    <s v="404"/>
    <x v="106"/>
    <x v="2"/>
    <n v="8"/>
    <m/>
    <m/>
    <n v="8"/>
  </r>
  <r>
    <x v="35"/>
    <s v="404"/>
    <x v="380"/>
    <x v="2"/>
    <m/>
    <m/>
    <m/>
    <n v="0"/>
  </r>
  <r>
    <x v="35"/>
    <s v="404"/>
    <x v="245"/>
    <x v="2"/>
    <m/>
    <m/>
    <m/>
    <n v="0"/>
  </r>
  <r>
    <x v="35"/>
    <s v="404"/>
    <x v="381"/>
    <x v="3"/>
    <m/>
    <m/>
    <m/>
    <n v="0"/>
  </r>
  <r>
    <x v="35"/>
    <s v="404"/>
    <x v="382"/>
    <x v="2"/>
    <m/>
    <m/>
    <m/>
    <n v="0"/>
  </r>
  <r>
    <x v="35"/>
    <s v="404"/>
    <x v="383"/>
    <x v="2"/>
    <m/>
    <m/>
    <m/>
    <n v="0"/>
  </r>
  <r>
    <x v="35"/>
    <s v="404"/>
    <x v="384"/>
    <x v="3"/>
    <m/>
    <m/>
    <m/>
    <n v="0"/>
  </r>
  <r>
    <x v="35"/>
    <s v="404"/>
    <x v="385"/>
    <x v="3"/>
    <n v="3"/>
    <m/>
    <m/>
    <n v="3"/>
  </r>
  <r>
    <x v="35"/>
    <s v="404"/>
    <x v="285"/>
    <x v="2"/>
    <n v="3"/>
    <n v="2"/>
    <m/>
    <n v="5"/>
  </r>
  <r>
    <x v="35"/>
    <s v="404"/>
    <x v="386"/>
    <x v="2"/>
    <m/>
    <m/>
    <m/>
    <n v="0"/>
  </r>
  <r>
    <x v="35"/>
    <s v="404"/>
    <x v="218"/>
    <x v="2"/>
    <m/>
    <m/>
    <m/>
    <n v="0"/>
  </r>
  <r>
    <x v="35"/>
    <s v="404"/>
    <x v="387"/>
    <x v="2"/>
    <m/>
    <m/>
    <m/>
    <n v="0"/>
  </r>
  <r>
    <x v="35"/>
    <s v="404"/>
    <x v="185"/>
    <x v="2"/>
    <m/>
    <m/>
    <m/>
    <n v="0"/>
  </r>
  <r>
    <x v="35"/>
    <s v="404"/>
    <x v="185"/>
    <x v="3"/>
    <m/>
    <m/>
    <m/>
    <n v="0"/>
  </r>
  <r>
    <x v="35"/>
    <s v="404"/>
    <x v="388"/>
    <x v="2"/>
    <m/>
    <m/>
    <m/>
    <n v="0"/>
  </r>
  <r>
    <x v="35"/>
    <s v="404"/>
    <x v="389"/>
    <x v="2"/>
    <m/>
    <m/>
    <m/>
    <n v="0"/>
  </r>
  <r>
    <x v="35"/>
    <s v="404"/>
    <x v="390"/>
    <x v="2"/>
    <m/>
    <m/>
    <m/>
    <n v="0"/>
  </r>
  <r>
    <x v="35"/>
    <s v="404"/>
    <x v="391"/>
    <x v="2"/>
    <m/>
    <m/>
    <m/>
    <n v="0"/>
  </r>
  <r>
    <x v="35"/>
    <s v="404"/>
    <x v="392"/>
    <x v="2"/>
    <m/>
    <m/>
    <m/>
    <n v="0"/>
  </r>
  <r>
    <x v="35"/>
    <s v="404"/>
    <x v="342"/>
    <x v="2"/>
    <m/>
    <m/>
    <m/>
    <n v="0"/>
  </r>
  <r>
    <x v="35"/>
    <s v="404"/>
    <x v="393"/>
    <x v="2"/>
    <m/>
    <m/>
    <m/>
    <n v="0"/>
  </r>
  <r>
    <x v="36"/>
    <s v="405"/>
    <x v="394"/>
    <x v="6"/>
    <n v="2"/>
    <n v="10"/>
    <m/>
    <n v="12"/>
  </r>
  <r>
    <x v="36"/>
    <s v="405"/>
    <x v="194"/>
    <x v="2"/>
    <m/>
    <m/>
    <m/>
    <n v="0"/>
  </r>
  <r>
    <x v="36"/>
    <s v="405"/>
    <x v="395"/>
    <x v="5"/>
    <n v="3"/>
    <n v="12"/>
    <m/>
    <n v="15"/>
  </r>
  <r>
    <x v="36"/>
    <s v="405"/>
    <x v="396"/>
    <x v="16"/>
    <n v="10"/>
    <n v="17"/>
    <m/>
    <n v="27"/>
  </r>
  <r>
    <x v="36"/>
    <s v="405"/>
    <x v="397"/>
    <x v="2"/>
    <m/>
    <m/>
    <m/>
    <n v="0"/>
  </r>
  <r>
    <x v="36"/>
    <s v="405"/>
    <x v="398"/>
    <x v="2"/>
    <m/>
    <m/>
    <m/>
    <n v="0"/>
  </r>
  <r>
    <x v="36"/>
    <s v="405"/>
    <x v="399"/>
    <x v="2"/>
    <m/>
    <m/>
    <m/>
    <n v="0"/>
  </r>
  <r>
    <x v="36"/>
    <s v="405"/>
    <x v="400"/>
    <x v="2"/>
    <m/>
    <m/>
    <m/>
    <n v="0"/>
  </r>
  <r>
    <x v="36"/>
    <s v="405"/>
    <x v="401"/>
    <x v="19"/>
    <m/>
    <m/>
    <m/>
    <n v="0"/>
  </r>
  <r>
    <x v="36"/>
    <s v="405"/>
    <x v="106"/>
    <x v="2"/>
    <m/>
    <m/>
    <m/>
    <n v="0"/>
  </r>
  <r>
    <x v="36"/>
    <s v="405"/>
    <x v="21"/>
    <x v="2"/>
    <m/>
    <m/>
    <m/>
    <n v="0"/>
  </r>
  <r>
    <x v="36"/>
    <s v="405"/>
    <x v="362"/>
    <x v="2"/>
    <m/>
    <m/>
    <m/>
    <n v="0"/>
  </r>
  <r>
    <x v="36"/>
    <s v="405"/>
    <x v="273"/>
    <x v="2"/>
    <m/>
    <m/>
    <m/>
    <n v="0"/>
  </r>
  <r>
    <x v="36"/>
    <s v="405"/>
    <x v="24"/>
    <x v="2"/>
    <m/>
    <m/>
    <m/>
    <n v="0"/>
  </r>
  <r>
    <x v="36"/>
    <s v="405"/>
    <x v="24"/>
    <x v="14"/>
    <m/>
    <m/>
    <m/>
    <n v="0"/>
  </r>
  <r>
    <x v="36"/>
    <s v="405"/>
    <x v="402"/>
    <x v="3"/>
    <n v="16"/>
    <m/>
    <m/>
    <n v="16"/>
  </r>
  <r>
    <x v="36"/>
    <s v="405"/>
    <x v="403"/>
    <x v="2"/>
    <m/>
    <m/>
    <m/>
    <n v="0"/>
  </r>
  <r>
    <x v="36"/>
    <s v="405"/>
    <x v="91"/>
    <x v="2"/>
    <m/>
    <m/>
    <m/>
    <n v="0"/>
  </r>
  <r>
    <x v="36"/>
    <s v="405"/>
    <x v="404"/>
    <x v="2"/>
    <m/>
    <m/>
    <m/>
    <n v="0"/>
  </r>
  <r>
    <x v="36"/>
    <s v="405"/>
    <x v="405"/>
    <x v="2"/>
    <m/>
    <m/>
    <m/>
    <n v="0"/>
  </r>
  <r>
    <x v="36"/>
    <s v="405"/>
    <x v="406"/>
    <x v="2"/>
    <m/>
    <m/>
    <m/>
    <n v="0"/>
  </r>
  <r>
    <x v="36"/>
    <s v="405"/>
    <x v="336"/>
    <x v="3"/>
    <m/>
    <m/>
    <m/>
    <n v="0"/>
  </r>
  <r>
    <x v="36"/>
    <s v="405"/>
    <x v="220"/>
    <x v="2"/>
    <m/>
    <m/>
    <m/>
    <n v="0"/>
  </r>
  <r>
    <x v="36"/>
    <s v="405"/>
    <x v="127"/>
    <x v="2"/>
    <m/>
    <m/>
    <m/>
    <n v="0"/>
  </r>
  <r>
    <x v="36"/>
    <s v="405"/>
    <x v="407"/>
    <x v="2"/>
    <m/>
    <m/>
    <m/>
    <n v="0"/>
  </r>
  <r>
    <x v="36"/>
    <s v="405"/>
    <x v="407"/>
    <x v="11"/>
    <m/>
    <m/>
    <m/>
    <n v="0"/>
  </r>
  <r>
    <x v="36"/>
    <s v="405"/>
    <x v="408"/>
    <x v="2"/>
    <m/>
    <m/>
    <m/>
    <n v="0"/>
  </r>
  <r>
    <x v="36"/>
    <s v="405"/>
    <x v="408"/>
    <x v="3"/>
    <m/>
    <m/>
    <m/>
    <n v="0"/>
  </r>
  <r>
    <x v="36"/>
    <s v="405"/>
    <x v="409"/>
    <x v="3"/>
    <m/>
    <m/>
    <m/>
    <n v="0"/>
  </r>
  <r>
    <x v="37"/>
    <s v="213"/>
    <x v="2"/>
    <x v="1"/>
    <m/>
    <m/>
    <m/>
    <n v="0"/>
  </r>
  <r>
    <x v="37"/>
    <s v="213"/>
    <x v="3"/>
    <x v="2"/>
    <m/>
    <m/>
    <m/>
    <n v="0"/>
  </r>
  <r>
    <x v="37"/>
    <s v="213"/>
    <x v="154"/>
    <x v="2"/>
    <m/>
    <m/>
    <m/>
    <n v="0"/>
  </r>
  <r>
    <x v="37"/>
    <s v="213"/>
    <x v="410"/>
    <x v="3"/>
    <m/>
    <m/>
    <m/>
    <n v="0"/>
  </r>
  <r>
    <x v="38"/>
    <s v="101"/>
    <x v="39"/>
    <x v="2"/>
    <n v="3"/>
    <m/>
    <m/>
    <n v="3"/>
  </r>
  <r>
    <x v="38"/>
    <s v="101"/>
    <x v="176"/>
    <x v="2"/>
    <n v="3"/>
    <n v="7"/>
    <m/>
    <n v="10"/>
  </r>
  <r>
    <x v="38"/>
    <s v="101"/>
    <x v="176"/>
    <x v="11"/>
    <n v="3"/>
    <m/>
    <m/>
    <n v="3"/>
  </r>
  <r>
    <x v="38"/>
    <s v="101"/>
    <x v="411"/>
    <x v="2"/>
    <m/>
    <m/>
    <m/>
    <n v="0"/>
  </r>
  <r>
    <x v="38"/>
    <s v="101"/>
    <x v="411"/>
    <x v="14"/>
    <m/>
    <m/>
    <m/>
    <n v="0"/>
  </r>
  <r>
    <x v="38"/>
    <s v="101"/>
    <x v="411"/>
    <x v="7"/>
    <m/>
    <m/>
    <m/>
    <n v="0"/>
  </r>
  <r>
    <x v="38"/>
    <s v="101"/>
    <x v="412"/>
    <x v="5"/>
    <m/>
    <m/>
    <m/>
    <n v="0"/>
  </r>
  <r>
    <x v="39"/>
    <s v="222"/>
    <x v="211"/>
    <x v="3"/>
    <m/>
    <m/>
    <m/>
    <n v="0"/>
  </r>
  <r>
    <x v="40"/>
    <s v="118"/>
    <x v="157"/>
    <x v="9"/>
    <m/>
    <m/>
    <m/>
    <n v="0"/>
  </r>
  <r>
    <x v="40"/>
    <s v="118"/>
    <x v="159"/>
    <x v="0"/>
    <m/>
    <m/>
    <m/>
    <n v="0"/>
  </r>
  <r>
    <x v="40"/>
    <s v="118"/>
    <x v="413"/>
    <x v="2"/>
    <m/>
    <m/>
    <m/>
    <n v="0"/>
  </r>
  <r>
    <x v="40"/>
    <s v="118"/>
    <x v="413"/>
    <x v="3"/>
    <m/>
    <m/>
    <m/>
    <n v="0"/>
  </r>
  <r>
    <x v="40"/>
    <s v="118"/>
    <x v="414"/>
    <x v="3"/>
    <m/>
    <m/>
    <m/>
    <n v="0"/>
  </r>
  <r>
    <x v="40"/>
    <s v="118"/>
    <x v="415"/>
    <x v="2"/>
    <m/>
    <m/>
    <m/>
    <n v="0"/>
  </r>
  <r>
    <x v="40"/>
    <s v="118"/>
    <x v="415"/>
    <x v="3"/>
    <m/>
    <m/>
    <m/>
    <n v="0"/>
  </r>
  <r>
    <x v="40"/>
    <s v="118"/>
    <x v="416"/>
    <x v="3"/>
    <m/>
    <m/>
    <m/>
    <n v="0"/>
  </r>
  <r>
    <x v="41"/>
    <s v="102"/>
    <x v="417"/>
    <x v="11"/>
    <n v="1"/>
    <n v="5"/>
    <m/>
    <n v="6"/>
  </r>
  <r>
    <x v="41"/>
    <s v="102"/>
    <x v="418"/>
    <x v="5"/>
    <n v="1"/>
    <m/>
    <m/>
    <n v="1"/>
  </r>
  <r>
    <x v="41"/>
    <s v="102"/>
    <x v="419"/>
    <x v="2"/>
    <m/>
    <m/>
    <m/>
    <n v="0"/>
  </r>
  <r>
    <x v="41"/>
    <s v="102"/>
    <x v="420"/>
    <x v="4"/>
    <n v="3"/>
    <n v="1"/>
    <m/>
    <n v="4"/>
  </r>
  <r>
    <x v="41"/>
    <s v="102"/>
    <x v="421"/>
    <x v="6"/>
    <m/>
    <n v="8"/>
    <m/>
    <n v="8"/>
  </r>
  <r>
    <x v="41"/>
    <s v="102"/>
    <x v="422"/>
    <x v="6"/>
    <m/>
    <m/>
    <m/>
    <n v="0"/>
  </r>
  <r>
    <x v="41"/>
    <s v="102"/>
    <x v="423"/>
    <x v="11"/>
    <m/>
    <n v="1"/>
    <m/>
    <n v="1"/>
  </r>
  <r>
    <x v="41"/>
    <s v="102"/>
    <x v="424"/>
    <x v="5"/>
    <m/>
    <m/>
    <m/>
    <n v="0"/>
  </r>
  <r>
    <x v="41"/>
    <s v="102"/>
    <x v="425"/>
    <x v="2"/>
    <m/>
    <m/>
    <m/>
    <n v="0"/>
  </r>
  <r>
    <x v="41"/>
    <s v="102"/>
    <x v="426"/>
    <x v="2"/>
    <m/>
    <m/>
    <m/>
    <n v="0"/>
  </r>
  <r>
    <x v="41"/>
    <s v="102"/>
    <x v="427"/>
    <x v="2"/>
    <m/>
    <m/>
    <m/>
    <n v="0"/>
  </r>
  <r>
    <x v="41"/>
    <s v="102"/>
    <x v="428"/>
    <x v="3"/>
    <m/>
    <m/>
    <m/>
    <n v="0"/>
  </r>
  <r>
    <x v="41"/>
    <s v="102"/>
    <x v="429"/>
    <x v="19"/>
    <m/>
    <m/>
    <m/>
    <n v="0"/>
  </r>
  <r>
    <x v="41"/>
    <s v="102"/>
    <x v="430"/>
    <x v="2"/>
    <m/>
    <m/>
    <m/>
    <n v="0"/>
  </r>
  <r>
    <x v="41"/>
    <s v="102"/>
    <x v="431"/>
    <x v="2"/>
    <m/>
    <m/>
    <m/>
    <n v="0"/>
  </r>
  <r>
    <x v="41"/>
    <s v="102"/>
    <x v="432"/>
    <x v="3"/>
    <n v="5"/>
    <m/>
    <m/>
    <n v="5"/>
  </r>
  <r>
    <x v="41"/>
    <s v="102"/>
    <x v="433"/>
    <x v="2"/>
    <m/>
    <m/>
    <m/>
    <n v="0"/>
  </r>
  <r>
    <x v="41"/>
    <s v="102"/>
    <x v="434"/>
    <x v="16"/>
    <n v="18"/>
    <m/>
    <m/>
    <n v="18"/>
  </r>
  <r>
    <x v="41"/>
    <s v="102"/>
    <x v="435"/>
    <x v="2"/>
    <m/>
    <m/>
    <n v="2"/>
    <n v="2"/>
  </r>
  <r>
    <x v="41"/>
    <s v="102"/>
    <x v="436"/>
    <x v="2"/>
    <m/>
    <m/>
    <m/>
    <n v="0"/>
  </r>
  <r>
    <x v="41"/>
    <s v="102"/>
    <x v="437"/>
    <x v="16"/>
    <n v="8"/>
    <m/>
    <m/>
    <n v="8"/>
  </r>
  <r>
    <x v="41"/>
    <s v="102"/>
    <x v="438"/>
    <x v="2"/>
    <m/>
    <m/>
    <m/>
    <n v="0"/>
  </r>
  <r>
    <x v="41"/>
    <s v="102"/>
    <x v="439"/>
    <x v="2"/>
    <m/>
    <m/>
    <m/>
    <n v="0"/>
  </r>
  <r>
    <x v="41"/>
    <s v="102"/>
    <x v="440"/>
    <x v="2"/>
    <n v="4"/>
    <m/>
    <m/>
    <n v="4"/>
  </r>
  <r>
    <x v="41"/>
    <s v="102"/>
    <x v="441"/>
    <x v="16"/>
    <n v="2"/>
    <m/>
    <m/>
    <n v="2"/>
  </r>
  <r>
    <x v="41"/>
    <s v="102"/>
    <x v="377"/>
    <x v="2"/>
    <m/>
    <m/>
    <m/>
    <n v="0"/>
  </r>
  <r>
    <x v="41"/>
    <s v="102"/>
    <x v="442"/>
    <x v="2"/>
    <m/>
    <m/>
    <m/>
    <n v="0"/>
  </r>
  <r>
    <x v="41"/>
    <s v="102"/>
    <x v="443"/>
    <x v="2"/>
    <m/>
    <m/>
    <m/>
    <n v="0"/>
  </r>
  <r>
    <x v="41"/>
    <s v="102"/>
    <x v="444"/>
    <x v="2"/>
    <n v="7"/>
    <m/>
    <m/>
    <n v="7"/>
  </r>
  <r>
    <x v="41"/>
    <s v="102"/>
    <x v="445"/>
    <x v="2"/>
    <n v="6"/>
    <m/>
    <m/>
    <n v="6"/>
  </r>
  <r>
    <x v="41"/>
    <s v="102"/>
    <x v="446"/>
    <x v="2"/>
    <n v="1"/>
    <m/>
    <m/>
    <n v="1"/>
  </r>
  <r>
    <x v="41"/>
    <s v="102"/>
    <x v="447"/>
    <x v="3"/>
    <n v="21"/>
    <m/>
    <m/>
    <n v="21"/>
  </r>
  <r>
    <x v="41"/>
    <s v="102"/>
    <x v="402"/>
    <x v="3"/>
    <n v="1"/>
    <m/>
    <m/>
    <n v="1"/>
  </r>
  <r>
    <x v="41"/>
    <s v="102"/>
    <x v="448"/>
    <x v="3"/>
    <n v="2"/>
    <m/>
    <m/>
    <n v="2"/>
  </r>
  <r>
    <x v="41"/>
    <s v="102"/>
    <x v="112"/>
    <x v="2"/>
    <n v="1"/>
    <m/>
    <m/>
    <n v="1"/>
  </r>
  <r>
    <x v="42"/>
    <s v="227"/>
    <x v="449"/>
    <x v="2"/>
    <m/>
    <m/>
    <m/>
    <n v="0"/>
  </r>
  <r>
    <x v="42"/>
    <s v="227"/>
    <x v="265"/>
    <x v="2"/>
    <m/>
    <m/>
    <m/>
    <n v="0"/>
  </r>
  <r>
    <x v="42"/>
    <s v="227"/>
    <x v="450"/>
    <x v="2"/>
    <m/>
    <m/>
    <m/>
    <n v="0"/>
  </r>
  <r>
    <x v="42"/>
    <s v="227"/>
    <x v="215"/>
    <x v="2"/>
    <n v="5"/>
    <m/>
    <m/>
    <n v="5"/>
  </r>
  <r>
    <x v="42"/>
    <s v="227"/>
    <x v="451"/>
    <x v="2"/>
    <m/>
    <m/>
    <m/>
    <n v="0"/>
  </r>
  <r>
    <x v="42"/>
    <s v="227"/>
    <x v="452"/>
    <x v="18"/>
    <m/>
    <m/>
    <m/>
    <n v="0"/>
  </r>
  <r>
    <x v="42"/>
    <s v="227"/>
    <x v="452"/>
    <x v="3"/>
    <n v="10"/>
    <n v="48"/>
    <m/>
    <n v="58"/>
  </r>
  <r>
    <x v="42"/>
    <s v="227"/>
    <x v="247"/>
    <x v="3"/>
    <n v="5"/>
    <m/>
    <m/>
    <n v="5"/>
  </r>
  <r>
    <x v="42"/>
    <s v="227"/>
    <x v="453"/>
    <x v="2"/>
    <m/>
    <n v="100"/>
    <m/>
    <n v="100"/>
  </r>
  <r>
    <x v="42"/>
    <s v="227"/>
    <x v="454"/>
    <x v="3"/>
    <m/>
    <m/>
    <n v="51"/>
    <n v="51"/>
  </r>
  <r>
    <x v="42"/>
    <s v="227"/>
    <x v="455"/>
    <x v="2"/>
    <m/>
    <m/>
    <m/>
    <n v="0"/>
  </r>
  <r>
    <x v="43"/>
    <s v="413"/>
    <x v="456"/>
    <x v="3"/>
    <n v="1"/>
    <m/>
    <m/>
    <n v="1"/>
  </r>
  <r>
    <x v="43"/>
    <s v="413"/>
    <x v="457"/>
    <x v="2"/>
    <m/>
    <m/>
    <m/>
    <n v="0"/>
  </r>
  <r>
    <x v="43"/>
    <s v="413"/>
    <x v="3"/>
    <x v="2"/>
    <m/>
    <m/>
    <m/>
    <n v="0"/>
  </r>
  <r>
    <x v="43"/>
    <s v="413"/>
    <x v="458"/>
    <x v="2"/>
    <m/>
    <m/>
    <m/>
    <n v="0"/>
  </r>
  <r>
    <x v="43"/>
    <s v="413"/>
    <x v="355"/>
    <x v="2"/>
    <m/>
    <m/>
    <m/>
    <n v="0"/>
  </r>
  <r>
    <x v="43"/>
    <s v="413"/>
    <x v="459"/>
    <x v="2"/>
    <m/>
    <m/>
    <m/>
    <n v="0"/>
  </r>
  <r>
    <x v="43"/>
    <s v="413"/>
    <x v="460"/>
    <x v="3"/>
    <m/>
    <m/>
    <m/>
    <n v="0"/>
  </r>
  <r>
    <x v="43"/>
    <s v="413"/>
    <x v="461"/>
    <x v="2"/>
    <m/>
    <m/>
    <m/>
    <n v="0"/>
  </r>
  <r>
    <x v="43"/>
    <s v="413"/>
    <x v="462"/>
    <x v="2"/>
    <m/>
    <m/>
    <m/>
    <n v="0"/>
  </r>
  <r>
    <x v="43"/>
    <s v="413"/>
    <x v="463"/>
    <x v="3"/>
    <m/>
    <m/>
    <m/>
    <n v="0"/>
  </r>
  <r>
    <x v="43"/>
    <s v="413"/>
    <x v="464"/>
    <x v="3"/>
    <m/>
    <m/>
    <m/>
    <n v="0"/>
  </r>
  <r>
    <x v="43"/>
    <s v="413"/>
    <x v="465"/>
    <x v="3"/>
    <m/>
    <m/>
    <m/>
    <n v="0"/>
  </r>
  <r>
    <x v="43"/>
    <s v="413"/>
    <x v="466"/>
    <x v="3"/>
    <m/>
    <m/>
    <m/>
    <n v="0"/>
  </r>
  <r>
    <x v="43"/>
    <s v="413"/>
    <x v="467"/>
    <x v="3"/>
    <m/>
    <m/>
    <m/>
    <n v="0"/>
  </r>
  <r>
    <x v="43"/>
    <s v="413"/>
    <x v="468"/>
    <x v="3"/>
    <m/>
    <m/>
    <m/>
    <n v="0"/>
  </r>
  <r>
    <x v="44"/>
    <s v="414"/>
    <x v="469"/>
    <x v="2"/>
    <m/>
    <m/>
    <m/>
    <n v="0"/>
  </r>
  <r>
    <x v="44"/>
    <s v="414"/>
    <x v="470"/>
    <x v="2"/>
    <m/>
    <m/>
    <m/>
    <n v="0"/>
  </r>
  <r>
    <x v="44"/>
    <s v="414"/>
    <x v="471"/>
    <x v="11"/>
    <m/>
    <m/>
    <m/>
    <n v="0"/>
  </r>
  <r>
    <x v="44"/>
    <s v="414"/>
    <x v="472"/>
    <x v="2"/>
    <n v="1"/>
    <m/>
    <m/>
    <n v="1"/>
  </r>
  <r>
    <x v="44"/>
    <s v="414"/>
    <x v="473"/>
    <x v="3"/>
    <m/>
    <m/>
    <m/>
    <n v="0"/>
  </r>
  <r>
    <x v="44"/>
    <s v="414"/>
    <x v="265"/>
    <x v="2"/>
    <m/>
    <m/>
    <m/>
    <n v="0"/>
  </r>
  <r>
    <x v="44"/>
    <s v="414"/>
    <x v="267"/>
    <x v="2"/>
    <m/>
    <m/>
    <m/>
    <n v="0"/>
  </r>
  <r>
    <x v="44"/>
    <s v="414"/>
    <x v="474"/>
    <x v="3"/>
    <m/>
    <m/>
    <m/>
    <n v="0"/>
  </r>
  <r>
    <x v="44"/>
    <s v="414"/>
    <x v="92"/>
    <x v="3"/>
    <m/>
    <m/>
    <m/>
    <n v="0"/>
  </r>
  <r>
    <x v="44"/>
    <s v="414"/>
    <x v="475"/>
    <x v="3"/>
    <m/>
    <m/>
    <m/>
    <n v="0"/>
  </r>
  <r>
    <x v="44"/>
    <s v="414"/>
    <x v="214"/>
    <x v="21"/>
    <m/>
    <m/>
    <m/>
    <n v="0"/>
  </r>
  <r>
    <x v="45"/>
    <s v="206"/>
    <x v="168"/>
    <x v="3"/>
    <m/>
    <m/>
    <m/>
    <n v="0"/>
  </r>
  <r>
    <x v="45"/>
    <s v="206"/>
    <x v="476"/>
    <x v="9"/>
    <m/>
    <m/>
    <m/>
    <n v="0"/>
  </r>
  <r>
    <x v="45"/>
    <s v="206"/>
    <x v="477"/>
    <x v="2"/>
    <n v="2"/>
    <m/>
    <m/>
    <n v="2"/>
  </r>
  <r>
    <x v="45"/>
    <s v="206"/>
    <x v="478"/>
    <x v="14"/>
    <m/>
    <m/>
    <m/>
    <n v="0"/>
  </r>
  <r>
    <x v="45"/>
    <s v="206"/>
    <x v="479"/>
    <x v="2"/>
    <m/>
    <m/>
    <m/>
    <n v="0"/>
  </r>
  <r>
    <x v="45"/>
    <s v="206"/>
    <x v="480"/>
    <x v="2"/>
    <m/>
    <m/>
    <m/>
    <n v="0"/>
  </r>
  <r>
    <x v="45"/>
    <s v="206"/>
    <x v="2"/>
    <x v="2"/>
    <m/>
    <m/>
    <m/>
    <n v="0"/>
  </r>
  <r>
    <x v="45"/>
    <s v="206"/>
    <x v="36"/>
    <x v="2"/>
    <m/>
    <m/>
    <m/>
    <n v="0"/>
  </r>
  <r>
    <x v="45"/>
    <s v="206"/>
    <x v="327"/>
    <x v="2"/>
    <m/>
    <m/>
    <m/>
    <n v="0"/>
  </r>
  <r>
    <x v="45"/>
    <s v="206"/>
    <x v="172"/>
    <x v="2"/>
    <m/>
    <m/>
    <m/>
    <n v="0"/>
  </r>
  <r>
    <x v="45"/>
    <s v="206"/>
    <x v="481"/>
    <x v="2"/>
    <m/>
    <m/>
    <m/>
    <n v="0"/>
  </r>
  <r>
    <x v="45"/>
    <s v="206"/>
    <x v="482"/>
    <x v="2"/>
    <m/>
    <m/>
    <m/>
    <n v="0"/>
  </r>
  <r>
    <x v="46"/>
    <s v="406"/>
    <x v="194"/>
    <x v="2"/>
    <m/>
    <m/>
    <m/>
    <n v="0"/>
  </r>
  <r>
    <x v="46"/>
    <s v="406"/>
    <x v="483"/>
    <x v="6"/>
    <n v="14"/>
    <n v="3"/>
    <m/>
    <n v="17"/>
  </r>
  <r>
    <x v="46"/>
    <s v="406"/>
    <x v="484"/>
    <x v="2"/>
    <m/>
    <m/>
    <m/>
    <n v="0"/>
  </r>
  <r>
    <x v="46"/>
    <s v="406"/>
    <x v="485"/>
    <x v="16"/>
    <n v="5"/>
    <m/>
    <m/>
    <n v="5"/>
  </r>
  <r>
    <x v="46"/>
    <s v="406"/>
    <x v="486"/>
    <x v="2"/>
    <n v="5"/>
    <m/>
    <m/>
    <n v="5"/>
  </r>
  <r>
    <x v="46"/>
    <s v="406"/>
    <x v="487"/>
    <x v="2"/>
    <n v="2"/>
    <m/>
    <m/>
    <n v="2"/>
  </r>
  <r>
    <x v="46"/>
    <s v="406"/>
    <x v="488"/>
    <x v="3"/>
    <m/>
    <m/>
    <m/>
    <n v="0"/>
  </r>
  <r>
    <x v="46"/>
    <s v="406"/>
    <x v="489"/>
    <x v="5"/>
    <n v="1"/>
    <m/>
    <m/>
    <n v="1"/>
  </r>
  <r>
    <x v="46"/>
    <s v="406"/>
    <x v="490"/>
    <x v="16"/>
    <n v="18"/>
    <m/>
    <m/>
    <n v="18"/>
  </r>
  <r>
    <x v="46"/>
    <s v="406"/>
    <x v="491"/>
    <x v="3"/>
    <n v="2"/>
    <m/>
    <m/>
    <n v="2"/>
  </r>
  <r>
    <x v="46"/>
    <s v="406"/>
    <x v="492"/>
    <x v="2"/>
    <m/>
    <m/>
    <m/>
    <n v="0"/>
  </r>
  <r>
    <x v="46"/>
    <s v="406"/>
    <x v="493"/>
    <x v="3"/>
    <m/>
    <m/>
    <m/>
    <n v="0"/>
  </r>
  <r>
    <x v="46"/>
    <s v="406"/>
    <x v="494"/>
    <x v="19"/>
    <m/>
    <m/>
    <m/>
    <n v="0"/>
  </r>
  <r>
    <x v="46"/>
    <s v="406"/>
    <x v="3"/>
    <x v="2"/>
    <m/>
    <m/>
    <m/>
    <n v="0"/>
  </r>
  <r>
    <x v="46"/>
    <s v="406"/>
    <x v="495"/>
    <x v="12"/>
    <n v="9"/>
    <m/>
    <m/>
    <n v="9"/>
  </r>
  <r>
    <x v="46"/>
    <s v="406"/>
    <x v="496"/>
    <x v="12"/>
    <n v="10"/>
    <m/>
    <m/>
    <n v="10"/>
  </r>
  <r>
    <x v="46"/>
    <s v="406"/>
    <x v="497"/>
    <x v="16"/>
    <n v="1"/>
    <m/>
    <m/>
    <n v="1"/>
  </r>
  <r>
    <x v="46"/>
    <s v="406"/>
    <x v="375"/>
    <x v="2"/>
    <m/>
    <m/>
    <m/>
    <n v="0"/>
  </r>
  <r>
    <x v="46"/>
    <s v="406"/>
    <x v="401"/>
    <x v="2"/>
    <m/>
    <m/>
    <m/>
    <n v="0"/>
  </r>
  <r>
    <x v="46"/>
    <s v="406"/>
    <x v="106"/>
    <x v="2"/>
    <m/>
    <m/>
    <m/>
    <n v="0"/>
  </r>
  <r>
    <x v="46"/>
    <s v="406"/>
    <x v="498"/>
    <x v="19"/>
    <m/>
    <m/>
    <m/>
    <n v="0"/>
  </r>
  <r>
    <x v="46"/>
    <s v="406"/>
    <x v="499"/>
    <x v="2"/>
    <m/>
    <m/>
    <m/>
    <n v="0"/>
  </r>
  <r>
    <x v="46"/>
    <s v="406"/>
    <x v="500"/>
    <x v="16"/>
    <n v="4"/>
    <m/>
    <m/>
    <n v="4"/>
  </r>
  <r>
    <x v="46"/>
    <s v="406"/>
    <x v="330"/>
    <x v="2"/>
    <m/>
    <m/>
    <m/>
    <n v="0"/>
  </r>
  <r>
    <x v="46"/>
    <s v="406"/>
    <x v="28"/>
    <x v="2"/>
    <m/>
    <m/>
    <m/>
    <n v="0"/>
  </r>
  <r>
    <x v="46"/>
    <s v="406"/>
    <x v="28"/>
    <x v="3"/>
    <n v="4"/>
    <m/>
    <n v="4"/>
    <n v="8"/>
  </r>
  <r>
    <x v="46"/>
    <s v="406"/>
    <x v="501"/>
    <x v="2"/>
    <n v="4"/>
    <m/>
    <m/>
    <n v="4"/>
  </r>
  <r>
    <x v="46"/>
    <s v="406"/>
    <x v="502"/>
    <x v="2"/>
    <m/>
    <m/>
    <m/>
    <n v="0"/>
  </r>
  <r>
    <x v="46"/>
    <s v="406"/>
    <x v="503"/>
    <x v="2"/>
    <m/>
    <m/>
    <m/>
    <n v="0"/>
  </r>
  <r>
    <x v="46"/>
    <s v="406"/>
    <x v="504"/>
    <x v="2"/>
    <m/>
    <m/>
    <m/>
    <n v="0"/>
  </r>
  <r>
    <x v="46"/>
    <s v="406"/>
    <x v="505"/>
    <x v="2"/>
    <m/>
    <m/>
    <m/>
    <n v="0"/>
  </r>
  <r>
    <x v="46"/>
    <s v="406"/>
    <x v="506"/>
    <x v="2"/>
    <m/>
    <m/>
    <m/>
    <n v="0"/>
  </r>
  <r>
    <x v="46"/>
    <s v="406"/>
    <x v="507"/>
    <x v="3"/>
    <n v="4"/>
    <m/>
    <m/>
    <n v="4"/>
  </r>
  <r>
    <x v="46"/>
    <s v="406"/>
    <x v="508"/>
    <x v="3"/>
    <n v="1"/>
    <m/>
    <m/>
    <n v="1"/>
  </r>
  <r>
    <x v="46"/>
    <s v="406"/>
    <x v="460"/>
    <x v="2"/>
    <m/>
    <m/>
    <m/>
    <n v="0"/>
  </r>
  <r>
    <x v="46"/>
    <s v="406"/>
    <x v="509"/>
    <x v="2"/>
    <m/>
    <m/>
    <m/>
    <n v="0"/>
  </r>
  <r>
    <x v="46"/>
    <s v="406"/>
    <x v="510"/>
    <x v="2"/>
    <m/>
    <m/>
    <m/>
    <n v="0"/>
  </r>
  <r>
    <x v="46"/>
    <s v="406"/>
    <x v="511"/>
    <x v="2"/>
    <m/>
    <m/>
    <m/>
    <n v="0"/>
  </r>
  <r>
    <x v="46"/>
    <s v="406"/>
    <x v="512"/>
    <x v="27"/>
    <m/>
    <m/>
    <m/>
    <n v="0"/>
  </r>
  <r>
    <x v="46"/>
    <s v="406"/>
    <x v="512"/>
    <x v="2"/>
    <m/>
    <m/>
    <m/>
    <n v="0"/>
  </r>
  <r>
    <x v="46"/>
    <s v="406"/>
    <x v="512"/>
    <x v="14"/>
    <m/>
    <m/>
    <m/>
    <n v="0"/>
  </r>
  <r>
    <x v="46"/>
    <s v="406"/>
    <x v="512"/>
    <x v="3"/>
    <m/>
    <m/>
    <m/>
    <n v="0"/>
  </r>
  <r>
    <x v="46"/>
    <s v="406"/>
    <x v="455"/>
    <x v="3"/>
    <n v="4"/>
    <m/>
    <m/>
    <n v="4"/>
  </r>
  <r>
    <x v="46"/>
    <s v="406"/>
    <x v="513"/>
    <x v="2"/>
    <m/>
    <m/>
    <m/>
    <n v="0"/>
  </r>
  <r>
    <x v="46"/>
    <s v="406"/>
    <x v="514"/>
    <x v="19"/>
    <m/>
    <m/>
    <m/>
    <n v="0"/>
  </r>
  <r>
    <x v="46"/>
    <s v="406"/>
    <x v="515"/>
    <x v="19"/>
    <m/>
    <m/>
    <m/>
    <n v="0"/>
  </r>
  <r>
    <x v="47"/>
    <s v="207"/>
    <x v="516"/>
    <x v="1"/>
    <m/>
    <m/>
    <m/>
    <n v="0"/>
  </r>
  <r>
    <x v="47"/>
    <s v="207"/>
    <x v="517"/>
    <x v="2"/>
    <m/>
    <m/>
    <m/>
    <n v="0"/>
  </r>
  <r>
    <x v="47"/>
    <s v="207"/>
    <x v="2"/>
    <x v="1"/>
    <m/>
    <m/>
    <m/>
    <n v="0"/>
  </r>
  <r>
    <x v="47"/>
    <s v="207"/>
    <x v="2"/>
    <x v="2"/>
    <m/>
    <m/>
    <m/>
    <n v="0"/>
  </r>
  <r>
    <x v="47"/>
    <s v="207"/>
    <x v="34"/>
    <x v="27"/>
    <m/>
    <m/>
    <m/>
    <n v="0"/>
  </r>
  <r>
    <x v="47"/>
    <s v="207"/>
    <x v="34"/>
    <x v="3"/>
    <m/>
    <m/>
    <m/>
    <n v="0"/>
  </r>
  <r>
    <x v="47"/>
    <s v="207"/>
    <x v="35"/>
    <x v="2"/>
    <n v="2"/>
    <m/>
    <m/>
    <n v="2"/>
  </r>
  <r>
    <x v="47"/>
    <s v="207"/>
    <x v="35"/>
    <x v="3"/>
    <m/>
    <m/>
    <m/>
    <n v="0"/>
  </r>
  <r>
    <x v="47"/>
    <s v="207"/>
    <x v="36"/>
    <x v="2"/>
    <m/>
    <m/>
    <m/>
    <n v="0"/>
  </r>
  <r>
    <x v="47"/>
    <s v="207"/>
    <x v="37"/>
    <x v="2"/>
    <m/>
    <m/>
    <m/>
    <n v="0"/>
  </r>
  <r>
    <x v="47"/>
    <s v="207"/>
    <x v="3"/>
    <x v="2"/>
    <m/>
    <m/>
    <m/>
    <n v="0"/>
  </r>
  <r>
    <x v="47"/>
    <s v="207"/>
    <x v="41"/>
    <x v="0"/>
    <m/>
    <m/>
    <m/>
    <n v="0"/>
  </r>
  <r>
    <x v="47"/>
    <s v="207"/>
    <x v="518"/>
    <x v="2"/>
    <m/>
    <m/>
    <m/>
    <n v="0"/>
  </r>
  <r>
    <x v="47"/>
    <s v="207"/>
    <x v="270"/>
    <x v="19"/>
    <m/>
    <m/>
    <m/>
    <n v="0"/>
  </r>
  <r>
    <x v="47"/>
    <s v="207"/>
    <x v="104"/>
    <x v="2"/>
    <m/>
    <m/>
    <m/>
    <n v="0"/>
  </r>
  <r>
    <x v="47"/>
    <s v="207"/>
    <x v="172"/>
    <x v="2"/>
    <m/>
    <m/>
    <m/>
    <n v="0"/>
  </r>
  <r>
    <x v="47"/>
    <s v="207"/>
    <x v="519"/>
    <x v="2"/>
    <m/>
    <m/>
    <m/>
    <n v="0"/>
  </r>
  <r>
    <x v="47"/>
    <s v="207"/>
    <x v="520"/>
    <x v="2"/>
    <m/>
    <m/>
    <m/>
    <n v="0"/>
  </r>
  <r>
    <x v="47"/>
    <s v="207"/>
    <x v="521"/>
    <x v="10"/>
    <m/>
    <m/>
    <m/>
    <n v="0"/>
  </r>
  <r>
    <x v="47"/>
    <s v="207"/>
    <x v="522"/>
    <x v="2"/>
    <m/>
    <m/>
    <m/>
    <n v="0"/>
  </r>
  <r>
    <x v="47"/>
    <s v="207"/>
    <x v="45"/>
    <x v="2"/>
    <m/>
    <m/>
    <m/>
    <n v="0"/>
  </r>
  <r>
    <x v="47"/>
    <s v="207"/>
    <x v="46"/>
    <x v="2"/>
    <m/>
    <m/>
    <m/>
    <n v="0"/>
  </r>
  <r>
    <x v="47"/>
    <s v="207"/>
    <x v="152"/>
    <x v="0"/>
    <m/>
    <m/>
    <m/>
    <n v="0"/>
  </r>
  <r>
    <x v="47"/>
    <s v="207"/>
    <x v="499"/>
    <x v="2"/>
    <m/>
    <m/>
    <m/>
    <n v="0"/>
  </r>
  <r>
    <x v="47"/>
    <s v="207"/>
    <x v="448"/>
    <x v="2"/>
    <m/>
    <m/>
    <m/>
    <n v="0"/>
  </r>
  <r>
    <x v="47"/>
    <s v="207"/>
    <x v="182"/>
    <x v="2"/>
    <m/>
    <m/>
    <m/>
    <n v="0"/>
  </r>
  <r>
    <x v="47"/>
    <s v="207"/>
    <x v="50"/>
    <x v="2"/>
    <m/>
    <m/>
    <m/>
    <n v="0"/>
  </r>
  <r>
    <x v="47"/>
    <s v="207"/>
    <x v="154"/>
    <x v="2"/>
    <m/>
    <m/>
    <m/>
    <n v="0"/>
  </r>
  <r>
    <x v="47"/>
    <s v="207"/>
    <x v="154"/>
    <x v="3"/>
    <m/>
    <m/>
    <m/>
    <n v="0"/>
  </r>
  <r>
    <x v="47"/>
    <s v="207"/>
    <x v="410"/>
    <x v="3"/>
    <n v="1"/>
    <n v="1"/>
    <m/>
    <n v="2"/>
  </r>
  <r>
    <x v="47"/>
    <s v="207"/>
    <x v="523"/>
    <x v="2"/>
    <m/>
    <m/>
    <m/>
    <n v="0"/>
  </r>
  <r>
    <x v="47"/>
    <s v="207"/>
    <x v="524"/>
    <x v="3"/>
    <m/>
    <m/>
    <m/>
    <n v="0"/>
  </r>
  <r>
    <x v="47"/>
    <s v="207"/>
    <x v="525"/>
    <x v="2"/>
    <m/>
    <m/>
    <m/>
    <n v="0"/>
  </r>
  <r>
    <x v="47"/>
    <s v="207"/>
    <x v="526"/>
    <x v="2"/>
    <m/>
    <m/>
    <m/>
    <n v="0"/>
  </r>
  <r>
    <x v="47"/>
    <s v="207"/>
    <x v="527"/>
    <x v="3"/>
    <m/>
    <m/>
    <m/>
    <n v="0"/>
  </r>
  <r>
    <x v="47"/>
    <s v="207"/>
    <x v="528"/>
    <x v="3"/>
    <m/>
    <m/>
    <m/>
    <n v="0"/>
  </r>
  <r>
    <x v="47"/>
    <s v="207"/>
    <x v="529"/>
    <x v="2"/>
    <m/>
    <m/>
    <m/>
    <n v="0"/>
  </r>
  <r>
    <x v="47"/>
    <s v="207"/>
    <x v="530"/>
    <x v="2"/>
    <m/>
    <m/>
    <m/>
    <n v="0"/>
  </r>
  <r>
    <x v="47"/>
    <s v="207"/>
    <x v="531"/>
    <x v="3"/>
    <m/>
    <m/>
    <m/>
    <n v="0"/>
  </r>
  <r>
    <x v="48"/>
    <s v="112"/>
    <x v="532"/>
    <x v="2"/>
    <n v="3"/>
    <n v="5"/>
    <m/>
    <n v="8"/>
  </r>
  <r>
    <x v="48"/>
    <s v="112"/>
    <x v="533"/>
    <x v="2"/>
    <m/>
    <m/>
    <m/>
    <n v="0"/>
  </r>
  <r>
    <x v="48"/>
    <s v="112"/>
    <x v="3"/>
    <x v="2"/>
    <m/>
    <m/>
    <m/>
    <n v="0"/>
  </r>
  <r>
    <x v="48"/>
    <s v="112"/>
    <x v="534"/>
    <x v="2"/>
    <m/>
    <m/>
    <m/>
    <n v="0"/>
  </r>
  <r>
    <x v="48"/>
    <s v="112"/>
    <x v="535"/>
    <x v="2"/>
    <m/>
    <n v="10"/>
    <m/>
    <n v="10"/>
  </r>
  <r>
    <x v="48"/>
    <s v="112"/>
    <x v="535"/>
    <x v="3"/>
    <m/>
    <n v="10"/>
    <m/>
    <n v="10"/>
  </r>
  <r>
    <x v="48"/>
    <s v="112"/>
    <x v="536"/>
    <x v="2"/>
    <m/>
    <m/>
    <m/>
    <n v="0"/>
  </r>
  <r>
    <x v="48"/>
    <s v="112"/>
    <x v="536"/>
    <x v="3"/>
    <m/>
    <m/>
    <m/>
    <n v="0"/>
  </r>
  <r>
    <x v="48"/>
    <s v="112"/>
    <x v="537"/>
    <x v="2"/>
    <m/>
    <m/>
    <m/>
    <n v="0"/>
  </r>
  <r>
    <x v="48"/>
    <s v="112"/>
    <x v="537"/>
    <x v="11"/>
    <m/>
    <n v="6"/>
    <m/>
    <n v="6"/>
  </r>
  <r>
    <x v="48"/>
    <s v="112"/>
    <x v="537"/>
    <x v="3"/>
    <m/>
    <m/>
    <m/>
    <n v="0"/>
  </r>
  <r>
    <x v="48"/>
    <s v="112"/>
    <x v="538"/>
    <x v="2"/>
    <m/>
    <m/>
    <m/>
    <n v="0"/>
  </r>
  <r>
    <x v="48"/>
    <s v="112"/>
    <x v="539"/>
    <x v="14"/>
    <m/>
    <m/>
    <m/>
    <n v="0"/>
  </r>
  <r>
    <x v="48"/>
    <s v="112"/>
    <x v="540"/>
    <x v="2"/>
    <m/>
    <m/>
    <m/>
    <n v="0"/>
  </r>
  <r>
    <x v="48"/>
    <s v="112"/>
    <x v="541"/>
    <x v="2"/>
    <m/>
    <m/>
    <m/>
    <n v="0"/>
  </r>
  <r>
    <x v="48"/>
    <s v="112"/>
    <x v="402"/>
    <x v="2"/>
    <m/>
    <n v="8"/>
    <m/>
    <n v="8"/>
  </r>
  <r>
    <x v="48"/>
    <s v="112"/>
    <x v="542"/>
    <x v="2"/>
    <m/>
    <m/>
    <m/>
    <n v="0"/>
  </r>
  <r>
    <x v="48"/>
    <s v="112"/>
    <x v="543"/>
    <x v="2"/>
    <m/>
    <m/>
    <m/>
    <n v="0"/>
  </r>
  <r>
    <x v="48"/>
    <s v="112"/>
    <x v="544"/>
    <x v="3"/>
    <m/>
    <m/>
    <m/>
    <n v="0"/>
  </r>
  <r>
    <x v="48"/>
    <s v="112"/>
    <x v="482"/>
    <x v="6"/>
    <m/>
    <m/>
    <m/>
    <n v="0"/>
  </r>
  <r>
    <x v="48"/>
    <s v="112"/>
    <x v="482"/>
    <x v="11"/>
    <m/>
    <m/>
    <m/>
    <n v="0"/>
  </r>
  <r>
    <x v="48"/>
    <s v="112"/>
    <x v="346"/>
    <x v="3"/>
    <m/>
    <m/>
    <m/>
    <n v="0"/>
  </r>
  <r>
    <x v="49"/>
    <s v="407"/>
    <x v="545"/>
    <x v="1"/>
    <m/>
    <m/>
    <m/>
    <n v="0"/>
  </r>
  <r>
    <x v="49"/>
    <s v="407"/>
    <x v="546"/>
    <x v="16"/>
    <n v="15"/>
    <m/>
    <m/>
    <n v="15"/>
  </r>
  <r>
    <x v="49"/>
    <s v="407"/>
    <x v="547"/>
    <x v="3"/>
    <n v="2"/>
    <m/>
    <m/>
    <n v="2"/>
  </r>
  <r>
    <x v="49"/>
    <s v="407"/>
    <x v="548"/>
    <x v="25"/>
    <m/>
    <m/>
    <m/>
    <n v="0"/>
  </r>
  <r>
    <x v="49"/>
    <s v="407"/>
    <x v="549"/>
    <x v="16"/>
    <n v="16"/>
    <m/>
    <m/>
    <n v="16"/>
  </r>
  <r>
    <x v="49"/>
    <s v="407"/>
    <x v="550"/>
    <x v="2"/>
    <m/>
    <m/>
    <m/>
    <n v="0"/>
  </r>
  <r>
    <x v="49"/>
    <s v="407"/>
    <x v="551"/>
    <x v="16"/>
    <n v="8"/>
    <m/>
    <m/>
    <n v="8"/>
  </r>
  <r>
    <x v="49"/>
    <s v="407"/>
    <x v="552"/>
    <x v="16"/>
    <n v="1"/>
    <m/>
    <m/>
    <n v="1"/>
  </r>
  <r>
    <x v="49"/>
    <s v="407"/>
    <x v="553"/>
    <x v="5"/>
    <n v="7"/>
    <m/>
    <m/>
    <n v="7"/>
  </r>
  <r>
    <x v="49"/>
    <s v="407"/>
    <x v="554"/>
    <x v="0"/>
    <m/>
    <m/>
    <m/>
    <n v="0"/>
  </r>
  <r>
    <x v="49"/>
    <s v="407"/>
    <x v="86"/>
    <x v="3"/>
    <m/>
    <m/>
    <m/>
    <n v="0"/>
  </r>
  <r>
    <x v="49"/>
    <s v="407"/>
    <x v="534"/>
    <x v="2"/>
    <m/>
    <m/>
    <m/>
    <n v="0"/>
  </r>
  <r>
    <x v="49"/>
    <s v="407"/>
    <x v="555"/>
    <x v="2"/>
    <m/>
    <m/>
    <m/>
    <n v="0"/>
  </r>
  <r>
    <x v="49"/>
    <s v="407"/>
    <x v="380"/>
    <x v="2"/>
    <m/>
    <m/>
    <m/>
    <n v="0"/>
  </r>
  <r>
    <x v="49"/>
    <s v="407"/>
    <x v="79"/>
    <x v="8"/>
    <n v="1"/>
    <m/>
    <m/>
    <n v="1"/>
  </r>
  <r>
    <x v="49"/>
    <s v="407"/>
    <x v="64"/>
    <x v="2"/>
    <m/>
    <m/>
    <m/>
    <n v="0"/>
  </r>
  <r>
    <x v="49"/>
    <s v="407"/>
    <x v="556"/>
    <x v="2"/>
    <n v="3"/>
    <m/>
    <m/>
    <n v="3"/>
  </r>
  <r>
    <x v="49"/>
    <s v="407"/>
    <x v="557"/>
    <x v="2"/>
    <m/>
    <m/>
    <m/>
    <n v="0"/>
  </r>
  <r>
    <x v="49"/>
    <s v="407"/>
    <x v="558"/>
    <x v="11"/>
    <m/>
    <m/>
    <m/>
    <n v="0"/>
  </r>
  <r>
    <x v="49"/>
    <s v="407"/>
    <x v="559"/>
    <x v="2"/>
    <m/>
    <m/>
    <m/>
    <n v="0"/>
  </r>
  <r>
    <x v="49"/>
    <s v="407"/>
    <x v="560"/>
    <x v="3"/>
    <m/>
    <m/>
    <m/>
    <n v="0"/>
  </r>
  <r>
    <x v="49"/>
    <s v="407"/>
    <x v="386"/>
    <x v="2"/>
    <m/>
    <m/>
    <m/>
    <n v="0"/>
  </r>
  <r>
    <x v="49"/>
    <s v="407"/>
    <x v="386"/>
    <x v="11"/>
    <m/>
    <m/>
    <m/>
    <n v="0"/>
  </r>
  <r>
    <x v="49"/>
    <s v="407"/>
    <x v="561"/>
    <x v="3"/>
    <m/>
    <m/>
    <m/>
    <n v="0"/>
  </r>
  <r>
    <x v="49"/>
    <s v="407"/>
    <x v="252"/>
    <x v="3"/>
    <m/>
    <m/>
    <m/>
    <n v="0"/>
  </r>
  <r>
    <x v="49"/>
    <s v="407"/>
    <x v="562"/>
    <x v="21"/>
    <m/>
    <m/>
    <m/>
    <n v="0"/>
  </r>
  <r>
    <x v="50"/>
    <s v="103"/>
    <x v="563"/>
    <x v="21"/>
    <m/>
    <m/>
    <m/>
    <n v="0"/>
  </r>
  <r>
    <x v="50"/>
    <s v="103"/>
    <x v="564"/>
    <x v="14"/>
    <m/>
    <m/>
    <m/>
    <n v="0"/>
  </r>
  <r>
    <x v="50"/>
    <s v="103"/>
    <x v="565"/>
    <x v="2"/>
    <m/>
    <m/>
    <m/>
    <n v="0"/>
  </r>
  <r>
    <x v="50"/>
    <s v="103"/>
    <x v="566"/>
    <x v="0"/>
    <m/>
    <m/>
    <m/>
    <n v="0"/>
  </r>
  <r>
    <x v="50"/>
    <s v="103"/>
    <x v="567"/>
    <x v="2"/>
    <m/>
    <m/>
    <m/>
    <n v="0"/>
  </r>
  <r>
    <x v="50"/>
    <s v="103"/>
    <x v="568"/>
    <x v="2"/>
    <m/>
    <m/>
    <m/>
    <n v="0"/>
  </r>
  <r>
    <x v="50"/>
    <s v="103"/>
    <x v="535"/>
    <x v="0"/>
    <m/>
    <m/>
    <m/>
    <n v="0"/>
  </r>
  <r>
    <x v="50"/>
    <s v="103"/>
    <x v="569"/>
    <x v="0"/>
    <m/>
    <m/>
    <m/>
    <n v="0"/>
  </r>
  <r>
    <x v="50"/>
    <s v="103"/>
    <x v="311"/>
    <x v="0"/>
    <m/>
    <m/>
    <m/>
    <n v="0"/>
  </r>
  <r>
    <x v="50"/>
    <s v="103"/>
    <x v="570"/>
    <x v="2"/>
    <m/>
    <m/>
    <m/>
    <n v="0"/>
  </r>
  <r>
    <x v="50"/>
    <s v="103"/>
    <x v="215"/>
    <x v="2"/>
    <m/>
    <m/>
    <m/>
    <n v="0"/>
  </r>
  <r>
    <x v="50"/>
    <s v="103"/>
    <x v="571"/>
    <x v="2"/>
    <m/>
    <m/>
    <m/>
    <n v="0"/>
  </r>
  <r>
    <x v="50"/>
    <s v="103"/>
    <x v="571"/>
    <x v="3"/>
    <m/>
    <m/>
    <m/>
    <n v="0"/>
  </r>
  <r>
    <x v="50"/>
    <s v="103"/>
    <x v="572"/>
    <x v="3"/>
    <m/>
    <m/>
    <m/>
    <n v="0"/>
  </r>
  <r>
    <x v="50"/>
    <s v="103"/>
    <x v="573"/>
    <x v="2"/>
    <m/>
    <m/>
    <m/>
    <n v="0"/>
  </r>
  <r>
    <x v="50"/>
    <s v="103"/>
    <x v="31"/>
    <x v="2"/>
    <m/>
    <m/>
    <m/>
    <n v="0"/>
  </r>
  <r>
    <x v="51"/>
    <s v="210"/>
    <x v="574"/>
    <x v="16"/>
    <m/>
    <m/>
    <m/>
    <n v="0"/>
  </r>
  <r>
    <x v="51"/>
    <s v="210"/>
    <x v="575"/>
    <x v="2"/>
    <m/>
    <m/>
    <m/>
    <n v="0"/>
  </r>
  <r>
    <x v="51"/>
    <s v="210"/>
    <x v="576"/>
    <x v="3"/>
    <m/>
    <m/>
    <m/>
    <n v="0"/>
  </r>
  <r>
    <x v="51"/>
    <s v="210"/>
    <x v="24"/>
    <x v="1"/>
    <m/>
    <m/>
    <m/>
    <n v="0"/>
  </r>
  <r>
    <x v="51"/>
    <s v="210"/>
    <x v="577"/>
    <x v="3"/>
    <m/>
    <m/>
    <m/>
    <n v="0"/>
  </r>
  <r>
    <x v="51"/>
    <s v="210"/>
    <x v="578"/>
    <x v="2"/>
    <m/>
    <m/>
    <m/>
    <n v="0"/>
  </r>
  <r>
    <x v="51"/>
    <s v="210"/>
    <x v="579"/>
    <x v="3"/>
    <m/>
    <m/>
    <m/>
    <n v="0"/>
  </r>
  <r>
    <x v="51"/>
    <s v="210"/>
    <x v="127"/>
    <x v="2"/>
    <m/>
    <m/>
    <m/>
    <n v="0"/>
  </r>
  <r>
    <x v="51"/>
    <s v="210"/>
    <x v="580"/>
    <x v="2"/>
    <m/>
    <m/>
    <m/>
    <n v="0"/>
  </r>
  <r>
    <x v="51"/>
    <s v="210"/>
    <x v="32"/>
    <x v="2"/>
    <m/>
    <m/>
    <m/>
    <n v="0"/>
  </r>
  <r>
    <x v="52"/>
    <s v="420"/>
    <x v="581"/>
    <x v="2"/>
    <m/>
    <m/>
    <m/>
    <n v="0"/>
  </r>
  <r>
    <x v="52"/>
    <s v="420"/>
    <x v="582"/>
    <x v="2"/>
    <m/>
    <m/>
    <m/>
    <n v="0"/>
  </r>
  <r>
    <x v="52"/>
    <s v="420"/>
    <x v="64"/>
    <x v="29"/>
    <m/>
    <m/>
    <m/>
    <n v="0"/>
  </r>
  <r>
    <x v="52"/>
    <s v="420"/>
    <x v="315"/>
    <x v="21"/>
    <m/>
    <m/>
    <m/>
    <n v="0"/>
  </r>
  <r>
    <x v="52"/>
    <s v="420"/>
    <x v="583"/>
    <x v="2"/>
    <m/>
    <m/>
    <m/>
    <n v="0"/>
  </r>
  <r>
    <x v="52"/>
    <s v="420"/>
    <x v="336"/>
    <x v="2"/>
    <m/>
    <m/>
    <m/>
    <n v="0"/>
  </r>
  <r>
    <x v="52"/>
    <s v="420"/>
    <x v="460"/>
    <x v="3"/>
    <m/>
    <m/>
    <m/>
    <n v="0"/>
  </r>
  <r>
    <x v="52"/>
    <s v="420"/>
    <x v="584"/>
    <x v="2"/>
    <m/>
    <m/>
    <m/>
    <n v="0"/>
  </r>
  <r>
    <x v="52"/>
    <s v="420"/>
    <x v="31"/>
    <x v="2"/>
    <m/>
    <m/>
    <m/>
    <n v="0"/>
  </r>
  <r>
    <x v="53"/>
    <s v="409"/>
    <x v="585"/>
    <x v="8"/>
    <n v="20"/>
    <n v="71"/>
    <m/>
    <n v="91"/>
  </r>
  <r>
    <x v="53"/>
    <s v="409"/>
    <x v="586"/>
    <x v="2"/>
    <m/>
    <m/>
    <m/>
    <n v="0"/>
  </r>
  <r>
    <x v="54"/>
    <s v="408"/>
    <x v="587"/>
    <x v="2"/>
    <m/>
    <m/>
    <m/>
    <n v="0"/>
  </r>
  <r>
    <x v="54"/>
    <s v="408"/>
    <x v="588"/>
    <x v="19"/>
    <m/>
    <m/>
    <m/>
    <n v="0"/>
  </r>
  <r>
    <x v="54"/>
    <s v="408"/>
    <x v="588"/>
    <x v="2"/>
    <n v="2"/>
    <m/>
    <m/>
    <n v="2"/>
  </r>
  <r>
    <x v="54"/>
    <s v="408"/>
    <x v="375"/>
    <x v="2"/>
    <m/>
    <m/>
    <m/>
    <n v="0"/>
  </r>
  <r>
    <x v="54"/>
    <s v="408"/>
    <x v="101"/>
    <x v="2"/>
    <m/>
    <m/>
    <m/>
    <n v="0"/>
  </r>
  <r>
    <x v="54"/>
    <s v="408"/>
    <x v="327"/>
    <x v="19"/>
    <m/>
    <m/>
    <m/>
    <n v="0"/>
  </r>
  <r>
    <x v="54"/>
    <s v="408"/>
    <x v="327"/>
    <x v="2"/>
    <m/>
    <m/>
    <m/>
    <n v="0"/>
  </r>
  <r>
    <x v="54"/>
    <s v="408"/>
    <x v="589"/>
    <x v="2"/>
    <m/>
    <m/>
    <m/>
    <n v="0"/>
  </r>
  <r>
    <x v="54"/>
    <s v="408"/>
    <x v="362"/>
    <x v="2"/>
    <m/>
    <m/>
    <m/>
    <n v="0"/>
  </r>
  <r>
    <x v="54"/>
    <s v="408"/>
    <x v="590"/>
    <x v="2"/>
    <n v="3"/>
    <n v="5"/>
    <m/>
    <n v="8"/>
  </r>
  <r>
    <x v="54"/>
    <s v="408"/>
    <x v="330"/>
    <x v="2"/>
    <m/>
    <m/>
    <m/>
    <n v="0"/>
  </r>
  <r>
    <x v="54"/>
    <s v="408"/>
    <x v="591"/>
    <x v="2"/>
    <n v="1"/>
    <n v="2"/>
    <m/>
    <n v="3"/>
  </r>
  <r>
    <x v="54"/>
    <s v="408"/>
    <x v="265"/>
    <x v="2"/>
    <m/>
    <m/>
    <m/>
    <n v="0"/>
  </r>
  <r>
    <x v="54"/>
    <s v="408"/>
    <x v="592"/>
    <x v="2"/>
    <m/>
    <m/>
    <m/>
    <n v="0"/>
  </r>
  <r>
    <x v="54"/>
    <s v="408"/>
    <x v="593"/>
    <x v="2"/>
    <m/>
    <m/>
    <m/>
    <n v="0"/>
  </r>
  <r>
    <x v="54"/>
    <s v="408"/>
    <x v="594"/>
    <x v="2"/>
    <m/>
    <m/>
    <m/>
    <n v="0"/>
  </r>
  <r>
    <x v="54"/>
    <s v="408"/>
    <x v="595"/>
    <x v="2"/>
    <m/>
    <m/>
    <m/>
    <n v="0"/>
  </r>
  <r>
    <x v="54"/>
    <s v="408"/>
    <x v="596"/>
    <x v="2"/>
    <m/>
    <m/>
    <m/>
    <n v="0"/>
  </r>
  <r>
    <x v="54"/>
    <s v="408"/>
    <x v="597"/>
    <x v="2"/>
    <m/>
    <m/>
    <m/>
    <n v="0"/>
  </r>
  <r>
    <x v="54"/>
    <s v="408"/>
    <x v="598"/>
    <x v="30"/>
    <m/>
    <m/>
    <m/>
    <n v="0"/>
  </r>
  <r>
    <x v="54"/>
    <s v="408"/>
    <x v="599"/>
    <x v="2"/>
    <m/>
    <m/>
    <m/>
    <n v="0"/>
  </r>
  <r>
    <x v="54"/>
    <s v="408"/>
    <x v="599"/>
    <x v="3"/>
    <m/>
    <m/>
    <m/>
    <n v="0"/>
  </r>
  <r>
    <x v="54"/>
    <s v="408"/>
    <x v="600"/>
    <x v="2"/>
    <n v="4"/>
    <m/>
    <m/>
    <n v="4"/>
  </r>
  <r>
    <x v="54"/>
    <s v="408"/>
    <x v="408"/>
    <x v="2"/>
    <m/>
    <m/>
    <m/>
    <n v="0"/>
  </r>
  <r>
    <x v="54"/>
    <s v="408"/>
    <x v="601"/>
    <x v="2"/>
    <m/>
    <m/>
    <m/>
    <n v="0"/>
  </r>
  <r>
    <x v="54"/>
    <s v="408"/>
    <x v="602"/>
    <x v="2"/>
    <m/>
    <m/>
    <m/>
    <n v="0"/>
  </r>
  <r>
    <x v="55"/>
    <s v="323"/>
    <x v="603"/>
    <x v="3"/>
    <n v="60"/>
    <m/>
    <m/>
    <n v="60"/>
  </r>
  <r>
    <x v="55"/>
    <s v="323"/>
    <x v="604"/>
    <x v="3"/>
    <n v="30"/>
    <n v="120"/>
    <m/>
    <n v="150"/>
  </r>
  <r>
    <x v="55"/>
    <s v="323"/>
    <x v="605"/>
    <x v="11"/>
    <n v="1"/>
    <n v="2"/>
    <m/>
    <n v="3"/>
  </r>
  <r>
    <x v="55"/>
    <s v="323"/>
    <x v="606"/>
    <x v="5"/>
    <n v="10"/>
    <m/>
    <m/>
    <n v="10"/>
  </r>
  <r>
    <x v="55"/>
    <s v="323"/>
    <x v="607"/>
    <x v="16"/>
    <n v="20"/>
    <m/>
    <m/>
    <n v="20"/>
  </r>
  <r>
    <x v="55"/>
    <s v="323"/>
    <x v="2"/>
    <x v="2"/>
    <m/>
    <m/>
    <m/>
    <n v="0"/>
  </r>
  <r>
    <x v="55"/>
    <s v="323"/>
    <x v="36"/>
    <x v="2"/>
    <m/>
    <m/>
    <m/>
    <n v="0"/>
  </r>
  <r>
    <x v="55"/>
    <s v="323"/>
    <x v="9"/>
    <x v="5"/>
    <m/>
    <m/>
    <m/>
    <n v="0"/>
  </r>
  <r>
    <x v="55"/>
    <s v="323"/>
    <x v="608"/>
    <x v="5"/>
    <m/>
    <m/>
    <m/>
    <n v="0"/>
  </r>
  <r>
    <x v="55"/>
    <s v="323"/>
    <x v="609"/>
    <x v="0"/>
    <m/>
    <m/>
    <m/>
    <n v="0"/>
  </r>
  <r>
    <x v="55"/>
    <s v="323"/>
    <x v="86"/>
    <x v="3"/>
    <m/>
    <m/>
    <m/>
    <n v="0"/>
  </r>
  <r>
    <x v="55"/>
    <s v="323"/>
    <x v="27"/>
    <x v="5"/>
    <m/>
    <m/>
    <m/>
    <n v="0"/>
  </r>
  <r>
    <x v="55"/>
    <s v="323"/>
    <x v="80"/>
    <x v="2"/>
    <m/>
    <m/>
    <m/>
    <n v="0"/>
  </r>
  <r>
    <x v="55"/>
    <s v="323"/>
    <x v="64"/>
    <x v="31"/>
    <n v="2"/>
    <m/>
    <m/>
    <n v="2"/>
  </r>
  <r>
    <x v="55"/>
    <s v="323"/>
    <x v="265"/>
    <x v="3"/>
    <m/>
    <m/>
    <m/>
    <n v="0"/>
  </r>
  <r>
    <x v="56"/>
    <s v="319"/>
    <x v="6"/>
    <x v="4"/>
    <n v="8"/>
    <m/>
    <m/>
    <n v="8"/>
  </r>
  <r>
    <x v="56"/>
    <s v="319"/>
    <x v="8"/>
    <x v="5"/>
    <m/>
    <m/>
    <m/>
    <n v="0"/>
  </r>
  <r>
    <x v="56"/>
    <s v="319"/>
    <x v="610"/>
    <x v="32"/>
    <m/>
    <m/>
    <m/>
    <n v="0"/>
  </r>
  <r>
    <x v="56"/>
    <s v="319"/>
    <x v="611"/>
    <x v="3"/>
    <m/>
    <m/>
    <m/>
    <n v="0"/>
  </r>
  <r>
    <x v="56"/>
    <s v="319"/>
    <x v="612"/>
    <x v="9"/>
    <n v="2"/>
    <m/>
    <m/>
    <n v="2"/>
  </r>
  <r>
    <x v="56"/>
    <s v="319"/>
    <x v="613"/>
    <x v="2"/>
    <m/>
    <m/>
    <m/>
    <n v="0"/>
  </r>
  <r>
    <x v="56"/>
    <s v="319"/>
    <x v="614"/>
    <x v="3"/>
    <m/>
    <m/>
    <m/>
    <n v="0"/>
  </r>
  <r>
    <x v="56"/>
    <s v="319"/>
    <x v="28"/>
    <x v="2"/>
    <m/>
    <m/>
    <m/>
    <n v="0"/>
  </r>
  <r>
    <x v="56"/>
    <s v="319"/>
    <x v="615"/>
    <x v="2"/>
    <m/>
    <m/>
    <m/>
    <n v="0"/>
  </r>
  <r>
    <x v="57"/>
    <s v="322"/>
    <x v="109"/>
    <x v="3"/>
    <m/>
    <m/>
    <m/>
    <n v="0"/>
  </r>
  <r>
    <x v="57"/>
    <s v="322"/>
    <x v="616"/>
    <x v="2"/>
    <m/>
    <m/>
    <m/>
    <n v="0"/>
  </r>
  <r>
    <x v="57"/>
    <s v="322"/>
    <x v="617"/>
    <x v="2"/>
    <m/>
    <m/>
    <m/>
    <n v="0"/>
  </r>
  <r>
    <x v="57"/>
    <s v="322"/>
    <x v="617"/>
    <x v="3"/>
    <m/>
    <m/>
    <m/>
    <n v="0"/>
  </r>
  <r>
    <x v="57"/>
    <s v="322"/>
    <x v="618"/>
    <x v="2"/>
    <m/>
    <n v="38"/>
    <m/>
    <n v="38"/>
  </r>
  <r>
    <x v="57"/>
    <s v="322"/>
    <x v="619"/>
    <x v="2"/>
    <m/>
    <n v="6"/>
    <m/>
    <n v="6"/>
  </r>
  <r>
    <x v="57"/>
    <s v="322"/>
    <x v="620"/>
    <x v="2"/>
    <m/>
    <m/>
    <m/>
    <n v="0"/>
  </r>
  <r>
    <x v="57"/>
    <s v="322"/>
    <x v="621"/>
    <x v="2"/>
    <m/>
    <m/>
    <m/>
    <n v="0"/>
  </r>
  <r>
    <x v="58"/>
    <s v="306"/>
    <x v="622"/>
    <x v="0"/>
    <m/>
    <m/>
    <m/>
    <n v="0"/>
  </r>
  <r>
    <x v="58"/>
    <s v="306"/>
    <x v="623"/>
    <x v="0"/>
    <m/>
    <m/>
    <m/>
    <n v="0"/>
  </r>
  <r>
    <x v="58"/>
    <s v="306"/>
    <x v="25"/>
    <x v="9"/>
    <n v="56"/>
    <m/>
    <m/>
    <n v="56"/>
  </r>
  <r>
    <x v="58"/>
    <s v="306"/>
    <x v="516"/>
    <x v="1"/>
    <m/>
    <m/>
    <m/>
    <n v="0"/>
  </r>
  <r>
    <x v="58"/>
    <s v="306"/>
    <x v="1"/>
    <x v="1"/>
    <m/>
    <m/>
    <m/>
    <n v="0"/>
  </r>
  <r>
    <x v="58"/>
    <s v="306"/>
    <x v="624"/>
    <x v="16"/>
    <n v="1"/>
    <m/>
    <m/>
    <n v="1"/>
  </r>
  <r>
    <x v="58"/>
    <s v="306"/>
    <x v="6"/>
    <x v="3"/>
    <n v="12"/>
    <m/>
    <m/>
    <n v="12"/>
  </r>
  <r>
    <x v="58"/>
    <s v="306"/>
    <x v="7"/>
    <x v="1"/>
    <m/>
    <m/>
    <m/>
    <n v="0"/>
  </r>
  <r>
    <x v="58"/>
    <s v="306"/>
    <x v="8"/>
    <x v="4"/>
    <n v="105"/>
    <m/>
    <m/>
    <n v="105"/>
  </r>
  <r>
    <x v="58"/>
    <s v="306"/>
    <x v="2"/>
    <x v="2"/>
    <m/>
    <m/>
    <m/>
    <n v="0"/>
  </r>
  <r>
    <x v="58"/>
    <s v="306"/>
    <x v="3"/>
    <x v="2"/>
    <m/>
    <m/>
    <m/>
    <n v="0"/>
  </r>
  <r>
    <x v="58"/>
    <s v="306"/>
    <x v="625"/>
    <x v="0"/>
    <m/>
    <m/>
    <m/>
    <n v="0"/>
  </r>
  <r>
    <x v="58"/>
    <s v="306"/>
    <x v="5"/>
    <x v="0"/>
    <m/>
    <m/>
    <m/>
    <n v="0"/>
  </r>
  <r>
    <x v="58"/>
    <s v="306"/>
    <x v="363"/>
    <x v="3"/>
    <m/>
    <m/>
    <m/>
    <n v="0"/>
  </r>
  <r>
    <x v="58"/>
    <s v="306"/>
    <x v="626"/>
    <x v="2"/>
    <m/>
    <m/>
    <m/>
    <n v="0"/>
  </r>
  <r>
    <x v="58"/>
    <s v="306"/>
    <x v="627"/>
    <x v="2"/>
    <m/>
    <m/>
    <m/>
    <n v="0"/>
  </r>
  <r>
    <x v="58"/>
    <s v="306"/>
    <x v="627"/>
    <x v="3"/>
    <m/>
    <m/>
    <m/>
    <n v="0"/>
  </r>
  <r>
    <x v="58"/>
    <s v="306"/>
    <x v="28"/>
    <x v="2"/>
    <m/>
    <m/>
    <m/>
    <n v="0"/>
  </r>
  <r>
    <x v="59"/>
    <s v="208"/>
    <x v="628"/>
    <x v="2"/>
    <n v="1"/>
    <m/>
    <m/>
    <n v="1"/>
  </r>
  <r>
    <x v="59"/>
    <s v="208"/>
    <x v="629"/>
    <x v="11"/>
    <n v="4"/>
    <m/>
    <m/>
    <n v="4"/>
  </r>
  <r>
    <x v="59"/>
    <s v="208"/>
    <x v="516"/>
    <x v="1"/>
    <m/>
    <m/>
    <m/>
    <n v="0"/>
  </r>
  <r>
    <x v="59"/>
    <s v="208"/>
    <x v="2"/>
    <x v="1"/>
    <m/>
    <m/>
    <m/>
    <n v="0"/>
  </r>
  <r>
    <x v="59"/>
    <s v="208"/>
    <x v="2"/>
    <x v="2"/>
    <m/>
    <m/>
    <m/>
    <n v="0"/>
  </r>
  <r>
    <x v="59"/>
    <s v="208"/>
    <x v="37"/>
    <x v="2"/>
    <m/>
    <m/>
    <m/>
    <n v="0"/>
  </r>
  <r>
    <x v="59"/>
    <s v="208"/>
    <x v="3"/>
    <x v="2"/>
    <m/>
    <m/>
    <m/>
    <n v="0"/>
  </r>
  <r>
    <x v="59"/>
    <s v="208"/>
    <x v="150"/>
    <x v="2"/>
    <m/>
    <m/>
    <m/>
    <n v="0"/>
  </r>
  <r>
    <x v="59"/>
    <s v="208"/>
    <x v="106"/>
    <x v="2"/>
    <m/>
    <m/>
    <m/>
    <n v="0"/>
  </r>
  <r>
    <x v="59"/>
    <s v="208"/>
    <x v="630"/>
    <x v="3"/>
    <m/>
    <m/>
    <m/>
    <n v="0"/>
  </r>
  <r>
    <x v="59"/>
    <s v="208"/>
    <x v="631"/>
    <x v="0"/>
    <m/>
    <m/>
    <m/>
    <n v="0"/>
  </r>
  <r>
    <x v="59"/>
    <s v="208"/>
    <x v="632"/>
    <x v="3"/>
    <m/>
    <m/>
    <m/>
    <n v="0"/>
  </r>
  <r>
    <x v="59"/>
    <s v="208"/>
    <x v="152"/>
    <x v="0"/>
    <m/>
    <m/>
    <m/>
    <n v="0"/>
  </r>
  <r>
    <x v="59"/>
    <s v="208"/>
    <x v="458"/>
    <x v="3"/>
    <n v="2"/>
    <m/>
    <m/>
    <n v="2"/>
  </r>
  <r>
    <x v="59"/>
    <s v="208"/>
    <x v="47"/>
    <x v="2"/>
    <m/>
    <m/>
    <m/>
    <n v="0"/>
  </r>
  <r>
    <x v="59"/>
    <s v="208"/>
    <x v="31"/>
    <x v="33"/>
    <m/>
    <m/>
    <m/>
    <n v="0"/>
  </r>
  <r>
    <x v="59"/>
    <s v="208"/>
    <x v="32"/>
    <x v="3"/>
    <m/>
    <m/>
    <m/>
    <n v="0"/>
  </r>
  <r>
    <x v="60"/>
    <s v="228"/>
    <x v="47"/>
    <x v="2"/>
    <m/>
    <m/>
    <m/>
    <n v="0"/>
  </r>
  <r>
    <x v="61"/>
    <s v="117"/>
    <x v="633"/>
    <x v="2"/>
    <m/>
    <m/>
    <m/>
    <n v="0"/>
  </r>
  <r>
    <x v="61"/>
    <s v="117"/>
    <x v="110"/>
    <x v="2"/>
    <m/>
    <m/>
    <m/>
    <n v="0"/>
  </r>
  <r>
    <x v="61"/>
    <s v="117"/>
    <x v="110"/>
    <x v="3"/>
    <m/>
    <m/>
    <m/>
    <n v="0"/>
  </r>
  <r>
    <x v="61"/>
    <s v="117"/>
    <x v="634"/>
    <x v="2"/>
    <m/>
    <m/>
    <m/>
    <n v="0"/>
  </r>
  <r>
    <x v="61"/>
    <s v="117"/>
    <x v="635"/>
    <x v="2"/>
    <m/>
    <m/>
    <m/>
    <n v="0"/>
  </r>
  <r>
    <x v="61"/>
    <s v="117"/>
    <x v="636"/>
    <x v="2"/>
    <m/>
    <m/>
    <m/>
    <n v="0"/>
  </r>
  <r>
    <x v="61"/>
    <s v="117"/>
    <x v="637"/>
    <x v="2"/>
    <m/>
    <m/>
    <m/>
    <n v="0"/>
  </r>
  <r>
    <x v="61"/>
    <s v="117"/>
    <x v="79"/>
    <x v="8"/>
    <n v="1"/>
    <m/>
    <m/>
    <n v="1"/>
  </r>
  <r>
    <x v="61"/>
    <s v="117"/>
    <x v="638"/>
    <x v="2"/>
    <m/>
    <m/>
    <m/>
    <n v="0"/>
  </r>
  <r>
    <x v="61"/>
    <s v="117"/>
    <x v="639"/>
    <x v="14"/>
    <m/>
    <m/>
    <m/>
    <n v="0"/>
  </r>
  <r>
    <x v="61"/>
    <s v="117"/>
    <x v="640"/>
    <x v="2"/>
    <m/>
    <m/>
    <m/>
    <n v="0"/>
  </r>
  <r>
    <x v="62"/>
    <s v="415"/>
    <x v="641"/>
    <x v="2"/>
    <m/>
    <m/>
    <m/>
    <n v="0"/>
  </r>
  <r>
    <x v="62"/>
    <s v="415"/>
    <x v="641"/>
    <x v="3"/>
    <m/>
    <m/>
    <m/>
    <n v="0"/>
  </r>
  <r>
    <x v="63"/>
    <s v="427"/>
    <x v="399"/>
    <x v="3"/>
    <m/>
    <m/>
    <m/>
    <n v="0"/>
  </r>
  <r>
    <x v="63"/>
    <s v="427"/>
    <x v="400"/>
    <x v="21"/>
    <m/>
    <m/>
    <m/>
    <n v="0"/>
  </r>
  <r>
    <x v="63"/>
    <s v="427"/>
    <x v="229"/>
    <x v="2"/>
    <m/>
    <m/>
    <m/>
    <n v="0"/>
  </r>
  <r>
    <x v="63"/>
    <s v="427"/>
    <x v="642"/>
    <x v="2"/>
    <m/>
    <m/>
    <m/>
    <n v="0"/>
  </r>
  <r>
    <x v="64"/>
    <s v="324"/>
    <x v="2"/>
    <x v="2"/>
    <m/>
    <m/>
    <m/>
    <n v="0"/>
  </r>
  <r>
    <x v="64"/>
    <s v="324"/>
    <x v="609"/>
    <x v="0"/>
    <m/>
    <m/>
    <m/>
    <n v="0"/>
  </r>
  <r>
    <x v="64"/>
    <s v="324"/>
    <x v="362"/>
    <x v="2"/>
    <m/>
    <m/>
    <m/>
    <n v="0"/>
  </r>
  <r>
    <x v="64"/>
    <s v="324"/>
    <x v="643"/>
    <x v="0"/>
    <m/>
    <m/>
    <m/>
    <n v="0"/>
  </r>
  <r>
    <x v="64"/>
    <s v="324"/>
    <x v="92"/>
    <x v="2"/>
    <m/>
    <m/>
    <m/>
    <n v="0"/>
  </r>
  <r>
    <x v="64"/>
    <s v="324"/>
    <x v="644"/>
    <x v="3"/>
    <m/>
    <m/>
    <m/>
    <n v="0"/>
  </r>
  <r>
    <x v="64"/>
    <s v="324"/>
    <x v="597"/>
    <x v="2"/>
    <m/>
    <m/>
    <m/>
    <n v="0"/>
  </r>
  <r>
    <x v="64"/>
    <s v="324"/>
    <x v="645"/>
    <x v="3"/>
    <m/>
    <m/>
    <m/>
    <n v="0"/>
  </r>
  <r>
    <x v="64"/>
    <s v="324"/>
    <x v="509"/>
    <x v="2"/>
    <m/>
    <m/>
    <m/>
    <n v="0"/>
  </r>
  <r>
    <x v="64"/>
    <s v="324"/>
    <x v="646"/>
    <x v="9"/>
    <m/>
    <m/>
    <m/>
    <n v="0"/>
  </r>
  <r>
    <x v="65"/>
    <s v="307"/>
    <x v="647"/>
    <x v="11"/>
    <m/>
    <m/>
    <m/>
    <n v="0"/>
  </r>
  <r>
    <x v="65"/>
    <s v="307"/>
    <x v="648"/>
    <x v="17"/>
    <m/>
    <m/>
    <m/>
    <n v="0"/>
  </r>
  <r>
    <x v="65"/>
    <s v="307"/>
    <x v="649"/>
    <x v="2"/>
    <m/>
    <m/>
    <m/>
    <n v="0"/>
  </r>
  <r>
    <x v="65"/>
    <s v="307"/>
    <x v="650"/>
    <x v="16"/>
    <n v="10"/>
    <m/>
    <m/>
    <n v="10"/>
  </r>
  <r>
    <x v="65"/>
    <s v="307"/>
    <x v="2"/>
    <x v="2"/>
    <m/>
    <m/>
    <m/>
    <n v="0"/>
  </r>
  <r>
    <x v="65"/>
    <s v="307"/>
    <x v="36"/>
    <x v="2"/>
    <m/>
    <m/>
    <m/>
    <n v="0"/>
  </r>
  <r>
    <x v="65"/>
    <s v="307"/>
    <x v="651"/>
    <x v="2"/>
    <m/>
    <m/>
    <m/>
    <n v="0"/>
  </r>
  <r>
    <x v="65"/>
    <s v="307"/>
    <x v="652"/>
    <x v="2"/>
    <m/>
    <m/>
    <m/>
    <n v="0"/>
  </r>
  <r>
    <x v="65"/>
    <s v="307"/>
    <x v="3"/>
    <x v="2"/>
    <m/>
    <m/>
    <m/>
    <n v="0"/>
  </r>
  <r>
    <x v="65"/>
    <s v="307"/>
    <x v="349"/>
    <x v="0"/>
    <m/>
    <m/>
    <m/>
    <n v="0"/>
  </r>
  <r>
    <x v="65"/>
    <s v="307"/>
    <x v="653"/>
    <x v="2"/>
    <m/>
    <m/>
    <m/>
    <n v="0"/>
  </r>
  <r>
    <x v="65"/>
    <s v="307"/>
    <x v="654"/>
    <x v="0"/>
    <m/>
    <m/>
    <m/>
    <n v="0"/>
  </r>
  <r>
    <x v="65"/>
    <s v="307"/>
    <x v="329"/>
    <x v="3"/>
    <m/>
    <n v="6"/>
    <m/>
    <n v="6"/>
  </r>
  <r>
    <x v="65"/>
    <s v="307"/>
    <x v="655"/>
    <x v="3"/>
    <m/>
    <m/>
    <m/>
    <n v="0"/>
  </r>
  <r>
    <x v="65"/>
    <s v="307"/>
    <x v="152"/>
    <x v="2"/>
    <m/>
    <m/>
    <m/>
    <n v="0"/>
  </r>
  <r>
    <x v="65"/>
    <s v="307"/>
    <x v="64"/>
    <x v="15"/>
    <m/>
    <m/>
    <m/>
    <n v="0"/>
  </r>
  <r>
    <x v="65"/>
    <s v="307"/>
    <x v="656"/>
    <x v="2"/>
    <m/>
    <m/>
    <m/>
    <n v="0"/>
  </r>
  <r>
    <x v="65"/>
    <s v="307"/>
    <x v="47"/>
    <x v="2"/>
    <m/>
    <m/>
    <m/>
    <n v="0"/>
  </r>
  <r>
    <x v="65"/>
    <s v="307"/>
    <x v="92"/>
    <x v="2"/>
    <m/>
    <m/>
    <m/>
    <n v="0"/>
  </r>
  <r>
    <x v="65"/>
    <s v="307"/>
    <x v="657"/>
    <x v="2"/>
    <m/>
    <m/>
    <m/>
    <n v="0"/>
  </r>
  <r>
    <x v="66"/>
    <s v="226"/>
    <x v="658"/>
    <x v="2"/>
    <m/>
    <m/>
    <m/>
    <n v="0"/>
  </r>
  <r>
    <x v="66"/>
    <s v="226"/>
    <x v="659"/>
    <x v="2"/>
    <m/>
    <m/>
    <m/>
    <n v="0"/>
  </r>
  <r>
    <x v="66"/>
    <s v="226"/>
    <x v="265"/>
    <x v="2"/>
    <m/>
    <m/>
    <m/>
    <n v="0"/>
  </r>
  <r>
    <x v="66"/>
    <s v="226"/>
    <x v="660"/>
    <x v="2"/>
    <m/>
    <m/>
    <m/>
    <n v="0"/>
  </r>
  <r>
    <x v="66"/>
    <s v="226"/>
    <x v="661"/>
    <x v="3"/>
    <m/>
    <m/>
    <m/>
    <n v="0"/>
  </r>
  <r>
    <x v="66"/>
    <s v="226"/>
    <x v="662"/>
    <x v="3"/>
    <m/>
    <m/>
    <m/>
    <n v="0"/>
  </r>
  <r>
    <x v="66"/>
    <s v="226"/>
    <x v="529"/>
    <x v="2"/>
    <m/>
    <m/>
    <m/>
    <n v="0"/>
  </r>
  <r>
    <x v="67"/>
    <s v="104"/>
    <x v="663"/>
    <x v="5"/>
    <m/>
    <m/>
    <m/>
    <n v="0"/>
  </r>
  <r>
    <x v="67"/>
    <s v="104"/>
    <x v="664"/>
    <x v="3"/>
    <m/>
    <m/>
    <m/>
    <n v="0"/>
  </r>
  <r>
    <x v="67"/>
    <s v="104"/>
    <x v="665"/>
    <x v="2"/>
    <m/>
    <m/>
    <m/>
    <n v="0"/>
  </r>
  <r>
    <x v="67"/>
    <s v="104"/>
    <x v="402"/>
    <x v="3"/>
    <m/>
    <m/>
    <m/>
    <n v="0"/>
  </r>
  <r>
    <x v="67"/>
    <s v="104"/>
    <x v="666"/>
    <x v="6"/>
    <m/>
    <n v="9"/>
    <m/>
    <n v="9"/>
  </r>
  <r>
    <x v="67"/>
    <s v="104"/>
    <x v="667"/>
    <x v="2"/>
    <m/>
    <m/>
    <m/>
    <n v="0"/>
  </r>
  <r>
    <x v="68"/>
    <s v="119"/>
    <x v="157"/>
    <x v="9"/>
    <m/>
    <m/>
    <m/>
    <n v="0"/>
  </r>
  <r>
    <x v="68"/>
    <s v="119"/>
    <x v="159"/>
    <x v="0"/>
    <m/>
    <m/>
    <m/>
    <n v="0"/>
  </r>
  <r>
    <x v="68"/>
    <s v="119"/>
    <x v="668"/>
    <x v="2"/>
    <m/>
    <m/>
    <m/>
    <n v="0"/>
  </r>
  <r>
    <x v="68"/>
    <s v="119"/>
    <x v="162"/>
    <x v="2"/>
    <m/>
    <m/>
    <m/>
    <n v="0"/>
  </r>
  <r>
    <x v="68"/>
    <s v="119"/>
    <x v="669"/>
    <x v="2"/>
    <m/>
    <m/>
    <m/>
    <n v="0"/>
  </r>
  <r>
    <x v="68"/>
    <s v="119"/>
    <x v="670"/>
    <x v="2"/>
    <m/>
    <m/>
    <m/>
    <n v="0"/>
  </r>
  <r>
    <x v="68"/>
    <s v="119"/>
    <x v="537"/>
    <x v="2"/>
    <n v="5"/>
    <m/>
    <m/>
    <n v="5"/>
  </r>
  <r>
    <x v="68"/>
    <s v="119"/>
    <x v="141"/>
    <x v="3"/>
    <m/>
    <m/>
    <m/>
    <n v="0"/>
  </r>
  <r>
    <x v="68"/>
    <s v="119"/>
    <x v="632"/>
    <x v="23"/>
    <m/>
    <m/>
    <m/>
    <n v="0"/>
  </r>
  <r>
    <x v="68"/>
    <s v="119"/>
    <x v="64"/>
    <x v="2"/>
    <m/>
    <m/>
    <m/>
    <n v="0"/>
  </r>
  <r>
    <x v="68"/>
    <s v="119"/>
    <x v="671"/>
    <x v="3"/>
    <m/>
    <m/>
    <m/>
    <n v="0"/>
  </r>
  <r>
    <x v="69"/>
    <s v="114"/>
    <x v="672"/>
    <x v="3"/>
    <m/>
    <m/>
    <m/>
    <n v="0"/>
  </r>
  <r>
    <x v="70"/>
    <s v="223"/>
    <x v="2"/>
    <x v="2"/>
    <m/>
    <m/>
    <m/>
    <n v="0"/>
  </r>
  <r>
    <x v="70"/>
    <s v="223"/>
    <x v="34"/>
    <x v="2"/>
    <m/>
    <m/>
    <m/>
    <n v="0"/>
  </r>
  <r>
    <x v="70"/>
    <s v="223"/>
    <x v="3"/>
    <x v="2"/>
    <m/>
    <m/>
    <m/>
    <n v="0"/>
  </r>
  <r>
    <x v="70"/>
    <s v="223"/>
    <x v="673"/>
    <x v="11"/>
    <m/>
    <m/>
    <m/>
    <n v="0"/>
  </r>
  <r>
    <x v="70"/>
    <s v="223"/>
    <x v="138"/>
    <x v="2"/>
    <m/>
    <m/>
    <m/>
    <n v="0"/>
  </r>
  <r>
    <x v="70"/>
    <s v="223"/>
    <x v="674"/>
    <x v="2"/>
    <n v="1"/>
    <m/>
    <m/>
    <n v="1"/>
  </r>
  <r>
    <x v="70"/>
    <s v="223"/>
    <x v="675"/>
    <x v="2"/>
    <m/>
    <m/>
    <m/>
    <n v="0"/>
  </r>
  <r>
    <x v="70"/>
    <s v="223"/>
    <x v="676"/>
    <x v="2"/>
    <m/>
    <m/>
    <m/>
    <n v="0"/>
  </r>
  <r>
    <x v="70"/>
    <s v="223"/>
    <x v="677"/>
    <x v="2"/>
    <m/>
    <m/>
    <m/>
    <n v="0"/>
  </r>
  <r>
    <x v="70"/>
    <s v="223"/>
    <x v="677"/>
    <x v="3"/>
    <m/>
    <m/>
    <m/>
    <n v="0"/>
  </r>
  <r>
    <x v="71"/>
    <s v="320"/>
    <x v="678"/>
    <x v="0"/>
    <m/>
    <m/>
    <m/>
    <n v="0"/>
  </r>
  <r>
    <x v="72"/>
    <s v="120"/>
    <x v="679"/>
    <x v="5"/>
    <m/>
    <n v="3"/>
    <m/>
    <n v="3"/>
  </r>
  <r>
    <x v="72"/>
    <s v="120"/>
    <x v="157"/>
    <x v="9"/>
    <m/>
    <m/>
    <m/>
    <n v="0"/>
  </r>
  <r>
    <x v="72"/>
    <s v="120"/>
    <x v="157"/>
    <x v="2"/>
    <m/>
    <m/>
    <m/>
    <n v="0"/>
  </r>
  <r>
    <x v="72"/>
    <s v="120"/>
    <x v="680"/>
    <x v="2"/>
    <n v="9"/>
    <m/>
    <m/>
    <n v="9"/>
  </r>
  <r>
    <x v="72"/>
    <s v="120"/>
    <x v="158"/>
    <x v="6"/>
    <n v="2"/>
    <m/>
    <m/>
    <n v="2"/>
  </r>
  <r>
    <x v="72"/>
    <s v="120"/>
    <x v="159"/>
    <x v="0"/>
    <m/>
    <m/>
    <m/>
    <n v="0"/>
  </r>
  <r>
    <x v="72"/>
    <s v="120"/>
    <x v="159"/>
    <x v="3"/>
    <m/>
    <m/>
    <m/>
    <n v="0"/>
  </r>
  <r>
    <x v="72"/>
    <s v="120"/>
    <x v="161"/>
    <x v="2"/>
    <m/>
    <m/>
    <m/>
    <n v="0"/>
  </r>
  <r>
    <x v="72"/>
    <s v="120"/>
    <x v="376"/>
    <x v="2"/>
    <n v="5"/>
    <m/>
    <m/>
    <n v="5"/>
  </r>
  <r>
    <x v="72"/>
    <s v="120"/>
    <x v="681"/>
    <x v="14"/>
    <m/>
    <m/>
    <m/>
    <n v="0"/>
  </r>
  <r>
    <x v="72"/>
    <s v="120"/>
    <x v="682"/>
    <x v="21"/>
    <m/>
    <m/>
    <m/>
    <n v="0"/>
  </r>
  <r>
    <x v="72"/>
    <s v="120"/>
    <x v="683"/>
    <x v="2"/>
    <m/>
    <m/>
    <m/>
    <n v="0"/>
  </r>
  <r>
    <x v="72"/>
    <s v="120"/>
    <x v="684"/>
    <x v="2"/>
    <m/>
    <m/>
    <m/>
    <n v="0"/>
  </r>
  <r>
    <x v="72"/>
    <s v="120"/>
    <x v="685"/>
    <x v="3"/>
    <m/>
    <m/>
    <m/>
    <n v="0"/>
  </r>
  <r>
    <x v="72"/>
    <s v="120"/>
    <x v="686"/>
    <x v="2"/>
    <m/>
    <m/>
    <m/>
    <n v="0"/>
  </r>
  <r>
    <x v="72"/>
    <s v="120"/>
    <x v="687"/>
    <x v="9"/>
    <m/>
    <m/>
    <m/>
    <n v="0"/>
  </r>
  <r>
    <x v="72"/>
    <s v="120"/>
    <x v="687"/>
    <x v="3"/>
    <m/>
    <m/>
    <m/>
    <n v="0"/>
  </r>
  <r>
    <x v="73"/>
    <s v="426"/>
    <x v="688"/>
    <x v="5"/>
    <m/>
    <m/>
    <m/>
    <n v="0"/>
  </r>
  <r>
    <x v="73"/>
    <s v="426"/>
    <x v="689"/>
    <x v="16"/>
    <m/>
    <n v="3"/>
    <m/>
    <n v="3"/>
  </r>
  <r>
    <x v="73"/>
    <s v="426"/>
    <x v="191"/>
    <x v="3"/>
    <n v="5"/>
    <m/>
    <m/>
    <n v="5"/>
  </r>
  <r>
    <x v="73"/>
    <s v="426"/>
    <x v="690"/>
    <x v="4"/>
    <n v="7"/>
    <m/>
    <m/>
    <n v="7"/>
  </r>
  <r>
    <x v="73"/>
    <s v="426"/>
    <x v="691"/>
    <x v="2"/>
    <m/>
    <m/>
    <m/>
    <n v="0"/>
  </r>
  <r>
    <x v="73"/>
    <s v="426"/>
    <x v="692"/>
    <x v="3"/>
    <m/>
    <m/>
    <m/>
    <n v="0"/>
  </r>
  <r>
    <x v="74"/>
    <s v="214"/>
    <x v="693"/>
    <x v="26"/>
    <m/>
    <m/>
    <m/>
    <n v="0"/>
  </r>
  <r>
    <x v="74"/>
    <s v="214"/>
    <x v="694"/>
    <x v="2"/>
    <m/>
    <m/>
    <m/>
    <n v="0"/>
  </r>
  <r>
    <x v="74"/>
    <s v="214"/>
    <x v="104"/>
    <x v="3"/>
    <n v="9"/>
    <n v="9"/>
    <m/>
    <n v="18"/>
  </r>
  <r>
    <x v="74"/>
    <s v="214"/>
    <x v="695"/>
    <x v="3"/>
    <m/>
    <m/>
    <m/>
    <n v="0"/>
  </r>
  <r>
    <x v="74"/>
    <s v="214"/>
    <x v="696"/>
    <x v="2"/>
    <m/>
    <m/>
    <m/>
    <n v="0"/>
  </r>
  <r>
    <x v="74"/>
    <s v="214"/>
    <x v="59"/>
    <x v="3"/>
    <n v="4"/>
    <m/>
    <m/>
    <n v="4"/>
  </r>
  <r>
    <x v="74"/>
    <s v="214"/>
    <x v="697"/>
    <x v="2"/>
    <m/>
    <m/>
    <m/>
    <n v="0"/>
  </r>
  <r>
    <x v="74"/>
    <s v="214"/>
    <x v="698"/>
    <x v="2"/>
    <m/>
    <m/>
    <m/>
    <n v="0"/>
  </r>
  <r>
    <x v="74"/>
    <s v="214"/>
    <x v="215"/>
    <x v="3"/>
    <m/>
    <m/>
    <m/>
    <n v="0"/>
  </r>
  <r>
    <x v="74"/>
    <s v="214"/>
    <x v="507"/>
    <x v="2"/>
    <m/>
    <m/>
    <m/>
    <n v="0"/>
  </r>
  <r>
    <x v="74"/>
    <s v="214"/>
    <x v="699"/>
    <x v="2"/>
    <m/>
    <m/>
    <m/>
    <n v="0"/>
  </r>
  <r>
    <x v="74"/>
    <s v="214"/>
    <x v="126"/>
    <x v="2"/>
    <m/>
    <m/>
    <m/>
    <n v="0"/>
  </r>
  <r>
    <x v="75"/>
    <s v="209"/>
    <x v="700"/>
    <x v="3"/>
    <m/>
    <n v="2"/>
    <m/>
    <n v="2"/>
  </r>
  <r>
    <x v="75"/>
    <s v="209"/>
    <x v="701"/>
    <x v="2"/>
    <n v="29"/>
    <m/>
    <m/>
    <n v="29"/>
  </r>
  <r>
    <x v="75"/>
    <s v="209"/>
    <x v="702"/>
    <x v="2"/>
    <n v="3"/>
    <n v="6"/>
    <m/>
    <n v="9"/>
  </r>
  <r>
    <x v="75"/>
    <s v="209"/>
    <x v="703"/>
    <x v="1"/>
    <n v="2"/>
    <m/>
    <m/>
    <n v="2"/>
  </r>
  <r>
    <x v="75"/>
    <s v="209"/>
    <x v="703"/>
    <x v="21"/>
    <n v="1"/>
    <n v="2"/>
    <m/>
    <n v="3"/>
  </r>
  <r>
    <x v="75"/>
    <s v="209"/>
    <x v="703"/>
    <x v="6"/>
    <m/>
    <m/>
    <m/>
    <n v="0"/>
  </r>
  <r>
    <x v="75"/>
    <s v="209"/>
    <x v="704"/>
    <x v="16"/>
    <m/>
    <m/>
    <m/>
    <n v="0"/>
  </r>
  <r>
    <x v="75"/>
    <s v="209"/>
    <x v="705"/>
    <x v="2"/>
    <n v="1"/>
    <n v="32"/>
    <n v="2"/>
    <n v="35"/>
  </r>
  <r>
    <x v="75"/>
    <s v="209"/>
    <x v="705"/>
    <x v="3"/>
    <m/>
    <m/>
    <m/>
    <n v="0"/>
  </r>
  <r>
    <x v="75"/>
    <s v="209"/>
    <x v="238"/>
    <x v="16"/>
    <n v="7"/>
    <m/>
    <m/>
    <n v="7"/>
  </r>
  <r>
    <x v="75"/>
    <s v="209"/>
    <x v="706"/>
    <x v="2"/>
    <m/>
    <m/>
    <m/>
    <n v="0"/>
  </r>
  <r>
    <x v="75"/>
    <s v="209"/>
    <x v="707"/>
    <x v="2"/>
    <m/>
    <m/>
    <m/>
    <n v="0"/>
  </r>
  <r>
    <x v="75"/>
    <s v="209"/>
    <x v="708"/>
    <x v="2"/>
    <m/>
    <m/>
    <m/>
    <n v="0"/>
  </r>
  <r>
    <x v="75"/>
    <s v="209"/>
    <x v="709"/>
    <x v="2"/>
    <m/>
    <m/>
    <m/>
    <n v="0"/>
  </r>
  <r>
    <x v="75"/>
    <s v="209"/>
    <x v="101"/>
    <x v="2"/>
    <m/>
    <m/>
    <m/>
    <n v="0"/>
  </r>
  <r>
    <x v="75"/>
    <s v="209"/>
    <x v="101"/>
    <x v="3"/>
    <m/>
    <m/>
    <m/>
    <n v="0"/>
  </r>
  <r>
    <x v="75"/>
    <s v="209"/>
    <x v="710"/>
    <x v="2"/>
    <m/>
    <m/>
    <m/>
    <n v="0"/>
  </r>
  <r>
    <x v="75"/>
    <s v="209"/>
    <x v="240"/>
    <x v="2"/>
    <n v="3"/>
    <m/>
    <m/>
    <n v="3"/>
  </r>
  <r>
    <x v="75"/>
    <s v="209"/>
    <x v="695"/>
    <x v="2"/>
    <m/>
    <m/>
    <m/>
    <n v="0"/>
  </r>
  <r>
    <x v="75"/>
    <s v="209"/>
    <x v="378"/>
    <x v="2"/>
    <n v="3"/>
    <m/>
    <n v="12"/>
    <n v="15"/>
  </r>
  <r>
    <x v="75"/>
    <s v="209"/>
    <x v="711"/>
    <x v="2"/>
    <n v="3"/>
    <m/>
    <m/>
    <n v="3"/>
  </r>
  <r>
    <x v="75"/>
    <s v="209"/>
    <x v="106"/>
    <x v="2"/>
    <n v="2"/>
    <m/>
    <m/>
    <n v="2"/>
  </r>
  <r>
    <x v="75"/>
    <s v="209"/>
    <x v="626"/>
    <x v="2"/>
    <m/>
    <m/>
    <m/>
    <n v="0"/>
  </r>
  <r>
    <x v="75"/>
    <s v="209"/>
    <x v="64"/>
    <x v="2"/>
    <m/>
    <m/>
    <m/>
    <n v="0"/>
  </r>
  <r>
    <x v="75"/>
    <s v="209"/>
    <x v="712"/>
    <x v="3"/>
    <m/>
    <m/>
    <m/>
    <n v="0"/>
  </r>
  <r>
    <x v="75"/>
    <s v="209"/>
    <x v="713"/>
    <x v="3"/>
    <m/>
    <m/>
    <m/>
    <n v="0"/>
  </r>
  <r>
    <x v="75"/>
    <s v="209"/>
    <x v="714"/>
    <x v="2"/>
    <m/>
    <m/>
    <m/>
    <n v="0"/>
  </r>
  <r>
    <x v="75"/>
    <s v="209"/>
    <x v="715"/>
    <x v="2"/>
    <m/>
    <m/>
    <m/>
    <n v="0"/>
  </r>
  <r>
    <x v="75"/>
    <s v="209"/>
    <x v="715"/>
    <x v="3"/>
    <m/>
    <m/>
    <m/>
    <n v="0"/>
  </r>
  <r>
    <x v="75"/>
    <s v="209"/>
    <x v="716"/>
    <x v="2"/>
    <m/>
    <n v="12"/>
    <m/>
    <n v="12"/>
  </r>
  <r>
    <x v="75"/>
    <s v="209"/>
    <x v="717"/>
    <x v="3"/>
    <m/>
    <m/>
    <m/>
    <n v="0"/>
  </r>
  <r>
    <x v="75"/>
    <s v="209"/>
    <x v="594"/>
    <x v="2"/>
    <m/>
    <m/>
    <m/>
    <n v="0"/>
  </r>
  <r>
    <x v="75"/>
    <s v="209"/>
    <x v="571"/>
    <x v="2"/>
    <m/>
    <m/>
    <m/>
    <n v="0"/>
  </r>
  <r>
    <x v="75"/>
    <s v="209"/>
    <x v="219"/>
    <x v="2"/>
    <m/>
    <m/>
    <m/>
    <n v="0"/>
  </r>
  <r>
    <x v="75"/>
    <s v="209"/>
    <x v="718"/>
    <x v="3"/>
    <m/>
    <n v="23"/>
    <m/>
    <n v="23"/>
  </r>
  <r>
    <x v="76"/>
    <s v="410"/>
    <x v="719"/>
    <x v="2"/>
    <n v="30"/>
    <m/>
    <m/>
    <n v="30"/>
  </r>
  <r>
    <x v="76"/>
    <s v="410"/>
    <x v="720"/>
    <x v="2"/>
    <m/>
    <m/>
    <m/>
    <n v="0"/>
  </r>
  <r>
    <x v="76"/>
    <s v="410"/>
    <x v="721"/>
    <x v="2"/>
    <m/>
    <m/>
    <m/>
    <n v="0"/>
  </r>
  <r>
    <x v="76"/>
    <s v="410"/>
    <x v="722"/>
    <x v="21"/>
    <m/>
    <m/>
    <m/>
    <n v="0"/>
  </r>
  <r>
    <x v="76"/>
    <s v="410"/>
    <x v="723"/>
    <x v="17"/>
    <m/>
    <m/>
    <m/>
    <n v="0"/>
  </r>
  <r>
    <x v="76"/>
    <s v="410"/>
    <x v="724"/>
    <x v="21"/>
    <m/>
    <m/>
    <m/>
    <n v="0"/>
  </r>
  <r>
    <x v="76"/>
    <s v="410"/>
    <x v="725"/>
    <x v="2"/>
    <m/>
    <m/>
    <m/>
    <n v="0"/>
  </r>
  <r>
    <x v="76"/>
    <s v="410"/>
    <x v="581"/>
    <x v="2"/>
    <m/>
    <m/>
    <m/>
    <n v="0"/>
  </r>
  <r>
    <x v="76"/>
    <s v="410"/>
    <x v="726"/>
    <x v="2"/>
    <m/>
    <m/>
    <m/>
    <n v="0"/>
  </r>
  <r>
    <x v="76"/>
    <s v="410"/>
    <x v="727"/>
    <x v="2"/>
    <m/>
    <m/>
    <m/>
    <n v="0"/>
  </r>
  <r>
    <x v="76"/>
    <s v="410"/>
    <x v="728"/>
    <x v="2"/>
    <m/>
    <m/>
    <m/>
    <n v="0"/>
  </r>
  <r>
    <x v="76"/>
    <s v="410"/>
    <x v="729"/>
    <x v="2"/>
    <m/>
    <m/>
    <m/>
    <n v="0"/>
  </r>
  <r>
    <x v="76"/>
    <s v="410"/>
    <x v="730"/>
    <x v="2"/>
    <m/>
    <m/>
    <m/>
    <n v="0"/>
  </r>
  <r>
    <x v="76"/>
    <s v="410"/>
    <x v="731"/>
    <x v="2"/>
    <m/>
    <m/>
    <m/>
    <n v="0"/>
  </r>
  <r>
    <x v="76"/>
    <s v="410"/>
    <x v="732"/>
    <x v="2"/>
    <m/>
    <m/>
    <m/>
    <n v="0"/>
  </r>
  <r>
    <x v="76"/>
    <s v="410"/>
    <x v="733"/>
    <x v="2"/>
    <m/>
    <m/>
    <m/>
    <n v="0"/>
  </r>
  <r>
    <x v="76"/>
    <s v="410"/>
    <x v="734"/>
    <x v="2"/>
    <m/>
    <m/>
    <m/>
    <n v="0"/>
  </r>
  <r>
    <x v="76"/>
    <s v="410"/>
    <x v="632"/>
    <x v="23"/>
    <m/>
    <m/>
    <m/>
    <n v="0"/>
  </r>
  <r>
    <x v="76"/>
    <s v="410"/>
    <x v="735"/>
    <x v="3"/>
    <m/>
    <m/>
    <m/>
    <n v="0"/>
  </r>
  <r>
    <x v="76"/>
    <s v="410"/>
    <x v="736"/>
    <x v="2"/>
    <m/>
    <m/>
    <m/>
    <n v="0"/>
  </r>
  <r>
    <x v="76"/>
    <s v="410"/>
    <x v="473"/>
    <x v="2"/>
    <m/>
    <m/>
    <m/>
    <n v="0"/>
  </r>
  <r>
    <x v="76"/>
    <s v="410"/>
    <x v="737"/>
    <x v="2"/>
    <m/>
    <m/>
    <m/>
    <n v="0"/>
  </r>
  <r>
    <x v="76"/>
    <s v="410"/>
    <x v="738"/>
    <x v="2"/>
    <m/>
    <n v="4"/>
    <m/>
    <n v="4"/>
  </r>
  <r>
    <x v="76"/>
    <s v="410"/>
    <x v="122"/>
    <x v="2"/>
    <m/>
    <m/>
    <m/>
    <n v="0"/>
  </r>
  <r>
    <x v="76"/>
    <s v="410"/>
    <x v="739"/>
    <x v="3"/>
    <m/>
    <m/>
    <m/>
    <n v="0"/>
  </r>
  <r>
    <x v="76"/>
    <s v="410"/>
    <x v="740"/>
    <x v="3"/>
    <m/>
    <m/>
    <m/>
    <n v="0"/>
  </r>
  <r>
    <x v="76"/>
    <s v="410"/>
    <x v="741"/>
    <x v="17"/>
    <m/>
    <m/>
    <m/>
    <n v="0"/>
  </r>
  <r>
    <x v="76"/>
    <s v="410"/>
    <x v="526"/>
    <x v="3"/>
    <m/>
    <m/>
    <m/>
    <n v="0"/>
  </r>
  <r>
    <x v="76"/>
    <s v="410"/>
    <x v="742"/>
    <x v="2"/>
    <m/>
    <m/>
    <m/>
    <n v="0"/>
  </r>
  <r>
    <x v="76"/>
    <s v="410"/>
    <x v="743"/>
    <x v="2"/>
    <m/>
    <m/>
    <m/>
    <n v="0"/>
  </r>
  <r>
    <x v="76"/>
    <s v="410"/>
    <x v="744"/>
    <x v="2"/>
    <m/>
    <m/>
    <m/>
    <n v="0"/>
  </r>
  <r>
    <x v="76"/>
    <s v="410"/>
    <x v="745"/>
    <x v="2"/>
    <m/>
    <m/>
    <m/>
    <n v="0"/>
  </r>
  <r>
    <x v="76"/>
    <s v="410"/>
    <x v="746"/>
    <x v="3"/>
    <m/>
    <m/>
    <m/>
    <n v="0"/>
  </r>
  <r>
    <x v="76"/>
    <s v="410"/>
    <x v="747"/>
    <x v="3"/>
    <m/>
    <m/>
    <m/>
    <n v="0"/>
  </r>
  <r>
    <x v="76"/>
    <s v="410"/>
    <x v="748"/>
    <x v="2"/>
    <m/>
    <m/>
    <m/>
    <n v="0"/>
  </r>
  <r>
    <x v="76"/>
    <s v="410"/>
    <x v="749"/>
    <x v="2"/>
    <m/>
    <m/>
    <m/>
    <n v="0"/>
  </r>
  <r>
    <x v="76"/>
    <s v="410"/>
    <x v="750"/>
    <x v="3"/>
    <m/>
    <m/>
    <m/>
    <n v="0"/>
  </r>
  <r>
    <x v="76"/>
    <s v="410"/>
    <x v="751"/>
    <x v="14"/>
    <m/>
    <m/>
    <m/>
    <n v="0"/>
  </r>
  <r>
    <x v="76"/>
    <s v="410"/>
    <x v="31"/>
    <x v="2"/>
    <m/>
    <m/>
    <m/>
    <n v="0"/>
  </r>
  <r>
    <x v="76"/>
    <s v="410"/>
    <x v="752"/>
    <x v="2"/>
    <m/>
    <m/>
    <m/>
    <n v="0"/>
  </r>
  <r>
    <x v="76"/>
    <s v="410"/>
    <x v="753"/>
    <x v="21"/>
    <m/>
    <m/>
    <m/>
    <n v="0"/>
  </r>
  <r>
    <x v="76"/>
    <s v="410"/>
    <x v="754"/>
    <x v="2"/>
    <m/>
    <m/>
    <m/>
    <n v="0"/>
  </r>
  <r>
    <x v="76"/>
    <s v="410"/>
    <x v="754"/>
    <x v="3"/>
    <m/>
    <m/>
    <m/>
    <n v="0"/>
  </r>
  <r>
    <x v="76"/>
    <s v="410"/>
    <x v="755"/>
    <x v="9"/>
    <m/>
    <m/>
    <m/>
    <n v="0"/>
  </r>
  <r>
    <x v="76"/>
    <s v="410"/>
    <x v="755"/>
    <x v="5"/>
    <m/>
    <m/>
    <m/>
    <n v="0"/>
  </r>
  <r>
    <x v="76"/>
    <s v="410"/>
    <x v="755"/>
    <x v="3"/>
    <m/>
    <m/>
    <m/>
    <n v="0"/>
  </r>
  <r>
    <x v="76"/>
    <s v="410"/>
    <x v="254"/>
    <x v="5"/>
    <m/>
    <m/>
    <m/>
    <n v="0"/>
  </r>
  <r>
    <x v="76"/>
    <s v="410"/>
    <x v="254"/>
    <x v="3"/>
    <m/>
    <m/>
    <m/>
    <n v="0"/>
  </r>
  <r>
    <x v="76"/>
    <s v="410"/>
    <x v="756"/>
    <x v="2"/>
    <m/>
    <m/>
    <m/>
    <n v="0"/>
  </r>
  <r>
    <x v="76"/>
    <s v="410"/>
    <x v="757"/>
    <x v="2"/>
    <m/>
    <m/>
    <m/>
    <n v="0"/>
  </r>
  <r>
    <x v="76"/>
    <s v="410"/>
    <x v="757"/>
    <x v="18"/>
    <m/>
    <m/>
    <m/>
    <n v="0"/>
  </r>
  <r>
    <x v="76"/>
    <s v="410"/>
    <x v="758"/>
    <x v="21"/>
    <m/>
    <m/>
    <m/>
    <n v="0"/>
  </r>
  <r>
    <x v="76"/>
    <s v="410"/>
    <x v="759"/>
    <x v="11"/>
    <m/>
    <m/>
    <m/>
    <n v="0"/>
  </r>
  <r>
    <x v="76"/>
    <s v="410"/>
    <x v="760"/>
    <x v="2"/>
    <m/>
    <m/>
    <m/>
    <n v="0"/>
  </r>
  <r>
    <x v="76"/>
    <s v="410"/>
    <x v="761"/>
    <x v="21"/>
    <m/>
    <m/>
    <m/>
    <n v="0"/>
  </r>
  <r>
    <x v="76"/>
    <s v="410"/>
    <x v="761"/>
    <x v="2"/>
    <m/>
    <m/>
    <m/>
    <n v="0"/>
  </r>
  <r>
    <x v="76"/>
    <s v="410"/>
    <x v="761"/>
    <x v="3"/>
    <m/>
    <m/>
    <m/>
    <n v="0"/>
  </r>
  <r>
    <x v="76"/>
    <s v="410"/>
    <x v="762"/>
    <x v="2"/>
    <m/>
    <m/>
    <m/>
    <n v="0"/>
  </r>
  <r>
    <x v="76"/>
    <s v="410"/>
    <x v="762"/>
    <x v="20"/>
    <m/>
    <m/>
    <m/>
    <n v="0"/>
  </r>
  <r>
    <x v="76"/>
    <s v="410"/>
    <x v="763"/>
    <x v="21"/>
    <m/>
    <m/>
    <m/>
    <n v="0"/>
  </r>
  <r>
    <x v="76"/>
    <s v="410"/>
    <x v="515"/>
    <x v="21"/>
    <m/>
    <m/>
    <m/>
    <n v="0"/>
  </r>
  <r>
    <x v="76"/>
    <s v="410"/>
    <x v="515"/>
    <x v="2"/>
    <m/>
    <m/>
    <m/>
    <n v="0"/>
  </r>
  <r>
    <x v="76"/>
    <s v="410"/>
    <x v="764"/>
    <x v="3"/>
    <m/>
    <m/>
    <m/>
    <n v="0"/>
  </r>
  <r>
    <x v="77"/>
    <s v="423"/>
    <x v="765"/>
    <x v="2"/>
    <m/>
    <m/>
    <m/>
    <n v="0"/>
  </r>
  <r>
    <x v="77"/>
    <s v="423"/>
    <x v="766"/>
    <x v="2"/>
    <m/>
    <m/>
    <m/>
    <n v="0"/>
  </r>
  <r>
    <x v="77"/>
    <s v="423"/>
    <x v="767"/>
    <x v="3"/>
    <m/>
    <m/>
    <m/>
    <n v="0"/>
  </r>
  <r>
    <x v="77"/>
    <s v="423"/>
    <x v="768"/>
    <x v="3"/>
    <n v="4"/>
    <m/>
    <m/>
    <n v="4"/>
  </r>
  <r>
    <x v="77"/>
    <s v="423"/>
    <x v="769"/>
    <x v="2"/>
    <m/>
    <m/>
    <m/>
    <n v="0"/>
  </r>
  <r>
    <x v="77"/>
    <s v="423"/>
    <x v="770"/>
    <x v="3"/>
    <m/>
    <m/>
    <m/>
    <n v="0"/>
  </r>
  <r>
    <x v="77"/>
    <s v="423"/>
    <x v="220"/>
    <x v="2"/>
    <m/>
    <m/>
    <m/>
    <n v="0"/>
  </r>
  <r>
    <x v="77"/>
    <s v="423"/>
    <x v="771"/>
    <x v="2"/>
    <m/>
    <m/>
    <m/>
    <n v="0"/>
  </r>
  <r>
    <x v="78"/>
    <s v="115"/>
    <x v="772"/>
    <x v="2"/>
    <m/>
    <m/>
    <m/>
    <n v="0"/>
  </r>
  <r>
    <x v="78"/>
    <s v="115"/>
    <x v="773"/>
    <x v="2"/>
    <m/>
    <m/>
    <m/>
    <n v="0"/>
  </r>
  <r>
    <x v="78"/>
    <s v="115"/>
    <x v="774"/>
    <x v="2"/>
    <m/>
    <m/>
    <m/>
    <n v="0"/>
  </r>
  <r>
    <x v="78"/>
    <s v="115"/>
    <x v="774"/>
    <x v="3"/>
    <m/>
    <m/>
    <m/>
    <n v="0"/>
  </r>
  <r>
    <x v="78"/>
    <s v="115"/>
    <x v="775"/>
    <x v="2"/>
    <m/>
    <m/>
    <m/>
    <n v="0"/>
  </r>
  <r>
    <x v="78"/>
    <s v="115"/>
    <x v="776"/>
    <x v="2"/>
    <m/>
    <m/>
    <m/>
    <n v="0"/>
  </r>
  <r>
    <x v="78"/>
    <s v="115"/>
    <x v="215"/>
    <x v="3"/>
    <m/>
    <m/>
    <m/>
    <n v="0"/>
  </r>
  <r>
    <x v="78"/>
    <s v="115"/>
    <x v="777"/>
    <x v="14"/>
    <m/>
    <m/>
    <m/>
    <n v="0"/>
  </r>
  <r>
    <x v="78"/>
    <s v="115"/>
    <x v="778"/>
    <x v="2"/>
    <m/>
    <m/>
    <m/>
    <n v="0"/>
  </r>
  <r>
    <x v="78"/>
    <s v="115"/>
    <x v="779"/>
    <x v="3"/>
    <m/>
    <m/>
    <m/>
    <n v="0"/>
  </r>
  <r>
    <x v="78"/>
    <s v="115"/>
    <x v="780"/>
    <x v="27"/>
    <m/>
    <m/>
    <m/>
    <n v="0"/>
  </r>
  <r>
    <x v="78"/>
    <s v="115"/>
    <x v="780"/>
    <x v="11"/>
    <m/>
    <m/>
    <m/>
    <n v="0"/>
  </r>
  <r>
    <x v="78"/>
    <s v="115"/>
    <x v="780"/>
    <x v="3"/>
    <m/>
    <m/>
    <m/>
    <n v="0"/>
  </r>
  <r>
    <x v="79"/>
    <s v="325"/>
    <x v="781"/>
    <x v="11"/>
    <n v="2"/>
    <n v="6"/>
    <m/>
    <n v="8"/>
  </r>
  <r>
    <x v="79"/>
    <s v="325"/>
    <x v="194"/>
    <x v="9"/>
    <m/>
    <m/>
    <m/>
    <n v="0"/>
  </r>
  <r>
    <x v="79"/>
    <s v="325"/>
    <x v="782"/>
    <x v="2"/>
    <n v="9"/>
    <m/>
    <m/>
    <n v="9"/>
  </r>
  <r>
    <x v="79"/>
    <s v="325"/>
    <x v="783"/>
    <x v="0"/>
    <m/>
    <m/>
    <m/>
    <n v="0"/>
  </r>
  <r>
    <x v="79"/>
    <s v="325"/>
    <x v="784"/>
    <x v="16"/>
    <n v="6"/>
    <n v="37"/>
    <m/>
    <n v="43"/>
  </r>
  <r>
    <x v="79"/>
    <s v="325"/>
    <x v="785"/>
    <x v="2"/>
    <n v="10"/>
    <m/>
    <m/>
    <n v="10"/>
  </r>
  <r>
    <x v="79"/>
    <s v="325"/>
    <x v="786"/>
    <x v="9"/>
    <m/>
    <m/>
    <m/>
    <n v="0"/>
  </r>
  <r>
    <x v="79"/>
    <s v="325"/>
    <x v="25"/>
    <x v="9"/>
    <n v="29"/>
    <m/>
    <m/>
    <n v="29"/>
  </r>
  <r>
    <x v="79"/>
    <s v="325"/>
    <x v="516"/>
    <x v="1"/>
    <m/>
    <m/>
    <m/>
    <n v="0"/>
  </r>
  <r>
    <x v="79"/>
    <s v="325"/>
    <x v="1"/>
    <x v="1"/>
    <m/>
    <m/>
    <m/>
    <n v="0"/>
  </r>
  <r>
    <x v="79"/>
    <s v="325"/>
    <x v="787"/>
    <x v="2"/>
    <m/>
    <m/>
    <m/>
    <n v="0"/>
  </r>
  <r>
    <x v="79"/>
    <s v="325"/>
    <x v="6"/>
    <x v="4"/>
    <m/>
    <m/>
    <m/>
    <n v="0"/>
  </r>
  <r>
    <x v="79"/>
    <s v="325"/>
    <x v="2"/>
    <x v="2"/>
    <m/>
    <m/>
    <m/>
    <n v="0"/>
  </r>
  <r>
    <x v="79"/>
    <s v="325"/>
    <x v="3"/>
    <x v="2"/>
    <m/>
    <m/>
    <m/>
    <n v="0"/>
  </r>
  <r>
    <x v="79"/>
    <s v="325"/>
    <x v="788"/>
    <x v="11"/>
    <m/>
    <m/>
    <m/>
    <n v="0"/>
  </r>
  <r>
    <x v="79"/>
    <s v="325"/>
    <x v="789"/>
    <x v="3"/>
    <m/>
    <m/>
    <m/>
    <n v="0"/>
  </r>
  <r>
    <x v="79"/>
    <s v="325"/>
    <x v="790"/>
    <x v="3"/>
    <m/>
    <m/>
    <m/>
    <n v="0"/>
  </r>
  <r>
    <x v="79"/>
    <s v="325"/>
    <x v="363"/>
    <x v="3"/>
    <m/>
    <m/>
    <m/>
    <n v="0"/>
  </r>
  <r>
    <x v="79"/>
    <s v="325"/>
    <x v="626"/>
    <x v="2"/>
    <m/>
    <m/>
    <m/>
    <n v="0"/>
  </r>
  <r>
    <x v="79"/>
    <s v="325"/>
    <x v="627"/>
    <x v="2"/>
    <m/>
    <m/>
    <m/>
    <n v="0"/>
  </r>
  <r>
    <x v="79"/>
    <s v="325"/>
    <x v="627"/>
    <x v="3"/>
    <m/>
    <m/>
    <m/>
    <n v="0"/>
  </r>
  <r>
    <x v="79"/>
    <s v="325"/>
    <x v="791"/>
    <x v="2"/>
    <m/>
    <m/>
    <m/>
    <n v="0"/>
  </r>
  <r>
    <x v="79"/>
    <s v="325"/>
    <x v="28"/>
    <x v="3"/>
    <m/>
    <m/>
    <m/>
    <n v="0"/>
  </r>
  <r>
    <x v="79"/>
    <s v="325"/>
    <x v="792"/>
    <x v="28"/>
    <m/>
    <m/>
    <m/>
    <n v="0"/>
  </r>
  <r>
    <x v="79"/>
    <s v="325"/>
    <x v="793"/>
    <x v="3"/>
    <m/>
    <m/>
    <m/>
    <n v="0"/>
  </r>
  <r>
    <x v="79"/>
    <s v="325"/>
    <x v="31"/>
    <x v="9"/>
    <m/>
    <m/>
    <m/>
    <n v="0"/>
  </r>
  <r>
    <x v="80"/>
    <s v="309"/>
    <x v="8"/>
    <x v="5"/>
    <m/>
    <m/>
    <m/>
    <n v="0"/>
  </r>
  <r>
    <x v="80"/>
    <s v="309"/>
    <x v="794"/>
    <x v="4"/>
    <n v="8"/>
    <m/>
    <m/>
    <n v="8"/>
  </r>
  <r>
    <x v="80"/>
    <s v="309"/>
    <x v="795"/>
    <x v="2"/>
    <m/>
    <m/>
    <m/>
    <n v="0"/>
  </r>
  <r>
    <x v="80"/>
    <s v="309"/>
    <x v="796"/>
    <x v="2"/>
    <m/>
    <m/>
    <m/>
    <n v="0"/>
  </r>
  <r>
    <x v="80"/>
    <s v="309"/>
    <x v="797"/>
    <x v="2"/>
    <m/>
    <m/>
    <m/>
    <n v="0"/>
  </r>
  <r>
    <x v="80"/>
    <s v="309"/>
    <x v="242"/>
    <x v="3"/>
    <m/>
    <m/>
    <m/>
    <n v="0"/>
  </r>
  <r>
    <x v="80"/>
    <s v="309"/>
    <x v="767"/>
    <x v="0"/>
    <m/>
    <m/>
    <m/>
    <n v="0"/>
  </r>
  <r>
    <x v="80"/>
    <s v="309"/>
    <x v="632"/>
    <x v="2"/>
    <m/>
    <m/>
    <m/>
    <n v="0"/>
  </r>
  <r>
    <x v="80"/>
    <s v="309"/>
    <x v="576"/>
    <x v="1"/>
    <m/>
    <m/>
    <m/>
    <n v="0"/>
  </r>
  <r>
    <x v="80"/>
    <s v="309"/>
    <x v="798"/>
    <x v="1"/>
    <m/>
    <m/>
    <m/>
    <n v="0"/>
  </r>
  <r>
    <x v="80"/>
    <s v="309"/>
    <x v="798"/>
    <x v="2"/>
    <m/>
    <m/>
    <m/>
    <n v="0"/>
  </r>
  <r>
    <x v="80"/>
    <s v="309"/>
    <x v="735"/>
    <x v="2"/>
    <m/>
    <m/>
    <m/>
    <n v="0"/>
  </r>
  <r>
    <x v="80"/>
    <s v="309"/>
    <x v="799"/>
    <x v="2"/>
    <m/>
    <m/>
    <m/>
    <n v="0"/>
  </r>
  <r>
    <x v="80"/>
    <s v="309"/>
    <x v="800"/>
    <x v="3"/>
    <m/>
    <m/>
    <m/>
    <n v="0"/>
  </r>
  <r>
    <x v="80"/>
    <s v="309"/>
    <x v="801"/>
    <x v="3"/>
    <m/>
    <m/>
    <m/>
    <n v="0"/>
  </r>
  <r>
    <x v="80"/>
    <s v="309"/>
    <x v="802"/>
    <x v="2"/>
    <m/>
    <m/>
    <m/>
    <n v="0"/>
  </r>
  <r>
    <x v="80"/>
    <s v="309"/>
    <x v="803"/>
    <x v="2"/>
    <m/>
    <m/>
    <m/>
    <n v="0"/>
  </r>
  <r>
    <x v="81"/>
    <s v="122"/>
    <x v="804"/>
    <x v="5"/>
    <m/>
    <m/>
    <m/>
    <n v="0"/>
  </r>
  <r>
    <x v="81"/>
    <s v="122"/>
    <x v="805"/>
    <x v="11"/>
    <n v="1"/>
    <n v="1"/>
    <m/>
    <n v="2"/>
  </r>
  <r>
    <x v="81"/>
    <s v="122"/>
    <x v="806"/>
    <x v="11"/>
    <m/>
    <m/>
    <m/>
    <n v="0"/>
  </r>
  <r>
    <x v="81"/>
    <s v="122"/>
    <x v="807"/>
    <x v="3"/>
    <n v="149"/>
    <n v="228"/>
    <m/>
    <n v="377"/>
  </r>
  <r>
    <x v="81"/>
    <s v="122"/>
    <x v="808"/>
    <x v="3"/>
    <m/>
    <m/>
    <m/>
    <n v="0"/>
  </r>
  <r>
    <x v="81"/>
    <s v="122"/>
    <x v="809"/>
    <x v="3"/>
    <m/>
    <m/>
    <m/>
    <n v="0"/>
  </r>
  <r>
    <x v="81"/>
    <s v="122"/>
    <x v="810"/>
    <x v="3"/>
    <m/>
    <m/>
    <m/>
    <n v="0"/>
  </r>
  <r>
    <x v="81"/>
    <s v="122"/>
    <x v="811"/>
    <x v="2"/>
    <m/>
    <m/>
    <m/>
    <n v="0"/>
  </r>
  <r>
    <x v="81"/>
    <s v="122"/>
    <x v="812"/>
    <x v="2"/>
    <m/>
    <m/>
    <m/>
    <n v="0"/>
  </r>
  <r>
    <x v="81"/>
    <s v="122"/>
    <x v="813"/>
    <x v="3"/>
    <m/>
    <m/>
    <m/>
    <n v="0"/>
  </r>
  <r>
    <x v="81"/>
    <s v="122"/>
    <x v="814"/>
    <x v="5"/>
    <m/>
    <m/>
    <m/>
    <n v="0"/>
  </r>
  <r>
    <x v="82"/>
    <s v="107"/>
    <x v="36"/>
    <x v="2"/>
    <m/>
    <m/>
    <m/>
    <n v="0"/>
  </r>
  <r>
    <x v="82"/>
    <s v="107"/>
    <x v="815"/>
    <x v="2"/>
    <m/>
    <m/>
    <m/>
    <n v="0"/>
  </r>
  <r>
    <x v="82"/>
    <s v="107"/>
    <x v="815"/>
    <x v="3"/>
    <n v="4"/>
    <m/>
    <m/>
    <n v="4"/>
  </r>
  <r>
    <x v="82"/>
    <s v="107"/>
    <x v="816"/>
    <x v="2"/>
    <m/>
    <m/>
    <m/>
    <n v="0"/>
  </r>
  <r>
    <x v="82"/>
    <s v="107"/>
    <x v="86"/>
    <x v="3"/>
    <m/>
    <m/>
    <m/>
    <n v="0"/>
  </r>
  <r>
    <x v="82"/>
    <s v="107"/>
    <x v="566"/>
    <x v="9"/>
    <m/>
    <m/>
    <m/>
    <n v="0"/>
  </r>
  <r>
    <x v="82"/>
    <s v="107"/>
    <x v="566"/>
    <x v="3"/>
    <m/>
    <m/>
    <m/>
    <n v="0"/>
  </r>
  <r>
    <x v="82"/>
    <s v="107"/>
    <x v="817"/>
    <x v="2"/>
    <m/>
    <m/>
    <m/>
    <n v="0"/>
  </r>
  <r>
    <x v="82"/>
    <s v="107"/>
    <x v="818"/>
    <x v="2"/>
    <m/>
    <m/>
    <m/>
    <n v="0"/>
  </r>
  <r>
    <x v="82"/>
    <s v="107"/>
    <x v="819"/>
    <x v="0"/>
    <m/>
    <m/>
    <m/>
    <n v="0"/>
  </r>
  <r>
    <x v="82"/>
    <s v="107"/>
    <x v="791"/>
    <x v="11"/>
    <n v="5"/>
    <m/>
    <m/>
    <n v="5"/>
  </r>
  <r>
    <x v="82"/>
    <s v="107"/>
    <x v="820"/>
    <x v="3"/>
    <m/>
    <m/>
    <m/>
    <n v="0"/>
  </r>
  <r>
    <x v="82"/>
    <s v="107"/>
    <x v="821"/>
    <x v="2"/>
    <m/>
    <m/>
    <m/>
    <n v="0"/>
  </r>
  <r>
    <x v="82"/>
    <s v="107"/>
    <x v="822"/>
    <x v="2"/>
    <m/>
    <m/>
    <m/>
    <n v="0"/>
  </r>
  <r>
    <x v="82"/>
    <s v="107"/>
    <x v="561"/>
    <x v="2"/>
    <m/>
    <m/>
    <m/>
    <n v="0"/>
  </r>
  <r>
    <x v="82"/>
    <s v="107"/>
    <x v="823"/>
    <x v="3"/>
    <m/>
    <m/>
    <m/>
    <n v="0"/>
  </r>
  <r>
    <x v="82"/>
    <s v="107"/>
    <x v="824"/>
    <x v="2"/>
    <m/>
    <m/>
    <m/>
    <n v="0"/>
  </r>
  <r>
    <x v="82"/>
    <s v="107"/>
    <x v="825"/>
    <x v="2"/>
    <m/>
    <m/>
    <m/>
    <n v="0"/>
  </r>
  <r>
    <x v="82"/>
    <s v="107"/>
    <x v="826"/>
    <x v="2"/>
    <m/>
    <m/>
    <m/>
    <n v="0"/>
  </r>
  <r>
    <x v="83"/>
    <s v="124"/>
    <x v="827"/>
    <x v="5"/>
    <m/>
    <m/>
    <m/>
    <n v="0"/>
  </r>
  <r>
    <x v="83"/>
    <s v="124"/>
    <x v="828"/>
    <x v="3"/>
    <n v="2"/>
    <n v="7"/>
    <m/>
    <n v="9"/>
  </r>
  <r>
    <x v="83"/>
    <s v="124"/>
    <x v="829"/>
    <x v="7"/>
    <n v="2"/>
    <n v="30"/>
    <m/>
    <n v="32"/>
  </r>
  <r>
    <x v="83"/>
    <s v="124"/>
    <x v="830"/>
    <x v="6"/>
    <m/>
    <n v="4"/>
    <m/>
    <n v="4"/>
  </r>
  <r>
    <x v="83"/>
    <s v="124"/>
    <x v="831"/>
    <x v="2"/>
    <m/>
    <m/>
    <m/>
    <n v="0"/>
  </r>
  <r>
    <x v="83"/>
    <s v="124"/>
    <x v="478"/>
    <x v="2"/>
    <m/>
    <m/>
    <m/>
    <n v="0"/>
  </r>
  <r>
    <x v="83"/>
    <s v="124"/>
    <x v="832"/>
    <x v="2"/>
    <m/>
    <m/>
    <m/>
    <n v="0"/>
  </r>
  <r>
    <x v="83"/>
    <s v="124"/>
    <x v="833"/>
    <x v="2"/>
    <m/>
    <m/>
    <m/>
    <n v="0"/>
  </r>
  <r>
    <x v="83"/>
    <s v="124"/>
    <x v="834"/>
    <x v="3"/>
    <m/>
    <m/>
    <m/>
    <n v="0"/>
  </r>
  <r>
    <x v="83"/>
    <s v="124"/>
    <x v="835"/>
    <x v="2"/>
    <m/>
    <m/>
    <m/>
    <n v="0"/>
  </r>
  <r>
    <x v="83"/>
    <s v="124"/>
    <x v="836"/>
    <x v="2"/>
    <m/>
    <m/>
    <m/>
    <n v="0"/>
  </r>
  <r>
    <x v="83"/>
    <s v="124"/>
    <x v="837"/>
    <x v="3"/>
    <m/>
    <m/>
    <m/>
    <n v="0"/>
  </r>
  <r>
    <x v="83"/>
    <s v="124"/>
    <x v="86"/>
    <x v="3"/>
    <m/>
    <m/>
    <m/>
    <n v="0"/>
  </r>
  <r>
    <x v="83"/>
    <s v="124"/>
    <x v="838"/>
    <x v="2"/>
    <m/>
    <m/>
    <m/>
    <n v="0"/>
  </r>
  <r>
    <x v="83"/>
    <s v="124"/>
    <x v="172"/>
    <x v="3"/>
    <m/>
    <m/>
    <m/>
    <n v="0"/>
  </r>
  <r>
    <x v="83"/>
    <s v="124"/>
    <x v="380"/>
    <x v="2"/>
    <m/>
    <m/>
    <m/>
    <n v="0"/>
  </r>
  <r>
    <x v="83"/>
    <s v="124"/>
    <x v="839"/>
    <x v="2"/>
    <m/>
    <m/>
    <m/>
    <n v="0"/>
  </r>
  <r>
    <x v="83"/>
    <s v="124"/>
    <x v="80"/>
    <x v="2"/>
    <m/>
    <m/>
    <m/>
    <n v="0"/>
  </r>
  <r>
    <x v="83"/>
    <s v="124"/>
    <x v="840"/>
    <x v="14"/>
    <m/>
    <m/>
    <m/>
    <n v="0"/>
  </r>
  <r>
    <x v="84"/>
    <s v="312"/>
    <x v="841"/>
    <x v="9"/>
    <m/>
    <m/>
    <m/>
    <n v="0"/>
  </r>
  <r>
    <x v="84"/>
    <s v="312"/>
    <x v="842"/>
    <x v="9"/>
    <m/>
    <m/>
    <m/>
    <n v="0"/>
  </r>
  <r>
    <x v="84"/>
    <s v="312"/>
    <x v="516"/>
    <x v="1"/>
    <m/>
    <m/>
    <m/>
    <n v="0"/>
  </r>
  <r>
    <x v="84"/>
    <s v="312"/>
    <x v="1"/>
    <x v="1"/>
    <m/>
    <m/>
    <m/>
    <n v="0"/>
  </r>
  <r>
    <x v="84"/>
    <s v="312"/>
    <x v="2"/>
    <x v="2"/>
    <m/>
    <m/>
    <m/>
    <n v="0"/>
  </r>
  <r>
    <x v="84"/>
    <s v="312"/>
    <x v="3"/>
    <x v="2"/>
    <m/>
    <m/>
    <m/>
    <n v="0"/>
  </r>
  <r>
    <x v="84"/>
    <s v="312"/>
    <x v="106"/>
    <x v="2"/>
    <m/>
    <m/>
    <m/>
    <n v="0"/>
  </r>
  <r>
    <x v="84"/>
    <s v="312"/>
    <x v="362"/>
    <x v="1"/>
    <m/>
    <m/>
    <m/>
    <n v="0"/>
  </r>
  <r>
    <x v="84"/>
    <s v="312"/>
    <x v="5"/>
    <x v="9"/>
    <m/>
    <m/>
    <m/>
    <n v="0"/>
  </r>
  <r>
    <x v="84"/>
    <s v="312"/>
    <x v="613"/>
    <x v="2"/>
    <m/>
    <m/>
    <m/>
    <n v="0"/>
  </r>
  <r>
    <x v="84"/>
    <s v="312"/>
    <x v="613"/>
    <x v="3"/>
    <m/>
    <m/>
    <m/>
    <n v="0"/>
  </r>
  <r>
    <x v="84"/>
    <s v="312"/>
    <x v="627"/>
    <x v="2"/>
    <m/>
    <m/>
    <m/>
    <n v="0"/>
  </r>
  <r>
    <x v="84"/>
    <s v="312"/>
    <x v="614"/>
    <x v="2"/>
    <m/>
    <m/>
    <m/>
    <n v="0"/>
  </r>
  <r>
    <x v="84"/>
    <s v="312"/>
    <x v="28"/>
    <x v="2"/>
    <m/>
    <m/>
    <m/>
    <n v="0"/>
  </r>
  <r>
    <x v="84"/>
    <s v="312"/>
    <x v="28"/>
    <x v="3"/>
    <m/>
    <m/>
    <m/>
    <n v="0"/>
  </r>
  <r>
    <x v="84"/>
    <s v="312"/>
    <x v="843"/>
    <x v="2"/>
    <m/>
    <m/>
    <m/>
    <n v="0"/>
  </r>
  <r>
    <x v="84"/>
    <s v="312"/>
    <x v="844"/>
    <x v="9"/>
    <m/>
    <m/>
    <m/>
    <n v="0"/>
  </r>
  <r>
    <x v="84"/>
    <s v="312"/>
    <x v="32"/>
    <x v="3"/>
    <n v="1"/>
    <m/>
    <m/>
    <n v="1"/>
  </r>
  <r>
    <x v="85"/>
    <s v="116"/>
    <x v="265"/>
    <x v="2"/>
    <m/>
    <m/>
    <m/>
    <n v="0"/>
  </r>
  <r>
    <x v="85"/>
    <s v="116"/>
    <x v="845"/>
    <x v="2"/>
    <m/>
    <m/>
    <m/>
    <n v="0"/>
  </r>
  <r>
    <x v="85"/>
    <s v="116"/>
    <x v="85"/>
    <x v="5"/>
    <n v="5"/>
    <m/>
    <m/>
    <n v="5"/>
  </r>
  <r>
    <x v="85"/>
    <s v="116"/>
    <x v="846"/>
    <x v="3"/>
    <m/>
    <m/>
    <m/>
    <n v="0"/>
  </r>
  <r>
    <x v="85"/>
    <s v="116"/>
    <x v="847"/>
    <x v="2"/>
    <m/>
    <m/>
    <m/>
    <n v="0"/>
  </r>
  <r>
    <x v="85"/>
    <s v="116"/>
    <x v="848"/>
    <x v="2"/>
    <m/>
    <m/>
    <m/>
    <n v="0"/>
  </r>
  <r>
    <x v="85"/>
    <s v="116"/>
    <x v="219"/>
    <x v="2"/>
    <m/>
    <m/>
    <m/>
    <n v="0"/>
  </r>
  <r>
    <x v="85"/>
    <s v="116"/>
    <x v="220"/>
    <x v="2"/>
    <m/>
    <m/>
    <m/>
    <n v="0"/>
  </r>
  <r>
    <x v="85"/>
    <s v="116"/>
    <x v="220"/>
    <x v="3"/>
    <m/>
    <m/>
    <m/>
    <n v="0"/>
  </r>
  <r>
    <x v="85"/>
    <s v="116"/>
    <x v="849"/>
    <x v="2"/>
    <m/>
    <m/>
    <m/>
    <n v="0"/>
  </r>
  <r>
    <x v="86"/>
    <s v="109"/>
    <x v="850"/>
    <x v="9"/>
    <m/>
    <m/>
    <m/>
    <n v="0"/>
  </r>
  <r>
    <x v="86"/>
    <s v="109"/>
    <x v="851"/>
    <x v="2"/>
    <m/>
    <m/>
    <m/>
    <n v="0"/>
  </r>
  <r>
    <x v="86"/>
    <s v="109"/>
    <x v="852"/>
    <x v="2"/>
    <m/>
    <m/>
    <m/>
    <n v="0"/>
  </r>
  <r>
    <x v="86"/>
    <s v="109"/>
    <x v="853"/>
    <x v="16"/>
    <n v="1"/>
    <m/>
    <m/>
    <n v="1"/>
  </r>
  <r>
    <x v="86"/>
    <s v="109"/>
    <x v="854"/>
    <x v="16"/>
    <m/>
    <m/>
    <m/>
    <n v="0"/>
  </r>
  <r>
    <x v="86"/>
    <s v="109"/>
    <x v="855"/>
    <x v="16"/>
    <m/>
    <m/>
    <m/>
    <n v="0"/>
  </r>
  <r>
    <x v="86"/>
    <s v="109"/>
    <x v="856"/>
    <x v="3"/>
    <m/>
    <m/>
    <m/>
    <n v="0"/>
  </r>
  <r>
    <x v="86"/>
    <s v="109"/>
    <x v="86"/>
    <x v="3"/>
    <m/>
    <m/>
    <m/>
    <n v="0"/>
  </r>
  <r>
    <x v="86"/>
    <s v="109"/>
    <x v="857"/>
    <x v="0"/>
    <m/>
    <m/>
    <m/>
    <n v="0"/>
  </r>
  <r>
    <x v="86"/>
    <s v="109"/>
    <x v="858"/>
    <x v="2"/>
    <m/>
    <m/>
    <m/>
    <n v="0"/>
  </r>
  <r>
    <x v="86"/>
    <s v="109"/>
    <x v="822"/>
    <x v="3"/>
    <m/>
    <m/>
    <m/>
    <n v="0"/>
  </r>
  <r>
    <x v="86"/>
    <s v="109"/>
    <x v="859"/>
    <x v="2"/>
    <m/>
    <m/>
    <m/>
    <n v="0"/>
  </r>
  <r>
    <x v="86"/>
    <s v="109"/>
    <x v="224"/>
    <x v="3"/>
    <m/>
    <m/>
    <m/>
    <n v="0"/>
  </r>
  <r>
    <x v="87"/>
    <s v="225"/>
    <x v="860"/>
    <x v="2"/>
    <m/>
    <m/>
    <m/>
    <n v="0"/>
  </r>
  <r>
    <x v="88"/>
    <s v="224"/>
    <x v="362"/>
    <x v="9"/>
    <m/>
    <m/>
    <m/>
    <n v="0"/>
  </r>
  <r>
    <x v="88"/>
    <s v="224"/>
    <x v="362"/>
    <x v="2"/>
    <m/>
    <m/>
    <m/>
    <n v="0"/>
  </r>
  <r>
    <x v="88"/>
    <s v="224"/>
    <x v="362"/>
    <x v="0"/>
    <m/>
    <m/>
    <m/>
    <n v="0"/>
  </r>
  <r>
    <x v="88"/>
    <s v="224"/>
    <x v="362"/>
    <x v="3"/>
    <m/>
    <m/>
    <m/>
    <n v="0"/>
  </r>
  <r>
    <x v="88"/>
    <s v="224"/>
    <x v="696"/>
    <x v="2"/>
    <m/>
    <m/>
    <m/>
    <n v="0"/>
  </r>
  <r>
    <x v="88"/>
    <s v="224"/>
    <x v="861"/>
    <x v="2"/>
    <m/>
    <m/>
    <m/>
    <n v="0"/>
  </r>
  <r>
    <x v="88"/>
    <s v="224"/>
    <x v="861"/>
    <x v="3"/>
    <m/>
    <m/>
    <m/>
    <n v="0"/>
  </r>
  <r>
    <x v="88"/>
    <s v="224"/>
    <x v="862"/>
    <x v="3"/>
    <m/>
    <m/>
    <m/>
    <n v="0"/>
  </r>
  <r>
    <x v="88"/>
    <s v="224"/>
    <x v="332"/>
    <x v="2"/>
    <m/>
    <m/>
    <m/>
    <n v="0"/>
  </r>
  <r>
    <x v="88"/>
    <s v="224"/>
    <x v="660"/>
    <x v="3"/>
    <m/>
    <m/>
    <m/>
    <n v="0"/>
  </r>
  <r>
    <x v="89"/>
    <s v="326"/>
    <x v="863"/>
    <x v="0"/>
    <m/>
    <m/>
    <m/>
    <n v="0"/>
  </r>
  <r>
    <x v="89"/>
    <s v="326"/>
    <x v="25"/>
    <x v="9"/>
    <n v="15"/>
    <m/>
    <m/>
    <n v="15"/>
  </r>
  <r>
    <x v="89"/>
    <s v="326"/>
    <x v="1"/>
    <x v="1"/>
    <m/>
    <m/>
    <m/>
    <n v="0"/>
  </r>
  <r>
    <x v="89"/>
    <s v="326"/>
    <x v="3"/>
    <x v="2"/>
    <m/>
    <m/>
    <m/>
    <n v="0"/>
  </r>
  <r>
    <x v="89"/>
    <s v="326"/>
    <x v="864"/>
    <x v="9"/>
    <m/>
    <m/>
    <m/>
    <n v="0"/>
  </r>
  <r>
    <x v="89"/>
    <s v="326"/>
    <x v="363"/>
    <x v="3"/>
    <m/>
    <m/>
    <m/>
    <n v="0"/>
  </r>
  <r>
    <x v="89"/>
    <s v="326"/>
    <x v="865"/>
    <x v="9"/>
    <n v="1"/>
    <m/>
    <m/>
    <n v="1"/>
  </r>
  <r>
    <x v="89"/>
    <s v="326"/>
    <x v="866"/>
    <x v="3"/>
    <m/>
    <m/>
    <m/>
    <n v="0"/>
  </r>
  <r>
    <x v="89"/>
    <s v="326"/>
    <x v="627"/>
    <x v="2"/>
    <m/>
    <m/>
    <m/>
    <n v="0"/>
  </r>
  <r>
    <x v="89"/>
    <s v="326"/>
    <x v="330"/>
    <x v="2"/>
    <m/>
    <m/>
    <m/>
    <n v="0"/>
  </r>
  <r>
    <x v="89"/>
    <s v="326"/>
    <x v="867"/>
    <x v="2"/>
    <m/>
    <m/>
    <m/>
    <n v="0"/>
  </r>
  <r>
    <x v="89"/>
    <s v="326"/>
    <x v="28"/>
    <x v="2"/>
    <m/>
    <m/>
    <m/>
    <n v="0"/>
  </r>
  <r>
    <x v="89"/>
    <s v="326"/>
    <x v="28"/>
    <x v="3"/>
    <m/>
    <m/>
    <m/>
    <n v="0"/>
  </r>
  <r>
    <x v="89"/>
    <s v="326"/>
    <x v="661"/>
    <x v="28"/>
    <m/>
    <m/>
    <m/>
    <n v="0"/>
  </r>
  <r>
    <x v="90"/>
    <s v="310"/>
    <x v="868"/>
    <x v="16"/>
    <n v="3"/>
    <n v="100"/>
    <m/>
    <n v="103"/>
  </r>
  <r>
    <x v="90"/>
    <s v="310"/>
    <x v="869"/>
    <x v="11"/>
    <n v="2"/>
    <n v="14"/>
    <m/>
    <n v="16"/>
  </r>
  <r>
    <x v="90"/>
    <s v="310"/>
    <x v="870"/>
    <x v="5"/>
    <m/>
    <m/>
    <m/>
    <n v="0"/>
  </r>
  <r>
    <x v="90"/>
    <s v="310"/>
    <x v="871"/>
    <x v="3"/>
    <m/>
    <m/>
    <m/>
    <n v="0"/>
  </r>
  <r>
    <x v="90"/>
    <s v="310"/>
    <x v="872"/>
    <x v="3"/>
    <m/>
    <m/>
    <m/>
    <n v="0"/>
  </r>
  <r>
    <x v="90"/>
    <s v="310"/>
    <x v="873"/>
    <x v="0"/>
    <m/>
    <m/>
    <m/>
    <n v="0"/>
  </r>
  <r>
    <x v="90"/>
    <s v="310"/>
    <x v="874"/>
    <x v="7"/>
    <n v="7"/>
    <m/>
    <m/>
    <n v="7"/>
  </r>
  <r>
    <x v="90"/>
    <s v="310"/>
    <x v="34"/>
    <x v="2"/>
    <m/>
    <m/>
    <m/>
    <n v="0"/>
  </r>
  <r>
    <x v="90"/>
    <s v="310"/>
    <x v="439"/>
    <x v="2"/>
    <n v="3"/>
    <m/>
    <m/>
    <n v="3"/>
  </r>
  <r>
    <x v="90"/>
    <s v="310"/>
    <x v="3"/>
    <x v="2"/>
    <m/>
    <m/>
    <m/>
    <n v="0"/>
  </r>
  <r>
    <x v="90"/>
    <s v="310"/>
    <x v="875"/>
    <x v="0"/>
    <m/>
    <m/>
    <m/>
    <n v="0"/>
  </r>
  <r>
    <x v="90"/>
    <s v="310"/>
    <x v="875"/>
    <x v="3"/>
    <m/>
    <m/>
    <m/>
    <n v="0"/>
  </r>
  <r>
    <x v="90"/>
    <s v="310"/>
    <x v="24"/>
    <x v="2"/>
    <m/>
    <m/>
    <m/>
    <n v="0"/>
  </r>
  <r>
    <x v="90"/>
    <s v="310"/>
    <x v="27"/>
    <x v="2"/>
    <m/>
    <m/>
    <m/>
    <n v="0"/>
  </r>
  <r>
    <x v="90"/>
    <s v="310"/>
    <x v="448"/>
    <x v="3"/>
    <m/>
    <m/>
    <m/>
    <n v="0"/>
  </r>
  <r>
    <x v="90"/>
    <s v="310"/>
    <x v="876"/>
    <x v="2"/>
    <m/>
    <m/>
    <m/>
    <n v="0"/>
  </r>
  <r>
    <x v="90"/>
    <s v="310"/>
    <x v="877"/>
    <x v="18"/>
    <m/>
    <m/>
    <m/>
    <n v="0"/>
  </r>
  <r>
    <x v="90"/>
    <s v="310"/>
    <x v="878"/>
    <x v="16"/>
    <n v="8"/>
    <n v="150"/>
    <m/>
    <n v="158"/>
  </r>
  <r>
    <x v="90"/>
    <s v="310"/>
    <x v="879"/>
    <x v="3"/>
    <m/>
    <m/>
    <m/>
    <n v="0"/>
  </r>
  <r>
    <x v="90"/>
    <s v="310"/>
    <x v="880"/>
    <x v="2"/>
    <m/>
    <m/>
    <m/>
    <n v="0"/>
  </r>
  <r>
    <x v="90"/>
    <s v="310"/>
    <x v="881"/>
    <x v="2"/>
    <m/>
    <m/>
    <m/>
    <n v="0"/>
  </r>
  <r>
    <x v="90"/>
    <s v="310"/>
    <x v="882"/>
    <x v="3"/>
    <m/>
    <m/>
    <m/>
    <n v="0"/>
  </r>
  <r>
    <x v="90"/>
    <s v="310"/>
    <x v="770"/>
    <x v="2"/>
    <m/>
    <m/>
    <m/>
    <n v="0"/>
  </r>
  <r>
    <x v="90"/>
    <s v="310"/>
    <x v="249"/>
    <x v="2"/>
    <m/>
    <m/>
    <m/>
    <n v="0"/>
  </r>
  <r>
    <x v="90"/>
    <s v="310"/>
    <x v="883"/>
    <x v="2"/>
    <m/>
    <m/>
    <m/>
    <n v="0"/>
  </r>
  <r>
    <x v="90"/>
    <s v="310"/>
    <x v="884"/>
    <x v="2"/>
    <m/>
    <m/>
    <m/>
    <n v="0"/>
  </r>
  <r>
    <x v="91"/>
    <s v="229"/>
    <x v="885"/>
    <x v="2"/>
    <m/>
    <m/>
    <m/>
    <n v="0"/>
  </r>
  <r>
    <x v="91"/>
    <s v="229"/>
    <x v="3"/>
    <x v="2"/>
    <m/>
    <m/>
    <m/>
    <n v="0"/>
  </r>
  <r>
    <x v="92"/>
    <s v="421"/>
    <x v="886"/>
    <x v="2"/>
    <m/>
    <m/>
    <m/>
    <n v="0"/>
  </r>
  <r>
    <x v="92"/>
    <s v="421"/>
    <x v="887"/>
    <x v="16"/>
    <n v="5"/>
    <m/>
    <m/>
    <n v="5"/>
  </r>
  <r>
    <x v="92"/>
    <s v="421"/>
    <x v="56"/>
    <x v="2"/>
    <n v="3"/>
    <n v="4"/>
    <m/>
    <n v="7"/>
  </r>
  <r>
    <x v="92"/>
    <s v="421"/>
    <x v="375"/>
    <x v="2"/>
    <n v="3"/>
    <m/>
    <m/>
    <n v="3"/>
  </r>
  <r>
    <x v="92"/>
    <s v="421"/>
    <x v="888"/>
    <x v="2"/>
    <m/>
    <m/>
    <m/>
    <n v="0"/>
  </r>
  <r>
    <x v="92"/>
    <s v="421"/>
    <x v="889"/>
    <x v="2"/>
    <m/>
    <m/>
    <m/>
    <n v="0"/>
  </r>
  <r>
    <x v="92"/>
    <s v="421"/>
    <x v="890"/>
    <x v="2"/>
    <m/>
    <m/>
    <m/>
    <n v="0"/>
  </r>
  <r>
    <x v="92"/>
    <s v="421"/>
    <x v="890"/>
    <x v="3"/>
    <m/>
    <m/>
    <m/>
    <n v="0"/>
  </r>
  <r>
    <x v="92"/>
    <s v="421"/>
    <x v="27"/>
    <x v="3"/>
    <m/>
    <m/>
    <m/>
    <n v="0"/>
  </r>
  <r>
    <x v="92"/>
    <s v="421"/>
    <x v="142"/>
    <x v="2"/>
    <m/>
    <m/>
    <m/>
    <n v="0"/>
  </r>
  <r>
    <x v="92"/>
    <s v="421"/>
    <x v="142"/>
    <x v="3"/>
    <m/>
    <m/>
    <m/>
    <n v="0"/>
  </r>
  <r>
    <x v="92"/>
    <s v="421"/>
    <x v="891"/>
    <x v="27"/>
    <m/>
    <m/>
    <m/>
    <n v="0"/>
  </r>
  <r>
    <x v="92"/>
    <s v="421"/>
    <x v="891"/>
    <x v="2"/>
    <m/>
    <m/>
    <m/>
    <n v="0"/>
  </r>
  <r>
    <x v="92"/>
    <s v="421"/>
    <x v="891"/>
    <x v="3"/>
    <m/>
    <m/>
    <m/>
    <n v="0"/>
  </r>
  <r>
    <x v="92"/>
    <s v="421"/>
    <x v="892"/>
    <x v="2"/>
    <m/>
    <m/>
    <m/>
    <n v="0"/>
  </r>
  <r>
    <x v="92"/>
    <s v="421"/>
    <x v="28"/>
    <x v="2"/>
    <m/>
    <m/>
    <m/>
    <n v="0"/>
  </r>
  <r>
    <x v="92"/>
    <s v="421"/>
    <x v="502"/>
    <x v="2"/>
    <n v="2"/>
    <m/>
    <m/>
    <n v="2"/>
  </r>
  <r>
    <x v="93"/>
    <s v="411"/>
    <x v="893"/>
    <x v="2"/>
    <m/>
    <n v="183"/>
    <m/>
    <n v="183"/>
  </r>
  <r>
    <x v="93"/>
    <s v="411"/>
    <x v="894"/>
    <x v="2"/>
    <m/>
    <m/>
    <m/>
    <n v="0"/>
  </r>
  <r>
    <x v="93"/>
    <s v="411"/>
    <x v="895"/>
    <x v="2"/>
    <m/>
    <m/>
    <m/>
    <n v="0"/>
  </r>
  <r>
    <x v="93"/>
    <s v="411"/>
    <x v="896"/>
    <x v="2"/>
    <m/>
    <m/>
    <m/>
    <n v="0"/>
  </r>
  <r>
    <x v="93"/>
    <s v="411"/>
    <x v="473"/>
    <x v="3"/>
    <m/>
    <m/>
    <m/>
    <n v="0"/>
  </r>
  <r>
    <x v="93"/>
    <s v="411"/>
    <x v="897"/>
    <x v="2"/>
    <m/>
    <m/>
    <m/>
    <n v="0"/>
  </r>
  <r>
    <x v="93"/>
    <s v="411"/>
    <x v="122"/>
    <x v="2"/>
    <m/>
    <m/>
    <m/>
    <n v="0"/>
  </r>
  <r>
    <x v="93"/>
    <s v="411"/>
    <x v="898"/>
    <x v="2"/>
    <m/>
    <m/>
    <m/>
    <n v="0"/>
  </r>
  <r>
    <x v="93"/>
    <s v="411"/>
    <x v="682"/>
    <x v="2"/>
    <m/>
    <m/>
    <m/>
    <n v="0"/>
  </r>
  <r>
    <x v="93"/>
    <s v="411"/>
    <x v="84"/>
    <x v="2"/>
    <m/>
    <m/>
    <m/>
    <n v="0"/>
  </r>
  <r>
    <x v="93"/>
    <s v="411"/>
    <x v="899"/>
    <x v="3"/>
    <m/>
    <m/>
    <m/>
    <n v="0"/>
  </r>
  <r>
    <x v="93"/>
    <s v="411"/>
    <x v="900"/>
    <x v="2"/>
    <m/>
    <m/>
    <m/>
    <n v="0"/>
  </r>
  <r>
    <x v="93"/>
    <s v="411"/>
    <x v="383"/>
    <x v="3"/>
    <m/>
    <m/>
    <m/>
    <n v="0"/>
  </r>
  <r>
    <x v="93"/>
    <s v="411"/>
    <x v="901"/>
    <x v="2"/>
    <m/>
    <m/>
    <m/>
    <n v="0"/>
  </r>
  <r>
    <x v="93"/>
    <s v="411"/>
    <x v="901"/>
    <x v="3"/>
    <m/>
    <m/>
    <m/>
    <n v="0"/>
  </r>
  <r>
    <x v="93"/>
    <s v="411"/>
    <x v="16"/>
    <x v="2"/>
    <m/>
    <m/>
    <m/>
    <n v="0"/>
  </r>
  <r>
    <x v="93"/>
    <s v="411"/>
    <x v="902"/>
    <x v="2"/>
    <m/>
    <m/>
    <m/>
    <n v="0"/>
  </r>
  <r>
    <x v="93"/>
    <s v="411"/>
    <x v="903"/>
    <x v="3"/>
    <m/>
    <m/>
    <m/>
    <n v="0"/>
  </r>
  <r>
    <x v="93"/>
    <s v="411"/>
    <x v="904"/>
    <x v="2"/>
    <m/>
    <m/>
    <m/>
    <n v="0"/>
  </r>
  <r>
    <x v="93"/>
    <s v="411"/>
    <x v="905"/>
    <x v="2"/>
    <m/>
    <m/>
    <m/>
    <n v="0"/>
  </r>
  <r>
    <x v="93"/>
    <s v="411"/>
    <x v="905"/>
    <x v="3"/>
    <m/>
    <m/>
    <m/>
    <n v="0"/>
  </r>
  <r>
    <x v="93"/>
    <s v="411"/>
    <x v="906"/>
    <x v="2"/>
    <m/>
    <m/>
    <m/>
    <n v="0"/>
  </r>
  <r>
    <x v="93"/>
    <s v="411"/>
    <x v="460"/>
    <x v="2"/>
    <m/>
    <m/>
    <m/>
    <n v="0"/>
  </r>
  <r>
    <x v="93"/>
    <s v="411"/>
    <x v="907"/>
    <x v="3"/>
    <m/>
    <m/>
    <m/>
    <n v="0"/>
  </r>
  <r>
    <x v="93"/>
    <s v="411"/>
    <x v="908"/>
    <x v="2"/>
    <m/>
    <m/>
    <m/>
    <n v="0"/>
  </r>
  <r>
    <x v="93"/>
    <s v="411"/>
    <x v="909"/>
    <x v="2"/>
    <m/>
    <m/>
    <m/>
    <n v="0"/>
  </r>
  <r>
    <x v="93"/>
    <s v="411"/>
    <x v="910"/>
    <x v="2"/>
    <m/>
    <m/>
    <m/>
    <n v="0"/>
  </r>
  <r>
    <x v="93"/>
    <s v="411"/>
    <x v="910"/>
    <x v="3"/>
    <m/>
    <m/>
    <m/>
    <n v="0"/>
  </r>
  <r>
    <x v="93"/>
    <s v="411"/>
    <x v="911"/>
    <x v="3"/>
    <m/>
    <m/>
    <m/>
    <n v="0"/>
  </r>
  <r>
    <x v="93"/>
    <s v="411"/>
    <x v="860"/>
    <x v="2"/>
    <m/>
    <m/>
    <m/>
    <n v="0"/>
  </r>
  <r>
    <x v="93"/>
    <s v="411"/>
    <x v="912"/>
    <x v="3"/>
    <m/>
    <m/>
    <m/>
    <n v="0"/>
  </r>
  <r>
    <x v="93"/>
    <s v="411"/>
    <x v="913"/>
    <x v="14"/>
    <m/>
    <m/>
    <m/>
    <n v="0"/>
  </r>
  <r>
    <x v="93"/>
    <s v="411"/>
    <x v="750"/>
    <x v="2"/>
    <m/>
    <m/>
    <m/>
    <n v="0"/>
  </r>
  <r>
    <x v="93"/>
    <s v="411"/>
    <x v="750"/>
    <x v="3"/>
    <m/>
    <m/>
    <m/>
    <n v="0"/>
  </r>
  <r>
    <x v="93"/>
    <s v="411"/>
    <x v="254"/>
    <x v="3"/>
    <m/>
    <m/>
    <m/>
    <n v="0"/>
  </r>
  <r>
    <x v="93"/>
    <s v="411"/>
    <x v="601"/>
    <x v="3"/>
    <m/>
    <m/>
    <m/>
    <n v="0"/>
  </r>
  <r>
    <x v="94"/>
    <s v="331"/>
    <x v="2"/>
    <x v="2"/>
    <m/>
    <m/>
    <m/>
    <n v="0"/>
  </r>
  <r>
    <x v="94"/>
    <s v="331"/>
    <x v="914"/>
    <x v="8"/>
    <n v="3"/>
    <n v="6"/>
    <m/>
    <n v="9"/>
  </r>
  <r>
    <x v="95"/>
    <s v="327"/>
    <x v="2"/>
    <x v="2"/>
    <m/>
    <m/>
    <m/>
    <n v="0"/>
  </r>
  <r>
    <x v="95"/>
    <s v="327"/>
    <x v="915"/>
    <x v="9"/>
    <m/>
    <m/>
    <m/>
    <n v="0"/>
  </r>
  <r>
    <x v="95"/>
    <s v="327"/>
    <x v="916"/>
    <x v="9"/>
    <m/>
    <m/>
    <m/>
    <n v="0"/>
  </r>
  <r>
    <x v="95"/>
    <s v="327"/>
    <x v="917"/>
    <x v="0"/>
    <n v="11"/>
    <m/>
    <m/>
    <n v="11"/>
  </r>
  <r>
    <x v="95"/>
    <s v="327"/>
    <x v="366"/>
    <x v="2"/>
    <m/>
    <m/>
    <m/>
    <n v="0"/>
  </r>
  <r>
    <x v="95"/>
    <s v="327"/>
    <x v="918"/>
    <x v="2"/>
    <m/>
    <m/>
    <m/>
    <n v="0"/>
  </r>
  <r>
    <x v="95"/>
    <s v="327"/>
    <x v="919"/>
    <x v="2"/>
    <m/>
    <m/>
    <m/>
    <n v="0"/>
  </r>
  <r>
    <x v="95"/>
    <s v="327"/>
    <x v="154"/>
    <x v="3"/>
    <m/>
    <m/>
    <m/>
    <n v="0"/>
  </r>
  <r>
    <x v="95"/>
    <s v="327"/>
    <x v="920"/>
    <x v="2"/>
    <m/>
    <m/>
    <m/>
    <n v="0"/>
  </r>
  <r>
    <x v="95"/>
    <s v="327"/>
    <x v="92"/>
    <x v="2"/>
    <m/>
    <m/>
    <m/>
    <n v="0"/>
  </r>
  <r>
    <x v="95"/>
    <s v="327"/>
    <x v="571"/>
    <x v="2"/>
    <m/>
    <m/>
    <m/>
    <n v="0"/>
  </r>
  <r>
    <x v="95"/>
    <s v="327"/>
    <x v="802"/>
    <x v="3"/>
    <m/>
    <m/>
    <m/>
    <n v="0"/>
  </r>
  <r>
    <x v="95"/>
    <s v="327"/>
    <x v="921"/>
    <x v="2"/>
    <m/>
    <m/>
    <m/>
    <n v="0"/>
  </r>
  <r>
    <x v="95"/>
    <s v="327"/>
    <x v="922"/>
    <x v="2"/>
    <m/>
    <m/>
    <m/>
    <n v="0"/>
  </r>
  <r>
    <x v="96"/>
    <s v="321"/>
    <x v="2"/>
    <x v="2"/>
    <m/>
    <m/>
    <m/>
    <n v="0"/>
  </r>
  <r>
    <x v="96"/>
    <s v="321"/>
    <x v="362"/>
    <x v="2"/>
    <m/>
    <m/>
    <m/>
    <n v="0"/>
  </r>
  <r>
    <x v="96"/>
    <s v="321"/>
    <x v="923"/>
    <x v="2"/>
    <m/>
    <m/>
    <m/>
    <n v="0"/>
  </r>
  <r>
    <x v="96"/>
    <s v="321"/>
    <x v="924"/>
    <x v="2"/>
    <m/>
    <m/>
    <m/>
    <n v="0"/>
  </r>
  <r>
    <x v="97"/>
    <s v="330"/>
    <x v="2"/>
    <x v="2"/>
    <m/>
    <m/>
    <m/>
    <n v="0"/>
  </r>
  <r>
    <x v="97"/>
    <s v="330"/>
    <x v="10"/>
    <x v="2"/>
    <m/>
    <m/>
    <m/>
    <n v="0"/>
  </r>
  <r>
    <x v="97"/>
    <s v="330"/>
    <x v="152"/>
    <x v="0"/>
    <m/>
    <m/>
    <m/>
    <n v="0"/>
  </r>
  <r>
    <x v="98"/>
    <s v="230"/>
    <x v="925"/>
    <x v="2"/>
    <m/>
    <m/>
    <m/>
    <n v="0"/>
  </r>
  <r>
    <x v="98"/>
    <s v="230"/>
    <x v="516"/>
    <x v="1"/>
    <m/>
    <m/>
    <m/>
    <n v="0"/>
  </r>
  <r>
    <x v="98"/>
    <s v="230"/>
    <x v="574"/>
    <x v="16"/>
    <n v="14"/>
    <m/>
    <m/>
    <n v="14"/>
  </r>
  <r>
    <x v="98"/>
    <s v="230"/>
    <x v="238"/>
    <x v="16"/>
    <n v="7"/>
    <m/>
    <m/>
    <n v="7"/>
  </r>
  <r>
    <x v="98"/>
    <s v="230"/>
    <x v="926"/>
    <x v="16"/>
    <n v="8"/>
    <n v="108"/>
    <m/>
    <n v="116"/>
  </r>
  <r>
    <x v="98"/>
    <s v="230"/>
    <x v="176"/>
    <x v="3"/>
    <m/>
    <m/>
    <m/>
    <n v="0"/>
  </r>
  <r>
    <x v="98"/>
    <s v="230"/>
    <x v="86"/>
    <x v="3"/>
    <m/>
    <m/>
    <m/>
    <n v="0"/>
  </r>
  <r>
    <x v="98"/>
    <s v="230"/>
    <x v="575"/>
    <x v="2"/>
    <m/>
    <m/>
    <m/>
    <n v="0"/>
  </r>
  <r>
    <x v="98"/>
    <s v="230"/>
    <x v="927"/>
    <x v="2"/>
    <m/>
    <m/>
    <m/>
    <n v="0"/>
  </r>
  <r>
    <x v="98"/>
    <s v="230"/>
    <x v="927"/>
    <x v="3"/>
    <m/>
    <m/>
    <m/>
    <n v="0"/>
  </r>
  <r>
    <x v="98"/>
    <s v="230"/>
    <x v="928"/>
    <x v="3"/>
    <m/>
    <m/>
    <m/>
    <n v="0"/>
  </r>
  <r>
    <x v="98"/>
    <s v="230"/>
    <x v="618"/>
    <x v="2"/>
    <m/>
    <n v="1"/>
    <n v="2"/>
    <n v="3"/>
  </r>
  <r>
    <x v="98"/>
    <s v="230"/>
    <x v="618"/>
    <x v="3"/>
    <m/>
    <n v="22"/>
    <m/>
    <n v="22"/>
  </r>
  <r>
    <x v="98"/>
    <s v="230"/>
    <x v="152"/>
    <x v="2"/>
    <m/>
    <m/>
    <m/>
    <n v="0"/>
  </r>
  <r>
    <x v="98"/>
    <s v="230"/>
    <x v="24"/>
    <x v="1"/>
    <m/>
    <m/>
    <m/>
    <n v="0"/>
  </r>
  <r>
    <x v="98"/>
    <s v="230"/>
    <x v="24"/>
    <x v="3"/>
    <m/>
    <m/>
    <m/>
    <n v="0"/>
  </r>
  <r>
    <x v="98"/>
    <s v="230"/>
    <x v="929"/>
    <x v="3"/>
    <m/>
    <m/>
    <m/>
    <n v="0"/>
  </r>
  <r>
    <x v="99"/>
    <s v="110"/>
    <x v="930"/>
    <x v="3"/>
    <m/>
    <m/>
    <m/>
    <n v="0"/>
  </r>
  <r>
    <x v="99"/>
    <s v="110"/>
    <x v="430"/>
    <x v="2"/>
    <m/>
    <m/>
    <m/>
    <n v="0"/>
  </r>
  <r>
    <x v="99"/>
    <s v="110"/>
    <x v="931"/>
    <x v="3"/>
    <m/>
    <m/>
    <m/>
    <n v="0"/>
  </r>
  <r>
    <x v="99"/>
    <s v="110"/>
    <x v="157"/>
    <x v="2"/>
    <m/>
    <n v="3"/>
    <m/>
    <n v="3"/>
  </r>
  <r>
    <x v="99"/>
    <s v="110"/>
    <x v="86"/>
    <x v="3"/>
    <m/>
    <m/>
    <m/>
    <n v="0"/>
  </r>
  <r>
    <x v="99"/>
    <s v="110"/>
    <x v="932"/>
    <x v="2"/>
    <m/>
    <m/>
    <m/>
    <n v="0"/>
  </r>
  <r>
    <x v="99"/>
    <s v="110"/>
    <x v="933"/>
    <x v="2"/>
    <m/>
    <m/>
    <m/>
    <n v="0"/>
  </r>
  <r>
    <x v="99"/>
    <s v="110"/>
    <x v="668"/>
    <x v="2"/>
    <m/>
    <m/>
    <m/>
    <n v="0"/>
  </r>
  <r>
    <x v="99"/>
    <s v="110"/>
    <x v="934"/>
    <x v="0"/>
    <m/>
    <m/>
    <m/>
    <n v="0"/>
  </r>
  <r>
    <x v="99"/>
    <s v="110"/>
    <x v="935"/>
    <x v="2"/>
    <m/>
    <m/>
    <m/>
    <n v="0"/>
  </r>
  <r>
    <x v="99"/>
    <s v="110"/>
    <x v="632"/>
    <x v="0"/>
    <m/>
    <m/>
    <m/>
    <n v="0"/>
  </r>
  <r>
    <x v="99"/>
    <s v="110"/>
    <x v="80"/>
    <x v="2"/>
    <m/>
    <m/>
    <m/>
    <n v="0"/>
  </r>
  <r>
    <x v="99"/>
    <s v="110"/>
    <x v="936"/>
    <x v="2"/>
    <m/>
    <m/>
    <m/>
    <n v="0"/>
  </r>
  <r>
    <x v="99"/>
    <s v="110"/>
    <x v="937"/>
    <x v="3"/>
    <m/>
    <m/>
    <m/>
    <n v="0"/>
  </r>
  <r>
    <x v="99"/>
    <s v="110"/>
    <x v="840"/>
    <x v="2"/>
    <m/>
    <m/>
    <m/>
    <n v="0"/>
  </r>
  <r>
    <x v="99"/>
    <s v="110"/>
    <x v="366"/>
    <x v="2"/>
    <m/>
    <m/>
    <m/>
    <n v="0"/>
  </r>
  <r>
    <x v="99"/>
    <s v="110"/>
    <x v="938"/>
    <x v="2"/>
    <m/>
    <m/>
    <m/>
    <n v="0"/>
  </r>
  <r>
    <x v="99"/>
    <s v="110"/>
    <x v="939"/>
    <x v="2"/>
    <m/>
    <m/>
    <m/>
    <n v="0"/>
  </r>
  <r>
    <x v="99"/>
    <s v="110"/>
    <x v="940"/>
    <x v="2"/>
    <m/>
    <m/>
    <m/>
    <n v="0"/>
  </r>
  <r>
    <x v="100"/>
    <s v="412"/>
    <x v="941"/>
    <x v="16"/>
    <n v="1"/>
    <m/>
    <m/>
    <n v="1"/>
  </r>
  <r>
    <x v="100"/>
    <s v="412"/>
    <x v="942"/>
    <x v="2"/>
    <m/>
    <m/>
    <m/>
    <n v="0"/>
  </r>
  <r>
    <x v="100"/>
    <s v="412"/>
    <x v="942"/>
    <x v="3"/>
    <m/>
    <m/>
    <m/>
    <n v="0"/>
  </r>
  <r>
    <x v="100"/>
    <s v="412"/>
    <x v="943"/>
    <x v="11"/>
    <m/>
    <m/>
    <m/>
    <n v="0"/>
  </r>
  <r>
    <x v="100"/>
    <s v="412"/>
    <x v="378"/>
    <x v="30"/>
    <m/>
    <m/>
    <m/>
    <n v="0"/>
  </r>
  <r>
    <x v="100"/>
    <s v="412"/>
    <x v="106"/>
    <x v="2"/>
    <m/>
    <m/>
    <m/>
    <n v="0"/>
  </r>
  <r>
    <x v="100"/>
    <s v="412"/>
    <x v="944"/>
    <x v="2"/>
    <m/>
    <m/>
    <m/>
    <n v="0"/>
  </r>
  <r>
    <x v="100"/>
    <s v="412"/>
    <x v="944"/>
    <x v="3"/>
    <m/>
    <m/>
    <m/>
    <n v="0"/>
  </r>
  <r>
    <x v="100"/>
    <s v="412"/>
    <x v="865"/>
    <x v="2"/>
    <m/>
    <m/>
    <m/>
    <n v="0"/>
  </r>
  <r>
    <x v="100"/>
    <s v="412"/>
    <x v="742"/>
    <x v="3"/>
    <m/>
    <m/>
    <m/>
    <n v="0"/>
  </r>
  <r>
    <x v="100"/>
    <s v="412"/>
    <x v="922"/>
    <x v="18"/>
    <m/>
    <m/>
    <m/>
    <n v="0"/>
  </r>
  <r>
    <x v="101"/>
    <s v="211"/>
    <x v="152"/>
    <x v="0"/>
    <m/>
    <m/>
    <m/>
    <n v="0"/>
  </r>
  <r>
    <x v="101"/>
    <s v="211"/>
    <x v="945"/>
    <x v="3"/>
    <n v="1"/>
    <m/>
    <m/>
    <n v="1"/>
  </r>
  <r>
    <x v="101"/>
    <s v="211"/>
    <x v="47"/>
    <x v="2"/>
    <m/>
    <m/>
    <m/>
    <n v="0"/>
  </r>
  <r>
    <x v="101"/>
    <s v="211"/>
    <x v="919"/>
    <x v="3"/>
    <m/>
    <m/>
    <m/>
    <n v="0"/>
  </r>
  <r>
    <x v="101"/>
    <s v="211"/>
    <x v="154"/>
    <x v="2"/>
    <m/>
    <m/>
    <m/>
    <n v="0"/>
  </r>
  <r>
    <x v="101"/>
    <s v="211"/>
    <x v="154"/>
    <x v="3"/>
    <m/>
    <m/>
    <m/>
    <n v="0"/>
  </r>
  <r>
    <x v="101"/>
    <s v="211"/>
    <x v="91"/>
    <x v="2"/>
    <m/>
    <m/>
    <m/>
    <n v="0"/>
  </r>
  <r>
    <x v="101"/>
    <s v="211"/>
    <x v="92"/>
    <x v="2"/>
    <m/>
    <m/>
    <m/>
    <n v="0"/>
  </r>
  <r>
    <x v="101"/>
    <s v="211"/>
    <x v="946"/>
    <x v="2"/>
    <m/>
    <m/>
    <m/>
    <n v="0"/>
  </r>
  <r>
    <x v="101"/>
    <s v="211"/>
    <x v="235"/>
    <x v="2"/>
    <m/>
    <m/>
    <m/>
    <n v="0"/>
  </r>
  <r>
    <x v="102"/>
    <s v="232"/>
    <x v="168"/>
    <x v="3"/>
    <m/>
    <m/>
    <m/>
    <n v="0"/>
  </r>
  <r>
    <x v="102"/>
    <s v="232"/>
    <x v="947"/>
    <x v="2"/>
    <m/>
    <m/>
    <m/>
    <n v="0"/>
  </r>
  <r>
    <x v="102"/>
    <s v="232"/>
    <x v="480"/>
    <x v="2"/>
    <n v="3"/>
    <m/>
    <m/>
    <n v="3"/>
  </r>
  <r>
    <x v="102"/>
    <s v="232"/>
    <x v="2"/>
    <x v="2"/>
    <m/>
    <m/>
    <m/>
    <n v="0"/>
  </r>
  <r>
    <x v="102"/>
    <s v="232"/>
    <x v="34"/>
    <x v="2"/>
    <m/>
    <m/>
    <m/>
    <n v="0"/>
  </r>
  <r>
    <x v="102"/>
    <s v="232"/>
    <x v="948"/>
    <x v="2"/>
    <m/>
    <m/>
    <m/>
    <n v="0"/>
  </r>
  <r>
    <x v="102"/>
    <s v="232"/>
    <x v="35"/>
    <x v="2"/>
    <m/>
    <m/>
    <m/>
    <n v="0"/>
  </r>
  <r>
    <x v="102"/>
    <s v="232"/>
    <x v="36"/>
    <x v="2"/>
    <m/>
    <m/>
    <m/>
    <n v="0"/>
  </r>
  <r>
    <x v="102"/>
    <s v="232"/>
    <x v="3"/>
    <x v="2"/>
    <m/>
    <m/>
    <m/>
    <n v="0"/>
  </r>
  <r>
    <x v="102"/>
    <s v="232"/>
    <x v="949"/>
    <x v="2"/>
    <m/>
    <m/>
    <m/>
    <n v="0"/>
  </r>
  <r>
    <x v="102"/>
    <s v="232"/>
    <x v="950"/>
    <x v="11"/>
    <n v="1"/>
    <m/>
    <m/>
    <n v="1"/>
  </r>
  <r>
    <x v="102"/>
    <s v="232"/>
    <x v="934"/>
    <x v="2"/>
    <m/>
    <m/>
    <m/>
    <n v="0"/>
  </r>
  <r>
    <x v="102"/>
    <s v="232"/>
    <x v="695"/>
    <x v="2"/>
    <n v="3"/>
    <m/>
    <m/>
    <n v="3"/>
  </r>
  <r>
    <x v="102"/>
    <s v="232"/>
    <x v="951"/>
    <x v="2"/>
    <n v="6"/>
    <m/>
    <m/>
    <n v="6"/>
  </r>
  <r>
    <x v="102"/>
    <s v="232"/>
    <x v="172"/>
    <x v="2"/>
    <m/>
    <m/>
    <m/>
    <n v="0"/>
  </r>
  <r>
    <x v="102"/>
    <s v="232"/>
    <x v="172"/>
    <x v="3"/>
    <m/>
    <m/>
    <m/>
    <n v="0"/>
  </r>
  <r>
    <x v="102"/>
    <s v="232"/>
    <x v="106"/>
    <x v="2"/>
    <m/>
    <m/>
    <m/>
    <n v="0"/>
  </r>
  <r>
    <x v="102"/>
    <s v="232"/>
    <x v="952"/>
    <x v="3"/>
    <m/>
    <m/>
    <m/>
    <n v="0"/>
  </r>
  <r>
    <x v="102"/>
    <s v="232"/>
    <x v="953"/>
    <x v="3"/>
    <m/>
    <m/>
    <m/>
    <n v="0"/>
  </r>
  <r>
    <x v="102"/>
    <s v="232"/>
    <x v="954"/>
    <x v="2"/>
    <m/>
    <m/>
    <m/>
    <n v="0"/>
  </r>
  <r>
    <x v="102"/>
    <s v="232"/>
    <x v="80"/>
    <x v="2"/>
    <n v="4"/>
    <m/>
    <m/>
    <n v="4"/>
  </r>
  <r>
    <x v="102"/>
    <s v="232"/>
    <x v="955"/>
    <x v="3"/>
    <m/>
    <m/>
    <m/>
    <n v="0"/>
  </r>
  <r>
    <x v="102"/>
    <s v="232"/>
    <x v="956"/>
    <x v="2"/>
    <m/>
    <m/>
    <m/>
    <n v="0"/>
  </r>
  <r>
    <x v="102"/>
    <s v="232"/>
    <x v="956"/>
    <x v="3"/>
    <m/>
    <m/>
    <m/>
    <n v="0"/>
  </r>
  <r>
    <x v="102"/>
    <s v="232"/>
    <x v="957"/>
    <x v="2"/>
    <m/>
    <m/>
    <m/>
    <n v="0"/>
  </r>
  <r>
    <x v="102"/>
    <s v="232"/>
    <x v="957"/>
    <x v="3"/>
    <m/>
    <m/>
    <m/>
    <n v="0"/>
  </r>
  <r>
    <x v="102"/>
    <s v="232"/>
    <x v="958"/>
    <x v="2"/>
    <m/>
    <m/>
    <m/>
    <n v="0"/>
  </r>
  <r>
    <x v="102"/>
    <s v="232"/>
    <x v="959"/>
    <x v="2"/>
    <m/>
    <m/>
    <m/>
    <n v="0"/>
  </r>
  <r>
    <x v="102"/>
    <s v="232"/>
    <x v="959"/>
    <x v="3"/>
    <m/>
    <m/>
    <m/>
    <n v="0"/>
  </r>
  <r>
    <x v="102"/>
    <s v="232"/>
    <x v="960"/>
    <x v="2"/>
    <m/>
    <m/>
    <m/>
    <n v="0"/>
  </r>
  <r>
    <x v="102"/>
    <s v="232"/>
    <x v="960"/>
    <x v="3"/>
    <m/>
    <m/>
    <m/>
    <n v="0"/>
  </r>
  <r>
    <x v="102"/>
    <s v="232"/>
    <x v="337"/>
    <x v="2"/>
    <m/>
    <m/>
    <m/>
    <n v="0"/>
  </r>
  <r>
    <x v="102"/>
    <s v="232"/>
    <x v="961"/>
    <x v="5"/>
    <m/>
    <m/>
    <m/>
    <n v="0"/>
  </r>
  <r>
    <x v="102"/>
    <s v="232"/>
    <x v="961"/>
    <x v="3"/>
    <m/>
    <m/>
    <m/>
    <n v="0"/>
  </r>
  <r>
    <x v="102"/>
    <s v="232"/>
    <x v="962"/>
    <x v="2"/>
    <m/>
    <m/>
    <m/>
    <n v="0"/>
  </r>
  <r>
    <x v="102"/>
    <s v="232"/>
    <x v="962"/>
    <x v="3"/>
    <m/>
    <m/>
    <m/>
    <n v="0"/>
  </r>
  <r>
    <x v="102"/>
    <s v="232"/>
    <x v="963"/>
    <x v="5"/>
    <m/>
    <m/>
    <m/>
    <n v="0"/>
  </r>
  <r>
    <x v="103"/>
    <s v="231"/>
    <x v="964"/>
    <x v="3"/>
    <m/>
    <m/>
    <m/>
    <n v="0"/>
  </r>
  <r>
    <x v="103"/>
    <s v="231"/>
    <x v="965"/>
    <x v="5"/>
    <n v="4"/>
    <m/>
    <m/>
    <n v="4"/>
  </r>
  <r>
    <x v="103"/>
    <s v="231"/>
    <x v="516"/>
    <x v="1"/>
    <m/>
    <m/>
    <m/>
    <n v="0"/>
  </r>
  <r>
    <x v="103"/>
    <s v="231"/>
    <x v="966"/>
    <x v="5"/>
    <n v="10"/>
    <m/>
    <m/>
    <n v="10"/>
  </r>
  <r>
    <x v="103"/>
    <s v="231"/>
    <x v="2"/>
    <x v="1"/>
    <m/>
    <m/>
    <m/>
    <n v="0"/>
  </r>
  <r>
    <x v="103"/>
    <s v="231"/>
    <x v="967"/>
    <x v="5"/>
    <m/>
    <m/>
    <m/>
    <n v="0"/>
  </r>
  <r>
    <x v="103"/>
    <s v="231"/>
    <x v="3"/>
    <x v="2"/>
    <m/>
    <m/>
    <m/>
    <n v="0"/>
  </r>
  <r>
    <x v="103"/>
    <s v="231"/>
    <x v="968"/>
    <x v="3"/>
    <m/>
    <m/>
    <m/>
    <n v="0"/>
  </r>
  <r>
    <x v="103"/>
    <s v="231"/>
    <x v="537"/>
    <x v="11"/>
    <m/>
    <m/>
    <m/>
    <n v="0"/>
  </r>
  <r>
    <x v="103"/>
    <s v="231"/>
    <x v="626"/>
    <x v="2"/>
    <m/>
    <m/>
    <m/>
    <n v="0"/>
  </r>
  <r>
    <x v="103"/>
    <s v="231"/>
    <x v="499"/>
    <x v="2"/>
    <m/>
    <m/>
    <m/>
    <n v="0"/>
  </r>
  <r>
    <x v="103"/>
    <s v="231"/>
    <x v="50"/>
    <x v="3"/>
    <m/>
    <m/>
    <m/>
    <n v="0"/>
  </r>
  <r>
    <x v="103"/>
    <s v="231"/>
    <x v="919"/>
    <x v="3"/>
    <m/>
    <m/>
    <m/>
    <n v="0"/>
  </r>
  <r>
    <x v="103"/>
    <s v="231"/>
    <x v="410"/>
    <x v="3"/>
    <m/>
    <m/>
    <m/>
    <n v="0"/>
  </r>
  <r>
    <x v="103"/>
    <s v="231"/>
    <x v="92"/>
    <x v="3"/>
    <m/>
    <m/>
    <m/>
    <n v="0"/>
  </r>
  <r>
    <x v="103"/>
    <s v="231"/>
    <x v="969"/>
    <x v="2"/>
    <m/>
    <m/>
    <m/>
    <n v="0"/>
  </r>
  <r>
    <x v="103"/>
    <s v="231"/>
    <x v="970"/>
    <x v="9"/>
    <m/>
    <m/>
    <m/>
    <n v="0"/>
  </r>
  <r>
    <x v="104"/>
    <s v="111"/>
    <x v="971"/>
    <x v="6"/>
    <m/>
    <m/>
    <m/>
    <n v="0"/>
  </r>
  <r>
    <x v="104"/>
    <s v="111"/>
    <x v="157"/>
    <x v="9"/>
    <m/>
    <m/>
    <m/>
    <n v="0"/>
  </r>
  <r>
    <x v="104"/>
    <s v="111"/>
    <x v="157"/>
    <x v="2"/>
    <m/>
    <m/>
    <m/>
    <n v="0"/>
  </r>
  <r>
    <x v="104"/>
    <s v="111"/>
    <x v="86"/>
    <x v="3"/>
    <m/>
    <m/>
    <m/>
    <n v="0"/>
  </r>
  <r>
    <x v="104"/>
    <s v="111"/>
    <x v="171"/>
    <x v="2"/>
    <m/>
    <m/>
    <m/>
    <n v="0"/>
  </r>
  <r>
    <x v="104"/>
    <s v="111"/>
    <x v="808"/>
    <x v="3"/>
    <m/>
    <m/>
    <m/>
    <n v="0"/>
  </r>
  <r>
    <x v="104"/>
    <s v="111"/>
    <x v="838"/>
    <x v="2"/>
    <m/>
    <m/>
    <m/>
    <n v="0"/>
  </r>
  <r>
    <x v="104"/>
    <s v="111"/>
    <x v="328"/>
    <x v="2"/>
    <m/>
    <m/>
    <m/>
    <n v="0"/>
  </r>
  <r>
    <x v="104"/>
    <s v="111"/>
    <x v="139"/>
    <x v="2"/>
    <m/>
    <m/>
    <m/>
    <n v="0"/>
  </r>
  <r>
    <x v="104"/>
    <s v="111"/>
    <x v="139"/>
    <x v="3"/>
    <m/>
    <m/>
    <m/>
    <n v="0"/>
  </r>
  <r>
    <x v="104"/>
    <s v="111"/>
    <x v="21"/>
    <x v="2"/>
    <m/>
    <m/>
    <m/>
    <n v="0"/>
  </r>
  <r>
    <x v="104"/>
    <s v="111"/>
    <x v="776"/>
    <x v="2"/>
    <m/>
    <m/>
    <m/>
    <n v="0"/>
  </r>
  <r>
    <x v="104"/>
    <s v="111"/>
    <x v="27"/>
    <x v="8"/>
    <m/>
    <m/>
    <m/>
    <n v="0"/>
  </r>
  <r>
    <x v="104"/>
    <s v="111"/>
    <x v="840"/>
    <x v="3"/>
    <m/>
    <n v="6"/>
    <m/>
    <n v="6"/>
  </r>
  <r>
    <x v="104"/>
    <s v="111"/>
    <x v="591"/>
    <x v="2"/>
    <m/>
    <m/>
    <m/>
    <n v="0"/>
  </r>
  <r>
    <x v="104"/>
    <s v="111"/>
    <x v="972"/>
    <x v="2"/>
    <m/>
    <m/>
    <m/>
    <n v="0"/>
  </r>
  <r>
    <x v="104"/>
    <s v="111"/>
    <x v="671"/>
    <x v="2"/>
    <m/>
    <m/>
    <m/>
    <n v="0"/>
  </r>
  <r>
    <x v="104"/>
    <s v="111"/>
    <x v="973"/>
    <x v="2"/>
    <m/>
    <n v="2"/>
    <m/>
    <n v="2"/>
  </r>
  <r>
    <x v="104"/>
    <s v="111"/>
    <x v="973"/>
    <x v="3"/>
    <m/>
    <n v="1"/>
    <m/>
    <n v="1"/>
  </r>
  <r>
    <x v="105"/>
    <s v="212"/>
    <x v="648"/>
    <x v="17"/>
    <m/>
    <m/>
    <m/>
    <n v="0"/>
  </r>
  <r>
    <x v="105"/>
    <s v="212"/>
    <x v="516"/>
    <x v="1"/>
    <m/>
    <m/>
    <m/>
    <n v="0"/>
  </r>
  <r>
    <x v="105"/>
    <s v="212"/>
    <x v="236"/>
    <x v="2"/>
    <m/>
    <m/>
    <m/>
    <n v="0"/>
  </r>
  <r>
    <x v="105"/>
    <s v="212"/>
    <x v="236"/>
    <x v="3"/>
    <m/>
    <m/>
    <m/>
    <n v="0"/>
  </r>
  <r>
    <x v="105"/>
    <s v="212"/>
    <x v="86"/>
    <x v="3"/>
    <m/>
    <m/>
    <m/>
    <n v="0"/>
  </r>
  <r>
    <x v="105"/>
    <s v="212"/>
    <x v="240"/>
    <x v="2"/>
    <m/>
    <m/>
    <m/>
    <n v="0"/>
  </r>
  <r>
    <x v="105"/>
    <s v="212"/>
    <x v="974"/>
    <x v="2"/>
    <m/>
    <m/>
    <m/>
    <n v="0"/>
  </r>
  <r>
    <x v="105"/>
    <s v="212"/>
    <x v="974"/>
    <x v="3"/>
    <m/>
    <m/>
    <m/>
    <n v="0"/>
  </r>
  <r>
    <x v="105"/>
    <s v="212"/>
    <x v="589"/>
    <x v="3"/>
    <n v="2"/>
    <m/>
    <m/>
    <n v="2"/>
  </r>
  <r>
    <x v="105"/>
    <s v="212"/>
    <x v="695"/>
    <x v="2"/>
    <m/>
    <m/>
    <m/>
    <n v="0"/>
  </r>
  <r>
    <x v="105"/>
    <s v="212"/>
    <x v="695"/>
    <x v="3"/>
    <m/>
    <m/>
    <m/>
    <n v="0"/>
  </r>
  <r>
    <x v="105"/>
    <s v="212"/>
    <x v="106"/>
    <x v="2"/>
    <m/>
    <m/>
    <m/>
    <n v="0"/>
  </r>
  <r>
    <x v="105"/>
    <s v="212"/>
    <x v="975"/>
    <x v="19"/>
    <m/>
    <m/>
    <m/>
    <n v="0"/>
  </r>
  <r>
    <x v="105"/>
    <s v="212"/>
    <x v="975"/>
    <x v="2"/>
    <m/>
    <m/>
    <m/>
    <n v="0"/>
  </r>
  <r>
    <x v="105"/>
    <s v="212"/>
    <x v="975"/>
    <x v="3"/>
    <m/>
    <m/>
    <m/>
    <n v="0"/>
  </r>
  <r>
    <x v="105"/>
    <s v="212"/>
    <x v="976"/>
    <x v="2"/>
    <m/>
    <m/>
    <m/>
    <n v="0"/>
  </r>
  <r>
    <x v="105"/>
    <s v="212"/>
    <x v="977"/>
    <x v="8"/>
    <n v="1"/>
    <m/>
    <m/>
    <n v="1"/>
  </r>
  <r>
    <x v="105"/>
    <s v="212"/>
    <x v="978"/>
    <x v="2"/>
    <m/>
    <m/>
    <m/>
    <n v="0"/>
  </r>
  <r>
    <x v="105"/>
    <s v="212"/>
    <x v="626"/>
    <x v="2"/>
    <m/>
    <m/>
    <m/>
    <n v="0"/>
  </r>
  <r>
    <x v="105"/>
    <s v="212"/>
    <x v="142"/>
    <x v="2"/>
    <m/>
    <m/>
    <m/>
    <n v="0"/>
  </r>
  <r>
    <x v="105"/>
    <s v="212"/>
    <x v="142"/>
    <x v="3"/>
    <m/>
    <m/>
    <m/>
    <n v="0"/>
  </r>
  <r>
    <x v="105"/>
    <s v="212"/>
    <x v="979"/>
    <x v="2"/>
    <m/>
    <m/>
    <m/>
    <n v="0"/>
  </r>
  <r>
    <x v="105"/>
    <s v="212"/>
    <x v="980"/>
    <x v="2"/>
    <m/>
    <m/>
    <m/>
    <n v="0"/>
  </r>
  <r>
    <x v="105"/>
    <s v="212"/>
    <x v="265"/>
    <x v="2"/>
    <m/>
    <m/>
    <m/>
    <n v="0"/>
  </r>
  <r>
    <x v="105"/>
    <s v="212"/>
    <x v="92"/>
    <x v="2"/>
    <m/>
    <m/>
    <m/>
    <n v="0"/>
  </r>
  <r>
    <x v="105"/>
    <s v="212"/>
    <x v="744"/>
    <x v="2"/>
    <m/>
    <m/>
    <m/>
    <n v="0"/>
  </r>
  <r>
    <x v="105"/>
    <s v="212"/>
    <x v="744"/>
    <x v="3"/>
    <m/>
    <m/>
    <m/>
    <n v="0"/>
  </r>
  <r>
    <x v="105"/>
    <s v="212"/>
    <x v="792"/>
    <x v="2"/>
    <m/>
    <m/>
    <m/>
    <n v="0"/>
  </r>
  <r>
    <x v="105"/>
    <s v="212"/>
    <x v="981"/>
    <x v="11"/>
    <m/>
    <m/>
    <m/>
    <n v="0"/>
  </r>
  <r>
    <x v="105"/>
    <s v="212"/>
    <x v="981"/>
    <x v="3"/>
    <m/>
    <m/>
    <m/>
    <n v="0"/>
  </r>
  <r>
    <x v="105"/>
    <s v="212"/>
    <x v="982"/>
    <x v="21"/>
    <m/>
    <m/>
    <m/>
    <n v="0"/>
  </r>
  <r>
    <x v="105"/>
    <s v="212"/>
    <x v="982"/>
    <x v="11"/>
    <m/>
    <m/>
    <m/>
    <n v="0"/>
  </r>
  <r>
    <x v="105"/>
    <s v="212"/>
    <x v="455"/>
    <x v="3"/>
    <m/>
    <m/>
    <m/>
    <n v="0"/>
  </r>
  <r>
    <x v="106"/>
    <s v="113"/>
    <x v="983"/>
    <x v="3"/>
    <n v="2"/>
    <m/>
    <m/>
    <n v="2"/>
  </r>
  <r>
    <x v="106"/>
    <s v="113"/>
    <x v="984"/>
    <x v="3"/>
    <n v="2"/>
    <m/>
    <m/>
    <n v="2"/>
  </r>
  <r>
    <x v="106"/>
    <s v="113"/>
    <x v="985"/>
    <x v="2"/>
    <n v="2"/>
    <m/>
    <m/>
    <n v="2"/>
  </r>
  <r>
    <x v="106"/>
    <s v="113"/>
    <x v="710"/>
    <x v="3"/>
    <m/>
    <m/>
    <m/>
    <n v="0"/>
  </r>
  <r>
    <x v="106"/>
    <s v="113"/>
    <x v="986"/>
    <x v="2"/>
    <m/>
    <m/>
    <m/>
    <n v="0"/>
  </r>
  <r>
    <x v="106"/>
    <s v="113"/>
    <x v="682"/>
    <x v="2"/>
    <m/>
    <m/>
    <m/>
    <n v="0"/>
  </r>
  <r>
    <x v="106"/>
    <s v="113"/>
    <x v="987"/>
    <x v="2"/>
    <m/>
    <m/>
    <m/>
    <n v="0"/>
  </r>
  <r>
    <x v="106"/>
    <s v="113"/>
    <x v="988"/>
    <x v="2"/>
    <m/>
    <m/>
    <m/>
    <n v="0"/>
  </r>
  <r>
    <x v="106"/>
    <s v="113"/>
    <x v="989"/>
    <x v="3"/>
    <m/>
    <m/>
    <m/>
    <n v="0"/>
  </r>
  <r>
    <x v="107"/>
    <s v="313"/>
    <x v="6"/>
    <x v="4"/>
    <m/>
    <m/>
    <m/>
    <n v="0"/>
  </r>
  <r>
    <x v="107"/>
    <s v="313"/>
    <x v="8"/>
    <x v="5"/>
    <m/>
    <m/>
    <m/>
    <n v="0"/>
  </r>
  <r>
    <x v="107"/>
    <s v="313"/>
    <x v="9"/>
    <x v="25"/>
    <n v="9"/>
    <m/>
    <m/>
    <n v="9"/>
  </r>
  <r>
    <x v="107"/>
    <s v="313"/>
    <x v="990"/>
    <x v="3"/>
    <m/>
    <m/>
    <m/>
    <n v="0"/>
  </r>
  <r>
    <x v="107"/>
    <s v="313"/>
    <x v="632"/>
    <x v="0"/>
    <m/>
    <m/>
    <m/>
    <n v="0"/>
  </r>
  <r>
    <x v="107"/>
    <s v="313"/>
    <x v="181"/>
    <x v="5"/>
    <m/>
    <m/>
    <m/>
    <n v="0"/>
  </r>
  <r>
    <x v="107"/>
    <s v="313"/>
    <x v="80"/>
    <x v="2"/>
    <m/>
    <m/>
    <m/>
    <n v="0"/>
  </r>
  <r>
    <x v="107"/>
    <s v="313"/>
    <x v="80"/>
    <x v="3"/>
    <m/>
    <m/>
    <m/>
    <n v="0"/>
  </r>
  <r>
    <x v="108"/>
    <s v="328"/>
    <x v="54"/>
    <x v="13"/>
    <m/>
    <m/>
    <m/>
    <n v="0"/>
  </r>
  <r>
    <x v="108"/>
    <s v="328"/>
    <x v="875"/>
    <x v="0"/>
    <m/>
    <m/>
    <m/>
    <n v="0"/>
  </r>
  <r>
    <x v="108"/>
    <s v="328"/>
    <x v="170"/>
    <x v="3"/>
    <m/>
    <m/>
    <m/>
    <n v="0"/>
  </r>
  <r>
    <x v="108"/>
    <s v="328"/>
    <x v="585"/>
    <x v="8"/>
    <m/>
    <n v="49"/>
    <m/>
    <n v="49"/>
  </r>
  <r>
    <x v="108"/>
    <s v="328"/>
    <x v="24"/>
    <x v="0"/>
    <m/>
    <m/>
    <m/>
    <n v="0"/>
  </r>
  <r>
    <x v="108"/>
    <s v="328"/>
    <x v="879"/>
    <x v="3"/>
    <n v="1"/>
    <m/>
    <m/>
    <n v="1"/>
  </r>
  <r>
    <x v="108"/>
    <s v="328"/>
    <x v="991"/>
    <x v="2"/>
    <m/>
    <m/>
    <m/>
    <n v="0"/>
  </r>
</pivotCacheRecords>
</file>

<file path=xl/pivotCache/pivotCacheRecords5.xml><?xml version="1.0" encoding="utf-8"?>
<pivotCacheRecords xmlns="http://schemas.openxmlformats.org/spreadsheetml/2006/main" xmlns:r="http://schemas.openxmlformats.org/officeDocument/2006/relationships" count="1621">
  <r>
    <x v="0"/>
    <s v="314"/>
    <s v="1986/00/00"/>
    <x v="0"/>
    <m/>
  </r>
  <r>
    <x v="0"/>
    <s v="314"/>
    <s v="2003/08/31"/>
    <x v="1"/>
    <m/>
  </r>
  <r>
    <x v="0"/>
    <s v="314"/>
    <s v="2007/07/00"/>
    <x v="2"/>
    <m/>
  </r>
  <r>
    <x v="0"/>
    <s v="314"/>
    <s v="2008/06/02"/>
    <x v="2"/>
    <m/>
  </r>
  <r>
    <x v="0"/>
    <s v="314"/>
    <s v="2009/01/21"/>
    <x v="3"/>
    <m/>
  </r>
  <r>
    <x v="0"/>
    <s v="314"/>
    <s v="2011/04/11"/>
    <x v="0"/>
    <m/>
  </r>
  <r>
    <x v="0"/>
    <s v="314"/>
    <s v="2011/04/11"/>
    <x v="3"/>
    <m/>
  </r>
  <r>
    <x v="1"/>
    <s v="301"/>
    <s v="2006/12/00"/>
    <x v="4"/>
    <m/>
  </r>
  <r>
    <x v="1"/>
    <s v="301"/>
    <s v="2006/12/07"/>
    <x v="1"/>
    <m/>
  </r>
  <r>
    <x v="1"/>
    <s v="301"/>
    <s v="2007/02/12"/>
    <x v="5"/>
    <m/>
  </r>
  <r>
    <x v="1"/>
    <s v="301"/>
    <s v="2007/10/25"/>
    <x v="6"/>
    <m/>
  </r>
  <r>
    <x v="1"/>
    <s v="301"/>
    <s v="2008/06/02"/>
    <x v="2"/>
    <m/>
  </r>
  <r>
    <x v="2"/>
    <s v="329"/>
    <s v="2007/07/00"/>
    <x v="2"/>
    <m/>
  </r>
  <r>
    <x v="2"/>
    <s v="329"/>
    <s v="2007/09/19"/>
    <x v="2"/>
    <m/>
  </r>
  <r>
    <x v="2"/>
    <s v="329"/>
    <s v="2010/11/15"/>
    <x v="7"/>
    <m/>
  </r>
  <r>
    <x v="2"/>
    <s v="329"/>
    <s v="2012/08/22"/>
    <x v="3"/>
    <m/>
  </r>
  <r>
    <x v="2"/>
    <s v="329"/>
    <s v="2012/11/00"/>
    <x v="3"/>
    <m/>
  </r>
  <r>
    <x v="2"/>
    <s v="329"/>
    <s v="2013/10/00"/>
    <x v="2"/>
    <m/>
  </r>
  <r>
    <x v="2"/>
    <s v="329"/>
    <s v="2013/10/00"/>
    <x v="3"/>
    <m/>
  </r>
  <r>
    <x v="2"/>
    <s v="329"/>
    <s v="2013/10/04"/>
    <x v="2"/>
    <m/>
  </r>
  <r>
    <x v="2"/>
    <s v="329"/>
    <s v="2014/10/02"/>
    <x v="2"/>
    <m/>
  </r>
  <r>
    <x v="3"/>
    <s v="308"/>
    <s v="2011/06/25"/>
    <x v="3"/>
    <m/>
  </r>
  <r>
    <x v="3"/>
    <s v="308"/>
    <s v="2011/06/27"/>
    <x v="8"/>
    <m/>
  </r>
  <r>
    <x v="3"/>
    <s v="308"/>
    <s v="2013/11/05"/>
    <x v="2"/>
    <m/>
  </r>
  <r>
    <x v="3"/>
    <s v="308"/>
    <s v="2014/09/09"/>
    <x v="3"/>
    <m/>
  </r>
  <r>
    <x v="4"/>
    <s v="315"/>
    <s v="2007/07/00"/>
    <x v="2"/>
    <m/>
  </r>
  <r>
    <x v="4"/>
    <s v="315"/>
    <s v="2010/11/11"/>
    <x v="2"/>
    <m/>
  </r>
  <r>
    <x v="4"/>
    <s v="315"/>
    <s v="2011/03/01"/>
    <x v="0"/>
    <m/>
  </r>
  <r>
    <x v="4"/>
    <s v="315"/>
    <s v="2011/06/23"/>
    <x v="8"/>
    <m/>
  </r>
  <r>
    <x v="4"/>
    <s v="315"/>
    <s v="2011/09/14"/>
    <x v="2"/>
    <m/>
  </r>
  <r>
    <x v="5"/>
    <s v="311"/>
    <s v="2003/01/24"/>
    <x v="9"/>
    <m/>
  </r>
  <r>
    <x v="5"/>
    <s v="311"/>
    <s v="2011/01/24"/>
    <x v="9"/>
    <m/>
  </r>
  <r>
    <x v="5"/>
    <s v="311"/>
    <s v="2011/09/15"/>
    <x v="9"/>
    <m/>
  </r>
  <r>
    <x v="5"/>
    <s v="311"/>
    <s v="2013/05/00"/>
    <x v="10"/>
    <m/>
  </r>
  <r>
    <x v="5"/>
    <s v="311"/>
    <s v="2013/05/03"/>
    <x v="3"/>
    <m/>
  </r>
  <r>
    <x v="5"/>
    <s v="311"/>
    <s v="2015/04/07"/>
    <x v="11"/>
    <m/>
  </r>
  <r>
    <x v="5"/>
    <s v="311"/>
    <s v="2016/11/14"/>
    <x v="2"/>
    <m/>
  </r>
  <r>
    <x v="5"/>
    <s v="311"/>
    <s v="2018/06/20"/>
    <x v="3"/>
    <m/>
  </r>
  <r>
    <x v="6"/>
    <s v="216"/>
    <s v="2007/00/00"/>
    <x v="2"/>
    <m/>
  </r>
  <r>
    <x v="6"/>
    <s v="216"/>
    <s v="2007/07/00"/>
    <x v="2"/>
    <m/>
  </r>
  <r>
    <x v="6"/>
    <s v="216"/>
    <s v="2007/08/00"/>
    <x v="2"/>
    <m/>
  </r>
  <r>
    <x v="6"/>
    <s v="216"/>
    <s v="2007/08/00"/>
    <x v="3"/>
    <m/>
  </r>
  <r>
    <x v="6"/>
    <s v="216"/>
    <s v="2007/08/24"/>
    <x v="2"/>
    <m/>
  </r>
  <r>
    <x v="6"/>
    <s v="216"/>
    <s v="2007/09/00"/>
    <x v="2"/>
    <m/>
  </r>
  <r>
    <x v="6"/>
    <s v="216"/>
    <s v="2007/10/00"/>
    <x v="2"/>
    <m/>
  </r>
  <r>
    <x v="6"/>
    <s v="216"/>
    <s v="2007/10/00"/>
    <x v="3"/>
    <m/>
  </r>
  <r>
    <x v="6"/>
    <s v="216"/>
    <s v="2008/00/00"/>
    <x v="0"/>
    <m/>
  </r>
  <r>
    <x v="6"/>
    <s v="216"/>
    <s v="2008/00/00"/>
    <x v="5"/>
    <m/>
  </r>
  <r>
    <x v="6"/>
    <s v="216"/>
    <s v="2008/06/02"/>
    <x v="2"/>
    <m/>
  </r>
  <r>
    <x v="6"/>
    <s v="216"/>
    <s v="2008/08/00"/>
    <x v="3"/>
    <m/>
  </r>
  <r>
    <x v="6"/>
    <s v="216"/>
    <s v="2009/03/31"/>
    <x v="3"/>
    <m/>
  </r>
  <r>
    <x v="6"/>
    <s v="216"/>
    <s v="2009/06/00"/>
    <x v="0"/>
    <m/>
  </r>
  <r>
    <x v="6"/>
    <s v="216"/>
    <s v="2009/06/30"/>
    <x v="3"/>
    <m/>
  </r>
  <r>
    <x v="6"/>
    <s v="216"/>
    <s v="2009/11/16"/>
    <x v="2"/>
    <m/>
  </r>
  <r>
    <x v="6"/>
    <s v="216"/>
    <s v="2010/07/29"/>
    <x v="2"/>
    <m/>
  </r>
  <r>
    <x v="6"/>
    <s v="216"/>
    <s v="2010/09/30"/>
    <x v="2"/>
    <m/>
  </r>
  <r>
    <x v="6"/>
    <s v="216"/>
    <s v="2010/09/30"/>
    <x v="10"/>
    <m/>
  </r>
  <r>
    <x v="6"/>
    <s v="216"/>
    <s v="2010/10/05"/>
    <x v="2"/>
    <m/>
  </r>
  <r>
    <x v="6"/>
    <s v="216"/>
    <s v="2011/11/15"/>
    <x v="2"/>
    <m/>
  </r>
  <r>
    <x v="6"/>
    <s v="216"/>
    <s v="2011/12/28"/>
    <x v="2"/>
    <m/>
  </r>
  <r>
    <x v="6"/>
    <s v="216"/>
    <s v="2012/06/05"/>
    <x v="3"/>
    <m/>
  </r>
  <r>
    <x v="6"/>
    <s v="216"/>
    <s v="2012/08/00"/>
    <x v="2"/>
    <m/>
  </r>
  <r>
    <x v="6"/>
    <s v="216"/>
    <s v="2012/08/00"/>
    <x v="3"/>
    <m/>
  </r>
  <r>
    <x v="6"/>
    <s v="216"/>
    <s v="2013/03/02"/>
    <x v="2"/>
    <m/>
  </r>
  <r>
    <x v="6"/>
    <s v="216"/>
    <s v="2013/11/06"/>
    <x v="2"/>
    <m/>
  </r>
  <r>
    <x v="6"/>
    <s v="216"/>
    <s v="2016/11/04"/>
    <x v="12"/>
    <m/>
  </r>
  <r>
    <x v="6"/>
    <s v="216"/>
    <s v="2018/06/20"/>
    <x v="3"/>
    <m/>
  </r>
  <r>
    <x v="7"/>
    <s v="316"/>
    <s v="2000/00/00"/>
    <x v="13"/>
    <m/>
  </r>
  <r>
    <x v="7"/>
    <s v="316"/>
    <s v="2006/09/09"/>
    <x v="14"/>
    <m/>
  </r>
  <r>
    <x v="7"/>
    <s v="316"/>
    <s v="2007/07/00"/>
    <x v="2"/>
    <m/>
  </r>
  <r>
    <x v="7"/>
    <s v="316"/>
    <s v="2009/03/22"/>
    <x v="2"/>
    <m/>
  </r>
  <r>
    <x v="7"/>
    <s v="316"/>
    <s v="2009/04/02"/>
    <x v="3"/>
    <m/>
  </r>
  <r>
    <x v="7"/>
    <s v="316"/>
    <s v="2012/03/26"/>
    <x v="4"/>
    <m/>
  </r>
  <r>
    <x v="7"/>
    <s v="316"/>
    <s v="2012/08/07"/>
    <x v="2"/>
    <m/>
  </r>
  <r>
    <x v="7"/>
    <s v="316"/>
    <s v="2013/08/07"/>
    <x v="3"/>
    <m/>
  </r>
  <r>
    <x v="8"/>
    <s v="302"/>
    <s v="1997/09/11"/>
    <x v="5"/>
    <n v="1500"/>
  </r>
  <r>
    <x v="8"/>
    <s v="302"/>
    <s v="2001/07/17"/>
    <x v="2"/>
    <m/>
  </r>
  <r>
    <x v="8"/>
    <s v="302"/>
    <s v="2001/07/17"/>
    <x v="3"/>
    <m/>
  </r>
  <r>
    <x v="8"/>
    <s v="302"/>
    <s v="2007/07/00"/>
    <x v="2"/>
    <m/>
  </r>
  <r>
    <x v="8"/>
    <s v="302"/>
    <s v="2010/06/24"/>
    <x v="2"/>
    <m/>
  </r>
  <r>
    <x v="8"/>
    <s v="302"/>
    <s v="2010/06/24"/>
    <x v="3"/>
    <m/>
  </r>
  <r>
    <x v="8"/>
    <s v="302"/>
    <s v="2011/09/19"/>
    <x v="15"/>
    <m/>
  </r>
  <r>
    <x v="9"/>
    <s v="303"/>
    <s v="1998/04/31"/>
    <x v="16"/>
    <m/>
  </r>
  <r>
    <x v="9"/>
    <s v="303"/>
    <s v="1998/05/07"/>
    <x v="5"/>
    <m/>
  </r>
  <r>
    <x v="9"/>
    <s v="303"/>
    <s v="2000/06/10"/>
    <x v="16"/>
    <m/>
  </r>
  <r>
    <x v="9"/>
    <s v="303"/>
    <s v="2001/07/10"/>
    <x v="16"/>
    <m/>
  </r>
  <r>
    <x v="9"/>
    <s v="303"/>
    <s v="2001/09/22"/>
    <x v="17"/>
    <m/>
  </r>
  <r>
    <x v="9"/>
    <s v="303"/>
    <s v="2002/03/01"/>
    <x v="18"/>
    <m/>
  </r>
  <r>
    <x v="9"/>
    <s v="303"/>
    <s v="2003/09/05"/>
    <x v="2"/>
    <n v="300"/>
  </r>
  <r>
    <x v="9"/>
    <s v="303"/>
    <s v="2006/07/12"/>
    <x v="16"/>
    <m/>
  </r>
  <r>
    <x v="9"/>
    <s v="303"/>
    <s v="2006/12/00"/>
    <x v="4"/>
    <m/>
  </r>
  <r>
    <x v="9"/>
    <s v="303"/>
    <s v="2007/02/12"/>
    <x v="5"/>
    <m/>
  </r>
  <r>
    <x v="9"/>
    <s v="303"/>
    <s v="2007/07/04"/>
    <x v="2"/>
    <m/>
  </r>
  <r>
    <x v="9"/>
    <s v="303"/>
    <s v="2007/09/12"/>
    <x v="4"/>
    <m/>
  </r>
  <r>
    <x v="9"/>
    <s v="303"/>
    <s v="2009/01/13"/>
    <x v="4"/>
    <m/>
  </r>
  <r>
    <x v="9"/>
    <s v="303"/>
    <s v="2009/03/19"/>
    <x v="2"/>
    <m/>
  </r>
  <r>
    <x v="9"/>
    <s v="303"/>
    <s v="2009/07/28"/>
    <x v="0"/>
    <m/>
  </r>
  <r>
    <x v="9"/>
    <s v="303"/>
    <s v="2009/07/28"/>
    <x v="3"/>
    <m/>
  </r>
  <r>
    <x v="9"/>
    <s v="303"/>
    <s v="2011/06/14"/>
    <x v="8"/>
    <m/>
  </r>
  <r>
    <x v="9"/>
    <s v="303"/>
    <s v="2011/07/03"/>
    <x v="8"/>
    <m/>
  </r>
  <r>
    <x v="9"/>
    <s v="303"/>
    <s v="2011/09/16"/>
    <x v="2"/>
    <m/>
  </r>
  <r>
    <x v="9"/>
    <s v="303"/>
    <s v="2012/07/30"/>
    <x v="3"/>
    <m/>
  </r>
  <r>
    <x v="9"/>
    <s v="303"/>
    <s v="2012/10/12"/>
    <x v="3"/>
    <m/>
  </r>
  <r>
    <x v="9"/>
    <s v="303"/>
    <s v="2013/09/05"/>
    <x v="2"/>
    <m/>
  </r>
  <r>
    <x v="9"/>
    <s v="303"/>
    <s v="2013/11/02"/>
    <x v="5"/>
    <m/>
  </r>
  <r>
    <x v="9"/>
    <s v="303"/>
    <s v="2014/03/20"/>
    <x v="5"/>
    <m/>
  </r>
  <r>
    <x v="10"/>
    <s v="217"/>
    <s v="2009/07/21"/>
    <x v="3"/>
    <m/>
  </r>
  <r>
    <x v="10"/>
    <s v="217"/>
    <s v="2011/09/14"/>
    <x v="1"/>
    <n v="52.21"/>
  </r>
  <r>
    <x v="10"/>
    <s v="217"/>
    <s v="2013/01/00"/>
    <x v="2"/>
    <m/>
  </r>
  <r>
    <x v="10"/>
    <s v="217"/>
    <s v="2013/01/07"/>
    <x v="2"/>
    <m/>
  </r>
  <r>
    <x v="10"/>
    <s v="217"/>
    <s v="2013/01/07"/>
    <x v="3"/>
    <m/>
  </r>
  <r>
    <x v="10"/>
    <s v="217"/>
    <s v="2013/01/09"/>
    <x v="2"/>
    <m/>
  </r>
  <r>
    <x v="10"/>
    <s v="217"/>
    <s v="2013/01/17"/>
    <x v="2"/>
    <m/>
  </r>
  <r>
    <x v="10"/>
    <s v="217"/>
    <s v="2013/03/19"/>
    <x v="3"/>
    <m/>
  </r>
  <r>
    <x v="10"/>
    <s v="217"/>
    <s v="2013/09/00"/>
    <x v="2"/>
    <m/>
  </r>
  <r>
    <x v="11"/>
    <s v="218"/>
    <s v="1997/00/00"/>
    <x v="1"/>
    <m/>
  </r>
  <r>
    <x v="11"/>
    <s v="218"/>
    <s v="1997/00/00"/>
    <x v="3"/>
    <m/>
  </r>
  <r>
    <x v="11"/>
    <s v="218"/>
    <s v="1998/05/24"/>
    <x v="2"/>
    <m/>
  </r>
  <r>
    <x v="11"/>
    <s v="218"/>
    <s v="2006/12/07"/>
    <x v="1"/>
    <m/>
  </r>
  <r>
    <x v="11"/>
    <s v="218"/>
    <s v="2007/05/31"/>
    <x v="2"/>
    <m/>
  </r>
  <r>
    <x v="11"/>
    <s v="218"/>
    <s v="2007/05/31"/>
    <x v="3"/>
    <m/>
  </r>
  <r>
    <x v="11"/>
    <s v="218"/>
    <s v="2007/06/03"/>
    <x v="2"/>
    <m/>
  </r>
  <r>
    <x v="11"/>
    <s v="218"/>
    <s v="2007/07/00"/>
    <x v="2"/>
    <m/>
  </r>
  <r>
    <x v="11"/>
    <s v="218"/>
    <s v="2007/08/00"/>
    <x v="2"/>
    <m/>
  </r>
  <r>
    <x v="11"/>
    <s v="218"/>
    <s v="2007/08/01"/>
    <x v="2"/>
    <m/>
  </r>
  <r>
    <x v="11"/>
    <s v="218"/>
    <s v="2007/08/07"/>
    <x v="2"/>
    <m/>
  </r>
  <r>
    <x v="11"/>
    <s v="218"/>
    <s v="2007/10/00"/>
    <x v="2"/>
    <n v="1168"/>
  </r>
  <r>
    <x v="11"/>
    <s v="218"/>
    <s v="2007/10/01"/>
    <x v="2"/>
    <n v="446"/>
  </r>
  <r>
    <x v="11"/>
    <s v="218"/>
    <s v="2007/10/01"/>
    <x v="3"/>
    <m/>
  </r>
  <r>
    <x v="11"/>
    <s v="218"/>
    <s v="2007/10/12"/>
    <x v="3"/>
    <m/>
  </r>
  <r>
    <x v="11"/>
    <s v="218"/>
    <s v="2010/02/00"/>
    <x v="2"/>
    <m/>
  </r>
  <r>
    <x v="11"/>
    <s v="218"/>
    <s v="2010/03/01"/>
    <x v="2"/>
    <m/>
  </r>
  <r>
    <x v="11"/>
    <s v="218"/>
    <s v="2010/03/20"/>
    <x v="2"/>
    <m/>
  </r>
  <r>
    <x v="11"/>
    <s v="218"/>
    <s v="2010/04/20"/>
    <x v="3"/>
    <n v="400"/>
  </r>
  <r>
    <x v="11"/>
    <s v="218"/>
    <s v="2010/04/24"/>
    <x v="2"/>
    <m/>
  </r>
  <r>
    <x v="11"/>
    <s v="218"/>
    <s v="2010/05/25"/>
    <x v="2"/>
    <m/>
  </r>
  <r>
    <x v="11"/>
    <s v="218"/>
    <s v="2010/08/14"/>
    <x v="2"/>
    <m/>
  </r>
  <r>
    <x v="11"/>
    <s v="218"/>
    <s v="2010/09/01"/>
    <x v="2"/>
    <m/>
  </r>
  <r>
    <x v="11"/>
    <s v="218"/>
    <s v="2010/10/00"/>
    <x v="2"/>
    <n v="1577"/>
  </r>
  <r>
    <x v="11"/>
    <s v="218"/>
    <s v="2010/10/01"/>
    <x v="2"/>
    <m/>
  </r>
  <r>
    <x v="11"/>
    <s v="218"/>
    <s v="2011/08/28"/>
    <x v="3"/>
    <m/>
  </r>
  <r>
    <x v="11"/>
    <s v="218"/>
    <s v="2012/00/00"/>
    <x v="2"/>
    <m/>
  </r>
  <r>
    <x v="11"/>
    <s v="218"/>
    <s v="2012/06/00"/>
    <x v="2"/>
    <m/>
  </r>
  <r>
    <x v="11"/>
    <s v="218"/>
    <s v="2012/06/25"/>
    <x v="2"/>
    <m/>
  </r>
  <r>
    <x v="11"/>
    <s v="218"/>
    <s v="2012/06/28"/>
    <x v="2"/>
    <m/>
  </r>
  <r>
    <x v="11"/>
    <s v="218"/>
    <s v="2012/07/01"/>
    <x v="3"/>
    <m/>
  </r>
  <r>
    <x v="11"/>
    <s v="218"/>
    <s v="2012/10/00"/>
    <x v="3"/>
    <m/>
  </r>
  <r>
    <x v="11"/>
    <s v="218"/>
    <s v="2012/10/01"/>
    <x v="3"/>
    <n v="259"/>
  </r>
  <r>
    <x v="11"/>
    <s v="218"/>
    <s v="2013/08/09"/>
    <x v="2"/>
    <n v="4"/>
  </r>
  <r>
    <x v="11"/>
    <s v="218"/>
    <s v="2013/08/10"/>
    <x v="2"/>
    <m/>
  </r>
  <r>
    <x v="11"/>
    <s v="218"/>
    <s v="2013/09/23"/>
    <x v="2"/>
    <m/>
  </r>
  <r>
    <x v="11"/>
    <s v="218"/>
    <s v="2013/09/25"/>
    <x v="2"/>
    <m/>
  </r>
  <r>
    <x v="11"/>
    <s v="218"/>
    <s v="2013/10/00"/>
    <x v="3"/>
    <m/>
  </r>
  <r>
    <x v="11"/>
    <s v="218"/>
    <s v="2014/06/02"/>
    <x v="2"/>
    <m/>
  </r>
  <r>
    <x v="11"/>
    <s v="218"/>
    <s v="2014/06/05"/>
    <x v="19"/>
    <m/>
  </r>
  <r>
    <x v="11"/>
    <s v="218"/>
    <s v="2014/06/05"/>
    <x v="2"/>
    <m/>
  </r>
  <r>
    <x v="11"/>
    <s v="218"/>
    <s v="2014/09/11"/>
    <x v="2"/>
    <m/>
  </r>
  <r>
    <x v="11"/>
    <s v="218"/>
    <s v="2015/04/26"/>
    <x v="3"/>
    <n v="95"/>
  </r>
  <r>
    <x v="11"/>
    <s v="218"/>
    <s v="2017/05/30"/>
    <x v="2"/>
    <m/>
  </r>
  <r>
    <x v="11"/>
    <s v="218"/>
    <s v="2017/08/27"/>
    <x v="2"/>
    <m/>
  </r>
  <r>
    <x v="11"/>
    <s v="218"/>
    <s v="2018/06/19"/>
    <x v="3"/>
    <m/>
  </r>
  <r>
    <x v="12"/>
    <s v="201"/>
    <s v="2003/02/17"/>
    <x v="11"/>
    <m/>
  </r>
  <r>
    <x v="12"/>
    <s v="201"/>
    <s v="2003/09/30"/>
    <x v="20"/>
    <m/>
  </r>
  <r>
    <x v="12"/>
    <s v="201"/>
    <s v="2009/10/02"/>
    <x v="19"/>
    <m/>
  </r>
  <r>
    <x v="12"/>
    <s v="201"/>
    <s v="2014/03/06"/>
    <x v="2"/>
    <m/>
  </r>
  <r>
    <x v="12"/>
    <s v="201"/>
    <s v="2016/04/16"/>
    <x v="14"/>
    <m/>
  </r>
  <r>
    <x v="12"/>
    <s v="201"/>
    <s v="2016/04/18"/>
    <x v="2"/>
    <n v="10"/>
  </r>
  <r>
    <x v="12"/>
    <s v="201"/>
    <s v="2016/04/18"/>
    <x v="14"/>
    <m/>
  </r>
  <r>
    <x v="12"/>
    <s v="201"/>
    <s v="2016/04/18"/>
    <x v="3"/>
    <m/>
  </r>
  <r>
    <x v="12"/>
    <s v="201"/>
    <s v="2018/04/16"/>
    <x v="21"/>
    <n v="10"/>
  </r>
  <r>
    <x v="13"/>
    <s v="424"/>
    <s v="2002/05/09"/>
    <x v="3"/>
    <m/>
  </r>
  <r>
    <x v="13"/>
    <s v="424"/>
    <s v="2010/03/10"/>
    <x v="11"/>
    <m/>
  </r>
  <r>
    <x v="13"/>
    <s v="424"/>
    <s v="2010/10/04"/>
    <x v="2"/>
    <m/>
  </r>
  <r>
    <x v="13"/>
    <s v="424"/>
    <s v="2010/10/24"/>
    <x v="2"/>
    <m/>
  </r>
  <r>
    <x v="13"/>
    <s v="424"/>
    <s v="2011/07/26"/>
    <x v="2"/>
    <n v="52.2"/>
  </r>
  <r>
    <x v="13"/>
    <s v="424"/>
    <s v="2011/07/26"/>
    <x v="3"/>
    <n v="209.81"/>
  </r>
  <r>
    <x v="13"/>
    <s v="424"/>
    <s v="2011/09/26"/>
    <x v="2"/>
    <m/>
  </r>
  <r>
    <x v="14"/>
    <s v="108"/>
    <s v="2010/04/24"/>
    <x v="3"/>
    <m/>
  </r>
  <r>
    <x v="14"/>
    <s v="108"/>
    <s v="2011/06/16"/>
    <x v="2"/>
    <m/>
  </r>
  <r>
    <x v="14"/>
    <s v="108"/>
    <s v="2011/06/24"/>
    <x v="8"/>
    <m/>
  </r>
  <r>
    <x v="14"/>
    <s v="108"/>
    <s v="2011/07/01"/>
    <x v="8"/>
    <m/>
  </r>
  <r>
    <x v="14"/>
    <s v="108"/>
    <s v="2011/07/01"/>
    <x v="2"/>
    <m/>
  </r>
  <r>
    <x v="14"/>
    <s v="108"/>
    <s v="2011/07/01"/>
    <x v="3"/>
    <m/>
  </r>
  <r>
    <x v="14"/>
    <s v="108"/>
    <s v="2012/04/14"/>
    <x v="21"/>
    <m/>
  </r>
  <r>
    <x v="14"/>
    <s v="108"/>
    <s v="2014/04/01"/>
    <x v="2"/>
    <m/>
  </r>
  <r>
    <x v="15"/>
    <s v="219"/>
    <s v="2005/06/00"/>
    <x v="2"/>
    <m/>
  </r>
  <r>
    <x v="15"/>
    <s v="219"/>
    <s v="2007/07/00"/>
    <x v="1"/>
    <m/>
  </r>
  <r>
    <x v="15"/>
    <s v="219"/>
    <s v="2007/07/00"/>
    <x v="2"/>
    <m/>
  </r>
  <r>
    <x v="15"/>
    <s v="219"/>
    <s v="2007/10/00"/>
    <x v="2"/>
    <m/>
  </r>
  <r>
    <x v="15"/>
    <s v="219"/>
    <s v="2007/11/18"/>
    <x v="3"/>
    <m/>
  </r>
  <r>
    <x v="15"/>
    <s v="219"/>
    <s v="2008/06/02"/>
    <x v="2"/>
    <m/>
  </r>
  <r>
    <x v="15"/>
    <s v="219"/>
    <s v="2010/04/06"/>
    <x v="1"/>
    <m/>
  </r>
  <r>
    <x v="15"/>
    <s v="219"/>
    <s v="2010/08/12"/>
    <x v="5"/>
    <m/>
  </r>
  <r>
    <x v="15"/>
    <s v="219"/>
    <s v="2011/08/02"/>
    <x v="0"/>
    <m/>
  </r>
  <r>
    <x v="15"/>
    <s v="219"/>
    <s v="2011/09/23"/>
    <x v="1"/>
    <m/>
  </r>
  <r>
    <x v="15"/>
    <s v="219"/>
    <s v="2012/09/00"/>
    <x v="19"/>
    <m/>
  </r>
  <r>
    <x v="15"/>
    <s v="219"/>
    <s v="2012/09/00"/>
    <x v="2"/>
    <m/>
  </r>
  <r>
    <x v="15"/>
    <s v="219"/>
    <s v="2012/09/00"/>
    <x v="3"/>
    <m/>
  </r>
  <r>
    <x v="15"/>
    <s v="219"/>
    <s v="2016/05/25"/>
    <x v="2"/>
    <m/>
  </r>
  <r>
    <x v="15"/>
    <s v="219"/>
    <s v="2018/06/14"/>
    <x v="6"/>
    <m/>
  </r>
  <r>
    <x v="15"/>
    <s v="219"/>
    <s v="2018/06/20"/>
    <x v="3"/>
    <n v="3174.25"/>
  </r>
  <r>
    <x v="16"/>
    <s v="105"/>
    <s v="2005/03/03"/>
    <x v="9"/>
    <m/>
  </r>
  <r>
    <x v="16"/>
    <s v="105"/>
    <s v="2008/10/24"/>
    <x v="2"/>
    <m/>
  </r>
  <r>
    <x v="16"/>
    <s v="105"/>
    <s v="2009/05/00"/>
    <x v="0"/>
    <m/>
  </r>
  <r>
    <x v="16"/>
    <s v="105"/>
    <s v="2009/09/26"/>
    <x v="2"/>
    <m/>
  </r>
  <r>
    <x v="16"/>
    <s v="105"/>
    <s v="2009/09/27"/>
    <x v="8"/>
    <m/>
  </r>
  <r>
    <x v="16"/>
    <s v="105"/>
    <s v="2009/10/23"/>
    <x v="2"/>
    <n v="59"/>
  </r>
  <r>
    <x v="16"/>
    <s v="105"/>
    <s v="2010/12/30"/>
    <x v="2"/>
    <n v="328.98999999999995"/>
  </r>
  <r>
    <x v="16"/>
    <s v="105"/>
    <s v="2011/02/01"/>
    <x v="2"/>
    <n v="152.36000000000001"/>
  </r>
  <r>
    <x v="16"/>
    <s v="105"/>
    <s v="2011/03/25"/>
    <x v="2"/>
    <m/>
  </r>
  <r>
    <x v="16"/>
    <s v="105"/>
    <s v="2014/08/26"/>
    <x v="2"/>
    <m/>
  </r>
  <r>
    <x v="16"/>
    <s v="105"/>
    <s v="2017/09/19"/>
    <x v="3"/>
    <m/>
  </r>
  <r>
    <x v="17"/>
    <s v="220"/>
    <s v="1992/00/00"/>
    <x v="3"/>
    <m/>
  </r>
  <r>
    <x v="17"/>
    <s v="220"/>
    <s v="2003/08/27"/>
    <x v="2"/>
    <m/>
  </r>
  <r>
    <x v="17"/>
    <s v="220"/>
    <s v="2010/02/08"/>
    <x v="3"/>
    <m/>
  </r>
  <r>
    <x v="17"/>
    <s v="220"/>
    <s v="2010/03/25"/>
    <x v="2"/>
    <m/>
  </r>
  <r>
    <x v="17"/>
    <s v="220"/>
    <s v="2010/05/14"/>
    <x v="2"/>
    <m/>
  </r>
  <r>
    <x v="17"/>
    <s v="220"/>
    <s v="2011/10/14"/>
    <x v="2"/>
    <m/>
  </r>
  <r>
    <x v="17"/>
    <s v="220"/>
    <s v="2013/04/20"/>
    <x v="2"/>
    <m/>
  </r>
  <r>
    <x v="17"/>
    <s v="220"/>
    <s v="2013/04/20"/>
    <x v="3"/>
    <m/>
  </r>
  <r>
    <x v="17"/>
    <s v="220"/>
    <s v="2016/10/04"/>
    <x v="3"/>
    <n v="46"/>
  </r>
  <r>
    <x v="18"/>
    <s v="215"/>
    <s v="2008/08/07"/>
    <x v="16"/>
    <m/>
  </r>
  <r>
    <x v="18"/>
    <s v="215"/>
    <s v="2010/09/30"/>
    <x v="3"/>
    <m/>
  </r>
  <r>
    <x v="18"/>
    <s v="215"/>
    <s v="2011/06/07"/>
    <x v="2"/>
    <m/>
  </r>
  <r>
    <x v="18"/>
    <s v="215"/>
    <s v="2011/07/15"/>
    <x v="9"/>
    <m/>
  </r>
  <r>
    <x v="18"/>
    <s v="215"/>
    <s v="2011/08/18"/>
    <x v="3"/>
    <m/>
  </r>
  <r>
    <x v="18"/>
    <s v="215"/>
    <s v="2011/08/28"/>
    <x v="2"/>
    <m/>
  </r>
  <r>
    <x v="18"/>
    <s v="215"/>
    <s v="2011/08/29"/>
    <x v="2"/>
    <m/>
  </r>
  <r>
    <x v="18"/>
    <s v="215"/>
    <s v="2011/09/05"/>
    <x v="19"/>
    <m/>
  </r>
  <r>
    <x v="18"/>
    <s v="215"/>
    <s v="2011/09/15"/>
    <x v="2"/>
    <m/>
  </r>
  <r>
    <x v="18"/>
    <s v="215"/>
    <s v="2011/09/15"/>
    <x v="3"/>
    <m/>
  </r>
  <r>
    <x v="18"/>
    <s v="215"/>
    <s v="2011/11/11"/>
    <x v="2"/>
    <m/>
  </r>
  <r>
    <x v="18"/>
    <s v="215"/>
    <s v="2012/06/05"/>
    <x v="2"/>
    <m/>
  </r>
  <r>
    <x v="18"/>
    <s v="215"/>
    <s v="2013/00/19"/>
    <x v="2"/>
    <m/>
  </r>
  <r>
    <x v="18"/>
    <s v="215"/>
    <s v="2013/04/17"/>
    <x v="2"/>
    <m/>
  </r>
  <r>
    <x v="18"/>
    <s v="215"/>
    <s v="2013/05/00"/>
    <x v="2"/>
    <m/>
  </r>
  <r>
    <x v="18"/>
    <s v="215"/>
    <s v="2015/05/01"/>
    <x v="2"/>
    <n v="4075"/>
  </r>
  <r>
    <x v="18"/>
    <s v="215"/>
    <s v="2017/04/10"/>
    <x v="18"/>
    <m/>
  </r>
  <r>
    <x v="18"/>
    <s v="215"/>
    <s v="2017/04/17"/>
    <x v="22"/>
    <m/>
  </r>
  <r>
    <x v="18"/>
    <s v="215"/>
    <s v="2017/04/17"/>
    <x v="18"/>
    <m/>
  </r>
  <r>
    <x v="18"/>
    <s v="215"/>
    <s v="2017/05/28"/>
    <x v="5"/>
    <m/>
  </r>
  <r>
    <x v="18"/>
    <s v="215"/>
    <s v="2017/05/28"/>
    <x v="3"/>
    <m/>
  </r>
  <r>
    <x v="18"/>
    <s v="215"/>
    <s v="2017/06/28"/>
    <x v="23"/>
    <n v="15204"/>
  </r>
  <r>
    <x v="18"/>
    <s v="215"/>
    <s v="2017/06/28"/>
    <x v="9"/>
    <n v="6993"/>
  </r>
  <r>
    <x v="18"/>
    <s v="215"/>
    <s v="2017/06/28"/>
    <x v="3"/>
    <n v="2768"/>
  </r>
  <r>
    <x v="18"/>
    <s v="215"/>
    <s v="2018/06/07"/>
    <x v="3"/>
    <m/>
  </r>
  <r>
    <x v="19"/>
    <s v="416"/>
    <s v="2005/08/17"/>
    <x v="16"/>
    <m/>
  </r>
  <r>
    <x v="19"/>
    <s v="416"/>
    <s v="2009/11/16"/>
    <x v="2"/>
    <m/>
  </r>
  <r>
    <x v="19"/>
    <s v="416"/>
    <s v="2011/09/15"/>
    <x v="19"/>
    <m/>
  </r>
  <r>
    <x v="19"/>
    <s v="416"/>
    <s v="2011/09/15"/>
    <x v="2"/>
    <m/>
  </r>
  <r>
    <x v="19"/>
    <s v="416"/>
    <s v="2013/05/00"/>
    <x v="2"/>
    <m/>
  </r>
  <r>
    <x v="19"/>
    <s v="416"/>
    <s v="2016/03/23"/>
    <x v="3"/>
    <m/>
  </r>
  <r>
    <x v="20"/>
    <s v="401"/>
    <s v="1992/04/04"/>
    <x v="3"/>
    <m/>
  </r>
  <r>
    <x v="20"/>
    <s v="401"/>
    <s v="1993/00/00"/>
    <x v="2"/>
    <m/>
  </r>
  <r>
    <x v="20"/>
    <s v="401"/>
    <s v="2000/05/06"/>
    <x v="3"/>
    <m/>
  </r>
  <r>
    <x v="20"/>
    <s v="401"/>
    <s v="2000/07/07"/>
    <x v="16"/>
    <m/>
  </r>
  <r>
    <x v="20"/>
    <s v="401"/>
    <s v="2000/07/24"/>
    <x v="16"/>
    <m/>
  </r>
  <r>
    <x v="20"/>
    <s v="401"/>
    <s v="2001/11/02"/>
    <x v="3"/>
    <m/>
  </r>
  <r>
    <x v="20"/>
    <s v="401"/>
    <s v="2002/02/01"/>
    <x v="16"/>
    <m/>
  </r>
  <r>
    <x v="20"/>
    <s v="401"/>
    <s v="2002/05/09"/>
    <x v="2"/>
    <m/>
  </r>
  <r>
    <x v="20"/>
    <s v="401"/>
    <s v="2004/04/29"/>
    <x v="3"/>
    <m/>
  </r>
  <r>
    <x v="20"/>
    <s v="401"/>
    <s v="2004/05/31"/>
    <x v="3"/>
    <m/>
  </r>
  <r>
    <x v="20"/>
    <s v="401"/>
    <s v="2004/10/15"/>
    <x v="2"/>
    <n v="423"/>
  </r>
  <r>
    <x v="20"/>
    <s v="401"/>
    <s v="2006/08/03"/>
    <x v="2"/>
    <m/>
  </r>
  <r>
    <x v="20"/>
    <s v="401"/>
    <s v="2007/02/07"/>
    <x v="2"/>
    <m/>
  </r>
  <r>
    <x v="20"/>
    <s v="401"/>
    <s v="2007/11/05"/>
    <x v="7"/>
    <m/>
  </r>
  <r>
    <x v="20"/>
    <s v="401"/>
    <s v="2007/11/27"/>
    <x v="3"/>
    <m/>
  </r>
  <r>
    <x v="20"/>
    <s v="401"/>
    <s v="2008/00/00"/>
    <x v="24"/>
    <m/>
  </r>
  <r>
    <x v="20"/>
    <s v="401"/>
    <s v="2011/02/22"/>
    <x v="14"/>
    <m/>
  </r>
  <r>
    <x v="20"/>
    <s v="401"/>
    <s v="2011/10/14"/>
    <x v="25"/>
    <m/>
  </r>
  <r>
    <x v="20"/>
    <s v="401"/>
    <s v="2011/11/15"/>
    <x v="2"/>
    <m/>
  </r>
  <r>
    <x v="20"/>
    <s v="401"/>
    <s v="2012/06/30"/>
    <x v="3"/>
    <m/>
  </r>
  <r>
    <x v="20"/>
    <s v="401"/>
    <s v="2017/09/04"/>
    <x v="2"/>
    <m/>
  </r>
  <r>
    <x v="20"/>
    <s v="401"/>
    <s v="2017/09/04"/>
    <x v="3"/>
    <m/>
  </r>
  <r>
    <x v="21"/>
    <s v="402"/>
    <s v="2002/05/09"/>
    <x v="2"/>
    <m/>
  </r>
  <r>
    <x v="21"/>
    <s v="402"/>
    <s v="2008/02/04"/>
    <x v="17"/>
    <m/>
  </r>
  <r>
    <x v="21"/>
    <s v="402"/>
    <s v="2008/06/02"/>
    <x v="2"/>
    <m/>
  </r>
  <r>
    <x v="21"/>
    <s v="402"/>
    <s v="2009/03/21"/>
    <x v="2"/>
    <m/>
  </r>
  <r>
    <x v="21"/>
    <s v="402"/>
    <s v="2009/07/21"/>
    <x v="3"/>
    <m/>
  </r>
  <r>
    <x v="21"/>
    <s v="402"/>
    <s v="2012/08/27"/>
    <x v="3"/>
    <m/>
  </r>
  <r>
    <x v="21"/>
    <s v="402"/>
    <s v="2013/08/16"/>
    <x v="2"/>
    <m/>
  </r>
  <r>
    <x v="21"/>
    <s v="402"/>
    <s v="2013/09/12"/>
    <x v="2"/>
    <m/>
  </r>
  <r>
    <x v="21"/>
    <s v="402"/>
    <s v="2014/03/00"/>
    <x v="2"/>
    <m/>
  </r>
  <r>
    <x v="21"/>
    <s v="402"/>
    <s v="2014/06/00"/>
    <x v="2"/>
    <m/>
  </r>
  <r>
    <x v="21"/>
    <s v="402"/>
    <s v="2014/06/25"/>
    <x v="2"/>
    <m/>
  </r>
  <r>
    <x v="21"/>
    <s v="402"/>
    <s v="2014/06/25"/>
    <x v="3"/>
    <m/>
  </r>
  <r>
    <x v="21"/>
    <s v="402"/>
    <s v="2015/03/02"/>
    <x v="2"/>
    <m/>
  </r>
  <r>
    <x v="21"/>
    <s v="402"/>
    <s v="2015/03/04"/>
    <x v="2"/>
    <m/>
  </r>
  <r>
    <x v="21"/>
    <s v="402"/>
    <s v="2015/03/20"/>
    <x v="3"/>
    <m/>
  </r>
  <r>
    <x v="21"/>
    <s v="402"/>
    <s v="2015/06/17"/>
    <x v="2"/>
    <m/>
  </r>
  <r>
    <x v="21"/>
    <s v="402"/>
    <s v="2015/11/06"/>
    <x v="3"/>
    <m/>
  </r>
  <r>
    <x v="21"/>
    <s v="402"/>
    <s v="2015/12/03"/>
    <x v="2"/>
    <m/>
  </r>
  <r>
    <x v="21"/>
    <s v="402"/>
    <s v="2015/12/16"/>
    <x v="2"/>
    <m/>
  </r>
  <r>
    <x v="21"/>
    <s v="402"/>
    <s v="2015/12/16"/>
    <x v="3"/>
    <m/>
  </r>
  <r>
    <x v="21"/>
    <s v="402"/>
    <s v="2016/11/03"/>
    <x v="2"/>
    <m/>
  </r>
  <r>
    <x v="21"/>
    <s v="402"/>
    <s v="2016/11/04"/>
    <x v="18"/>
    <m/>
  </r>
  <r>
    <x v="21"/>
    <s v="402"/>
    <s v="2017/10/11"/>
    <x v="11"/>
    <m/>
  </r>
  <r>
    <x v="21"/>
    <s v="402"/>
    <s v="2018/05/23"/>
    <x v="2"/>
    <m/>
  </r>
  <r>
    <x v="22"/>
    <s v="202"/>
    <s v="1989/06/01"/>
    <x v="2"/>
    <m/>
  </r>
  <r>
    <x v="22"/>
    <s v="202"/>
    <s v="2009/07/21"/>
    <x v="3"/>
    <m/>
  </r>
  <r>
    <x v="22"/>
    <s v="202"/>
    <s v="2009/10/24"/>
    <x v="2"/>
    <m/>
  </r>
  <r>
    <x v="22"/>
    <s v="202"/>
    <s v="2009/10/26"/>
    <x v="11"/>
    <m/>
  </r>
  <r>
    <x v="22"/>
    <s v="202"/>
    <s v="2011/10/25"/>
    <x v="16"/>
    <m/>
  </r>
  <r>
    <x v="22"/>
    <s v="202"/>
    <s v="2015/05/24"/>
    <x v="2"/>
    <m/>
  </r>
  <r>
    <x v="22"/>
    <s v="202"/>
    <s v="2015/06/06"/>
    <x v="2"/>
    <m/>
  </r>
  <r>
    <x v="22"/>
    <s v="202"/>
    <s v="2015/10/01"/>
    <x v="2"/>
    <m/>
  </r>
  <r>
    <x v="22"/>
    <s v="202"/>
    <s v="2017/02/01"/>
    <x v="2"/>
    <m/>
  </r>
  <r>
    <x v="23"/>
    <s v="221"/>
    <s v="2006/11/28"/>
    <x v="2"/>
    <m/>
  </r>
  <r>
    <x v="23"/>
    <s v="221"/>
    <s v="2008/06/10"/>
    <x v="16"/>
    <m/>
  </r>
  <r>
    <x v="23"/>
    <s v="221"/>
    <s v="2008/06/18"/>
    <x v="16"/>
    <m/>
  </r>
  <r>
    <x v="23"/>
    <s v="221"/>
    <s v="2009/07/21"/>
    <x v="9"/>
    <m/>
  </r>
  <r>
    <x v="23"/>
    <s v="221"/>
    <s v="2010/02/00"/>
    <x v="2"/>
    <m/>
  </r>
  <r>
    <x v="23"/>
    <s v="221"/>
    <s v="2010/02/20"/>
    <x v="3"/>
    <m/>
  </r>
  <r>
    <x v="23"/>
    <s v="221"/>
    <s v="2010/03/04"/>
    <x v="2"/>
    <m/>
  </r>
  <r>
    <x v="23"/>
    <s v="221"/>
    <s v="2010/03/10"/>
    <x v="2"/>
    <m/>
  </r>
  <r>
    <x v="23"/>
    <s v="221"/>
    <s v="2010/04/23"/>
    <x v="11"/>
    <m/>
  </r>
  <r>
    <x v="23"/>
    <s v="221"/>
    <s v="2011/02/00"/>
    <x v="2"/>
    <m/>
  </r>
  <r>
    <x v="23"/>
    <s v="221"/>
    <s v="2011/07/00"/>
    <x v="2"/>
    <m/>
  </r>
  <r>
    <x v="23"/>
    <s v="221"/>
    <s v="2011/08/29"/>
    <x v="2"/>
    <m/>
  </r>
  <r>
    <x v="23"/>
    <s v="221"/>
    <s v="2011/09/09"/>
    <x v="2"/>
    <n v="726.51"/>
  </r>
  <r>
    <x v="23"/>
    <s v="221"/>
    <s v="2011/09/09"/>
    <x v="3"/>
    <n v="119.78999999999999"/>
  </r>
  <r>
    <x v="23"/>
    <s v="221"/>
    <s v="2011/09/19"/>
    <x v="2"/>
    <m/>
  </r>
  <r>
    <x v="23"/>
    <s v="221"/>
    <s v="2011/09/20"/>
    <x v="2"/>
    <m/>
  </r>
  <r>
    <x v="23"/>
    <s v="221"/>
    <s v="2014/00/00"/>
    <x v="2"/>
    <m/>
  </r>
  <r>
    <x v="23"/>
    <s v="221"/>
    <s v="2014/04/01"/>
    <x v="2"/>
    <m/>
  </r>
  <r>
    <x v="23"/>
    <s v="221"/>
    <s v="2014/04/02"/>
    <x v="3"/>
    <m/>
  </r>
  <r>
    <x v="23"/>
    <s v="221"/>
    <s v="2014/07/11"/>
    <x v="2"/>
    <m/>
  </r>
  <r>
    <x v="23"/>
    <s v="221"/>
    <s v="2014/11/09"/>
    <x v="3"/>
    <m/>
  </r>
  <r>
    <x v="23"/>
    <s v="221"/>
    <s v="2015/06/05"/>
    <x v="2"/>
    <m/>
  </r>
  <r>
    <x v="23"/>
    <s v="221"/>
    <s v="2015/06/17"/>
    <x v="3"/>
    <m/>
  </r>
  <r>
    <x v="23"/>
    <s v="221"/>
    <s v="2015/10/22"/>
    <x v="2"/>
    <m/>
  </r>
  <r>
    <x v="23"/>
    <s v="221"/>
    <s v="2016/11/14"/>
    <x v="2"/>
    <m/>
  </r>
  <r>
    <x v="23"/>
    <s v="221"/>
    <s v="2016/11/14"/>
    <x v="3"/>
    <m/>
  </r>
  <r>
    <x v="23"/>
    <s v="221"/>
    <s v="2017/03/06"/>
    <x v="2"/>
    <m/>
  </r>
  <r>
    <x v="23"/>
    <s v="221"/>
    <s v="2017/03/06"/>
    <x v="3"/>
    <m/>
  </r>
  <r>
    <x v="23"/>
    <s v="221"/>
    <s v="2017/03/07"/>
    <x v="2"/>
    <m/>
  </r>
  <r>
    <x v="23"/>
    <s v="221"/>
    <s v="2017/03/07"/>
    <x v="3"/>
    <m/>
  </r>
  <r>
    <x v="23"/>
    <s v="221"/>
    <s v="2017/07/26"/>
    <x v="3"/>
    <m/>
  </r>
  <r>
    <x v="23"/>
    <s v="221"/>
    <s v="2018/00/04"/>
    <x v="2"/>
    <m/>
  </r>
  <r>
    <x v="23"/>
    <s v="221"/>
    <s v="2018/03/18"/>
    <x v="21"/>
    <m/>
  </r>
  <r>
    <x v="23"/>
    <s v="221"/>
    <s v="2018/03/26"/>
    <x v="2"/>
    <m/>
  </r>
  <r>
    <x v="23"/>
    <s v="221"/>
    <s v="2018/04/04"/>
    <x v="19"/>
    <m/>
  </r>
  <r>
    <x v="23"/>
    <s v="221"/>
    <s v="2018/04/29"/>
    <x v="2"/>
    <m/>
  </r>
  <r>
    <x v="23"/>
    <s v="221"/>
    <s v="2018/04/29"/>
    <x v="3"/>
    <n v="2559"/>
  </r>
  <r>
    <x v="23"/>
    <s v="221"/>
    <s v="2018/05/01"/>
    <x v="3"/>
    <m/>
  </r>
  <r>
    <x v="23"/>
    <s v="221"/>
    <s v="2018/05/04"/>
    <x v="1"/>
    <m/>
  </r>
  <r>
    <x v="23"/>
    <s v="221"/>
    <s v="2018/05/04"/>
    <x v="2"/>
    <m/>
  </r>
  <r>
    <x v="23"/>
    <s v="221"/>
    <s v="2018/05/04"/>
    <x v="3"/>
    <m/>
  </r>
  <r>
    <x v="23"/>
    <s v="221"/>
    <s v="2018/06/20"/>
    <x v="2"/>
    <m/>
  </r>
  <r>
    <x v="24"/>
    <s v="106"/>
    <s v="2011/04/18"/>
    <x v="2"/>
    <m/>
  </r>
  <r>
    <x v="24"/>
    <s v="106"/>
    <s v="2012/06/04"/>
    <x v="3"/>
    <m/>
  </r>
  <r>
    <x v="24"/>
    <s v="106"/>
    <s v="2014/07/31"/>
    <x v="3"/>
    <m/>
  </r>
  <r>
    <x v="25"/>
    <s v="205"/>
    <s v="2013/04/00"/>
    <x v="2"/>
    <m/>
  </r>
  <r>
    <x v="25"/>
    <s v="205"/>
    <s v="2013/04/29"/>
    <x v="14"/>
    <m/>
  </r>
  <r>
    <x v="25"/>
    <s v="205"/>
    <s v="2013/06/07"/>
    <x v="18"/>
    <m/>
  </r>
  <r>
    <x v="25"/>
    <s v="205"/>
    <s v="2014/10/21"/>
    <x v="2"/>
    <m/>
  </r>
  <r>
    <x v="25"/>
    <s v="205"/>
    <s v="2016/10/21"/>
    <x v="5"/>
    <n v="500"/>
  </r>
  <r>
    <x v="26"/>
    <s v="317"/>
    <s v="2001/07/17"/>
    <x v="0"/>
    <m/>
  </r>
  <r>
    <x v="26"/>
    <s v="317"/>
    <s v="2006/12/07"/>
    <x v="1"/>
    <m/>
  </r>
  <r>
    <x v="26"/>
    <s v="317"/>
    <s v="2008/06/02"/>
    <x v="2"/>
    <m/>
  </r>
  <r>
    <x v="26"/>
    <s v="317"/>
    <s v="2009/07/15"/>
    <x v="9"/>
    <m/>
  </r>
  <r>
    <x v="26"/>
    <s v="317"/>
    <s v="2010/04/23"/>
    <x v="26"/>
    <m/>
  </r>
  <r>
    <x v="26"/>
    <s v="317"/>
    <s v="2010/10/19"/>
    <x v="1"/>
    <m/>
  </r>
  <r>
    <x v="27"/>
    <s v="121"/>
    <s v="2010/04/02"/>
    <x v="2"/>
    <n v="200.32"/>
  </r>
  <r>
    <x v="27"/>
    <s v="121"/>
    <s v="2011/07/27"/>
    <x v="0"/>
    <m/>
  </r>
  <r>
    <x v="27"/>
    <s v="121"/>
    <s v="2011/08/19"/>
    <x v="2"/>
    <m/>
  </r>
  <r>
    <x v="27"/>
    <s v="121"/>
    <s v="2012/01/31"/>
    <x v="18"/>
    <m/>
  </r>
  <r>
    <x v="28"/>
    <s v="305"/>
    <s v="2004/06/27"/>
    <x v="21"/>
    <m/>
  </r>
  <r>
    <x v="28"/>
    <s v="305"/>
    <s v="2005/07/27"/>
    <x v="14"/>
    <m/>
  </r>
  <r>
    <x v="28"/>
    <s v="305"/>
    <s v="2007/07/00"/>
    <x v="2"/>
    <m/>
  </r>
  <r>
    <x v="28"/>
    <s v="305"/>
    <s v="2008/06/02"/>
    <x v="2"/>
    <m/>
  </r>
  <r>
    <x v="28"/>
    <s v="305"/>
    <s v="2008/07/14"/>
    <x v="5"/>
    <m/>
  </r>
  <r>
    <x v="28"/>
    <s v="305"/>
    <s v="2011/06/08"/>
    <x v="3"/>
    <m/>
  </r>
  <r>
    <x v="28"/>
    <s v="305"/>
    <s v="2011/06/09"/>
    <x v="2"/>
    <m/>
  </r>
  <r>
    <x v="28"/>
    <s v="305"/>
    <s v="2011/06/21"/>
    <x v="8"/>
    <m/>
  </r>
  <r>
    <x v="28"/>
    <s v="305"/>
    <s v="2012/01/30"/>
    <x v="7"/>
    <m/>
  </r>
  <r>
    <x v="28"/>
    <s v="305"/>
    <s v="2013/09/00"/>
    <x v="2"/>
    <m/>
  </r>
  <r>
    <x v="28"/>
    <s v="305"/>
    <s v="2013/09/00"/>
    <x v="3"/>
    <m/>
  </r>
  <r>
    <x v="28"/>
    <s v="305"/>
    <s v="2013/11/04"/>
    <x v="2"/>
    <m/>
  </r>
  <r>
    <x v="28"/>
    <s v="305"/>
    <s v="2013/11/04"/>
    <x v="3"/>
    <m/>
  </r>
  <r>
    <x v="28"/>
    <s v="305"/>
    <s v="2013/11/14"/>
    <x v="2"/>
    <m/>
  </r>
  <r>
    <x v="28"/>
    <s v="305"/>
    <s v="2014/09/00"/>
    <x v="2"/>
    <m/>
  </r>
  <r>
    <x v="29"/>
    <s v="403"/>
    <s v="1994/03/28"/>
    <x v="11"/>
    <m/>
  </r>
  <r>
    <x v="29"/>
    <s v="403"/>
    <s v="2001/07/24"/>
    <x v="18"/>
    <m/>
  </r>
  <r>
    <x v="29"/>
    <s v="403"/>
    <s v="2004/01/05"/>
    <x v="6"/>
    <m/>
  </r>
  <r>
    <x v="29"/>
    <s v="403"/>
    <s v="2004/08/24"/>
    <x v="16"/>
    <m/>
  </r>
  <r>
    <x v="29"/>
    <s v="403"/>
    <s v="2006/01/01"/>
    <x v="25"/>
    <m/>
  </r>
  <r>
    <x v="29"/>
    <s v="403"/>
    <s v="2006/03/09"/>
    <x v="3"/>
    <m/>
  </r>
  <r>
    <x v="29"/>
    <s v="403"/>
    <s v="2008/01/16"/>
    <x v="16"/>
    <m/>
  </r>
  <r>
    <x v="29"/>
    <s v="403"/>
    <s v="2008/02/07"/>
    <x v="16"/>
    <m/>
  </r>
  <r>
    <x v="29"/>
    <s v="403"/>
    <s v="2008/02/29"/>
    <x v="16"/>
    <m/>
  </r>
  <r>
    <x v="29"/>
    <s v="403"/>
    <s v="2008/03/10"/>
    <x v="4"/>
    <m/>
  </r>
  <r>
    <x v="29"/>
    <s v="403"/>
    <s v="2009/01/04"/>
    <x v="5"/>
    <m/>
  </r>
  <r>
    <x v="29"/>
    <s v="403"/>
    <s v="2010/03/10"/>
    <x v="4"/>
    <m/>
  </r>
  <r>
    <x v="29"/>
    <s v="403"/>
    <s v="2010/07/01"/>
    <x v="2"/>
    <m/>
  </r>
  <r>
    <x v="29"/>
    <s v="403"/>
    <s v="2011/06/27"/>
    <x v="8"/>
    <m/>
  </r>
  <r>
    <x v="29"/>
    <s v="403"/>
    <s v="2011/07/03"/>
    <x v="8"/>
    <m/>
  </r>
  <r>
    <x v="29"/>
    <s v="403"/>
    <s v="2011/10/05"/>
    <x v="2"/>
    <m/>
  </r>
  <r>
    <x v="29"/>
    <s v="403"/>
    <s v="2012/04/04"/>
    <x v="16"/>
    <m/>
  </r>
  <r>
    <x v="29"/>
    <s v="403"/>
    <s v="2013/05/00"/>
    <x v="3"/>
    <m/>
  </r>
  <r>
    <x v="29"/>
    <s v="403"/>
    <s v="2016/03/06"/>
    <x v="2"/>
    <m/>
  </r>
  <r>
    <x v="29"/>
    <s v="403"/>
    <s v="2016/03/30"/>
    <x v="2"/>
    <m/>
  </r>
  <r>
    <x v="29"/>
    <s v="403"/>
    <s v="2016/04/01"/>
    <x v="2"/>
    <m/>
  </r>
  <r>
    <x v="29"/>
    <s v="403"/>
    <s v="2017/09/27"/>
    <x v="2"/>
    <m/>
  </r>
  <r>
    <x v="29"/>
    <s v="403"/>
    <s v="2017/09/27"/>
    <x v="3"/>
    <m/>
  </r>
  <r>
    <x v="30"/>
    <s v="417"/>
    <s v="1989/09/06"/>
    <x v="6"/>
    <m/>
  </r>
  <r>
    <x v="30"/>
    <s v="417"/>
    <s v="1991/10/23"/>
    <x v="6"/>
    <m/>
  </r>
  <r>
    <x v="30"/>
    <s v="417"/>
    <s v="2008/06/02"/>
    <x v="2"/>
    <m/>
  </r>
  <r>
    <x v="30"/>
    <s v="417"/>
    <s v="2009/04/20"/>
    <x v="0"/>
    <m/>
  </r>
  <r>
    <x v="30"/>
    <s v="417"/>
    <s v="2009/04/20"/>
    <x v="3"/>
    <m/>
  </r>
  <r>
    <x v="30"/>
    <s v="417"/>
    <s v="2010/03/18"/>
    <x v="2"/>
    <m/>
  </r>
  <r>
    <x v="30"/>
    <s v="417"/>
    <s v="2010/09/17"/>
    <x v="27"/>
    <m/>
  </r>
  <r>
    <x v="30"/>
    <s v="417"/>
    <s v="2010/09/24"/>
    <x v="2"/>
    <m/>
  </r>
  <r>
    <x v="30"/>
    <s v="417"/>
    <s v="2010/09/24"/>
    <x v="3"/>
    <n v="289.89"/>
  </r>
  <r>
    <x v="30"/>
    <s v="417"/>
    <s v="2010/11/22"/>
    <x v="3"/>
    <m/>
  </r>
  <r>
    <x v="30"/>
    <s v="417"/>
    <s v="2011/03/10"/>
    <x v="2"/>
    <m/>
  </r>
  <r>
    <x v="30"/>
    <s v="417"/>
    <s v="2011/03/10"/>
    <x v="3"/>
    <m/>
  </r>
  <r>
    <x v="30"/>
    <s v="417"/>
    <s v="2011/03/11"/>
    <x v="2"/>
    <m/>
  </r>
  <r>
    <x v="30"/>
    <s v="417"/>
    <s v="2011/03/18"/>
    <x v="2"/>
    <n v="19.149999999999999"/>
  </r>
  <r>
    <x v="30"/>
    <s v="417"/>
    <s v="2011/03/25"/>
    <x v="21"/>
    <m/>
  </r>
  <r>
    <x v="30"/>
    <s v="417"/>
    <s v="2012/10/05"/>
    <x v="2"/>
    <m/>
  </r>
  <r>
    <x v="30"/>
    <s v="417"/>
    <s v="2013/09/14"/>
    <x v="2"/>
    <m/>
  </r>
  <r>
    <x v="30"/>
    <s v="417"/>
    <s v="2013/10/17"/>
    <x v="3"/>
    <m/>
  </r>
  <r>
    <x v="30"/>
    <s v="417"/>
    <s v="2014/01/15"/>
    <x v="2"/>
    <m/>
  </r>
  <r>
    <x v="30"/>
    <s v="417"/>
    <s v="2014/02/14"/>
    <x v="3"/>
    <m/>
  </r>
  <r>
    <x v="30"/>
    <s v="417"/>
    <s v="2014/02/21"/>
    <x v="3"/>
    <m/>
  </r>
  <r>
    <x v="30"/>
    <s v="417"/>
    <s v="2014/09/16"/>
    <x v="2"/>
    <m/>
  </r>
  <r>
    <x v="30"/>
    <s v="417"/>
    <s v="2017/05/30"/>
    <x v="2"/>
    <m/>
  </r>
  <r>
    <x v="31"/>
    <s v="203"/>
    <s v="1992/01/20"/>
    <x v="5"/>
    <m/>
  </r>
  <r>
    <x v="31"/>
    <s v="203"/>
    <s v="1996/09/02"/>
    <x v="5"/>
    <m/>
  </r>
  <r>
    <x v="31"/>
    <s v="203"/>
    <s v="2003/07/07"/>
    <x v="6"/>
    <m/>
  </r>
  <r>
    <x v="31"/>
    <s v="203"/>
    <s v="2005/05/20"/>
    <x v="2"/>
    <m/>
  </r>
  <r>
    <x v="31"/>
    <s v="203"/>
    <s v="2010/05/25"/>
    <x v="2"/>
    <m/>
  </r>
  <r>
    <x v="31"/>
    <s v="203"/>
    <s v="2018/06/19"/>
    <x v="9"/>
    <m/>
  </r>
  <r>
    <x v="32"/>
    <s v="418"/>
    <s v="2006/09/04"/>
    <x v="2"/>
    <m/>
  </r>
  <r>
    <x v="32"/>
    <s v="418"/>
    <s v="2008/06/02"/>
    <x v="2"/>
    <m/>
  </r>
  <r>
    <x v="32"/>
    <s v="418"/>
    <s v="2009/09/11"/>
    <x v="2"/>
    <m/>
  </r>
  <r>
    <x v="32"/>
    <s v="418"/>
    <s v="2009/09/11"/>
    <x v="3"/>
    <m/>
  </r>
  <r>
    <x v="32"/>
    <s v="418"/>
    <s v="2010/04/00"/>
    <x v="2"/>
    <m/>
  </r>
  <r>
    <x v="32"/>
    <s v="418"/>
    <s v="2010/04/29"/>
    <x v="2"/>
    <m/>
  </r>
  <r>
    <x v="32"/>
    <s v="418"/>
    <s v="2011/04/30"/>
    <x v="3"/>
    <m/>
  </r>
  <r>
    <x v="32"/>
    <s v="418"/>
    <s v="2011/08/28"/>
    <x v="2"/>
    <m/>
  </r>
  <r>
    <x v="32"/>
    <s v="418"/>
    <s v="2013/03/00"/>
    <x v="2"/>
    <m/>
  </r>
  <r>
    <x v="32"/>
    <s v="418"/>
    <s v="2013/04/24"/>
    <x v="2"/>
    <m/>
  </r>
  <r>
    <x v="32"/>
    <s v="418"/>
    <s v="2013/04/24"/>
    <x v="3"/>
    <m/>
  </r>
  <r>
    <x v="32"/>
    <s v="418"/>
    <s v="2014/03/00"/>
    <x v="2"/>
    <m/>
  </r>
  <r>
    <x v="32"/>
    <s v="418"/>
    <s v="2014/03/00"/>
    <x v="3"/>
    <m/>
  </r>
  <r>
    <x v="32"/>
    <s v="418"/>
    <s v="2014/04/00"/>
    <x v="3"/>
    <m/>
  </r>
  <r>
    <x v="32"/>
    <s v="418"/>
    <s v="2014/06/01"/>
    <x v="3"/>
    <m/>
  </r>
  <r>
    <x v="32"/>
    <s v="418"/>
    <s v="2014/10/01"/>
    <x v="3"/>
    <m/>
  </r>
  <r>
    <x v="32"/>
    <s v="418"/>
    <s v="2015/02/14"/>
    <x v="2"/>
    <m/>
  </r>
  <r>
    <x v="32"/>
    <s v="418"/>
    <s v="2015/02/16"/>
    <x v="3"/>
    <m/>
  </r>
  <r>
    <x v="32"/>
    <s v="418"/>
    <s v="2015/08/18"/>
    <x v="2"/>
    <m/>
  </r>
  <r>
    <x v="32"/>
    <s v="418"/>
    <s v="2015/10/01"/>
    <x v="3"/>
    <m/>
  </r>
  <r>
    <x v="32"/>
    <s v="418"/>
    <s v="2017/09/06"/>
    <x v="2"/>
    <m/>
  </r>
  <r>
    <x v="32"/>
    <s v="418"/>
    <s v="2017/09/09"/>
    <x v="2"/>
    <m/>
  </r>
  <r>
    <x v="32"/>
    <s v="418"/>
    <s v="2017/09/23"/>
    <x v="2"/>
    <m/>
  </r>
  <r>
    <x v="32"/>
    <s v="418"/>
    <s v="2017/09/25"/>
    <x v="11"/>
    <m/>
  </r>
  <r>
    <x v="32"/>
    <s v="418"/>
    <s v="2017/09/29"/>
    <x v="19"/>
    <m/>
  </r>
  <r>
    <x v="32"/>
    <s v="418"/>
    <s v="2018/02/12"/>
    <x v="2"/>
    <m/>
  </r>
  <r>
    <x v="32"/>
    <s v="418"/>
    <s v="2018/02/13"/>
    <x v="2"/>
    <m/>
  </r>
  <r>
    <x v="32"/>
    <s v="418"/>
    <s v="2018/02/13"/>
    <x v="6"/>
    <m/>
  </r>
  <r>
    <x v="32"/>
    <s v="418"/>
    <s v="2018/03/28"/>
    <x v="2"/>
    <m/>
  </r>
  <r>
    <x v="32"/>
    <s v="418"/>
    <s v="2018/05/28"/>
    <x v="3"/>
    <m/>
  </r>
  <r>
    <x v="33"/>
    <s v="204"/>
    <s v="1989/09/07"/>
    <x v="3"/>
    <m/>
  </r>
  <r>
    <x v="33"/>
    <s v="204"/>
    <s v="2003/03/27"/>
    <x v="2"/>
    <m/>
  </r>
  <r>
    <x v="33"/>
    <s v="204"/>
    <s v="2007/00/00"/>
    <x v="2"/>
    <m/>
  </r>
  <r>
    <x v="33"/>
    <s v="204"/>
    <s v="2007/00/00"/>
    <x v="3"/>
    <m/>
  </r>
  <r>
    <x v="33"/>
    <s v="204"/>
    <s v="2009/03/01"/>
    <x v="2"/>
    <m/>
  </r>
  <r>
    <x v="33"/>
    <s v="204"/>
    <s v="2010/08/18"/>
    <x v="3"/>
    <m/>
  </r>
  <r>
    <x v="33"/>
    <s v="204"/>
    <s v="2011/06/22"/>
    <x v="8"/>
    <m/>
  </r>
  <r>
    <x v="33"/>
    <s v="204"/>
    <s v="2013/09/24"/>
    <x v="21"/>
    <m/>
  </r>
  <r>
    <x v="33"/>
    <s v="204"/>
    <s v="2013/09/30"/>
    <x v="2"/>
    <m/>
  </r>
  <r>
    <x v="33"/>
    <s v="204"/>
    <s v="2013/10/10"/>
    <x v="3"/>
    <m/>
  </r>
  <r>
    <x v="33"/>
    <s v="204"/>
    <s v="2014/00/00"/>
    <x v="2"/>
    <m/>
  </r>
  <r>
    <x v="33"/>
    <s v="204"/>
    <s v="2014/02/00"/>
    <x v="2"/>
    <m/>
  </r>
  <r>
    <x v="33"/>
    <s v="204"/>
    <s v="2014/03/00"/>
    <x v="2"/>
    <m/>
  </r>
  <r>
    <x v="33"/>
    <s v="204"/>
    <s v="2014/10/01"/>
    <x v="2"/>
    <m/>
  </r>
  <r>
    <x v="33"/>
    <s v="204"/>
    <s v="2018/07/05"/>
    <x v="3"/>
    <m/>
  </r>
  <r>
    <x v="34"/>
    <s v="318"/>
    <s v="2002/05/00"/>
    <x v="0"/>
    <m/>
  </r>
  <r>
    <x v="34"/>
    <s v="318"/>
    <s v="2002/06/02"/>
    <x v="2"/>
    <m/>
  </r>
  <r>
    <x v="34"/>
    <s v="318"/>
    <s v="2003/01/07"/>
    <x v="0"/>
    <m/>
  </r>
  <r>
    <x v="34"/>
    <s v="318"/>
    <s v="2003/01/24"/>
    <x v="9"/>
    <m/>
  </r>
  <r>
    <x v="34"/>
    <s v="318"/>
    <s v="2003/08/31"/>
    <x v="1"/>
    <m/>
  </r>
  <r>
    <x v="34"/>
    <s v="318"/>
    <s v="2005/03/10"/>
    <x v="3"/>
    <m/>
  </r>
  <r>
    <x v="34"/>
    <s v="318"/>
    <s v="2007/07/00"/>
    <x v="2"/>
    <m/>
  </r>
  <r>
    <x v="34"/>
    <s v="318"/>
    <s v="2009/12/09"/>
    <x v="5"/>
    <m/>
  </r>
  <r>
    <x v="34"/>
    <s v="318"/>
    <s v="2011/00/00"/>
    <x v="0"/>
    <m/>
  </r>
  <r>
    <x v="34"/>
    <s v="318"/>
    <s v="2011/04/11"/>
    <x v="9"/>
    <m/>
  </r>
  <r>
    <x v="34"/>
    <s v="318"/>
    <s v="2011/05/03"/>
    <x v="3"/>
    <m/>
  </r>
  <r>
    <x v="34"/>
    <s v="318"/>
    <s v="2011/08/05"/>
    <x v="2"/>
    <m/>
  </r>
  <r>
    <x v="34"/>
    <s v="318"/>
    <s v="2012/00/00"/>
    <x v="3"/>
    <m/>
  </r>
  <r>
    <x v="34"/>
    <s v="318"/>
    <s v="2012/00/01"/>
    <x v="2"/>
    <m/>
  </r>
  <r>
    <x v="34"/>
    <s v="318"/>
    <s v="2012/04/00"/>
    <x v="2"/>
    <m/>
  </r>
  <r>
    <x v="34"/>
    <s v="318"/>
    <s v="2012/04/00"/>
    <x v="3"/>
    <m/>
  </r>
  <r>
    <x v="34"/>
    <s v="318"/>
    <s v="2012/06/00"/>
    <x v="2"/>
    <m/>
  </r>
  <r>
    <x v="34"/>
    <s v="318"/>
    <s v="2013/04/00"/>
    <x v="2"/>
    <m/>
  </r>
  <r>
    <x v="34"/>
    <s v="318"/>
    <s v="2013/06/00"/>
    <x v="9"/>
    <m/>
  </r>
  <r>
    <x v="34"/>
    <s v="318"/>
    <s v="2013/06/00"/>
    <x v="2"/>
    <m/>
  </r>
  <r>
    <x v="34"/>
    <s v="318"/>
    <s v="2013/06/00"/>
    <x v="3"/>
    <m/>
  </r>
  <r>
    <x v="34"/>
    <s v="318"/>
    <s v="2015/09/16"/>
    <x v="28"/>
    <m/>
  </r>
  <r>
    <x v="35"/>
    <s v="404"/>
    <s v="1993/07/22"/>
    <x v="5"/>
    <m/>
  </r>
  <r>
    <x v="35"/>
    <s v="404"/>
    <s v="2001/02/01"/>
    <x v="4"/>
    <m/>
  </r>
  <r>
    <x v="35"/>
    <s v="404"/>
    <s v="2005/03/20"/>
    <x v="19"/>
    <m/>
  </r>
  <r>
    <x v="35"/>
    <s v="404"/>
    <s v="2009/10/03"/>
    <x v="2"/>
    <m/>
  </r>
  <r>
    <x v="35"/>
    <s v="404"/>
    <s v="2009/10/05"/>
    <x v="2"/>
    <m/>
  </r>
  <r>
    <x v="35"/>
    <s v="404"/>
    <s v="2009/12/25"/>
    <x v="2"/>
    <m/>
  </r>
  <r>
    <x v="35"/>
    <s v="404"/>
    <s v="2010/00/00"/>
    <x v="19"/>
    <m/>
  </r>
  <r>
    <x v="35"/>
    <s v="404"/>
    <s v="2010/00/00"/>
    <x v="2"/>
    <m/>
  </r>
  <r>
    <x v="35"/>
    <s v="404"/>
    <s v="2010/00/00"/>
    <x v="3"/>
    <m/>
  </r>
  <r>
    <x v="35"/>
    <s v="404"/>
    <s v="2010/02/00"/>
    <x v="2"/>
    <m/>
  </r>
  <r>
    <x v="35"/>
    <s v="404"/>
    <s v="2010/03/03"/>
    <x v="3"/>
    <m/>
  </r>
  <r>
    <x v="35"/>
    <s v="404"/>
    <s v="2010/03/04"/>
    <x v="2"/>
    <m/>
  </r>
  <r>
    <x v="35"/>
    <s v="404"/>
    <s v="2010/05/02"/>
    <x v="2"/>
    <m/>
  </r>
  <r>
    <x v="35"/>
    <s v="404"/>
    <s v="2010/05/15"/>
    <x v="2"/>
    <n v="500"/>
  </r>
  <r>
    <x v="35"/>
    <s v="404"/>
    <s v="2010/05/19"/>
    <x v="19"/>
    <m/>
  </r>
  <r>
    <x v="35"/>
    <s v="404"/>
    <s v="2010/05/19"/>
    <x v="2"/>
    <n v="2440"/>
  </r>
  <r>
    <x v="35"/>
    <s v="404"/>
    <s v="2010/05/25"/>
    <x v="2"/>
    <m/>
  </r>
  <r>
    <x v="35"/>
    <s v="404"/>
    <s v="2011/03/30"/>
    <x v="2"/>
    <n v="202.34"/>
  </r>
  <r>
    <x v="35"/>
    <s v="404"/>
    <s v="2011/09/20"/>
    <x v="2"/>
    <m/>
  </r>
  <r>
    <x v="35"/>
    <s v="404"/>
    <s v="2014/01/20"/>
    <x v="3"/>
    <m/>
  </r>
  <r>
    <x v="35"/>
    <s v="404"/>
    <s v="2014/02/01"/>
    <x v="2"/>
    <m/>
  </r>
  <r>
    <x v="35"/>
    <s v="404"/>
    <s v="2014/02/03"/>
    <x v="2"/>
    <m/>
  </r>
  <r>
    <x v="35"/>
    <s v="404"/>
    <s v="2014/02/05"/>
    <x v="3"/>
    <m/>
  </r>
  <r>
    <x v="35"/>
    <s v="404"/>
    <s v="2014/08/27"/>
    <x v="3"/>
    <n v="500"/>
  </r>
  <r>
    <x v="35"/>
    <s v="404"/>
    <s v="2014/09/00"/>
    <x v="2"/>
    <m/>
  </r>
  <r>
    <x v="35"/>
    <s v="404"/>
    <s v="2015/03/01"/>
    <x v="2"/>
    <m/>
  </r>
  <r>
    <x v="35"/>
    <s v="404"/>
    <s v="2015/03/02"/>
    <x v="2"/>
    <m/>
  </r>
  <r>
    <x v="35"/>
    <s v="404"/>
    <s v="2015/04/23"/>
    <x v="2"/>
    <m/>
  </r>
  <r>
    <x v="35"/>
    <s v="404"/>
    <s v="2015/05/01"/>
    <x v="2"/>
    <m/>
  </r>
  <r>
    <x v="35"/>
    <s v="404"/>
    <s v="2015/05/01"/>
    <x v="3"/>
    <n v="120"/>
  </r>
  <r>
    <x v="35"/>
    <s v="404"/>
    <s v="2015/05/02"/>
    <x v="2"/>
    <m/>
  </r>
  <r>
    <x v="35"/>
    <s v="404"/>
    <s v="2015/05/04"/>
    <x v="2"/>
    <m/>
  </r>
  <r>
    <x v="35"/>
    <s v="404"/>
    <s v="2015/05/07"/>
    <x v="2"/>
    <m/>
  </r>
  <r>
    <x v="35"/>
    <s v="404"/>
    <s v="2016/10/17"/>
    <x v="2"/>
    <m/>
  </r>
  <r>
    <x v="35"/>
    <s v="404"/>
    <s v="2016/12/01"/>
    <x v="2"/>
    <m/>
  </r>
  <r>
    <x v="35"/>
    <s v="404"/>
    <s v="2017/09/29"/>
    <x v="2"/>
    <m/>
  </r>
  <r>
    <x v="35"/>
    <s v="404"/>
    <s v="2018/09/29"/>
    <x v="2"/>
    <m/>
  </r>
  <r>
    <x v="36"/>
    <s v="405"/>
    <s v="1991/10/30"/>
    <x v="6"/>
    <m/>
  </r>
  <r>
    <x v="36"/>
    <s v="405"/>
    <s v="1993/00/00"/>
    <x v="2"/>
    <m/>
  </r>
  <r>
    <x v="36"/>
    <s v="405"/>
    <s v="1996/09/20"/>
    <x v="5"/>
    <m/>
  </r>
  <r>
    <x v="36"/>
    <s v="405"/>
    <s v="1998/01/17"/>
    <x v="16"/>
    <m/>
  </r>
  <r>
    <x v="36"/>
    <s v="405"/>
    <s v="2004/11/24"/>
    <x v="2"/>
    <m/>
  </r>
  <r>
    <x v="36"/>
    <s v="405"/>
    <s v="2005/09/05"/>
    <x v="2"/>
    <m/>
  </r>
  <r>
    <x v="36"/>
    <s v="405"/>
    <s v="2006/12/26"/>
    <x v="2"/>
    <m/>
  </r>
  <r>
    <x v="36"/>
    <s v="405"/>
    <s v="2009/09/13"/>
    <x v="2"/>
    <m/>
  </r>
  <r>
    <x v="36"/>
    <s v="405"/>
    <s v="2010/03/05"/>
    <x v="19"/>
    <n v="600"/>
  </r>
  <r>
    <x v="36"/>
    <s v="405"/>
    <s v="2010/05/25"/>
    <x v="2"/>
    <m/>
  </r>
  <r>
    <x v="36"/>
    <s v="405"/>
    <s v="2010/11/11"/>
    <x v="2"/>
    <n v="897"/>
  </r>
  <r>
    <x v="36"/>
    <s v="405"/>
    <s v="2011/00/00"/>
    <x v="2"/>
    <m/>
  </r>
  <r>
    <x v="36"/>
    <s v="405"/>
    <s v="2011/07/27"/>
    <x v="2"/>
    <m/>
  </r>
  <r>
    <x v="36"/>
    <s v="405"/>
    <s v="2011/09/14"/>
    <x v="2"/>
    <n v="2"/>
  </r>
  <r>
    <x v="36"/>
    <s v="405"/>
    <s v="2011/09/14"/>
    <x v="14"/>
    <m/>
  </r>
  <r>
    <x v="36"/>
    <s v="405"/>
    <s v="2011/10/20"/>
    <x v="3"/>
    <m/>
  </r>
  <r>
    <x v="36"/>
    <s v="405"/>
    <s v="2013/02/27"/>
    <x v="2"/>
    <m/>
  </r>
  <r>
    <x v="36"/>
    <s v="405"/>
    <s v="2013/03/19"/>
    <x v="2"/>
    <m/>
  </r>
  <r>
    <x v="36"/>
    <s v="405"/>
    <s v="2013/04/27"/>
    <x v="2"/>
    <m/>
  </r>
  <r>
    <x v="36"/>
    <s v="405"/>
    <s v="2013/05/07"/>
    <x v="2"/>
    <m/>
  </r>
  <r>
    <x v="36"/>
    <s v="405"/>
    <s v="2015/02/11"/>
    <x v="2"/>
    <m/>
  </r>
  <r>
    <x v="36"/>
    <s v="405"/>
    <s v="2015/02/16"/>
    <x v="3"/>
    <m/>
  </r>
  <r>
    <x v="36"/>
    <s v="405"/>
    <s v="2015/03/20"/>
    <x v="2"/>
    <m/>
  </r>
  <r>
    <x v="36"/>
    <s v="405"/>
    <s v="2017/05/30"/>
    <x v="2"/>
    <n v="1275"/>
  </r>
  <r>
    <x v="36"/>
    <s v="405"/>
    <s v="2018/02/25"/>
    <x v="2"/>
    <m/>
  </r>
  <r>
    <x v="36"/>
    <s v="405"/>
    <s v="2018/02/25"/>
    <x v="11"/>
    <m/>
  </r>
  <r>
    <x v="36"/>
    <s v="405"/>
    <s v="2018/03/09"/>
    <x v="2"/>
    <n v="136"/>
  </r>
  <r>
    <x v="36"/>
    <s v="405"/>
    <s v="2018/03/09"/>
    <x v="3"/>
    <m/>
  </r>
  <r>
    <x v="36"/>
    <s v="405"/>
    <s v="2018/03/11"/>
    <x v="3"/>
    <m/>
  </r>
  <r>
    <x v="37"/>
    <s v="213"/>
    <s v="2007/07/00"/>
    <x v="1"/>
    <m/>
  </r>
  <r>
    <x v="37"/>
    <s v="213"/>
    <s v="2008/06/02"/>
    <x v="2"/>
    <m/>
  </r>
  <r>
    <x v="37"/>
    <s v="213"/>
    <s v="2012/09/00"/>
    <x v="2"/>
    <m/>
  </r>
  <r>
    <x v="37"/>
    <s v="213"/>
    <s v="2012/09/30"/>
    <x v="3"/>
    <m/>
  </r>
  <r>
    <x v="38"/>
    <s v="101"/>
    <s v="2008/08/00"/>
    <x v="2"/>
    <m/>
  </r>
  <r>
    <x v="38"/>
    <s v="101"/>
    <s v="2008/08/07"/>
    <x v="2"/>
    <m/>
  </r>
  <r>
    <x v="38"/>
    <s v="101"/>
    <s v="2008/08/07"/>
    <x v="11"/>
    <m/>
  </r>
  <r>
    <x v="38"/>
    <s v="101"/>
    <s v="2013/03/14"/>
    <x v="2"/>
    <m/>
  </r>
  <r>
    <x v="38"/>
    <s v="101"/>
    <s v="2013/03/14"/>
    <x v="14"/>
    <m/>
  </r>
  <r>
    <x v="38"/>
    <s v="101"/>
    <s v="2013/03/14"/>
    <x v="7"/>
    <m/>
  </r>
  <r>
    <x v="38"/>
    <s v="101"/>
    <s v="2013/04/30"/>
    <x v="5"/>
    <m/>
  </r>
  <r>
    <x v="39"/>
    <s v="222"/>
    <s v="2009/03/21"/>
    <x v="3"/>
    <m/>
  </r>
  <r>
    <x v="40"/>
    <s v="118"/>
    <s v="2005/03/03"/>
    <x v="9"/>
    <m/>
  </r>
  <r>
    <x v="40"/>
    <s v="118"/>
    <s v="2009/05/00"/>
    <x v="0"/>
    <m/>
  </r>
  <r>
    <x v="40"/>
    <s v="118"/>
    <s v="2010/11/01"/>
    <x v="2"/>
    <m/>
  </r>
  <r>
    <x v="40"/>
    <s v="118"/>
    <s v="2010/11/01"/>
    <x v="3"/>
    <m/>
  </r>
  <r>
    <x v="40"/>
    <s v="118"/>
    <s v="2010/11/04"/>
    <x v="3"/>
    <m/>
  </r>
  <r>
    <x v="40"/>
    <s v="118"/>
    <s v="2016/05/02"/>
    <x v="2"/>
    <m/>
  </r>
  <r>
    <x v="40"/>
    <s v="118"/>
    <s v="2016/05/02"/>
    <x v="3"/>
    <m/>
  </r>
  <r>
    <x v="40"/>
    <s v="118"/>
    <s v="2018/02/15"/>
    <x v="3"/>
    <m/>
  </r>
  <r>
    <x v="41"/>
    <s v="102"/>
    <s v="1990/09/27"/>
    <x v="11"/>
    <m/>
  </r>
  <r>
    <x v="41"/>
    <s v="102"/>
    <s v="1991/03/18"/>
    <x v="5"/>
    <m/>
  </r>
  <r>
    <x v="41"/>
    <s v="102"/>
    <s v="1992/04/21"/>
    <x v="2"/>
    <m/>
  </r>
  <r>
    <x v="41"/>
    <s v="102"/>
    <s v="1993/02/11"/>
    <x v="4"/>
    <m/>
  </r>
  <r>
    <x v="41"/>
    <s v="102"/>
    <s v="1995/04/10"/>
    <x v="6"/>
    <m/>
  </r>
  <r>
    <x v="41"/>
    <s v="102"/>
    <s v="1995/05/09"/>
    <x v="6"/>
    <m/>
  </r>
  <r>
    <x v="41"/>
    <s v="102"/>
    <s v="1995/05/15"/>
    <x v="11"/>
    <m/>
  </r>
  <r>
    <x v="41"/>
    <s v="102"/>
    <s v="1996/08/05"/>
    <x v="5"/>
    <m/>
  </r>
  <r>
    <x v="41"/>
    <s v="102"/>
    <s v="1997/04/06"/>
    <x v="2"/>
    <m/>
  </r>
  <r>
    <x v="41"/>
    <s v="102"/>
    <s v="1997/04/13"/>
    <x v="2"/>
    <m/>
  </r>
  <r>
    <x v="41"/>
    <s v="102"/>
    <s v="1998/05/09"/>
    <x v="2"/>
    <m/>
  </r>
  <r>
    <x v="41"/>
    <s v="102"/>
    <s v="1998/10/22"/>
    <x v="3"/>
    <m/>
  </r>
  <r>
    <x v="41"/>
    <s v="102"/>
    <s v="1999/08/12"/>
    <x v="19"/>
    <m/>
  </r>
  <r>
    <x v="41"/>
    <s v="102"/>
    <s v="2003/12/11"/>
    <x v="2"/>
    <m/>
  </r>
  <r>
    <x v="41"/>
    <s v="102"/>
    <s v="2004/01/02"/>
    <x v="2"/>
    <m/>
  </r>
  <r>
    <x v="41"/>
    <s v="102"/>
    <s v="2004/04/24"/>
    <x v="3"/>
    <m/>
  </r>
  <r>
    <x v="41"/>
    <s v="102"/>
    <s v="2004/09/09"/>
    <x v="2"/>
    <m/>
  </r>
  <r>
    <x v="41"/>
    <s v="102"/>
    <s v="2005/06/13"/>
    <x v="16"/>
    <m/>
  </r>
  <r>
    <x v="41"/>
    <s v="102"/>
    <s v="2006/11/03"/>
    <x v="2"/>
    <m/>
  </r>
  <r>
    <x v="41"/>
    <s v="102"/>
    <s v="2006/12/06"/>
    <x v="2"/>
    <m/>
  </r>
  <r>
    <x v="41"/>
    <s v="102"/>
    <s v="2006/12/15"/>
    <x v="16"/>
    <m/>
  </r>
  <r>
    <x v="41"/>
    <s v="102"/>
    <s v="2007/07/30"/>
    <x v="2"/>
    <m/>
  </r>
  <r>
    <x v="41"/>
    <s v="102"/>
    <s v="2007/09/20"/>
    <x v="2"/>
    <m/>
  </r>
  <r>
    <x v="41"/>
    <s v="102"/>
    <s v="2007/11/16"/>
    <x v="2"/>
    <m/>
  </r>
  <r>
    <x v="41"/>
    <s v="102"/>
    <s v="2008/10/14"/>
    <x v="16"/>
    <m/>
  </r>
  <r>
    <x v="41"/>
    <s v="102"/>
    <s v="2010/05/02"/>
    <x v="2"/>
    <m/>
  </r>
  <r>
    <x v="41"/>
    <s v="102"/>
    <s v="2010/09/18"/>
    <x v="2"/>
    <m/>
  </r>
  <r>
    <x v="41"/>
    <s v="102"/>
    <s v="2010/12/25"/>
    <x v="2"/>
    <m/>
  </r>
  <r>
    <x v="41"/>
    <s v="102"/>
    <s v="2011/04/22"/>
    <x v="2"/>
    <m/>
  </r>
  <r>
    <x v="41"/>
    <s v="102"/>
    <s v="2011/04/23"/>
    <x v="2"/>
    <m/>
  </r>
  <r>
    <x v="41"/>
    <s v="102"/>
    <s v="2011/06/29"/>
    <x v="2"/>
    <m/>
  </r>
  <r>
    <x v="41"/>
    <s v="102"/>
    <s v="2011/10/18"/>
    <x v="3"/>
    <m/>
  </r>
  <r>
    <x v="41"/>
    <s v="102"/>
    <s v="2011/10/20"/>
    <x v="3"/>
    <m/>
  </r>
  <r>
    <x v="41"/>
    <s v="102"/>
    <s v="2011/10/24"/>
    <x v="3"/>
    <m/>
  </r>
  <r>
    <x v="41"/>
    <s v="102"/>
    <s v="2012/00/00"/>
    <x v="2"/>
    <m/>
  </r>
  <r>
    <x v="42"/>
    <s v="227"/>
    <s v="2010/04/14"/>
    <x v="2"/>
    <m/>
  </r>
  <r>
    <x v="42"/>
    <s v="227"/>
    <s v="2013/04/00"/>
    <x v="2"/>
    <m/>
  </r>
  <r>
    <x v="42"/>
    <s v="227"/>
    <s v="2014/00/31"/>
    <x v="2"/>
    <m/>
  </r>
  <r>
    <x v="42"/>
    <s v="227"/>
    <s v="2014/03/00"/>
    <x v="2"/>
    <m/>
  </r>
  <r>
    <x v="42"/>
    <s v="227"/>
    <s v="2014/03/04"/>
    <x v="2"/>
    <m/>
  </r>
  <r>
    <x v="42"/>
    <s v="227"/>
    <s v="2014/03/31"/>
    <x v="18"/>
    <m/>
  </r>
  <r>
    <x v="42"/>
    <s v="227"/>
    <s v="2014/03/31"/>
    <x v="3"/>
    <m/>
  </r>
  <r>
    <x v="42"/>
    <s v="227"/>
    <s v="2014/04/02"/>
    <x v="3"/>
    <m/>
  </r>
  <r>
    <x v="42"/>
    <s v="227"/>
    <s v="2017/03/02"/>
    <x v="2"/>
    <n v="16"/>
  </r>
  <r>
    <x v="42"/>
    <s v="227"/>
    <s v="2017/03/23"/>
    <x v="3"/>
    <m/>
  </r>
  <r>
    <x v="42"/>
    <s v="227"/>
    <s v="2017/07/04"/>
    <x v="2"/>
    <m/>
  </r>
  <r>
    <x v="43"/>
    <s v="413"/>
    <s v="2007/07/14"/>
    <x v="3"/>
    <m/>
  </r>
  <r>
    <x v="43"/>
    <s v="413"/>
    <s v="2008/03/25"/>
    <x v="2"/>
    <m/>
  </r>
  <r>
    <x v="43"/>
    <s v="413"/>
    <s v="2008/06/02"/>
    <x v="2"/>
    <m/>
  </r>
  <r>
    <x v="43"/>
    <s v="413"/>
    <s v="2011/10/26"/>
    <x v="2"/>
    <m/>
  </r>
  <r>
    <x v="43"/>
    <s v="413"/>
    <s v="2014/02/00"/>
    <x v="2"/>
    <m/>
  </r>
  <r>
    <x v="43"/>
    <s v="413"/>
    <s v="2014/08/20"/>
    <x v="2"/>
    <m/>
  </r>
  <r>
    <x v="43"/>
    <s v="413"/>
    <s v="2015/02/19"/>
    <x v="3"/>
    <n v="10"/>
  </r>
  <r>
    <x v="43"/>
    <s v="413"/>
    <s v="2015/02/23"/>
    <x v="2"/>
    <m/>
  </r>
  <r>
    <x v="43"/>
    <s v="413"/>
    <s v="2015/04/11"/>
    <x v="2"/>
    <m/>
  </r>
  <r>
    <x v="43"/>
    <s v="413"/>
    <s v="2015/10/03"/>
    <x v="3"/>
    <m/>
  </r>
  <r>
    <x v="43"/>
    <s v="413"/>
    <s v="2015/10/31"/>
    <x v="3"/>
    <m/>
  </r>
  <r>
    <x v="43"/>
    <s v="413"/>
    <s v="2016/08/30"/>
    <x v="3"/>
    <m/>
  </r>
  <r>
    <x v="43"/>
    <s v="413"/>
    <s v="2017/05/25"/>
    <x v="3"/>
    <m/>
  </r>
  <r>
    <x v="43"/>
    <s v="413"/>
    <s v="2017/08/06"/>
    <x v="3"/>
    <m/>
  </r>
  <r>
    <x v="43"/>
    <s v="413"/>
    <s v="2017/08/25"/>
    <x v="3"/>
    <m/>
  </r>
  <r>
    <x v="44"/>
    <s v="414"/>
    <s v="2009/09/25"/>
    <x v="2"/>
    <m/>
  </r>
  <r>
    <x v="44"/>
    <s v="414"/>
    <s v="2011/01/13"/>
    <x v="2"/>
    <m/>
  </r>
  <r>
    <x v="44"/>
    <s v="414"/>
    <s v="2011/04/03"/>
    <x v="11"/>
    <m/>
  </r>
  <r>
    <x v="44"/>
    <s v="414"/>
    <s v="2011/09/18"/>
    <x v="2"/>
    <m/>
  </r>
  <r>
    <x v="44"/>
    <s v="414"/>
    <s v="2013/00/00"/>
    <x v="3"/>
    <m/>
  </r>
  <r>
    <x v="44"/>
    <s v="414"/>
    <s v="2013/04/00"/>
    <x v="2"/>
    <m/>
  </r>
  <r>
    <x v="44"/>
    <s v="414"/>
    <s v="2013/06/07"/>
    <x v="2"/>
    <m/>
  </r>
  <r>
    <x v="44"/>
    <s v="414"/>
    <s v="2013/07/04"/>
    <x v="3"/>
    <m/>
  </r>
  <r>
    <x v="44"/>
    <s v="414"/>
    <s v="2013/09/00"/>
    <x v="3"/>
    <m/>
  </r>
  <r>
    <x v="44"/>
    <s v="414"/>
    <s v="2013/09/09"/>
    <x v="3"/>
    <m/>
  </r>
  <r>
    <x v="44"/>
    <s v="414"/>
    <s v="2013/09/12"/>
    <x v="21"/>
    <m/>
  </r>
  <r>
    <x v="45"/>
    <s v="206"/>
    <s v="1992/00/00"/>
    <x v="3"/>
    <m/>
  </r>
  <r>
    <x v="45"/>
    <s v="206"/>
    <s v="2000/09/03"/>
    <x v="9"/>
    <m/>
  </r>
  <r>
    <x v="45"/>
    <s v="206"/>
    <s v="2003/09/02"/>
    <x v="2"/>
    <m/>
  </r>
  <r>
    <x v="45"/>
    <s v="206"/>
    <s v="2005/03/21"/>
    <x v="14"/>
    <m/>
  </r>
  <r>
    <x v="45"/>
    <s v="206"/>
    <s v="2006/07/14"/>
    <x v="2"/>
    <m/>
  </r>
  <r>
    <x v="45"/>
    <s v="206"/>
    <s v="2006/08/05"/>
    <x v="2"/>
    <m/>
  </r>
  <r>
    <x v="45"/>
    <s v="206"/>
    <s v="2007/07/00"/>
    <x v="2"/>
    <m/>
  </r>
  <r>
    <x v="45"/>
    <s v="206"/>
    <s v="2007/09/00"/>
    <x v="2"/>
    <m/>
  </r>
  <r>
    <x v="45"/>
    <s v="206"/>
    <s v="2010/04/00"/>
    <x v="2"/>
    <m/>
  </r>
  <r>
    <x v="45"/>
    <s v="206"/>
    <s v="2010/05/14"/>
    <x v="2"/>
    <m/>
  </r>
  <r>
    <x v="45"/>
    <s v="206"/>
    <s v="2013/08/05"/>
    <x v="2"/>
    <m/>
  </r>
  <r>
    <x v="45"/>
    <s v="206"/>
    <s v="2017/10/03"/>
    <x v="2"/>
    <m/>
  </r>
  <r>
    <x v="46"/>
    <s v="406"/>
    <s v="1993/00/00"/>
    <x v="2"/>
    <m/>
  </r>
  <r>
    <x v="46"/>
    <s v="406"/>
    <s v="1994/05/03"/>
    <x v="6"/>
    <m/>
  </r>
  <r>
    <x v="46"/>
    <s v="406"/>
    <s v="1995/05/07"/>
    <x v="2"/>
    <m/>
  </r>
  <r>
    <x v="46"/>
    <s v="406"/>
    <s v="2000/03/03"/>
    <x v="16"/>
    <m/>
  </r>
  <r>
    <x v="46"/>
    <s v="406"/>
    <s v="2001/04/30"/>
    <x v="2"/>
    <m/>
  </r>
  <r>
    <x v="46"/>
    <s v="406"/>
    <s v="2001/05/01"/>
    <x v="2"/>
    <m/>
  </r>
  <r>
    <x v="46"/>
    <s v="406"/>
    <s v="2002/05/20"/>
    <x v="3"/>
    <m/>
  </r>
  <r>
    <x v="46"/>
    <s v="406"/>
    <s v="2003/10/06"/>
    <x v="5"/>
    <m/>
  </r>
  <r>
    <x v="46"/>
    <s v="406"/>
    <s v="2003/10/09"/>
    <x v="16"/>
    <m/>
  </r>
  <r>
    <x v="46"/>
    <s v="406"/>
    <s v="2004/01/00"/>
    <x v="3"/>
    <m/>
  </r>
  <r>
    <x v="46"/>
    <s v="406"/>
    <s v="2004/10/22"/>
    <x v="2"/>
    <m/>
  </r>
  <r>
    <x v="46"/>
    <s v="406"/>
    <s v="2004/11/05"/>
    <x v="3"/>
    <m/>
  </r>
  <r>
    <x v="46"/>
    <s v="406"/>
    <s v="2005/08/23"/>
    <x v="19"/>
    <m/>
  </r>
  <r>
    <x v="46"/>
    <s v="406"/>
    <s v="2008/06/02"/>
    <x v="2"/>
    <m/>
  </r>
  <r>
    <x v="46"/>
    <s v="406"/>
    <s v="2008/08/08"/>
    <x v="12"/>
    <m/>
  </r>
  <r>
    <x v="46"/>
    <s v="406"/>
    <s v="2008/08/14"/>
    <x v="12"/>
    <m/>
  </r>
  <r>
    <x v="46"/>
    <s v="406"/>
    <s v="2009/03/08"/>
    <x v="16"/>
    <m/>
  </r>
  <r>
    <x v="46"/>
    <s v="406"/>
    <s v="2010/00/00"/>
    <x v="2"/>
    <m/>
  </r>
  <r>
    <x v="46"/>
    <s v="406"/>
    <s v="2010/03/05"/>
    <x v="2"/>
    <n v="117.36"/>
  </r>
  <r>
    <x v="46"/>
    <s v="406"/>
    <s v="2010/05/25"/>
    <x v="2"/>
    <m/>
  </r>
  <r>
    <x v="46"/>
    <s v="406"/>
    <s v="2011/05/06"/>
    <x v="19"/>
    <m/>
  </r>
  <r>
    <x v="46"/>
    <s v="406"/>
    <s v="2011/10/02"/>
    <x v="2"/>
    <m/>
  </r>
  <r>
    <x v="46"/>
    <s v="406"/>
    <s v="2011/11/08"/>
    <x v="16"/>
    <m/>
  </r>
  <r>
    <x v="46"/>
    <s v="406"/>
    <s v="2013/03/00"/>
    <x v="2"/>
    <m/>
  </r>
  <r>
    <x v="46"/>
    <s v="406"/>
    <s v="2013/05/00"/>
    <x v="2"/>
    <m/>
  </r>
  <r>
    <x v="46"/>
    <s v="406"/>
    <s v="2013/05/00"/>
    <x v="3"/>
    <m/>
  </r>
  <r>
    <x v="46"/>
    <s v="406"/>
    <s v="2013/05/01"/>
    <x v="2"/>
    <m/>
  </r>
  <r>
    <x v="46"/>
    <s v="406"/>
    <s v="2013/05/02"/>
    <x v="2"/>
    <m/>
  </r>
  <r>
    <x v="46"/>
    <s v="406"/>
    <s v="2013/05/05"/>
    <x v="2"/>
    <m/>
  </r>
  <r>
    <x v="46"/>
    <s v="406"/>
    <s v="2013/08/00"/>
    <x v="2"/>
    <m/>
  </r>
  <r>
    <x v="46"/>
    <s v="406"/>
    <s v="2013/12/00"/>
    <x v="2"/>
    <m/>
  </r>
  <r>
    <x v="46"/>
    <s v="406"/>
    <s v="2014/02/02"/>
    <x v="2"/>
    <m/>
  </r>
  <r>
    <x v="46"/>
    <s v="406"/>
    <s v="2014/05/14"/>
    <x v="3"/>
    <m/>
  </r>
  <r>
    <x v="46"/>
    <s v="406"/>
    <s v="2014/08/19"/>
    <x v="3"/>
    <m/>
  </r>
  <r>
    <x v="46"/>
    <s v="406"/>
    <s v="2015/02/19"/>
    <x v="2"/>
    <m/>
  </r>
  <r>
    <x v="46"/>
    <s v="406"/>
    <s v="2015/04/12"/>
    <x v="2"/>
    <m/>
  </r>
  <r>
    <x v="46"/>
    <s v="406"/>
    <s v="2016/04/04"/>
    <x v="2"/>
    <m/>
  </r>
  <r>
    <x v="46"/>
    <s v="406"/>
    <s v="2016/04/06"/>
    <x v="2"/>
    <n v="8000"/>
  </r>
  <r>
    <x v="46"/>
    <s v="406"/>
    <s v="2016/04/12"/>
    <x v="27"/>
    <m/>
  </r>
  <r>
    <x v="46"/>
    <s v="406"/>
    <s v="2016/04/12"/>
    <x v="2"/>
    <m/>
  </r>
  <r>
    <x v="46"/>
    <s v="406"/>
    <s v="2016/04/12"/>
    <x v="14"/>
    <m/>
  </r>
  <r>
    <x v="46"/>
    <s v="406"/>
    <s v="2016/04/12"/>
    <x v="3"/>
    <n v="8000"/>
  </r>
  <r>
    <x v="46"/>
    <s v="406"/>
    <s v="2017/07/04"/>
    <x v="3"/>
    <m/>
  </r>
  <r>
    <x v="46"/>
    <s v="406"/>
    <s v="2017/07/24"/>
    <x v="2"/>
    <m/>
  </r>
  <r>
    <x v="46"/>
    <s v="406"/>
    <s v="2017/10/05"/>
    <x v="19"/>
    <m/>
  </r>
  <r>
    <x v="46"/>
    <s v="406"/>
    <s v="2018/06/27"/>
    <x v="19"/>
    <m/>
  </r>
  <r>
    <x v="47"/>
    <s v="207"/>
    <s v="2003/02/00"/>
    <x v="1"/>
    <m/>
  </r>
  <r>
    <x v="47"/>
    <s v="207"/>
    <s v="2007/01/00"/>
    <x v="2"/>
    <m/>
  </r>
  <r>
    <x v="47"/>
    <s v="207"/>
    <s v="2007/07/00"/>
    <x v="1"/>
    <m/>
  </r>
  <r>
    <x v="47"/>
    <s v="207"/>
    <s v="2007/07/00"/>
    <x v="2"/>
    <m/>
  </r>
  <r>
    <x v="47"/>
    <s v="207"/>
    <s v="2007/08/00"/>
    <x v="27"/>
    <m/>
  </r>
  <r>
    <x v="47"/>
    <s v="207"/>
    <s v="2007/08/00"/>
    <x v="3"/>
    <m/>
  </r>
  <r>
    <x v="47"/>
    <s v="207"/>
    <s v="2007/08/24"/>
    <x v="2"/>
    <m/>
  </r>
  <r>
    <x v="47"/>
    <s v="207"/>
    <s v="2007/08/24"/>
    <x v="3"/>
    <m/>
  </r>
  <r>
    <x v="47"/>
    <s v="207"/>
    <s v="2007/09/00"/>
    <x v="2"/>
    <m/>
  </r>
  <r>
    <x v="47"/>
    <s v="207"/>
    <s v="2007/10/00"/>
    <x v="2"/>
    <m/>
  </r>
  <r>
    <x v="47"/>
    <s v="207"/>
    <s v="2008/06/02"/>
    <x v="2"/>
    <m/>
  </r>
  <r>
    <x v="47"/>
    <s v="207"/>
    <s v="2009/06/00"/>
    <x v="0"/>
    <m/>
  </r>
  <r>
    <x v="47"/>
    <s v="207"/>
    <s v="2009/06/25"/>
    <x v="2"/>
    <m/>
  </r>
  <r>
    <x v="47"/>
    <s v="207"/>
    <s v="2009/07/15"/>
    <x v="19"/>
    <m/>
  </r>
  <r>
    <x v="47"/>
    <s v="207"/>
    <s v="2010/04/20"/>
    <x v="2"/>
    <m/>
  </r>
  <r>
    <x v="47"/>
    <s v="207"/>
    <s v="2010/05/14"/>
    <x v="2"/>
    <m/>
  </r>
  <r>
    <x v="47"/>
    <s v="207"/>
    <s v="2010/06/04"/>
    <x v="2"/>
    <m/>
  </r>
  <r>
    <x v="47"/>
    <s v="207"/>
    <s v="2010/09/15"/>
    <x v="2"/>
    <m/>
  </r>
  <r>
    <x v="47"/>
    <s v="207"/>
    <s v="2010/09/16"/>
    <x v="10"/>
    <n v="4056.54"/>
  </r>
  <r>
    <x v="47"/>
    <s v="207"/>
    <s v="2010/09/20"/>
    <x v="2"/>
    <m/>
  </r>
  <r>
    <x v="47"/>
    <s v="207"/>
    <s v="2010/09/30"/>
    <x v="2"/>
    <m/>
  </r>
  <r>
    <x v="47"/>
    <s v="207"/>
    <s v="2010/10/05"/>
    <x v="2"/>
    <m/>
  </r>
  <r>
    <x v="47"/>
    <s v="207"/>
    <s v="2011/08/02"/>
    <x v="0"/>
    <m/>
  </r>
  <r>
    <x v="47"/>
    <s v="207"/>
    <s v="2011/10/02"/>
    <x v="2"/>
    <m/>
  </r>
  <r>
    <x v="47"/>
    <s v="207"/>
    <s v="2011/10/24"/>
    <x v="2"/>
    <m/>
  </r>
  <r>
    <x v="47"/>
    <s v="207"/>
    <s v="2011/11/11"/>
    <x v="2"/>
    <m/>
  </r>
  <r>
    <x v="47"/>
    <s v="207"/>
    <s v="2012/08/00"/>
    <x v="2"/>
    <m/>
  </r>
  <r>
    <x v="47"/>
    <s v="207"/>
    <s v="2012/09/00"/>
    <x v="2"/>
    <m/>
  </r>
  <r>
    <x v="47"/>
    <s v="207"/>
    <s v="2012/09/00"/>
    <x v="3"/>
    <m/>
  </r>
  <r>
    <x v="47"/>
    <s v="207"/>
    <s v="2012/09/30"/>
    <x v="3"/>
    <m/>
  </r>
  <r>
    <x v="47"/>
    <s v="207"/>
    <s v="2013/10/16"/>
    <x v="2"/>
    <m/>
  </r>
  <r>
    <x v="47"/>
    <s v="207"/>
    <s v="2013/10/31"/>
    <x v="3"/>
    <m/>
  </r>
  <r>
    <x v="47"/>
    <s v="207"/>
    <s v="2014/10/06"/>
    <x v="2"/>
    <m/>
  </r>
  <r>
    <x v="47"/>
    <s v="207"/>
    <s v="2014/10/16"/>
    <x v="2"/>
    <n v="15944"/>
  </r>
  <r>
    <x v="47"/>
    <s v="207"/>
    <s v="2016/07/01"/>
    <x v="3"/>
    <m/>
  </r>
  <r>
    <x v="47"/>
    <s v="207"/>
    <s v="2016/09/14"/>
    <x v="3"/>
    <m/>
  </r>
  <r>
    <x v="47"/>
    <s v="207"/>
    <s v="2017/02/03"/>
    <x v="2"/>
    <m/>
  </r>
  <r>
    <x v="47"/>
    <s v="207"/>
    <s v="2017/09/11"/>
    <x v="2"/>
    <m/>
  </r>
  <r>
    <x v="47"/>
    <s v="207"/>
    <s v="2018/04/00"/>
    <x v="3"/>
    <m/>
  </r>
  <r>
    <x v="48"/>
    <s v="112"/>
    <s v="2003/07/19"/>
    <x v="2"/>
    <m/>
  </r>
  <r>
    <x v="48"/>
    <s v="112"/>
    <s v="2004/05/17"/>
    <x v="2"/>
    <m/>
  </r>
  <r>
    <x v="48"/>
    <s v="112"/>
    <s v="2008/06/02"/>
    <x v="2"/>
    <m/>
  </r>
  <r>
    <x v="48"/>
    <s v="112"/>
    <s v="2009/09/30"/>
    <x v="2"/>
    <m/>
  </r>
  <r>
    <x v="48"/>
    <s v="112"/>
    <s v="2011/03/07"/>
    <x v="2"/>
    <m/>
  </r>
  <r>
    <x v="48"/>
    <s v="112"/>
    <s v="2011/03/07"/>
    <x v="3"/>
    <m/>
  </r>
  <r>
    <x v="48"/>
    <s v="112"/>
    <s v="2011/03/23"/>
    <x v="2"/>
    <m/>
  </r>
  <r>
    <x v="48"/>
    <s v="112"/>
    <s v="2011/03/23"/>
    <x v="3"/>
    <m/>
  </r>
  <r>
    <x v="48"/>
    <s v="112"/>
    <s v="2011/03/27"/>
    <x v="2"/>
    <m/>
  </r>
  <r>
    <x v="48"/>
    <s v="112"/>
    <s v="2011/03/27"/>
    <x v="11"/>
    <m/>
  </r>
  <r>
    <x v="48"/>
    <s v="112"/>
    <s v="2011/03/27"/>
    <x v="3"/>
    <m/>
  </r>
  <r>
    <x v="48"/>
    <s v="112"/>
    <s v="2011/04/15"/>
    <x v="2"/>
    <m/>
  </r>
  <r>
    <x v="48"/>
    <s v="112"/>
    <s v="2011/04/17"/>
    <x v="14"/>
    <m/>
  </r>
  <r>
    <x v="48"/>
    <s v="112"/>
    <s v="2011/04/19"/>
    <x v="2"/>
    <m/>
  </r>
  <r>
    <x v="48"/>
    <s v="112"/>
    <s v="2011/06/01"/>
    <x v="2"/>
    <m/>
  </r>
  <r>
    <x v="48"/>
    <s v="112"/>
    <s v="2011/10/20"/>
    <x v="2"/>
    <m/>
  </r>
  <r>
    <x v="48"/>
    <s v="112"/>
    <s v="2013/05/22"/>
    <x v="2"/>
    <m/>
  </r>
  <r>
    <x v="48"/>
    <s v="112"/>
    <s v="2015/06/09"/>
    <x v="2"/>
    <m/>
  </r>
  <r>
    <x v="48"/>
    <s v="112"/>
    <s v="2015/07/13"/>
    <x v="3"/>
    <m/>
  </r>
  <r>
    <x v="48"/>
    <s v="112"/>
    <s v="2017/10/03"/>
    <x v="6"/>
    <m/>
  </r>
  <r>
    <x v="48"/>
    <s v="112"/>
    <s v="2017/10/03"/>
    <x v="11"/>
    <m/>
  </r>
  <r>
    <x v="48"/>
    <s v="112"/>
    <s v="2018/05/28"/>
    <x v="3"/>
    <m/>
  </r>
  <r>
    <x v="49"/>
    <s v="407"/>
    <s v="2002/11/28"/>
    <x v="1"/>
    <m/>
  </r>
  <r>
    <x v="49"/>
    <s v="407"/>
    <s v="2005/06/29"/>
    <x v="16"/>
    <m/>
  </r>
  <r>
    <x v="49"/>
    <s v="407"/>
    <s v="2005/11/00"/>
    <x v="3"/>
    <m/>
  </r>
  <r>
    <x v="49"/>
    <s v="407"/>
    <s v="2006/12/18"/>
    <x v="25"/>
    <m/>
  </r>
  <r>
    <x v="49"/>
    <s v="407"/>
    <s v="2008/05/19"/>
    <x v="16"/>
    <m/>
  </r>
  <r>
    <x v="49"/>
    <s v="407"/>
    <s v="2008/05/25"/>
    <x v="2"/>
    <m/>
  </r>
  <r>
    <x v="49"/>
    <s v="407"/>
    <s v="2008/05/30"/>
    <x v="16"/>
    <m/>
  </r>
  <r>
    <x v="49"/>
    <s v="407"/>
    <s v="2008/08/10"/>
    <x v="16"/>
    <m/>
  </r>
  <r>
    <x v="49"/>
    <s v="407"/>
    <s v="2008/09/04"/>
    <x v="5"/>
    <m/>
  </r>
  <r>
    <x v="49"/>
    <s v="407"/>
    <s v="2009/04/21"/>
    <x v="0"/>
    <m/>
  </r>
  <r>
    <x v="49"/>
    <s v="407"/>
    <s v="2009/07/21"/>
    <x v="3"/>
    <m/>
  </r>
  <r>
    <x v="49"/>
    <s v="407"/>
    <s v="2009/09/30"/>
    <x v="2"/>
    <m/>
  </r>
  <r>
    <x v="49"/>
    <s v="407"/>
    <s v="2010/09/10"/>
    <x v="2"/>
    <n v="2276"/>
  </r>
  <r>
    <x v="49"/>
    <s v="407"/>
    <s v="2011/03/30"/>
    <x v="2"/>
    <n v="16.59"/>
  </r>
  <r>
    <x v="49"/>
    <s v="407"/>
    <s v="2011/07/03"/>
    <x v="8"/>
    <m/>
  </r>
  <r>
    <x v="49"/>
    <s v="407"/>
    <s v="2011/09/19"/>
    <x v="2"/>
    <m/>
  </r>
  <r>
    <x v="49"/>
    <s v="407"/>
    <s v="2012/09/02"/>
    <x v="2"/>
    <m/>
  </r>
  <r>
    <x v="49"/>
    <s v="407"/>
    <s v="2012/11/07"/>
    <x v="2"/>
    <m/>
  </r>
  <r>
    <x v="49"/>
    <s v="407"/>
    <s v="2013/04/03"/>
    <x v="11"/>
    <m/>
  </r>
  <r>
    <x v="49"/>
    <s v="407"/>
    <s v="2013/08/11"/>
    <x v="2"/>
    <n v="613"/>
  </r>
  <r>
    <x v="49"/>
    <s v="407"/>
    <s v="2014/10/20"/>
    <x v="3"/>
    <m/>
  </r>
  <r>
    <x v="49"/>
    <s v="407"/>
    <s v="2015/03/01"/>
    <x v="2"/>
    <m/>
  </r>
  <r>
    <x v="49"/>
    <s v="407"/>
    <s v="2015/03/01"/>
    <x v="11"/>
    <m/>
  </r>
  <r>
    <x v="49"/>
    <s v="407"/>
    <s v="2016/03/28"/>
    <x v="3"/>
    <n v="52"/>
  </r>
  <r>
    <x v="49"/>
    <s v="407"/>
    <s v="2017/03/06"/>
    <x v="3"/>
    <m/>
  </r>
  <r>
    <x v="49"/>
    <s v="407"/>
    <s v="2017/04/12"/>
    <x v="21"/>
    <m/>
  </r>
  <r>
    <x v="50"/>
    <s v="103"/>
    <s v="1998/10/23"/>
    <x v="21"/>
    <m/>
  </r>
  <r>
    <x v="50"/>
    <s v="103"/>
    <s v="2005/08/20"/>
    <x v="14"/>
    <m/>
  </r>
  <r>
    <x v="50"/>
    <s v="103"/>
    <s v="2005/09/02"/>
    <x v="2"/>
    <m/>
  </r>
  <r>
    <x v="50"/>
    <s v="103"/>
    <s v="2009/07/29"/>
    <x v="0"/>
    <m/>
  </r>
  <r>
    <x v="50"/>
    <s v="103"/>
    <s v="2010/09/27"/>
    <x v="2"/>
    <m/>
  </r>
  <r>
    <x v="50"/>
    <s v="103"/>
    <s v="2011/02/20"/>
    <x v="2"/>
    <m/>
  </r>
  <r>
    <x v="50"/>
    <s v="103"/>
    <s v="2011/03/07"/>
    <x v="0"/>
    <m/>
  </r>
  <r>
    <x v="50"/>
    <s v="103"/>
    <s v="2011/03/09"/>
    <x v="0"/>
    <m/>
  </r>
  <r>
    <x v="50"/>
    <s v="103"/>
    <s v="2011/03/10"/>
    <x v="0"/>
    <m/>
  </r>
  <r>
    <x v="50"/>
    <s v="103"/>
    <s v="2012/03/31"/>
    <x v="2"/>
    <m/>
  </r>
  <r>
    <x v="50"/>
    <s v="103"/>
    <s v="2014/03/00"/>
    <x v="2"/>
    <m/>
  </r>
  <r>
    <x v="50"/>
    <s v="103"/>
    <s v="2014/03/11"/>
    <x v="2"/>
    <m/>
  </r>
  <r>
    <x v="50"/>
    <s v="103"/>
    <s v="2014/03/11"/>
    <x v="3"/>
    <m/>
  </r>
  <r>
    <x v="50"/>
    <s v="103"/>
    <s v="2014/03/13"/>
    <x v="3"/>
    <m/>
  </r>
  <r>
    <x v="50"/>
    <s v="103"/>
    <s v="2015/01/22"/>
    <x v="2"/>
    <m/>
  </r>
  <r>
    <x v="50"/>
    <s v="103"/>
    <s v="2016/11/14"/>
    <x v="2"/>
    <m/>
  </r>
  <r>
    <x v="51"/>
    <s v="210"/>
    <s v="2008/06/17"/>
    <x v="16"/>
    <m/>
  </r>
  <r>
    <x v="51"/>
    <s v="210"/>
    <s v="2009/10/17"/>
    <x v="2"/>
    <m/>
  </r>
  <r>
    <x v="51"/>
    <s v="210"/>
    <s v="2011/09/03"/>
    <x v="3"/>
    <m/>
  </r>
  <r>
    <x v="51"/>
    <s v="210"/>
    <s v="2011/09/14"/>
    <x v="1"/>
    <n v="15.370000000000001"/>
  </r>
  <r>
    <x v="51"/>
    <s v="210"/>
    <s v="2011/11/23"/>
    <x v="3"/>
    <m/>
  </r>
  <r>
    <x v="51"/>
    <s v="210"/>
    <s v="2013/03/07"/>
    <x v="2"/>
    <m/>
  </r>
  <r>
    <x v="51"/>
    <s v="210"/>
    <s v="2014/07/03"/>
    <x v="3"/>
    <m/>
  </r>
  <r>
    <x v="51"/>
    <s v="210"/>
    <s v="2017/05/30"/>
    <x v="2"/>
    <m/>
  </r>
  <r>
    <x v="51"/>
    <s v="210"/>
    <s v="2017/10/15"/>
    <x v="2"/>
    <m/>
  </r>
  <r>
    <x v="51"/>
    <s v="210"/>
    <s v="2018/06/20"/>
    <x v="2"/>
    <m/>
  </r>
  <r>
    <x v="52"/>
    <s v="420"/>
    <s v="2009/08/20"/>
    <x v="2"/>
    <m/>
  </r>
  <r>
    <x v="52"/>
    <s v="420"/>
    <s v="2009/09/04"/>
    <x v="2"/>
    <m/>
  </r>
  <r>
    <x v="52"/>
    <s v="420"/>
    <s v="2011/09/19"/>
    <x v="29"/>
    <m/>
  </r>
  <r>
    <x v="52"/>
    <s v="420"/>
    <s v="2013/09/14"/>
    <x v="21"/>
    <m/>
  </r>
  <r>
    <x v="52"/>
    <s v="420"/>
    <s v="2013/10/23"/>
    <x v="2"/>
    <m/>
  </r>
  <r>
    <x v="52"/>
    <s v="420"/>
    <s v="2015/02/16"/>
    <x v="2"/>
    <m/>
  </r>
  <r>
    <x v="52"/>
    <s v="420"/>
    <s v="2015/02/19"/>
    <x v="3"/>
    <m/>
  </r>
  <r>
    <x v="52"/>
    <s v="420"/>
    <s v="2015/02/24"/>
    <x v="2"/>
    <m/>
  </r>
  <r>
    <x v="52"/>
    <s v="420"/>
    <s v="2016/11/14"/>
    <x v="2"/>
    <m/>
  </r>
  <r>
    <x v="53"/>
    <s v="409"/>
    <s v="2011/06/28"/>
    <x v="8"/>
    <m/>
  </r>
  <r>
    <x v="53"/>
    <s v="409"/>
    <s v="2016/04/05"/>
    <x v="2"/>
    <m/>
  </r>
  <r>
    <x v="54"/>
    <s v="408"/>
    <s v="2002/01/09"/>
    <x v="2"/>
    <n v="3743.3"/>
  </r>
  <r>
    <x v="54"/>
    <s v="408"/>
    <s v="2002/04/00"/>
    <x v="19"/>
    <m/>
  </r>
  <r>
    <x v="54"/>
    <s v="408"/>
    <s v="2002/04/00"/>
    <x v="2"/>
    <n v="319.93"/>
  </r>
  <r>
    <x v="54"/>
    <s v="408"/>
    <s v="2010/00/00"/>
    <x v="2"/>
    <m/>
  </r>
  <r>
    <x v="54"/>
    <s v="408"/>
    <s v="2010/02/00"/>
    <x v="2"/>
    <n v="40"/>
  </r>
  <r>
    <x v="54"/>
    <s v="408"/>
    <s v="2010/04/00"/>
    <x v="19"/>
    <n v="20"/>
  </r>
  <r>
    <x v="54"/>
    <s v="408"/>
    <s v="2010/04/00"/>
    <x v="2"/>
    <n v="70"/>
  </r>
  <r>
    <x v="54"/>
    <s v="408"/>
    <s v="2010/05/01"/>
    <x v="2"/>
    <m/>
  </r>
  <r>
    <x v="54"/>
    <s v="408"/>
    <s v="2011/00/00"/>
    <x v="2"/>
    <m/>
  </r>
  <r>
    <x v="54"/>
    <s v="408"/>
    <s v="2011/09/17"/>
    <x v="2"/>
    <m/>
  </r>
  <r>
    <x v="54"/>
    <s v="408"/>
    <s v="2013/03/00"/>
    <x v="2"/>
    <m/>
  </r>
  <r>
    <x v="54"/>
    <s v="408"/>
    <s v="2013/03/25"/>
    <x v="2"/>
    <m/>
  </r>
  <r>
    <x v="54"/>
    <s v="408"/>
    <s v="2013/04/00"/>
    <x v="2"/>
    <m/>
  </r>
  <r>
    <x v="54"/>
    <s v="408"/>
    <s v="2013/04/01"/>
    <x v="2"/>
    <n v="20"/>
  </r>
  <r>
    <x v="54"/>
    <s v="408"/>
    <s v="2013/04/04"/>
    <x v="2"/>
    <n v="1950"/>
  </r>
  <r>
    <x v="54"/>
    <s v="408"/>
    <s v="2013/04/10"/>
    <x v="2"/>
    <m/>
  </r>
  <r>
    <x v="54"/>
    <s v="408"/>
    <s v="2013/04/16"/>
    <x v="2"/>
    <m/>
  </r>
  <r>
    <x v="54"/>
    <s v="408"/>
    <s v="2013/04/26"/>
    <x v="2"/>
    <m/>
  </r>
  <r>
    <x v="54"/>
    <s v="408"/>
    <s v="2015/01/01"/>
    <x v="2"/>
    <m/>
  </r>
  <r>
    <x v="54"/>
    <s v="408"/>
    <s v="2016/10/15"/>
    <x v="30"/>
    <m/>
  </r>
  <r>
    <x v="54"/>
    <s v="408"/>
    <s v="2017/09/20"/>
    <x v="2"/>
    <m/>
  </r>
  <r>
    <x v="54"/>
    <s v="408"/>
    <s v="2017/09/20"/>
    <x v="3"/>
    <m/>
  </r>
  <r>
    <x v="54"/>
    <s v="408"/>
    <s v="2017/10/06"/>
    <x v="2"/>
    <m/>
  </r>
  <r>
    <x v="54"/>
    <s v="408"/>
    <s v="2018/03/09"/>
    <x v="2"/>
    <m/>
  </r>
  <r>
    <x v="54"/>
    <s v="408"/>
    <s v="2018/03/15"/>
    <x v="2"/>
    <m/>
  </r>
  <r>
    <x v="54"/>
    <s v="408"/>
    <s v="2018/05/31"/>
    <x v="2"/>
    <m/>
  </r>
  <r>
    <x v="55"/>
    <s v="323"/>
    <s v="1991/10/01"/>
    <x v="3"/>
    <m/>
  </r>
  <r>
    <x v="55"/>
    <s v="323"/>
    <s v="1996/03/06"/>
    <x v="3"/>
    <m/>
  </r>
  <r>
    <x v="55"/>
    <s v="323"/>
    <s v="1998/10/03"/>
    <x v="11"/>
    <m/>
  </r>
  <r>
    <x v="55"/>
    <s v="323"/>
    <s v="2000/03/06"/>
    <x v="5"/>
    <m/>
  </r>
  <r>
    <x v="55"/>
    <s v="323"/>
    <s v="2006/04/16"/>
    <x v="16"/>
    <m/>
  </r>
  <r>
    <x v="55"/>
    <s v="323"/>
    <s v="2007/07/00"/>
    <x v="2"/>
    <m/>
  </r>
  <r>
    <x v="55"/>
    <s v="323"/>
    <s v="2007/09/00"/>
    <x v="2"/>
    <m/>
  </r>
  <r>
    <x v="55"/>
    <s v="323"/>
    <s v="2007/10/25"/>
    <x v="5"/>
    <m/>
  </r>
  <r>
    <x v="55"/>
    <s v="323"/>
    <s v="2008/01/00"/>
    <x v="5"/>
    <m/>
  </r>
  <r>
    <x v="55"/>
    <s v="323"/>
    <s v="2009/06/12"/>
    <x v="0"/>
    <m/>
  </r>
  <r>
    <x v="55"/>
    <s v="323"/>
    <s v="2009/07/21"/>
    <x v="3"/>
    <m/>
  </r>
  <r>
    <x v="55"/>
    <s v="323"/>
    <s v="2011/09/15"/>
    <x v="5"/>
    <m/>
  </r>
  <r>
    <x v="55"/>
    <s v="323"/>
    <s v="2011/09/16"/>
    <x v="2"/>
    <m/>
  </r>
  <r>
    <x v="55"/>
    <s v="323"/>
    <s v="2011/09/19"/>
    <x v="31"/>
    <m/>
  </r>
  <r>
    <x v="55"/>
    <s v="323"/>
    <s v="2013/04/00"/>
    <x v="3"/>
    <m/>
  </r>
  <r>
    <x v="56"/>
    <s v="319"/>
    <s v="2006/12/00"/>
    <x v="4"/>
    <m/>
  </r>
  <r>
    <x v="56"/>
    <s v="319"/>
    <s v="2007/02/12"/>
    <x v="5"/>
    <m/>
  </r>
  <r>
    <x v="56"/>
    <s v="319"/>
    <s v="2007/04/17"/>
    <x v="32"/>
    <m/>
  </r>
  <r>
    <x v="56"/>
    <s v="319"/>
    <s v="2008/03/05"/>
    <x v="3"/>
    <m/>
  </r>
  <r>
    <x v="56"/>
    <s v="319"/>
    <s v="2009/05/29"/>
    <x v="9"/>
    <m/>
  </r>
  <r>
    <x v="56"/>
    <s v="319"/>
    <s v="2011/09/08"/>
    <x v="2"/>
    <m/>
  </r>
  <r>
    <x v="56"/>
    <s v="319"/>
    <s v="2012/07/10"/>
    <x v="3"/>
    <m/>
  </r>
  <r>
    <x v="56"/>
    <s v="319"/>
    <s v="2013/05/00"/>
    <x v="2"/>
    <m/>
  </r>
  <r>
    <x v="56"/>
    <s v="319"/>
    <s v="2013/05/30"/>
    <x v="2"/>
    <m/>
  </r>
  <r>
    <x v="57"/>
    <s v="322"/>
    <s v="2010/10/00"/>
    <x v="3"/>
    <m/>
  </r>
  <r>
    <x v="57"/>
    <s v="322"/>
    <s v="2010/10/31"/>
    <x v="2"/>
    <m/>
  </r>
  <r>
    <x v="57"/>
    <s v="322"/>
    <s v="2011/01/00"/>
    <x v="2"/>
    <m/>
  </r>
  <r>
    <x v="57"/>
    <s v="322"/>
    <s v="2011/01/00"/>
    <x v="3"/>
    <m/>
  </r>
  <r>
    <x v="57"/>
    <s v="322"/>
    <s v="2011/04/07"/>
    <x v="2"/>
    <m/>
  </r>
  <r>
    <x v="57"/>
    <s v="322"/>
    <s v="2011/04/09"/>
    <x v="2"/>
    <m/>
  </r>
  <r>
    <x v="57"/>
    <s v="322"/>
    <s v="2012/11/01"/>
    <x v="2"/>
    <m/>
  </r>
  <r>
    <x v="57"/>
    <s v="322"/>
    <s v="2015/03/27"/>
    <x v="2"/>
    <m/>
  </r>
  <r>
    <x v="58"/>
    <s v="306"/>
    <s v="1982/00/00"/>
    <x v="0"/>
    <m/>
  </r>
  <r>
    <x v="58"/>
    <s v="306"/>
    <s v="2002/03/00"/>
    <x v="0"/>
    <m/>
  </r>
  <r>
    <x v="58"/>
    <s v="306"/>
    <s v="2003/01/24"/>
    <x v="9"/>
    <m/>
  </r>
  <r>
    <x v="58"/>
    <s v="306"/>
    <s v="2003/02/00"/>
    <x v="1"/>
    <m/>
  </r>
  <r>
    <x v="58"/>
    <s v="306"/>
    <s v="2003/08/31"/>
    <x v="1"/>
    <m/>
  </r>
  <r>
    <x v="58"/>
    <s v="306"/>
    <s v="2005/07/28"/>
    <x v="16"/>
    <m/>
  </r>
  <r>
    <x v="58"/>
    <s v="306"/>
    <s v="2006/12/00"/>
    <x v="3"/>
    <m/>
  </r>
  <r>
    <x v="58"/>
    <s v="306"/>
    <s v="2006/12/07"/>
    <x v="1"/>
    <m/>
  </r>
  <r>
    <x v="58"/>
    <s v="306"/>
    <s v="2007/02/12"/>
    <x v="4"/>
    <m/>
  </r>
  <r>
    <x v="58"/>
    <s v="306"/>
    <s v="2007/07/00"/>
    <x v="2"/>
    <m/>
  </r>
  <r>
    <x v="58"/>
    <s v="306"/>
    <s v="2008/06/02"/>
    <x v="2"/>
    <m/>
  </r>
  <r>
    <x v="58"/>
    <s v="306"/>
    <s v="2011/01/14"/>
    <x v="0"/>
    <m/>
  </r>
  <r>
    <x v="58"/>
    <s v="306"/>
    <s v="2011/04/11"/>
    <x v="0"/>
    <m/>
  </r>
  <r>
    <x v="58"/>
    <s v="306"/>
    <s v="2011/05/03"/>
    <x v="3"/>
    <m/>
  </r>
  <r>
    <x v="58"/>
    <s v="306"/>
    <s v="2011/09/07"/>
    <x v="2"/>
    <m/>
  </r>
  <r>
    <x v="58"/>
    <s v="306"/>
    <s v="2012/07/00"/>
    <x v="2"/>
    <m/>
  </r>
  <r>
    <x v="58"/>
    <s v="306"/>
    <s v="2012/07/00"/>
    <x v="3"/>
    <m/>
  </r>
  <r>
    <x v="58"/>
    <s v="306"/>
    <s v="2013/05/00"/>
    <x v="2"/>
    <m/>
  </r>
  <r>
    <x v="59"/>
    <s v="208"/>
    <s v="1992/06/20"/>
    <x v="2"/>
    <m/>
  </r>
  <r>
    <x v="59"/>
    <s v="208"/>
    <s v="1998/11/01"/>
    <x v="11"/>
    <m/>
  </r>
  <r>
    <x v="59"/>
    <s v="208"/>
    <s v="2003/02/00"/>
    <x v="1"/>
    <m/>
  </r>
  <r>
    <x v="59"/>
    <s v="208"/>
    <s v="2007/07/00"/>
    <x v="1"/>
    <m/>
  </r>
  <r>
    <x v="59"/>
    <s v="208"/>
    <s v="2007/07/00"/>
    <x v="2"/>
    <m/>
  </r>
  <r>
    <x v="59"/>
    <s v="208"/>
    <s v="2007/10/00"/>
    <x v="2"/>
    <m/>
  </r>
  <r>
    <x v="59"/>
    <s v="208"/>
    <s v="2008/06/02"/>
    <x v="2"/>
    <m/>
  </r>
  <r>
    <x v="59"/>
    <s v="208"/>
    <s v="2010/04/06"/>
    <x v="2"/>
    <m/>
  </r>
  <r>
    <x v="59"/>
    <s v="208"/>
    <s v="2010/05/25"/>
    <x v="2"/>
    <m/>
  </r>
  <r>
    <x v="59"/>
    <s v="208"/>
    <s v="2011/04/24"/>
    <x v="3"/>
    <m/>
  </r>
  <r>
    <x v="59"/>
    <s v="208"/>
    <s v="2011/07/08"/>
    <x v="0"/>
    <m/>
  </r>
  <r>
    <x v="59"/>
    <s v="208"/>
    <s v="2011/08/01"/>
    <x v="3"/>
    <m/>
  </r>
  <r>
    <x v="59"/>
    <s v="208"/>
    <s v="2011/08/02"/>
    <x v="0"/>
    <m/>
  </r>
  <r>
    <x v="59"/>
    <s v="208"/>
    <s v="2011/10/26"/>
    <x v="3"/>
    <m/>
  </r>
  <r>
    <x v="59"/>
    <s v="208"/>
    <s v="2011/11/15"/>
    <x v="2"/>
    <m/>
  </r>
  <r>
    <x v="59"/>
    <s v="208"/>
    <s v="2016/11/14"/>
    <x v="33"/>
    <m/>
  </r>
  <r>
    <x v="59"/>
    <s v="208"/>
    <s v="2018/06/20"/>
    <x v="3"/>
    <m/>
  </r>
  <r>
    <x v="60"/>
    <s v="228"/>
    <s v="2011/11/15"/>
    <x v="2"/>
    <m/>
  </r>
  <r>
    <x v="61"/>
    <s v="117"/>
    <s v="2010/01/16"/>
    <x v="2"/>
    <n v="22.87"/>
  </r>
  <r>
    <x v="61"/>
    <s v="117"/>
    <s v="2010/10/01"/>
    <x v="2"/>
    <n v="53.22"/>
  </r>
  <r>
    <x v="61"/>
    <s v="117"/>
    <s v="2010/10/01"/>
    <x v="3"/>
    <n v="36.21"/>
  </r>
  <r>
    <x v="61"/>
    <s v="117"/>
    <s v="2010/10/12"/>
    <x v="2"/>
    <n v="41.480000000000004"/>
  </r>
  <r>
    <x v="61"/>
    <s v="117"/>
    <s v="2010/10/27"/>
    <x v="2"/>
    <n v="350.06000000000006"/>
  </r>
  <r>
    <x v="61"/>
    <s v="117"/>
    <s v="2011/04/00"/>
    <x v="2"/>
    <m/>
  </r>
  <r>
    <x v="61"/>
    <s v="117"/>
    <s v="2011/04/05"/>
    <x v="2"/>
    <m/>
  </r>
  <r>
    <x v="61"/>
    <s v="117"/>
    <s v="2011/07/03"/>
    <x v="8"/>
    <m/>
  </r>
  <r>
    <x v="61"/>
    <s v="117"/>
    <s v="2014/03/01"/>
    <x v="2"/>
    <m/>
  </r>
  <r>
    <x v="61"/>
    <s v="117"/>
    <s v="2014/03/12"/>
    <x v="14"/>
    <m/>
  </r>
  <r>
    <x v="61"/>
    <s v="117"/>
    <s v="2014/09/30"/>
    <x v="2"/>
    <m/>
  </r>
  <r>
    <x v="62"/>
    <s v="415"/>
    <s v="2011/02/04"/>
    <x v="2"/>
    <m/>
  </r>
  <r>
    <x v="62"/>
    <s v="415"/>
    <s v="2011/02/04"/>
    <x v="3"/>
    <m/>
  </r>
  <r>
    <x v="63"/>
    <s v="427"/>
    <s v="2006/12/26"/>
    <x v="3"/>
    <m/>
  </r>
  <r>
    <x v="63"/>
    <s v="427"/>
    <s v="2009/09/13"/>
    <x v="21"/>
    <m/>
  </r>
  <r>
    <x v="63"/>
    <s v="427"/>
    <s v="2009/10/24"/>
    <x v="2"/>
    <m/>
  </r>
  <r>
    <x v="63"/>
    <s v="427"/>
    <s v="2010/03/02"/>
    <x v="2"/>
    <m/>
  </r>
  <r>
    <x v="64"/>
    <s v="324"/>
    <s v="2007/07/00"/>
    <x v="2"/>
    <m/>
  </r>
  <r>
    <x v="64"/>
    <s v="324"/>
    <s v="2009/06/12"/>
    <x v="0"/>
    <m/>
  </r>
  <r>
    <x v="64"/>
    <s v="324"/>
    <s v="2011/00/00"/>
    <x v="2"/>
    <m/>
  </r>
  <r>
    <x v="64"/>
    <s v="324"/>
    <s v="2011/06/12"/>
    <x v="0"/>
    <m/>
  </r>
  <r>
    <x v="64"/>
    <s v="324"/>
    <s v="2013/09/00"/>
    <x v="2"/>
    <n v="554"/>
  </r>
  <r>
    <x v="64"/>
    <s v="324"/>
    <s v="2013/12/10"/>
    <x v="3"/>
    <m/>
  </r>
  <r>
    <x v="64"/>
    <s v="324"/>
    <s v="2015/01/01"/>
    <x v="2"/>
    <m/>
  </r>
  <r>
    <x v="64"/>
    <s v="324"/>
    <s v="2015/02/02"/>
    <x v="3"/>
    <m/>
  </r>
  <r>
    <x v="64"/>
    <s v="324"/>
    <s v="2015/04/12"/>
    <x v="2"/>
    <m/>
  </r>
  <r>
    <x v="64"/>
    <s v="324"/>
    <s v="2016/03/02"/>
    <x v="9"/>
    <m/>
  </r>
  <r>
    <x v="65"/>
    <s v="307"/>
    <s v="1990/09/07"/>
    <x v="11"/>
    <m/>
  </r>
  <r>
    <x v="65"/>
    <s v="307"/>
    <s v="1994/04/06"/>
    <x v="17"/>
    <m/>
  </r>
  <r>
    <x v="65"/>
    <s v="307"/>
    <s v="1998/10/27"/>
    <x v="2"/>
    <n v="250"/>
  </r>
  <r>
    <x v="65"/>
    <s v="307"/>
    <s v="2000/05/09"/>
    <x v="16"/>
    <m/>
  </r>
  <r>
    <x v="65"/>
    <s v="307"/>
    <s v="2007/07/00"/>
    <x v="2"/>
    <m/>
  </r>
  <r>
    <x v="65"/>
    <s v="307"/>
    <s v="2007/09/00"/>
    <x v="2"/>
    <m/>
  </r>
  <r>
    <x v="65"/>
    <s v="307"/>
    <s v="2007/09/03"/>
    <x v="2"/>
    <m/>
  </r>
  <r>
    <x v="65"/>
    <s v="307"/>
    <s v="2008/02/20"/>
    <x v="2"/>
    <m/>
  </r>
  <r>
    <x v="65"/>
    <s v="307"/>
    <s v="2008/06/02"/>
    <x v="2"/>
    <m/>
  </r>
  <r>
    <x v="65"/>
    <s v="307"/>
    <s v="2009/03/01"/>
    <x v="0"/>
    <m/>
  </r>
  <r>
    <x v="65"/>
    <s v="307"/>
    <s v="2009/11/10"/>
    <x v="2"/>
    <m/>
  </r>
  <r>
    <x v="65"/>
    <s v="307"/>
    <s v="2010/01/20"/>
    <x v="0"/>
    <m/>
  </r>
  <r>
    <x v="65"/>
    <s v="307"/>
    <s v="2011/04/30"/>
    <x v="3"/>
    <m/>
  </r>
  <r>
    <x v="65"/>
    <s v="307"/>
    <s v="2011/05/02"/>
    <x v="3"/>
    <m/>
  </r>
  <r>
    <x v="65"/>
    <s v="307"/>
    <s v="2011/08/02"/>
    <x v="2"/>
    <m/>
  </r>
  <r>
    <x v="65"/>
    <s v="307"/>
    <s v="2011/09/19"/>
    <x v="15"/>
    <n v="283.27999999999997"/>
  </r>
  <r>
    <x v="65"/>
    <s v="307"/>
    <s v="2011/11/10"/>
    <x v="2"/>
    <n v="1538.2"/>
  </r>
  <r>
    <x v="65"/>
    <s v="307"/>
    <s v="2011/11/15"/>
    <x v="2"/>
    <m/>
  </r>
  <r>
    <x v="65"/>
    <s v="307"/>
    <s v="2013/09/00"/>
    <x v="2"/>
    <m/>
  </r>
  <r>
    <x v="65"/>
    <s v="307"/>
    <s v="2013/09/17"/>
    <x v="2"/>
    <m/>
  </r>
  <r>
    <x v="66"/>
    <s v="226"/>
    <s v="2003/09/21"/>
    <x v="2"/>
    <m/>
  </r>
  <r>
    <x v="66"/>
    <s v="226"/>
    <s v="2006/01/09"/>
    <x v="2"/>
    <m/>
  </r>
  <r>
    <x v="66"/>
    <s v="226"/>
    <s v="2013/04/00"/>
    <x v="2"/>
    <m/>
  </r>
  <r>
    <x v="66"/>
    <s v="226"/>
    <s v="2015/05/03"/>
    <x v="2"/>
    <m/>
  </r>
  <r>
    <x v="66"/>
    <s v="226"/>
    <s v="2015/10/08"/>
    <x v="3"/>
    <m/>
  </r>
  <r>
    <x v="66"/>
    <s v="226"/>
    <s v="2015/11/17"/>
    <x v="3"/>
    <m/>
  </r>
  <r>
    <x v="66"/>
    <s v="226"/>
    <s v="2017/02/03"/>
    <x v="2"/>
    <m/>
  </r>
  <r>
    <x v="67"/>
    <s v="104"/>
    <s v="1998/03/02"/>
    <x v="5"/>
    <m/>
  </r>
  <r>
    <x v="67"/>
    <s v="104"/>
    <s v="2005/01/10"/>
    <x v="3"/>
    <m/>
  </r>
  <r>
    <x v="67"/>
    <s v="104"/>
    <s v="2009/10/27"/>
    <x v="2"/>
    <m/>
  </r>
  <r>
    <x v="67"/>
    <s v="104"/>
    <s v="2011/10/20"/>
    <x v="3"/>
    <m/>
  </r>
  <r>
    <x v="67"/>
    <s v="104"/>
    <s v="2014/03/26"/>
    <x v="6"/>
    <m/>
  </r>
  <r>
    <x v="67"/>
    <s v="104"/>
    <s v="2015/03/25"/>
    <x v="2"/>
    <m/>
  </r>
  <r>
    <x v="68"/>
    <s v="119"/>
    <s v="2005/03/03"/>
    <x v="9"/>
    <m/>
  </r>
  <r>
    <x v="68"/>
    <s v="119"/>
    <s v="2009/05/00"/>
    <x v="0"/>
    <m/>
  </r>
  <r>
    <x v="68"/>
    <s v="119"/>
    <s v="2009/10/21"/>
    <x v="2"/>
    <m/>
  </r>
  <r>
    <x v="68"/>
    <s v="119"/>
    <s v="2009/10/23"/>
    <x v="2"/>
    <n v="405"/>
  </r>
  <r>
    <x v="68"/>
    <s v="119"/>
    <s v="2009/10/29"/>
    <x v="2"/>
    <m/>
  </r>
  <r>
    <x v="68"/>
    <s v="119"/>
    <s v="2010/10/21"/>
    <x v="2"/>
    <m/>
  </r>
  <r>
    <x v="68"/>
    <s v="119"/>
    <s v="2011/03/27"/>
    <x v="2"/>
    <m/>
  </r>
  <r>
    <x v="68"/>
    <s v="119"/>
    <s v="2011/07/26"/>
    <x v="3"/>
    <m/>
  </r>
  <r>
    <x v="68"/>
    <s v="119"/>
    <s v="2011/08/01"/>
    <x v="23"/>
    <m/>
  </r>
  <r>
    <x v="68"/>
    <s v="119"/>
    <s v="2011/09/19"/>
    <x v="2"/>
    <m/>
  </r>
  <r>
    <x v="68"/>
    <s v="119"/>
    <s v="2016/09/28"/>
    <x v="3"/>
    <n v="200"/>
  </r>
  <r>
    <x v="69"/>
    <s v="114"/>
    <s v="2016/11/00"/>
    <x v="3"/>
    <m/>
  </r>
  <r>
    <x v="70"/>
    <s v="223"/>
    <s v="2007/07/00"/>
    <x v="2"/>
    <n v="380"/>
  </r>
  <r>
    <x v="70"/>
    <s v="223"/>
    <s v="2007/08/00"/>
    <x v="2"/>
    <m/>
  </r>
  <r>
    <x v="70"/>
    <s v="223"/>
    <s v="2008/06/02"/>
    <x v="2"/>
    <m/>
  </r>
  <r>
    <x v="70"/>
    <s v="223"/>
    <s v="2009/04/03"/>
    <x v="11"/>
    <m/>
  </r>
  <r>
    <x v="70"/>
    <s v="223"/>
    <s v="2010/03/10"/>
    <x v="2"/>
    <n v="497.77000000000004"/>
  </r>
  <r>
    <x v="70"/>
    <s v="223"/>
    <s v="2011/05/22"/>
    <x v="2"/>
    <m/>
  </r>
  <r>
    <x v="70"/>
    <s v="223"/>
    <s v="2012/05/11"/>
    <x v="2"/>
    <m/>
  </r>
  <r>
    <x v="70"/>
    <s v="223"/>
    <s v="2015/04/17"/>
    <x v="2"/>
    <m/>
  </r>
  <r>
    <x v="70"/>
    <s v="223"/>
    <s v="2018/05/16"/>
    <x v="2"/>
    <m/>
  </r>
  <r>
    <x v="70"/>
    <s v="223"/>
    <s v="2018/05/16"/>
    <x v="3"/>
    <m/>
  </r>
  <r>
    <x v="71"/>
    <s v="320"/>
    <s v="2009/08/07"/>
    <x v="0"/>
    <m/>
  </r>
  <r>
    <x v="72"/>
    <s v="120"/>
    <s v="1998/11/29"/>
    <x v="5"/>
    <m/>
  </r>
  <r>
    <x v="72"/>
    <s v="120"/>
    <s v="2005/03/03"/>
    <x v="9"/>
    <m/>
  </r>
  <r>
    <x v="72"/>
    <s v="120"/>
    <s v="2005/03/03"/>
    <x v="2"/>
    <m/>
  </r>
  <r>
    <x v="72"/>
    <s v="120"/>
    <s v="2005/03/07"/>
    <x v="2"/>
    <m/>
  </r>
  <r>
    <x v="72"/>
    <s v="120"/>
    <s v="2008/10/24"/>
    <x v="6"/>
    <m/>
  </r>
  <r>
    <x v="72"/>
    <s v="120"/>
    <s v="2009/05/00"/>
    <x v="0"/>
    <m/>
  </r>
  <r>
    <x v="72"/>
    <s v="120"/>
    <s v="2009/05/00"/>
    <x v="3"/>
    <m/>
  </r>
  <r>
    <x v="72"/>
    <s v="120"/>
    <s v="2009/09/27"/>
    <x v="2"/>
    <m/>
  </r>
  <r>
    <x v="72"/>
    <s v="120"/>
    <s v="2010/03/03"/>
    <x v="2"/>
    <m/>
  </r>
  <r>
    <x v="72"/>
    <s v="120"/>
    <s v="2011/07/29"/>
    <x v="14"/>
    <m/>
  </r>
  <r>
    <x v="72"/>
    <s v="120"/>
    <s v="2013/09/28"/>
    <x v="21"/>
    <m/>
  </r>
  <r>
    <x v="72"/>
    <s v="120"/>
    <s v="2013/09/29"/>
    <x v="2"/>
    <m/>
  </r>
  <r>
    <x v="72"/>
    <s v="120"/>
    <s v="2013/10/14"/>
    <x v="2"/>
    <m/>
  </r>
  <r>
    <x v="72"/>
    <s v="120"/>
    <s v="2014/01/30"/>
    <x v="3"/>
    <m/>
  </r>
  <r>
    <x v="72"/>
    <s v="120"/>
    <s v="2015/06/23"/>
    <x v="2"/>
    <m/>
  </r>
  <r>
    <x v="72"/>
    <s v="120"/>
    <s v="2017/06/12"/>
    <x v="9"/>
    <m/>
  </r>
  <r>
    <x v="72"/>
    <s v="120"/>
    <s v="2017/06/12"/>
    <x v="3"/>
    <m/>
  </r>
  <r>
    <x v="73"/>
    <s v="426"/>
    <s v="2002/07/08"/>
    <x v="5"/>
    <m/>
  </r>
  <r>
    <x v="73"/>
    <s v="426"/>
    <s v="2003/07/02"/>
    <x v="16"/>
    <m/>
  </r>
  <r>
    <x v="73"/>
    <s v="426"/>
    <s v="2005/08/17"/>
    <x v="3"/>
    <m/>
  </r>
  <r>
    <x v="73"/>
    <s v="426"/>
    <s v="2008/12/02"/>
    <x v="4"/>
    <m/>
  </r>
  <r>
    <x v="73"/>
    <s v="426"/>
    <s v="2010/09/21"/>
    <x v="2"/>
    <n v="700"/>
  </r>
  <r>
    <x v="73"/>
    <s v="426"/>
    <s v="2016/09/16"/>
    <x v="3"/>
    <n v="928.5"/>
  </r>
  <r>
    <x v="74"/>
    <s v="214"/>
    <s v="2007/12/06"/>
    <x v="26"/>
    <m/>
  </r>
  <r>
    <x v="74"/>
    <s v="214"/>
    <s v="2009/03/23"/>
    <x v="2"/>
    <m/>
  </r>
  <r>
    <x v="74"/>
    <s v="214"/>
    <s v="2010/04/20"/>
    <x v="3"/>
    <m/>
  </r>
  <r>
    <x v="74"/>
    <s v="214"/>
    <s v="2010/05/11"/>
    <x v="3"/>
    <m/>
  </r>
  <r>
    <x v="74"/>
    <s v="214"/>
    <s v="2011/05/04"/>
    <x v="2"/>
    <m/>
  </r>
  <r>
    <x v="74"/>
    <s v="214"/>
    <s v="2012/08/07"/>
    <x v="3"/>
    <m/>
  </r>
  <r>
    <x v="74"/>
    <s v="214"/>
    <s v="2012/12/00"/>
    <x v="2"/>
    <m/>
  </r>
  <r>
    <x v="74"/>
    <s v="214"/>
    <s v="2013/12/02"/>
    <x v="2"/>
    <m/>
  </r>
  <r>
    <x v="74"/>
    <s v="214"/>
    <s v="2014/03/00"/>
    <x v="3"/>
    <m/>
  </r>
  <r>
    <x v="74"/>
    <s v="214"/>
    <s v="2014/05/14"/>
    <x v="2"/>
    <m/>
  </r>
  <r>
    <x v="74"/>
    <s v="214"/>
    <s v="2014/05/15"/>
    <x v="2"/>
    <m/>
  </r>
  <r>
    <x v="74"/>
    <s v="214"/>
    <s v="2015/04/26"/>
    <x v="2"/>
    <m/>
  </r>
  <r>
    <x v="75"/>
    <s v="209"/>
    <s v="1991/09/02"/>
    <x v="3"/>
    <m/>
  </r>
  <r>
    <x v="75"/>
    <s v="209"/>
    <s v="1997/11/23"/>
    <x v="2"/>
    <m/>
  </r>
  <r>
    <x v="75"/>
    <s v="209"/>
    <s v="2002/05/16"/>
    <x v="2"/>
    <m/>
  </r>
  <r>
    <x v="75"/>
    <s v="209"/>
    <s v="2002/09/29"/>
    <x v="1"/>
    <m/>
  </r>
  <r>
    <x v="75"/>
    <s v="209"/>
    <s v="2002/09/29"/>
    <x v="21"/>
    <m/>
  </r>
  <r>
    <x v="75"/>
    <s v="209"/>
    <s v="2002/09/29"/>
    <x v="6"/>
    <m/>
  </r>
  <r>
    <x v="75"/>
    <s v="209"/>
    <s v="2005/03/06"/>
    <x v="16"/>
    <m/>
  </r>
  <r>
    <x v="75"/>
    <s v="209"/>
    <s v="2005/05/16"/>
    <x v="2"/>
    <m/>
  </r>
  <r>
    <x v="75"/>
    <s v="209"/>
    <s v="2005/05/16"/>
    <x v="3"/>
    <m/>
  </r>
  <r>
    <x v="75"/>
    <s v="209"/>
    <s v="2008/06/18"/>
    <x v="16"/>
    <m/>
  </r>
  <r>
    <x v="75"/>
    <s v="209"/>
    <s v="2008/11/12"/>
    <x v="2"/>
    <m/>
  </r>
  <r>
    <x v="75"/>
    <s v="209"/>
    <s v="2009/04/06"/>
    <x v="2"/>
    <m/>
  </r>
  <r>
    <x v="75"/>
    <s v="209"/>
    <s v="2009/04/08"/>
    <x v="2"/>
    <m/>
  </r>
  <r>
    <x v="75"/>
    <s v="209"/>
    <s v="2009/04/15"/>
    <x v="2"/>
    <m/>
  </r>
  <r>
    <x v="75"/>
    <s v="209"/>
    <s v="2010/02/00"/>
    <x v="2"/>
    <m/>
  </r>
  <r>
    <x v="75"/>
    <s v="209"/>
    <s v="2010/02/00"/>
    <x v="3"/>
    <n v="900"/>
  </r>
  <r>
    <x v="75"/>
    <s v="209"/>
    <s v="2010/02/22"/>
    <x v="2"/>
    <m/>
  </r>
  <r>
    <x v="75"/>
    <s v="209"/>
    <s v="2010/03/04"/>
    <x v="2"/>
    <m/>
  </r>
  <r>
    <x v="75"/>
    <s v="209"/>
    <s v="2010/05/11"/>
    <x v="2"/>
    <m/>
  </r>
  <r>
    <x v="75"/>
    <s v="209"/>
    <s v="2010/05/15"/>
    <x v="2"/>
    <m/>
  </r>
  <r>
    <x v="75"/>
    <s v="209"/>
    <s v="2010/05/17"/>
    <x v="2"/>
    <m/>
  </r>
  <r>
    <x v="75"/>
    <s v="209"/>
    <s v="2010/05/25"/>
    <x v="2"/>
    <m/>
  </r>
  <r>
    <x v="75"/>
    <s v="209"/>
    <s v="2011/09/07"/>
    <x v="2"/>
    <m/>
  </r>
  <r>
    <x v="75"/>
    <s v="209"/>
    <s v="2011/09/19"/>
    <x v="2"/>
    <m/>
  </r>
  <r>
    <x v="75"/>
    <s v="209"/>
    <s v="2011/10/11"/>
    <x v="3"/>
    <m/>
  </r>
  <r>
    <x v="75"/>
    <s v="209"/>
    <s v="2012/07/18"/>
    <x v="3"/>
    <m/>
  </r>
  <r>
    <x v="75"/>
    <s v="209"/>
    <s v="2013/01/10"/>
    <x v="2"/>
    <m/>
  </r>
  <r>
    <x v="75"/>
    <s v="209"/>
    <s v="2013/03/05"/>
    <x v="2"/>
    <m/>
  </r>
  <r>
    <x v="75"/>
    <s v="209"/>
    <s v="2013/03/05"/>
    <x v="3"/>
    <m/>
  </r>
  <r>
    <x v="75"/>
    <s v="209"/>
    <s v="2013/03/09"/>
    <x v="2"/>
    <n v="232.2"/>
  </r>
  <r>
    <x v="75"/>
    <s v="209"/>
    <s v="2013/03/12"/>
    <x v="3"/>
    <m/>
  </r>
  <r>
    <x v="75"/>
    <s v="209"/>
    <s v="2013/04/10"/>
    <x v="2"/>
    <m/>
  </r>
  <r>
    <x v="75"/>
    <s v="209"/>
    <s v="2014/03/11"/>
    <x v="2"/>
    <m/>
  </r>
  <r>
    <x v="75"/>
    <s v="209"/>
    <s v="2015/03/04"/>
    <x v="2"/>
    <m/>
  </r>
  <r>
    <x v="75"/>
    <s v="209"/>
    <s v="2015/03/24"/>
    <x v="3"/>
    <m/>
  </r>
  <r>
    <x v="76"/>
    <s v="410"/>
    <s v="2003/05/16"/>
    <x v="2"/>
    <m/>
  </r>
  <r>
    <x v="76"/>
    <s v="410"/>
    <s v="2007/02/20"/>
    <x v="2"/>
    <m/>
  </r>
  <r>
    <x v="76"/>
    <s v="410"/>
    <s v="2007/02/26"/>
    <x v="2"/>
    <m/>
  </r>
  <r>
    <x v="76"/>
    <s v="410"/>
    <s v="2007/02/27"/>
    <x v="21"/>
    <m/>
  </r>
  <r>
    <x v="76"/>
    <s v="410"/>
    <s v="2007/03/04"/>
    <x v="17"/>
    <m/>
  </r>
  <r>
    <x v="76"/>
    <s v="410"/>
    <s v="2007/24/18"/>
    <x v="21"/>
    <m/>
  </r>
  <r>
    <x v="76"/>
    <s v="410"/>
    <s v="2009/01/22"/>
    <x v="2"/>
    <m/>
  </r>
  <r>
    <x v="76"/>
    <s v="410"/>
    <s v="2009/08/20"/>
    <x v="2"/>
    <n v="73"/>
  </r>
  <r>
    <x v="76"/>
    <s v="410"/>
    <s v="2009/08/21"/>
    <x v="2"/>
    <m/>
  </r>
  <r>
    <x v="76"/>
    <s v="410"/>
    <s v="2009/08/22"/>
    <x v="2"/>
    <m/>
  </r>
  <r>
    <x v="76"/>
    <s v="410"/>
    <s v="2009/08/26"/>
    <x v="2"/>
    <m/>
  </r>
  <r>
    <x v="76"/>
    <s v="410"/>
    <s v="2010/01/22"/>
    <x v="2"/>
    <m/>
  </r>
  <r>
    <x v="76"/>
    <s v="410"/>
    <s v="2010/03/11"/>
    <x v="2"/>
    <m/>
  </r>
  <r>
    <x v="76"/>
    <s v="410"/>
    <s v="2010/03/23"/>
    <x v="2"/>
    <m/>
  </r>
  <r>
    <x v="76"/>
    <s v="410"/>
    <s v="2010/04/08"/>
    <x v="2"/>
    <m/>
  </r>
  <r>
    <x v="76"/>
    <s v="410"/>
    <s v="2010/04/19"/>
    <x v="2"/>
    <m/>
  </r>
  <r>
    <x v="76"/>
    <s v="410"/>
    <s v="2010/08/22"/>
    <x v="2"/>
    <m/>
  </r>
  <r>
    <x v="76"/>
    <s v="410"/>
    <s v="2011/08/01"/>
    <x v="23"/>
    <m/>
  </r>
  <r>
    <x v="76"/>
    <s v="410"/>
    <s v="2011/09/12"/>
    <x v="3"/>
    <m/>
  </r>
  <r>
    <x v="76"/>
    <s v="410"/>
    <s v="2012/02/28"/>
    <x v="2"/>
    <m/>
  </r>
  <r>
    <x v="76"/>
    <s v="410"/>
    <s v="2013/00/00"/>
    <x v="2"/>
    <m/>
  </r>
  <r>
    <x v="76"/>
    <s v="410"/>
    <s v="2013/04/12"/>
    <x v="2"/>
    <m/>
  </r>
  <r>
    <x v="76"/>
    <s v="410"/>
    <s v="2013/09/18"/>
    <x v="2"/>
    <m/>
  </r>
  <r>
    <x v="76"/>
    <s v="410"/>
    <s v="2013/09/25"/>
    <x v="2"/>
    <m/>
  </r>
  <r>
    <x v="76"/>
    <s v="410"/>
    <s v="2013/10/30"/>
    <x v="3"/>
    <m/>
  </r>
  <r>
    <x v="76"/>
    <s v="410"/>
    <s v="2014/08/13"/>
    <x v="3"/>
    <m/>
  </r>
  <r>
    <x v="76"/>
    <s v="410"/>
    <s v="2014/10/10"/>
    <x v="17"/>
    <m/>
  </r>
  <r>
    <x v="76"/>
    <s v="410"/>
    <s v="2014/10/16"/>
    <x v="3"/>
    <m/>
  </r>
  <r>
    <x v="76"/>
    <s v="410"/>
    <s v="2015/02/08"/>
    <x v="2"/>
    <m/>
  </r>
  <r>
    <x v="76"/>
    <s v="410"/>
    <s v="2015/02/28"/>
    <x v="2"/>
    <m/>
  </r>
  <r>
    <x v="76"/>
    <s v="410"/>
    <s v="2015/04/08"/>
    <x v="2"/>
    <m/>
  </r>
  <r>
    <x v="76"/>
    <s v="410"/>
    <s v="2015/04/20"/>
    <x v="2"/>
    <m/>
  </r>
  <r>
    <x v="76"/>
    <s v="410"/>
    <s v="2015/05/14"/>
    <x v="3"/>
    <m/>
  </r>
  <r>
    <x v="76"/>
    <s v="410"/>
    <s v="2015/06/16"/>
    <x v="3"/>
    <m/>
  </r>
  <r>
    <x v="76"/>
    <s v="410"/>
    <s v="2015/08/22"/>
    <x v="2"/>
    <m/>
  </r>
  <r>
    <x v="76"/>
    <s v="410"/>
    <s v="2016/02/19"/>
    <x v="2"/>
    <m/>
  </r>
  <r>
    <x v="76"/>
    <s v="410"/>
    <s v="2016/03/14"/>
    <x v="3"/>
    <m/>
  </r>
  <r>
    <x v="76"/>
    <s v="410"/>
    <s v="2016/04/08"/>
    <x v="14"/>
    <m/>
  </r>
  <r>
    <x v="76"/>
    <s v="410"/>
    <s v="2016/11/14"/>
    <x v="2"/>
    <m/>
  </r>
  <r>
    <x v="76"/>
    <s v="410"/>
    <s v="2016/12/14"/>
    <x v="2"/>
    <m/>
  </r>
  <r>
    <x v="76"/>
    <s v="410"/>
    <s v="2017/02/21"/>
    <x v="21"/>
    <m/>
  </r>
  <r>
    <x v="76"/>
    <s v="410"/>
    <s v="2017/03/03"/>
    <x v="2"/>
    <m/>
  </r>
  <r>
    <x v="76"/>
    <s v="410"/>
    <s v="2017/03/03"/>
    <x v="3"/>
    <m/>
  </r>
  <r>
    <x v="76"/>
    <s v="410"/>
    <s v="2017/03/21"/>
    <x v="9"/>
    <m/>
  </r>
  <r>
    <x v="76"/>
    <s v="410"/>
    <s v="2017/03/21"/>
    <x v="5"/>
    <m/>
  </r>
  <r>
    <x v="76"/>
    <s v="410"/>
    <s v="2017/03/21"/>
    <x v="3"/>
    <m/>
  </r>
  <r>
    <x v="76"/>
    <s v="410"/>
    <s v="2017/07/26"/>
    <x v="5"/>
    <m/>
  </r>
  <r>
    <x v="76"/>
    <s v="410"/>
    <s v="2017/07/26"/>
    <x v="3"/>
    <m/>
  </r>
  <r>
    <x v="76"/>
    <s v="410"/>
    <s v="2017/08/18"/>
    <x v="2"/>
    <m/>
  </r>
  <r>
    <x v="76"/>
    <s v="410"/>
    <s v="2017/08/31"/>
    <x v="2"/>
    <m/>
  </r>
  <r>
    <x v="76"/>
    <s v="410"/>
    <s v="2017/08/31"/>
    <x v="18"/>
    <m/>
  </r>
  <r>
    <x v="76"/>
    <s v="410"/>
    <s v="2018/01/15"/>
    <x v="21"/>
    <m/>
  </r>
  <r>
    <x v="76"/>
    <s v="410"/>
    <s v="2018/01/24"/>
    <x v="11"/>
    <m/>
  </r>
  <r>
    <x v="76"/>
    <s v="410"/>
    <s v="2018/04/18"/>
    <x v="2"/>
    <m/>
  </r>
  <r>
    <x v="76"/>
    <s v="410"/>
    <s v="2018/04/25"/>
    <x v="21"/>
    <m/>
  </r>
  <r>
    <x v="76"/>
    <s v="410"/>
    <s v="2018/04/25"/>
    <x v="2"/>
    <n v="1093"/>
  </r>
  <r>
    <x v="76"/>
    <s v="410"/>
    <s v="2018/04/25"/>
    <x v="3"/>
    <n v="223"/>
  </r>
  <r>
    <x v="76"/>
    <s v="410"/>
    <s v="2018/04/26"/>
    <x v="2"/>
    <m/>
  </r>
  <r>
    <x v="76"/>
    <s v="410"/>
    <s v="2018/04/26"/>
    <x v="20"/>
    <m/>
  </r>
  <r>
    <x v="76"/>
    <s v="410"/>
    <s v="2018/06/01"/>
    <x v="21"/>
    <m/>
  </r>
  <r>
    <x v="76"/>
    <s v="410"/>
    <s v="2018/06/27"/>
    <x v="21"/>
    <m/>
  </r>
  <r>
    <x v="76"/>
    <s v="410"/>
    <s v="2018/06/27"/>
    <x v="2"/>
    <m/>
  </r>
  <r>
    <x v="76"/>
    <s v="410"/>
    <s v="2018/06/28"/>
    <x v="3"/>
    <m/>
  </r>
  <r>
    <x v="77"/>
    <s v="423"/>
    <s v="2010/01/12"/>
    <x v="2"/>
    <n v="314"/>
  </r>
  <r>
    <x v="77"/>
    <s v="423"/>
    <s v="2010/09/29"/>
    <x v="2"/>
    <n v="167.14"/>
  </r>
  <r>
    <x v="77"/>
    <s v="423"/>
    <s v="2011/03/28"/>
    <x v="3"/>
    <m/>
  </r>
  <r>
    <x v="77"/>
    <s v="423"/>
    <s v="2011/05/00"/>
    <x v="3"/>
    <m/>
  </r>
  <r>
    <x v="77"/>
    <s v="423"/>
    <s v="2011/05/01"/>
    <x v="2"/>
    <m/>
  </r>
  <r>
    <x v="77"/>
    <s v="423"/>
    <s v="2014/11/05"/>
    <x v="3"/>
    <m/>
  </r>
  <r>
    <x v="77"/>
    <s v="423"/>
    <s v="2015/03/20"/>
    <x v="2"/>
    <n v="914"/>
  </r>
  <r>
    <x v="77"/>
    <s v="423"/>
    <s v="2015/03/21"/>
    <x v="2"/>
    <m/>
  </r>
  <r>
    <x v="78"/>
    <s v="115"/>
    <s v="2009/10/16"/>
    <x v="2"/>
    <m/>
  </r>
  <r>
    <x v="78"/>
    <s v="115"/>
    <s v="2010/06/00"/>
    <x v="2"/>
    <m/>
  </r>
  <r>
    <x v="78"/>
    <s v="115"/>
    <s v="2010/08/03"/>
    <x v="2"/>
    <m/>
  </r>
  <r>
    <x v="78"/>
    <s v="115"/>
    <s v="2010/08/03"/>
    <x v="3"/>
    <m/>
  </r>
  <r>
    <x v="78"/>
    <s v="115"/>
    <s v="2010/10/20"/>
    <x v="2"/>
    <m/>
  </r>
  <r>
    <x v="78"/>
    <s v="115"/>
    <s v="2010/12/02"/>
    <x v="2"/>
    <m/>
  </r>
  <r>
    <x v="78"/>
    <s v="115"/>
    <s v="2014/03/00"/>
    <x v="3"/>
    <m/>
  </r>
  <r>
    <x v="78"/>
    <s v="115"/>
    <s v="2014/03/18"/>
    <x v="14"/>
    <m/>
  </r>
  <r>
    <x v="78"/>
    <s v="115"/>
    <s v="2014/03/30"/>
    <x v="2"/>
    <m/>
  </r>
  <r>
    <x v="78"/>
    <s v="115"/>
    <s v="2016/08/23"/>
    <x v="3"/>
    <m/>
  </r>
  <r>
    <x v="78"/>
    <s v="115"/>
    <s v="2017/09/01"/>
    <x v="27"/>
    <m/>
  </r>
  <r>
    <x v="78"/>
    <s v="115"/>
    <s v="2017/09/01"/>
    <x v="11"/>
    <m/>
  </r>
  <r>
    <x v="78"/>
    <s v="115"/>
    <s v="2017/09/01"/>
    <x v="3"/>
    <m/>
  </r>
  <r>
    <x v="79"/>
    <s v="325"/>
    <s v="1992/06/21"/>
    <x v="11"/>
    <m/>
  </r>
  <r>
    <x v="79"/>
    <s v="325"/>
    <s v="1993/00/00"/>
    <x v="9"/>
    <m/>
  </r>
  <r>
    <x v="79"/>
    <s v="325"/>
    <s v="1995/06/01"/>
    <x v="2"/>
    <m/>
  </r>
  <r>
    <x v="79"/>
    <s v="325"/>
    <s v="1998/00/00"/>
    <x v="0"/>
    <m/>
  </r>
  <r>
    <x v="79"/>
    <s v="325"/>
    <s v="1998/05/11"/>
    <x v="16"/>
    <m/>
  </r>
  <r>
    <x v="79"/>
    <s v="325"/>
    <s v="1998/05/12"/>
    <x v="2"/>
    <n v="679"/>
  </r>
  <r>
    <x v="79"/>
    <s v="325"/>
    <s v="2002/03/22"/>
    <x v="9"/>
    <m/>
  </r>
  <r>
    <x v="79"/>
    <s v="325"/>
    <s v="2003/01/24"/>
    <x v="9"/>
    <m/>
  </r>
  <r>
    <x v="79"/>
    <s v="325"/>
    <s v="2003/02/00"/>
    <x v="1"/>
    <m/>
  </r>
  <r>
    <x v="79"/>
    <s v="325"/>
    <s v="2003/08/31"/>
    <x v="1"/>
    <m/>
  </r>
  <r>
    <x v="79"/>
    <s v="325"/>
    <s v="2005/11/28"/>
    <x v="2"/>
    <m/>
  </r>
  <r>
    <x v="79"/>
    <s v="325"/>
    <s v="2006/12/00"/>
    <x v="4"/>
    <m/>
  </r>
  <r>
    <x v="79"/>
    <s v="325"/>
    <s v="2007/07/00"/>
    <x v="2"/>
    <m/>
  </r>
  <r>
    <x v="79"/>
    <s v="325"/>
    <s v="2008/06/02"/>
    <x v="2"/>
    <m/>
  </r>
  <r>
    <x v="79"/>
    <s v="325"/>
    <s v="2010/10/26"/>
    <x v="11"/>
    <m/>
  </r>
  <r>
    <x v="79"/>
    <s v="325"/>
    <s v="2010/12/18"/>
    <x v="3"/>
    <m/>
  </r>
  <r>
    <x v="79"/>
    <s v="325"/>
    <s v="2011/02/28"/>
    <x v="3"/>
    <m/>
  </r>
  <r>
    <x v="79"/>
    <s v="325"/>
    <s v="2011/05/03"/>
    <x v="3"/>
    <m/>
  </r>
  <r>
    <x v="79"/>
    <s v="325"/>
    <s v="2011/09/07"/>
    <x v="2"/>
    <m/>
  </r>
  <r>
    <x v="79"/>
    <s v="325"/>
    <s v="2012/07/00"/>
    <x v="2"/>
    <m/>
  </r>
  <r>
    <x v="79"/>
    <s v="325"/>
    <s v="2012/07/00"/>
    <x v="3"/>
    <m/>
  </r>
  <r>
    <x v="79"/>
    <s v="325"/>
    <s v="2012/11/16"/>
    <x v="2"/>
    <m/>
  </r>
  <r>
    <x v="79"/>
    <s v="325"/>
    <s v="2013/05/00"/>
    <x v="3"/>
    <m/>
  </r>
  <r>
    <x v="79"/>
    <s v="325"/>
    <s v="2015/04/16"/>
    <x v="28"/>
    <m/>
  </r>
  <r>
    <x v="79"/>
    <s v="325"/>
    <s v="2015/08/03"/>
    <x v="3"/>
    <m/>
  </r>
  <r>
    <x v="79"/>
    <s v="325"/>
    <s v="2016/11/14"/>
    <x v="9"/>
    <m/>
  </r>
  <r>
    <x v="80"/>
    <s v="309"/>
    <s v="2007/02/12"/>
    <x v="5"/>
    <m/>
  </r>
  <r>
    <x v="80"/>
    <s v="309"/>
    <s v="2007/03/16"/>
    <x v="4"/>
    <m/>
  </r>
  <r>
    <x v="80"/>
    <s v="309"/>
    <s v="2008/10/07"/>
    <x v="2"/>
    <n v="352"/>
  </r>
  <r>
    <x v="80"/>
    <s v="309"/>
    <s v="2008/11/06"/>
    <x v="2"/>
    <m/>
  </r>
  <r>
    <x v="80"/>
    <s v="309"/>
    <s v="2009/09/20"/>
    <x v="2"/>
    <m/>
  </r>
  <r>
    <x v="80"/>
    <s v="309"/>
    <s v="2011/02/00"/>
    <x v="3"/>
    <n v="749"/>
  </r>
  <r>
    <x v="80"/>
    <s v="309"/>
    <s v="2011/03/28"/>
    <x v="0"/>
    <m/>
  </r>
  <r>
    <x v="80"/>
    <s v="309"/>
    <s v="2011/08/01"/>
    <x v="2"/>
    <m/>
  </r>
  <r>
    <x v="80"/>
    <s v="309"/>
    <s v="2011/09/03"/>
    <x v="1"/>
    <n v="20"/>
  </r>
  <r>
    <x v="80"/>
    <s v="309"/>
    <s v="2011/09/06"/>
    <x v="1"/>
    <m/>
  </r>
  <r>
    <x v="80"/>
    <s v="309"/>
    <s v="2011/09/06"/>
    <x v="2"/>
    <m/>
  </r>
  <r>
    <x v="80"/>
    <s v="309"/>
    <s v="2011/09/12"/>
    <x v="2"/>
    <n v="100"/>
  </r>
  <r>
    <x v="80"/>
    <s v="309"/>
    <s v="2014/04/13"/>
    <x v="2"/>
    <m/>
  </r>
  <r>
    <x v="80"/>
    <s v="309"/>
    <s v="2014/11/11"/>
    <x v="3"/>
    <m/>
  </r>
  <r>
    <x v="80"/>
    <s v="309"/>
    <s v="2014/11/20"/>
    <x v="3"/>
    <m/>
  </r>
  <r>
    <x v="80"/>
    <s v="309"/>
    <s v="2014/11/27"/>
    <x v="2"/>
    <m/>
  </r>
  <r>
    <x v="80"/>
    <s v="309"/>
    <s v="2017/11/20"/>
    <x v="2"/>
    <m/>
  </r>
  <r>
    <x v="81"/>
    <s v="122"/>
    <s v="1992/10/17"/>
    <x v="5"/>
    <m/>
  </r>
  <r>
    <x v="81"/>
    <s v="122"/>
    <s v="1992/12/31"/>
    <x v="11"/>
    <m/>
  </r>
  <r>
    <x v="81"/>
    <s v="122"/>
    <s v="1997/09/19"/>
    <x v="11"/>
    <m/>
  </r>
  <r>
    <x v="81"/>
    <s v="122"/>
    <s v="2002/00/00"/>
    <x v="3"/>
    <m/>
  </r>
  <r>
    <x v="81"/>
    <s v="122"/>
    <s v="2010/04/15"/>
    <x v="3"/>
    <m/>
  </r>
  <r>
    <x v="81"/>
    <s v="122"/>
    <s v="2010/04/16"/>
    <x v="3"/>
    <m/>
  </r>
  <r>
    <x v="81"/>
    <s v="122"/>
    <s v="2010/11/30"/>
    <x v="3"/>
    <m/>
  </r>
  <r>
    <x v="81"/>
    <s v="122"/>
    <s v="2011/02/19"/>
    <x v="2"/>
    <m/>
  </r>
  <r>
    <x v="81"/>
    <s v="122"/>
    <s v="2013/11/20"/>
    <x v="2"/>
    <m/>
  </r>
  <r>
    <x v="81"/>
    <s v="122"/>
    <s v="2017/07/29"/>
    <x v="3"/>
    <m/>
  </r>
  <r>
    <x v="81"/>
    <s v="122"/>
    <s v="2018/07/23"/>
    <x v="5"/>
    <m/>
  </r>
  <r>
    <x v="82"/>
    <s v="107"/>
    <s v="2007/09/00"/>
    <x v="2"/>
    <m/>
  </r>
  <r>
    <x v="82"/>
    <s v="107"/>
    <s v="2007/09/01"/>
    <x v="2"/>
    <m/>
  </r>
  <r>
    <x v="82"/>
    <s v="107"/>
    <s v="2007/09/01"/>
    <x v="3"/>
    <m/>
  </r>
  <r>
    <x v="82"/>
    <s v="107"/>
    <s v="2007/09/25"/>
    <x v="2"/>
    <m/>
  </r>
  <r>
    <x v="82"/>
    <s v="107"/>
    <s v="2009/07/21"/>
    <x v="3"/>
    <m/>
  </r>
  <r>
    <x v="82"/>
    <s v="107"/>
    <s v="2009/07/29"/>
    <x v="9"/>
    <m/>
  </r>
  <r>
    <x v="82"/>
    <s v="107"/>
    <s v="2009/07/29"/>
    <x v="3"/>
    <m/>
  </r>
  <r>
    <x v="82"/>
    <s v="107"/>
    <s v="2009/09/01"/>
    <x v="2"/>
    <m/>
  </r>
  <r>
    <x v="82"/>
    <s v="107"/>
    <s v="2010/04/07"/>
    <x v="2"/>
    <m/>
  </r>
  <r>
    <x v="82"/>
    <s v="107"/>
    <s v="2011/02/10"/>
    <x v="0"/>
    <m/>
  </r>
  <r>
    <x v="82"/>
    <s v="107"/>
    <s v="2012/11/16"/>
    <x v="11"/>
    <m/>
  </r>
  <r>
    <x v="82"/>
    <s v="107"/>
    <s v="2013/09/07"/>
    <x v="3"/>
    <m/>
  </r>
  <r>
    <x v="82"/>
    <s v="107"/>
    <s v="2015/03/12"/>
    <x v="2"/>
    <m/>
  </r>
  <r>
    <x v="82"/>
    <s v="107"/>
    <s v="2015/03/23"/>
    <x v="2"/>
    <m/>
  </r>
  <r>
    <x v="82"/>
    <s v="107"/>
    <s v="2016/03/28"/>
    <x v="2"/>
    <m/>
  </r>
  <r>
    <x v="82"/>
    <s v="107"/>
    <s v="2016/08/10"/>
    <x v="3"/>
    <m/>
  </r>
  <r>
    <x v="82"/>
    <s v="107"/>
    <s v="2016/09/30"/>
    <x v="2"/>
    <m/>
  </r>
  <r>
    <x v="82"/>
    <s v="107"/>
    <s v="2017/11/19"/>
    <x v="2"/>
    <m/>
  </r>
  <r>
    <x v="82"/>
    <s v="107"/>
    <s v="2018/05/29"/>
    <x v="2"/>
    <m/>
  </r>
  <r>
    <x v="83"/>
    <s v="124"/>
    <s v="1996/09/09"/>
    <x v="5"/>
    <m/>
  </r>
  <r>
    <x v="83"/>
    <s v="124"/>
    <s v="2000/07/04"/>
    <x v="3"/>
    <m/>
  </r>
  <r>
    <x v="83"/>
    <s v="124"/>
    <s v="2001/09/11"/>
    <x v="7"/>
    <m/>
  </r>
  <r>
    <x v="83"/>
    <s v="124"/>
    <s v="2004/03/11"/>
    <x v="6"/>
    <m/>
  </r>
  <r>
    <x v="83"/>
    <s v="124"/>
    <s v="2004/10/13"/>
    <x v="2"/>
    <m/>
  </r>
  <r>
    <x v="83"/>
    <s v="124"/>
    <s v="2005/03/21"/>
    <x v="2"/>
    <m/>
  </r>
  <r>
    <x v="83"/>
    <s v="124"/>
    <s v="2008/03/20"/>
    <x v="2"/>
    <m/>
  </r>
  <r>
    <x v="83"/>
    <s v="124"/>
    <s v="2008/03/26"/>
    <x v="2"/>
    <m/>
  </r>
  <r>
    <x v="83"/>
    <s v="124"/>
    <s v="2008/04/00"/>
    <x v="3"/>
    <m/>
  </r>
  <r>
    <x v="83"/>
    <s v="124"/>
    <s v="2008/04/02"/>
    <x v="2"/>
    <m/>
  </r>
  <r>
    <x v="83"/>
    <s v="124"/>
    <s v="2009/06/09"/>
    <x v="2"/>
    <m/>
  </r>
  <r>
    <x v="83"/>
    <s v="124"/>
    <s v="2009/06/23"/>
    <x v="3"/>
    <m/>
  </r>
  <r>
    <x v="83"/>
    <s v="124"/>
    <s v="2009/07/21"/>
    <x v="3"/>
    <m/>
  </r>
  <r>
    <x v="83"/>
    <s v="124"/>
    <s v="2010/04/25"/>
    <x v="2"/>
    <n v="240.24"/>
  </r>
  <r>
    <x v="83"/>
    <s v="124"/>
    <s v="2010/05/14"/>
    <x v="3"/>
    <m/>
  </r>
  <r>
    <x v="83"/>
    <s v="124"/>
    <s v="2011/03/30"/>
    <x v="2"/>
    <m/>
  </r>
  <r>
    <x v="83"/>
    <s v="124"/>
    <s v="2011/06/03"/>
    <x v="2"/>
    <m/>
  </r>
  <r>
    <x v="83"/>
    <s v="124"/>
    <s v="2011/09/16"/>
    <x v="2"/>
    <m/>
  </r>
  <r>
    <x v="83"/>
    <s v="124"/>
    <s v="2011/10/19"/>
    <x v="14"/>
    <m/>
  </r>
  <r>
    <x v="84"/>
    <s v="312"/>
    <s v="2002/11/18"/>
    <x v="9"/>
    <m/>
  </r>
  <r>
    <x v="84"/>
    <s v="312"/>
    <s v="2003/01/10"/>
    <x v="9"/>
    <m/>
  </r>
  <r>
    <x v="84"/>
    <s v="312"/>
    <s v="2003/02/00"/>
    <x v="1"/>
    <m/>
  </r>
  <r>
    <x v="84"/>
    <s v="312"/>
    <s v="2003/08/31"/>
    <x v="1"/>
    <m/>
  </r>
  <r>
    <x v="84"/>
    <s v="312"/>
    <s v="2007/07/00"/>
    <x v="2"/>
    <m/>
  </r>
  <r>
    <x v="84"/>
    <s v="312"/>
    <s v="2008/06/02"/>
    <x v="2"/>
    <m/>
  </r>
  <r>
    <x v="84"/>
    <s v="312"/>
    <s v="2010/05/25"/>
    <x v="2"/>
    <m/>
  </r>
  <r>
    <x v="84"/>
    <s v="312"/>
    <s v="2011/00/00"/>
    <x v="1"/>
    <m/>
  </r>
  <r>
    <x v="84"/>
    <s v="312"/>
    <s v="2011/04/11"/>
    <x v="9"/>
    <m/>
  </r>
  <r>
    <x v="84"/>
    <s v="312"/>
    <s v="2011/09/08"/>
    <x v="2"/>
    <m/>
  </r>
  <r>
    <x v="84"/>
    <s v="312"/>
    <s v="2011/09/08"/>
    <x v="3"/>
    <m/>
  </r>
  <r>
    <x v="84"/>
    <s v="312"/>
    <s v="2012/07/00"/>
    <x v="2"/>
    <m/>
  </r>
  <r>
    <x v="84"/>
    <s v="312"/>
    <s v="2012/07/10"/>
    <x v="2"/>
    <m/>
  </r>
  <r>
    <x v="84"/>
    <s v="312"/>
    <s v="2013/05/00"/>
    <x v="2"/>
    <m/>
  </r>
  <r>
    <x v="84"/>
    <s v="312"/>
    <s v="2013/05/00"/>
    <x v="3"/>
    <m/>
  </r>
  <r>
    <x v="84"/>
    <s v="312"/>
    <s v="2013/05/29"/>
    <x v="2"/>
    <m/>
  </r>
  <r>
    <x v="84"/>
    <s v="312"/>
    <s v="2015/03/11"/>
    <x v="9"/>
    <m/>
  </r>
  <r>
    <x v="84"/>
    <s v="312"/>
    <s v="2018/06/20"/>
    <x v="3"/>
    <m/>
  </r>
  <r>
    <x v="85"/>
    <s v="116"/>
    <s v="2013/04/00"/>
    <x v="2"/>
    <m/>
  </r>
  <r>
    <x v="85"/>
    <s v="116"/>
    <s v="2013/04/07"/>
    <x v="2"/>
    <m/>
  </r>
  <r>
    <x v="85"/>
    <s v="116"/>
    <s v="2014/03/20"/>
    <x v="5"/>
    <m/>
  </r>
  <r>
    <x v="85"/>
    <s v="116"/>
    <s v="2015/02/09"/>
    <x v="3"/>
    <n v="2"/>
  </r>
  <r>
    <x v="85"/>
    <s v="116"/>
    <s v="2015/02/12"/>
    <x v="2"/>
    <m/>
  </r>
  <r>
    <x v="85"/>
    <s v="116"/>
    <s v="2015/03/03"/>
    <x v="2"/>
    <m/>
  </r>
  <r>
    <x v="85"/>
    <s v="116"/>
    <s v="2015/03/04"/>
    <x v="2"/>
    <m/>
  </r>
  <r>
    <x v="85"/>
    <s v="116"/>
    <s v="2015/03/20"/>
    <x v="2"/>
    <m/>
  </r>
  <r>
    <x v="85"/>
    <s v="116"/>
    <s v="2015/03/20"/>
    <x v="3"/>
    <m/>
  </r>
  <r>
    <x v="85"/>
    <s v="116"/>
    <s v="2017/07/27"/>
    <x v="2"/>
    <m/>
  </r>
  <r>
    <x v="86"/>
    <s v="109"/>
    <s v="2000/07/27"/>
    <x v="9"/>
    <m/>
  </r>
  <r>
    <x v="86"/>
    <s v="109"/>
    <s v="2002/03/23"/>
    <x v="2"/>
    <m/>
  </r>
  <r>
    <x v="86"/>
    <s v="109"/>
    <s v="2003/05/06"/>
    <x v="2"/>
    <m/>
  </r>
  <r>
    <x v="86"/>
    <s v="109"/>
    <s v="2004/10/02"/>
    <x v="16"/>
    <m/>
  </r>
  <r>
    <x v="86"/>
    <s v="109"/>
    <s v="2004/11/00"/>
    <x v="16"/>
    <m/>
  </r>
  <r>
    <x v="86"/>
    <s v="109"/>
    <s v="2004/12/00"/>
    <x v="16"/>
    <m/>
  </r>
  <r>
    <x v="86"/>
    <s v="109"/>
    <s v="2009/06/22"/>
    <x v="3"/>
    <m/>
  </r>
  <r>
    <x v="86"/>
    <s v="109"/>
    <s v="2009/07/21"/>
    <x v="3"/>
    <m/>
  </r>
  <r>
    <x v="86"/>
    <s v="109"/>
    <s v="2011/07/16"/>
    <x v="0"/>
    <m/>
  </r>
  <r>
    <x v="86"/>
    <s v="109"/>
    <s v="2011/08/04"/>
    <x v="2"/>
    <m/>
  </r>
  <r>
    <x v="86"/>
    <s v="109"/>
    <s v="2015/03/23"/>
    <x v="3"/>
    <m/>
  </r>
  <r>
    <x v="86"/>
    <s v="109"/>
    <s v="2015/04/09"/>
    <x v="2"/>
    <m/>
  </r>
  <r>
    <x v="86"/>
    <s v="109"/>
    <s v="2015/12/16"/>
    <x v="3"/>
    <m/>
  </r>
  <r>
    <x v="87"/>
    <s v="225"/>
    <s v="2015/08/04"/>
    <x v="2"/>
    <m/>
  </r>
  <r>
    <x v="88"/>
    <s v="224"/>
    <s v="2011/00/00"/>
    <x v="9"/>
    <m/>
  </r>
  <r>
    <x v="88"/>
    <s v="224"/>
    <s v="2011/00/00"/>
    <x v="2"/>
    <m/>
  </r>
  <r>
    <x v="88"/>
    <s v="224"/>
    <s v="2011/00/00"/>
    <x v="0"/>
    <m/>
  </r>
  <r>
    <x v="88"/>
    <s v="224"/>
    <s v="2011/00/00"/>
    <x v="3"/>
    <m/>
  </r>
  <r>
    <x v="88"/>
    <s v="224"/>
    <s v="2011/05/04"/>
    <x v="2"/>
    <m/>
  </r>
  <r>
    <x v="88"/>
    <s v="224"/>
    <s v="2011/05/25"/>
    <x v="2"/>
    <n v="14.5"/>
  </r>
  <r>
    <x v="88"/>
    <s v="224"/>
    <s v="2011/05/25"/>
    <x v="3"/>
    <m/>
  </r>
  <r>
    <x v="88"/>
    <s v="224"/>
    <s v="2013/12/12"/>
    <x v="3"/>
    <m/>
  </r>
  <r>
    <x v="88"/>
    <s v="224"/>
    <s v="2014/04/00"/>
    <x v="2"/>
    <m/>
  </r>
  <r>
    <x v="88"/>
    <s v="224"/>
    <s v="2015/05/03"/>
    <x v="3"/>
    <n v="170"/>
  </r>
  <r>
    <x v="89"/>
    <s v="326"/>
    <s v="1991/00/00"/>
    <x v="0"/>
    <m/>
  </r>
  <r>
    <x v="89"/>
    <s v="326"/>
    <s v="2003/01/24"/>
    <x v="9"/>
    <m/>
  </r>
  <r>
    <x v="89"/>
    <s v="326"/>
    <s v="2003/08/31"/>
    <x v="1"/>
    <m/>
  </r>
  <r>
    <x v="89"/>
    <s v="326"/>
    <s v="2008/06/02"/>
    <x v="2"/>
    <m/>
  </r>
  <r>
    <x v="89"/>
    <s v="326"/>
    <s v="2011/04/04"/>
    <x v="9"/>
    <m/>
  </r>
  <r>
    <x v="89"/>
    <s v="326"/>
    <s v="2011/05/03"/>
    <x v="3"/>
    <m/>
  </r>
  <r>
    <x v="89"/>
    <s v="326"/>
    <s v="2011/09/22"/>
    <x v="9"/>
    <m/>
  </r>
  <r>
    <x v="89"/>
    <s v="326"/>
    <s v="2011/12/20"/>
    <x v="3"/>
    <m/>
  </r>
  <r>
    <x v="89"/>
    <s v="326"/>
    <s v="2012/07/00"/>
    <x v="2"/>
    <m/>
  </r>
  <r>
    <x v="89"/>
    <s v="326"/>
    <s v="2013/03/00"/>
    <x v="2"/>
    <m/>
  </r>
  <r>
    <x v="89"/>
    <s v="326"/>
    <s v="2013/03/20"/>
    <x v="2"/>
    <m/>
  </r>
  <r>
    <x v="89"/>
    <s v="326"/>
    <s v="2013/05/00"/>
    <x v="2"/>
    <m/>
  </r>
  <r>
    <x v="89"/>
    <s v="326"/>
    <s v="2013/05/00"/>
    <x v="3"/>
    <m/>
  </r>
  <r>
    <x v="89"/>
    <s v="326"/>
    <s v="2015/10/08"/>
    <x v="28"/>
    <m/>
  </r>
  <r>
    <x v="90"/>
    <s v="310"/>
    <s v="2002/07/22"/>
    <x v="16"/>
    <m/>
  </r>
  <r>
    <x v="90"/>
    <s v="310"/>
    <s v="2002/11/07"/>
    <x v="11"/>
    <m/>
  </r>
  <r>
    <x v="90"/>
    <s v="310"/>
    <s v="2002/11/20"/>
    <x v="5"/>
    <m/>
  </r>
  <r>
    <x v="90"/>
    <s v="310"/>
    <s v="2005/05/09"/>
    <x v="3"/>
    <m/>
  </r>
  <r>
    <x v="90"/>
    <s v="310"/>
    <s v="2005/05/29"/>
    <x v="3"/>
    <m/>
  </r>
  <r>
    <x v="90"/>
    <s v="310"/>
    <s v="2006/06/19"/>
    <x v="0"/>
    <m/>
  </r>
  <r>
    <x v="90"/>
    <s v="310"/>
    <s v="2006/09/12"/>
    <x v="7"/>
    <m/>
  </r>
  <r>
    <x v="90"/>
    <s v="310"/>
    <s v="2007/08/00"/>
    <x v="2"/>
    <m/>
  </r>
  <r>
    <x v="90"/>
    <s v="310"/>
    <s v="2007/09/20"/>
    <x v="2"/>
    <m/>
  </r>
  <r>
    <x v="90"/>
    <s v="310"/>
    <s v="2008/06/02"/>
    <x v="2"/>
    <m/>
  </r>
  <r>
    <x v="90"/>
    <s v="310"/>
    <s v="2009/06/19"/>
    <x v="0"/>
    <m/>
  </r>
  <r>
    <x v="90"/>
    <s v="310"/>
    <s v="2009/06/19"/>
    <x v="3"/>
    <m/>
  </r>
  <r>
    <x v="90"/>
    <s v="310"/>
    <s v="2011/09/14"/>
    <x v="2"/>
    <m/>
  </r>
  <r>
    <x v="90"/>
    <s v="310"/>
    <s v="2011/09/15"/>
    <x v="2"/>
    <n v="566.55999999999995"/>
  </r>
  <r>
    <x v="90"/>
    <s v="310"/>
    <s v="2011/10/24"/>
    <x v="3"/>
    <m/>
  </r>
  <r>
    <x v="90"/>
    <s v="310"/>
    <s v="2011/11/18"/>
    <x v="2"/>
    <m/>
  </r>
  <r>
    <x v="90"/>
    <s v="310"/>
    <s v="2012/02/17"/>
    <x v="18"/>
    <m/>
  </r>
  <r>
    <x v="90"/>
    <s v="310"/>
    <s v="2012/03/30"/>
    <x v="16"/>
    <m/>
  </r>
  <r>
    <x v="90"/>
    <s v="310"/>
    <s v="2012/06/09"/>
    <x v="3"/>
    <m/>
  </r>
  <r>
    <x v="90"/>
    <s v="310"/>
    <s v="2014/01/09"/>
    <x v="2"/>
    <m/>
  </r>
  <r>
    <x v="90"/>
    <s v="310"/>
    <s v="2014/08/18"/>
    <x v="2"/>
    <m/>
  </r>
  <r>
    <x v="90"/>
    <s v="310"/>
    <s v="2014/08/29"/>
    <x v="3"/>
    <m/>
  </r>
  <r>
    <x v="90"/>
    <s v="310"/>
    <s v="2014/11/05"/>
    <x v="2"/>
    <m/>
  </r>
  <r>
    <x v="90"/>
    <s v="310"/>
    <s v="2014/11/09"/>
    <x v="2"/>
    <m/>
  </r>
  <r>
    <x v="90"/>
    <s v="310"/>
    <s v="2014/11/23"/>
    <x v="2"/>
    <m/>
  </r>
  <r>
    <x v="90"/>
    <s v="310"/>
    <s v="2014/11/25"/>
    <x v="2"/>
    <m/>
  </r>
  <r>
    <x v="91"/>
    <s v="229"/>
    <s v="2004/09/23"/>
    <x v="2"/>
    <n v="617.57000000000005"/>
  </r>
  <r>
    <x v="91"/>
    <s v="229"/>
    <s v="2008/06/02"/>
    <x v="2"/>
    <m/>
  </r>
  <r>
    <x v="92"/>
    <s v="421"/>
    <s v="2001/09/06"/>
    <x v="2"/>
    <m/>
  </r>
  <r>
    <x v="92"/>
    <s v="421"/>
    <s v="2004/03/00"/>
    <x v="16"/>
    <m/>
  </r>
  <r>
    <x v="92"/>
    <s v="421"/>
    <s v="2009/03/22"/>
    <x v="2"/>
    <m/>
  </r>
  <r>
    <x v="92"/>
    <s v="421"/>
    <s v="2010/00/00"/>
    <x v="2"/>
    <m/>
  </r>
  <r>
    <x v="92"/>
    <s v="421"/>
    <s v="2010/03/07"/>
    <x v="2"/>
    <m/>
  </r>
  <r>
    <x v="92"/>
    <s v="421"/>
    <s v="2010/09/23"/>
    <x v="2"/>
    <m/>
  </r>
  <r>
    <x v="92"/>
    <s v="421"/>
    <s v="2011/08/09"/>
    <x v="2"/>
    <m/>
  </r>
  <r>
    <x v="92"/>
    <s v="421"/>
    <s v="2011/08/09"/>
    <x v="3"/>
    <m/>
  </r>
  <r>
    <x v="92"/>
    <s v="421"/>
    <s v="2011/09/15"/>
    <x v="3"/>
    <m/>
  </r>
  <r>
    <x v="92"/>
    <s v="421"/>
    <s v="2011/09/26"/>
    <x v="2"/>
    <m/>
  </r>
  <r>
    <x v="92"/>
    <s v="421"/>
    <s v="2011/09/26"/>
    <x v="3"/>
    <m/>
  </r>
  <r>
    <x v="92"/>
    <s v="421"/>
    <s v="2012/05/00"/>
    <x v="27"/>
    <m/>
  </r>
  <r>
    <x v="92"/>
    <s v="421"/>
    <s v="2012/05/00"/>
    <x v="2"/>
    <m/>
  </r>
  <r>
    <x v="92"/>
    <s v="421"/>
    <s v="2012/05/00"/>
    <x v="3"/>
    <m/>
  </r>
  <r>
    <x v="92"/>
    <s v="421"/>
    <s v="2012/06/10"/>
    <x v="2"/>
    <m/>
  </r>
  <r>
    <x v="92"/>
    <s v="421"/>
    <s v="2013/05/00"/>
    <x v="2"/>
    <m/>
  </r>
  <r>
    <x v="92"/>
    <s v="421"/>
    <s v="2013/05/02"/>
    <x v="2"/>
    <m/>
  </r>
  <r>
    <x v="93"/>
    <s v="411"/>
    <s v="2004/09/01"/>
    <x v="2"/>
    <m/>
  </r>
  <r>
    <x v="93"/>
    <s v="411"/>
    <s v="2005/03/01"/>
    <x v="2"/>
    <m/>
  </r>
  <r>
    <x v="93"/>
    <s v="411"/>
    <s v="2008/01/11"/>
    <x v="2"/>
    <m/>
  </r>
  <r>
    <x v="93"/>
    <s v="411"/>
    <s v="2011/08/24"/>
    <x v="2"/>
    <m/>
  </r>
  <r>
    <x v="93"/>
    <s v="411"/>
    <s v="2013/00/00"/>
    <x v="3"/>
    <m/>
  </r>
  <r>
    <x v="93"/>
    <s v="411"/>
    <s v="2013/02/24"/>
    <x v="2"/>
    <m/>
  </r>
  <r>
    <x v="93"/>
    <s v="411"/>
    <s v="2013/09/25"/>
    <x v="2"/>
    <m/>
  </r>
  <r>
    <x v="93"/>
    <s v="411"/>
    <s v="2013/09/26"/>
    <x v="2"/>
    <m/>
  </r>
  <r>
    <x v="93"/>
    <s v="411"/>
    <s v="2013/09/28"/>
    <x v="2"/>
    <m/>
  </r>
  <r>
    <x v="93"/>
    <s v="411"/>
    <s v="2013/11/02"/>
    <x v="2"/>
    <m/>
  </r>
  <r>
    <x v="93"/>
    <s v="411"/>
    <s v="2013/11/13"/>
    <x v="3"/>
    <m/>
  </r>
  <r>
    <x v="93"/>
    <s v="411"/>
    <s v="2014/01/03"/>
    <x v="2"/>
    <m/>
  </r>
  <r>
    <x v="93"/>
    <s v="411"/>
    <s v="2014/02/03"/>
    <x v="3"/>
    <m/>
  </r>
  <r>
    <x v="93"/>
    <s v="411"/>
    <s v="2014/02/17"/>
    <x v="2"/>
    <m/>
  </r>
  <r>
    <x v="93"/>
    <s v="411"/>
    <s v="2014/02/17"/>
    <x v="3"/>
    <m/>
  </r>
  <r>
    <x v="93"/>
    <s v="411"/>
    <s v="2014/10/02"/>
    <x v="2"/>
    <m/>
  </r>
  <r>
    <x v="93"/>
    <s v="411"/>
    <s v="2014/10/17"/>
    <x v="2"/>
    <m/>
  </r>
  <r>
    <x v="93"/>
    <s v="411"/>
    <s v="2014/11/06"/>
    <x v="3"/>
    <m/>
  </r>
  <r>
    <x v="93"/>
    <s v="411"/>
    <s v="2014/12/17"/>
    <x v="2"/>
    <m/>
  </r>
  <r>
    <x v="93"/>
    <s v="411"/>
    <s v="2015/01/06"/>
    <x v="2"/>
    <m/>
  </r>
  <r>
    <x v="93"/>
    <s v="411"/>
    <s v="2015/01/06"/>
    <x v="3"/>
    <m/>
  </r>
  <r>
    <x v="93"/>
    <s v="411"/>
    <s v="2015/02/04"/>
    <x v="2"/>
    <m/>
  </r>
  <r>
    <x v="93"/>
    <s v="411"/>
    <s v="2015/02/19"/>
    <x v="2"/>
    <m/>
  </r>
  <r>
    <x v="93"/>
    <s v="411"/>
    <s v="2015/03/13"/>
    <x v="3"/>
    <m/>
  </r>
  <r>
    <x v="93"/>
    <s v="411"/>
    <s v="2015/03/26"/>
    <x v="2"/>
    <m/>
  </r>
  <r>
    <x v="93"/>
    <s v="411"/>
    <s v="2015/04/14"/>
    <x v="2"/>
    <m/>
  </r>
  <r>
    <x v="93"/>
    <s v="411"/>
    <s v="2015/06/14"/>
    <x v="2"/>
    <m/>
  </r>
  <r>
    <x v="93"/>
    <s v="411"/>
    <s v="2015/06/14"/>
    <x v="3"/>
    <m/>
  </r>
  <r>
    <x v="93"/>
    <s v="411"/>
    <s v="2015/07/06"/>
    <x v="3"/>
    <m/>
  </r>
  <r>
    <x v="93"/>
    <s v="411"/>
    <s v="2015/08/04"/>
    <x v="2"/>
    <m/>
  </r>
  <r>
    <x v="93"/>
    <s v="411"/>
    <s v="2015/11/20"/>
    <x v="3"/>
    <m/>
  </r>
  <r>
    <x v="93"/>
    <s v="411"/>
    <s v="2016/03/04"/>
    <x v="14"/>
    <m/>
  </r>
  <r>
    <x v="93"/>
    <s v="411"/>
    <s v="2016/03/14"/>
    <x v="2"/>
    <m/>
  </r>
  <r>
    <x v="93"/>
    <s v="411"/>
    <s v="2016/03/14"/>
    <x v="3"/>
    <m/>
  </r>
  <r>
    <x v="93"/>
    <s v="411"/>
    <s v="2017/07/26"/>
    <x v="3"/>
    <m/>
  </r>
  <r>
    <x v="93"/>
    <s v="411"/>
    <s v="2018/03/15"/>
    <x v="3"/>
    <m/>
  </r>
  <r>
    <x v="94"/>
    <s v="331"/>
    <s v="2007/07/00"/>
    <x v="2"/>
    <m/>
  </r>
  <r>
    <x v="94"/>
    <s v="331"/>
    <s v="2011/06/30"/>
    <x v="8"/>
    <m/>
  </r>
  <r>
    <x v="95"/>
    <s v="327"/>
    <s v="2007/07/00"/>
    <x v="2"/>
    <m/>
  </r>
  <r>
    <x v="95"/>
    <s v="327"/>
    <s v="2008/07/01"/>
    <x v="9"/>
    <m/>
  </r>
  <r>
    <x v="95"/>
    <s v="327"/>
    <s v="2009/01/31"/>
    <x v="9"/>
    <m/>
  </r>
  <r>
    <x v="95"/>
    <s v="327"/>
    <s v="2009/07/06"/>
    <x v="0"/>
    <m/>
  </r>
  <r>
    <x v="95"/>
    <s v="327"/>
    <s v="2012/04/00"/>
    <x v="2"/>
    <m/>
  </r>
  <r>
    <x v="95"/>
    <s v="327"/>
    <s v="2012/07/11"/>
    <x v="2"/>
    <m/>
  </r>
  <r>
    <x v="95"/>
    <s v="327"/>
    <s v="2012/08/02"/>
    <x v="2"/>
    <m/>
  </r>
  <r>
    <x v="95"/>
    <s v="327"/>
    <s v="2012/09/00"/>
    <x v="3"/>
    <m/>
  </r>
  <r>
    <x v="95"/>
    <s v="327"/>
    <s v="2012/09/01"/>
    <x v="2"/>
    <m/>
  </r>
  <r>
    <x v="95"/>
    <s v="327"/>
    <s v="2013/09/00"/>
    <x v="2"/>
    <m/>
  </r>
  <r>
    <x v="95"/>
    <s v="327"/>
    <s v="2014/03/11"/>
    <x v="2"/>
    <m/>
  </r>
  <r>
    <x v="95"/>
    <s v="327"/>
    <s v="2014/11/27"/>
    <x v="3"/>
    <m/>
  </r>
  <r>
    <x v="95"/>
    <s v="327"/>
    <s v="2015/10/14"/>
    <x v="2"/>
    <m/>
  </r>
  <r>
    <x v="95"/>
    <s v="327"/>
    <s v="2016/10/12"/>
    <x v="2"/>
    <m/>
  </r>
  <r>
    <x v="96"/>
    <s v="321"/>
    <s v="2007/07/00"/>
    <x v="2"/>
    <m/>
  </r>
  <r>
    <x v="96"/>
    <s v="321"/>
    <s v="2011/00/00"/>
    <x v="2"/>
    <m/>
  </r>
  <r>
    <x v="96"/>
    <s v="321"/>
    <s v="2015/01/05"/>
    <x v="2"/>
    <m/>
  </r>
  <r>
    <x v="96"/>
    <s v="321"/>
    <s v="2015/01/12"/>
    <x v="2"/>
    <m/>
  </r>
  <r>
    <x v="97"/>
    <s v="330"/>
    <s v="2007/07/00"/>
    <x v="2"/>
    <m/>
  </r>
  <r>
    <x v="97"/>
    <s v="330"/>
    <s v="2007/09/19"/>
    <x v="2"/>
    <m/>
  </r>
  <r>
    <x v="97"/>
    <s v="330"/>
    <s v="2011/08/02"/>
    <x v="0"/>
    <m/>
  </r>
  <r>
    <x v="98"/>
    <s v="230"/>
    <s v="1992/04/02"/>
    <x v="2"/>
    <m/>
  </r>
  <r>
    <x v="98"/>
    <s v="230"/>
    <s v="2003/02/00"/>
    <x v="1"/>
    <m/>
  </r>
  <r>
    <x v="98"/>
    <s v="230"/>
    <s v="2008/06/17"/>
    <x v="16"/>
    <m/>
  </r>
  <r>
    <x v="98"/>
    <s v="230"/>
    <s v="2008/06/18"/>
    <x v="16"/>
    <m/>
  </r>
  <r>
    <x v="98"/>
    <s v="230"/>
    <s v="2008/06/20"/>
    <x v="16"/>
    <m/>
  </r>
  <r>
    <x v="98"/>
    <s v="230"/>
    <s v="2008/08/07"/>
    <x v="3"/>
    <m/>
  </r>
  <r>
    <x v="98"/>
    <s v="230"/>
    <s v="2009/07/21"/>
    <x v="3"/>
    <m/>
  </r>
  <r>
    <x v="98"/>
    <s v="230"/>
    <s v="2009/10/17"/>
    <x v="2"/>
    <m/>
  </r>
  <r>
    <x v="98"/>
    <s v="230"/>
    <s v="2010/10/29"/>
    <x v="2"/>
    <m/>
  </r>
  <r>
    <x v="98"/>
    <s v="230"/>
    <s v="2010/10/29"/>
    <x v="3"/>
    <m/>
  </r>
  <r>
    <x v="98"/>
    <s v="230"/>
    <s v="2010/10/30"/>
    <x v="3"/>
    <m/>
  </r>
  <r>
    <x v="98"/>
    <s v="230"/>
    <s v="2011/04/07"/>
    <x v="2"/>
    <m/>
  </r>
  <r>
    <x v="98"/>
    <s v="230"/>
    <s v="2011/04/07"/>
    <x v="3"/>
    <m/>
  </r>
  <r>
    <x v="98"/>
    <s v="230"/>
    <s v="2011/08/02"/>
    <x v="2"/>
    <m/>
  </r>
  <r>
    <x v="98"/>
    <s v="230"/>
    <s v="2011/09/14"/>
    <x v="1"/>
    <n v="74.08"/>
  </r>
  <r>
    <x v="98"/>
    <s v="230"/>
    <s v="2011/09/14"/>
    <x v="3"/>
    <n v="13.76"/>
  </r>
  <r>
    <x v="98"/>
    <s v="230"/>
    <s v="2017/05/16"/>
    <x v="3"/>
    <m/>
  </r>
  <r>
    <x v="99"/>
    <s v="110"/>
    <s v="1999/01/11"/>
    <x v="3"/>
    <m/>
  </r>
  <r>
    <x v="99"/>
    <s v="110"/>
    <s v="2003/12/11"/>
    <x v="2"/>
    <m/>
  </r>
  <r>
    <x v="99"/>
    <s v="110"/>
    <s v="2005/03/02"/>
    <x v="3"/>
    <m/>
  </r>
  <r>
    <x v="99"/>
    <s v="110"/>
    <s v="2005/03/03"/>
    <x v="2"/>
    <m/>
  </r>
  <r>
    <x v="99"/>
    <s v="110"/>
    <s v="2009/07/21"/>
    <x v="3"/>
    <m/>
  </r>
  <r>
    <x v="99"/>
    <s v="110"/>
    <s v="2009/08/18"/>
    <x v="2"/>
    <m/>
  </r>
  <r>
    <x v="99"/>
    <s v="110"/>
    <s v="2009/10/13"/>
    <x v="2"/>
    <m/>
  </r>
  <r>
    <x v="99"/>
    <s v="110"/>
    <s v="2009/10/21"/>
    <x v="2"/>
    <m/>
  </r>
  <r>
    <x v="99"/>
    <s v="110"/>
    <s v="2010/04/12"/>
    <x v="0"/>
    <m/>
  </r>
  <r>
    <x v="99"/>
    <s v="110"/>
    <s v="2011/04/21"/>
    <x v="2"/>
    <m/>
  </r>
  <r>
    <x v="99"/>
    <s v="110"/>
    <s v="2011/08/01"/>
    <x v="0"/>
    <m/>
  </r>
  <r>
    <x v="99"/>
    <s v="110"/>
    <s v="2011/09/16"/>
    <x v="2"/>
    <m/>
  </r>
  <r>
    <x v="99"/>
    <s v="110"/>
    <s v="2011/09/21"/>
    <x v="2"/>
    <m/>
  </r>
  <r>
    <x v="99"/>
    <s v="110"/>
    <s v="2011/10/03"/>
    <x v="3"/>
    <m/>
  </r>
  <r>
    <x v="99"/>
    <s v="110"/>
    <s v="2011/10/19"/>
    <x v="2"/>
    <m/>
  </r>
  <r>
    <x v="99"/>
    <s v="110"/>
    <s v="2012/04/00"/>
    <x v="2"/>
    <m/>
  </r>
  <r>
    <x v="99"/>
    <s v="110"/>
    <s v="2012/04/23"/>
    <x v="2"/>
    <m/>
  </r>
  <r>
    <x v="99"/>
    <s v="110"/>
    <s v="2012/04/28"/>
    <x v="2"/>
    <m/>
  </r>
  <r>
    <x v="99"/>
    <s v="110"/>
    <s v="2013/05/10"/>
    <x v="2"/>
    <m/>
  </r>
  <r>
    <x v="100"/>
    <s v="412"/>
    <s v="2001/03/13"/>
    <x v="16"/>
    <m/>
  </r>
  <r>
    <x v="100"/>
    <s v="412"/>
    <s v="2009/05/14"/>
    <x v="2"/>
    <m/>
  </r>
  <r>
    <x v="100"/>
    <s v="412"/>
    <s v="2009/05/14"/>
    <x v="3"/>
    <m/>
  </r>
  <r>
    <x v="100"/>
    <s v="412"/>
    <s v="2009/10/30"/>
    <x v="11"/>
    <m/>
  </r>
  <r>
    <x v="100"/>
    <s v="412"/>
    <s v="2010/05/15"/>
    <x v="30"/>
    <m/>
  </r>
  <r>
    <x v="100"/>
    <s v="412"/>
    <s v="2010/05/25"/>
    <x v="2"/>
    <m/>
  </r>
  <r>
    <x v="100"/>
    <s v="412"/>
    <s v="2011/05/26"/>
    <x v="2"/>
    <m/>
  </r>
  <r>
    <x v="100"/>
    <s v="412"/>
    <s v="2011/05/26"/>
    <x v="3"/>
    <m/>
  </r>
  <r>
    <x v="100"/>
    <s v="412"/>
    <s v="2011/09/22"/>
    <x v="2"/>
    <m/>
  </r>
  <r>
    <x v="100"/>
    <s v="412"/>
    <s v="2015/02/08"/>
    <x v="3"/>
    <m/>
  </r>
  <r>
    <x v="100"/>
    <s v="412"/>
    <s v="2016/10/12"/>
    <x v="18"/>
    <m/>
  </r>
  <r>
    <x v="101"/>
    <s v="211"/>
    <s v="2011/08/02"/>
    <x v="0"/>
    <m/>
  </r>
  <r>
    <x v="101"/>
    <s v="211"/>
    <s v="2011/11/13"/>
    <x v="3"/>
    <m/>
  </r>
  <r>
    <x v="101"/>
    <s v="211"/>
    <s v="2011/11/15"/>
    <x v="2"/>
    <m/>
  </r>
  <r>
    <x v="101"/>
    <s v="211"/>
    <s v="2012/08/02"/>
    <x v="3"/>
    <m/>
  </r>
  <r>
    <x v="101"/>
    <s v="211"/>
    <s v="2012/09/00"/>
    <x v="2"/>
    <m/>
  </r>
  <r>
    <x v="101"/>
    <s v="211"/>
    <s v="2012/09/00"/>
    <x v="3"/>
    <m/>
  </r>
  <r>
    <x v="101"/>
    <s v="211"/>
    <s v="2013/03/19"/>
    <x v="2"/>
    <m/>
  </r>
  <r>
    <x v="101"/>
    <s v="211"/>
    <s v="2013/09/00"/>
    <x v="2"/>
    <m/>
  </r>
  <r>
    <x v="101"/>
    <s v="211"/>
    <s v="2015/04/02"/>
    <x v="2"/>
    <m/>
  </r>
  <r>
    <x v="101"/>
    <s v="211"/>
    <s v="2017/02/01"/>
    <x v="2"/>
    <m/>
  </r>
  <r>
    <x v="102"/>
    <s v="232"/>
    <s v="1992/00/00"/>
    <x v="3"/>
    <m/>
  </r>
  <r>
    <x v="102"/>
    <s v="232"/>
    <s v="2001/10/08"/>
    <x v="2"/>
    <m/>
  </r>
  <r>
    <x v="102"/>
    <s v="232"/>
    <s v="2006/08/05"/>
    <x v="2"/>
    <m/>
  </r>
  <r>
    <x v="102"/>
    <s v="232"/>
    <s v="2007/07/00"/>
    <x v="2"/>
    <m/>
  </r>
  <r>
    <x v="102"/>
    <s v="232"/>
    <s v="2007/08/00"/>
    <x v="2"/>
    <m/>
  </r>
  <r>
    <x v="102"/>
    <s v="232"/>
    <s v="2007/08/08"/>
    <x v="2"/>
    <m/>
  </r>
  <r>
    <x v="102"/>
    <s v="232"/>
    <s v="2007/08/24"/>
    <x v="2"/>
    <m/>
  </r>
  <r>
    <x v="102"/>
    <s v="232"/>
    <s v="2007/09/00"/>
    <x v="2"/>
    <n v="674"/>
  </r>
  <r>
    <x v="102"/>
    <s v="232"/>
    <s v="2008/06/02"/>
    <x v="2"/>
    <m/>
  </r>
  <r>
    <x v="102"/>
    <s v="232"/>
    <s v="2009/03/16"/>
    <x v="2"/>
    <m/>
  </r>
  <r>
    <x v="102"/>
    <s v="232"/>
    <s v="2009/03/17"/>
    <x v="11"/>
    <m/>
  </r>
  <r>
    <x v="102"/>
    <s v="232"/>
    <s v="2010/04/12"/>
    <x v="2"/>
    <m/>
  </r>
  <r>
    <x v="102"/>
    <s v="232"/>
    <s v="2010/05/11"/>
    <x v="2"/>
    <m/>
  </r>
  <r>
    <x v="102"/>
    <s v="232"/>
    <s v="2010/05/12"/>
    <x v="2"/>
    <m/>
  </r>
  <r>
    <x v="102"/>
    <s v="232"/>
    <s v="2010/05/14"/>
    <x v="2"/>
    <m/>
  </r>
  <r>
    <x v="102"/>
    <s v="232"/>
    <s v="2010/05/14"/>
    <x v="3"/>
    <m/>
  </r>
  <r>
    <x v="102"/>
    <s v="232"/>
    <s v="2010/05/25"/>
    <x v="2"/>
    <m/>
  </r>
  <r>
    <x v="102"/>
    <s v="232"/>
    <s v="2010/09/09"/>
    <x v="3"/>
    <m/>
  </r>
  <r>
    <x v="102"/>
    <s v="232"/>
    <s v="2010/09/12"/>
    <x v="3"/>
    <m/>
  </r>
  <r>
    <x v="102"/>
    <s v="232"/>
    <s v="2010/10/08"/>
    <x v="2"/>
    <m/>
  </r>
  <r>
    <x v="102"/>
    <s v="232"/>
    <s v="2011/09/16"/>
    <x v="2"/>
    <n v="2708"/>
  </r>
  <r>
    <x v="102"/>
    <s v="232"/>
    <s v="2013/10/07"/>
    <x v="3"/>
    <m/>
  </r>
  <r>
    <x v="102"/>
    <s v="232"/>
    <s v="2013/11/00"/>
    <x v="2"/>
    <m/>
  </r>
  <r>
    <x v="102"/>
    <s v="232"/>
    <s v="2013/11/00"/>
    <x v="3"/>
    <m/>
  </r>
  <r>
    <x v="102"/>
    <s v="232"/>
    <s v="2013/11/01"/>
    <x v="2"/>
    <m/>
  </r>
  <r>
    <x v="102"/>
    <s v="232"/>
    <s v="2013/11/01"/>
    <x v="3"/>
    <m/>
  </r>
  <r>
    <x v="102"/>
    <s v="232"/>
    <s v="2014/05/30"/>
    <x v="2"/>
    <m/>
  </r>
  <r>
    <x v="102"/>
    <s v="232"/>
    <s v="2014/06/04"/>
    <x v="2"/>
    <m/>
  </r>
  <r>
    <x v="102"/>
    <s v="232"/>
    <s v="2014/06/04"/>
    <x v="3"/>
    <m/>
  </r>
  <r>
    <x v="102"/>
    <s v="232"/>
    <s v="2014/12/04"/>
    <x v="2"/>
    <m/>
  </r>
  <r>
    <x v="102"/>
    <s v="232"/>
    <s v="2014/12/04"/>
    <x v="3"/>
    <m/>
  </r>
  <r>
    <x v="102"/>
    <s v="232"/>
    <s v="2015/08/18"/>
    <x v="2"/>
    <m/>
  </r>
  <r>
    <x v="102"/>
    <s v="232"/>
    <s v="2016/01/04"/>
    <x v="5"/>
    <m/>
  </r>
  <r>
    <x v="102"/>
    <s v="232"/>
    <s v="2016/01/04"/>
    <x v="3"/>
    <m/>
  </r>
  <r>
    <x v="102"/>
    <s v="232"/>
    <s v="2016/05/16"/>
    <x v="2"/>
    <m/>
  </r>
  <r>
    <x v="102"/>
    <s v="232"/>
    <s v="2016/05/16"/>
    <x v="3"/>
    <m/>
  </r>
  <r>
    <x v="102"/>
    <s v="232"/>
    <s v="2017/01/04"/>
    <x v="5"/>
    <m/>
  </r>
  <r>
    <x v="103"/>
    <s v="231"/>
    <s v="2000/07/03"/>
    <x v="3"/>
    <m/>
  </r>
  <r>
    <x v="103"/>
    <s v="231"/>
    <s v="2002/07/24"/>
    <x v="5"/>
    <m/>
  </r>
  <r>
    <x v="103"/>
    <s v="231"/>
    <s v="2003/02/00"/>
    <x v="1"/>
    <m/>
  </r>
  <r>
    <x v="103"/>
    <s v="231"/>
    <s v="2003/09/26"/>
    <x v="5"/>
    <m/>
  </r>
  <r>
    <x v="103"/>
    <s v="231"/>
    <s v="2007/07/00"/>
    <x v="1"/>
    <m/>
  </r>
  <r>
    <x v="103"/>
    <s v="231"/>
    <s v="2007/08/23"/>
    <x v="5"/>
    <m/>
  </r>
  <r>
    <x v="103"/>
    <s v="231"/>
    <s v="2008/06/02"/>
    <x v="2"/>
    <m/>
  </r>
  <r>
    <x v="103"/>
    <s v="231"/>
    <s v="2009/04/23"/>
    <x v="3"/>
    <m/>
  </r>
  <r>
    <x v="103"/>
    <s v="231"/>
    <s v="2011/03/27"/>
    <x v="11"/>
    <m/>
  </r>
  <r>
    <x v="103"/>
    <s v="231"/>
    <s v="2011/09/07"/>
    <x v="2"/>
    <m/>
  </r>
  <r>
    <x v="103"/>
    <s v="231"/>
    <s v="2011/10/02"/>
    <x v="2"/>
    <m/>
  </r>
  <r>
    <x v="103"/>
    <s v="231"/>
    <s v="2012/08/00"/>
    <x v="3"/>
    <m/>
  </r>
  <r>
    <x v="103"/>
    <s v="231"/>
    <s v="2012/08/02"/>
    <x v="3"/>
    <m/>
  </r>
  <r>
    <x v="103"/>
    <s v="231"/>
    <s v="2012/09/30"/>
    <x v="3"/>
    <m/>
  </r>
  <r>
    <x v="103"/>
    <s v="231"/>
    <s v="2013/09/00"/>
    <x v="3"/>
    <n v="85"/>
  </r>
  <r>
    <x v="103"/>
    <s v="231"/>
    <s v="2015/12/09"/>
    <x v="2"/>
    <n v="14676"/>
  </r>
  <r>
    <x v="103"/>
    <s v="231"/>
    <s v="2016/11/28"/>
    <x v="9"/>
    <m/>
  </r>
  <r>
    <x v="104"/>
    <s v="111"/>
    <s v="1993/01/20"/>
    <x v="6"/>
    <m/>
  </r>
  <r>
    <x v="104"/>
    <s v="111"/>
    <s v="2005/03/03"/>
    <x v="9"/>
    <m/>
  </r>
  <r>
    <x v="104"/>
    <s v="111"/>
    <s v="2005/03/03"/>
    <x v="2"/>
    <m/>
  </r>
  <r>
    <x v="104"/>
    <s v="111"/>
    <s v="2009/07/21"/>
    <x v="3"/>
    <m/>
  </r>
  <r>
    <x v="104"/>
    <s v="111"/>
    <s v="2010/03/25"/>
    <x v="2"/>
    <m/>
  </r>
  <r>
    <x v="104"/>
    <s v="111"/>
    <s v="2010/04/15"/>
    <x v="3"/>
    <m/>
  </r>
  <r>
    <x v="104"/>
    <s v="111"/>
    <s v="2010/04/25"/>
    <x v="2"/>
    <n v="189.87"/>
  </r>
  <r>
    <x v="104"/>
    <s v="111"/>
    <s v="2010/04/29"/>
    <x v="2"/>
    <m/>
  </r>
  <r>
    <x v="104"/>
    <s v="111"/>
    <s v="2010/10/04"/>
    <x v="2"/>
    <n v="63"/>
  </r>
  <r>
    <x v="104"/>
    <s v="111"/>
    <s v="2010/10/04"/>
    <x v="3"/>
    <m/>
  </r>
  <r>
    <x v="104"/>
    <s v="111"/>
    <s v="2010/11/11"/>
    <x v="2"/>
    <m/>
  </r>
  <r>
    <x v="104"/>
    <s v="111"/>
    <s v="2010/12/02"/>
    <x v="2"/>
    <n v="218.93"/>
  </r>
  <r>
    <x v="104"/>
    <s v="111"/>
    <s v="2011/09/15"/>
    <x v="8"/>
    <m/>
  </r>
  <r>
    <x v="104"/>
    <s v="111"/>
    <s v="2011/10/19"/>
    <x v="3"/>
    <m/>
  </r>
  <r>
    <x v="104"/>
    <s v="111"/>
    <s v="2013/03/25"/>
    <x v="2"/>
    <n v="290"/>
  </r>
  <r>
    <x v="104"/>
    <s v="111"/>
    <s v="2013/05/18"/>
    <x v="2"/>
    <m/>
  </r>
  <r>
    <x v="104"/>
    <s v="111"/>
    <s v="2016/09/28"/>
    <x v="2"/>
    <m/>
  </r>
  <r>
    <x v="104"/>
    <s v="111"/>
    <s v="2018/01/14"/>
    <x v="2"/>
    <m/>
  </r>
  <r>
    <x v="104"/>
    <s v="111"/>
    <s v="2018/01/14"/>
    <x v="3"/>
    <m/>
  </r>
  <r>
    <x v="105"/>
    <s v="212"/>
    <s v="1994/04/06"/>
    <x v="17"/>
    <m/>
  </r>
  <r>
    <x v="105"/>
    <s v="212"/>
    <s v="2003/02/00"/>
    <x v="1"/>
    <m/>
  </r>
  <r>
    <x v="105"/>
    <s v="212"/>
    <s v="2006/11/28"/>
    <x v="2"/>
    <m/>
  </r>
  <r>
    <x v="105"/>
    <s v="212"/>
    <s v="2006/11/28"/>
    <x v="3"/>
    <m/>
  </r>
  <r>
    <x v="105"/>
    <s v="212"/>
    <s v="2009/07/21"/>
    <x v="3"/>
    <m/>
  </r>
  <r>
    <x v="105"/>
    <s v="212"/>
    <s v="2010/03/04"/>
    <x v="2"/>
    <m/>
  </r>
  <r>
    <x v="105"/>
    <s v="212"/>
    <s v="2010/03/19"/>
    <x v="2"/>
    <m/>
  </r>
  <r>
    <x v="105"/>
    <s v="212"/>
    <s v="2010/03/19"/>
    <x v="3"/>
    <m/>
  </r>
  <r>
    <x v="105"/>
    <s v="212"/>
    <s v="2010/05/01"/>
    <x v="3"/>
    <m/>
  </r>
  <r>
    <x v="105"/>
    <s v="212"/>
    <s v="2010/05/11"/>
    <x v="2"/>
    <m/>
  </r>
  <r>
    <x v="105"/>
    <s v="212"/>
    <s v="2010/05/11"/>
    <x v="3"/>
    <m/>
  </r>
  <r>
    <x v="105"/>
    <s v="212"/>
    <s v="2010/05/25"/>
    <x v="2"/>
    <m/>
  </r>
  <r>
    <x v="105"/>
    <s v="212"/>
    <s v="2011/04/01"/>
    <x v="19"/>
    <m/>
  </r>
  <r>
    <x v="105"/>
    <s v="212"/>
    <s v="2011/04/01"/>
    <x v="2"/>
    <m/>
  </r>
  <r>
    <x v="105"/>
    <s v="212"/>
    <s v="2011/04/01"/>
    <x v="3"/>
    <m/>
  </r>
  <r>
    <x v="105"/>
    <s v="212"/>
    <s v="2011/05/11"/>
    <x v="2"/>
    <m/>
  </r>
  <r>
    <x v="105"/>
    <s v="212"/>
    <s v="2011/06/15"/>
    <x v="8"/>
    <m/>
  </r>
  <r>
    <x v="105"/>
    <s v="212"/>
    <s v="2011/09/01"/>
    <x v="2"/>
    <m/>
  </r>
  <r>
    <x v="105"/>
    <s v="212"/>
    <s v="2011/09/07"/>
    <x v="2"/>
    <m/>
  </r>
  <r>
    <x v="105"/>
    <s v="212"/>
    <s v="2011/09/26"/>
    <x v="2"/>
    <m/>
  </r>
  <r>
    <x v="105"/>
    <s v="212"/>
    <s v="2011/09/26"/>
    <x v="3"/>
    <m/>
  </r>
  <r>
    <x v="105"/>
    <s v="212"/>
    <s v="2011/09/29"/>
    <x v="2"/>
    <m/>
  </r>
  <r>
    <x v="105"/>
    <s v="212"/>
    <s v="2011/09/30"/>
    <x v="2"/>
    <m/>
  </r>
  <r>
    <x v="105"/>
    <s v="212"/>
    <s v="2013/04/00"/>
    <x v="2"/>
    <m/>
  </r>
  <r>
    <x v="105"/>
    <s v="212"/>
    <s v="2013/09/00"/>
    <x v="2"/>
    <m/>
  </r>
  <r>
    <x v="105"/>
    <s v="212"/>
    <s v="2015/04/08"/>
    <x v="2"/>
    <m/>
  </r>
  <r>
    <x v="105"/>
    <s v="212"/>
    <s v="2015/04/08"/>
    <x v="3"/>
    <m/>
  </r>
  <r>
    <x v="105"/>
    <s v="212"/>
    <s v="2015/04/16"/>
    <x v="2"/>
    <m/>
  </r>
  <r>
    <x v="105"/>
    <s v="212"/>
    <s v="2016/05/04"/>
    <x v="11"/>
    <m/>
  </r>
  <r>
    <x v="105"/>
    <s v="212"/>
    <s v="2016/05/04"/>
    <x v="3"/>
    <m/>
  </r>
  <r>
    <x v="105"/>
    <s v="212"/>
    <s v="2017/05/01"/>
    <x v="21"/>
    <m/>
  </r>
  <r>
    <x v="105"/>
    <s v="212"/>
    <s v="2017/05/01"/>
    <x v="11"/>
    <m/>
  </r>
  <r>
    <x v="105"/>
    <s v="212"/>
    <s v="2017/07/04"/>
    <x v="3"/>
    <m/>
  </r>
  <r>
    <x v="106"/>
    <s v="113"/>
    <s v="2001/01/01"/>
    <x v="3"/>
    <m/>
  </r>
  <r>
    <x v="106"/>
    <s v="113"/>
    <s v="2001/05/31"/>
    <x v="3"/>
    <m/>
  </r>
  <r>
    <x v="106"/>
    <s v="113"/>
    <s v="2009/05/09"/>
    <x v="2"/>
    <m/>
  </r>
  <r>
    <x v="106"/>
    <s v="113"/>
    <s v="2010/02/22"/>
    <x v="3"/>
    <m/>
  </r>
  <r>
    <x v="106"/>
    <s v="113"/>
    <s v="2010/04/21"/>
    <x v="2"/>
    <m/>
  </r>
  <r>
    <x v="106"/>
    <s v="113"/>
    <s v="2013/09/28"/>
    <x v="2"/>
    <m/>
  </r>
  <r>
    <x v="106"/>
    <s v="113"/>
    <s v="2015/05/18"/>
    <x v="2"/>
    <m/>
  </r>
  <r>
    <x v="106"/>
    <s v="113"/>
    <s v="2016/11/11"/>
    <x v="2"/>
    <m/>
  </r>
  <r>
    <x v="106"/>
    <s v="113"/>
    <s v="2017/08/02"/>
    <x v="3"/>
    <n v="450"/>
  </r>
  <r>
    <x v="107"/>
    <s v="313"/>
    <s v="2006/12/00"/>
    <x v="4"/>
    <m/>
  </r>
  <r>
    <x v="107"/>
    <s v="313"/>
    <s v="2007/02/12"/>
    <x v="5"/>
    <m/>
  </r>
  <r>
    <x v="107"/>
    <s v="313"/>
    <s v="2007/10/25"/>
    <x v="25"/>
    <m/>
  </r>
  <r>
    <x v="107"/>
    <s v="313"/>
    <s v="2009/03/26"/>
    <x v="3"/>
    <m/>
  </r>
  <r>
    <x v="107"/>
    <s v="313"/>
    <s v="2011/08/01"/>
    <x v="0"/>
    <m/>
  </r>
  <r>
    <x v="107"/>
    <s v="313"/>
    <s v="2011/09/05"/>
    <x v="5"/>
    <m/>
  </r>
  <r>
    <x v="107"/>
    <s v="313"/>
    <s v="2011/09/16"/>
    <x v="2"/>
    <m/>
  </r>
  <r>
    <x v="107"/>
    <s v="313"/>
    <s v="2011/09/16"/>
    <x v="3"/>
    <m/>
  </r>
  <r>
    <x v="108"/>
    <s v="328"/>
    <s v="2000/00/00"/>
    <x v="13"/>
    <m/>
  </r>
  <r>
    <x v="108"/>
    <s v="328"/>
    <s v="2009/06/19"/>
    <x v="0"/>
    <m/>
  </r>
  <r>
    <x v="108"/>
    <s v="328"/>
    <s v="2010/02/08"/>
    <x v="3"/>
    <m/>
  </r>
  <r>
    <x v="108"/>
    <s v="328"/>
    <s v="2011/06/28"/>
    <x v="8"/>
    <m/>
  </r>
  <r>
    <x v="108"/>
    <s v="328"/>
    <s v="2011/09/14"/>
    <x v="0"/>
    <m/>
  </r>
  <r>
    <x v="108"/>
    <s v="328"/>
    <s v="2012/06/09"/>
    <x v="3"/>
    <m/>
  </r>
  <r>
    <x v="108"/>
    <s v="328"/>
    <s v="2017/04/13"/>
    <x v="2"/>
    <n v="203"/>
  </r>
</pivotCacheRecords>
</file>

<file path=xl/pivotCache/pivotCacheRecords6.xml><?xml version="1.0" encoding="utf-8"?>
<pivotCacheRecords xmlns="http://schemas.openxmlformats.org/spreadsheetml/2006/main" xmlns:r="http://schemas.openxmlformats.org/officeDocument/2006/relationships" count="1621">
  <r>
    <x v="0"/>
    <s v="314"/>
    <s v="1986/00/00"/>
    <x v="0"/>
    <m/>
  </r>
  <r>
    <x v="0"/>
    <s v="314"/>
    <s v="2003/08/31"/>
    <x v="1"/>
    <m/>
  </r>
  <r>
    <x v="0"/>
    <s v="314"/>
    <s v="2007/07/00"/>
    <x v="2"/>
    <m/>
  </r>
  <r>
    <x v="0"/>
    <s v="314"/>
    <s v="2008/06/02"/>
    <x v="2"/>
    <m/>
  </r>
  <r>
    <x v="0"/>
    <s v="314"/>
    <s v="2009/01/21"/>
    <x v="3"/>
    <m/>
  </r>
  <r>
    <x v="0"/>
    <s v="314"/>
    <s v="2011/04/11"/>
    <x v="0"/>
    <m/>
  </r>
  <r>
    <x v="0"/>
    <s v="314"/>
    <s v="2011/04/11"/>
    <x v="3"/>
    <m/>
  </r>
  <r>
    <x v="1"/>
    <s v="301"/>
    <s v="2006/12/00"/>
    <x v="4"/>
    <m/>
  </r>
  <r>
    <x v="1"/>
    <s v="301"/>
    <s v="2006/12/07"/>
    <x v="1"/>
    <m/>
  </r>
  <r>
    <x v="1"/>
    <s v="301"/>
    <s v="2007/02/12"/>
    <x v="5"/>
    <m/>
  </r>
  <r>
    <x v="1"/>
    <s v="301"/>
    <s v="2007/10/25"/>
    <x v="6"/>
    <m/>
  </r>
  <r>
    <x v="1"/>
    <s v="301"/>
    <s v="2008/06/02"/>
    <x v="2"/>
    <m/>
  </r>
  <r>
    <x v="2"/>
    <s v="329"/>
    <s v="2007/07/00"/>
    <x v="2"/>
    <m/>
  </r>
  <r>
    <x v="2"/>
    <s v="329"/>
    <s v="2007/09/19"/>
    <x v="2"/>
    <m/>
  </r>
  <r>
    <x v="2"/>
    <s v="329"/>
    <s v="2010/11/15"/>
    <x v="7"/>
    <m/>
  </r>
  <r>
    <x v="2"/>
    <s v="329"/>
    <s v="2012/08/22"/>
    <x v="3"/>
    <m/>
  </r>
  <r>
    <x v="2"/>
    <s v="329"/>
    <s v="2012/11/00"/>
    <x v="3"/>
    <m/>
  </r>
  <r>
    <x v="2"/>
    <s v="329"/>
    <s v="2013/10/00"/>
    <x v="2"/>
    <m/>
  </r>
  <r>
    <x v="2"/>
    <s v="329"/>
    <s v="2013/10/00"/>
    <x v="3"/>
    <m/>
  </r>
  <r>
    <x v="2"/>
    <s v="329"/>
    <s v="2013/10/04"/>
    <x v="2"/>
    <m/>
  </r>
  <r>
    <x v="2"/>
    <s v="329"/>
    <s v="2014/10/02"/>
    <x v="2"/>
    <m/>
  </r>
  <r>
    <x v="3"/>
    <s v="308"/>
    <s v="2011/06/25"/>
    <x v="3"/>
    <m/>
  </r>
  <r>
    <x v="3"/>
    <s v="308"/>
    <s v="2011/06/27"/>
    <x v="8"/>
    <m/>
  </r>
  <r>
    <x v="3"/>
    <s v="308"/>
    <s v="2013/11/05"/>
    <x v="2"/>
    <m/>
  </r>
  <r>
    <x v="3"/>
    <s v="308"/>
    <s v="2014/09/09"/>
    <x v="3"/>
    <m/>
  </r>
  <r>
    <x v="4"/>
    <s v="315"/>
    <s v="2007/07/00"/>
    <x v="2"/>
    <m/>
  </r>
  <r>
    <x v="4"/>
    <s v="315"/>
    <s v="2010/11/11"/>
    <x v="2"/>
    <m/>
  </r>
  <r>
    <x v="4"/>
    <s v="315"/>
    <s v="2011/03/01"/>
    <x v="0"/>
    <m/>
  </r>
  <r>
    <x v="4"/>
    <s v="315"/>
    <s v="2011/06/23"/>
    <x v="8"/>
    <m/>
  </r>
  <r>
    <x v="4"/>
    <s v="315"/>
    <s v="2011/09/14"/>
    <x v="2"/>
    <m/>
  </r>
  <r>
    <x v="5"/>
    <s v="311"/>
    <s v="2003/01/24"/>
    <x v="9"/>
    <m/>
  </r>
  <r>
    <x v="5"/>
    <s v="311"/>
    <s v="2011/01/24"/>
    <x v="9"/>
    <m/>
  </r>
  <r>
    <x v="5"/>
    <s v="311"/>
    <s v="2011/09/15"/>
    <x v="9"/>
    <m/>
  </r>
  <r>
    <x v="5"/>
    <s v="311"/>
    <s v="2013/05/00"/>
    <x v="10"/>
    <m/>
  </r>
  <r>
    <x v="5"/>
    <s v="311"/>
    <s v="2013/05/03"/>
    <x v="3"/>
    <m/>
  </r>
  <r>
    <x v="5"/>
    <s v="311"/>
    <s v="2015/04/07"/>
    <x v="11"/>
    <m/>
  </r>
  <r>
    <x v="5"/>
    <s v="311"/>
    <s v="2016/11/14"/>
    <x v="2"/>
    <m/>
  </r>
  <r>
    <x v="5"/>
    <s v="311"/>
    <s v="2018/06/20"/>
    <x v="3"/>
    <m/>
  </r>
  <r>
    <x v="6"/>
    <s v="216"/>
    <s v="2007/00/00"/>
    <x v="2"/>
    <m/>
  </r>
  <r>
    <x v="6"/>
    <s v="216"/>
    <s v="2007/07/00"/>
    <x v="2"/>
    <m/>
  </r>
  <r>
    <x v="6"/>
    <s v="216"/>
    <s v="2007/08/00"/>
    <x v="2"/>
    <m/>
  </r>
  <r>
    <x v="6"/>
    <s v="216"/>
    <s v="2007/08/00"/>
    <x v="3"/>
    <m/>
  </r>
  <r>
    <x v="6"/>
    <s v="216"/>
    <s v="2007/08/24"/>
    <x v="2"/>
    <m/>
  </r>
  <r>
    <x v="6"/>
    <s v="216"/>
    <s v="2007/09/00"/>
    <x v="2"/>
    <m/>
  </r>
  <r>
    <x v="6"/>
    <s v="216"/>
    <s v="2007/10/00"/>
    <x v="2"/>
    <m/>
  </r>
  <r>
    <x v="6"/>
    <s v="216"/>
    <s v="2007/10/00"/>
    <x v="3"/>
    <m/>
  </r>
  <r>
    <x v="6"/>
    <s v="216"/>
    <s v="2008/00/00"/>
    <x v="0"/>
    <m/>
  </r>
  <r>
    <x v="6"/>
    <s v="216"/>
    <s v="2008/00/00"/>
    <x v="5"/>
    <m/>
  </r>
  <r>
    <x v="6"/>
    <s v="216"/>
    <s v="2008/06/02"/>
    <x v="2"/>
    <m/>
  </r>
  <r>
    <x v="6"/>
    <s v="216"/>
    <s v="2008/08/00"/>
    <x v="3"/>
    <m/>
  </r>
  <r>
    <x v="6"/>
    <s v="216"/>
    <s v="2009/03/31"/>
    <x v="3"/>
    <m/>
  </r>
  <r>
    <x v="6"/>
    <s v="216"/>
    <s v="2009/06/00"/>
    <x v="0"/>
    <m/>
  </r>
  <r>
    <x v="6"/>
    <s v="216"/>
    <s v="2009/06/30"/>
    <x v="3"/>
    <m/>
  </r>
  <r>
    <x v="6"/>
    <s v="216"/>
    <s v="2009/11/16"/>
    <x v="2"/>
    <m/>
  </r>
  <r>
    <x v="6"/>
    <s v="216"/>
    <s v="2010/07/29"/>
    <x v="2"/>
    <m/>
  </r>
  <r>
    <x v="6"/>
    <s v="216"/>
    <s v="2010/09/30"/>
    <x v="2"/>
    <m/>
  </r>
  <r>
    <x v="6"/>
    <s v="216"/>
    <s v="2010/09/30"/>
    <x v="10"/>
    <m/>
  </r>
  <r>
    <x v="6"/>
    <s v="216"/>
    <s v="2010/10/05"/>
    <x v="2"/>
    <m/>
  </r>
  <r>
    <x v="6"/>
    <s v="216"/>
    <s v="2011/11/15"/>
    <x v="2"/>
    <m/>
  </r>
  <r>
    <x v="6"/>
    <s v="216"/>
    <s v="2011/12/28"/>
    <x v="2"/>
    <m/>
  </r>
  <r>
    <x v="6"/>
    <s v="216"/>
    <s v="2012/06/05"/>
    <x v="3"/>
    <m/>
  </r>
  <r>
    <x v="6"/>
    <s v="216"/>
    <s v="2012/08/00"/>
    <x v="2"/>
    <m/>
  </r>
  <r>
    <x v="6"/>
    <s v="216"/>
    <s v="2012/08/00"/>
    <x v="3"/>
    <m/>
  </r>
  <r>
    <x v="6"/>
    <s v="216"/>
    <s v="2013/03/02"/>
    <x v="2"/>
    <m/>
  </r>
  <r>
    <x v="6"/>
    <s v="216"/>
    <s v="2013/11/06"/>
    <x v="2"/>
    <m/>
  </r>
  <r>
    <x v="6"/>
    <s v="216"/>
    <s v="2016/11/04"/>
    <x v="12"/>
    <m/>
  </r>
  <r>
    <x v="6"/>
    <s v="216"/>
    <s v="2018/06/20"/>
    <x v="3"/>
    <m/>
  </r>
  <r>
    <x v="7"/>
    <s v="316"/>
    <s v="2000/00/00"/>
    <x v="13"/>
    <m/>
  </r>
  <r>
    <x v="7"/>
    <s v="316"/>
    <s v="2006/09/09"/>
    <x v="14"/>
    <m/>
  </r>
  <r>
    <x v="7"/>
    <s v="316"/>
    <s v="2007/07/00"/>
    <x v="2"/>
    <m/>
  </r>
  <r>
    <x v="7"/>
    <s v="316"/>
    <s v="2009/03/22"/>
    <x v="2"/>
    <m/>
  </r>
  <r>
    <x v="7"/>
    <s v="316"/>
    <s v="2009/04/02"/>
    <x v="3"/>
    <m/>
  </r>
  <r>
    <x v="7"/>
    <s v="316"/>
    <s v="2012/03/26"/>
    <x v="4"/>
    <m/>
  </r>
  <r>
    <x v="7"/>
    <s v="316"/>
    <s v="2012/08/07"/>
    <x v="2"/>
    <m/>
  </r>
  <r>
    <x v="7"/>
    <s v="316"/>
    <s v="2013/08/07"/>
    <x v="3"/>
    <m/>
  </r>
  <r>
    <x v="8"/>
    <s v="302"/>
    <s v="1997/09/11"/>
    <x v="5"/>
    <m/>
  </r>
  <r>
    <x v="8"/>
    <s v="302"/>
    <s v="2001/07/17"/>
    <x v="2"/>
    <m/>
  </r>
  <r>
    <x v="8"/>
    <s v="302"/>
    <s v="2001/07/17"/>
    <x v="3"/>
    <m/>
  </r>
  <r>
    <x v="8"/>
    <s v="302"/>
    <s v="2007/07/00"/>
    <x v="2"/>
    <m/>
  </r>
  <r>
    <x v="8"/>
    <s v="302"/>
    <s v="2010/06/24"/>
    <x v="2"/>
    <m/>
  </r>
  <r>
    <x v="8"/>
    <s v="302"/>
    <s v="2010/06/24"/>
    <x v="3"/>
    <m/>
  </r>
  <r>
    <x v="8"/>
    <s v="302"/>
    <s v="2011/09/19"/>
    <x v="15"/>
    <m/>
  </r>
  <r>
    <x v="9"/>
    <s v="303"/>
    <s v="1998/04/31"/>
    <x v="16"/>
    <m/>
  </r>
  <r>
    <x v="9"/>
    <s v="303"/>
    <s v="1998/05/07"/>
    <x v="5"/>
    <m/>
  </r>
  <r>
    <x v="9"/>
    <s v="303"/>
    <s v="2000/06/10"/>
    <x v="16"/>
    <m/>
  </r>
  <r>
    <x v="9"/>
    <s v="303"/>
    <s v="2001/07/10"/>
    <x v="16"/>
    <m/>
  </r>
  <r>
    <x v="9"/>
    <s v="303"/>
    <s v="2001/09/22"/>
    <x v="17"/>
    <m/>
  </r>
  <r>
    <x v="9"/>
    <s v="303"/>
    <s v="2002/03/01"/>
    <x v="18"/>
    <m/>
  </r>
  <r>
    <x v="9"/>
    <s v="303"/>
    <s v="2003/09/05"/>
    <x v="2"/>
    <n v="159"/>
  </r>
  <r>
    <x v="9"/>
    <s v="303"/>
    <s v="2006/07/12"/>
    <x v="16"/>
    <m/>
  </r>
  <r>
    <x v="9"/>
    <s v="303"/>
    <s v="2006/12/00"/>
    <x v="4"/>
    <m/>
  </r>
  <r>
    <x v="9"/>
    <s v="303"/>
    <s v="2007/02/12"/>
    <x v="5"/>
    <m/>
  </r>
  <r>
    <x v="9"/>
    <s v="303"/>
    <s v="2007/07/04"/>
    <x v="2"/>
    <m/>
  </r>
  <r>
    <x v="9"/>
    <s v="303"/>
    <s v="2007/09/12"/>
    <x v="4"/>
    <m/>
  </r>
  <r>
    <x v="9"/>
    <s v="303"/>
    <s v="2009/01/13"/>
    <x v="4"/>
    <m/>
  </r>
  <r>
    <x v="9"/>
    <s v="303"/>
    <s v="2009/03/19"/>
    <x v="2"/>
    <m/>
  </r>
  <r>
    <x v="9"/>
    <s v="303"/>
    <s v="2009/07/28"/>
    <x v="0"/>
    <m/>
  </r>
  <r>
    <x v="9"/>
    <s v="303"/>
    <s v="2009/07/28"/>
    <x v="3"/>
    <m/>
  </r>
  <r>
    <x v="9"/>
    <s v="303"/>
    <s v="2011/06/14"/>
    <x v="8"/>
    <m/>
  </r>
  <r>
    <x v="9"/>
    <s v="303"/>
    <s v="2011/07/03"/>
    <x v="8"/>
    <m/>
  </r>
  <r>
    <x v="9"/>
    <s v="303"/>
    <s v="2011/09/16"/>
    <x v="2"/>
    <m/>
  </r>
  <r>
    <x v="9"/>
    <s v="303"/>
    <s v="2012/07/30"/>
    <x v="3"/>
    <m/>
  </r>
  <r>
    <x v="9"/>
    <s v="303"/>
    <s v="2012/10/12"/>
    <x v="3"/>
    <m/>
  </r>
  <r>
    <x v="9"/>
    <s v="303"/>
    <s v="2013/09/05"/>
    <x v="2"/>
    <m/>
  </r>
  <r>
    <x v="9"/>
    <s v="303"/>
    <s v="2013/11/02"/>
    <x v="5"/>
    <m/>
  </r>
  <r>
    <x v="9"/>
    <s v="303"/>
    <s v="2014/03/20"/>
    <x v="5"/>
    <m/>
  </r>
  <r>
    <x v="10"/>
    <s v="217"/>
    <s v="2009/07/21"/>
    <x v="3"/>
    <m/>
  </r>
  <r>
    <x v="10"/>
    <s v="217"/>
    <s v="2011/09/14"/>
    <x v="1"/>
    <m/>
  </r>
  <r>
    <x v="10"/>
    <s v="217"/>
    <s v="2013/01/00"/>
    <x v="2"/>
    <m/>
  </r>
  <r>
    <x v="10"/>
    <s v="217"/>
    <s v="2013/01/07"/>
    <x v="2"/>
    <m/>
  </r>
  <r>
    <x v="10"/>
    <s v="217"/>
    <s v="2013/01/07"/>
    <x v="3"/>
    <m/>
  </r>
  <r>
    <x v="10"/>
    <s v="217"/>
    <s v="2013/01/09"/>
    <x v="2"/>
    <m/>
  </r>
  <r>
    <x v="10"/>
    <s v="217"/>
    <s v="2013/01/17"/>
    <x v="2"/>
    <m/>
  </r>
  <r>
    <x v="10"/>
    <s v="217"/>
    <s v="2013/03/19"/>
    <x v="3"/>
    <m/>
  </r>
  <r>
    <x v="10"/>
    <s v="217"/>
    <s v="2013/09/00"/>
    <x v="2"/>
    <m/>
  </r>
  <r>
    <x v="11"/>
    <s v="218"/>
    <s v="1997/00/00"/>
    <x v="1"/>
    <m/>
  </r>
  <r>
    <x v="11"/>
    <s v="218"/>
    <s v="1997/00/00"/>
    <x v="3"/>
    <m/>
  </r>
  <r>
    <x v="11"/>
    <s v="218"/>
    <s v="1998/05/24"/>
    <x v="2"/>
    <m/>
  </r>
  <r>
    <x v="11"/>
    <s v="218"/>
    <s v="2006/12/07"/>
    <x v="1"/>
    <m/>
  </r>
  <r>
    <x v="11"/>
    <s v="218"/>
    <s v="2007/05/31"/>
    <x v="2"/>
    <n v="5"/>
  </r>
  <r>
    <x v="11"/>
    <s v="218"/>
    <s v="2007/05/31"/>
    <x v="3"/>
    <m/>
  </r>
  <r>
    <x v="11"/>
    <s v="218"/>
    <s v="2007/06/03"/>
    <x v="2"/>
    <m/>
  </r>
  <r>
    <x v="11"/>
    <s v="218"/>
    <s v="2007/07/00"/>
    <x v="2"/>
    <m/>
  </r>
  <r>
    <x v="11"/>
    <s v="218"/>
    <s v="2007/08/00"/>
    <x v="2"/>
    <m/>
  </r>
  <r>
    <x v="11"/>
    <s v="218"/>
    <s v="2007/08/01"/>
    <x v="2"/>
    <m/>
  </r>
  <r>
    <x v="11"/>
    <s v="218"/>
    <s v="2007/08/07"/>
    <x v="2"/>
    <m/>
  </r>
  <r>
    <x v="11"/>
    <s v="218"/>
    <s v="2007/10/00"/>
    <x v="2"/>
    <n v="1"/>
  </r>
  <r>
    <x v="11"/>
    <s v="218"/>
    <s v="2007/10/01"/>
    <x v="2"/>
    <m/>
  </r>
  <r>
    <x v="11"/>
    <s v="218"/>
    <s v="2007/10/01"/>
    <x v="3"/>
    <m/>
  </r>
  <r>
    <x v="11"/>
    <s v="218"/>
    <s v="2007/10/12"/>
    <x v="3"/>
    <m/>
  </r>
  <r>
    <x v="11"/>
    <s v="218"/>
    <s v="2010/02/00"/>
    <x v="2"/>
    <m/>
  </r>
  <r>
    <x v="11"/>
    <s v="218"/>
    <s v="2010/03/01"/>
    <x v="2"/>
    <m/>
  </r>
  <r>
    <x v="11"/>
    <s v="218"/>
    <s v="2010/03/20"/>
    <x v="2"/>
    <m/>
  </r>
  <r>
    <x v="11"/>
    <s v="218"/>
    <s v="2010/04/20"/>
    <x v="3"/>
    <m/>
  </r>
  <r>
    <x v="11"/>
    <s v="218"/>
    <s v="2010/04/24"/>
    <x v="2"/>
    <m/>
  </r>
  <r>
    <x v="11"/>
    <s v="218"/>
    <s v="2010/05/25"/>
    <x v="2"/>
    <m/>
  </r>
  <r>
    <x v="11"/>
    <s v="218"/>
    <s v="2010/08/14"/>
    <x v="2"/>
    <m/>
  </r>
  <r>
    <x v="11"/>
    <s v="218"/>
    <s v="2010/09/01"/>
    <x v="2"/>
    <m/>
  </r>
  <r>
    <x v="11"/>
    <s v="218"/>
    <s v="2010/10/00"/>
    <x v="2"/>
    <n v="1"/>
  </r>
  <r>
    <x v="11"/>
    <s v="218"/>
    <s v="2010/10/01"/>
    <x v="2"/>
    <m/>
  </r>
  <r>
    <x v="11"/>
    <s v="218"/>
    <s v="2011/08/28"/>
    <x v="3"/>
    <m/>
  </r>
  <r>
    <x v="11"/>
    <s v="218"/>
    <s v="2012/00/00"/>
    <x v="2"/>
    <m/>
  </r>
  <r>
    <x v="11"/>
    <s v="218"/>
    <s v="2012/06/00"/>
    <x v="2"/>
    <m/>
  </r>
  <r>
    <x v="11"/>
    <s v="218"/>
    <s v="2012/06/25"/>
    <x v="2"/>
    <m/>
  </r>
  <r>
    <x v="11"/>
    <s v="218"/>
    <s v="2012/06/28"/>
    <x v="2"/>
    <m/>
  </r>
  <r>
    <x v="11"/>
    <s v="218"/>
    <s v="2012/07/01"/>
    <x v="3"/>
    <m/>
  </r>
  <r>
    <x v="11"/>
    <s v="218"/>
    <s v="2012/10/00"/>
    <x v="3"/>
    <m/>
  </r>
  <r>
    <x v="11"/>
    <s v="218"/>
    <s v="2012/10/01"/>
    <x v="3"/>
    <m/>
  </r>
  <r>
    <x v="11"/>
    <s v="218"/>
    <s v="2013/08/09"/>
    <x v="2"/>
    <m/>
  </r>
  <r>
    <x v="11"/>
    <s v="218"/>
    <s v="2013/08/10"/>
    <x v="2"/>
    <m/>
  </r>
  <r>
    <x v="11"/>
    <s v="218"/>
    <s v="2013/09/23"/>
    <x v="2"/>
    <m/>
  </r>
  <r>
    <x v="11"/>
    <s v="218"/>
    <s v="2013/09/25"/>
    <x v="2"/>
    <m/>
  </r>
  <r>
    <x v="11"/>
    <s v="218"/>
    <s v="2013/10/00"/>
    <x v="3"/>
    <m/>
  </r>
  <r>
    <x v="11"/>
    <s v="218"/>
    <s v="2014/06/02"/>
    <x v="2"/>
    <m/>
  </r>
  <r>
    <x v="11"/>
    <s v="218"/>
    <s v="2014/06/05"/>
    <x v="19"/>
    <m/>
  </r>
  <r>
    <x v="11"/>
    <s v="218"/>
    <s v="2014/06/05"/>
    <x v="2"/>
    <m/>
  </r>
  <r>
    <x v="11"/>
    <s v="218"/>
    <s v="2014/09/11"/>
    <x v="2"/>
    <m/>
  </r>
  <r>
    <x v="11"/>
    <s v="218"/>
    <s v="2015/04/26"/>
    <x v="3"/>
    <m/>
  </r>
  <r>
    <x v="11"/>
    <s v="218"/>
    <s v="2017/05/30"/>
    <x v="2"/>
    <m/>
  </r>
  <r>
    <x v="11"/>
    <s v="218"/>
    <s v="2017/08/27"/>
    <x v="2"/>
    <m/>
  </r>
  <r>
    <x v="11"/>
    <s v="218"/>
    <s v="2018/06/19"/>
    <x v="3"/>
    <m/>
  </r>
  <r>
    <x v="12"/>
    <s v="201"/>
    <s v="2003/02/17"/>
    <x v="11"/>
    <m/>
  </r>
  <r>
    <x v="12"/>
    <s v="201"/>
    <s v="2003/09/30"/>
    <x v="20"/>
    <m/>
  </r>
  <r>
    <x v="12"/>
    <s v="201"/>
    <s v="2009/10/02"/>
    <x v="19"/>
    <m/>
  </r>
  <r>
    <x v="12"/>
    <s v="201"/>
    <s v="2014/03/06"/>
    <x v="2"/>
    <m/>
  </r>
  <r>
    <x v="12"/>
    <s v="201"/>
    <s v="2016/04/16"/>
    <x v="14"/>
    <m/>
  </r>
  <r>
    <x v="12"/>
    <s v="201"/>
    <s v="2016/04/18"/>
    <x v="2"/>
    <m/>
  </r>
  <r>
    <x v="12"/>
    <s v="201"/>
    <s v="2016/04/18"/>
    <x v="14"/>
    <m/>
  </r>
  <r>
    <x v="12"/>
    <s v="201"/>
    <s v="2016/04/18"/>
    <x v="3"/>
    <m/>
  </r>
  <r>
    <x v="12"/>
    <s v="201"/>
    <s v="2018/04/16"/>
    <x v="21"/>
    <m/>
  </r>
  <r>
    <x v="13"/>
    <s v="424"/>
    <s v="2002/05/09"/>
    <x v="3"/>
    <m/>
  </r>
  <r>
    <x v="13"/>
    <s v="424"/>
    <s v="2010/03/10"/>
    <x v="11"/>
    <m/>
  </r>
  <r>
    <x v="13"/>
    <s v="424"/>
    <s v="2010/10/04"/>
    <x v="2"/>
    <m/>
  </r>
  <r>
    <x v="13"/>
    <s v="424"/>
    <s v="2010/10/24"/>
    <x v="2"/>
    <m/>
  </r>
  <r>
    <x v="13"/>
    <s v="424"/>
    <s v="2011/07/26"/>
    <x v="2"/>
    <m/>
  </r>
  <r>
    <x v="13"/>
    <s v="424"/>
    <s v="2011/07/26"/>
    <x v="3"/>
    <m/>
  </r>
  <r>
    <x v="13"/>
    <s v="424"/>
    <s v="2011/09/26"/>
    <x v="2"/>
    <m/>
  </r>
  <r>
    <x v="14"/>
    <s v="108"/>
    <s v="2010/04/24"/>
    <x v="3"/>
    <m/>
  </r>
  <r>
    <x v="14"/>
    <s v="108"/>
    <s v="2011/06/16"/>
    <x v="2"/>
    <m/>
  </r>
  <r>
    <x v="14"/>
    <s v="108"/>
    <s v="2011/06/24"/>
    <x v="8"/>
    <m/>
  </r>
  <r>
    <x v="14"/>
    <s v="108"/>
    <s v="2011/07/01"/>
    <x v="8"/>
    <m/>
  </r>
  <r>
    <x v="14"/>
    <s v="108"/>
    <s v="2011/07/01"/>
    <x v="2"/>
    <m/>
  </r>
  <r>
    <x v="14"/>
    <s v="108"/>
    <s v="2011/07/01"/>
    <x v="3"/>
    <m/>
  </r>
  <r>
    <x v="14"/>
    <s v="108"/>
    <s v="2012/04/14"/>
    <x v="21"/>
    <m/>
  </r>
  <r>
    <x v="14"/>
    <s v="108"/>
    <s v="2014/04/01"/>
    <x v="2"/>
    <m/>
  </r>
  <r>
    <x v="15"/>
    <s v="219"/>
    <s v="2005/06/00"/>
    <x v="2"/>
    <m/>
  </r>
  <r>
    <x v="15"/>
    <s v="219"/>
    <s v="2007/07/00"/>
    <x v="1"/>
    <m/>
  </r>
  <r>
    <x v="15"/>
    <s v="219"/>
    <s v="2007/07/00"/>
    <x v="2"/>
    <m/>
  </r>
  <r>
    <x v="15"/>
    <s v="219"/>
    <s v="2007/10/00"/>
    <x v="2"/>
    <m/>
  </r>
  <r>
    <x v="15"/>
    <s v="219"/>
    <s v="2007/11/18"/>
    <x v="3"/>
    <m/>
  </r>
  <r>
    <x v="15"/>
    <s v="219"/>
    <s v="2008/06/02"/>
    <x v="2"/>
    <m/>
  </r>
  <r>
    <x v="15"/>
    <s v="219"/>
    <s v="2010/04/06"/>
    <x v="1"/>
    <m/>
  </r>
  <r>
    <x v="15"/>
    <s v="219"/>
    <s v="2010/08/12"/>
    <x v="5"/>
    <m/>
  </r>
  <r>
    <x v="15"/>
    <s v="219"/>
    <s v="2011/08/02"/>
    <x v="0"/>
    <m/>
  </r>
  <r>
    <x v="15"/>
    <s v="219"/>
    <s v="2011/09/23"/>
    <x v="1"/>
    <m/>
  </r>
  <r>
    <x v="15"/>
    <s v="219"/>
    <s v="2012/09/00"/>
    <x v="19"/>
    <m/>
  </r>
  <r>
    <x v="15"/>
    <s v="219"/>
    <s v="2012/09/00"/>
    <x v="2"/>
    <m/>
  </r>
  <r>
    <x v="15"/>
    <s v="219"/>
    <s v="2012/09/00"/>
    <x v="3"/>
    <m/>
  </r>
  <r>
    <x v="15"/>
    <s v="219"/>
    <s v="2016/05/25"/>
    <x v="2"/>
    <m/>
  </r>
  <r>
    <x v="15"/>
    <s v="219"/>
    <s v="2018/06/14"/>
    <x v="6"/>
    <m/>
  </r>
  <r>
    <x v="15"/>
    <s v="219"/>
    <s v="2018/06/20"/>
    <x v="3"/>
    <m/>
  </r>
  <r>
    <x v="16"/>
    <s v="105"/>
    <s v="2005/03/03"/>
    <x v="9"/>
    <m/>
  </r>
  <r>
    <x v="16"/>
    <s v="105"/>
    <s v="2008/10/24"/>
    <x v="2"/>
    <m/>
  </r>
  <r>
    <x v="16"/>
    <s v="105"/>
    <s v="2009/05/00"/>
    <x v="0"/>
    <m/>
  </r>
  <r>
    <x v="16"/>
    <s v="105"/>
    <s v="2009/09/26"/>
    <x v="2"/>
    <m/>
  </r>
  <r>
    <x v="16"/>
    <s v="105"/>
    <s v="2009/09/27"/>
    <x v="8"/>
    <m/>
  </r>
  <r>
    <x v="16"/>
    <s v="105"/>
    <s v="2009/10/23"/>
    <x v="2"/>
    <m/>
  </r>
  <r>
    <x v="16"/>
    <s v="105"/>
    <s v="2010/12/30"/>
    <x v="2"/>
    <m/>
  </r>
  <r>
    <x v="16"/>
    <s v="105"/>
    <s v="2011/02/01"/>
    <x v="2"/>
    <m/>
  </r>
  <r>
    <x v="16"/>
    <s v="105"/>
    <s v="2011/03/25"/>
    <x v="2"/>
    <m/>
  </r>
  <r>
    <x v="16"/>
    <s v="105"/>
    <s v="2014/08/26"/>
    <x v="2"/>
    <m/>
  </r>
  <r>
    <x v="16"/>
    <s v="105"/>
    <s v="2017/09/19"/>
    <x v="3"/>
    <m/>
  </r>
  <r>
    <x v="17"/>
    <s v="220"/>
    <s v="1992/00/00"/>
    <x v="3"/>
    <m/>
  </r>
  <r>
    <x v="17"/>
    <s v="220"/>
    <s v="2003/08/27"/>
    <x v="2"/>
    <m/>
  </r>
  <r>
    <x v="17"/>
    <s v="220"/>
    <s v="2010/02/08"/>
    <x v="3"/>
    <m/>
  </r>
  <r>
    <x v="17"/>
    <s v="220"/>
    <s v="2010/03/25"/>
    <x v="2"/>
    <m/>
  </r>
  <r>
    <x v="17"/>
    <s v="220"/>
    <s v="2010/05/14"/>
    <x v="2"/>
    <m/>
  </r>
  <r>
    <x v="17"/>
    <s v="220"/>
    <s v="2011/10/14"/>
    <x v="2"/>
    <m/>
  </r>
  <r>
    <x v="17"/>
    <s v="220"/>
    <s v="2013/04/20"/>
    <x v="2"/>
    <m/>
  </r>
  <r>
    <x v="17"/>
    <s v="220"/>
    <s v="2013/04/20"/>
    <x v="3"/>
    <m/>
  </r>
  <r>
    <x v="17"/>
    <s v="220"/>
    <s v="2016/10/04"/>
    <x v="3"/>
    <m/>
  </r>
  <r>
    <x v="18"/>
    <s v="215"/>
    <s v="2008/08/07"/>
    <x v="16"/>
    <m/>
  </r>
  <r>
    <x v="18"/>
    <s v="215"/>
    <s v="2010/09/30"/>
    <x v="3"/>
    <m/>
  </r>
  <r>
    <x v="18"/>
    <s v="215"/>
    <s v="2011/06/07"/>
    <x v="2"/>
    <m/>
  </r>
  <r>
    <x v="18"/>
    <s v="215"/>
    <s v="2011/07/15"/>
    <x v="9"/>
    <m/>
  </r>
  <r>
    <x v="18"/>
    <s v="215"/>
    <s v="2011/08/18"/>
    <x v="3"/>
    <m/>
  </r>
  <r>
    <x v="18"/>
    <s v="215"/>
    <s v="2011/08/28"/>
    <x v="2"/>
    <m/>
  </r>
  <r>
    <x v="18"/>
    <s v="215"/>
    <s v="2011/08/29"/>
    <x v="2"/>
    <m/>
  </r>
  <r>
    <x v="18"/>
    <s v="215"/>
    <s v="2011/09/05"/>
    <x v="19"/>
    <m/>
  </r>
  <r>
    <x v="18"/>
    <s v="215"/>
    <s v="2011/09/15"/>
    <x v="2"/>
    <m/>
  </r>
  <r>
    <x v="18"/>
    <s v="215"/>
    <s v="2011/09/15"/>
    <x v="3"/>
    <m/>
  </r>
  <r>
    <x v="18"/>
    <s v="215"/>
    <s v="2011/11/11"/>
    <x v="2"/>
    <m/>
  </r>
  <r>
    <x v="18"/>
    <s v="215"/>
    <s v="2012/06/05"/>
    <x v="2"/>
    <m/>
  </r>
  <r>
    <x v="18"/>
    <s v="215"/>
    <s v="2013/00/19"/>
    <x v="2"/>
    <m/>
  </r>
  <r>
    <x v="18"/>
    <s v="215"/>
    <s v="2013/04/17"/>
    <x v="2"/>
    <m/>
  </r>
  <r>
    <x v="18"/>
    <s v="215"/>
    <s v="2013/05/00"/>
    <x v="2"/>
    <m/>
  </r>
  <r>
    <x v="18"/>
    <s v="215"/>
    <s v="2015/05/01"/>
    <x v="2"/>
    <m/>
  </r>
  <r>
    <x v="18"/>
    <s v="215"/>
    <s v="2017/04/10"/>
    <x v="18"/>
    <m/>
  </r>
  <r>
    <x v="18"/>
    <s v="215"/>
    <s v="2017/04/17"/>
    <x v="22"/>
    <m/>
  </r>
  <r>
    <x v="18"/>
    <s v="215"/>
    <s v="2017/04/17"/>
    <x v="18"/>
    <m/>
  </r>
  <r>
    <x v="18"/>
    <s v="215"/>
    <s v="2017/05/28"/>
    <x v="5"/>
    <m/>
  </r>
  <r>
    <x v="18"/>
    <s v="215"/>
    <s v="2017/05/28"/>
    <x v="3"/>
    <m/>
  </r>
  <r>
    <x v="18"/>
    <s v="215"/>
    <s v="2017/06/28"/>
    <x v="23"/>
    <m/>
  </r>
  <r>
    <x v="18"/>
    <s v="215"/>
    <s v="2017/06/28"/>
    <x v="9"/>
    <m/>
  </r>
  <r>
    <x v="18"/>
    <s v="215"/>
    <s v="2017/06/28"/>
    <x v="3"/>
    <m/>
  </r>
  <r>
    <x v="18"/>
    <s v="215"/>
    <s v="2018/06/07"/>
    <x v="3"/>
    <m/>
  </r>
  <r>
    <x v="19"/>
    <s v="416"/>
    <s v="2005/08/17"/>
    <x v="16"/>
    <m/>
  </r>
  <r>
    <x v="19"/>
    <s v="416"/>
    <s v="2009/11/16"/>
    <x v="2"/>
    <m/>
  </r>
  <r>
    <x v="19"/>
    <s v="416"/>
    <s v="2011/09/15"/>
    <x v="19"/>
    <m/>
  </r>
  <r>
    <x v="19"/>
    <s v="416"/>
    <s v="2011/09/15"/>
    <x v="2"/>
    <m/>
  </r>
  <r>
    <x v="19"/>
    <s v="416"/>
    <s v="2013/05/00"/>
    <x v="2"/>
    <m/>
  </r>
  <r>
    <x v="19"/>
    <s v="416"/>
    <s v="2016/03/23"/>
    <x v="3"/>
    <m/>
  </r>
  <r>
    <x v="20"/>
    <s v="401"/>
    <s v="1992/04/04"/>
    <x v="3"/>
    <m/>
  </r>
  <r>
    <x v="20"/>
    <s v="401"/>
    <s v="1993/00/00"/>
    <x v="2"/>
    <m/>
  </r>
  <r>
    <x v="20"/>
    <s v="401"/>
    <s v="2000/05/06"/>
    <x v="3"/>
    <m/>
  </r>
  <r>
    <x v="20"/>
    <s v="401"/>
    <s v="2000/07/07"/>
    <x v="16"/>
    <m/>
  </r>
  <r>
    <x v="20"/>
    <s v="401"/>
    <s v="2000/07/24"/>
    <x v="16"/>
    <m/>
  </r>
  <r>
    <x v="20"/>
    <s v="401"/>
    <s v="2001/11/02"/>
    <x v="3"/>
    <m/>
  </r>
  <r>
    <x v="20"/>
    <s v="401"/>
    <s v="2002/02/01"/>
    <x v="16"/>
    <m/>
  </r>
  <r>
    <x v="20"/>
    <s v="401"/>
    <s v="2002/05/09"/>
    <x v="2"/>
    <m/>
  </r>
  <r>
    <x v="20"/>
    <s v="401"/>
    <s v="2004/04/29"/>
    <x v="3"/>
    <m/>
  </r>
  <r>
    <x v="20"/>
    <s v="401"/>
    <s v="2004/05/31"/>
    <x v="3"/>
    <m/>
  </r>
  <r>
    <x v="20"/>
    <s v="401"/>
    <s v="2004/10/15"/>
    <x v="2"/>
    <m/>
  </r>
  <r>
    <x v="20"/>
    <s v="401"/>
    <s v="2006/08/03"/>
    <x v="2"/>
    <m/>
  </r>
  <r>
    <x v="20"/>
    <s v="401"/>
    <s v="2007/02/07"/>
    <x v="2"/>
    <m/>
  </r>
  <r>
    <x v="20"/>
    <s v="401"/>
    <s v="2007/11/05"/>
    <x v="7"/>
    <m/>
  </r>
  <r>
    <x v="20"/>
    <s v="401"/>
    <s v="2007/11/27"/>
    <x v="3"/>
    <m/>
  </r>
  <r>
    <x v="20"/>
    <s v="401"/>
    <s v="2008/00/00"/>
    <x v="24"/>
    <m/>
  </r>
  <r>
    <x v="20"/>
    <s v="401"/>
    <s v="2011/02/22"/>
    <x v="14"/>
    <m/>
  </r>
  <r>
    <x v="20"/>
    <s v="401"/>
    <s v="2011/10/14"/>
    <x v="25"/>
    <m/>
  </r>
  <r>
    <x v="20"/>
    <s v="401"/>
    <s v="2011/11/15"/>
    <x v="2"/>
    <m/>
  </r>
  <r>
    <x v="20"/>
    <s v="401"/>
    <s v="2012/06/30"/>
    <x v="3"/>
    <m/>
  </r>
  <r>
    <x v="20"/>
    <s v="401"/>
    <s v="2017/09/04"/>
    <x v="2"/>
    <m/>
  </r>
  <r>
    <x v="20"/>
    <s v="401"/>
    <s v="2017/09/04"/>
    <x v="3"/>
    <m/>
  </r>
  <r>
    <x v="21"/>
    <s v="402"/>
    <s v="2002/05/09"/>
    <x v="2"/>
    <m/>
  </r>
  <r>
    <x v="21"/>
    <s v="402"/>
    <s v="2008/02/04"/>
    <x v="17"/>
    <m/>
  </r>
  <r>
    <x v="21"/>
    <s v="402"/>
    <s v="2008/06/02"/>
    <x v="2"/>
    <m/>
  </r>
  <r>
    <x v="21"/>
    <s v="402"/>
    <s v="2009/03/21"/>
    <x v="2"/>
    <m/>
  </r>
  <r>
    <x v="21"/>
    <s v="402"/>
    <s v="2009/07/21"/>
    <x v="3"/>
    <m/>
  </r>
  <r>
    <x v="21"/>
    <s v="402"/>
    <s v="2012/08/27"/>
    <x v="3"/>
    <m/>
  </r>
  <r>
    <x v="21"/>
    <s v="402"/>
    <s v="2013/08/16"/>
    <x v="2"/>
    <m/>
  </r>
  <r>
    <x v="21"/>
    <s v="402"/>
    <s v="2013/09/12"/>
    <x v="2"/>
    <m/>
  </r>
  <r>
    <x v="21"/>
    <s v="402"/>
    <s v="2014/03/00"/>
    <x v="2"/>
    <m/>
  </r>
  <r>
    <x v="21"/>
    <s v="402"/>
    <s v="2014/06/00"/>
    <x v="2"/>
    <m/>
  </r>
  <r>
    <x v="21"/>
    <s v="402"/>
    <s v="2014/06/25"/>
    <x v="2"/>
    <m/>
  </r>
  <r>
    <x v="21"/>
    <s v="402"/>
    <s v="2014/06/25"/>
    <x v="3"/>
    <m/>
  </r>
  <r>
    <x v="21"/>
    <s v="402"/>
    <s v="2015/03/02"/>
    <x v="2"/>
    <m/>
  </r>
  <r>
    <x v="21"/>
    <s v="402"/>
    <s v="2015/03/04"/>
    <x v="2"/>
    <m/>
  </r>
  <r>
    <x v="21"/>
    <s v="402"/>
    <s v="2015/03/20"/>
    <x v="3"/>
    <m/>
  </r>
  <r>
    <x v="21"/>
    <s v="402"/>
    <s v="2015/06/17"/>
    <x v="2"/>
    <m/>
  </r>
  <r>
    <x v="21"/>
    <s v="402"/>
    <s v="2015/11/06"/>
    <x v="3"/>
    <m/>
  </r>
  <r>
    <x v="21"/>
    <s v="402"/>
    <s v="2015/12/03"/>
    <x v="2"/>
    <m/>
  </r>
  <r>
    <x v="21"/>
    <s v="402"/>
    <s v="2015/12/16"/>
    <x v="2"/>
    <m/>
  </r>
  <r>
    <x v="21"/>
    <s v="402"/>
    <s v="2015/12/16"/>
    <x v="3"/>
    <m/>
  </r>
  <r>
    <x v="21"/>
    <s v="402"/>
    <s v="2016/11/03"/>
    <x v="2"/>
    <m/>
  </r>
  <r>
    <x v="21"/>
    <s v="402"/>
    <s v="2016/11/04"/>
    <x v="18"/>
    <m/>
  </r>
  <r>
    <x v="21"/>
    <s v="402"/>
    <s v="2017/10/11"/>
    <x v="11"/>
    <m/>
  </r>
  <r>
    <x v="21"/>
    <s v="402"/>
    <s v="2018/05/23"/>
    <x v="2"/>
    <m/>
  </r>
  <r>
    <x v="22"/>
    <s v="202"/>
    <s v="1989/06/01"/>
    <x v="2"/>
    <m/>
  </r>
  <r>
    <x v="22"/>
    <s v="202"/>
    <s v="2009/07/21"/>
    <x v="3"/>
    <m/>
  </r>
  <r>
    <x v="22"/>
    <s v="202"/>
    <s v="2009/10/24"/>
    <x v="2"/>
    <m/>
  </r>
  <r>
    <x v="22"/>
    <s v="202"/>
    <s v="2009/10/26"/>
    <x v="11"/>
    <m/>
  </r>
  <r>
    <x v="22"/>
    <s v="202"/>
    <s v="2011/10/25"/>
    <x v="16"/>
    <m/>
  </r>
  <r>
    <x v="22"/>
    <s v="202"/>
    <s v="2015/05/24"/>
    <x v="2"/>
    <m/>
  </r>
  <r>
    <x v="22"/>
    <s v="202"/>
    <s v="2015/06/06"/>
    <x v="2"/>
    <m/>
  </r>
  <r>
    <x v="22"/>
    <s v="202"/>
    <s v="2015/10/01"/>
    <x v="2"/>
    <m/>
  </r>
  <r>
    <x v="22"/>
    <s v="202"/>
    <s v="2017/02/01"/>
    <x v="2"/>
    <m/>
  </r>
  <r>
    <x v="23"/>
    <s v="221"/>
    <s v="2006/11/28"/>
    <x v="2"/>
    <m/>
  </r>
  <r>
    <x v="23"/>
    <s v="221"/>
    <s v="2008/06/10"/>
    <x v="16"/>
    <m/>
  </r>
  <r>
    <x v="23"/>
    <s v="221"/>
    <s v="2008/06/18"/>
    <x v="16"/>
    <m/>
  </r>
  <r>
    <x v="23"/>
    <s v="221"/>
    <s v="2009/07/21"/>
    <x v="9"/>
    <m/>
  </r>
  <r>
    <x v="23"/>
    <s v="221"/>
    <s v="2010/02/00"/>
    <x v="2"/>
    <m/>
  </r>
  <r>
    <x v="23"/>
    <s v="221"/>
    <s v="2010/02/20"/>
    <x v="3"/>
    <m/>
  </r>
  <r>
    <x v="23"/>
    <s v="221"/>
    <s v="2010/03/04"/>
    <x v="2"/>
    <m/>
  </r>
  <r>
    <x v="23"/>
    <s v="221"/>
    <s v="2010/03/10"/>
    <x v="2"/>
    <m/>
  </r>
  <r>
    <x v="23"/>
    <s v="221"/>
    <s v="2010/04/23"/>
    <x v="11"/>
    <m/>
  </r>
  <r>
    <x v="23"/>
    <s v="221"/>
    <s v="2011/02/00"/>
    <x v="2"/>
    <m/>
  </r>
  <r>
    <x v="23"/>
    <s v="221"/>
    <s v="2011/07/00"/>
    <x v="2"/>
    <m/>
  </r>
  <r>
    <x v="23"/>
    <s v="221"/>
    <s v="2011/08/29"/>
    <x v="2"/>
    <m/>
  </r>
  <r>
    <x v="23"/>
    <s v="221"/>
    <s v="2011/09/09"/>
    <x v="2"/>
    <m/>
  </r>
  <r>
    <x v="23"/>
    <s v="221"/>
    <s v="2011/09/09"/>
    <x v="3"/>
    <m/>
  </r>
  <r>
    <x v="23"/>
    <s v="221"/>
    <s v="2011/09/19"/>
    <x v="2"/>
    <m/>
  </r>
  <r>
    <x v="23"/>
    <s v="221"/>
    <s v="2011/09/20"/>
    <x v="2"/>
    <m/>
  </r>
  <r>
    <x v="23"/>
    <s v="221"/>
    <s v="2014/00/00"/>
    <x v="2"/>
    <m/>
  </r>
  <r>
    <x v="23"/>
    <s v="221"/>
    <s v="2014/04/01"/>
    <x v="2"/>
    <m/>
  </r>
  <r>
    <x v="23"/>
    <s v="221"/>
    <s v="2014/04/02"/>
    <x v="3"/>
    <m/>
  </r>
  <r>
    <x v="23"/>
    <s v="221"/>
    <s v="2014/07/11"/>
    <x v="2"/>
    <m/>
  </r>
  <r>
    <x v="23"/>
    <s v="221"/>
    <s v="2014/11/09"/>
    <x v="3"/>
    <m/>
  </r>
  <r>
    <x v="23"/>
    <s v="221"/>
    <s v="2015/06/05"/>
    <x v="2"/>
    <m/>
  </r>
  <r>
    <x v="23"/>
    <s v="221"/>
    <s v="2015/06/17"/>
    <x v="3"/>
    <m/>
  </r>
  <r>
    <x v="23"/>
    <s v="221"/>
    <s v="2015/10/22"/>
    <x v="2"/>
    <m/>
  </r>
  <r>
    <x v="23"/>
    <s v="221"/>
    <s v="2016/11/14"/>
    <x v="2"/>
    <m/>
  </r>
  <r>
    <x v="23"/>
    <s v="221"/>
    <s v="2016/11/14"/>
    <x v="3"/>
    <m/>
  </r>
  <r>
    <x v="23"/>
    <s v="221"/>
    <s v="2017/03/06"/>
    <x v="2"/>
    <m/>
  </r>
  <r>
    <x v="23"/>
    <s v="221"/>
    <s v="2017/03/06"/>
    <x v="3"/>
    <m/>
  </r>
  <r>
    <x v="23"/>
    <s v="221"/>
    <s v="2017/03/07"/>
    <x v="2"/>
    <m/>
  </r>
  <r>
    <x v="23"/>
    <s v="221"/>
    <s v="2017/03/07"/>
    <x v="3"/>
    <m/>
  </r>
  <r>
    <x v="23"/>
    <s v="221"/>
    <s v="2017/07/26"/>
    <x v="3"/>
    <m/>
  </r>
  <r>
    <x v="23"/>
    <s v="221"/>
    <s v="2018/00/04"/>
    <x v="2"/>
    <m/>
  </r>
  <r>
    <x v="23"/>
    <s v="221"/>
    <s v="2018/03/18"/>
    <x v="21"/>
    <m/>
  </r>
  <r>
    <x v="23"/>
    <s v="221"/>
    <s v="2018/03/26"/>
    <x v="2"/>
    <m/>
  </r>
  <r>
    <x v="23"/>
    <s v="221"/>
    <s v="2018/04/04"/>
    <x v="19"/>
    <m/>
  </r>
  <r>
    <x v="23"/>
    <s v="221"/>
    <s v="2018/04/29"/>
    <x v="2"/>
    <m/>
  </r>
  <r>
    <x v="23"/>
    <s v="221"/>
    <s v="2018/04/29"/>
    <x v="3"/>
    <m/>
  </r>
  <r>
    <x v="23"/>
    <s v="221"/>
    <s v="2018/05/01"/>
    <x v="3"/>
    <m/>
  </r>
  <r>
    <x v="23"/>
    <s v="221"/>
    <s v="2018/05/04"/>
    <x v="1"/>
    <m/>
  </r>
  <r>
    <x v="23"/>
    <s v="221"/>
    <s v="2018/05/04"/>
    <x v="2"/>
    <n v="2"/>
  </r>
  <r>
    <x v="23"/>
    <s v="221"/>
    <s v="2018/05/04"/>
    <x v="3"/>
    <m/>
  </r>
  <r>
    <x v="23"/>
    <s v="221"/>
    <s v="2018/06/20"/>
    <x v="2"/>
    <m/>
  </r>
  <r>
    <x v="24"/>
    <s v="106"/>
    <s v="2011/04/18"/>
    <x v="2"/>
    <m/>
  </r>
  <r>
    <x v="24"/>
    <s v="106"/>
    <s v="2012/06/04"/>
    <x v="3"/>
    <m/>
  </r>
  <r>
    <x v="24"/>
    <s v="106"/>
    <s v="2014/07/31"/>
    <x v="3"/>
    <m/>
  </r>
  <r>
    <x v="25"/>
    <s v="205"/>
    <s v="2013/04/00"/>
    <x v="2"/>
    <m/>
  </r>
  <r>
    <x v="25"/>
    <s v="205"/>
    <s v="2013/04/29"/>
    <x v="14"/>
    <m/>
  </r>
  <r>
    <x v="25"/>
    <s v="205"/>
    <s v="2013/06/07"/>
    <x v="18"/>
    <m/>
  </r>
  <r>
    <x v="25"/>
    <s v="205"/>
    <s v="2014/10/21"/>
    <x v="2"/>
    <m/>
  </r>
  <r>
    <x v="25"/>
    <s v="205"/>
    <s v="2016/10/21"/>
    <x v="5"/>
    <m/>
  </r>
  <r>
    <x v="26"/>
    <s v="317"/>
    <s v="2001/07/17"/>
    <x v="0"/>
    <m/>
  </r>
  <r>
    <x v="26"/>
    <s v="317"/>
    <s v="2006/12/07"/>
    <x v="1"/>
    <m/>
  </r>
  <r>
    <x v="26"/>
    <s v="317"/>
    <s v="2008/06/02"/>
    <x v="2"/>
    <m/>
  </r>
  <r>
    <x v="26"/>
    <s v="317"/>
    <s v="2009/07/15"/>
    <x v="9"/>
    <m/>
  </r>
  <r>
    <x v="26"/>
    <s v="317"/>
    <s v="2010/04/23"/>
    <x v="26"/>
    <m/>
  </r>
  <r>
    <x v="26"/>
    <s v="317"/>
    <s v="2010/10/19"/>
    <x v="1"/>
    <m/>
  </r>
  <r>
    <x v="27"/>
    <s v="121"/>
    <s v="2010/04/02"/>
    <x v="2"/>
    <m/>
  </r>
  <r>
    <x v="27"/>
    <s v="121"/>
    <s v="2011/07/27"/>
    <x v="0"/>
    <m/>
  </r>
  <r>
    <x v="27"/>
    <s v="121"/>
    <s v="2011/08/19"/>
    <x v="2"/>
    <m/>
  </r>
  <r>
    <x v="27"/>
    <s v="121"/>
    <s v="2012/01/31"/>
    <x v="18"/>
    <m/>
  </r>
  <r>
    <x v="28"/>
    <s v="305"/>
    <s v="2004/06/27"/>
    <x v="21"/>
    <m/>
  </r>
  <r>
    <x v="28"/>
    <s v="305"/>
    <s v="2005/07/27"/>
    <x v="14"/>
    <m/>
  </r>
  <r>
    <x v="28"/>
    <s v="305"/>
    <s v="2007/07/00"/>
    <x v="2"/>
    <m/>
  </r>
  <r>
    <x v="28"/>
    <s v="305"/>
    <s v="2008/06/02"/>
    <x v="2"/>
    <m/>
  </r>
  <r>
    <x v="28"/>
    <s v="305"/>
    <s v="2008/07/14"/>
    <x v="5"/>
    <m/>
  </r>
  <r>
    <x v="28"/>
    <s v="305"/>
    <s v="2011/06/08"/>
    <x v="3"/>
    <m/>
  </r>
  <r>
    <x v="28"/>
    <s v="305"/>
    <s v="2011/06/09"/>
    <x v="2"/>
    <m/>
  </r>
  <r>
    <x v="28"/>
    <s v="305"/>
    <s v="2011/06/21"/>
    <x v="8"/>
    <m/>
  </r>
  <r>
    <x v="28"/>
    <s v="305"/>
    <s v="2012/01/30"/>
    <x v="7"/>
    <m/>
  </r>
  <r>
    <x v="28"/>
    <s v="305"/>
    <s v="2013/09/00"/>
    <x v="2"/>
    <m/>
  </r>
  <r>
    <x v="28"/>
    <s v="305"/>
    <s v="2013/09/00"/>
    <x v="3"/>
    <m/>
  </r>
  <r>
    <x v="28"/>
    <s v="305"/>
    <s v="2013/11/04"/>
    <x v="2"/>
    <m/>
  </r>
  <r>
    <x v="28"/>
    <s v="305"/>
    <s v="2013/11/04"/>
    <x v="3"/>
    <m/>
  </r>
  <r>
    <x v="28"/>
    <s v="305"/>
    <s v="2013/11/14"/>
    <x v="2"/>
    <m/>
  </r>
  <r>
    <x v="28"/>
    <s v="305"/>
    <s v="2014/09/00"/>
    <x v="2"/>
    <m/>
  </r>
  <r>
    <x v="29"/>
    <s v="403"/>
    <s v="1994/03/28"/>
    <x v="11"/>
    <m/>
  </r>
  <r>
    <x v="29"/>
    <s v="403"/>
    <s v="2001/07/24"/>
    <x v="18"/>
    <m/>
  </r>
  <r>
    <x v="29"/>
    <s v="403"/>
    <s v="2004/01/05"/>
    <x v="6"/>
    <m/>
  </r>
  <r>
    <x v="29"/>
    <s v="403"/>
    <s v="2004/08/24"/>
    <x v="16"/>
    <m/>
  </r>
  <r>
    <x v="29"/>
    <s v="403"/>
    <s v="2006/01/01"/>
    <x v="25"/>
    <m/>
  </r>
  <r>
    <x v="29"/>
    <s v="403"/>
    <s v="2006/03/09"/>
    <x v="3"/>
    <m/>
  </r>
  <r>
    <x v="29"/>
    <s v="403"/>
    <s v="2008/01/16"/>
    <x v="16"/>
    <m/>
  </r>
  <r>
    <x v="29"/>
    <s v="403"/>
    <s v="2008/02/07"/>
    <x v="16"/>
    <m/>
  </r>
  <r>
    <x v="29"/>
    <s v="403"/>
    <s v="2008/02/29"/>
    <x v="16"/>
    <m/>
  </r>
  <r>
    <x v="29"/>
    <s v="403"/>
    <s v="2008/03/10"/>
    <x v="4"/>
    <m/>
  </r>
  <r>
    <x v="29"/>
    <s v="403"/>
    <s v="2009/01/04"/>
    <x v="5"/>
    <m/>
  </r>
  <r>
    <x v="29"/>
    <s v="403"/>
    <s v="2010/03/10"/>
    <x v="4"/>
    <m/>
  </r>
  <r>
    <x v="29"/>
    <s v="403"/>
    <s v="2010/07/01"/>
    <x v="2"/>
    <m/>
  </r>
  <r>
    <x v="29"/>
    <s v="403"/>
    <s v="2011/06/27"/>
    <x v="8"/>
    <m/>
  </r>
  <r>
    <x v="29"/>
    <s v="403"/>
    <s v="2011/07/03"/>
    <x v="8"/>
    <m/>
  </r>
  <r>
    <x v="29"/>
    <s v="403"/>
    <s v="2011/10/05"/>
    <x v="2"/>
    <m/>
  </r>
  <r>
    <x v="29"/>
    <s v="403"/>
    <s v="2012/04/04"/>
    <x v="16"/>
    <m/>
  </r>
  <r>
    <x v="29"/>
    <s v="403"/>
    <s v="2013/05/00"/>
    <x v="3"/>
    <m/>
  </r>
  <r>
    <x v="29"/>
    <s v="403"/>
    <s v="2016/03/06"/>
    <x v="2"/>
    <m/>
  </r>
  <r>
    <x v="29"/>
    <s v="403"/>
    <s v="2016/03/30"/>
    <x v="2"/>
    <m/>
  </r>
  <r>
    <x v="29"/>
    <s v="403"/>
    <s v="2016/04/01"/>
    <x v="2"/>
    <m/>
  </r>
  <r>
    <x v="29"/>
    <s v="403"/>
    <s v="2017/09/27"/>
    <x v="2"/>
    <m/>
  </r>
  <r>
    <x v="29"/>
    <s v="403"/>
    <s v="2017/09/27"/>
    <x v="3"/>
    <m/>
  </r>
  <r>
    <x v="30"/>
    <s v="417"/>
    <s v="1989/09/06"/>
    <x v="6"/>
    <m/>
  </r>
  <r>
    <x v="30"/>
    <s v="417"/>
    <s v="1991/10/23"/>
    <x v="6"/>
    <m/>
  </r>
  <r>
    <x v="30"/>
    <s v="417"/>
    <s v="2008/06/02"/>
    <x v="2"/>
    <m/>
  </r>
  <r>
    <x v="30"/>
    <s v="417"/>
    <s v="2009/04/20"/>
    <x v="0"/>
    <m/>
  </r>
  <r>
    <x v="30"/>
    <s v="417"/>
    <s v="2009/04/20"/>
    <x v="3"/>
    <m/>
  </r>
  <r>
    <x v="30"/>
    <s v="417"/>
    <s v="2010/03/18"/>
    <x v="2"/>
    <m/>
  </r>
  <r>
    <x v="30"/>
    <s v="417"/>
    <s v="2010/09/17"/>
    <x v="27"/>
    <m/>
  </r>
  <r>
    <x v="30"/>
    <s v="417"/>
    <s v="2010/09/24"/>
    <x v="2"/>
    <m/>
  </r>
  <r>
    <x v="30"/>
    <s v="417"/>
    <s v="2010/09/24"/>
    <x v="3"/>
    <m/>
  </r>
  <r>
    <x v="30"/>
    <s v="417"/>
    <s v="2010/11/22"/>
    <x v="3"/>
    <m/>
  </r>
  <r>
    <x v="30"/>
    <s v="417"/>
    <s v="2011/03/10"/>
    <x v="2"/>
    <m/>
  </r>
  <r>
    <x v="30"/>
    <s v="417"/>
    <s v="2011/03/10"/>
    <x v="3"/>
    <m/>
  </r>
  <r>
    <x v="30"/>
    <s v="417"/>
    <s v="2011/03/11"/>
    <x v="2"/>
    <n v="2"/>
  </r>
  <r>
    <x v="30"/>
    <s v="417"/>
    <s v="2011/03/18"/>
    <x v="2"/>
    <m/>
  </r>
  <r>
    <x v="30"/>
    <s v="417"/>
    <s v="2011/03/25"/>
    <x v="21"/>
    <m/>
  </r>
  <r>
    <x v="30"/>
    <s v="417"/>
    <s v="2012/10/05"/>
    <x v="2"/>
    <m/>
  </r>
  <r>
    <x v="30"/>
    <s v="417"/>
    <s v="2013/09/14"/>
    <x v="2"/>
    <m/>
  </r>
  <r>
    <x v="30"/>
    <s v="417"/>
    <s v="2013/10/17"/>
    <x v="3"/>
    <m/>
  </r>
  <r>
    <x v="30"/>
    <s v="417"/>
    <s v="2014/01/15"/>
    <x v="2"/>
    <m/>
  </r>
  <r>
    <x v="30"/>
    <s v="417"/>
    <s v="2014/02/14"/>
    <x v="3"/>
    <m/>
  </r>
  <r>
    <x v="30"/>
    <s v="417"/>
    <s v="2014/02/21"/>
    <x v="3"/>
    <m/>
  </r>
  <r>
    <x v="30"/>
    <s v="417"/>
    <s v="2014/09/16"/>
    <x v="2"/>
    <m/>
  </r>
  <r>
    <x v="30"/>
    <s v="417"/>
    <s v="2017/05/30"/>
    <x v="2"/>
    <m/>
  </r>
  <r>
    <x v="31"/>
    <s v="203"/>
    <s v="1992/01/20"/>
    <x v="5"/>
    <m/>
  </r>
  <r>
    <x v="31"/>
    <s v="203"/>
    <s v="1996/09/02"/>
    <x v="5"/>
    <m/>
  </r>
  <r>
    <x v="31"/>
    <s v="203"/>
    <s v="2003/07/07"/>
    <x v="6"/>
    <m/>
  </r>
  <r>
    <x v="31"/>
    <s v="203"/>
    <s v="2005/05/20"/>
    <x v="2"/>
    <m/>
  </r>
  <r>
    <x v="31"/>
    <s v="203"/>
    <s v="2010/05/25"/>
    <x v="2"/>
    <m/>
  </r>
  <r>
    <x v="31"/>
    <s v="203"/>
    <s v="2018/06/19"/>
    <x v="9"/>
    <m/>
  </r>
  <r>
    <x v="32"/>
    <s v="418"/>
    <s v="2006/09/04"/>
    <x v="2"/>
    <m/>
  </r>
  <r>
    <x v="32"/>
    <s v="418"/>
    <s v="2008/06/02"/>
    <x v="2"/>
    <m/>
  </r>
  <r>
    <x v="32"/>
    <s v="418"/>
    <s v="2009/09/11"/>
    <x v="2"/>
    <m/>
  </r>
  <r>
    <x v="32"/>
    <s v="418"/>
    <s v="2009/09/11"/>
    <x v="3"/>
    <m/>
  </r>
  <r>
    <x v="32"/>
    <s v="418"/>
    <s v="2010/04/00"/>
    <x v="2"/>
    <m/>
  </r>
  <r>
    <x v="32"/>
    <s v="418"/>
    <s v="2010/04/29"/>
    <x v="2"/>
    <m/>
  </r>
  <r>
    <x v="32"/>
    <s v="418"/>
    <s v="2011/04/30"/>
    <x v="3"/>
    <m/>
  </r>
  <r>
    <x v="32"/>
    <s v="418"/>
    <s v="2011/08/28"/>
    <x v="2"/>
    <m/>
  </r>
  <r>
    <x v="32"/>
    <s v="418"/>
    <s v="2013/03/00"/>
    <x v="2"/>
    <m/>
  </r>
  <r>
    <x v="32"/>
    <s v="418"/>
    <s v="2013/04/24"/>
    <x v="2"/>
    <m/>
  </r>
  <r>
    <x v="32"/>
    <s v="418"/>
    <s v="2013/04/24"/>
    <x v="3"/>
    <m/>
  </r>
  <r>
    <x v="32"/>
    <s v="418"/>
    <s v="2014/03/00"/>
    <x v="2"/>
    <m/>
  </r>
  <r>
    <x v="32"/>
    <s v="418"/>
    <s v="2014/03/00"/>
    <x v="3"/>
    <m/>
  </r>
  <r>
    <x v="32"/>
    <s v="418"/>
    <s v="2014/04/00"/>
    <x v="3"/>
    <m/>
  </r>
  <r>
    <x v="32"/>
    <s v="418"/>
    <s v="2014/06/01"/>
    <x v="3"/>
    <m/>
  </r>
  <r>
    <x v="32"/>
    <s v="418"/>
    <s v="2014/10/01"/>
    <x v="3"/>
    <m/>
  </r>
  <r>
    <x v="32"/>
    <s v="418"/>
    <s v="2015/02/14"/>
    <x v="2"/>
    <m/>
  </r>
  <r>
    <x v="32"/>
    <s v="418"/>
    <s v="2015/02/16"/>
    <x v="3"/>
    <m/>
  </r>
  <r>
    <x v="32"/>
    <s v="418"/>
    <s v="2015/08/18"/>
    <x v="2"/>
    <m/>
  </r>
  <r>
    <x v="32"/>
    <s v="418"/>
    <s v="2015/10/01"/>
    <x v="3"/>
    <m/>
  </r>
  <r>
    <x v="32"/>
    <s v="418"/>
    <s v="2017/09/06"/>
    <x v="2"/>
    <m/>
  </r>
  <r>
    <x v="32"/>
    <s v="418"/>
    <s v="2017/09/09"/>
    <x v="2"/>
    <m/>
  </r>
  <r>
    <x v="32"/>
    <s v="418"/>
    <s v="2017/09/23"/>
    <x v="2"/>
    <m/>
  </r>
  <r>
    <x v="32"/>
    <s v="418"/>
    <s v="2017/09/25"/>
    <x v="11"/>
    <m/>
  </r>
  <r>
    <x v="32"/>
    <s v="418"/>
    <s v="2017/09/29"/>
    <x v="19"/>
    <m/>
  </r>
  <r>
    <x v="32"/>
    <s v="418"/>
    <s v="2018/02/12"/>
    <x v="2"/>
    <m/>
  </r>
  <r>
    <x v="32"/>
    <s v="418"/>
    <s v="2018/02/13"/>
    <x v="2"/>
    <m/>
  </r>
  <r>
    <x v="32"/>
    <s v="418"/>
    <s v="2018/02/13"/>
    <x v="6"/>
    <m/>
  </r>
  <r>
    <x v="32"/>
    <s v="418"/>
    <s v="2018/03/28"/>
    <x v="2"/>
    <m/>
  </r>
  <r>
    <x v="32"/>
    <s v="418"/>
    <s v="2018/05/28"/>
    <x v="3"/>
    <m/>
  </r>
  <r>
    <x v="33"/>
    <s v="204"/>
    <s v="1989/09/07"/>
    <x v="3"/>
    <m/>
  </r>
  <r>
    <x v="33"/>
    <s v="204"/>
    <s v="2003/03/27"/>
    <x v="2"/>
    <m/>
  </r>
  <r>
    <x v="33"/>
    <s v="204"/>
    <s v="2007/00/00"/>
    <x v="2"/>
    <m/>
  </r>
  <r>
    <x v="33"/>
    <s v="204"/>
    <s v="2007/00/00"/>
    <x v="3"/>
    <m/>
  </r>
  <r>
    <x v="33"/>
    <s v="204"/>
    <s v="2009/03/01"/>
    <x v="2"/>
    <m/>
  </r>
  <r>
    <x v="33"/>
    <s v="204"/>
    <s v="2010/08/18"/>
    <x v="3"/>
    <m/>
  </r>
  <r>
    <x v="33"/>
    <s v="204"/>
    <s v="2011/06/22"/>
    <x v="8"/>
    <m/>
  </r>
  <r>
    <x v="33"/>
    <s v="204"/>
    <s v="2013/09/24"/>
    <x v="21"/>
    <m/>
  </r>
  <r>
    <x v="33"/>
    <s v="204"/>
    <s v="2013/09/30"/>
    <x v="2"/>
    <m/>
  </r>
  <r>
    <x v="33"/>
    <s v="204"/>
    <s v="2013/10/10"/>
    <x v="3"/>
    <m/>
  </r>
  <r>
    <x v="33"/>
    <s v="204"/>
    <s v="2014/00/00"/>
    <x v="2"/>
    <m/>
  </r>
  <r>
    <x v="33"/>
    <s v="204"/>
    <s v="2014/02/00"/>
    <x v="2"/>
    <m/>
  </r>
  <r>
    <x v="33"/>
    <s v="204"/>
    <s v="2014/03/00"/>
    <x v="2"/>
    <m/>
  </r>
  <r>
    <x v="33"/>
    <s v="204"/>
    <s v="2014/10/01"/>
    <x v="2"/>
    <m/>
  </r>
  <r>
    <x v="33"/>
    <s v="204"/>
    <s v="2018/07/05"/>
    <x v="3"/>
    <m/>
  </r>
  <r>
    <x v="34"/>
    <s v="318"/>
    <s v="2002/05/00"/>
    <x v="0"/>
    <m/>
  </r>
  <r>
    <x v="34"/>
    <s v="318"/>
    <s v="2002/06/02"/>
    <x v="2"/>
    <m/>
  </r>
  <r>
    <x v="34"/>
    <s v="318"/>
    <s v="2003/01/07"/>
    <x v="0"/>
    <m/>
  </r>
  <r>
    <x v="34"/>
    <s v="318"/>
    <s v="2003/01/24"/>
    <x v="9"/>
    <m/>
  </r>
  <r>
    <x v="34"/>
    <s v="318"/>
    <s v="2003/08/31"/>
    <x v="1"/>
    <m/>
  </r>
  <r>
    <x v="34"/>
    <s v="318"/>
    <s v="2005/03/10"/>
    <x v="3"/>
    <m/>
  </r>
  <r>
    <x v="34"/>
    <s v="318"/>
    <s v="2007/07/00"/>
    <x v="2"/>
    <m/>
  </r>
  <r>
    <x v="34"/>
    <s v="318"/>
    <s v="2009/12/09"/>
    <x v="5"/>
    <m/>
  </r>
  <r>
    <x v="34"/>
    <s v="318"/>
    <s v="2011/00/00"/>
    <x v="0"/>
    <m/>
  </r>
  <r>
    <x v="34"/>
    <s v="318"/>
    <s v="2011/04/11"/>
    <x v="9"/>
    <m/>
  </r>
  <r>
    <x v="34"/>
    <s v="318"/>
    <s v="2011/05/03"/>
    <x v="3"/>
    <m/>
  </r>
  <r>
    <x v="34"/>
    <s v="318"/>
    <s v="2011/08/05"/>
    <x v="2"/>
    <m/>
  </r>
  <r>
    <x v="34"/>
    <s v="318"/>
    <s v="2012/00/00"/>
    <x v="3"/>
    <m/>
  </r>
  <r>
    <x v="34"/>
    <s v="318"/>
    <s v="2012/00/01"/>
    <x v="2"/>
    <m/>
  </r>
  <r>
    <x v="34"/>
    <s v="318"/>
    <s v="2012/04/00"/>
    <x v="2"/>
    <m/>
  </r>
  <r>
    <x v="34"/>
    <s v="318"/>
    <s v="2012/04/00"/>
    <x v="3"/>
    <m/>
  </r>
  <r>
    <x v="34"/>
    <s v="318"/>
    <s v="2012/06/00"/>
    <x v="2"/>
    <m/>
  </r>
  <r>
    <x v="34"/>
    <s v="318"/>
    <s v="2013/04/00"/>
    <x v="2"/>
    <m/>
  </r>
  <r>
    <x v="34"/>
    <s v="318"/>
    <s v="2013/06/00"/>
    <x v="9"/>
    <m/>
  </r>
  <r>
    <x v="34"/>
    <s v="318"/>
    <s v="2013/06/00"/>
    <x v="2"/>
    <m/>
  </r>
  <r>
    <x v="34"/>
    <s v="318"/>
    <s v="2013/06/00"/>
    <x v="3"/>
    <m/>
  </r>
  <r>
    <x v="34"/>
    <s v="318"/>
    <s v="2015/09/16"/>
    <x v="28"/>
    <m/>
  </r>
  <r>
    <x v="35"/>
    <s v="404"/>
    <s v="1993/07/22"/>
    <x v="5"/>
    <m/>
  </r>
  <r>
    <x v="35"/>
    <s v="404"/>
    <s v="2001/02/01"/>
    <x v="4"/>
    <m/>
  </r>
  <r>
    <x v="35"/>
    <s v="404"/>
    <s v="2005/03/20"/>
    <x v="19"/>
    <m/>
  </r>
  <r>
    <x v="35"/>
    <s v="404"/>
    <s v="2009/10/03"/>
    <x v="2"/>
    <m/>
  </r>
  <r>
    <x v="35"/>
    <s v="404"/>
    <s v="2009/10/05"/>
    <x v="2"/>
    <m/>
  </r>
  <r>
    <x v="35"/>
    <s v="404"/>
    <s v="2009/12/25"/>
    <x v="2"/>
    <m/>
  </r>
  <r>
    <x v="35"/>
    <s v="404"/>
    <s v="2010/00/00"/>
    <x v="19"/>
    <m/>
  </r>
  <r>
    <x v="35"/>
    <s v="404"/>
    <s v="2010/00/00"/>
    <x v="2"/>
    <m/>
  </r>
  <r>
    <x v="35"/>
    <s v="404"/>
    <s v="2010/00/00"/>
    <x v="3"/>
    <m/>
  </r>
  <r>
    <x v="35"/>
    <s v="404"/>
    <s v="2010/02/00"/>
    <x v="2"/>
    <m/>
  </r>
  <r>
    <x v="35"/>
    <s v="404"/>
    <s v="2010/03/03"/>
    <x v="3"/>
    <m/>
  </r>
  <r>
    <x v="35"/>
    <s v="404"/>
    <s v="2010/03/04"/>
    <x v="2"/>
    <m/>
  </r>
  <r>
    <x v="35"/>
    <s v="404"/>
    <s v="2010/05/02"/>
    <x v="2"/>
    <m/>
  </r>
  <r>
    <x v="35"/>
    <s v="404"/>
    <s v="2010/05/15"/>
    <x v="2"/>
    <m/>
  </r>
  <r>
    <x v="35"/>
    <s v="404"/>
    <s v="2010/05/19"/>
    <x v="19"/>
    <m/>
  </r>
  <r>
    <x v="35"/>
    <s v="404"/>
    <s v="2010/05/19"/>
    <x v="2"/>
    <m/>
  </r>
  <r>
    <x v="35"/>
    <s v="404"/>
    <s v="2010/05/25"/>
    <x v="2"/>
    <m/>
  </r>
  <r>
    <x v="35"/>
    <s v="404"/>
    <s v="2011/03/30"/>
    <x v="2"/>
    <m/>
  </r>
  <r>
    <x v="35"/>
    <s v="404"/>
    <s v="2011/09/20"/>
    <x v="2"/>
    <m/>
  </r>
  <r>
    <x v="35"/>
    <s v="404"/>
    <s v="2014/01/20"/>
    <x v="3"/>
    <m/>
  </r>
  <r>
    <x v="35"/>
    <s v="404"/>
    <s v="2014/02/01"/>
    <x v="2"/>
    <m/>
  </r>
  <r>
    <x v="35"/>
    <s v="404"/>
    <s v="2014/02/03"/>
    <x v="2"/>
    <m/>
  </r>
  <r>
    <x v="35"/>
    <s v="404"/>
    <s v="2014/02/05"/>
    <x v="3"/>
    <m/>
  </r>
  <r>
    <x v="35"/>
    <s v="404"/>
    <s v="2014/08/27"/>
    <x v="3"/>
    <m/>
  </r>
  <r>
    <x v="35"/>
    <s v="404"/>
    <s v="2014/09/00"/>
    <x v="2"/>
    <m/>
  </r>
  <r>
    <x v="35"/>
    <s v="404"/>
    <s v="2015/03/01"/>
    <x v="2"/>
    <m/>
  </r>
  <r>
    <x v="35"/>
    <s v="404"/>
    <s v="2015/03/02"/>
    <x v="2"/>
    <m/>
  </r>
  <r>
    <x v="35"/>
    <s v="404"/>
    <s v="2015/04/23"/>
    <x v="2"/>
    <m/>
  </r>
  <r>
    <x v="35"/>
    <s v="404"/>
    <s v="2015/05/01"/>
    <x v="2"/>
    <m/>
  </r>
  <r>
    <x v="35"/>
    <s v="404"/>
    <s v="2015/05/01"/>
    <x v="3"/>
    <m/>
  </r>
  <r>
    <x v="35"/>
    <s v="404"/>
    <s v="2015/05/02"/>
    <x v="2"/>
    <m/>
  </r>
  <r>
    <x v="35"/>
    <s v="404"/>
    <s v="2015/05/04"/>
    <x v="2"/>
    <m/>
  </r>
  <r>
    <x v="35"/>
    <s v="404"/>
    <s v="2015/05/07"/>
    <x v="2"/>
    <m/>
  </r>
  <r>
    <x v="35"/>
    <s v="404"/>
    <s v="2016/10/17"/>
    <x v="2"/>
    <m/>
  </r>
  <r>
    <x v="35"/>
    <s v="404"/>
    <s v="2016/12/01"/>
    <x v="2"/>
    <m/>
  </r>
  <r>
    <x v="35"/>
    <s v="404"/>
    <s v="2017/09/29"/>
    <x v="2"/>
    <m/>
  </r>
  <r>
    <x v="35"/>
    <s v="404"/>
    <s v="2018/09/29"/>
    <x v="2"/>
    <m/>
  </r>
  <r>
    <x v="36"/>
    <s v="405"/>
    <s v="1991/10/30"/>
    <x v="6"/>
    <m/>
  </r>
  <r>
    <x v="36"/>
    <s v="405"/>
    <s v="1993/00/00"/>
    <x v="2"/>
    <m/>
  </r>
  <r>
    <x v="36"/>
    <s v="405"/>
    <s v="1996/09/20"/>
    <x v="5"/>
    <m/>
  </r>
  <r>
    <x v="36"/>
    <s v="405"/>
    <s v="1998/01/17"/>
    <x v="16"/>
    <m/>
  </r>
  <r>
    <x v="36"/>
    <s v="405"/>
    <s v="2004/11/24"/>
    <x v="2"/>
    <m/>
  </r>
  <r>
    <x v="36"/>
    <s v="405"/>
    <s v="2005/09/05"/>
    <x v="2"/>
    <m/>
  </r>
  <r>
    <x v="36"/>
    <s v="405"/>
    <s v="2006/12/26"/>
    <x v="2"/>
    <m/>
  </r>
  <r>
    <x v="36"/>
    <s v="405"/>
    <s v="2009/09/13"/>
    <x v="2"/>
    <m/>
  </r>
  <r>
    <x v="36"/>
    <s v="405"/>
    <s v="2010/03/05"/>
    <x v="19"/>
    <m/>
  </r>
  <r>
    <x v="36"/>
    <s v="405"/>
    <s v="2010/05/25"/>
    <x v="2"/>
    <m/>
  </r>
  <r>
    <x v="36"/>
    <s v="405"/>
    <s v="2010/11/11"/>
    <x v="2"/>
    <m/>
  </r>
  <r>
    <x v="36"/>
    <s v="405"/>
    <s v="2011/00/00"/>
    <x v="2"/>
    <m/>
  </r>
  <r>
    <x v="36"/>
    <s v="405"/>
    <s v="2011/07/27"/>
    <x v="2"/>
    <m/>
  </r>
  <r>
    <x v="36"/>
    <s v="405"/>
    <s v="2011/09/14"/>
    <x v="2"/>
    <m/>
  </r>
  <r>
    <x v="36"/>
    <s v="405"/>
    <s v="2011/09/14"/>
    <x v="14"/>
    <m/>
  </r>
  <r>
    <x v="36"/>
    <s v="405"/>
    <s v="2011/10/20"/>
    <x v="3"/>
    <m/>
  </r>
  <r>
    <x v="36"/>
    <s v="405"/>
    <s v="2013/02/27"/>
    <x v="2"/>
    <m/>
  </r>
  <r>
    <x v="36"/>
    <s v="405"/>
    <s v="2013/03/19"/>
    <x v="2"/>
    <m/>
  </r>
  <r>
    <x v="36"/>
    <s v="405"/>
    <s v="2013/04/27"/>
    <x v="2"/>
    <m/>
  </r>
  <r>
    <x v="36"/>
    <s v="405"/>
    <s v="2013/05/07"/>
    <x v="2"/>
    <m/>
  </r>
  <r>
    <x v="36"/>
    <s v="405"/>
    <s v="2015/02/11"/>
    <x v="2"/>
    <m/>
  </r>
  <r>
    <x v="36"/>
    <s v="405"/>
    <s v="2015/02/16"/>
    <x v="3"/>
    <m/>
  </r>
  <r>
    <x v="36"/>
    <s v="405"/>
    <s v="2015/03/20"/>
    <x v="2"/>
    <m/>
  </r>
  <r>
    <x v="36"/>
    <s v="405"/>
    <s v="2017/05/30"/>
    <x v="2"/>
    <m/>
  </r>
  <r>
    <x v="36"/>
    <s v="405"/>
    <s v="2018/02/25"/>
    <x v="2"/>
    <n v="52"/>
  </r>
  <r>
    <x v="36"/>
    <s v="405"/>
    <s v="2018/02/25"/>
    <x v="11"/>
    <m/>
  </r>
  <r>
    <x v="36"/>
    <s v="405"/>
    <s v="2018/03/09"/>
    <x v="2"/>
    <n v="56"/>
  </r>
  <r>
    <x v="36"/>
    <s v="405"/>
    <s v="2018/03/09"/>
    <x v="3"/>
    <m/>
  </r>
  <r>
    <x v="36"/>
    <s v="405"/>
    <s v="2018/03/11"/>
    <x v="3"/>
    <m/>
  </r>
  <r>
    <x v="37"/>
    <s v="213"/>
    <s v="2007/07/00"/>
    <x v="1"/>
    <m/>
  </r>
  <r>
    <x v="37"/>
    <s v="213"/>
    <s v="2008/06/02"/>
    <x v="2"/>
    <m/>
  </r>
  <r>
    <x v="37"/>
    <s v="213"/>
    <s v="2012/09/00"/>
    <x v="2"/>
    <m/>
  </r>
  <r>
    <x v="37"/>
    <s v="213"/>
    <s v="2012/09/30"/>
    <x v="3"/>
    <m/>
  </r>
  <r>
    <x v="38"/>
    <s v="101"/>
    <s v="2008/08/00"/>
    <x v="2"/>
    <m/>
  </r>
  <r>
    <x v="38"/>
    <s v="101"/>
    <s v="2008/08/07"/>
    <x v="2"/>
    <m/>
  </r>
  <r>
    <x v="38"/>
    <s v="101"/>
    <s v="2008/08/07"/>
    <x v="11"/>
    <m/>
  </r>
  <r>
    <x v="38"/>
    <s v="101"/>
    <s v="2013/03/14"/>
    <x v="2"/>
    <m/>
  </r>
  <r>
    <x v="38"/>
    <s v="101"/>
    <s v="2013/03/14"/>
    <x v="14"/>
    <m/>
  </r>
  <r>
    <x v="38"/>
    <s v="101"/>
    <s v="2013/03/14"/>
    <x v="7"/>
    <m/>
  </r>
  <r>
    <x v="38"/>
    <s v="101"/>
    <s v="2013/04/30"/>
    <x v="5"/>
    <m/>
  </r>
  <r>
    <x v="39"/>
    <s v="222"/>
    <s v="2009/03/21"/>
    <x v="3"/>
    <m/>
  </r>
  <r>
    <x v="40"/>
    <s v="118"/>
    <s v="2005/03/03"/>
    <x v="9"/>
    <m/>
  </r>
  <r>
    <x v="40"/>
    <s v="118"/>
    <s v="2009/05/00"/>
    <x v="0"/>
    <m/>
  </r>
  <r>
    <x v="40"/>
    <s v="118"/>
    <s v="2010/11/01"/>
    <x v="2"/>
    <m/>
  </r>
  <r>
    <x v="40"/>
    <s v="118"/>
    <s v="2010/11/01"/>
    <x v="3"/>
    <m/>
  </r>
  <r>
    <x v="40"/>
    <s v="118"/>
    <s v="2010/11/04"/>
    <x v="3"/>
    <m/>
  </r>
  <r>
    <x v="40"/>
    <s v="118"/>
    <s v="2016/05/02"/>
    <x v="2"/>
    <m/>
  </r>
  <r>
    <x v="40"/>
    <s v="118"/>
    <s v="2016/05/02"/>
    <x v="3"/>
    <m/>
  </r>
  <r>
    <x v="40"/>
    <s v="118"/>
    <s v="2018/02/15"/>
    <x v="3"/>
    <m/>
  </r>
  <r>
    <x v="41"/>
    <s v="102"/>
    <s v="1990/09/27"/>
    <x v="11"/>
    <m/>
  </r>
  <r>
    <x v="41"/>
    <s v="102"/>
    <s v="1991/03/18"/>
    <x v="5"/>
    <m/>
  </r>
  <r>
    <x v="41"/>
    <s v="102"/>
    <s v="1992/04/21"/>
    <x v="2"/>
    <n v="1"/>
  </r>
  <r>
    <x v="41"/>
    <s v="102"/>
    <s v="1993/02/11"/>
    <x v="4"/>
    <m/>
  </r>
  <r>
    <x v="41"/>
    <s v="102"/>
    <s v="1995/04/10"/>
    <x v="6"/>
    <m/>
  </r>
  <r>
    <x v="41"/>
    <s v="102"/>
    <s v="1995/05/09"/>
    <x v="6"/>
    <m/>
  </r>
  <r>
    <x v="41"/>
    <s v="102"/>
    <s v="1995/05/15"/>
    <x v="11"/>
    <m/>
  </r>
  <r>
    <x v="41"/>
    <s v="102"/>
    <s v="1996/08/05"/>
    <x v="5"/>
    <m/>
  </r>
  <r>
    <x v="41"/>
    <s v="102"/>
    <s v="1997/04/06"/>
    <x v="2"/>
    <m/>
  </r>
  <r>
    <x v="41"/>
    <s v="102"/>
    <s v="1997/04/13"/>
    <x v="2"/>
    <m/>
  </r>
  <r>
    <x v="41"/>
    <s v="102"/>
    <s v="1998/05/09"/>
    <x v="2"/>
    <m/>
  </r>
  <r>
    <x v="41"/>
    <s v="102"/>
    <s v="1998/10/22"/>
    <x v="3"/>
    <m/>
  </r>
  <r>
    <x v="41"/>
    <s v="102"/>
    <s v="1999/08/12"/>
    <x v="19"/>
    <m/>
  </r>
  <r>
    <x v="41"/>
    <s v="102"/>
    <s v="2003/12/11"/>
    <x v="2"/>
    <m/>
  </r>
  <r>
    <x v="41"/>
    <s v="102"/>
    <s v="2004/01/02"/>
    <x v="2"/>
    <m/>
  </r>
  <r>
    <x v="41"/>
    <s v="102"/>
    <s v="2004/04/24"/>
    <x v="3"/>
    <m/>
  </r>
  <r>
    <x v="41"/>
    <s v="102"/>
    <s v="2004/09/09"/>
    <x v="2"/>
    <m/>
  </r>
  <r>
    <x v="41"/>
    <s v="102"/>
    <s v="2005/06/13"/>
    <x v="16"/>
    <m/>
  </r>
  <r>
    <x v="41"/>
    <s v="102"/>
    <s v="2006/11/03"/>
    <x v="2"/>
    <m/>
  </r>
  <r>
    <x v="41"/>
    <s v="102"/>
    <s v="2006/12/06"/>
    <x v="2"/>
    <m/>
  </r>
  <r>
    <x v="41"/>
    <s v="102"/>
    <s v="2006/12/15"/>
    <x v="16"/>
    <m/>
  </r>
  <r>
    <x v="41"/>
    <s v="102"/>
    <s v="2007/07/30"/>
    <x v="2"/>
    <m/>
  </r>
  <r>
    <x v="41"/>
    <s v="102"/>
    <s v="2007/09/20"/>
    <x v="2"/>
    <m/>
  </r>
  <r>
    <x v="41"/>
    <s v="102"/>
    <s v="2007/11/16"/>
    <x v="2"/>
    <m/>
  </r>
  <r>
    <x v="41"/>
    <s v="102"/>
    <s v="2008/10/14"/>
    <x v="16"/>
    <m/>
  </r>
  <r>
    <x v="41"/>
    <s v="102"/>
    <s v="2010/05/02"/>
    <x v="2"/>
    <m/>
  </r>
  <r>
    <x v="41"/>
    <s v="102"/>
    <s v="2010/09/18"/>
    <x v="2"/>
    <m/>
  </r>
  <r>
    <x v="41"/>
    <s v="102"/>
    <s v="2010/12/25"/>
    <x v="2"/>
    <m/>
  </r>
  <r>
    <x v="41"/>
    <s v="102"/>
    <s v="2011/04/22"/>
    <x v="2"/>
    <m/>
  </r>
  <r>
    <x v="41"/>
    <s v="102"/>
    <s v="2011/04/23"/>
    <x v="2"/>
    <m/>
  </r>
  <r>
    <x v="41"/>
    <s v="102"/>
    <s v="2011/06/29"/>
    <x v="2"/>
    <m/>
  </r>
  <r>
    <x v="41"/>
    <s v="102"/>
    <s v="2011/10/18"/>
    <x v="3"/>
    <m/>
  </r>
  <r>
    <x v="41"/>
    <s v="102"/>
    <s v="2011/10/20"/>
    <x v="3"/>
    <m/>
  </r>
  <r>
    <x v="41"/>
    <s v="102"/>
    <s v="2011/10/24"/>
    <x v="3"/>
    <m/>
  </r>
  <r>
    <x v="41"/>
    <s v="102"/>
    <s v="2012/00/00"/>
    <x v="2"/>
    <m/>
  </r>
  <r>
    <x v="42"/>
    <s v="227"/>
    <s v="2010/04/14"/>
    <x v="2"/>
    <m/>
  </r>
  <r>
    <x v="42"/>
    <s v="227"/>
    <s v="2013/04/00"/>
    <x v="2"/>
    <m/>
  </r>
  <r>
    <x v="42"/>
    <s v="227"/>
    <s v="2014/00/31"/>
    <x v="2"/>
    <m/>
  </r>
  <r>
    <x v="42"/>
    <s v="227"/>
    <s v="2014/03/00"/>
    <x v="2"/>
    <m/>
  </r>
  <r>
    <x v="42"/>
    <s v="227"/>
    <s v="2014/03/04"/>
    <x v="2"/>
    <m/>
  </r>
  <r>
    <x v="42"/>
    <s v="227"/>
    <s v="2014/03/31"/>
    <x v="18"/>
    <m/>
  </r>
  <r>
    <x v="42"/>
    <s v="227"/>
    <s v="2014/03/31"/>
    <x v="3"/>
    <m/>
  </r>
  <r>
    <x v="42"/>
    <s v="227"/>
    <s v="2014/04/02"/>
    <x v="3"/>
    <m/>
  </r>
  <r>
    <x v="42"/>
    <s v="227"/>
    <s v="2017/03/02"/>
    <x v="2"/>
    <m/>
  </r>
  <r>
    <x v="42"/>
    <s v="227"/>
    <s v="2017/03/23"/>
    <x v="3"/>
    <m/>
  </r>
  <r>
    <x v="42"/>
    <s v="227"/>
    <s v="2017/07/04"/>
    <x v="2"/>
    <m/>
  </r>
  <r>
    <x v="43"/>
    <s v="413"/>
    <s v="2007/07/14"/>
    <x v="3"/>
    <m/>
  </r>
  <r>
    <x v="43"/>
    <s v="413"/>
    <s v="2008/03/25"/>
    <x v="2"/>
    <m/>
  </r>
  <r>
    <x v="43"/>
    <s v="413"/>
    <s v="2008/06/02"/>
    <x v="2"/>
    <m/>
  </r>
  <r>
    <x v="43"/>
    <s v="413"/>
    <s v="2011/10/26"/>
    <x v="2"/>
    <m/>
  </r>
  <r>
    <x v="43"/>
    <s v="413"/>
    <s v="2014/02/00"/>
    <x v="2"/>
    <m/>
  </r>
  <r>
    <x v="43"/>
    <s v="413"/>
    <s v="2014/08/20"/>
    <x v="2"/>
    <m/>
  </r>
  <r>
    <x v="43"/>
    <s v="413"/>
    <s v="2015/02/19"/>
    <x v="3"/>
    <m/>
  </r>
  <r>
    <x v="43"/>
    <s v="413"/>
    <s v="2015/02/23"/>
    <x v="2"/>
    <m/>
  </r>
  <r>
    <x v="43"/>
    <s v="413"/>
    <s v="2015/04/11"/>
    <x v="2"/>
    <m/>
  </r>
  <r>
    <x v="43"/>
    <s v="413"/>
    <s v="2015/10/03"/>
    <x v="3"/>
    <m/>
  </r>
  <r>
    <x v="43"/>
    <s v="413"/>
    <s v="2015/10/31"/>
    <x v="3"/>
    <m/>
  </r>
  <r>
    <x v="43"/>
    <s v="413"/>
    <s v="2016/08/30"/>
    <x v="3"/>
    <m/>
  </r>
  <r>
    <x v="43"/>
    <s v="413"/>
    <s v="2017/05/25"/>
    <x v="3"/>
    <m/>
  </r>
  <r>
    <x v="43"/>
    <s v="413"/>
    <s v="2017/08/06"/>
    <x v="3"/>
    <m/>
  </r>
  <r>
    <x v="43"/>
    <s v="413"/>
    <s v="2017/08/25"/>
    <x v="3"/>
    <m/>
  </r>
  <r>
    <x v="44"/>
    <s v="414"/>
    <s v="2009/09/25"/>
    <x v="2"/>
    <m/>
  </r>
  <r>
    <x v="44"/>
    <s v="414"/>
    <s v="2011/01/13"/>
    <x v="2"/>
    <m/>
  </r>
  <r>
    <x v="44"/>
    <s v="414"/>
    <s v="2011/04/03"/>
    <x v="11"/>
    <m/>
  </r>
  <r>
    <x v="44"/>
    <s v="414"/>
    <s v="2011/09/18"/>
    <x v="2"/>
    <m/>
  </r>
  <r>
    <x v="44"/>
    <s v="414"/>
    <s v="2013/00/00"/>
    <x v="3"/>
    <m/>
  </r>
  <r>
    <x v="44"/>
    <s v="414"/>
    <s v="2013/04/00"/>
    <x v="2"/>
    <m/>
  </r>
  <r>
    <x v="44"/>
    <s v="414"/>
    <s v="2013/06/07"/>
    <x v="2"/>
    <m/>
  </r>
  <r>
    <x v="44"/>
    <s v="414"/>
    <s v="2013/07/04"/>
    <x v="3"/>
    <m/>
  </r>
  <r>
    <x v="44"/>
    <s v="414"/>
    <s v="2013/09/00"/>
    <x v="3"/>
    <m/>
  </r>
  <r>
    <x v="44"/>
    <s v="414"/>
    <s v="2013/09/09"/>
    <x v="3"/>
    <m/>
  </r>
  <r>
    <x v="44"/>
    <s v="414"/>
    <s v="2013/09/12"/>
    <x v="21"/>
    <m/>
  </r>
  <r>
    <x v="45"/>
    <s v="206"/>
    <s v="1992/00/00"/>
    <x v="3"/>
    <m/>
  </r>
  <r>
    <x v="45"/>
    <s v="206"/>
    <s v="2000/09/03"/>
    <x v="9"/>
    <m/>
  </r>
  <r>
    <x v="45"/>
    <s v="206"/>
    <s v="2003/09/02"/>
    <x v="2"/>
    <m/>
  </r>
  <r>
    <x v="45"/>
    <s v="206"/>
    <s v="2005/03/21"/>
    <x v="14"/>
    <m/>
  </r>
  <r>
    <x v="45"/>
    <s v="206"/>
    <s v="2006/07/14"/>
    <x v="2"/>
    <n v="2"/>
  </r>
  <r>
    <x v="45"/>
    <s v="206"/>
    <s v="2006/08/05"/>
    <x v="2"/>
    <m/>
  </r>
  <r>
    <x v="45"/>
    <s v="206"/>
    <s v="2007/07/00"/>
    <x v="2"/>
    <m/>
  </r>
  <r>
    <x v="45"/>
    <s v="206"/>
    <s v="2007/09/00"/>
    <x v="2"/>
    <m/>
  </r>
  <r>
    <x v="45"/>
    <s v="206"/>
    <s v="2010/04/00"/>
    <x v="2"/>
    <m/>
  </r>
  <r>
    <x v="45"/>
    <s v="206"/>
    <s v="2010/05/14"/>
    <x v="2"/>
    <m/>
  </r>
  <r>
    <x v="45"/>
    <s v="206"/>
    <s v="2013/08/05"/>
    <x v="2"/>
    <m/>
  </r>
  <r>
    <x v="45"/>
    <s v="206"/>
    <s v="2017/10/03"/>
    <x v="2"/>
    <m/>
  </r>
  <r>
    <x v="46"/>
    <s v="406"/>
    <s v="1993/00/00"/>
    <x v="2"/>
    <m/>
  </r>
  <r>
    <x v="46"/>
    <s v="406"/>
    <s v="1994/05/03"/>
    <x v="6"/>
    <m/>
  </r>
  <r>
    <x v="46"/>
    <s v="406"/>
    <s v="1995/05/07"/>
    <x v="2"/>
    <m/>
  </r>
  <r>
    <x v="46"/>
    <s v="406"/>
    <s v="2000/03/03"/>
    <x v="16"/>
    <m/>
  </r>
  <r>
    <x v="46"/>
    <s v="406"/>
    <s v="2001/04/30"/>
    <x v="2"/>
    <m/>
  </r>
  <r>
    <x v="46"/>
    <s v="406"/>
    <s v="2001/05/01"/>
    <x v="2"/>
    <m/>
  </r>
  <r>
    <x v="46"/>
    <s v="406"/>
    <s v="2002/05/20"/>
    <x v="3"/>
    <m/>
  </r>
  <r>
    <x v="46"/>
    <s v="406"/>
    <s v="2003/10/06"/>
    <x v="5"/>
    <n v="6"/>
  </r>
  <r>
    <x v="46"/>
    <s v="406"/>
    <s v="2003/10/09"/>
    <x v="16"/>
    <m/>
  </r>
  <r>
    <x v="46"/>
    <s v="406"/>
    <s v="2004/01/00"/>
    <x v="3"/>
    <m/>
  </r>
  <r>
    <x v="46"/>
    <s v="406"/>
    <s v="2004/10/22"/>
    <x v="2"/>
    <m/>
  </r>
  <r>
    <x v="46"/>
    <s v="406"/>
    <s v="2004/11/05"/>
    <x v="3"/>
    <m/>
  </r>
  <r>
    <x v="46"/>
    <s v="406"/>
    <s v="2005/08/23"/>
    <x v="19"/>
    <m/>
  </r>
  <r>
    <x v="46"/>
    <s v="406"/>
    <s v="2008/06/02"/>
    <x v="2"/>
    <m/>
  </r>
  <r>
    <x v="46"/>
    <s v="406"/>
    <s v="2008/08/08"/>
    <x v="12"/>
    <m/>
  </r>
  <r>
    <x v="46"/>
    <s v="406"/>
    <s v="2008/08/14"/>
    <x v="12"/>
    <m/>
  </r>
  <r>
    <x v="46"/>
    <s v="406"/>
    <s v="2009/03/08"/>
    <x v="16"/>
    <m/>
  </r>
  <r>
    <x v="46"/>
    <s v="406"/>
    <s v="2010/00/00"/>
    <x v="2"/>
    <m/>
  </r>
  <r>
    <x v="46"/>
    <s v="406"/>
    <s v="2010/03/05"/>
    <x v="2"/>
    <m/>
  </r>
  <r>
    <x v="46"/>
    <s v="406"/>
    <s v="2010/05/25"/>
    <x v="2"/>
    <m/>
  </r>
  <r>
    <x v="46"/>
    <s v="406"/>
    <s v="2011/05/06"/>
    <x v="19"/>
    <m/>
  </r>
  <r>
    <x v="46"/>
    <s v="406"/>
    <s v="2011/10/02"/>
    <x v="2"/>
    <m/>
  </r>
  <r>
    <x v="46"/>
    <s v="406"/>
    <s v="2011/11/08"/>
    <x v="16"/>
    <m/>
  </r>
  <r>
    <x v="46"/>
    <s v="406"/>
    <s v="2013/03/00"/>
    <x v="2"/>
    <m/>
  </r>
  <r>
    <x v="46"/>
    <s v="406"/>
    <s v="2013/05/00"/>
    <x v="2"/>
    <m/>
  </r>
  <r>
    <x v="46"/>
    <s v="406"/>
    <s v="2013/05/00"/>
    <x v="3"/>
    <m/>
  </r>
  <r>
    <x v="46"/>
    <s v="406"/>
    <s v="2013/05/01"/>
    <x v="2"/>
    <m/>
  </r>
  <r>
    <x v="46"/>
    <s v="406"/>
    <s v="2013/05/02"/>
    <x v="2"/>
    <m/>
  </r>
  <r>
    <x v="46"/>
    <s v="406"/>
    <s v="2013/05/05"/>
    <x v="2"/>
    <m/>
  </r>
  <r>
    <x v="46"/>
    <s v="406"/>
    <s v="2013/08/00"/>
    <x v="2"/>
    <m/>
  </r>
  <r>
    <x v="46"/>
    <s v="406"/>
    <s v="2013/12/00"/>
    <x v="2"/>
    <m/>
  </r>
  <r>
    <x v="46"/>
    <s v="406"/>
    <s v="2014/02/02"/>
    <x v="2"/>
    <m/>
  </r>
  <r>
    <x v="46"/>
    <s v="406"/>
    <s v="2014/05/14"/>
    <x v="3"/>
    <m/>
  </r>
  <r>
    <x v="46"/>
    <s v="406"/>
    <s v="2014/08/19"/>
    <x v="3"/>
    <m/>
  </r>
  <r>
    <x v="46"/>
    <s v="406"/>
    <s v="2015/02/19"/>
    <x v="2"/>
    <m/>
  </r>
  <r>
    <x v="46"/>
    <s v="406"/>
    <s v="2015/04/12"/>
    <x v="2"/>
    <m/>
  </r>
  <r>
    <x v="46"/>
    <s v="406"/>
    <s v="2016/04/04"/>
    <x v="2"/>
    <m/>
  </r>
  <r>
    <x v="46"/>
    <s v="406"/>
    <s v="2016/04/06"/>
    <x v="2"/>
    <m/>
  </r>
  <r>
    <x v="46"/>
    <s v="406"/>
    <s v="2016/04/12"/>
    <x v="27"/>
    <m/>
  </r>
  <r>
    <x v="46"/>
    <s v="406"/>
    <s v="2016/04/12"/>
    <x v="2"/>
    <m/>
  </r>
  <r>
    <x v="46"/>
    <s v="406"/>
    <s v="2016/04/12"/>
    <x v="14"/>
    <m/>
  </r>
  <r>
    <x v="46"/>
    <s v="406"/>
    <s v="2016/04/12"/>
    <x v="3"/>
    <m/>
  </r>
  <r>
    <x v="46"/>
    <s v="406"/>
    <s v="2017/07/04"/>
    <x v="3"/>
    <m/>
  </r>
  <r>
    <x v="46"/>
    <s v="406"/>
    <s v="2017/07/24"/>
    <x v="2"/>
    <m/>
  </r>
  <r>
    <x v="46"/>
    <s v="406"/>
    <s v="2017/10/05"/>
    <x v="19"/>
    <m/>
  </r>
  <r>
    <x v="46"/>
    <s v="406"/>
    <s v="2018/06/27"/>
    <x v="19"/>
    <m/>
  </r>
  <r>
    <x v="47"/>
    <s v="207"/>
    <s v="2003/02/00"/>
    <x v="1"/>
    <m/>
  </r>
  <r>
    <x v="47"/>
    <s v="207"/>
    <s v="2007/01/00"/>
    <x v="2"/>
    <m/>
  </r>
  <r>
    <x v="47"/>
    <s v="207"/>
    <s v="2007/07/00"/>
    <x v="1"/>
    <m/>
  </r>
  <r>
    <x v="47"/>
    <s v="207"/>
    <s v="2007/07/00"/>
    <x v="2"/>
    <m/>
  </r>
  <r>
    <x v="47"/>
    <s v="207"/>
    <s v="2007/08/00"/>
    <x v="27"/>
    <m/>
  </r>
  <r>
    <x v="47"/>
    <s v="207"/>
    <s v="2007/08/00"/>
    <x v="3"/>
    <m/>
  </r>
  <r>
    <x v="47"/>
    <s v="207"/>
    <s v="2007/08/24"/>
    <x v="2"/>
    <m/>
  </r>
  <r>
    <x v="47"/>
    <s v="207"/>
    <s v="2007/08/24"/>
    <x v="3"/>
    <m/>
  </r>
  <r>
    <x v="47"/>
    <s v="207"/>
    <s v="2007/09/00"/>
    <x v="2"/>
    <m/>
  </r>
  <r>
    <x v="47"/>
    <s v="207"/>
    <s v="2007/10/00"/>
    <x v="2"/>
    <m/>
  </r>
  <r>
    <x v="47"/>
    <s v="207"/>
    <s v="2008/06/02"/>
    <x v="2"/>
    <m/>
  </r>
  <r>
    <x v="47"/>
    <s v="207"/>
    <s v="2009/06/00"/>
    <x v="0"/>
    <m/>
  </r>
  <r>
    <x v="47"/>
    <s v="207"/>
    <s v="2009/06/25"/>
    <x v="2"/>
    <m/>
  </r>
  <r>
    <x v="47"/>
    <s v="207"/>
    <s v="2009/07/15"/>
    <x v="19"/>
    <m/>
  </r>
  <r>
    <x v="47"/>
    <s v="207"/>
    <s v="2010/04/20"/>
    <x v="2"/>
    <m/>
  </r>
  <r>
    <x v="47"/>
    <s v="207"/>
    <s v="2010/05/14"/>
    <x v="2"/>
    <m/>
  </r>
  <r>
    <x v="47"/>
    <s v="207"/>
    <s v="2010/06/04"/>
    <x v="2"/>
    <m/>
  </r>
  <r>
    <x v="47"/>
    <s v="207"/>
    <s v="2010/09/15"/>
    <x v="2"/>
    <m/>
  </r>
  <r>
    <x v="47"/>
    <s v="207"/>
    <s v="2010/09/16"/>
    <x v="10"/>
    <m/>
  </r>
  <r>
    <x v="47"/>
    <s v="207"/>
    <s v="2010/09/20"/>
    <x v="2"/>
    <m/>
  </r>
  <r>
    <x v="47"/>
    <s v="207"/>
    <s v="2010/09/30"/>
    <x v="2"/>
    <m/>
  </r>
  <r>
    <x v="47"/>
    <s v="207"/>
    <s v="2010/10/05"/>
    <x v="2"/>
    <m/>
  </r>
  <r>
    <x v="47"/>
    <s v="207"/>
    <s v="2011/08/02"/>
    <x v="0"/>
    <m/>
  </r>
  <r>
    <x v="47"/>
    <s v="207"/>
    <s v="2011/10/02"/>
    <x v="2"/>
    <m/>
  </r>
  <r>
    <x v="47"/>
    <s v="207"/>
    <s v="2011/10/24"/>
    <x v="2"/>
    <m/>
  </r>
  <r>
    <x v="47"/>
    <s v="207"/>
    <s v="2011/11/11"/>
    <x v="2"/>
    <m/>
  </r>
  <r>
    <x v="47"/>
    <s v="207"/>
    <s v="2012/08/00"/>
    <x v="2"/>
    <m/>
  </r>
  <r>
    <x v="47"/>
    <s v="207"/>
    <s v="2012/09/00"/>
    <x v="2"/>
    <m/>
  </r>
  <r>
    <x v="47"/>
    <s v="207"/>
    <s v="2012/09/00"/>
    <x v="3"/>
    <m/>
  </r>
  <r>
    <x v="47"/>
    <s v="207"/>
    <s v="2012/09/30"/>
    <x v="3"/>
    <m/>
  </r>
  <r>
    <x v="47"/>
    <s v="207"/>
    <s v="2013/10/16"/>
    <x v="2"/>
    <m/>
  </r>
  <r>
    <x v="47"/>
    <s v="207"/>
    <s v="2013/10/31"/>
    <x v="3"/>
    <m/>
  </r>
  <r>
    <x v="47"/>
    <s v="207"/>
    <s v="2014/10/06"/>
    <x v="2"/>
    <m/>
  </r>
  <r>
    <x v="47"/>
    <s v="207"/>
    <s v="2014/10/16"/>
    <x v="2"/>
    <m/>
  </r>
  <r>
    <x v="47"/>
    <s v="207"/>
    <s v="2016/07/01"/>
    <x v="3"/>
    <m/>
  </r>
  <r>
    <x v="47"/>
    <s v="207"/>
    <s v="2016/09/14"/>
    <x v="3"/>
    <m/>
  </r>
  <r>
    <x v="47"/>
    <s v="207"/>
    <s v="2017/02/03"/>
    <x v="2"/>
    <m/>
  </r>
  <r>
    <x v="47"/>
    <s v="207"/>
    <s v="2017/09/11"/>
    <x v="2"/>
    <m/>
  </r>
  <r>
    <x v="47"/>
    <s v="207"/>
    <s v="2018/04/00"/>
    <x v="3"/>
    <m/>
  </r>
  <r>
    <x v="48"/>
    <s v="112"/>
    <s v="2003/07/19"/>
    <x v="2"/>
    <m/>
  </r>
  <r>
    <x v="48"/>
    <s v="112"/>
    <s v="2004/05/17"/>
    <x v="2"/>
    <m/>
  </r>
  <r>
    <x v="48"/>
    <s v="112"/>
    <s v="2008/06/02"/>
    <x v="2"/>
    <m/>
  </r>
  <r>
    <x v="48"/>
    <s v="112"/>
    <s v="2009/09/30"/>
    <x v="2"/>
    <m/>
  </r>
  <r>
    <x v="48"/>
    <s v="112"/>
    <s v="2011/03/07"/>
    <x v="2"/>
    <m/>
  </r>
  <r>
    <x v="48"/>
    <s v="112"/>
    <s v="2011/03/07"/>
    <x v="3"/>
    <m/>
  </r>
  <r>
    <x v="48"/>
    <s v="112"/>
    <s v="2011/03/23"/>
    <x v="2"/>
    <m/>
  </r>
  <r>
    <x v="48"/>
    <s v="112"/>
    <s v="2011/03/23"/>
    <x v="3"/>
    <m/>
  </r>
  <r>
    <x v="48"/>
    <s v="112"/>
    <s v="2011/03/27"/>
    <x v="2"/>
    <m/>
  </r>
  <r>
    <x v="48"/>
    <s v="112"/>
    <s v="2011/03/27"/>
    <x v="11"/>
    <m/>
  </r>
  <r>
    <x v="48"/>
    <s v="112"/>
    <s v="2011/03/27"/>
    <x v="3"/>
    <m/>
  </r>
  <r>
    <x v="48"/>
    <s v="112"/>
    <s v="2011/04/15"/>
    <x v="2"/>
    <m/>
  </r>
  <r>
    <x v="48"/>
    <s v="112"/>
    <s v="2011/04/17"/>
    <x v="14"/>
    <m/>
  </r>
  <r>
    <x v="48"/>
    <s v="112"/>
    <s v="2011/04/19"/>
    <x v="2"/>
    <m/>
  </r>
  <r>
    <x v="48"/>
    <s v="112"/>
    <s v="2011/06/01"/>
    <x v="2"/>
    <m/>
  </r>
  <r>
    <x v="48"/>
    <s v="112"/>
    <s v="2011/10/20"/>
    <x v="2"/>
    <m/>
  </r>
  <r>
    <x v="48"/>
    <s v="112"/>
    <s v="2013/05/22"/>
    <x v="2"/>
    <m/>
  </r>
  <r>
    <x v="48"/>
    <s v="112"/>
    <s v="2015/06/09"/>
    <x v="2"/>
    <m/>
  </r>
  <r>
    <x v="48"/>
    <s v="112"/>
    <s v="2015/07/13"/>
    <x v="3"/>
    <m/>
  </r>
  <r>
    <x v="48"/>
    <s v="112"/>
    <s v="2017/10/03"/>
    <x v="6"/>
    <m/>
  </r>
  <r>
    <x v="48"/>
    <s v="112"/>
    <s v="2017/10/03"/>
    <x v="11"/>
    <m/>
  </r>
  <r>
    <x v="48"/>
    <s v="112"/>
    <s v="2018/05/28"/>
    <x v="3"/>
    <m/>
  </r>
  <r>
    <x v="49"/>
    <s v="407"/>
    <s v="2002/11/28"/>
    <x v="1"/>
    <m/>
  </r>
  <r>
    <x v="49"/>
    <s v="407"/>
    <s v="2005/06/29"/>
    <x v="16"/>
    <m/>
  </r>
  <r>
    <x v="49"/>
    <s v="407"/>
    <s v="2005/11/00"/>
    <x v="3"/>
    <m/>
  </r>
  <r>
    <x v="49"/>
    <s v="407"/>
    <s v="2006/12/18"/>
    <x v="25"/>
    <m/>
  </r>
  <r>
    <x v="49"/>
    <s v="407"/>
    <s v="2008/05/19"/>
    <x v="16"/>
    <m/>
  </r>
  <r>
    <x v="49"/>
    <s v="407"/>
    <s v="2008/05/25"/>
    <x v="2"/>
    <m/>
  </r>
  <r>
    <x v="49"/>
    <s v="407"/>
    <s v="2008/05/30"/>
    <x v="16"/>
    <m/>
  </r>
  <r>
    <x v="49"/>
    <s v="407"/>
    <s v="2008/08/10"/>
    <x v="16"/>
    <m/>
  </r>
  <r>
    <x v="49"/>
    <s v="407"/>
    <s v="2008/09/04"/>
    <x v="5"/>
    <m/>
  </r>
  <r>
    <x v="49"/>
    <s v="407"/>
    <s v="2009/04/21"/>
    <x v="0"/>
    <m/>
  </r>
  <r>
    <x v="49"/>
    <s v="407"/>
    <s v="2009/07/21"/>
    <x v="3"/>
    <m/>
  </r>
  <r>
    <x v="49"/>
    <s v="407"/>
    <s v="2009/09/30"/>
    <x v="2"/>
    <m/>
  </r>
  <r>
    <x v="49"/>
    <s v="407"/>
    <s v="2010/09/10"/>
    <x v="2"/>
    <m/>
  </r>
  <r>
    <x v="49"/>
    <s v="407"/>
    <s v="2011/03/30"/>
    <x v="2"/>
    <m/>
  </r>
  <r>
    <x v="49"/>
    <s v="407"/>
    <s v="2011/07/03"/>
    <x v="8"/>
    <m/>
  </r>
  <r>
    <x v="49"/>
    <s v="407"/>
    <s v="2011/09/19"/>
    <x v="2"/>
    <m/>
  </r>
  <r>
    <x v="49"/>
    <s v="407"/>
    <s v="2012/09/02"/>
    <x v="2"/>
    <m/>
  </r>
  <r>
    <x v="49"/>
    <s v="407"/>
    <s v="2012/11/07"/>
    <x v="2"/>
    <m/>
  </r>
  <r>
    <x v="49"/>
    <s v="407"/>
    <s v="2013/04/03"/>
    <x v="11"/>
    <m/>
  </r>
  <r>
    <x v="49"/>
    <s v="407"/>
    <s v="2013/08/11"/>
    <x v="2"/>
    <m/>
  </r>
  <r>
    <x v="49"/>
    <s v="407"/>
    <s v="2014/10/20"/>
    <x v="3"/>
    <m/>
  </r>
  <r>
    <x v="49"/>
    <s v="407"/>
    <s v="2015/03/01"/>
    <x v="2"/>
    <m/>
  </r>
  <r>
    <x v="49"/>
    <s v="407"/>
    <s v="2015/03/01"/>
    <x v="11"/>
    <m/>
  </r>
  <r>
    <x v="49"/>
    <s v="407"/>
    <s v="2016/03/28"/>
    <x v="3"/>
    <m/>
  </r>
  <r>
    <x v="49"/>
    <s v="407"/>
    <s v="2017/03/06"/>
    <x v="3"/>
    <m/>
  </r>
  <r>
    <x v="49"/>
    <s v="407"/>
    <s v="2017/04/12"/>
    <x v="21"/>
    <m/>
  </r>
  <r>
    <x v="50"/>
    <s v="103"/>
    <s v="1998/10/23"/>
    <x v="21"/>
    <m/>
  </r>
  <r>
    <x v="50"/>
    <s v="103"/>
    <s v="2005/08/20"/>
    <x v="14"/>
    <m/>
  </r>
  <r>
    <x v="50"/>
    <s v="103"/>
    <s v="2005/09/02"/>
    <x v="2"/>
    <n v="30"/>
  </r>
  <r>
    <x v="50"/>
    <s v="103"/>
    <s v="2009/07/29"/>
    <x v="0"/>
    <m/>
  </r>
  <r>
    <x v="50"/>
    <s v="103"/>
    <s v="2010/09/27"/>
    <x v="2"/>
    <m/>
  </r>
  <r>
    <x v="50"/>
    <s v="103"/>
    <s v="2011/02/20"/>
    <x v="2"/>
    <m/>
  </r>
  <r>
    <x v="50"/>
    <s v="103"/>
    <s v="2011/03/07"/>
    <x v="0"/>
    <m/>
  </r>
  <r>
    <x v="50"/>
    <s v="103"/>
    <s v="2011/03/09"/>
    <x v="0"/>
    <m/>
  </r>
  <r>
    <x v="50"/>
    <s v="103"/>
    <s v="2011/03/10"/>
    <x v="0"/>
    <m/>
  </r>
  <r>
    <x v="50"/>
    <s v="103"/>
    <s v="2012/03/31"/>
    <x v="2"/>
    <m/>
  </r>
  <r>
    <x v="50"/>
    <s v="103"/>
    <s v="2014/03/00"/>
    <x v="2"/>
    <m/>
  </r>
  <r>
    <x v="50"/>
    <s v="103"/>
    <s v="2014/03/11"/>
    <x v="2"/>
    <m/>
  </r>
  <r>
    <x v="50"/>
    <s v="103"/>
    <s v="2014/03/11"/>
    <x v="3"/>
    <m/>
  </r>
  <r>
    <x v="50"/>
    <s v="103"/>
    <s v="2014/03/13"/>
    <x v="3"/>
    <m/>
  </r>
  <r>
    <x v="50"/>
    <s v="103"/>
    <s v="2015/01/22"/>
    <x v="2"/>
    <m/>
  </r>
  <r>
    <x v="50"/>
    <s v="103"/>
    <s v="2016/11/14"/>
    <x v="2"/>
    <m/>
  </r>
  <r>
    <x v="51"/>
    <s v="210"/>
    <s v="2008/06/17"/>
    <x v="16"/>
    <m/>
  </r>
  <r>
    <x v="51"/>
    <s v="210"/>
    <s v="2009/10/17"/>
    <x v="2"/>
    <m/>
  </r>
  <r>
    <x v="51"/>
    <s v="210"/>
    <s v="2011/09/03"/>
    <x v="3"/>
    <m/>
  </r>
  <r>
    <x v="51"/>
    <s v="210"/>
    <s v="2011/09/14"/>
    <x v="1"/>
    <m/>
  </r>
  <r>
    <x v="51"/>
    <s v="210"/>
    <s v="2011/11/23"/>
    <x v="3"/>
    <m/>
  </r>
  <r>
    <x v="51"/>
    <s v="210"/>
    <s v="2013/03/07"/>
    <x v="2"/>
    <m/>
  </r>
  <r>
    <x v="51"/>
    <s v="210"/>
    <s v="2014/07/03"/>
    <x v="3"/>
    <m/>
  </r>
  <r>
    <x v="51"/>
    <s v="210"/>
    <s v="2017/05/30"/>
    <x v="2"/>
    <m/>
  </r>
  <r>
    <x v="51"/>
    <s v="210"/>
    <s v="2017/10/15"/>
    <x v="2"/>
    <m/>
  </r>
  <r>
    <x v="51"/>
    <s v="210"/>
    <s v="2018/06/20"/>
    <x v="2"/>
    <m/>
  </r>
  <r>
    <x v="52"/>
    <s v="420"/>
    <s v="2009/08/20"/>
    <x v="2"/>
    <m/>
  </r>
  <r>
    <x v="52"/>
    <s v="420"/>
    <s v="2009/09/04"/>
    <x v="2"/>
    <m/>
  </r>
  <r>
    <x v="52"/>
    <s v="420"/>
    <s v="2011/09/19"/>
    <x v="29"/>
    <m/>
  </r>
  <r>
    <x v="52"/>
    <s v="420"/>
    <s v="2013/09/14"/>
    <x v="21"/>
    <m/>
  </r>
  <r>
    <x v="52"/>
    <s v="420"/>
    <s v="2013/10/23"/>
    <x v="2"/>
    <m/>
  </r>
  <r>
    <x v="52"/>
    <s v="420"/>
    <s v="2015/02/16"/>
    <x v="2"/>
    <m/>
  </r>
  <r>
    <x v="52"/>
    <s v="420"/>
    <s v="2015/02/19"/>
    <x v="3"/>
    <m/>
  </r>
  <r>
    <x v="52"/>
    <s v="420"/>
    <s v="2015/02/24"/>
    <x v="2"/>
    <m/>
  </r>
  <r>
    <x v="52"/>
    <s v="420"/>
    <s v="2016/11/14"/>
    <x v="2"/>
    <m/>
  </r>
  <r>
    <x v="53"/>
    <s v="409"/>
    <s v="2011/06/28"/>
    <x v="8"/>
    <m/>
  </r>
  <r>
    <x v="53"/>
    <s v="409"/>
    <s v="2016/04/05"/>
    <x v="2"/>
    <m/>
  </r>
  <r>
    <x v="54"/>
    <s v="408"/>
    <s v="2002/01/09"/>
    <x v="2"/>
    <m/>
  </r>
  <r>
    <x v="54"/>
    <s v="408"/>
    <s v="2002/04/00"/>
    <x v="19"/>
    <m/>
  </r>
  <r>
    <x v="54"/>
    <s v="408"/>
    <s v="2002/04/00"/>
    <x v="2"/>
    <m/>
  </r>
  <r>
    <x v="54"/>
    <s v="408"/>
    <s v="2010/00/00"/>
    <x v="2"/>
    <m/>
  </r>
  <r>
    <x v="54"/>
    <s v="408"/>
    <s v="2010/02/00"/>
    <x v="2"/>
    <m/>
  </r>
  <r>
    <x v="54"/>
    <s v="408"/>
    <s v="2010/04/00"/>
    <x v="19"/>
    <m/>
  </r>
  <r>
    <x v="54"/>
    <s v="408"/>
    <s v="2010/04/00"/>
    <x v="2"/>
    <m/>
  </r>
  <r>
    <x v="54"/>
    <s v="408"/>
    <s v="2010/05/01"/>
    <x v="2"/>
    <m/>
  </r>
  <r>
    <x v="54"/>
    <s v="408"/>
    <s v="2011/00/00"/>
    <x v="2"/>
    <m/>
  </r>
  <r>
    <x v="54"/>
    <s v="408"/>
    <s v="2011/09/17"/>
    <x v="2"/>
    <m/>
  </r>
  <r>
    <x v="54"/>
    <s v="408"/>
    <s v="2013/03/00"/>
    <x v="2"/>
    <m/>
  </r>
  <r>
    <x v="54"/>
    <s v="408"/>
    <s v="2013/03/25"/>
    <x v="2"/>
    <m/>
  </r>
  <r>
    <x v="54"/>
    <s v="408"/>
    <s v="2013/04/00"/>
    <x v="2"/>
    <m/>
  </r>
  <r>
    <x v="54"/>
    <s v="408"/>
    <s v="2013/04/01"/>
    <x v="2"/>
    <m/>
  </r>
  <r>
    <x v="54"/>
    <s v="408"/>
    <s v="2013/04/04"/>
    <x v="2"/>
    <m/>
  </r>
  <r>
    <x v="54"/>
    <s v="408"/>
    <s v="2013/04/10"/>
    <x v="2"/>
    <m/>
  </r>
  <r>
    <x v="54"/>
    <s v="408"/>
    <s v="2013/04/16"/>
    <x v="2"/>
    <m/>
  </r>
  <r>
    <x v="54"/>
    <s v="408"/>
    <s v="2013/04/26"/>
    <x v="2"/>
    <m/>
  </r>
  <r>
    <x v="54"/>
    <s v="408"/>
    <s v="2015/01/01"/>
    <x v="2"/>
    <m/>
  </r>
  <r>
    <x v="54"/>
    <s v="408"/>
    <s v="2016/10/15"/>
    <x v="30"/>
    <m/>
  </r>
  <r>
    <x v="54"/>
    <s v="408"/>
    <s v="2017/09/20"/>
    <x v="2"/>
    <m/>
  </r>
  <r>
    <x v="54"/>
    <s v="408"/>
    <s v="2017/09/20"/>
    <x v="3"/>
    <m/>
  </r>
  <r>
    <x v="54"/>
    <s v="408"/>
    <s v="2017/10/06"/>
    <x v="2"/>
    <m/>
  </r>
  <r>
    <x v="54"/>
    <s v="408"/>
    <s v="2018/03/09"/>
    <x v="2"/>
    <m/>
  </r>
  <r>
    <x v="54"/>
    <s v="408"/>
    <s v="2018/03/15"/>
    <x v="2"/>
    <m/>
  </r>
  <r>
    <x v="54"/>
    <s v="408"/>
    <s v="2018/05/31"/>
    <x v="2"/>
    <m/>
  </r>
  <r>
    <x v="55"/>
    <s v="323"/>
    <s v="1991/10/01"/>
    <x v="3"/>
    <m/>
  </r>
  <r>
    <x v="55"/>
    <s v="323"/>
    <s v="1996/03/06"/>
    <x v="3"/>
    <m/>
  </r>
  <r>
    <x v="55"/>
    <s v="323"/>
    <s v="1998/10/03"/>
    <x v="11"/>
    <m/>
  </r>
  <r>
    <x v="55"/>
    <s v="323"/>
    <s v="2000/03/06"/>
    <x v="5"/>
    <m/>
  </r>
  <r>
    <x v="55"/>
    <s v="323"/>
    <s v="2006/04/16"/>
    <x v="16"/>
    <m/>
  </r>
  <r>
    <x v="55"/>
    <s v="323"/>
    <s v="2007/07/00"/>
    <x v="2"/>
    <m/>
  </r>
  <r>
    <x v="55"/>
    <s v="323"/>
    <s v="2007/09/00"/>
    <x v="2"/>
    <m/>
  </r>
  <r>
    <x v="55"/>
    <s v="323"/>
    <s v="2007/10/25"/>
    <x v="5"/>
    <m/>
  </r>
  <r>
    <x v="55"/>
    <s v="323"/>
    <s v="2008/01/00"/>
    <x v="5"/>
    <m/>
  </r>
  <r>
    <x v="55"/>
    <s v="323"/>
    <s v="2009/06/12"/>
    <x v="0"/>
    <m/>
  </r>
  <r>
    <x v="55"/>
    <s v="323"/>
    <s v="2009/07/21"/>
    <x v="3"/>
    <m/>
  </r>
  <r>
    <x v="55"/>
    <s v="323"/>
    <s v="2011/09/15"/>
    <x v="5"/>
    <m/>
  </r>
  <r>
    <x v="55"/>
    <s v="323"/>
    <s v="2011/09/16"/>
    <x v="2"/>
    <m/>
  </r>
  <r>
    <x v="55"/>
    <s v="323"/>
    <s v="2011/09/19"/>
    <x v="31"/>
    <m/>
  </r>
  <r>
    <x v="55"/>
    <s v="323"/>
    <s v="2013/04/00"/>
    <x v="3"/>
    <m/>
  </r>
  <r>
    <x v="56"/>
    <s v="319"/>
    <s v="2006/12/00"/>
    <x v="4"/>
    <m/>
  </r>
  <r>
    <x v="56"/>
    <s v="319"/>
    <s v="2007/02/12"/>
    <x v="5"/>
    <m/>
  </r>
  <r>
    <x v="56"/>
    <s v="319"/>
    <s v="2007/04/17"/>
    <x v="32"/>
    <m/>
  </r>
  <r>
    <x v="56"/>
    <s v="319"/>
    <s v="2008/03/05"/>
    <x v="3"/>
    <m/>
  </r>
  <r>
    <x v="56"/>
    <s v="319"/>
    <s v="2009/05/29"/>
    <x v="9"/>
    <m/>
  </r>
  <r>
    <x v="56"/>
    <s v="319"/>
    <s v="2011/09/08"/>
    <x v="2"/>
    <m/>
  </r>
  <r>
    <x v="56"/>
    <s v="319"/>
    <s v="2012/07/10"/>
    <x v="3"/>
    <m/>
  </r>
  <r>
    <x v="56"/>
    <s v="319"/>
    <s v="2013/05/00"/>
    <x v="2"/>
    <m/>
  </r>
  <r>
    <x v="56"/>
    <s v="319"/>
    <s v="2013/05/30"/>
    <x v="2"/>
    <m/>
  </r>
  <r>
    <x v="57"/>
    <s v="322"/>
    <s v="2010/10/00"/>
    <x v="3"/>
    <m/>
  </r>
  <r>
    <x v="57"/>
    <s v="322"/>
    <s v="2010/10/31"/>
    <x v="2"/>
    <m/>
  </r>
  <r>
    <x v="57"/>
    <s v="322"/>
    <s v="2011/01/00"/>
    <x v="2"/>
    <m/>
  </r>
  <r>
    <x v="57"/>
    <s v="322"/>
    <s v="2011/01/00"/>
    <x v="3"/>
    <m/>
  </r>
  <r>
    <x v="57"/>
    <s v="322"/>
    <s v="2011/04/07"/>
    <x v="2"/>
    <m/>
  </r>
  <r>
    <x v="57"/>
    <s v="322"/>
    <s v="2011/04/09"/>
    <x v="2"/>
    <m/>
  </r>
  <r>
    <x v="57"/>
    <s v="322"/>
    <s v="2012/11/01"/>
    <x v="2"/>
    <m/>
  </r>
  <r>
    <x v="57"/>
    <s v="322"/>
    <s v="2015/03/27"/>
    <x v="2"/>
    <m/>
  </r>
  <r>
    <x v="58"/>
    <s v="306"/>
    <s v="1982/00/00"/>
    <x v="0"/>
    <m/>
  </r>
  <r>
    <x v="58"/>
    <s v="306"/>
    <s v="2002/03/00"/>
    <x v="0"/>
    <m/>
  </r>
  <r>
    <x v="58"/>
    <s v="306"/>
    <s v="2003/01/24"/>
    <x v="9"/>
    <m/>
  </r>
  <r>
    <x v="58"/>
    <s v="306"/>
    <s v="2003/02/00"/>
    <x v="1"/>
    <m/>
  </r>
  <r>
    <x v="58"/>
    <s v="306"/>
    <s v="2003/08/31"/>
    <x v="1"/>
    <m/>
  </r>
  <r>
    <x v="58"/>
    <s v="306"/>
    <s v="2005/07/28"/>
    <x v="16"/>
    <m/>
  </r>
  <r>
    <x v="58"/>
    <s v="306"/>
    <s v="2006/12/00"/>
    <x v="3"/>
    <m/>
  </r>
  <r>
    <x v="58"/>
    <s v="306"/>
    <s v="2006/12/07"/>
    <x v="1"/>
    <m/>
  </r>
  <r>
    <x v="58"/>
    <s v="306"/>
    <s v="2007/02/12"/>
    <x v="4"/>
    <m/>
  </r>
  <r>
    <x v="58"/>
    <s v="306"/>
    <s v="2007/07/00"/>
    <x v="2"/>
    <m/>
  </r>
  <r>
    <x v="58"/>
    <s v="306"/>
    <s v="2008/06/02"/>
    <x v="2"/>
    <m/>
  </r>
  <r>
    <x v="58"/>
    <s v="306"/>
    <s v="2011/01/14"/>
    <x v="0"/>
    <m/>
  </r>
  <r>
    <x v="58"/>
    <s v="306"/>
    <s v="2011/04/11"/>
    <x v="0"/>
    <m/>
  </r>
  <r>
    <x v="58"/>
    <s v="306"/>
    <s v="2011/05/03"/>
    <x v="3"/>
    <m/>
  </r>
  <r>
    <x v="58"/>
    <s v="306"/>
    <s v="2011/09/07"/>
    <x v="2"/>
    <m/>
  </r>
  <r>
    <x v="58"/>
    <s v="306"/>
    <s v="2012/07/00"/>
    <x v="2"/>
    <m/>
  </r>
  <r>
    <x v="58"/>
    <s v="306"/>
    <s v="2012/07/00"/>
    <x v="3"/>
    <m/>
  </r>
  <r>
    <x v="58"/>
    <s v="306"/>
    <s v="2013/05/00"/>
    <x v="2"/>
    <m/>
  </r>
  <r>
    <x v="59"/>
    <s v="208"/>
    <s v="1992/06/20"/>
    <x v="2"/>
    <m/>
  </r>
  <r>
    <x v="59"/>
    <s v="208"/>
    <s v="1998/11/01"/>
    <x v="11"/>
    <m/>
  </r>
  <r>
    <x v="59"/>
    <s v="208"/>
    <s v="2003/02/00"/>
    <x v="1"/>
    <m/>
  </r>
  <r>
    <x v="59"/>
    <s v="208"/>
    <s v="2007/07/00"/>
    <x v="1"/>
    <m/>
  </r>
  <r>
    <x v="59"/>
    <s v="208"/>
    <s v="2007/07/00"/>
    <x v="2"/>
    <m/>
  </r>
  <r>
    <x v="59"/>
    <s v="208"/>
    <s v="2007/10/00"/>
    <x v="2"/>
    <m/>
  </r>
  <r>
    <x v="59"/>
    <s v="208"/>
    <s v="2008/06/02"/>
    <x v="2"/>
    <m/>
  </r>
  <r>
    <x v="59"/>
    <s v="208"/>
    <s v="2010/04/06"/>
    <x v="2"/>
    <m/>
  </r>
  <r>
    <x v="59"/>
    <s v="208"/>
    <s v="2010/05/25"/>
    <x v="2"/>
    <m/>
  </r>
  <r>
    <x v="59"/>
    <s v="208"/>
    <s v="2011/04/24"/>
    <x v="3"/>
    <m/>
  </r>
  <r>
    <x v="59"/>
    <s v="208"/>
    <s v="2011/07/08"/>
    <x v="0"/>
    <m/>
  </r>
  <r>
    <x v="59"/>
    <s v="208"/>
    <s v="2011/08/01"/>
    <x v="3"/>
    <m/>
  </r>
  <r>
    <x v="59"/>
    <s v="208"/>
    <s v="2011/08/02"/>
    <x v="0"/>
    <m/>
  </r>
  <r>
    <x v="59"/>
    <s v="208"/>
    <s v="2011/10/26"/>
    <x v="3"/>
    <m/>
  </r>
  <r>
    <x v="59"/>
    <s v="208"/>
    <s v="2011/11/15"/>
    <x v="2"/>
    <m/>
  </r>
  <r>
    <x v="59"/>
    <s v="208"/>
    <s v="2016/11/14"/>
    <x v="33"/>
    <m/>
  </r>
  <r>
    <x v="59"/>
    <s v="208"/>
    <s v="2018/06/20"/>
    <x v="3"/>
    <m/>
  </r>
  <r>
    <x v="60"/>
    <s v="228"/>
    <s v="2011/11/15"/>
    <x v="2"/>
    <m/>
  </r>
  <r>
    <x v="61"/>
    <s v="117"/>
    <s v="2010/01/16"/>
    <x v="2"/>
    <m/>
  </r>
  <r>
    <x v="61"/>
    <s v="117"/>
    <s v="2010/10/01"/>
    <x v="2"/>
    <m/>
  </r>
  <r>
    <x v="61"/>
    <s v="117"/>
    <s v="2010/10/01"/>
    <x v="3"/>
    <m/>
  </r>
  <r>
    <x v="61"/>
    <s v="117"/>
    <s v="2010/10/12"/>
    <x v="2"/>
    <m/>
  </r>
  <r>
    <x v="61"/>
    <s v="117"/>
    <s v="2010/10/27"/>
    <x v="2"/>
    <m/>
  </r>
  <r>
    <x v="61"/>
    <s v="117"/>
    <s v="2011/04/00"/>
    <x v="2"/>
    <m/>
  </r>
  <r>
    <x v="61"/>
    <s v="117"/>
    <s v="2011/04/05"/>
    <x v="2"/>
    <m/>
  </r>
  <r>
    <x v="61"/>
    <s v="117"/>
    <s v="2011/07/03"/>
    <x v="8"/>
    <m/>
  </r>
  <r>
    <x v="61"/>
    <s v="117"/>
    <s v="2014/03/01"/>
    <x v="2"/>
    <m/>
  </r>
  <r>
    <x v="61"/>
    <s v="117"/>
    <s v="2014/03/12"/>
    <x v="14"/>
    <m/>
  </r>
  <r>
    <x v="61"/>
    <s v="117"/>
    <s v="2014/09/30"/>
    <x v="2"/>
    <m/>
  </r>
  <r>
    <x v="62"/>
    <s v="415"/>
    <s v="2011/02/04"/>
    <x v="2"/>
    <m/>
  </r>
  <r>
    <x v="62"/>
    <s v="415"/>
    <s v="2011/02/04"/>
    <x v="3"/>
    <m/>
  </r>
  <r>
    <x v="63"/>
    <s v="427"/>
    <s v="2006/12/26"/>
    <x v="3"/>
    <m/>
  </r>
  <r>
    <x v="63"/>
    <s v="427"/>
    <s v="2009/09/13"/>
    <x v="21"/>
    <m/>
  </r>
  <r>
    <x v="63"/>
    <s v="427"/>
    <s v="2009/10/24"/>
    <x v="2"/>
    <m/>
  </r>
  <r>
    <x v="63"/>
    <s v="427"/>
    <s v="2010/03/02"/>
    <x v="2"/>
    <m/>
  </r>
  <r>
    <x v="64"/>
    <s v="324"/>
    <s v="2007/07/00"/>
    <x v="2"/>
    <m/>
  </r>
  <r>
    <x v="64"/>
    <s v="324"/>
    <s v="2009/06/12"/>
    <x v="0"/>
    <m/>
  </r>
  <r>
    <x v="64"/>
    <s v="324"/>
    <s v="2011/00/00"/>
    <x v="2"/>
    <m/>
  </r>
  <r>
    <x v="64"/>
    <s v="324"/>
    <s v="2011/06/12"/>
    <x v="0"/>
    <m/>
  </r>
  <r>
    <x v="64"/>
    <s v="324"/>
    <s v="2013/09/00"/>
    <x v="2"/>
    <m/>
  </r>
  <r>
    <x v="64"/>
    <s v="324"/>
    <s v="2013/12/10"/>
    <x v="3"/>
    <m/>
  </r>
  <r>
    <x v="64"/>
    <s v="324"/>
    <s v="2015/01/01"/>
    <x v="2"/>
    <m/>
  </r>
  <r>
    <x v="64"/>
    <s v="324"/>
    <s v="2015/02/02"/>
    <x v="3"/>
    <m/>
  </r>
  <r>
    <x v="64"/>
    <s v="324"/>
    <s v="2015/04/12"/>
    <x v="2"/>
    <m/>
  </r>
  <r>
    <x v="64"/>
    <s v="324"/>
    <s v="2016/03/02"/>
    <x v="9"/>
    <m/>
  </r>
  <r>
    <x v="65"/>
    <s v="307"/>
    <s v="1990/09/07"/>
    <x v="11"/>
    <m/>
  </r>
  <r>
    <x v="65"/>
    <s v="307"/>
    <s v="1994/04/06"/>
    <x v="17"/>
    <m/>
  </r>
  <r>
    <x v="65"/>
    <s v="307"/>
    <s v="1998/10/27"/>
    <x v="2"/>
    <m/>
  </r>
  <r>
    <x v="65"/>
    <s v="307"/>
    <s v="2000/05/09"/>
    <x v="16"/>
    <m/>
  </r>
  <r>
    <x v="65"/>
    <s v="307"/>
    <s v="2007/07/00"/>
    <x v="2"/>
    <m/>
  </r>
  <r>
    <x v="65"/>
    <s v="307"/>
    <s v="2007/09/00"/>
    <x v="2"/>
    <m/>
  </r>
  <r>
    <x v="65"/>
    <s v="307"/>
    <s v="2007/09/03"/>
    <x v="2"/>
    <m/>
  </r>
  <r>
    <x v="65"/>
    <s v="307"/>
    <s v="2008/02/20"/>
    <x v="2"/>
    <m/>
  </r>
  <r>
    <x v="65"/>
    <s v="307"/>
    <s v="2008/06/02"/>
    <x v="2"/>
    <m/>
  </r>
  <r>
    <x v="65"/>
    <s v="307"/>
    <s v="2009/03/01"/>
    <x v="0"/>
    <m/>
  </r>
  <r>
    <x v="65"/>
    <s v="307"/>
    <s v="2009/11/10"/>
    <x v="2"/>
    <m/>
  </r>
  <r>
    <x v="65"/>
    <s v="307"/>
    <s v="2010/01/20"/>
    <x v="0"/>
    <m/>
  </r>
  <r>
    <x v="65"/>
    <s v="307"/>
    <s v="2011/04/30"/>
    <x v="3"/>
    <m/>
  </r>
  <r>
    <x v="65"/>
    <s v="307"/>
    <s v="2011/05/02"/>
    <x v="3"/>
    <m/>
  </r>
  <r>
    <x v="65"/>
    <s v="307"/>
    <s v="2011/08/02"/>
    <x v="2"/>
    <m/>
  </r>
  <r>
    <x v="65"/>
    <s v="307"/>
    <s v="2011/09/19"/>
    <x v="15"/>
    <m/>
  </r>
  <r>
    <x v="65"/>
    <s v="307"/>
    <s v="2011/11/10"/>
    <x v="2"/>
    <m/>
  </r>
  <r>
    <x v="65"/>
    <s v="307"/>
    <s v="2011/11/15"/>
    <x v="2"/>
    <m/>
  </r>
  <r>
    <x v="65"/>
    <s v="307"/>
    <s v="2013/09/00"/>
    <x v="2"/>
    <m/>
  </r>
  <r>
    <x v="65"/>
    <s v="307"/>
    <s v="2013/09/17"/>
    <x v="2"/>
    <m/>
  </r>
  <r>
    <x v="66"/>
    <s v="226"/>
    <s v="2003/09/21"/>
    <x v="2"/>
    <m/>
  </r>
  <r>
    <x v="66"/>
    <s v="226"/>
    <s v="2006/01/09"/>
    <x v="2"/>
    <m/>
  </r>
  <r>
    <x v="66"/>
    <s v="226"/>
    <s v="2013/04/00"/>
    <x v="2"/>
    <m/>
  </r>
  <r>
    <x v="66"/>
    <s v="226"/>
    <s v="2015/05/03"/>
    <x v="2"/>
    <m/>
  </r>
  <r>
    <x v="66"/>
    <s v="226"/>
    <s v="2015/10/08"/>
    <x v="3"/>
    <m/>
  </r>
  <r>
    <x v="66"/>
    <s v="226"/>
    <s v="2015/11/17"/>
    <x v="3"/>
    <m/>
  </r>
  <r>
    <x v="66"/>
    <s v="226"/>
    <s v="2017/02/03"/>
    <x v="2"/>
    <m/>
  </r>
  <r>
    <x v="67"/>
    <s v="104"/>
    <s v="1998/03/02"/>
    <x v="5"/>
    <m/>
  </r>
  <r>
    <x v="67"/>
    <s v="104"/>
    <s v="2005/01/10"/>
    <x v="3"/>
    <m/>
  </r>
  <r>
    <x v="67"/>
    <s v="104"/>
    <s v="2009/10/27"/>
    <x v="2"/>
    <m/>
  </r>
  <r>
    <x v="67"/>
    <s v="104"/>
    <s v="2011/10/20"/>
    <x v="3"/>
    <m/>
  </r>
  <r>
    <x v="67"/>
    <s v="104"/>
    <s v="2014/03/26"/>
    <x v="6"/>
    <m/>
  </r>
  <r>
    <x v="67"/>
    <s v="104"/>
    <s v="2015/03/25"/>
    <x v="2"/>
    <m/>
  </r>
  <r>
    <x v="68"/>
    <s v="119"/>
    <s v="2005/03/03"/>
    <x v="9"/>
    <m/>
  </r>
  <r>
    <x v="68"/>
    <s v="119"/>
    <s v="2009/05/00"/>
    <x v="0"/>
    <m/>
  </r>
  <r>
    <x v="68"/>
    <s v="119"/>
    <s v="2009/10/21"/>
    <x v="2"/>
    <m/>
  </r>
  <r>
    <x v="68"/>
    <s v="119"/>
    <s v="2009/10/23"/>
    <x v="2"/>
    <m/>
  </r>
  <r>
    <x v="68"/>
    <s v="119"/>
    <s v="2009/10/29"/>
    <x v="2"/>
    <m/>
  </r>
  <r>
    <x v="68"/>
    <s v="119"/>
    <s v="2010/10/21"/>
    <x v="2"/>
    <m/>
  </r>
  <r>
    <x v="68"/>
    <s v="119"/>
    <s v="2011/03/27"/>
    <x v="2"/>
    <m/>
  </r>
  <r>
    <x v="68"/>
    <s v="119"/>
    <s v="2011/07/26"/>
    <x v="3"/>
    <m/>
  </r>
  <r>
    <x v="68"/>
    <s v="119"/>
    <s v="2011/08/01"/>
    <x v="23"/>
    <m/>
  </r>
  <r>
    <x v="68"/>
    <s v="119"/>
    <s v="2011/09/19"/>
    <x v="2"/>
    <m/>
  </r>
  <r>
    <x v="68"/>
    <s v="119"/>
    <s v="2016/09/28"/>
    <x v="3"/>
    <m/>
  </r>
  <r>
    <x v="69"/>
    <s v="114"/>
    <s v="2016/11/00"/>
    <x v="3"/>
    <m/>
  </r>
  <r>
    <x v="70"/>
    <s v="223"/>
    <s v="2007/07/00"/>
    <x v="2"/>
    <m/>
  </r>
  <r>
    <x v="70"/>
    <s v="223"/>
    <s v="2007/08/00"/>
    <x v="2"/>
    <m/>
  </r>
  <r>
    <x v="70"/>
    <s v="223"/>
    <s v="2008/06/02"/>
    <x v="2"/>
    <m/>
  </r>
  <r>
    <x v="70"/>
    <s v="223"/>
    <s v="2009/04/03"/>
    <x v="11"/>
    <m/>
  </r>
  <r>
    <x v="70"/>
    <s v="223"/>
    <s v="2010/03/10"/>
    <x v="2"/>
    <m/>
  </r>
  <r>
    <x v="70"/>
    <s v="223"/>
    <s v="2011/05/22"/>
    <x v="2"/>
    <m/>
  </r>
  <r>
    <x v="70"/>
    <s v="223"/>
    <s v="2012/05/11"/>
    <x v="2"/>
    <m/>
  </r>
  <r>
    <x v="70"/>
    <s v="223"/>
    <s v="2015/04/17"/>
    <x v="2"/>
    <m/>
  </r>
  <r>
    <x v="70"/>
    <s v="223"/>
    <s v="2018/05/16"/>
    <x v="2"/>
    <m/>
  </r>
  <r>
    <x v="70"/>
    <s v="223"/>
    <s v="2018/05/16"/>
    <x v="3"/>
    <m/>
  </r>
  <r>
    <x v="71"/>
    <s v="320"/>
    <s v="2009/08/07"/>
    <x v="0"/>
    <m/>
  </r>
  <r>
    <x v="72"/>
    <s v="120"/>
    <s v="1998/11/29"/>
    <x v="5"/>
    <m/>
  </r>
  <r>
    <x v="72"/>
    <s v="120"/>
    <s v="2005/03/03"/>
    <x v="9"/>
    <m/>
  </r>
  <r>
    <x v="72"/>
    <s v="120"/>
    <s v="2005/03/03"/>
    <x v="2"/>
    <m/>
  </r>
  <r>
    <x v="72"/>
    <s v="120"/>
    <s v="2005/03/07"/>
    <x v="2"/>
    <m/>
  </r>
  <r>
    <x v="72"/>
    <s v="120"/>
    <s v="2008/10/24"/>
    <x v="6"/>
    <m/>
  </r>
  <r>
    <x v="72"/>
    <s v="120"/>
    <s v="2009/05/00"/>
    <x v="0"/>
    <m/>
  </r>
  <r>
    <x v="72"/>
    <s v="120"/>
    <s v="2009/05/00"/>
    <x v="3"/>
    <m/>
  </r>
  <r>
    <x v="72"/>
    <s v="120"/>
    <s v="2009/09/27"/>
    <x v="2"/>
    <m/>
  </r>
  <r>
    <x v="72"/>
    <s v="120"/>
    <s v="2010/03/03"/>
    <x v="2"/>
    <m/>
  </r>
  <r>
    <x v="72"/>
    <s v="120"/>
    <s v="2011/07/29"/>
    <x v="14"/>
    <m/>
  </r>
  <r>
    <x v="72"/>
    <s v="120"/>
    <s v="2013/09/28"/>
    <x v="21"/>
    <m/>
  </r>
  <r>
    <x v="72"/>
    <s v="120"/>
    <s v="2013/09/29"/>
    <x v="2"/>
    <m/>
  </r>
  <r>
    <x v="72"/>
    <s v="120"/>
    <s v="2013/10/14"/>
    <x v="2"/>
    <m/>
  </r>
  <r>
    <x v="72"/>
    <s v="120"/>
    <s v="2014/01/30"/>
    <x v="3"/>
    <m/>
  </r>
  <r>
    <x v="72"/>
    <s v="120"/>
    <s v="2015/06/23"/>
    <x v="2"/>
    <m/>
  </r>
  <r>
    <x v="72"/>
    <s v="120"/>
    <s v="2017/06/12"/>
    <x v="9"/>
    <m/>
  </r>
  <r>
    <x v="72"/>
    <s v="120"/>
    <s v="2017/06/12"/>
    <x v="3"/>
    <m/>
  </r>
  <r>
    <x v="73"/>
    <s v="426"/>
    <s v="2002/07/08"/>
    <x v="5"/>
    <m/>
  </r>
  <r>
    <x v="73"/>
    <s v="426"/>
    <s v="2003/07/02"/>
    <x v="16"/>
    <m/>
  </r>
  <r>
    <x v="73"/>
    <s v="426"/>
    <s v="2005/08/17"/>
    <x v="3"/>
    <m/>
  </r>
  <r>
    <x v="73"/>
    <s v="426"/>
    <s v="2008/12/02"/>
    <x v="4"/>
    <m/>
  </r>
  <r>
    <x v="73"/>
    <s v="426"/>
    <s v="2010/09/21"/>
    <x v="2"/>
    <m/>
  </r>
  <r>
    <x v="73"/>
    <s v="426"/>
    <s v="2016/09/16"/>
    <x v="3"/>
    <m/>
  </r>
  <r>
    <x v="74"/>
    <s v="214"/>
    <s v="2007/12/06"/>
    <x v="26"/>
    <m/>
  </r>
  <r>
    <x v="74"/>
    <s v="214"/>
    <s v="2009/03/23"/>
    <x v="2"/>
    <m/>
  </r>
  <r>
    <x v="74"/>
    <s v="214"/>
    <s v="2010/04/20"/>
    <x v="3"/>
    <m/>
  </r>
  <r>
    <x v="74"/>
    <s v="214"/>
    <s v="2010/05/11"/>
    <x v="3"/>
    <m/>
  </r>
  <r>
    <x v="74"/>
    <s v="214"/>
    <s v="2011/05/04"/>
    <x v="2"/>
    <m/>
  </r>
  <r>
    <x v="74"/>
    <s v="214"/>
    <s v="2012/08/07"/>
    <x v="3"/>
    <m/>
  </r>
  <r>
    <x v="74"/>
    <s v="214"/>
    <s v="2012/12/00"/>
    <x v="2"/>
    <m/>
  </r>
  <r>
    <x v="74"/>
    <s v="214"/>
    <s v="2013/12/02"/>
    <x v="2"/>
    <m/>
  </r>
  <r>
    <x v="74"/>
    <s v="214"/>
    <s v="2014/03/00"/>
    <x v="3"/>
    <m/>
  </r>
  <r>
    <x v="74"/>
    <s v="214"/>
    <s v="2014/05/14"/>
    <x v="2"/>
    <m/>
  </r>
  <r>
    <x v="74"/>
    <s v="214"/>
    <s v="2014/05/15"/>
    <x v="2"/>
    <m/>
  </r>
  <r>
    <x v="74"/>
    <s v="214"/>
    <s v="2015/04/26"/>
    <x v="2"/>
    <m/>
  </r>
  <r>
    <x v="75"/>
    <s v="209"/>
    <s v="1991/09/02"/>
    <x v="3"/>
    <m/>
  </r>
  <r>
    <x v="75"/>
    <s v="209"/>
    <s v="1997/11/23"/>
    <x v="2"/>
    <m/>
  </r>
  <r>
    <x v="75"/>
    <s v="209"/>
    <s v="2002/05/16"/>
    <x v="2"/>
    <m/>
  </r>
  <r>
    <x v="75"/>
    <s v="209"/>
    <s v="2002/09/29"/>
    <x v="1"/>
    <m/>
  </r>
  <r>
    <x v="75"/>
    <s v="209"/>
    <s v="2002/09/29"/>
    <x v="21"/>
    <m/>
  </r>
  <r>
    <x v="75"/>
    <s v="209"/>
    <s v="2002/09/29"/>
    <x v="6"/>
    <m/>
  </r>
  <r>
    <x v="75"/>
    <s v="209"/>
    <s v="2005/03/06"/>
    <x v="16"/>
    <m/>
  </r>
  <r>
    <x v="75"/>
    <s v="209"/>
    <s v="2005/05/16"/>
    <x v="2"/>
    <m/>
  </r>
  <r>
    <x v="75"/>
    <s v="209"/>
    <s v="2005/05/16"/>
    <x v="3"/>
    <m/>
  </r>
  <r>
    <x v="75"/>
    <s v="209"/>
    <s v="2008/06/18"/>
    <x v="16"/>
    <m/>
  </r>
  <r>
    <x v="75"/>
    <s v="209"/>
    <s v="2008/11/12"/>
    <x v="2"/>
    <m/>
  </r>
  <r>
    <x v="75"/>
    <s v="209"/>
    <s v="2009/04/06"/>
    <x v="2"/>
    <m/>
  </r>
  <r>
    <x v="75"/>
    <s v="209"/>
    <s v="2009/04/08"/>
    <x v="2"/>
    <m/>
  </r>
  <r>
    <x v="75"/>
    <s v="209"/>
    <s v="2009/04/15"/>
    <x v="2"/>
    <m/>
  </r>
  <r>
    <x v="75"/>
    <s v="209"/>
    <s v="2010/02/00"/>
    <x v="2"/>
    <m/>
  </r>
  <r>
    <x v="75"/>
    <s v="209"/>
    <s v="2010/02/00"/>
    <x v="3"/>
    <m/>
  </r>
  <r>
    <x v="75"/>
    <s v="209"/>
    <s v="2010/02/22"/>
    <x v="2"/>
    <m/>
  </r>
  <r>
    <x v="75"/>
    <s v="209"/>
    <s v="2010/03/04"/>
    <x v="2"/>
    <m/>
  </r>
  <r>
    <x v="75"/>
    <s v="209"/>
    <s v="2010/05/11"/>
    <x v="2"/>
    <m/>
  </r>
  <r>
    <x v="75"/>
    <s v="209"/>
    <s v="2010/05/15"/>
    <x v="2"/>
    <m/>
  </r>
  <r>
    <x v="75"/>
    <s v="209"/>
    <s v="2010/05/17"/>
    <x v="2"/>
    <m/>
  </r>
  <r>
    <x v="75"/>
    <s v="209"/>
    <s v="2010/05/25"/>
    <x v="2"/>
    <m/>
  </r>
  <r>
    <x v="75"/>
    <s v="209"/>
    <s v="2011/09/07"/>
    <x v="2"/>
    <m/>
  </r>
  <r>
    <x v="75"/>
    <s v="209"/>
    <s v="2011/09/19"/>
    <x v="2"/>
    <m/>
  </r>
  <r>
    <x v="75"/>
    <s v="209"/>
    <s v="2011/10/11"/>
    <x v="3"/>
    <m/>
  </r>
  <r>
    <x v="75"/>
    <s v="209"/>
    <s v="2012/07/18"/>
    <x v="3"/>
    <m/>
  </r>
  <r>
    <x v="75"/>
    <s v="209"/>
    <s v="2013/01/10"/>
    <x v="2"/>
    <m/>
  </r>
  <r>
    <x v="75"/>
    <s v="209"/>
    <s v="2013/03/05"/>
    <x v="2"/>
    <m/>
  </r>
  <r>
    <x v="75"/>
    <s v="209"/>
    <s v="2013/03/05"/>
    <x v="3"/>
    <m/>
  </r>
  <r>
    <x v="75"/>
    <s v="209"/>
    <s v="2013/03/09"/>
    <x v="2"/>
    <m/>
  </r>
  <r>
    <x v="75"/>
    <s v="209"/>
    <s v="2013/03/12"/>
    <x v="3"/>
    <m/>
  </r>
  <r>
    <x v="75"/>
    <s v="209"/>
    <s v="2013/04/10"/>
    <x v="2"/>
    <m/>
  </r>
  <r>
    <x v="75"/>
    <s v="209"/>
    <s v="2014/03/11"/>
    <x v="2"/>
    <m/>
  </r>
  <r>
    <x v="75"/>
    <s v="209"/>
    <s v="2015/03/04"/>
    <x v="2"/>
    <m/>
  </r>
  <r>
    <x v="75"/>
    <s v="209"/>
    <s v="2015/03/24"/>
    <x v="3"/>
    <m/>
  </r>
  <r>
    <x v="76"/>
    <s v="410"/>
    <s v="2003/05/16"/>
    <x v="2"/>
    <m/>
  </r>
  <r>
    <x v="76"/>
    <s v="410"/>
    <s v="2007/02/20"/>
    <x v="2"/>
    <m/>
  </r>
  <r>
    <x v="76"/>
    <s v="410"/>
    <s v="2007/02/26"/>
    <x v="2"/>
    <m/>
  </r>
  <r>
    <x v="76"/>
    <s v="410"/>
    <s v="2007/02/27"/>
    <x v="21"/>
    <m/>
  </r>
  <r>
    <x v="76"/>
    <s v="410"/>
    <s v="2007/03/04"/>
    <x v="17"/>
    <m/>
  </r>
  <r>
    <x v="76"/>
    <s v="410"/>
    <s v="2007/24/18"/>
    <x v="21"/>
    <m/>
  </r>
  <r>
    <x v="76"/>
    <s v="410"/>
    <s v="2009/01/22"/>
    <x v="2"/>
    <m/>
  </r>
  <r>
    <x v="76"/>
    <s v="410"/>
    <s v="2009/08/20"/>
    <x v="2"/>
    <m/>
  </r>
  <r>
    <x v="76"/>
    <s v="410"/>
    <s v="2009/08/21"/>
    <x v="2"/>
    <m/>
  </r>
  <r>
    <x v="76"/>
    <s v="410"/>
    <s v="2009/08/22"/>
    <x v="2"/>
    <m/>
  </r>
  <r>
    <x v="76"/>
    <s v="410"/>
    <s v="2009/08/26"/>
    <x v="2"/>
    <m/>
  </r>
  <r>
    <x v="76"/>
    <s v="410"/>
    <s v="2010/01/22"/>
    <x v="2"/>
    <m/>
  </r>
  <r>
    <x v="76"/>
    <s v="410"/>
    <s v="2010/03/11"/>
    <x v="2"/>
    <m/>
  </r>
  <r>
    <x v="76"/>
    <s v="410"/>
    <s v="2010/03/23"/>
    <x v="2"/>
    <m/>
  </r>
  <r>
    <x v="76"/>
    <s v="410"/>
    <s v="2010/04/08"/>
    <x v="2"/>
    <m/>
  </r>
  <r>
    <x v="76"/>
    <s v="410"/>
    <s v="2010/04/19"/>
    <x v="2"/>
    <m/>
  </r>
  <r>
    <x v="76"/>
    <s v="410"/>
    <s v="2010/08/22"/>
    <x v="2"/>
    <m/>
  </r>
  <r>
    <x v="76"/>
    <s v="410"/>
    <s v="2011/08/01"/>
    <x v="23"/>
    <m/>
  </r>
  <r>
    <x v="76"/>
    <s v="410"/>
    <s v="2011/09/12"/>
    <x v="3"/>
    <m/>
  </r>
  <r>
    <x v="76"/>
    <s v="410"/>
    <s v="2012/02/28"/>
    <x v="2"/>
    <m/>
  </r>
  <r>
    <x v="76"/>
    <s v="410"/>
    <s v="2013/00/00"/>
    <x v="2"/>
    <m/>
  </r>
  <r>
    <x v="76"/>
    <s v="410"/>
    <s v="2013/04/12"/>
    <x v="2"/>
    <m/>
  </r>
  <r>
    <x v="76"/>
    <s v="410"/>
    <s v="2013/09/18"/>
    <x v="2"/>
    <m/>
  </r>
  <r>
    <x v="76"/>
    <s v="410"/>
    <s v="2013/09/25"/>
    <x v="2"/>
    <m/>
  </r>
  <r>
    <x v="76"/>
    <s v="410"/>
    <s v="2013/10/30"/>
    <x v="3"/>
    <m/>
  </r>
  <r>
    <x v="76"/>
    <s v="410"/>
    <s v="2014/08/13"/>
    <x v="3"/>
    <m/>
  </r>
  <r>
    <x v="76"/>
    <s v="410"/>
    <s v="2014/10/10"/>
    <x v="17"/>
    <m/>
  </r>
  <r>
    <x v="76"/>
    <s v="410"/>
    <s v="2014/10/16"/>
    <x v="3"/>
    <m/>
  </r>
  <r>
    <x v="76"/>
    <s v="410"/>
    <s v="2015/02/08"/>
    <x v="2"/>
    <m/>
  </r>
  <r>
    <x v="76"/>
    <s v="410"/>
    <s v="2015/02/28"/>
    <x v="2"/>
    <m/>
  </r>
  <r>
    <x v="76"/>
    <s v="410"/>
    <s v="2015/04/08"/>
    <x v="2"/>
    <m/>
  </r>
  <r>
    <x v="76"/>
    <s v="410"/>
    <s v="2015/04/20"/>
    <x v="2"/>
    <m/>
  </r>
  <r>
    <x v="76"/>
    <s v="410"/>
    <s v="2015/05/14"/>
    <x v="3"/>
    <m/>
  </r>
  <r>
    <x v="76"/>
    <s v="410"/>
    <s v="2015/06/16"/>
    <x v="3"/>
    <m/>
  </r>
  <r>
    <x v="76"/>
    <s v="410"/>
    <s v="2015/08/22"/>
    <x v="2"/>
    <m/>
  </r>
  <r>
    <x v="76"/>
    <s v="410"/>
    <s v="2016/02/19"/>
    <x v="2"/>
    <m/>
  </r>
  <r>
    <x v="76"/>
    <s v="410"/>
    <s v="2016/03/14"/>
    <x v="3"/>
    <m/>
  </r>
  <r>
    <x v="76"/>
    <s v="410"/>
    <s v="2016/04/08"/>
    <x v="14"/>
    <m/>
  </r>
  <r>
    <x v="76"/>
    <s v="410"/>
    <s v="2016/11/14"/>
    <x v="2"/>
    <m/>
  </r>
  <r>
    <x v="76"/>
    <s v="410"/>
    <s v="2016/12/14"/>
    <x v="2"/>
    <m/>
  </r>
  <r>
    <x v="76"/>
    <s v="410"/>
    <s v="2017/02/21"/>
    <x v="21"/>
    <m/>
  </r>
  <r>
    <x v="76"/>
    <s v="410"/>
    <s v="2017/03/03"/>
    <x v="2"/>
    <m/>
  </r>
  <r>
    <x v="76"/>
    <s v="410"/>
    <s v="2017/03/03"/>
    <x v="3"/>
    <m/>
  </r>
  <r>
    <x v="76"/>
    <s v="410"/>
    <s v="2017/03/21"/>
    <x v="9"/>
    <m/>
  </r>
  <r>
    <x v="76"/>
    <s v="410"/>
    <s v="2017/03/21"/>
    <x v="5"/>
    <m/>
  </r>
  <r>
    <x v="76"/>
    <s v="410"/>
    <s v="2017/03/21"/>
    <x v="3"/>
    <m/>
  </r>
  <r>
    <x v="76"/>
    <s v="410"/>
    <s v="2017/07/26"/>
    <x v="5"/>
    <m/>
  </r>
  <r>
    <x v="76"/>
    <s v="410"/>
    <s v="2017/07/26"/>
    <x v="3"/>
    <m/>
  </r>
  <r>
    <x v="76"/>
    <s v="410"/>
    <s v="2017/08/18"/>
    <x v="2"/>
    <m/>
  </r>
  <r>
    <x v="76"/>
    <s v="410"/>
    <s v="2017/08/31"/>
    <x v="2"/>
    <m/>
  </r>
  <r>
    <x v="76"/>
    <s v="410"/>
    <s v="2017/08/31"/>
    <x v="18"/>
    <m/>
  </r>
  <r>
    <x v="76"/>
    <s v="410"/>
    <s v="2018/01/15"/>
    <x v="21"/>
    <m/>
  </r>
  <r>
    <x v="76"/>
    <s v="410"/>
    <s v="2018/01/24"/>
    <x v="11"/>
    <m/>
  </r>
  <r>
    <x v="76"/>
    <s v="410"/>
    <s v="2018/04/18"/>
    <x v="2"/>
    <m/>
  </r>
  <r>
    <x v="76"/>
    <s v="410"/>
    <s v="2018/04/25"/>
    <x v="21"/>
    <m/>
  </r>
  <r>
    <x v="76"/>
    <s v="410"/>
    <s v="2018/04/25"/>
    <x v="2"/>
    <m/>
  </r>
  <r>
    <x v="76"/>
    <s v="410"/>
    <s v="2018/04/25"/>
    <x v="3"/>
    <m/>
  </r>
  <r>
    <x v="76"/>
    <s v="410"/>
    <s v="2018/04/26"/>
    <x v="2"/>
    <m/>
  </r>
  <r>
    <x v="76"/>
    <s v="410"/>
    <s v="2018/04/26"/>
    <x v="20"/>
    <m/>
  </r>
  <r>
    <x v="76"/>
    <s v="410"/>
    <s v="2018/06/01"/>
    <x v="21"/>
    <m/>
  </r>
  <r>
    <x v="76"/>
    <s v="410"/>
    <s v="2018/06/27"/>
    <x v="21"/>
    <m/>
  </r>
  <r>
    <x v="76"/>
    <s v="410"/>
    <s v="2018/06/27"/>
    <x v="2"/>
    <m/>
  </r>
  <r>
    <x v="76"/>
    <s v="410"/>
    <s v="2018/06/28"/>
    <x v="3"/>
    <m/>
  </r>
  <r>
    <x v="77"/>
    <s v="423"/>
    <s v="2010/01/12"/>
    <x v="2"/>
    <m/>
  </r>
  <r>
    <x v="77"/>
    <s v="423"/>
    <s v="2010/09/29"/>
    <x v="2"/>
    <m/>
  </r>
  <r>
    <x v="77"/>
    <s v="423"/>
    <s v="2011/03/28"/>
    <x v="3"/>
    <m/>
  </r>
  <r>
    <x v="77"/>
    <s v="423"/>
    <s v="2011/05/00"/>
    <x v="3"/>
    <m/>
  </r>
  <r>
    <x v="77"/>
    <s v="423"/>
    <s v="2011/05/01"/>
    <x v="2"/>
    <m/>
  </r>
  <r>
    <x v="77"/>
    <s v="423"/>
    <s v="2014/11/05"/>
    <x v="3"/>
    <m/>
  </r>
  <r>
    <x v="77"/>
    <s v="423"/>
    <s v="2015/03/20"/>
    <x v="2"/>
    <m/>
  </r>
  <r>
    <x v="77"/>
    <s v="423"/>
    <s v="2015/03/21"/>
    <x v="2"/>
    <m/>
  </r>
  <r>
    <x v="78"/>
    <s v="115"/>
    <s v="2009/10/16"/>
    <x v="2"/>
    <m/>
  </r>
  <r>
    <x v="78"/>
    <s v="115"/>
    <s v="2010/06/00"/>
    <x v="2"/>
    <m/>
  </r>
  <r>
    <x v="78"/>
    <s v="115"/>
    <s v="2010/08/03"/>
    <x v="2"/>
    <m/>
  </r>
  <r>
    <x v="78"/>
    <s v="115"/>
    <s v="2010/08/03"/>
    <x v="3"/>
    <m/>
  </r>
  <r>
    <x v="78"/>
    <s v="115"/>
    <s v="2010/10/20"/>
    <x v="2"/>
    <m/>
  </r>
  <r>
    <x v="78"/>
    <s v="115"/>
    <s v="2010/12/02"/>
    <x v="2"/>
    <m/>
  </r>
  <r>
    <x v="78"/>
    <s v="115"/>
    <s v="2014/03/00"/>
    <x v="3"/>
    <m/>
  </r>
  <r>
    <x v="78"/>
    <s v="115"/>
    <s v="2014/03/18"/>
    <x v="14"/>
    <m/>
  </r>
  <r>
    <x v="78"/>
    <s v="115"/>
    <s v="2014/03/30"/>
    <x v="2"/>
    <m/>
  </r>
  <r>
    <x v="78"/>
    <s v="115"/>
    <s v="2016/08/23"/>
    <x v="3"/>
    <m/>
  </r>
  <r>
    <x v="78"/>
    <s v="115"/>
    <s v="2017/09/01"/>
    <x v="27"/>
    <m/>
  </r>
  <r>
    <x v="78"/>
    <s v="115"/>
    <s v="2017/09/01"/>
    <x v="11"/>
    <m/>
  </r>
  <r>
    <x v="78"/>
    <s v="115"/>
    <s v="2017/09/01"/>
    <x v="3"/>
    <m/>
  </r>
  <r>
    <x v="79"/>
    <s v="325"/>
    <s v="1992/06/21"/>
    <x v="11"/>
    <m/>
  </r>
  <r>
    <x v="79"/>
    <s v="325"/>
    <s v="1993/00/00"/>
    <x v="9"/>
    <m/>
  </r>
  <r>
    <x v="79"/>
    <s v="325"/>
    <s v="1995/06/01"/>
    <x v="2"/>
    <n v="930"/>
  </r>
  <r>
    <x v="79"/>
    <s v="325"/>
    <s v="1998/00/00"/>
    <x v="0"/>
    <m/>
  </r>
  <r>
    <x v="79"/>
    <s v="325"/>
    <s v="1998/05/11"/>
    <x v="16"/>
    <m/>
  </r>
  <r>
    <x v="79"/>
    <s v="325"/>
    <s v="1998/05/12"/>
    <x v="2"/>
    <m/>
  </r>
  <r>
    <x v="79"/>
    <s v="325"/>
    <s v="2002/03/22"/>
    <x v="9"/>
    <m/>
  </r>
  <r>
    <x v="79"/>
    <s v="325"/>
    <s v="2003/01/24"/>
    <x v="9"/>
    <m/>
  </r>
  <r>
    <x v="79"/>
    <s v="325"/>
    <s v="2003/02/00"/>
    <x v="1"/>
    <m/>
  </r>
  <r>
    <x v="79"/>
    <s v="325"/>
    <s v="2003/08/31"/>
    <x v="1"/>
    <m/>
  </r>
  <r>
    <x v="79"/>
    <s v="325"/>
    <s v="2005/11/28"/>
    <x v="2"/>
    <m/>
  </r>
  <r>
    <x v="79"/>
    <s v="325"/>
    <s v="2006/12/00"/>
    <x v="4"/>
    <m/>
  </r>
  <r>
    <x v="79"/>
    <s v="325"/>
    <s v="2007/07/00"/>
    <x v="2"/>
    <m/>
  </r>
  <r>
    <x v="79"/>
    <s v="325"/>
    <s v="2008/06/02"/>
    <x v="2"/>
    <m/>
  </r>
  <r>
    <x v="79"/>
    <s v="325"/>
    <s v="2010/10/26"/>
    <x v="11"/>
    <m/>
  </r>
  <r>
    <x v="79"/>
    <s v="325"/>
    <s v="2010/12/18"/>
    <x v="3"/>
    <m/>
  </r>
  <r>
    <x v="79"/>
    <s v="325"/>
    <s v="2011/02/28"/>
    <x v="3"/>
    <m/>
  </r>
  <r>
    <x v="79"/>
    <s v="325"/>
    <s v="2011/05/03"/>
    <x v="3"/>
    <m/>
  </r>
  <r>
    <x v="79"/>
    <s v="325"/>
    <s v="2011/09/07"/>
    <x v="2"/>
    <m/>
  </r>
  <r>
    <x v="79"/>
    <s v="325"/>
    <s v="2012/07/00"/>
    <x v="2"/>
    <m/>
  </r>
  <r>
    <x v="79"/>
    <s v="325"/>
    <s v="2012/07/00"/>
    <x v="3"/>
    <m/>
  </r>
  <r>
    <x v="79"/>
    <s v="325"/>
    <s v="2012/11/16"/>
    <x v="2"/>
    <m/>
  </r>
  <r>
    <x v="79"/>
    <s v="325"/>
    <s v="2013/05/00"/>
    <x v="3"/>
    <m/>
  </r>
  <r>
    <x v="79"/>
    <s v="325"/>
    <s v="2015/04/16"/>
    <x v="28"/>
    <m/>
  </r>
  <r>
    <x v="79"/>
    <s v="325"/>
    <s v="2015/08/03"/>
    <x v="3"/>
    <m/>
  </r>
  <r>
    <x v="79"/>
    <s v="325"/>
    <s v="2016/11/14"/>
    <x v="9"/>
    <m/>
  </r>
  <r>
    <x v="80"/>
    <s v="309"/>
    <s v="2007/02/12"/>
    <x v="5"/>
    <m/>
  </r>
  <r>
    <x v="80"/>
    <s v="309"/>
    <s v="2007/03/16"/>
    <x v="4"/>
    <m/>
  </r>
  <r>
    <x v="80"/>
    <s v="309"/>
    <s v="2008/10/07"/>
    <x v="2"/>
    <m/>
  </r>
  <r>
    <x v="80"/>
    <s v="309"/>
    <s v="2008/11/06"/>
    <x v="2"/>
    <m/>
  </r>
  <r>
    <x v="80"/>
    <s v="309"/>
    <s v="2009/09/20"/>
    <x v="2"/>
    <m/>
  </r>
  <r>
    <x v="80"/>
    <s v="309"/>
    <s v="2011/02/00"/>
    <x v="3"/>
    <m/>
  </r>
  <r>
    <x v="80"/>
    <s v="309"/>
    <s v="2011/03/28"/>
    <x v="0"/>
    <m/>
  </r>
  <r>
    <x v="80"/>
    <s v="309"/>
    <s v="2011/08/01"/>
    <x v="2"/>
    <m/>
  </r>
  <r>
    <x v="80"/>
    <s v="309"/>
    <s v="2011/09/03"/>
    <x v="1"/>
    <m/>
  </r>
  <r>
    <x v="80"/>
    <s v="309"/>
    <s v="2011/09/06"/>
    <x v="1"/>
    <m/>
  </r>
  <r>
    <x v="80"/>
    <s v="309"/>
    <s v="2011/09/06"/>
    <x v="2"/>
    <m/>
  </r>
  <r>
    <x v="80"/>
    <s v="309"/>
    <s v="2011/09/12"/>
    <x v="2"/>
    <m/>
  </r>
  <r>
    <x v="80"/>
    <s v="309"/>
    <s v="2014/04/13"/>
    <x v="2"/>
    <m/>
  </r>
  <r>
    <x v="80"/>
    <s v="309"/>
    <s v="2014/11/11"/>
    <x v="3"/>
    <m/>
  </r>
  <r>
    <x v="80"/>
    <s v="309"/>
    <s v="2014/11/20"/>
    <x v="3"/>
    <m/>
  </r>
  <r>
    <x v="80"/>
    <s v="309"/>
    <s v="2014/11/27"/>
    <x v="2"/>
    <m/>
  </r>
  <r>
    <x v="80"/>
    <s v="309"/>
    <s v="2017/11/20"/>
    <x v="2"/>
    <m/>
  </r>
  <r>
    <x v="81"/>
    <s v="122"/>
    <s v="1992/10/17"/>
    <x v="5"/>
    <m/>
  </r>
  <r>
    <x v="81"/>
    <s v="122"/>
    <s v="1992/12/31"/>
    <x v="11"/>
    <m/>
  </r>
  <r>
    <x v="81"/>
    <s v="122"/>
    <s v="1997/09/19"/>
    <x v="11"/>
    <m/>
  </r>
  <r>
    <x v="81"/>
    <s v="122"/>
    <s v="2002/00/00"/>
    <x v="3"/>
    <m/>
  </r>
  <r>
    <x v="81"/>
    <s v="122"/>
    <s v="2010/04/15"/>
    <x v="3"/>
    <m/>
  </r>
  <r>
    <x v="81"/>
    <s v="122"/>
    <s v="2010/04/16"/>
    <x v="3"/>
    <m/>
  </r>
  <r>
    <x v="81"/>
    <s v="122"/>
    <s v="2010/11/30"/>
    <x v="3"/>
    <m/>
  </r>
  <r>
    <x v="81"/>
    <s v="122"/>
    <s v="2011/02/19"/>
    <x v="2"/>
    <m/>
  </r>
  <r>
    <x v="81"/>
    <s v="122"/>
    <s v="2013/11/20"/>
    <x v="2"/>
    <m/>
  </r>
  <r>
    <x v="81"/>
    <s v="122"/>
    <s v="2017/07/29"/>
    <x v="3"/>
    <m/>
  </r>
  <r>
    <x v="81"/>
    <s v="122"/>
    <s v="2018/07/23"/>
    <x v="5"/>
    <m/>
  </r>
  <r>
    <x v="82"/>
    <s v="107"/>
    <s v="2007/09/00"/>
    <x v="2"/>
    <m/>
  </r>
  <r>
    <x v="82"/>
    <s v="107"/>
    <s v="2007/09/01"/>
    <x v="2"/>
    <m/>
  </r>
  <r>
    <x v="82"/>
    <s v="107"/>
    <s v="2007/09/01"/>
    <x v="3"/>
    <m/>
  </r>
  <r>
    <x v="82"/>
    <s v="107"/>
    <s v="2007/09/25"/>
    <x v="2"/>
    <m/>
  </r>
  <r>
    <x v="82"/>
    <s v="107"/>
    <s v="2009/07/21"/>
    <x v="3"/>
    <m/>
  </r>
  <r>
    <x v="82"/>
    <s v="107"/>
    <s v="2009/07/29"/>
    <x v="9"/>
    <m/>
  </r>
  <r>
    <x v="82"/>
    <s v="107"/>
    <s v="2009/07/29"/>
    <x v="3"/>
    <m/>
  </r>
  <r>
    <x v="82"/>
    <s v="107"/>
    <s v="2009/09/01"/>
    <x v="2"/>
    <m/>
  </r>
  <r>
    <x v="82"/>
    <s v="107"/>
    <s v="2010/04/07"/>
    <x v="2"/>
    <m/>
  </r>
  <r>
    <x v="82"/>
    <s v="107"/>
    <s v="2011/02/10"/>
    <x v="0"/>
    <m/>
  </r>
  <r>
    <x v="82"/>
    <s v="107"/>
    <s v="2012/11/16"/>
    <x v="11"/>
    <m/>
  </r>
  <r>
    <x v="82"/>
    <s v="107"/>
    <s v="2013/09/07"/>
    <x v="3"/>
    <m/>
  </r>
  <r>
    <x v="82"/>
    <s v="107"/>
    <s v="2015/03/12"/>
    <x v="2"/>
    <m/>
  </r>
  <r>
    <x v="82"/>
    <s v="107"/>
    <s v="2015/03/23"/>
    <x v="2"/>
    <m/>
  </r>
  <r>
    <x v="82"/>
    <s v="107"/>
    <s v="2016/03/28"/>
    <x v="2"/>
    <m/>
  </r>
  <r>
    <x v="82"/>
    <s v="107"/>
    <s v="2016/08/10"/>
    <x v="3"/>
    <m/>
  </r>
  <r>
    <x v="82"/>
    <s v="107"/>
    <s v="2016/09/30"/>
    <x v="2"/>
    <m/>
  </r>
  <r>
    <x v="82"/>
    <s v="107"/>
    <s v="2017/11/19"/>
    <x v="2"/>
    <m/>
  </r>
  <r>
    <x v="82"/>
    <s v="107"/>
    <s v="2018/05/29"/>
    <x v="2"/>
    <m/>
  </r>
  <r>
    <x v="83"/>
    <s v="124"/>
    <s v="1996/09/09"/>
    <x v="5"/>
    <m/>
  </r>
  <r>
    <x v="83"/>
    <s v="124"/>
    <s v="2000/07/04"/>
    <x v="3"/>
    <m/>
  </r>
  <r>
    <x v="83"/>
    <s v="124"/>
    <s v="2001/09/11"/>
    <x v="7"/>
    <m/>
  </r>
  <r>
    <x v="83"/>
    <s v="124"/>
    <s v="2004/03/11"/>
    <x v="6"/>
    <m/>
  </r>
  <r>
    <x v="83"/>
    <s v="124"/>
    <s v="2004/10/13"/>
    <x v="2"/>
    <m/>
  </r>
  <r>
    <x v="83"/>
    <s v="124"/>
    <s v="2005/03/21"/>
    <x v="2"/>
    <m/>
  </r>
  <r>
    <x v="83"/>
    <s v="124"/>
    <s v="2008/03/20"/>
    <x v="2"/>
    <m/>
  </r>
  <r>
    <x v="83"/>
    <s v="124"/>
    <s v="2008/03/26"/>
    <x v="2"/>
    <m/>
  </r>
  <r>
    <x v="83"/>
    <s v="124"/>
    <s v="2008/04/00"/>
    <x v="3"/>
    <m/>
  </r>
  <r>
    <x v="83"/>
    <s v="124"/>
    <s v="2008/04/02"/>
    <x v="2"/>
    <m/>
  </r>
  <r>
    <x v="83"/>
    <s v="124"/>
    <s v="2009/06/09"/>
    <x v="2"/>
    <m/>
  </r>
  <r>
    <x v="83"/>
    <s v="124"/>
    <s v="2009/06/23"/>
    <x v="3"/>
    <m/>
  </r>
  <r>
    <x v="83"/>
    <s v="124"/>
    <s v="2009/07/21"/>
    <x v="3"/>
    <m/>
  </r>
  <r>
    <x v="83"/>
    <s v="124"/>
    <s v="2010/04/25"/>
    <x v="2"/>
    <m/>
  </r>
  <r>
    <x v="83"/>
    <s v="124"/>
    <s v="2010/05/14"/>
    <x v="3"/>
    <m/>
  </r>
  <r>
    <x v="83"/>
    <s v="124"/>
    <s v="2011/03/30"/>
    <x v="2"/>
    <m/>
  </r>
  <r>
    <x v="83"/>
    <s v="124"/>
    <s v="2011/06/03"/>
    <x v="2"/>
    <m/>
  </r>
  <r>
    <x v="83"/>
    <s v="124"/>
    <s v="2011/09/16"/>
    <x v="2"/>
    <m/>
  </r>
  <r>
    <x v="83"/>
    <s v="124"/>
    <s v="2011/10/19"/>
    <x v="14"/>
    <m/>
  </r>
  <r>
    <x v="84"/>
    <s v="312"/>
    <s v="2002/11/18"/>
    <x v="9"/>
    <m/>
  </r>
  <r>
    <x v="84"/>
    <s v="312"/>
    <s v="2003/01/10"/>
    <x v="9"/>
    <m/>
  </r>
  <r>
    <x v="84"/>
    <s v="312"/>
    <s v="2003/02/00"/>
    <x v="1"/>
    <m/>
  </r>
  <r>
    <x v="84"/>
    <s v="312"/>
    <s v="2003/08/31"/>
    <x v="1"/>
    <m/>
  </r>
  <r>
    <x v="84"/>
    <s v="312"/>
    <s v="2007/07/00"/>
    <x v="2"/>
    <m/>
  </r>
  <r>
    <x v="84"/>
    <s v="312"/>
    <s v="2008/06/02"/>
    <x v="2"/>
    <m/>
  </r>
  <r>
    <x v="84"/>
    <s v="312"/>
    <s v="2010/05/25"/>
    <x v="2"/>
    <m/>
  </r>
  <r>
    <x v="84"/>
    <s v="312"/>
    <s v="2011/00/00"/>
    <x v="1"/>
    <m/>
  </r>
  <r>
    <x v="84"/>
    <s v="312"/>
    <s v="2011/04/11"/>
    <x v="9"/>
    <m/>
  </r>
  <r>
    <x v="84"/>
    <s v="312"/>
    <s v="2011/09/08"/>
    <x v="2"/>
    <m/>
  </r>
  <r>
    <x v="84"/>
    <s v="312"/>
    <s v="2011/09/08"/>
    <x v="3"/>
    <m/>
  </r>
  <r>
    <x v="84"/>
    <s v="312"/>
    <s v="2012/07/00"/>
    <x v="2"/>
    <m/>
  </r>
  <r>
    <x v="84"/>
    <s v="312"/>
    <s v="2012/07/10"/>
    <x v="2"/>
    <m/>
  </r>
  <r>
    <x v="84"/>
    <s v="312"/>
    <s v="2013/05/00"/>
    <x v="2"/>
    <m/>
  </r>
  <r>
    <x v="84"/>
    <s v="312"/>
    <s v="2013/05/00"/>
    <x v="3"/>
    <m/>
  </r>
  <r>
    <x v="84"/>
    <s v="312"/>
    <s v="2013/05/29"/>
    <x v="2"/>
    <m/>
  </r>
  <r>
    <x v="84"/>
    <s v="312"/>
    <s v="2015/03/11"/>
    <x v="9"/>
    <m/>
  </r>
  <r>
    <x v="84"/>
    <s v="312"/>
    <s v="2018/06/20"/>
    <x v="3"/>
    <m/>
  </r>
  <r>
    <x v="85"/>
    <s v="116"/>
    <s v="2013/04/00"/>
    <x v="2"/>
    <m/>
  </r>
  <r>
    <x v="85"/>
    <s v="116"/>
    <s v="2013/04/07"/>
    <x v="2"/>
    <m/>
  </r>
  <r>
    <x v="85"/>
    <s v="116"/>
    <s v="2014/03/20"/>
    <x v="5"/>
    <m/>
  </r>
  <r>
    <x v="85"/>
    <s v="116"/>
    <s v="2015/02/09"/>
    <x v="3"/>
    <m/>
  </r>
  <r>
    <x v="85"/>
    <s v="116"/>
    <s v="2015/02/12"/>
    <x v="2"/>
    <m/>
  </r>
  <r>
    <x v="85"/>
    <s v="116"/>
    <s v="2015/03/03"/>
    <x v="2"/>
    <m/>
  </r>
  <r>
    <x v="85"/>
    <s v="116"/>
    <s v="2015/03/04"/>
    <x v="2"/>
    <m/>
  </r>
  <r>
    <x v="85"/>
    <s v="116"/>
    <s v="2015/03/20"/>
    <x v="2"/>
    <m/>
  </r>
  <r>
    <x v="85"/>
    <s v="116"/>
    <s v="2015/03/20"/>
    <x v="3"/>
    <m/>
  </r>
  <r>
    <x v="85"/>
    <s v="116"/>
    <s v="2017/07/27"/>
    <x v="2"/>
    <m/>
  </r>
  <r>
    <x v="86"/>
    <s v="109"/>
    <s v="2000/07/27"/>
    <x v="9"/>
    <m/>
  </r>
  <r>
    <x v="86"/>
    <s v="109"/>
    <s v="2002/03/23"/>
    <x v="2"/>
    <m/>
  </r>
  <r>
    <x v="86"/>
    <s v="109"/>
    <s v="2003/05/06"/>
    <x v="2"/>
    <m/>
  </r>
  <r>
    <x v="86"/>
    <s v="109"/>
    <s v="2004/10/02"/>
    <x v="16"/>
    <m/>
  </r>
  <r>
    <x v="86"/>
    <s v="109"/>
    <s v="2004/11/00"/>
    <x v="16"/>
    <m/>
  </r>
  <r>
    <x v="86"/>
    <s v="109"/>
    <s v="2004/12/00"/>
    <x v="16"/>
    <m/>
  </r>
  <r>
    <x v="86"/>
    <s v="109"/>
    <s v="2009/06/22"/>
    <x v="3"/>
    <m/>
  </r>
  <r>
    <x v="86"/>
    <s v="109"/>
    <s v="2009/07/21"/>
    <x v="3"/>
    <m/>
  </r>
  <r>
    <x v="86"/>
    <s v="109"/>
    <s v="2011/07/16"/>
    <x v="0"/>
    <m/>
  </r>
  <r>
    <x v="86"/>
    <s v="109"/>
    <s v="2011/08/04"/>
    <x v="2"/>
    <m/>
  </r>
  <r>
    <x v="86"/>
    <s v="109"/>
    <s v="2015/03/23"/>
    <x v="3"/>
    <m/>
  </r>
  <r>
    <x v="86"/>
    <s v="109"/>
    <s v="2015/04/09"/>
    <x v="2"/>
    <m/>
  </r>
  <r>
    <x v="86"/>
    <s v="109"/>
    <s v="2015/12/16"/>
    <x v="3"/>
    <m/>
  </r>
  <r>
    <x v="87"/>
    <s v="225"/>
    <s v="2015/08/04"/>
    <x v="2"/>
    <m/>
  </r>
  <r>
    <x v="88"/>
    <s v="224"/>
    <s v="2011/00/00"/>
    <x v="9"/>
    <m/>
  </r>
  <r>
    <x v="88"/>
    <s v="224"/>
    <s v="2011/00/00"/>
    <x v="2"/>
    <m/>
  </r>
  <r>
    <x v="88"/>
    <s v="224"/>
    <s v="2011/00/00"/>
    <x v="0"/>
    <m/>
  </r>
  <r>
    <x v="88"/>
    <s v="224"/>
    <s v="2011/00/00"/>
    <x v="3"/>
    <m/>
  </r>
  <r>
    <x v="88"/>
    <s v="224"/>
    <s v="2011/05/04"/>
    <x v="2"/>
    <m/>
  </r>
  <r>
    <x v="88"/>
    <s v="224"/>
    <s v="2011/05/25"/>
    <x v="2"/>
    <n v="1"/>
  </r>
  <r>
    <x v="88"/>
    <s v="224"/>
    <s v="2011/05/25"/>
    <x v="3"/>
    <m/>
  </r>
  <r>
    <x v="88"/>
    <s v="224"/>
    <s v="2013/12/12"/>
    <x v="3"/>
    <m/>
  </r>
  <r>
    <x v="88"/>
    <s v="224"/>
    <s v="2014/04/00"/>
    <x v="2"/>
    <m/>
  </r>
  <r>
    <x v="88"/>
    <s v="224"/>
    <s v="2015/05/03"/>
    <x v="3"/>
    <m/>
  </r>
  <r>
    <x v="89"/>
    <s v="326"/>
    <s v="1991/00/00"/>
    <x v="0"/>
    <m/>
  </r>
  <r>
    <x v="89"/>
    <s v="326"/>
    <s v="2003/01/24"/>
    <x v="9"/>
    <m/>
  </r>
  <r>
    <x v="89"/>
    <s v="326"/>
    <s v="2003/08/31"/>
    <x v="1"/>
    <m/>
  </r>
  <r>
    <x v="89"/>
    <s v="326"/>
    <s v="2008/06/02"/>
    <x v="2"/>
    <m/>
  </r>
  <r>
    <x v="89"/>
    <s v="326"/>
    <s v="2011/04/04"/>
    <x v="9"/>
    <m/>
  </r>
  <r>
    <x v="89"/>
    <s v="326"/>
    <s v="2011/05/03"/>
    <x v="3"/>
    <m/>
  </r>
  <r>
    <x v="89"/>
    <s v="326"/>
    <s v="2011/09/22"/>
    <x v="9"/>
    <m/>
  </r>
  <r>
    <x v="89"/>
    <s v="326"/>
    <s v="2011/12/20"/>
    <x v="3"/>
    <m/>
  </r>
  <r>
    <x v="89"/>
    <s v="326"/>
    <s v="2012/07/00"/>
    <x v="2"/>
    <m/>
  </r>
  <r>
    <x v="89"/>
    <s v="326"/>
    <s v="2013/03/00"/>
    <x v="2"/>
    <m/>
  </r>
  <r>
    <x v="89"/>
    <s v="326"/>
    <s v="2013/03/20"/>
    <x v="2"/>
    <m/>
  </r>
  <r>
    <x v="89"/>
    <s v="326"/>
    <s v="2013/05/00"/>
    <x v="2"/>
    <m/>
  </r>
  <r>
    <x v="89"/>
    <s v="326"/>
    <s v="2013/05/00"/>
    <x v="3"/>
    <m/>
  </r>
  <r>
    <x v="89"/>
    <s v="326"/>
    <s v="2015/10/08"/>
    <x v="28"/>
    <m/>
  </r>
  <r>
    <x v="90"/>
    <s v="310"/>
    <s v="2002/07/22"/>
    <x v="16"/>
    <m/>
  </r>
  <r>
    <x v="90"/>
    <s v="310"/>
    <s v="2002/11/07"/>
    <x v="11"/>
    <m/>
  </r>
  <r>
    <x v="90"/>
    <s v="310"/>
    <s v="2002/11/20"/>
    <x v="5"/>
    <m/>
  </r>
  <r>
    <x v="90"/>
    <s v="310"/>
    <s v="2005/05/09"/>
    <x v="3"/>
    <m/>
  </r>
  <r>
    <x v="90"/>
    <s v="310"/>
    <s v="2005/05/29"/>
    <x v="3"/>
    <m/>
  </r>
  <r>
    <x v="90"/>
    <s v="310"/>
    <s v="2006/06/19"/>
    <x v="0"/>
    <m/>
  </r>
  <r>
    <x v="90"/>
    <s v="310"/>
    <s v="2006/09/12"/>
    <x v="7"/>
    <m/>
  </r>
  <r>
    <x v="90"/>
    <s v="310"/>
    <s v="2007/08/00"/>
    <x v="2"/>
    <m/>
  </r>
  <r>
    <x v="90"/>
    <s v="310"/>
    <s v="2007/09/20"/>
    <x v="2"/>
    <m/>
  </r>
  <r>
    <x v="90"/>
    <s v="310"/>
    <s v="2008/06/02"/>
    <x v="2"/>
    <m/>
  </r>
  <r>
    <x v="90"/>
    <s v="310"/>
    <s v="2009/06/19"/>
    <x v="0"/>
    <m/>
  </r>
  <r>
    <x v="90"/>
    <s v="310"/>
    <s v="2009/06/19"/>
    <x v="3"/>
    <m/>
  </r>
  <r>
    <x v="90"/>
    <s v="310"/>
    <s v="2011/09/14"/>
    <x v="2"/>
    <m/>
  </r>
  <r>
    <x v="90"/>
    <s v="310"/>
    <s v="2011/09/15"/>
    <x v="2"/>
    <m/>
  </r>
  <r>
    <x v="90"/>
    <s v="310"/>
    <s v="2011/10/24"/>
    <x v="3"/>
    <m/>
  </r>
  <r>
    <x v="90"/>
    <s v="310"/>
    <s v="2011/11/18"/>
    <x v="2"/>
    <m/>
  </r>
  <r>
    <x v="90"/>
    <s v="310"/>
    <s v="2012/02/17"/>
    <x v="18"/>
    <m/>
  </r>
  <r>
    <x v="90"/>
    <s v="310"/>
    <s v="2012/03/30"/>
    <x v="16"/>
    <m/>
  </r>
  <r>
    <x v="90"/>
    <s v="310"/>
    <s v="2012/06/09"/>
    <x v="3"/>
    <m/>
  </r>
  <r>
    <x v="90"/>
    <s v="310"/>
    <s v="2014/01/09"/>
    <x v="2"/>
    <m/>
  </r>
  <r>
    <x v="90"/>
    <s v="310"/>
    <s v="2014/08/18"/>
    <x v="2"/>
    <m/>
  </r>
  <r>
    <x v="90"/>
    <s v="310"/>
    <s v="2014/08/29"/>
    <x v="3"/>
    <m/>
  </r>
  <r>
    <x v="90"/>
    <s v="310"/>
    <s v="2014/11/05"/>
    <x v="2"/>
    <m/>
  </r>
  <r>
    <x v="90"/>
    <s v="310"/>
    <s v="2014/11/09"/>
    <x v="2"/>
    <m/>
  </r>
  <r>
    <x v="90"/>
    <s v="310"/>
    <s v="2014/11/23"/>
    <x v="2"/>
    <m/>
  </r>
  <r>
    <x v="90"/>
    <s v="310"/>
    <s v="2014/11/25"/>
    <x v="2"/>
    <m/>
  </r>
  <r>
    <x v="91"/>
    <s v="229"/>
    <s v="2004/09/23"/>
    <x v="2"/>
    <m/>
  </r>
  <r>
    <x v="91"/>
    <s v="229"/>
    <s v="2008/06/02"/>
    <x v="2"/>
    <m/>
  </r>
  <r>
    <x v="92"/>
    <s v="421"/>
    <s v="2001/09/06"/>
    <x v="2"/>
    <m/>
  </r>
  <r>
    <x v="92"/>
    <s v="421"/>
    <s v="2004/03/00"/>
    <x v="16"/>
    <m/>
  </r>
  <r>
    <x v="92"/>
    <s v="421"/>
    <s v="2009/03/22"/>
    <x v="2"/>
    <m/>
  </r>
  <r>
    <x v="92"/>
    <s v="421"/>
    <s v="2010/00/00"/>
    <x v="2"/>
    <m/>
  </r>
  <r>
    <x v="92"/>
    <s v="421"/>
    <s v="2010/03/07"/>
    <x v="2"/>
    <m/>
  </r>
  <r>
    <x v="92"/>
    <s v="421"/>
    <s v="2010/09/23"/>
    <x v="2"/>
    <m/>
  </r>
  <r>
    <x v="92"/>
    <s v="421"/>
    <s v="2011/08/09"/>
    <x v="2"/>
    <m/>
  </r>
  <r>
    <x v="92"/>
    <s v="421"/>
    <s v="2011/08/09"/>
    <x v="3"/>
    <m/>
  </r>
  <r>
    <x v="92"/>
    <s v="421"/>
    <s v="2011/09/15"/>
    <x v="3"/>
    <m/>
  </r>
  <r>
    <x v="92"/>
    <s v="421"/>
    <s v="2011/09/26"/>
    <x v="2"/>
    <m/>
  </r>
  <r>
    <x v="92"/>
    <s v="421"/>
    <s v="2011/09/26"/>
    <x v="3"/>
    <m/>
  </r>
  <r>
    <x v="92"/>
    <s v="421"/>
    <s v="2012/05/00"/>
    <x v="27"/>
    <m/>
  </r>
  <r>
    <x v="92"/>
    <s v="421"/>
    <s v="2012/05/00"/>
    <x v="2"/>
    <m/>
  </r>
  <r>
    <x v="92"/>
    <s v="421"/>
    <s v="2012/05/00"/>
    <x v="3"/>
    <m/>
  </r>
  <r>
    <x v="92"/>
    <s v="421"/>
    <s v="2012/06/10"/>
    <x v="2"/>
    <m/>
  </r>
  <r>
    <x v="92"/>
    <s v="421"/>
    <s v="2013/05/00"/>
    <x v="2"/>
    <m/>
  </r>
  <r>
    <x v="92"/>
    <s v="421"/>
    <s v="2013/05/02"/>
    <x v="2"/>
    <m/>
  </r>
  <r>
    <x v="93"/>
    <s v="411"/>
    <s v="2004/09/01"/>
    <x v="2"/>
    <m/>
  </r>
  <r>
    <x v="93"/>
    <s v="411"/>
    <s v="2005/03/01"/>
    <x v="2"/>
    <m/>
  </r>
  <r>
    <x v="93"/>
    <s v="411"/>
    <s v="2008/01/11"/>
    <x v="2"/>
    <m/>
  </r>
  <r>
    <x v="93"/>
    <s v="411"/>
    <s v="2011/08/24"/>
    <x v="2"/>
    <m/>
  </r>
  <r>
    <x v="93"/>
    <s v="411"/>
    <s v="2013/00/00"/>
    <x v="3"/>
    <m/>
  </r>
  <r>
    <x v="93"/>
    <s v="411"/>
    <s v="2013/02/24"/>
    <x v="2"/>
    <m/>
  </r>
  <r>
    <x v="93"/>
    <s v="411"/>
    <s v="2013/09/25"/>
    <x v="2"/>
    <m/>
  </r>
  <r>
    <x v="93"/>
    <s v="411"/>
    <s v="2013/09/26"/>
    <x v="2"/>
    <m/>
  </r>
  <r>
    <x v="93"/>
    <s v="411"/>
    <s v="2013/09/28"/>
    <x v="2"/>
    <m/>
  </r>
  <r>
    <x v="93"/>
    <s v="411"/>
    <s v="2013/11/02"/>
    <x v="2"/>
    <m/>
  </r>
  <r>
    <x v="93"/>
    <s v="411"/>
    <s v="2013/11/13"/>
    <x v="3"/>
    <m/>
  </r>
  <r>
    <x v="93"/>
    <s v="411"/>
    <s v="2014/01/03"/>
    <x v="2"/>
    <m/>
  </r>
  <r>
    <x v="93"/>
    <s v="411"/>
    <s v="2014/02/03"/>
    <x v="3"/>
    <m/>
  </r>
  <r>
    <x v="93"/>
    <s v="411"/>
    <s v="2014/02/17"/>
    <x v="2"/>
    <m/>
  </r>
  <r>
    <x v="93"/>
    <s v="411"/>
    <s v="2014/02/17"/>
    <x v="3"/>
    <m/>
  </r>
  <r>
    <x v="93"/>
    <s v="411"/>
    <s v="2014/10/02"/>
    <x v="2"/>
    <m/>
  </r>
  <r>
    <x v="93"/>
    <s v="411"/>
    <s v="2014/10/17"/>
    <x v="2"/>
    <m/>
  </r>
  <r>
    <x v="93"/>
    <s v="411"/>
    <s v="2014/11/06"/>
    <x v="3"/>
    <m/>
  </r>
  <r>
    <x v="93"/>
    <s v="411"/>
    <s v="2014/12/17"/>
    <x v="2"/>
    <m/>
  </r>
  <r>
    <x v="93"/>
    <s v="411"/>
    <s v="2015/01/06"/>
    <x v="2"/>
    <m/>
  </r>
  <r>
    <x v="93"/>
    <s v="411"/>
    <s v="2015/01/06"/>
    <x v="3"/>
    <m/>
  </r>
  <r>
    <x v="93"/>
    <s v="411"/>
    <s v="2015/02/04"/>
    <x v="2"/>
    <m/>
  </r>
  <r>
    <x v="93"/>
    <s v="411"/>
    <s v="2015/02/19"/>
    <x v="2"/>
    <m/>
  </r>
  <r>
    <x v="93"/>
    <s v="411"/>
    <s v="2015/03/13"/>
    <x v="3"/>
    <m/>
  </r>
  <r>
    <x v="93"/>
    <s v="411"/>
    <s v="2015/03/26"/>
    <x v="2"/>
    <m/>
  </r>
  <r>
    <x v="93"/>
    <s v="411"/>
    <s v="2015/04/14"/>
    <x v="2"/>
    <m/>
  </r>
  <r>
    <x v="93"/>
    <s v="411"/>
    <s v="2015/06/14"/>
    <x v="2"/>
    <m/>
  </r>
  <r>
    <x v="93"/>
    <s v="411"/>
    <s v="2015/06/14"/>
    <x v="3"/>
    <m/>
  </r>
  <r>
    <x v="93"/>
    <s v="411"/>
    <s v="2015/07/06"/>
    <x v="3"/>
    <m/>
  </r>
  <r>
    <x v="93"/>
    <s v="411"/>
    <s v="2015/08/04"/>
    <x v="2"/>
    <m/>
  </r>
  <r>
    <x v="93"/>
    <s v="411"/>
    <s v="2015/11/20"/>
    <x v="3"/>
    <m/>
  </r>
  <r>
    <x v="93"/>
    <s v="411"/>
    <s v="2016/03/04"/>
    <x v="14"/>
    <m/>
  </r>
  <r>
    <x v="93"/>
    <s v="411"/>
    <s v="2016/03/14"/>
    <x v="2"/>
    <m/>
  </r>
  <r>
    <x v="93"/>
    <s v="411"/>
    <s v="2016/03/14"/>
    <x v="3"/>
    <m/>
  </r>
  <r>
    <x v="93"/>
    <s v="411"/>
    <s v="2017/07/26"/>
    <x v="3"/>
    <m/>
  </r>
  <r>
    <x v="93"/>
    <s v="411"/>
    <s v="2018/03/15"/>
    <x v="3"/>
    <m/>
  </r>
  <r>
    <x v="94"/>
    <s v="331"/>
    <s v="2007/07/00"/>
    <x v="2"/>
    <m/>
  </r>
  <r>
    <x v="94"/>
    <s v="331"/>
    <s v="2011/06/30"/>
    <x v="8"/>
    <m/>
  </r>
  <r>
    <x v="95"/>
    <s v="327"/>
    <s v="2007/07/00"/>
    <x v="2"/>
    <m/>
  </r>
  <r>
    <x v="95"/>
    <s v="327"/>
    <s v="2008/07/01"/>
    <x v="9"/>
    <m/>
  </r>
  <r>
    <x v="95"/>
    <s v="327"/>
    <s v="2009/01/31"/>
    <x v="9"/>
    <m/>
  </r>
  <r>
    <x v="95"/>
    <s v="327"/>
    <s v="2009/07/06"/>
    <x v="0"/>
    <m/>
  </r>
  <r>
    <x v="95"/>
    <s v="327"/>
    <s v="2012/04/00"/>
    <x v="2"/>
    <m/>
  </r>
  <r>
    <x v="95"/>
    <s v="327"/>
    <s v="2012/07/11"/>
    <x v="2"/>
    <n v="3"/>
  </r>
  <r>
    <x v="95"/>
    <s v="327"/>
    <s v="2012/08/02"/>
    <x v="2"/>
    <m/>
  </r>
  <r>
    <x v="95"/>
    <s v="327"/>
    <s v="2012/09/00"/>
    <x v="3"/>
    <m/>
  </r>
  <r>
    <x v="95"/>
    <s v="327"/>
    <s v="2012/09/01"/>
    <x v="2"/>
    <m/>
  </r>
  <r>
    <x v="95"/>
    <s v="327"/>
    <s v="2013/09/00"/>
    <x v="2"/>
    <m/>
  </r>
  <r>
    <x v="95"/>
    <s v="327"/>
    <s v="2014/03/11"/>
    <x v="2"/>
    <m/>
  </r>
  <r>
    <x v="95"/>
    <s v="327"/>
    <s v="2014/11/27"/>
    <x v="3"/>
    <m/>
  </r>
  <r>
    <x v="95"/>
    <s v="327"/>
    <s v="2015/10/14"/>
    <x v="2"/>
    <m/>
  </r>
  <r>
    <x v="95"/>
    <s v="327"/>
    <s v="2016/10/12"/>
    <x v="2"/>
    <m/>
  </r>
  <r>
    <x v="96"/>
    <s v="321"/>
    <s v="2007/07/00"/>
    <x v="2"/>
    <m/>
  </r>
  <r>
    <x v="96"/>
    <s v="321"/>
    <s v="2011/00/00"/>
    <x v="2"/>
    <m/>
  </r>
  <r>
    <x v="96"/>
    <s v="321"/>
    <s v="2015/01/05"/>
    <x v="2"/>
    <m/>
  </r>
  <r>
    <x v="96"/>
    <s v="321"/>
    <s v="2015/01/12"/>
    <x v="2"/>
    <m/>
  </r>
  <r>
    <x v="97"/>
    <s v="330"/>
    <s v="2007/07/00"/>
    <x v="2"/>
    <m/>
  </r>
  <r>
    <x v="97"/>
    <s v="330"/>
    <s v="2007/09/19"/>
    <x v="2"/>
    <m/>
  </r>
  <r>
    <x v="97"/>
    <s v="330"/>
    <s v="2011/08/02"/>
    <x v="0"/>
    <m/>
  </r>
  <r>
    <x v="98"/>
    <s v="230"/>
    <s v="1992/04/02"/>
    <x v="2"/>
    <m/>
  </r>
  <r>
    <x v="98"/>
    <s v="230"/>
    <s v="2003/02/00"/>
    <x v="1"/>
    <m/>
  </r>
  <r>
    <x v="98"/>
    <s v="230"/>
    <s v="2008/06/17"/>
    <x v="16"/>
    <m/>
  </r>
  <r>
    <x v="98"/>
    <s v="230"/>
    <s v="2008/06/18"/>
    <x v="16"/>
    <m/>
  </r>
  <r>
    <x v="98"/>
    <s v="230"/>
    <s v="2008/06/20"/>
    <x v="16"/>
    <m/>
  </r>
  <r>
    <x v="98"/>
    <s v="230"/>
    <s v="2008/08/07"/>
    <x v="3"/>
    <m/>
  </r>
  <r>
    <x v="98"/>
    <s v="230"/>
    <s v="2009/07/21"/>
    <x v="3"/>
    <m/>
  </r>
  <r>
    <x v="98"/>
    <s v="230"/>
    <s v="2009/10/17"/>
    <x v="2"/>
    <m/>
  </r>
  <r>
    <x v="98"/>
    <s v="230"/>
    <s v="2010/10/29"/>
    <x v="2"/>
    <m/>
  </r>
  <r>
    <x v="98"/>
    <s v="230"/>
    <s v="2010/10/29"/>
    <x v="3"/>
    <m/>
  </r>
  <r>
    <x v="98"/>
    <s v="230"/>
    <s v="2010/10/30"/>
    <x v="3"/>
    <m/>
  </r>
  <r>
    <x v="98"/>
    <s v="230"/>
    <s v="2011/04/07"/>
    <x v="2"/>
    <n v="4"/>
  </r>
  <r>
    <x v="98"/>
    <s v="230"/>
    <s v="2011/04/07"/>
    <x v="3"/>
    <n v="6"/>
  </r>
  <r>
    <x v="98"/>
    <s v="230"/>
    <s v="2011/08/02"/>
    <x v="2"/>
    <m/>
  </r>
  <r>
    <x v="98"/>
    <s v="230"/>
    <s v="2011/09/14"/>
    <x v="1"/>
    <m/>
  </r>
  <r>
    <x v="98"/>
    <s v="230"/>
    <s v="2011/09/14"/>
    <x v="3"/>
    <m/>
  </r>
  <r>
    <x v="98"/>
    <s v="230"/>
    <s v="2017/05/16"/>
    <x v="3"/>
    <m/>
  </r>
  <r>
    <x v="99"/>
    <s v="110"/>
    <s v="1999/01/11"/>
    <x v="3"/>
    <m/>
  </r>
  <r>
    <x v="99"/>
    <s v="110"/>
    <s v="2003/12/11"/>
    <x v="2"/>
    <m/>
  </r>
  <r>
    <x v="99"/>
    <s v="110"/>
    <s v="2005/03/02"/>
    <x v="3"/>
    <m/>
  </r>
  <r>
    <x v="99"/>
    <s v="110"/>
    <s v="2005/03/03"/>
    <x v="2"/>
    <m/>
  </r>
  <r>
    <x v="99"/>
    <s v="110"/>
    <s v="2009/07/21"/>
    <x v="3"/>
    <m/>
  </r>
  <r>
    <x v="99"/>
    <s v="110"/>
    <s v="2009/08/18"/>
    <x v="2"/>
    <m/>
  </r>
  <r>
    <x v="99"/>
    <s v="110"/>
    <s v="2009/10/13"/>
    <x v="2"/>
    <m/>
  </r>
  <r>
    <x v="99"/>
    <s v="110"/>
    <s v="2009/10/21"/>
    <x v="2"/>
    <m/>
  </r>
  <r>
    <x v="99"/>
    <s v="110"/>
    <s v="2010/04/12"/>
    <x v="0"/>
    <m/>
  </r>
  <r>
    <x v="99"/>
    <s v="110"/>
    <s v="2011/04/21"/>
    <x v="2"/>
    <m/>
  </r>
  <r>
    <x v="99"/>
    <s v="110"/>
    <s v="2011/08/01"/>
    <x v="0"/>
    <m/>
  </r>
  <r>
    <x v="99"/>
    <s v="110"/>
    <s v="2011/09/16"/>
    <x v="2"/>
    <m/>
  </r>
  <r>
    <x v="99"/>
    <s v="110"/>
    <s v="2011/09/21"/>
    <x v="2"/>
    <m/>
  </r>
  <r>
    <x v="99"/>
    <s v="110"/>
    <s v="2011/10/03"/>
    <x v="3"/>
    <m/>
  </r>
  <r>
    <x v="99"/>
    <s v="110"/>
    <s v="2011/10/19"/>
    <x v="2"/>
    <m/>
  </r>
  <r>
    <x v="99"/>
    <s v="110"/>
    <s v="2012/04/00"/>
    <x v="2"/>
    <m/>
  </r>
  <r>
    <x v="99"/>
    <s v="110"/>
    <s v="2012/04/23"/>
    <x v="2"/>
    <m/>
  </r>
  <r>
    <x v="99"/>
    <s v="110"/>
    <s v="2012/04/28"/>
    <x v="2"/>
    <m/>
  </r>
  <r>
    <x v="99"/>
    <s v="110"/>
    <s v="2013/05/10"/>
    <x v="2"/>
    <m/>
  </r>
  <r>
    <x v="100"/>
    <s v="412"/>
    <s v="2001/03/13"/>
    <x v="16"/>
    <m/>
  </r>
  <r>
    <x v="100"/>
    <s v="412"/>
    <s v="2009/05/14"/>
    <x v="2"/>
    <m/>
  </r>
  <r>
    <x v="100"/>
    <s v="412"/>
    <s v="2009/05/14"/>
    <x v="3"/>
    <m/>
  </r>
  <r>
    <x v="100"/>
    <s v="412"/>
    <s v="2009/10/30"/>
    <x v="11"/>
    <m/>
  </r>
  <r>
    <x v="100"/>
    <s v="412"/>
    <s v="2010/05/15"/>
    <x v="30"/>
    <m/>
  </r>
  <r>
    <x v="100"/>
    <s v="412"/>
    <s v="2010/05/25"/>
    <x v="2"/>
    <m/>
  </r>
  <r>
    <x v="100"/>
    <s v="412"/>
    <s v="2011/05/26"/>
    <x v="2"/>
    <m/>
  </r>
  <r>
    <x v="100"/>
    <s v="412"/>
    <s v="2011/05/26"/>
    <x v="3"/>
    <m/>
  </r>
  <r>
    <x v="100"/>
    <s v="412"/>
    <s v="2011/09/22"/>
    <x v="2"/>
    <m/>
  </r>
  <r>
    <x v="100"/>
    <s v="412"/>
    <s v="2015/02/08"/>
    <x v="3"/>
    <m/>
  </r>
  <r>
    <x v="100"/>
    <s v="412"/>
    <s v="2016/10/12"/>
    <x v="18"/>
    <m/>
  </r>
  <r>
    <x v="101"/>
    <s v="211"/>
    <s v="2011/08/02"/>
    <x v="0"/>
    <m/>
  </r>
  <r>
    <x v="101"/>
    <s v="211"/>
    <s v="2011/11/13"/>
    <x v="3"/>
    <m/>
  </r>
  <r>
    <x v="101"/>
    <s v="211"/>
    <s v="2011/11/15"/>
    <x v="2"/>
    <m/>
  </r>
  <r>
    <x v="101"/>
    <s v="211"/>
    <s v="2012/08/02"/>
    <x v="3"/>
    <m/>
  </r>
  <r>
    <x v="101"/>
    <s v="211"/>
    <s v="2012/09/00"/>
    <x v="2"/>
    <m/>
  </r>
  <r>
    <x v="101"/>
    <s v="211"/>
    <s v="2012/09/00"/>
    <x v="3"/>
    <m/>
  </r>
  <r>
    <x v="101"/>
    <s v="211"/>
    <s v="2013/03/19"/>
    <x v="2"/>
    <m/>
  </r>
  <r>
    <x v="101"/>
    <s v="211"/>
    <s v="2013/09/00"/>
    <x v="2"/>
    <m/>
  </r>
  <r>
    <x v="101"/>
    <s v="211"/>
    <s v="2015/04/02"/>
    <x v="2"/>
    <m/>
  </r>
  <r>
    <x v="101"/>
    <s v="211"/>
    <s v="2017/02/01"/>
    <x v="2"/>
    <m/>
  </r>
  <r>
    <x v="102"/>
    <s v="232"/>
    <s v="1992/00/00"/>
    <x v="3"/>
    <m/>
  </r>
  <r>
    <x v="102"/>
    <s v="232"/>
    <s v="2001/10/08"/>
    <x v="2"/>
    <m/>
  </r>
  <r>
    <x v="102"/>
    <s v="232"/>
    <s v="2006/08/05"/>
    <x v="2"/>
    <n v="5"/>
  </r>
  <r>
    <x v="102"/>
    <s v="232"/>
    <s v="2007/07/00"/>
    <x v="2"/>
    <m/>
  </r>
  <r>
    <x v="102"/>
    <s v="232"/>
    <s v="2007/08/00"/>
    <x v="2"/>
    <m/>
  </r>
  <r>
    <x v="102"/>
    <s v="232"/>
    <s v="2007/08/08"/>
    <x v="2"/>
    <m/>
  </r>
  <r>
    <x v="102"/>
    <s v="232"/>
    <s v="2007/08/24"/>
    <x v="2"/>
    <m/>
  </r>
  <r>
    <x v="102"/>
    <s v="232"/>
    <s v="2007/09/00"/>
    <x v="2"/>
    <n v="15"/>
  </r>
  <r>
    <x v="102"/>
    <s v="232"/>
    <s v="2008/06/02"/>
    <x v="2"/>
    <m/>
  </r>
  <r>
    <x v="102"/>
    <s v="232"/>
    <s v="2009/03/16"/>
    <x v="2"/>
    <m/>
  </r>
  <r>
    <x v="102"/>
    <s v="232"/>
    <s v="2009/03/17"/>
    <x v="11"/>
    <m/>
  </r>
  <r>
    <x v="102"/>
    <s v="232"/>
    <s v="2010/04/12"/>
    <x v="2"/>
    <n v="6"/>
  </r>
  <r>
    <x v="102"/>
    <s v="232"/>
    <s v="2010/05/11"/>
    <x v="2"/>
    <m/>
  </r>
  <r>
    <x v="102"/>
    <s v="232"/>
    <s v="2010/05/12"/>
    <x v="2"/>
    <m/>
  </r>
  <r>
    <x v="102"/>
    <s v="232"/>
    <s v="2010/05/14"/>
    <x v="2"/>
    <m/>
  </r>
  <r>
    <x v="102"/>
    <s v="232"/>
    <s v="2010/05/14"/>
    <x v="3"/>
    <m/>
  </r>
  <r>
    <x v="102"/>
    <s v="232"/>
    <s v="2010/05/25"/>
    <x v="2"/>
    <m/>
  </r>
  <r>
    <x v="102"/>
    <s v="232"/>
    <s v="2010/09/09"/>
    <x v="3"/>
    <m/>
  </r>
  <r>
    <x v="102"/>
    <s v="232"/>
    <s v="2010/09/12"/>
    <x v="3"/>
    <m/>
  </r>
  <r>
    <x v="102"/>
    <s v="232"/>
    <s v="2010/10/08"/>
    <x v="2"/>
    <m/>
  </r>
  <r>
    <x v="102"/>
    <s v="232"/>
    <s v="2011/09/16"/>
    <x v="2"/>
    <n v="20"/>
  </r>
  <r>
    <x v="102"/>
    <s v="232"/>
    <s v="2013/10/07"/>
    <x v="3"/>
    <m/>
  </r>
  <r>
    <x v="102"/>
    <s v="232"/>
    <s v="2013/11/00"/>
    <x v="2"/>
    <m/>
  </r>
  <r>
    <x v="102"/>
    <s v="232"/>
    <s v="2013/11/00"/>
    <x v="3"/>
    <m/>
  </r>
  <r>
    <x v="102"/>
    <s v="232"/>
    <s v="2013/11/01"/>
    <x v="2"/>
    <m/>
  </r>
  <r>
    <x v="102"/>
    <s v="232"/>
    <s v="2013/11/01"/>
    <x v="3"/>
    <m/>
  </r>
  <r>
    <x v="102"/>
    <s v="232"/>
    <s v="2014/05/30"/>
    <x v="2"/>
    <m/>
  </r>
  <r>
    <x v="102"/>
    <s v="232"/>
    <s v="2014/06/04"/>
    <x v="2"/>
    <m/>
  </r>
  <r>
    <x v="102"/>
    <s v="232"/>
    <s v="2014/06/04"/>
    <x v="3"/>
    <m/>
  </r>
  <r>
    <x v="102"/>
    <s v="232"/>
    <s v="2014/12/04"/>
    <x v="2"/>
    <m/>
  </r>
  <r>
    <x v="102"/>
    <s v="232"/>
    <s v="2014/12/04"/>
    <x v="3"/>
    <m/>
  </r>
  <r>
    <x v="102"/>
    <s v="232"/>
    <s v="2015/08/18"/>
    <x v="2"/>
    <m/>
  </r>
  <r>
    <x v="102"/>
    <s v="232"/>
    <s v="2016/01/04"/>
    <x v="5"/>
    <m/>
  </r>
  <r>
    <x v="102"/>
    <s v="232"/>
    <s v="2016/01/04"/>
    <x v="3"/>
    <m/>
  </r>
  <r>
    <x v="102"/>
    <s v="232"/>
    <s v="2016/05/16"/>
    <x v="2"/>
    <m/>
  </r>
  <r>
    <x v="102"/>
    <s v="232"/>
    <s v="2016/05/16"/>
    <x v="3"/>
    <m/>
  </r>
  <r>
    <x v="102"/>
    <s v="232"/>
    <s v="2017/01/04"/>
    <x v="5"/>
    <m/>
  </r>
  <r>
    <x v="103"/>
    <s v="231"/>
    <s v="2000/07/03"/>
    <x v="3"/>
    <m/>
  </r>
  <r>
    <x v="103"/>
    <s v="231"/>
    <s v="2002/07/24"/>
    <x v="5"/>
    <m/>
  </r>
  <r>
    <x v="103"/>
    <s v="231"/>
    <s v="2003/02/00"/>
    <x v="1"/>
    <m/>
  </r>
  <r>
    <x v="103"/>
    <s v="231"/>
    <s v="2003/09/26"/>
    <x v="5"/>
    <m/>
  </r>
  <r>
    <x v="103"/>
    <s v="231"/>
    <s v="2007/07/00"/>
    <x v="1"/>
    <m/>
  </r>
  <r>
    <x v="103"/>
    <s v="231"/>
    <s v="2007/08/23"/>
    <x v="5"/>
    <m/>
  </r>
  <r>
    <x v="103"/>
    <s v="231"/>
    <s v="2008/06/02"/>
    <x v="2"/>
    <m/>
  </r>
  <r>
    <x v="103"/>
    <s v="231"/>
    <s v="2009/04/23"/>
    <x v="3"/>
    <m/>
  </r>
  <r>
    <x v="103"/>
    <s v="231"/>
    <s v="2011/03/27"/>
    <x v="11"/>
    <m/>
  </r>
  <r>
    <x v="103"/>
    <s v="231"/>
    <s v="2011/09/07"/>
    <x v="2"/>
    <m/>
  </r>
  <r>
    <x v="103"/>
    <s v="231"/>
    <s v="2011/10/02"/>
    <x v="2"/>
    <m/>
  </r>
  <r>
    <x v="103"/>
    <s v="231"/>
    <s v="2012/08/00"/>
    <x v="3"/>
    <m/>
  </r>
  <r>
    <x v="103"/>
    <s v="231"/>
    <s v="2012/08/02"/>
    <x v="3"/>
    <m/>
  </r>
  <r>
    <x v="103"/>
    <s v="231"/>
    <s v="2012/09/30"/>
    <x v="3"/>
    <m/>
  </r>
  <r>
    <x v="103"/>
    <s v="231"/>
    <s v="2013/09/00"/>
    <x v="3"/>
    <m/>
  </r>
  <r>
    <x v="103"/>
    <s v="231"/>
    <s v="2015/12/09"/>
    <x v="2"/>
    <m/>
  </r>
  <r>
    <x v="103"/>
    <s v="231"/>
    <s v="2016/11/28"/>
    <x v="9"/>
    <m/>
  </r>
  <r>
    <x v="104"/>
    <s v="111"/>
    <s v="1993/01/20"/>
    <x v="6"/>
    <m/>
  </r>
  <r>
    <x v="104"/>
    <s v="111"/>
    <s v="2005/03/03"/>
    <x v="9"/>
    <m/>
  </r>
  <r>
    <x v="104"/>
    <s v="111"/>
    <s v="2005/03/03"/>
    <x v="2"/>
    <m/>
  </r>
  <r>
    <x v="104"/>
    <s v="111"/>
    <s v="2009/07/21"/>
    <x v="3"/>
    <m/>
  </r>
  <r>
    <x v="104"/>
    <s v="111"/>
    <s v="2010/03/25"/>
    <x v="2"/>
    <m/>
  </r>
  <r>
    <x v="104"/>
    <s v="111"/>
    <s v="2010/04/15"/>
    <x v="3"/>
    <m/>
  </r>
  <r>
    <x v="104"/>
    <s v="111"/>
    <s v="2010/04/25"/>
    <x v="2"/>
    <m/>
  </r>
  <r>
    <x v="104"/>
    <s v="111"/>
    <s v="2010/04/29"/>
    <x v="2"/>
    <m/>
  </r>
  <r>
    <x v="104"/>
    <s v="111"/>
    <s v="2010/10/04"/>
    <x v="2"/>
    <m/>
  </r>
  <r>
    <x v="104"/>
    <s v="111"/>
    <s v="2010/10/04"/>
    <x v="3"/>
    <m/>
  </r>
  <r>
    <x v="104"/>
    <s v="111"/>
    <s v="2010/11/11"/>
    <x v="2"/>
    <m/>
  </r>
  <r>
    <x v="104"/>
    <s v="111"/>
    <s v="2010/12/02"/>
    <x v="2"/>
    <m/>
  </r>
  <r>
    <x v="104"/>
    <s v="111"/>
    <s v="2011/09/15"/>
    <x v="8"/>
    <m/>
  </r>
  <r>
    <x v="104"/>
    <s v="111"/>
    <s v="2011/10/19"/>
    <x v="3"/>
    <m/>
  </r>
  <r>
    <x v="104"/>
    <s v="111"/>
    <s v="2013/03/25"/>
    <x v="2"/>
    <m/>
  </r>
  <r>
    <x v="104"/>
    <s v="111"/>
    <s v="2013/05/18"/>
    <x v="2"/>
    <m/>
  </r>
  <r>
    <x v="104"/>
    <s v="111"/>
    <s v="2016/09/28"/>
    <x v="2"/>
    <m/>
  </r>
  <r>
    <x v="104"/>
    <s v="111"/>
    <s v="2018/01/14"/>
    <x v="2"/>
    <m/>
  </r>
  <r>
    <x v="104"/>
    <s v="111"/>
    <s v="2018/01/14"/>
    <x v="3"/>
    <m/>
  </r>
  <r>
    <x v="105"/>
    <s v="212"/>
    <s v="1994/04/06"/>
    <x v="17"/>
    <m/>
  </r>
  <r>
    <x v="105"/>
    <s v="212"/>
    <s v="2003/02/00"/>
    <x v="1"/>
    <m/>
  </r>
  <r>
    <x v="105"/>
    <s v="212"/>
    <s v="2006/11/28"/>
    <x v="2"/>
    <m/>
  </r>
  <r>
    <x v="105"/>
    <s v="212"/>
    <s v="2006/11/28"/>
    <x v="3"/>
    <m/>
  </r>
  <r>
    <x v="105"/>
    <s v="212"/>
    <s v="2009/07/21"/>
    <x v="3"/>
    <m/>
  </r>
  <r>
    <x v="105"/>
    <s v="212"/>
    <s v="2010/03/04"/>
    <x v="2"/>
    <m/>
  </r>
  <r>
    <x v="105"/>
    <s v="212"/>
    <s v="2010/03/19"/>
    <x v="2"/>
    <m/>
  </r>
  <r>
    <x v="105"/>
    <s v="212"/>
    <s v="2010/03/19"/>
    <x v="3"/>
    <m/>
  </r>
  <r>
    <x v="105"/>
    <s v="212"/>
    <s v="2010/05/01"/>
    <x v="3"/>
    <m/>
  </r>
  <r>
    <x v="105"/>
    <s v="212"/>
    <s v="2010/05/11"/>
    <x v="2"/>
    <m/>
  </r>
  <r>
    <x v="105"/>
    <s v="212"/>
    <s v="2010/05/11"/>
    <x v="3"/>
    <m/>
  </r>
  <r>
    <x v="105"/>
    <s v="212"/>
    <s v="2010/05/25"/>
    <x v="2"/>
    <m/>
  </r>
  <r>
    <x v="105"/>
    <s v="212"/>
    <s v="2011/04/01"/>
    <x v="19"/>
    <m/>
  </r>
  <r>
    <x v="105"/>
    <s v="212"/>
    <s v="2011/04/01"/>
    <x v="2"/>
    <m/>
  </r>
  <r>
    <x v="105"/>
    <s v="212"/>
    <s v="2011/04/01"/>
    <x v="3"/>
    <m/>
  </r>
  <r>
    <x v="105"/>
    <s v="212"/>
    <s v="2011/05/11"/>
    <x v="2"/>
    <m/>
  </r>
  <r>
    <x v="105"/>
    <s v="212"/>
    <s v="2011/06/15"/>
    <x v="8"/>
    <m/>
  </r>
  <r>
    <x v="105"/>
    <s v="212"/>
    <s v="2011/09/01"/>
    <x v="2"/>
    <m/>
  </r>
  <r>
    <x v="105"/>
    <s v="212"/>
    <s v="2011/09/07"/>
    <x v="2"/>
    <m/>
  </r>
  <r>
    <x v="105"/>
    <s v="212"/>
    <s v="2011/09/26"/>
    <x v="2"/>
    <m/>
  </r>
  <r>
    <x v="105"/>
    <s v="212"/>
    <s v="2011/09/26"/>
    <x v="3"/>
    <m/>
  </r>
  <r>
    <x v="105"/>
    <s v="212"/>
    <s v="2011/09/29"/>
    <x v="2"/>
    <m/>
  </r>
  <r>
    <x v="105"/>
    <s v="212"/>
    <s v="2011/09/30"/>
    <x v="2"/>
    <m/>
  </r>
  <r>
    <x v="105"/>
    <s v="212"/>
    <s v="2013/04/00"/>
    <x v="2"/>
    <m/>
  </r>
  <r>
    <x v="105"/>
    <s v="212"/>
    <s v="2013/09/00"/>
    <x v="2"/>
    <m/>
  </r>
  <r>
    <x v="105"/>
    <s v="212"/>
    <s v="2015/04/08"/>
    <x v="2"/>
    <m/>
  </r>
  <r>
    <x v="105"/>
    <s v="212"/>
    <s v="2015/04/08"/>
    <x v="3"/>
    <m/>
  </r>
  <r>
    <x v="105"/>
    <s v="212"/>
    <s v="2015/04/16"/>
    <x v="2"/>
    <m/>
  </r>
  <r>
    <x v="105"/>
    <s v="212"/>
    <s v="2016/05/04"/>
    <x v="11"/>
    <m/>
  </r>
  <r>
    <x v="105"/>
    <s v="212"/>
    <s v="2016/05/04"/>
    <x v="3"/>
    <m/>
  </r>
  <r>
    <x v="105"/>
    <s v="212"/>
    <s v="2017/05/01"/>
    <x v="21"/>
    <m/>
  </r>
  <r>
    <x v="105"/>
    <s v="212"/>
    <s v="2017/05/01"/>
    <x v="11"/>
    <m/>
  </r>
  <r>
    <x v="105"/>
    <s v="212"/>
    <s v="2017/07/04"/>
    <x v="3"/>
    <m/>
  </r>
  <r>
    <x v="106"/>
    <s v="113"/>
    <s v="2001/01/01"/>
    <x v="3"/>
    <m/>
  </r>
  <r>
    <x v="106"/>
    <s v="113"/>
    <s v="2001/05/31"/>
    <x v="3"/>
    <m/>
  </r>
  <r>
    <x v="106"/>
    <s v="113"/>
    <s v="2009/05/09"/>
    <x v="2"/>
    <m/>
  </r>
  <r>
    <x v="106"/>
    <s v="113"/>
    <s v="2010/02/22"/>
    <x v="3"/>
    <m/>
  </r>
  <r>
    <x v="106"/>
    <s v="113"/>
    <s v="2010/04/21"/>
    <x v="2"/>
    <m/>
  </r>
  <r>
    <x v="106"/>
    <s v="113"/>
    <s v="2013/09/28"/>
    <x v="2"/>
    <m/>
  </r>
  <r>
    <x v="106"/>
    <s v="113"/>
    <s v="2015/05/18"/>
    <x v="2"/>
    <m/>
  </r>
  <r>
    <x v="106"/>
    <s v="113"/>
    <s v="2016/11/11"/>
    <x v="2"/>
    <m/>
  </r>
  <r>
    <x v="106"/>
    <s v="113"/>
    <s v="2017/08/02"/>
    <x v="3"/>
    <m/>
  </r>
  <r>
    <x v="107"/>
    <s v="313"/>
    <s v="2006/12/00"/>
    <x v="4"/>
    <m/>
  </r>
  <r>
    <x v="107"/>
    <s v="313"/>
    <s v="2007/02/12"/>
    <x v="5"/>
    <m/>
  </r>
  <r>
    <x v="107"/>
    <s v="313"/>
    <s v="2007/10/25"/>
    <x v="25"/>
    <m/>
  </r>
  <r>
    <x v="107"/>
    <s v="313"/>
    <s v="2009/03/26"/>
    <x v="3"/>
    <m/>
  </r>
  <r>
    <x v="107"/>
    <s v="313"/>
    <s v="2011/08/01"/>
    <x v="0"/>
    <m/>
  </r>
  <r>
    <x v="107"/>
    <s v="313"/>
    <s v="2011/09/05"/>
    <x v="5"/>
    <m/>
  </r>
  <r>
    <x v="107"/>
    <s v="313"/>
    <s v="2011/09/16"/>
    <x v="2"/>
    <m/>
  </r>
  <r>
    <x v="107"/>
    <s v="313"/>
    <s v="2011/09/16"/>
    <x v="3"/>
    <m/>
  </r>
  <r>
    <x v="108"/>
    <s v="328"/>
    <s v="2000/00/00"/>
    <x v="13"/>
    <m/>
  </r>
  <r>
    <x v="108"/>
    <s v="328"/>
    <s v="2009/06/19"/>
    <x v="0"/>
    <m/>
  </r>
  <r>
    <x v="108"/>
    <s v="328"/>
    <s v="2010/02/08"/>
    <x v="3"/>
    <m/>
  </r>
  <r>
    <x v="108"/>
    <s v="328"/>
    <s v="2011/06/28"/>
    <x v="8"/>
    <m/>
  </r>
  <r>
    <x v="108"/>
    <s v="328"/>
    <s v="2011/09/14"/>
    <x v="0"/>
    <m/>
  </r>
  <r>
    <x v="108"/>
    <s v="328"/>
    <s v="2012/06/09"/>
    <x v="3"/>
    <m/>
  </r>
  <r>
    <x v="108"/>
    <s v="328"/>
    <s v="2017/04/13"/>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30" applyNumberFormats="0" applyBorderFormats="0" applyFontFormats="0" applyPatternFormats="0" applyAlignmentFormats="0" applyWidthHeightFormats="1" dataCaption="Werte" grandTotalCaption="Result overall" updatedVersion="4" minRefreshableVersion="3" useAutoFormatting="1" itemPrintTitles="1" createdVersion="7" indent="0" outline="1" outlineData="1" multipleFieldFilters="0" rowHeaderCaption="District" colHeaderCaption="District">
  <location ref="K23:L70" firstHeaderRow="2" firstDataRow="2" firstDataCol="1" rowPageCount="1" colPageCount="1"/>
  <pivotFields count="8">
    <pivotField axis="axisRow" showAll="0">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showAll="0"/>
    <pivotField showAll="0">
      <items count="1063">
        <item x="93"/>
        <item x="94"/>
        <item x="95"/>
        <item x="650"/>
        <item x="0"/>
        <item x="387"/>
        <item x="239"/>
        <item x="512"/>
        <item x="314"/>
        <item x="739"/>
        <item x="69"/>
        <item x="678"/>
        <item x="438"/>
        <item x="995"/>
        <item x="996"/>
        <item x="913"/>
        <item x="740"/>
        <item x="439"/>
        <item x="513"/>
        <item x="741"/>
        <item x="315"/>
        <item x="416"/>
        <item x="176"/>
        <item x="331"/>
        <item x="845"/>
        <item x="846"/>
        <item x="976"/>
        <item x="202"/>
        <item x="440"/>
        <item x="656"/>
        <item x="824"/>
        <item x="760"/>
        <item x="847"/>
        <item x="848"/>
        <item x="203"/>
        <item x="1035"/>
        <item x="718"/>
        <item x="274"/>
        <item x="1038"/>
        <item x="301"/>
        <item x="679"/>
        <item x="514"/>
        <item x="919"/>
        <item x="680"/>
        <item x="302"/>
        <item x="388"/>
        <item x="441"/>
        <item x="1028"/>
        <item x="742"/>
        <item x="681"/>
        <item x="874"/>
        <item x="719"/>
        <item x="515"/>
        <item x="442"/>
        <item x="516"/>
        <item x="443"/>
        <item x="444"/>
        <item x="445"/>
        <item x="825"/>
        <item x="70"/>
        <item x="332"/>
        <item x="682"/>
        <item x="96"/>
        <item x="849"/>
        <item x="65"/>
        <item x="446"/>
        <item x="447"/>
        <item x="333"/>
        <item x="66"/>
        <item x="502"/>
        <item x="850"/>
        <item x="288"/>
        <item x="743"/>
        <item x="826"/>
        <item x="698"/>
        <item x="448"/>
        <item x="449"/>
        <item x="827"/>
        <item x="97"/>
        <item x="902"/>
        <item x="469"/>
        <item x="761"/>
        <item x="851"/>
        <item x="977"/>
        <item x="635"/>
        <item x="592"/>
        <item x="616"/>
        <item x="683"/>
        <item x="657"/>
        <item x="720"/>
        <item x="699"/>
        <item x="920"/>
        <item x="450"/>
        <item x="517"/>
        <item x="762"/>
        <item x="617"/>
        <item x="518"/>
        <item x="519"/>
        <item x="417"/>
        <item x="520"/>
        <item x="521"/>
        <item x="67"/>
        <item x="934"/>
        <item x="71"/>
        <item x="1004"/>
        <item x="204"/>
        <item x="684"/>
        <item x="211"/>
        <item x="618"/>
        <item x="651"/>
        <item x="72"/>
        <item x="828"/>
        <item x="903"/>
        <item x="619"/>
        <item x="372"/>
        <item x="205"/>
        <item x="1039"/>
        <item x="1005"/>
        <item x="144"/>
        <item x="744"/>
        <item x="522"/>
        <item x="373"/>
        <item x="745"/>
        <item x="982"/>
        <item x="334"/>
        <item x="8"/>
        <item x="212"/>
        <item x="921"/>
        <item x="892"/>
        <item x="852"/>
        <item x="922"/>
        <item x="581"/>
        <item x="374"/>
        <item x="893"/>
        <item x="26"/>
        <item x="547"/>
        <item x="138"/>
        <item x="1050"/>
        <item x="363"/>
        <item x="904"/>
        <item x="763"/>
        <item x="335"/>
        <item x="565"/>
        <item x="177"/>
        <item x="1"/>
        <item x="503"/>
        <item x="73"/>
        <item x="692"/>
        <item x="213"/>
        <item x="139"/>
        <item x="523"/>
        <item x="451"/>
        <item x="452"/>
        <item x="303"/>
        <item x="1029"/>
        <item x="875"/>
        <item x="620"/>
        <item x="746"/>
        <item x="566"/>
        <item x="876"/>
        <item x="289"/>
        <item x="941"/>
        <item x="453"/>
        <item x="933"/>
        <item x="983"/>
        <item x="877"/>
        <item x="206"/>
        <item x="524"/>
        <item x="418"/>
        <item x="454"/>
        <item x="878"/>
        <item x="59"/>
        <item x="942"/>
        <item x="984"/>
        <item x="164"/>
        <item x="525"/>
        <item x="721"/>
        <item x="375"/>
        <item x="389"/>
        <item x="455"/>
        <item x="879"/>
        <item x="658"/>
        <item x="747"/>
        <item x="336"/>
        <item x="1051"/>
        <item x="156"/>
        <item x="504"/>
        <item x="505"/>
        <item x="290"/>
        <item x="456"/>
        <item x="593"/>
        <item x="526"/>
        <item x="594"/>
        <item x="419"/>
        <item x="829"/>
        <item x="732"/>
        <item x="567"/>
        <item x="693"/>
        <item x="923"/>
        <item x="835"/>
        <item x="506"/>
        <item x="207"/>
        <item x="507"/>
        <item x="457"/>
        <item x="338"/>
        <item x="60"/>
        <item x="880"/>
        <item x="860"/>
        <item x="458"/>
        <item x="246"/>
        <item x="652"/>
        <item x="459"/>
        <item x="9"/>
        <item x="470"/>
        <item x="671"/>
        <item x="35"/>
        <item x="548"/>
        <item x="208"/>
        <item x="764"/>
        <item x="910"/>
        <item x="973"/>
        <item x="765"/>
        <item x="766"/>
        <item x="527"/>
        <item x="881"/>
        <item x="637"/>
        <item x="471"/>
        <item x="98"/>
        <item x="99"/>
        <item x="943"/>
        <item x="2"/>
        <item x="74"/>
        <item x="214"/>
        <item x="460"/>
        <item x="1052"/>
        <item x="36"/>
        <item x="100"/>
        <item x="101"/>
        <item x="1006"/>
        <item x="1030"/>
        <item x="37"/>
        <item x="472"/>
        <item x="38"/>
        <item x="215"/>
        <item x="685"/>
        <item x="304"/>
        <item x="11"/>
        <item x="461"/>
        <item x="861"/>
        <item x="39"/>
        <item x="40"/>
        <item x="102"/>
        <item x="767"/>
        <item x="103"/>
        <item x="10"/>
        <item x="462"/>
        <item x="768"/>
        <item x="41"/>
        <item x="944"/>
        <item x="216"/>
        <item x="686"/>
        <item x="638"/>
        <item x="882"/>
        <item x="481"/>
        <item x="883"/>
        <item x="884"/>
        <item x="885"/>
        <item x="582"/>
        <item x="3"/>
        <item x="964"/>
        <item x="42"/>
        <item x="431"/>
        <item x="339"/>
        <item x="836"/>
        <item x="165"/>
        <item x="837"/>
        <item x="838"/>
        <item x="748"/>
        <item x="4"/>
        <item x="769"/>
        <item x="965"/>
        <item x="364"/>
        <item x="1007"/>
        <item x="1008"/>
        <item x="1009"/>
        <item x="75"/>
        <item x="217"/>
        <item x="61"/>
        <item x="733"/>
        <item x="1059"/>
        <item x="43"/>
        <item x="62"/>
        <item x="711"/>
        <item x="749"/>
        <item x="750"/>
        <item x="751"/>
        <item x="44"/>
        <item x="316"/>
        <item x="528"/>
        <item x="1031"/>
        <item x="166"/>
        <item x="1053"/>
        <item x="997"/>
        <item x="639"/>
        <item x="45"/>
        <item x="5"/>
        <item x="886"/>
        <item x="636"/>
        <item x="924"/>
        <item x="905"/>
        <item x="887"/>
        <item x="549"/>
        <item x="6"/>
        <item x="966"/>
        <item x="282"/>
        <item x="86"/>
        <item x="76"/>
        <item x="595"/>
        <item x="717"/>
        <item x="985"/>
        <item x="609"/>
        <item x="770"/>
        <item x="771"/>
        <item x="772"/>
        <item x="862"/>
        <item x="610"/>
        <item x="340"/>
        <item x="420"/>
        <item x="218"/>
        <item x="473"/>
        <item x="493"/>
        <item x="167"/>
        <item x="168"/>
        <item x="568"/>
        <item x="390"/>
        <item x="391"/>
        <item x="986"/>
        <item x="816"/>
        <item x="604"/>
        <item x="704"/>
        <item x="169"/>
        <item x="240"/>
        <item x="241"/>
        <item x="700"/>
        <item x="705"/>
        <item x="998"/>
        <item x="687"/>
        <item x="46"/>
        <item x="392"/>
        <item x="104"/>
        <item x="105"/>
        <item x="888"/>
        <item x="752"/>
        <item x="393"/>
        <item x="662"/>
        <item x="688"/>
        <item x="773"/>
        <item x="106"/>
        <item x="178"/>
        <item x="247"/>
        <item x="753"/>
        <item x="107"/>
        <item x="672"/>
        <item x="108"/>
        <item x="248"/>
        <item x="421"/>
        <item x="935"/>
        <item x="145"/>
        <item x="774"/>
        <item x="1010"/>
        <item x="317"/>
        <item x="1040"/>
        <item x="109"/>
        <item x="775"/>
        <item x="179"/>
        <item x="895"/>
        <item x="341"/>
        <item x="284"/>
        <item x="157"/>
        <item x="863"/>
        <item x="776"/>
        <item x="987"/>
        <item x="474"/>
        <item x="853"/>
        <item x="854"/>
        <item x="777"/>
        <item x="110"/>
        <item x="1054"/>
        <item x="249"/>
        <item x="111"/>
        <item x="889"/>
        <item x="305"/>
        <item x="342"/>
        <item x="621"/>
        <item x="394"/>
        <item x="1011"/>
        <item x="1012"/>
        <item x="734"/>
        <item x="1013"/>
        <item x="180"/>
        <item x="395"/>
        <item x="396"/>
        <item x="508"/>
        <item x="397"/>
        <item x="1041"/>
        <item x="653"/>
        <item x="112"/>
        <item x="343"/>
        <item x="722"/>
        <item x="550"/>
        <item x="68"/>
        <item x="306"/>
        <item x="47"/>
        <item x="817"/>
        <item x="914"/>
        <item x="158"/>
        <item x="113"/>
        <item x="365"/>
        <item x="778"/>
        <item x="291"/>
        <item x="114"/>
        <item x="17"/>
        <item x="1014"/>
        <item x="583"/>
        <item x="1015"/>
        <item x="551"/>
        <item x="552"/>
        <item x="318"/>
        <item x="463"/>
        <item x="553"/>
        <item x="730"/>
        <item x="936"/>
        <item x="319"/>
        <item x="596"/>
        <item x="810"/>
        <item x="48"/>
        <item x="115"/>
        <item x="116"/>
        <item x="146"/>
        <item x="49"/>
        <item x="1016"/>
        <item x="663"/>
        <item x="283"/>
        <item x="818"/>
        <item x="706"/>
        <item x="147"/>
        <item x="429"/>
        <item x="664"/>
        <item x="978"/>
        <item x="979"/>
        <item x="643"/>
        <item x="433"/>
        <item x="434"/>
        <item x="1032"/>
        <item x="22"/>
        <item x="320"/>
        <item x="855"/>
        <item x="819"/>
        <item x="830"/>
        <item x="464"/>
        <item x="170"/>
        <item x="376"/>
        <item x="644"/>
        <item x="494"/>
        <item x="495"/>
        <item x="654"/>
        <item x="27"/>
        <item x="250"/>
        <item x="171"/>
        <item x="670"/>
        <item x="864"/>
        <item x="856"/>
        <item x="597"/>
        <item x="209"/>
        <item x="831"/>
        <item x="23"/>
        <item x="569"/>
        <item x="598"/>
        <item x="321"/>
        <item x="322"/>
        <item x="323"/>
        <item x="570"/>
        <item x="172"/>
        <item x="571"/>
        <item x="811"/>
        <item x="398"/>
        <item x="665"/>
        <item x="1042"/>
        <item x="496"/>
        <item x="915"/>
        <item x="666"/>
        <item x="645"/>
        <item x="646"/>
        <item x="7"/>
        <item x="572"/>
        <item x="573"/>
        <item x="271"/>
        <item x="574"/>
        <item x="988"/>
        <item x="465"/>
        <item x="466"/>
        <item x="659"/>
        <item x="344"/>
        <item x="812"/>
        <item x="813"/>
        <item x="689"/>
        <item x="377"/>
        <item x="735"/>
        <item x="529"/>
        <item x="1043"/>
        <item x="712"/>
        <item x="713"/>
        <item x="911"/>
        <item x="999"/>
        <item x="575"/>
        <item x="890"/>
        <item x="184"/>
        <item x="292"/>
        <item x="293"/>
        <item x="673"/>
        <item x="77"/>
        <item x="1044"/>
        <item x="150"/>
        <item x="294"/>
        <item x="366"/>
        <item x="24"/>
        <item x="151"/>
        <item x="18"/>
        <item x="19"/>
        <item x="614"/>
        <item x="467"/>
        <item x="963"/>
        <item x="251"/>
        <item x="152"/>
        <item x="78"/>
        <item x="153"/>
        <item x="337"/>
        <item x="660"/>
        <item x="185"/>
        <item x="906"/>
        <item x="148"/>
        <item x="285"/>
        <item x="723"/>
        <item x="1060"/>
        <item x="186"/>
        <item x="661"/>
        <item x="159"/>
        <item x="907"/>
        <item x="378"/>
        <item x="295"/>
        <item x="379"/>
        <item x="937"/>
        <item x="380"/>
        <item x="117"/>
        <item x="275"/>
        <item x="381"/>
        <item x="187"/>
        <item x="286"/>
        <item x="945"/>
        <item x="118"/>
        <item x="188"/>
        <item x="1045"/>
        <item x="605"/>
        <item x="189"/>
        <item x="839"/>
        <item x="190"/>
        <item x="640"/>
        <item x="252"/>
        <item x="779"/>
        <item x="25"/>
        <item x="28"/>
        <item x="79"/>
        <item x="622"/>
        <item x="497"/>
        <item x="253"/>
        <item x="119"/>
        <item x="989"/>
        <item x="916"/>
        <item x="160"/>
        <item x="149"/>
        <item x="1046"/>
        <item x="1047"/>
        <item x="530"/>
        <item x="191"/>
        <item x="307"/>
        <item x="754"/>
        <item x="181"/>
        <item x="468"/>
        <item x="891"/>
        <item x="576"/>
        <item x="554"/>
        <item x="577"/>
        <item x="674"/>
        <item x="690"/>
        <item x="80"/>
        <item x="1001"/>
        <item x="50"/>
        <item x="925"/>
        <item x="584"/>
        <item x="917"/>
        <item x="51"/>
        <item x="120"/>
        <item x="382"/>
        <item x="296"/>
        <item x="287"/>
        <item x="926"/>
        <item x="780"/>
        <item x="345"/>
        <item x="599"/>
        <item x="383"/>
        <item x="154"/>
        <item x="990"/>
        <item x="991"/>
        <item x="938"/>
        <item x="939"/>
        <item x="714"/>
        <item x="992"/>
        <item x="121"/>
        <item x="1017"/>
        <item x="272"/>
        <item x="52"/>
        <item x="927"/>
        <item x="940"/>
        <item x="122"/>
        <item x="123"/>
        <item x="655"/>
        <item x="124"/>
        <item x="641"/>
        <item x="967"/>
        <item x="600"/>
        <item x="81"/>
        <item x="53"/>
        <item x="555"/>
        <item x="63"/>
        <item x="498"/>
        <item x="12"/>
        <item x="219"/>
        <item x="161"/>
        <item x="968"/>
        <item x="585"/>
        <item x="1002"/>
        <item x="430"/>
        <item x="125"/>
        <item x="126"/>
        <item x="324"/>
        <item x="82"/>
        <item x="13"/>
        <item x="647"/>
        <item x="586"/>
        <item x="896"/>
        <item x="832"/>
        <item x="736"/>
        <item x="499"/>
        <item x="192"/>
        <item x="87"/>
        <item x="88"/>
        <item x="89"/>
        <item x="755"/>
        <item x="90"/>
        <item x="83"/>
        <item x="946"/>
        <item x="422"/>
        <item x="346"/>
        <item x="54"/>
        <item x="606"/>
        <item x="173"/>
        <item x="308"/>
        <item x="756"/>
        <item x="757"/>
        <item x="254"/>
        <item x="91"/>
        <item x="918"/>
        <item x="623"/>
        <item x="277"/>
        <item x="624"/>
        <item x="587"/>
        <item x="625"/>
        <item x="897"/>
        <item x="626"/>
        <item x="781"/>
        <item x="627"/>
        <item x="193"/>
        <item x="182"/>
        <item x="347"/>
        <item x="628"/>
        <item x="423"/>
        <item x="278"/>
        <item x="432"/>
        <item x="29"/>
        <item x="531"/>
        <item x="532"/>
        <item x="30"/>
        <item x="533"/>
        <item x="276"/>
        <item x="424"/>
        <item x="993"/>
        <item x="1036"/>
        <item x="578"/>
        <item x="384"/>
        <item x="642"/>
        <item x="385"/>
        <item x="279"/>
        <item x="500"/>
        <item x="534"/>
        <item x="509"/>
        <item x="64"/>
        <item x="127"/>
        <item x="128"/>
        <item x="588"/>
        <item x="220"/>
        <item x="92"/>
        <item x="707"/>
        <item x="84"/>
        <item x="865"/>
        <item x="501"/>
        <item x="866"/>
        <item x="221"/>
        <item x="325"/>
        <item x="691"/>
        <item x="782"/>
        <item x="129"/>
        <item x="367"/>
        <item x="130"/>
        <item x="947"/>
        <item x="724"/>
        <item x="725"/>
        <item x="368"/>
        <item x="14"/>
        <item x="15"/>
        <item x="1018"/>
        <item x="369"/>
        <item x="726"/>
        <item x="556"/>
        <item x="326"/>
        <item x="611"/>
        <item x="297"/>
        <item x="783"/>
        <item x="557"/>
        <item x="1019"/>
        <item x="1020"/>
        <item x="85"/>
        <item x="298"/>
        <item x="20"/>
        <item x="55"/>
        <item x="948"/>
        <item x="299"/>
        <item x="857"/>
        <item x="535"/>
        <item x="737"/>
        <item x="675"/>
        <item x="912"/>
        <item x="255"/>
        <item x="475"/>
        <item x="949"/>
        <item x="928"/>
        <item x="327"/>
        <item x="399"/>
        <item x="727"/>
        <item x="370"/>
        <item x="400"/>
        <item x="536"/>
        <item x="401"/>
        <item x="402"/>
        <item x="328"/>
        <item x="950"/>
        <item x="329"/>
        <item x="222"/>
        <item x="667"/>
        <item x="476"/>
        <item x="140"/>
        <item x="601"/>
        <item x="668"/>
        <item x="602"/>
        <item x="820"/>
        <item x="701"/>
        <item x="821"/>
        <item x="477"/>
        <item x="348"/>
        <item x="155"/>
        <item x="256"/>
        <item x="840"/>
        <item x="537"/>
        <item x="538"/>
        <item x="738"/>
        <item x="1021"/>
        <item x="223"/>
        <item x="349"/>
        <item x="131"/>
        <item x="1022"/>
        <item x="132"/>
        <item x="224"/>
        <item x="607"/>
        <item x="257"/>
        <item x="225"/>
        <item x="273"/>
        <item x="784"/>
        <item x="929"/>
        <item x="539"/>
        <item x="482"/>
        <item x="174"/>
        <item x="403"/>
        <item x="930"/>
        <item x="300"/>
        <item x="21"/>
        <item x="133"/>
        <item x="330"/>
        <item x="404"/>
        <item x="669"/>
        <item x="350"/>
        <item x="16"/>
        <item x="558"/>
        <item x="785"/>
        <item x="559"/>
        <item x="951"/>
        <item x="589"/>
        <item x="280"/>
        <item x="814"/>
        <item x="952"/>
        <item x="1000"/>
        <item x="258"/>
        <item x="841"/>
        <item x="842"/>
        <item x="931"/>
        <item x="932"/>
        <item x="843"/>
        <item x="405"/>
        <item x="1023"/>
        <item x="953"/>
        <item x="629"/>
        <item x="974"/>
        <item x="954"/>
        <item x="975"/>
        <item x="603"/>
        <item x="406"/>
        <item x="980"/>
        <item x="676"/>
        <item x="955"/>
        <item x="786"/>
        <item x="898"/>
        <item x="425"/>
        <item x="899"/>
        <item x="351"/>
        <item x="352"/>
        <item x="483"/>
        <item x="484"/>
        <item x="612"/>
        <item x="787"/>
        <item x="407"/>
        <item x="226"/>
        <item x="900"/>
        <item x="227"/>
        <item x="408"/>
        <item x="894"/>
        <item x="867"/>
        <item x="956"/>
        <item x="228"/>
        <item x="815"/>
        <item x="868"/>
        <item x="758"/>
        <item x="702"/>
        <item x="957"/>
        <item x="648"/>
        <item x="1003"/>
        <item x="435"/>
        <item x="31"/>
        <item x="788"/>
        <item x="908"/>
        <item x="485"/>
        <item x="540"/>
        <item x="958"/>
        <item x="833"/>
        <item x="715"/>
        <item x="789"/>
        <item x="409"/>
        <item x="134"/>
        <item x="56"/>
        <item x="194"/>
        <item x="410"/>
        <item x="694"/>
        <item x="411"/>
        <item x="412"/>
        <item x="790"/>
        <item x="1055"/>
        <item x="242"/>
        <item x="703"/>
        <item x="259"/>
        <item x="243"/>
        <item x="579"/>
        <item x="959"/>
        <item x="791"/>
        <item x="229"/>
        <item x="728"/>
        <item x="960"/>
        <item x="580"/>
        <item x="834"/>
        <item x="909"/>
        <item x="353"/>
        <item x="792"/>
        <item x="969"/>
        <item x="970"/>
        <item x="386"/>
        <item x="244"/>
        <item x="486"/>
        <item x="695"/>
        <item x="971"/>
        <item x="260"/>
        <item x="487"/>
        <item x="230"/>
        <item x="696"/>
        <item x="961"/>
        <item x="231"/>
        <item x="232"/>
        <item x="1033"/>
        <item x="233"/>
        <item x="1024"/>
        <item x="793"/>
        <item x="677"/>
        <item x="962"/>
        <item x="309"/>
        <item x="794"/>
        <item x="200"/>
        <item x="201"/>
        <item x="590"/>
        <item x="310"/>
        <item x="311"/>
        <item x="541"/>
        <item x="615"/>
        <item x="542"/>
        <item x="795"/>
        <item x="543"/>
        <item x="141"/>
        <item x="142"/>
        <item x="709"/>
        <item x="312"/>
        <item x="436"/>
        <item x="1048"/>
        <item x="57"/>
        <item x="1025"/>
        <item x="162"/>
        <item x="560"/>
        <item x="869"/>
        <item x="822"/>
        <item x="488"/>
        <item x="489"/>
        <item x="561"/>
        <item x="731"/>
        <item x="613"/>
        <item x="994"/>
        <item x="708"/>
        <item x="870"/>
        <item x="183"/>
        <item x="972"/>
        <item x="630"/>
        <item x="413"/>
        <item x="281"/>
        <item x="710"/>
        <item x="234"/>
        <item x="235"/>
        <item x="1056"/>
        <item x="32"/>
        <item x="1034"/>
        <item x="414"/>
        <item x="796"/>
        <item x="1026"/>
        <item x="245"/>
        <item x="562"/>
        <item x="797"/>
        <item x="510"/>
        <item x="478"/>
        <item x="798"/>
        <item x="261"/>
        <item x="262"/>
        <item x="799"/>
        <item x="800"/>
        <item x="479"/>
        <item x="195"/>
        <item x="591"/>
        <item x="1061"/>
        <item x="196"/>
        <item x="1049"/>
        <item x="981"/>
        <item x="490"/>
        <item x="197"/>
        <item x="135"/>
        <item x="729"/>
        <item x="198"/>
        <item x="480"/>
        <item x="544"/>
        <item x="236"/>
        <item x="901"/>
        <item x="858"/>
        <item x="1057"/>
        <item x="1058"/>
        <item x="491"/>
        <item x="801"/>
        <item x="492"/>
        <item x="136"/>
        <item x="1027"/>
        <item x="802"/>
        <item x="823"/>
        <item x="210"/>
        <item x="354"/>
        <item x="355"/>
        <item x="563"/>
        <item x="175"/>
        <item x="631"/>
        <item x="356"/>
        <item x="357"/>
        <item x="313"/>
        <item x="358"/>
        <item x="511"/>
        <item x="545"/>
        <item x="632"/>
        <item x="237"/>
        <item x="608"/>
        <item x="871"/>
        <item x="844"/>
        <item x="697"/>
        <item x="263"/>
        <item x="1037"/>
        <item x="803"/>
        <item x="804"/>
        <item x="359"/>
        <item x="360"/>
        <item x="437"/>
        <item x="426"/>
        <item x="427"/>
        <item x="428"/>
        <item x="633"/>
        <item x="264"/>
        <item x="265"/>
        <item x="361"/>
        <item x="564"/>
        <item x="266"/>
        <item x="143"/>
        <item x="805"/>
        <item x="759"/>
        <item x="806"/>
        <item x="807"/>
        <item x="267"/>
        <item x="268"/>
        <item x="58"/>
        <item x="269"/>
        <item x="270"/>
        <item x="872"/>
        <item x="716"/>
        <item x="33"/>
        <item x="238"/>
        <item x="362"/>
        <item x="873"/>
        <item x="634"/>
        <item x="808"/>
        <item x="199"/>
        <item x="163"/>
        <item x="137"/>
        <item x="34"/>
        <item x="546"/>
        <item x="809"/>
        <item x="371"/>
        <item x="859"/>
        <item x="649"/>
        <item x="415"/>
        <item t="default"/>
      </items>
    </pivotField>
    <pivotField axis="axisPage" multipleItemSelectionAllowed="1" showAll="0">
      <items count="28">
        <item h="1" x="3"/>
        <item h="1" x="18"/>
        <item h="1" x="22"/>
        <item h="1" x="5"/>
        <item h="1" x="17"/>
        <item h="1" x="21"/>
        <item x="6"/>
        <item h="1" x="1"/>
        <item h="1" x="16"/>
        <item h="1" x="20"/>
        <item h="1" x="9"/>
        <item h="1" x="2"/>
        <item x="0"/>
        <item h="1" x="15"/>
        <item h="1" x="23"/>
        <item h="1" x="12"/>
        <item h="1" x="25"/>
        <item h="1" x="13"/>
        <item h="1" x="4"/>
        <item h="1" x="26"/>
        <item h="1" x="8"/>
        <item h="1" x="11"/>
        <item h="1" x="10"/>
        <item h="1" x="19"/>
        <item h="1" x="7"/>
        <item h="1" x="24"/>
        <item h="1" x="14"/>
        <item t="default"/>
      </items>
    </pivotField>
    <pivotField dataField="1" showAll="0"/>
    <pivotField showAll="0">
      <items count="124">
        <item x="10"/>
        <item x="5"/>
        <item x="23"/>
        <item x="19"/>
        <item x="18"/>
        <item x="40"/>
        <item x="8"/>
        <item x="24"/>
        <item x="73"/>
        <item x="11"/>
        <item x="74"/>
        <item x="92"/>
        <item x="34"/>
        <item x="12"/>
        <item x="46"/>
        <item x="76"/>
        <item x="22"/>
        <item x="16"/>
        <item x="35"/>
        <item x="20"/>
        <item x="29"/>
        <item x="55"/>
        <item x="31"/>
        <item x="17"/>
        <item x="56"/>
        <item x="117"/>
        <item x="53"/>
        <item x="111"/>
        <item x="95"/>
        <item x="52"/>
        <item x="106"/>
        <item x="102"/>
        <item x="97"/>
        <item x="44"/>
        <item x="61"/>
        <item x="27"/>
        <item x="42"/>
        <item x="36"/>
        <item x="1"/>
        <item x="33"/>
        <item x="21"/>
        <item x="38"/>
        <item x="87"/>
        <item x="94"/>
        <item x="82"/>
        <item x="66"/>
        <item x="15"/>
        <item x="83"/>
        <item x="26"/>
        <item x="85"/>
        <item x="77"/>
        <item x="59"/>
        <item x="39"/>
        <item x="110"/>
        <item x="63"/>
        <item x="68"/>
        <item x="109"/>
        <item x="7"/>
        <item x="119"/>
        <item x="72"/>
        <item x="108"/>
        <item x="84"/>
        <item x="13"/>
        <item x="60"/>
        <item x="64"/>
        <item x="79"/>
        <item x="107"/>
        <item x="86"/>
        <item x="116"/>
        <item x="51"/>
        <item x="9"/>
        <item x="45"/>
        <item x="2"/>
        <item x="3"/>
        <item x="67"/>
        <item x="100"/>
        <item x="47"/>
        <item x="78"/>
        <item x="58"/>
        <item x="101"/>
        <item x="75"/>
        <item x="54"/>
        <item x="104"/>
        <item x="118"/>
        <item x="103"/>
        <item x="80"/>
        <item x="49"/>
        <item x="41"/>
        <item x="88"/>
        <item x="57"/>
        <item x="37"/>
        <item x="89"/>
        <item x="14"/>
        <item x="105"/>
        <item x="30"/>
        <item x="28"/>
        <item x="48"/>
        <item x="65"/>
        <item x="91"/>
        <item x="98"/>
        <item x="112"/>
        <item x="99"/>
        <item x="50"/>
        <item x="70"/>
        <item x="121"/>
        <item x="122"/>
        <item x="81"/>
        <item x="93"/>
        <item x="6"/>
        <item x="90"/>
        <item x="25"/>
        <item x="120"/>
        <item x="43"/>
        <item x="115"/>
        <item x="69"/>
        <item x="114"/>
        <item x="113"/>
        <item x="96"/>
        <item x="32"/>
        <item x="62"/>
        <item x="71"/>
        <item x="4"/>
        <item x="0"/>
        <item t="default"/>
      </items>
    </pivotField>
    <pivotField showAll="0">
      <items count="65">
        <item x="4"/>
        <item x="5"/>
        <item x="15"/>
        <item x="12"/>
        <item x="29"/>
        <item x="6"/>
        <item x="10"/>
        <item x="37"/>
        <item x="55"/>
        <item x="24"/>
        <item x="57"/>
        <item x="19"/>
        <item x="17"/>
        <item x="35"/>
        <item x="20"/>
        <item x="13"/>
        <item x="28"/>
        <item x="59"/>
        <item x="9"/>
        <item x="36"/>
        <item x="23"/>
        <item x="53"/>
        <item x="46"/>
        <item x="8"/>
        <item x="7"/>
        <item x="58"/>
        <item x="18"/>
        <item x="30"/>
        <item x="54"/>
        <item x="49"/>
        <item x="11"/>
        <item x="25"/>
        <item x="22"/>
        <item x="1"/>
        <item x="31"/>
        <item x="16"/>
        <item x="39"/>
        <item x="38"/>
        <item x="60"/>
        <item x="63"/>
        <item x="48"/>
        <item x="47"/>
        <item x="50"/>
        <item x="41"/>
        <item x="33"/>
        <item x="26"/>
        <item x="45"/>
        <item x="40"/>
        <item x="62"/>
        <item x="3"/>
        <item x="14"/>
        <item x="61"/>
        <item x="52"/>
        <item x="27"/>
        <item x="21"/>
        <item x="44"/>
        <item x="56"/>
        <item x="51"/>
        <item x="32"/>
        <item x="2"/>
        <item x="43"/>
        <item x="42"/>
        <item x="34"/>
        <item x="0"/>
        <item t="default"/>
      </items>
    </pivotField>
    <pivotField showAll="0">
      <items count="148">
        <item x="0"/>
        <item x="13"/>
        <item x="7"/>
        <item x="14"/>
        <item x="23"/>
        <item x="22"/>
        <item x="52"/>
        <item x="11"/>
        <item x="28"/>
        <item x="85"/>
        <item x="49"/>
        <item x="33"/>
        <item x="88"/>
        <item x="39"/>
        <item x="16"/>
        <item x="51"/>
        <item x="61"/>
        <item x="15"/>
        <item x="84"/>
        <item x="20"/>
        <item x="29"/>
        <item x="24"/>
        <item x="35"/>
        <item x="59"/>
        <item x="37"/>
        <item x="21"/>
        <item x="60"/>
        <item x="104"/>
        <item x="27"/>
        <item x="134"/>
        <item x="116"/>
        <item x="141"/>
        <item x="57"/>
        <item x="82"/>
        <item x="125"/>
        <item x="118"/>
        <item x="48"/>
        <item x="68"/>
        <item x="32"/>
        <item x="115"/>
        <item x="40"/>
        <item x="2"/>
        <item x="110"/>
        <item x="26"/>
        <item x="25"/>
        <item x="42"/>
        <item x="1"/>
        <item x="113"/>
        <item x="94"/>
        <item x="75"/>
        <item x="19"/>
        <item x="46"/>
        <item x="95"/>
        <item x="31"/>
        <item x="93"/>
        <item x="44"/>
        <item x="101"/>
        <item x="131"/>
        <item x="73"/>
        <item x="89"/>
        <item x="96"/>
        <item x="43"/>
        <item x="133"/>
        <item x="107"/>
        <item x="71"/>
        <item x="78"/>
        <item x="132"/>
        <item x="10"/>
        <item x="143"/>
        <item x="83"/>
        <item x="65"/>
        <item x="17"/>
        <item x="67"/>
        <item x="72"/>
        <item x="91"/>
        <item x="130"/>
        <item x="86"/>
        <item x="140"/>
        <item x="123"/>
        <item x="12"/>
        <item x="50"/>
        <item x="3"/>
        <item x="4"/>
        <item x="77"/>
        <item x="122"/>
        <item x="56"/>
        <item x="53"/>
        <item x="90"/>
        <item x="124"/>
        <item x="87"/>
        <item x="58"/>
        <item x="106"/>
        <item x="127"/>
        <item x="126"/>
        <item x="142"/>
        <item x="66"/>
        <item x="54"/>
        <item x="64"/>
        <item x="45"/>
        <item x="105"/>
        <item x="98"/>
        <item x="103"/>
        <item x="41"/>
        <item x="108"/>
        <item x="18"/>
        <item x="119"/>
        <item x="128"/>
        <item x="36"/>
        <item x="63"/>
        <item x="34"/>
        <item x="9"/>
        <item x="97"/>
        <item x="74"/>
        <item x="111"/>
        <item x="120"/>
        <item x="121"/>
        <item x="55"/>
        <item x="69"/>
        <item x="137"/>
        <item x="135"/>
        <item x="80"/>
        <item x="145"/>
        <item x="62"/>
        <item x="92"/>
        <item x="114"/>
        <item x="146"/>
        <item x="8"/>
        <item x="109"/>
        <item x="30"/>
        <item x="144"/>
        <item x="129"/>
        <item x="102"/>
        <item x="47"/>
        <item x="76"/>
        <item x="139"/>
        <item x="79"/>
        <item x="6"/>
        <item x="112"/>
        <item x="136"/>
        <item x="117"/>
        <item x="138"/>
        <item x="38"/>
        <item x="70"/>
        <item x="81"/>
        <item x="100"/>
        <item x="99"/>
        <item x="5"/>
        <item t="default"/>
      </items>
    </pivotField>
  </pivotFields>
  <rowFields count="1">
    <field x="0"/>
  </rowFields>
  <rowItems count="46">
    <i>
      <x/>
    </i>
    <i>
      <x v="4"/>
    </i>
    <i>
      <x v="5"/>
    </i>
    <i>
      <x v="6"/>
    </i>
    <i>
      <x v="9"/>
    </i>
    <i>
      <x v="15"/>
    </i>
    <i>
      <x v="16"/>
    </i>
    <i>
      <x v="18"/>
    </i>
    <i>
      <x v="23"/>
    </i>
    <i>
      <x v="27"/>
    </i>
    <i>
      <x v="28"/>
    </i>
    <i>
      <x v="30"/>
    </i>
    <i>
      <x v="31"/>
    </i>
    <i>
      <x v="32"/>
    </i>
    <i>
      <x v="35"/>
    </i>
    <i>
      <x v="41"/>
    </i>
    <i>
      <x v="48"/>
    </i>
    <i>
      <x v="50"/>
    </i>
    <i>
      <x v="51"/>
    </i>
    <i>
      <x v="56"/>
    </i>
    <i>
      <x v="57"/>
    </i>
    <i>
      <x v="59"/>
    </i>
    <i>
      <x v="60"/>
    </i>
    <i>
      <x v="65"/>
    </i>
    <i>
      <x v="66"/>
    </i>
    <i>
      <x v="69"/>
    </i>
    <i>
      <x v="72"/>
    </i>
    <i>
      <x v="73"/>
    </i>
    <i>
      <x v="77"/>
    </i>
    <i>
      <x v="80"/>
    </i>
    <i>
      <x v="81"/>
    </i>
    <i>
      <x v="83"/>
    </i>
    <i>
      <x v="85"/>
    </i>
    <i>
      <x v="87"/>
    </i>
    <i>
      <x v="89"/>
    </i>
    <i>
      <x v="90"/>
    </i>
    <i>
      <x v="91"/>
    </i>
    <i>
      <x v="96"/>
    </i>
    <i>
      <x v="98"/>
    </i>
    <i>
      <x v="100"/>
    </i>
    <i>
      <x v="102"/>
    </i>
    <i>
      <x v="104"/>
    </i>
    <i>
      <x v="105"/>
    </i>
    <i>
      <x v="108"/>
    </i>
    <i>
      <x v="109"/>
    </i>
    <i t="grand">
      <x/>
    </i>
  </rowItems>
  <colItems count="1">
    <i/>
  </colItems>
  <pageFields count="1">
    <pageField fld="3" hier="-1"/>
  </pageFields>
  <dataFields count="1">
    <dataField name="Suma de  DataCards" fld="4" baseField="0" baseItem="0"/>
  </dataFields>
  <formats count="5">
    <format dxfId="8">
      <pivotArea type="origin" dataOnly="0" labelOnly="1" outline="0" fieldPosition="0"/>
    </format>
    <format dxfId="7">
      <pivotArea type="origin" dataOnly="0" labelOnly="1" outline="0" fieldPosition="0"/>
    </format>
    <format dxfId="6">
      <pivotArea type="origin" dataOnly="0" labelOnly="1" outline="0" fieldPosition="0"/>
    </format>
    <format dxfId="5">
      <pivotArea type="origin" dataOnly="0" labelOnly="1" outline="0" fieldPosition="0"/>
    </format>
    <format dxfId="4">
      <pivotArea field="3"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32" applyNumberFormats="0" applyBorderFormats="0" applyFontFormats="0" applyPatternFormats="0" applyAlignmentFormats="0" applyWidthHeightFormats="1" dataCaption="Werte" updatedVersion="4" minRefreshableVersion="3" useAutoFormatting="1" itemPrintTitles="1" createdVersion="7" indent="0" outline="1" outlineData="1" multipleFieldFilters="0" rowHeaderCaption="District">
  <location ref="I22:J57" firstHeaderRow="2" firstDataRow="2" firstDataCol="1" rowPageCount="1" colPageCount="1"/>
  <pivotFields count="7">
    <pivotField axis="axisRow" showAll="0">
      <items count="110">
        <item h="1" x="0"/>
        <item h="1" x="1"/>
        <item h="1" x="2"/>
        <item h="1" x="3"/>
        <item h="1" x="4"/>
        <item h="1" x="5"/>
        <item h="1" x="6"/>
        <item h="1" x="7"/>
        <item h="1" x="8"/>
        <item h="1" x="9"/>
        <item h="1" x="10"/>
        <item x="11"/>
        <item h="1" x="12"/>
        <item x="13"/>
        <item h="1" x="14"/>
        <item h="1" x="15"/>
        <item h="1" x="16"/>
        <item x="17"/>
        <item x="18"/>
        <item x="19"/>
        <item x="20"/>
        <item x="21"/>
        <item h="1" x="22"/>
        <item h="1" x="23"/>
        <item h="1" x="24"/>
        <item h="1" x="25"/>
        <item h="1" x="26"/>
        <item h="1" x="27"/>
        <item h="1" x="28"/>
        <item x="29"/>
        <item x="30"/>
        <item h="1" x="31"/>
        <item x="32"/>
        <item h="1" x="33"/>
        <item x="34"/>
        <item x="35"/>
        <item x="36"/>
        <item h="1" x="37"/>
        <item h="1" x="38"/>
        <item h="1" x="39"/>
        <item h="1" x="40"/>
        <item h="1" x="41"/>
        <item h="1" x="42"/>
        <item h="1" x="43"/>
        <item x="44"/>
        <item x="45"/>
        <item x="46"/>
        <item x="47"/>
        <item h="1" x="48"/>
        <item x="49"/>
        <item x="50"/>
        <item h="1" x="51"/>
        <item h="1" x="52"/>
        <item h="1" x="53"/>
        <item x="54"/>
        <item h="1" x="55"/>
        <item h="1" x="56"/>
        <item h="1" x="57"/>
        <item h="1" x="58"/>
        <item h="1" x="59"/>
        <item x="60"/>
        <item h="1" x="61"/>
        <item h="1" x="62"/>
        <item x="63"/>
        <item h="1" x="64"/>
        <item h="1" x="65"/>
        <item h="1" x="66"/>
        <item h="1" x="67"/>
        <item h="1" x="68"/>
        <item h="1" x="69"/>
        <item x="70"/>
        <item h="1" x="71"/>
        <item h="1" x="72"/>
        <item h="1" x="73"/>
        <item h="1" x="74"/>
        <item x="75"/>
        <item x="76"/>
        <item x="77"/>
        <item h="1" x="78"/>
        <item x="79"/>
        <item h="1" x="80"/>
        <item h="1" x="81"/>
        <item h="1" x="82"/>
        <item h="1" x="83"/>
        <item x="84"/>
        <item h="1" x="85"/>
        <item h="1" x="86"/>
        <item h="1" x="87"/>
        <item h="1" x="88"/>
        <item x="89"/>
        <item h="1" x="90"/>
        <item h="1" x="91"/>
        <item x="92"/>
        <item x="93"/>
        <item h="1" x="94"/>
        <item h="1" x="95"/>
        <item h="1" x="96"/>
        <item h="1" x="97"/>
        <item h="1" x="98"/>
        <item h="1" x="99"/>
        <item x="100"/>
        <item h="1" x="101"/>
        <item x="102"/>
        <item h="1" x="103"/>
        <item h="1" x="104"/>
        <item h="1" x="105"/>
        <item h="1" x="106"/>
        <item h="1" x="107"/>
        <item h="1" x="108"/>
        <item t="default"/>
      </items>
    </pivotField>
    <pivotField showAll="0"/>
    <pivotField showAll="0"/>
    <pivotField axis="axisPage" multipleItemSelectionAllowed="1" showAll="0">
      <items count="35">
        <item h="1" x="3"/>
        <item h="1" x="23"/>
        <item h="1" x="16"/>
        <item h="1" x="8"/>
        <item h="1" x="25"/>
        <item h="1" x="22"/>
        <item h="1" x="28"/>
        <item h="1" x="9"/>
        <item h="1" x="24"/>
        <item h="1" x="1"/>
        <item h="1" x="19"/>
        <item h="1" x="29"/>
        <item h="1" x="27"/>
        <item h="1" x="21"/>
        <item x="2"/>
        <item h="1" x="31"/>
        <item h="1" x="0"/>
        <item x="30"/>
        <item h="1" x="32"/>
        <item h="1" x="4"/>
        <item h="1" x="5"/>
        <item h="1" x="17"/>
        <item x="6"/>
        <item h="1" x="13"/>
        <item h="1" x="11"/>
        <item h="1" x="14"/>
        <item h="1" x="20"/>
        <item h="1" x="26"/>
        <item h="1" x="12"/>
        <item h="1" x="7"/>
        <item h="1" x="10"/>
        <item h="1" x="33"/>
        <item h="1" x="18"/>
        <item h="1" x="15"/>
        <item t="default"/>
      </items>
    </pivotField>
    <pivotField showAll="0"/>
    <pivotField showAll="0"/>
    <pivotField dataField="1" showAll="0"/>
  </pivotFields>
  <rowFields count="1">
    <field x="0"/>
  </rowFields>
  <rowItems count="34">
    <i>
      <x v="11"/>
    </i>
    <i>
      <x v="13"/>
    </i>
    <i>
      <x v="17"/>
    </i>
    <i>
      <x v="18"/>
    </i>
    <i>
      <x v="19"/>
    </i>
    <i>
      <x v="20"/>
    </i>
    <i>
      <x v="21"/>
    </i>
    <i>
      <x v="29"/>
    </i>
    <i>
      <x v="30"/>
    </i>
    <i>
      <x v="32"/>
    </i>
    <i>
      <x v="34"/>
    </i>
    <i>
      <x v="35"/>
    </i>
    <i>
      <x v="36"/>
    </i>
    <i>
      <x v="44"/>
    </i>
    <i>
      <x v="45"/>
    </i>
    <i>
      <x v="46"/>
    </i>
    <i>
      <x v="47"/>
    </i>
    <i>
      <x v="49"/>
    </i>
    <i>
      <x v="50"/>
    </i>
    <i>
      <x v="54"/>
    </i>
    <i>
      <x v="60"/>
    </i>
    <i>
      <x v="63"/>
    </i>
    <i>
      <x v="70"/>
    </i>
    <i>
      <x v="75"/>
    </i>
    <i>
      <x v="76"/>
    </i>
    <i>
      <x v="77"/>
    </i>
    <i>
      <x v="79"/>
    </i>
    <i>
      <x v="84"/>
    </i>
    <i>
      <x v="89"/>
    </i>
    <i>
      <x v="92"/>
    </i>
    <i>
      <x v="93"/>
    </i>
    <i>
      <x v="100"/>
    </i>
    <i>
      <x v="102"/>
    </i>
    <i t="grand">
      <x/>
    </i>
  </rowItems>
  <colItems count="1">
    <i/>
  </colItems>
  <pageFields count="1">
    <pageField fld="3" hier="-1"/>
  </pageFields>
  <dataFields count="1">
    <dataField name="Sum of D+I affecte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4" cacheId="33" applyNumberFormats="0" applyBorderFormats="0" applyFontFormats="0" applyPatternFormats="0" applyAlignmentFormats="0" applyWidthHeightFormats="1" dataCaption="Werte" updatedVersion="4" minRefreshableVersion="3" useAutoFormatting="1" itemPrintTitles="1" createdVersion="7" indent="0" outline="1" outlineData="1" multipleFieldFilters="0" rowHeaderCaption="District">
  <location ref="K22:L26" firstHeaderRow="2" firstDataRow="2" firstDataCol="1" rowPageCount="1" colPageCount="1"/>
  <pivotFields count="8">
    <pivotField axis="axisRow" showAll="0">
      <items count="1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t="default"/>
      </items>
    </pivotField>
    <pivotField showAll="0"/>
    <pivotField showAll="0">
      <items count="993">
        <item x="622"/>
        <item x="0"/>
        <item x="228"/>
        <item x="304"/>
        <item x="347"/>
        <item x="647"/>
        <item x="417"/>
        <item x="863"/>
        <item x="418"/>
        <item x="700"/>
        <item x="603"/>
        <item x="305"/>
        <item x="394"/>
        <item x="168"/>
        <item x="321"/>
        <item x="925"/>
        <item x="193"/>
        <item x="419"/>
        <item x="628"/>
        <item x="781"/>
        <item x="804"/>
        <item x="805"/>
        <item x="194"/>
        <item x="971"/>
        <item x="420"/>
        <item x="369"/>
        <item x="286"/>
        <item x="648"/>
        <item x="483"/>
        <item x="421"/>
        <item x="484"/>
        <item x="422"/>
        <item x="423"/>
        <item x="782"/>
        <item x="604"/>
        <item x="424"/>
        <item x="322"/>
        <item x="827"/>
        <item x="395"/>
        <item x="93"/>
        <item x="425"/>
        <item x="426"/>
        <item x="61"/>
        <item x="806"/>
        <item x="701"/>
        <item x="783"/>
        <item x="396"/>
        <item x="663"/>
        <item x="65"/>
        <item x="66"/>
        <item x="427"/>
        <item x="784"/>
        <item x="785"/>
        <item x="94"/>
        <item x="605"/>
        <item x="428"/>
        <item x="563"/>
        <item x="649"/>
        <item x="629"/>
        <item x="679"/>
        <item x="930"/>
        <item x="429"/>
        <item x="54"/>
        <item x="485"/>
        <item x="606"/>
        <item x="195"/>
        <item x="650"/>
        <item x="67"/>
        <item x="964"/>
        <item x="828"/>
        <item x="196"/>
        <item x="197"/>
        <item x="850"/>
        <item x="476"/>
        <item x="983"/>
        <item x="370"/>
        <item x="941"/>
        <item x="486"/>
        <item x="487"/>
        <item x="984"/>
        <item x="68"/>
        <item x="62"/>
        <item x="287"/>
        <item x="886"/>
        <item x="829"/>
        <item x="69"/>
        <item x="947"/>
        <item x="198"/>
        <item x="807"/>
        <item x="587"/>
        <item x="199"/>
        <item x="623"/>
        <item x="70"/>
        <item x="786"/>
        <item x="851"/>
        <item x="588"/>
        <item x="357"/>
        <item x="137"/>
        <item x="702"/>
        <item x="488"/>
        <item x="358"/>
        <item x="688"/>
        <item x="868"/>
        <item x="965"/>
        <item x="703"/>
        <item x="869"/>
        <item x="841"/>
        <item x="870"/>
        <item x="545"/>
        <item x="359"/>
        <item x="842"/>
        <item x="25"/>
        <item x="516"/>
        <item x="130"/>
        <item x="348"/>
        <item x="852"/>
        <item x="719"/>
        <item x="689"/>
        <item x="323"/>
        <item x="532"/>
        <item x="169"/>
        <item x="1"/>
        <item x="477"/>
        <item x="71"/>
        <item x="658"/>
        <item x="966"/>
        <item x="131"/>
        <item x="489"/>
        <item x="490"/>
        <item x="430"/>
        <item x="491"/>
        <item x="431"/>
        <item x="288"/>
        <item x="887"/>
        <item x="830"/>
        <item x="432"/>
        <item x="200"/>
        <item x="533"/>
        <item x="201"/>
        <item x="276"/>
        <item x="289"/>
        <item x="893"/>
        <item x="433"/>
        <item x="885"/>
        <item x="853"/>
        <item x="831"/>
        <item x="202"/>
        <item x="492"/>
        <item x="854"/>
        <item x="493"/>
        <item x="397"/>
        <item x="855"/>
        <item x="664"/>
        <item x="894"/>
        <item x="931"/>
        <item x="157"/>
        <item x="704"/>
        <item x="680"/>
        <item x="360"/>
        <item x="371"/>
        <item x="478"/>
        <item x="871"/>
        <item x="705"/>
        <item x="324"/>
        <item x="872"/>
        <item x="148"/>
        <item x="434"/>
        <item x="546"/>
        <item x="277"/>
        <item x="624"/>
        <item x="191"/>
        <item x="564"/>
        <item x="494"/>
        <item x="565"/>
        <item x="398"/>
        <item x="547"/>
        <item x="787"/>
        <item x="290"/>
        <item x="659"/>
        <item x="291"/>
        <item x="607"/>
        <item x="873"/>
        <item x="72"/>
        <item x="479"/>
        <item x="203"/>
        <item x="480"/>
        <item x="325"/>
        <item x="55"/>
        <item x="874"/>
        <item x="435"/>
        <item x="236"/>
        <item x="6"/>
        <item x="436"/>
        <item x="7"/>
        <item x="437"/>
        <item x="548"/>
        <item x="399"/>
        <item x="33"/>
        <item x="517"/>
        <item x="204"/>
        <item x="8"/>
        <item x="720"/>
        <item x="721"/>
        <item x="722"/>
        <item x="723"/>
        <item x="794"/>
        <item x="610"/>
        <item x="95"/>
        <item x="96"/>
        <item x="2"/>
        <item x="73"/>
        <item x="456"/>
        <item x="438"/>
        <item x="34"/>
        <item x="97"/>
        <item x="98"/>
        <item x="948"/>
        <item x="967"/>
        <item x="35"/>
        <item x="36"/>
        <item x="815"/>
        <item x="651"/>
        <item x="74"/>
        <item x="10"/>
        <item x="439"/>
        <item x="816"/>
        <item x="37"/>
        <item x="99"/>
        <item x="100"/>
        <item x="9"/>
        <item x="205"/>
        <item x="440"/>
        <item x="149"/>
        <item x="206"/>
        <item x="693"/>
        <item x="724"/>
        <item x="38"/>
        <item x="608"/>
        <item x="895"/>
        <item x="292"/>
        <item x="210"/>
        <item x="293"/>
        <item x="652"/>
        <item x="294"/>
        <item x="611"/>
        <item x="295"/>
        <item x="832"/>
        <item x="457"/>
        <item x="833"/>
        <item x="834"/>
        <item x="835"/>
        <item x="549"/>
        <item x="550"/>
        <item x="551"/>
        <item x="3"/>
        <item x="237"/>
        <item x="574"/>
        <item x="238"/>
        <item x="926"/>
        <item x="915"/>
        <item x="278"/>
        <item x="39"/>
        <item x="176"/>
        <item x="495"/>
        <item x="552"/>
        <item x="496"/>
        <item x="553"/>
        <item x="795"/>
        <item x="441"/>
        <item x="158"/>
        <item x="796"/>
        <item x="706"/>
        <item x="690"/>
        <item x="296"/>
        <item x="75"/>
        <item x="4"/>
        <item x="725"/>
        <item x="916"/>
        <item x="349"/>
        <item x="497"/>
        <item x="949"/>
        <item x="950"/>
        <item x="76"/>
        <item x="211"/>
        <item x="56"/>
        <item x="694"/>
        <item x="990"/>
        <item x="40"/>
        <item x="57"/>
        <item x="673"/>
        <item x="707"/>
        <item x="708"/>
        <item x="709"/>
        <item x="306"/>
        <item x="554"/>
        <item x="968"/>
        <item x="159"/>
        <item x="985"/>
        <item x="942"/>
        <item x="612"/>
        <item x="41"/>
        <item x="836"/>
        <item x="609"/>
        <item x="875"/>
        <item x="856"/>
        <item x="837"/>
        <item x="518"/>
        <item x="42"/>
        <item x="917"/>
        <item x="270"/>
        <item x="86"/>
        <item x="77"/>
        <item x="566"/>
        <item x="678"/>
        <item x="932"/>
        <item x="581"/>
        <item x="726"/>
        <item x="727"/>
        <item x="728"/>
        <item x="817"/>
        <item x="582"/>
        <item x="326"/>
        <item x="400"/>
        <item x="797"/>
        <item x="469"/>
        <item x="160"/>
        <item x="161"/>
        <item x="534"/>
        <item x="132"/>
        <item x="372"/>
        <item x="373"/>
        <item x="933"/>
        <item x="772"/>
        <item x="575"/>
        <item x="668"/>
        <item x="162"/>
        <item x="229"/>
        <item x="230"/>
        <item x="665"/>
        <item x="669"/>
        <item x="943"/>
        <item x="653"/>
        <item x="43"/>
        <item x="361"/>
        <item x="374"/>
        <item x="375"/>
        <item x="765"/>
        <item x="633"/>
        <item x="654"/>
        <item x="729"/>
        <item x="101"/>
        <item x="170"/>
        <item x="239"/>
        <item x="710"/>
        <item x="102"/>
        <item x="642"/>
        <item x="376"/>
        <item x="240"/>
        <item x="401"/>
        <item x="888"/>
        <item x="138"/>
        <item x="730"/>
        <item x="307"/>
        <item x="974"/>
        <item x="103"/>
        <item x="731"/>
        <item x="171"/>
        <item x="327"/>
        <item x="272"/>
        <item x="150"/>
        <item x="818"/>
        <item x="732"/>
        <item x="934"/>
        <item x="449"/>
        <item x="808"/>
        <item x="809"/>
        <item x="733"/>
        <item x="104"/>
        <item x="986"/>
        <item x="241"/>
        <item x="105"/>
        <item x="838"/>
        <item x="328"/>
        <item x="589"/>
        <item x="377"/>
        <item x="695"/>
        <item x="951"/>
        <item x="172"/>
        <item x="378"/>
        <item x="711"/>
        <item x="379"/>
        <item x="106"/>
        <item x="773"/>
        <item x="519"/>
        <item x="63"/>
        <item x="297"/>
        <item x="44"/>
        <item x="774"/>
        <item x="151"/>
        <item x="107"/>
        <item x="350"/>
        <item x="734"/>
        <item x="108"/>
        <item x="952"/>
        <item x="555"/>
        <item x="953"/>
        <item x="520"/>
        <item x="521"/>
        <item x="308"/>
        <item x="442"/>
        <item x="522"/>
        <item x="691"/>
        <item x="889"/>
        <item x="309"/>
        <item x="567"/>
        <item x="766"/>
        <item x="45"/>
        <item x="109"/>
        <item x="110"/>
        <item x="139"/>
        <item x="46"/>
        <item x="954"/>
        <item x="634"/>
        <item x="271"/>
        <item x="775"/>
        <item x="670"/>
        <item x="140"/>
        <item x="788"/>
        <item x="635"/>
        <item x="927"/>
        <item x="928"/>
        <item x="616"/>
        <item x="413"/>
        <item x="414"/>
        <item x="21"/>
        <item x="11"/>
        <item x="310"/>
        <item x="810"/>
        <item x="776"/>
        <item x="789"/>
        <item x="443"/>
        <item x="163"/>
        <item x="362"/>
        <item x="617"/>
        <item x="470"/>
        <item x="625"/>
        <item x="26"/>
        <item x="242"/>
        <item x="164"/>
        <item x="641"/>
        <item x="819"/>
        <item x="811"/>
        <item x="568"/>
        <item x="207"/>
        <item x="790"/>
        <item x="22"/>
        <item x="535"/>
        <item x="569"/>
        <item x="311"/>
        <item x="312"/>
        <item x="313"/>
        <item x="536"/>
        <item x="165"/>
        <item x="537"/>
        <item x="767"/>
        <item x="380"/>
        <item x="636"/>
        <item x="975"/>
        <item x="471"/>
        <item x="864"/>
        <item x="637"/>
        <item x="618"/>
        <item x="619"/>
        <item x="5"/>
        <item x="538"/>
        <item x="539"/>
        <item x="262"/>
        <item x="540"/>
        <item x="935"/>
        <item x="444"/>
        <item x="445"/>
        <item x="630"/>
        <item x="329"/>
        <item x="768"/>
        <item x="769"/>
        <item x="655"/>
        <item x="363"/>
        <item x="696"/>
        <item x="498"/>
        <item x="976"/>
        <item x="674"/>
        <item x="861"/>
        <item x="944"/>
        <item x="541"/>
        <item x="839"/>
        <item x="177"/>
        <item x="279"/>
        <item x="280"/>
        <item x="643"/>
        <item x="78"/>
        <item x="977"/>
        <item x="143"/>
        <item x="281"/>
        <item x="351"/>
        <item x="23"/>
        <item x="144"/>
        <item x="17"/>
        <item x="18"/>
        <item x="585"/>
        <item x="446"/>
        <item x="914"/>
        <item x="243"/>
        <item x="145"/>
        <item x="79"/>
        <item x="631"/>
        <item x="178"/>
        <item x="857"/>
        <item x="141"/>
        <item x="273"/>
        <item x="681"/>
        <item x="632"/>
        <item x="152"/>
        <item x="858"/>
        <item x="364"/>
        <item x="890"/>
        <item x="179"/>
        <item x="274"/>
        <item x="896"/>
        <item x="111"/>
        <item x="180"/>
        <item x="978"/>
        <item x="576"/>
        <item x="181"/>
        <item x="798"/>
        <item x="626"/>
        <item x="613"/>
        <item x="244"/>
        <item x="735"/>
        <item x="24"/>
        <item x="27"/>
        <item x="80"/>
        <item x="590"/>
        <item x="472"/>
        <item x="64"/>
        <item x="245"/>
        <item x="936"/>
        <item x="865"/>
        <item x="153"/>
        <item x="142"/>
        <item x="979"/>
        <item x="980"/>
        <item x="499"/>
        <item x="937"/>
        <item x="298"/>
        <item x="712"/>
        <item x="173"/>
        <item x="447"/>
        <item x="840"/>
        <item x="402"/>
        <item x="448"/>
        <item x="231"/>
        <item x="458"/>
        <item x="500"/>
        <item x="656"/>
        <item x="182"/>
        <item x="945"/>
        <item x="47"/>
        <item x="876"/>
        <item x="577"/>
        <item x="866"/>
        <item x="48"/>
        <item x="112"/>
        <item x="365"/>
        <item x="282"/>
        <item x="275"/>
        <item x="877"/>
        <item x="736"/>
        <item x="58"/>
        <item x="878"/>
        <item x="570"/>
        <item x="366"/>
        <item x="299"/>
        <item x="146"/>
        <item x="938"/>
        <item x="939"/>
        <item x="891"/>
        <item x="675"/>
        <item x="113"/>
        <item x="263"/>
        <item x="49"/>
        <item x="879"/>
        <item x="892"/>
        <item x="114"/>
        <item x="115"/>
        <item x="208"/>
        <item x="627"/>
        <item x="116"/>
        <item x="614"/>
        <item x="918"/>
        <item x="713"/>
        <item x="81"/>
        <item x="50"/>
        <item x="919"/>
        <item x="59"/>
        <item x="12"/>
        <item x="212"/>
        <item x="154"/>
        <item x="920"/>
        <item x="556"/>
        <item x="410"/>
        <item x="117"/>
        <item x="118"/>
        <item x="314"/>
        <item x="82"/>
        <item x="13"/>
        <item x="620"/>
        <item x="557"/>
        <item x="791"/>
        <item x="697"/>
        <item x="473"/>
        <item x="183"/>
        <item x="87"/>
        <item x="88"/>
        <item x="89"/>
        <item x="714"/>
        <item x="90"/>
        <item x="897"/>
        <item x="403"/>
        <item x="330"/>
        <item x="51"/>
        <item x="715"/>
        <item x="578"/>
        <item x="716"/>
        <item x="717"/>
        <item x="411"/>
        <item x="91"/>
        <item x="867"/>
        <item x="591"/>
        <item x="265"/>
        <item x="592"/>
        <item x="558"/>
        <item x="593"/>
        <item x="845"/>
        <item x="594"/>
        <item x="737"/>
        <item x="595"/>
        <item x="184"/>
        <item x="174"/>
        <item x="331"/>
        <item x="596"/>
        <item x="404"/>
        <item x="266"/>
        <item x="412"/>
        <item x="28"/>
        <item x="501"/>
        <item x="502"/>
        <item x="29"/>
        <item x="503"/>
        <item x="405"/>
        <item x="940"/>
        <item x="972"/>
        <item x="542"/>
        <item x="843"/>
        <item x="615"/>
        <item x="367"/>
        <item x="267"/>
        <item x="474"/>
        <item x="504"/>
        <item x="481"/>
        <item x="60"/>
        <item x="119"/>
        <item x="120"/>
        <item x="559"/>
        <item x="213"/>
        <item x="92"/>
        <item x="83"/>
        <item x="820"/>
        <item x="475"/>
        <item x="214"/>
        <item x="315"/>
        <item x="657"/>
        <item x="738"/>
        <item x="121"/>
        <item x="352"/>
        <item x="122"/>
        <item x="898"/>
        <item x="682"/>
        <item x="683"/>
        <item x="353"/>
        <item x="14"/>
        <item x="15"/>
        <item x="955"/>
        <item x="354"/>
        <item x="684"/>
        <item x="523"/>
        <item x="316"/>
        <item x="583"/>
        <item x="739"/>
        <item x="524"/>
        <item x="956"/>
        <item x="957"/>
        <item x="84"/>
        <item x="283"/>
        <item x="19"/>
        <item x="52"/>
        <item x="899"/>
        <item x="284"/>
        <item x="812"/>
        <item x="505"/>
        <item x="698"/>
        <item x="644"/>
        <item x="862"/>
        <item x="246"/>
        <item x="450"/>
        <item x="900"/>
        <item x="880"/>
        <item x="317"/>
        <item x="381"/>
        <item x="685"/>
        <item x="355"/>
        <item x="382"/>
        <item x="506"/>
        <item x="383"/>
        <item x="384"/>
        <item x="318"/>
        <item x="901"/>
        <item x="319"/>
        <item x="215"/>
        <item x="638"/>
        <item x="451"/>
        <item x="133"/>
        <item x="571"/>
        <item x="639"/>
        <item x="572"/>
        <item x="777"/>
        <item x="85"/>
        <item x="666"/>
        <item x="778"/>
        <item x="452"/>
        <item x="332"/>
        <item x="147"/>
        <item x="247"/>
        <item x="799"/>
        <item x="507"/>
        <item x="699"/>
        <item x="958"/>
        <item x="216"/>
        <item x="333"/>
        <item x="123"/>
        <item x="959"/>
        <item x="124"/>
        <item x="217"/>
        <item x="579"/>
        <item x="248"/>
        <item x="264"/>
        <item x="740"/>
        <item x="881"/>
        <item x="508"/>
        <item x="459"/>
        <item x="166"/>
        <item x="385"/>
        <item x="882"/>
        <item x="285"/>
        <item x="20"/>
        <item x="125"/>
        <item x="320"/>
        <item x="640"/>
        <item x="334"/>
        <item x="16"/>
        <item x="525"/>
        <item x="741"/>
        <item x="526"/>
        <item x="902"/>
        <item x="560"/>
        <item x="268"/>
        <item x="770"/>
        <item x="903"/>
        <item x="249"/>
        <item x="800"/>
        <item x="801"/>
        <item x="883"/>
        <item x="884"/>
        <item x="802"/>
        <item x="960"/>
        <item x="904"/>
        <item x="597"/>
        <item x="923"/>
        <item x="905"/>
        <item x="924"/>
        <item x="573"/>
        <item x="645"/>
        <item x="906"/>
        <item x="742"/>
        <item x="846"/>
        <item x="406"/>
        <item x="847"/>
        <item x="335"/>
        <item x="336"/>
        <item x="460"/>
        <item x="461"/>
        <item x="584"/>
        <item x="743"/>
        <item x="386"/>
        <item x="218"/>
        <item x="848"/>
        <item x="219"/>
        <item x="844"/>
        <item x="821"/>
        <item x="907"/>
        <item x="220"/>
        <item x="771"/>
        <item x="822"/>
        <item x="718"/>
        <item x="667"/>
        <item x="908"/>
        <item x="621"/>
        <item x="946"/>
        <item x="30"/>
        <item x="744"/>
        <item x="859"/>
        <item x="462"/>
        <item x="509"/>
        <item x="909"/>
        <item x="792"/>
        <item x="676"/>
        <item x="745"/>
        <item x="387"/>
        <item x="126"/>
        <item x="185"/>
        <item x="388"/>
        <item x="660"/>
        <item x="389"/>
        <item x="390"/>
        <item x="746"/>
        <item x="987"/>
        <item x="232"/>
        <item x="250"/>
        <item x="233"/>
        <item x="543"/>
        <item x="910"/>
        <item x="747"/>
        <item x="221"/>
        <item x="686"/>
        <item x="911"/>
        <item x="544"/>
        <item x="793"/>
        <item x="860"/>
        <item x="337"/>
        <item x="748"/>
        <item x="368"/>
        <item x="234"/>
        <item x="463"/>
        <item x="661"/>
        <item x="921"/>
        <item x="251"/>
        <item x="464"/>
        <item x="222"/>
        <item x="662"/>
        <item x="912"/>
        <item x="223"/>
        <item x="969"/>
        <item x="224"/>
        <item x="961"/>
        <item x="749"/>
        <item x="646"/>
        <item x="913"/>
        <item x="300"/>
        <item x="750"/>
        <item x="192"/>
        <item x="561"/>
        <item x="301"/>
        <item x="302"/>
        <item x="510"/>
        <item x="586"/>
        <item x="511"/>
        <item x="751"/>
        <item x="512"/>
        <item x="134"/>
        <item x="135"/>
        <item x="415"/>
        <item x="981"/>
        <item x="962"/>
        <item x="155"/>
        <item x="527"/>
        <item x="823"/>
        <item x="779"/>
        <item x="465"/>
        <item x="528"/>
        <item x="692"/>
        <item x="671"/>
        <item x="824"/>
        <item x="175"/>
        <item x="922"/>
        <item x="598"/>
        <item x="391"/>
        <item x="269"/>
        <item x="672"/>
        <item x="225"/>
        <item x="53"/>
        <item x="988"/>
        <item x="31"/>
        <item x="970"/>
        <item x="392"/>
        <item x="752"/>
        <item x="963"/>
        <item x="235"/>
        <item x="529"/>
        <item x="753"/>
        <item x="453"/>
        <item x="754"/>
        <item x="252"/>
        <item x="253"/>
        <item x="755"/>
        <item x="454"/>
        <item x="186"/>
        <item x="562"/>
        <item x="991"/>
        <item x="187"/>
        <item x="982"/>
        <item x="929"/>
        <item x="466"/>
        <item x="188"/>
        <item x="127"/>
        <item x="687"/>
        <item x="189"/>
        <item x="455"/>
        <item x="513"/>
        <item x="254"/>
        <item x="849"/>
        <item x="813"/>
        <item x="989"/>
        <item x="467"/>
        <item x="756"/>
        <item x="468"/>
        <item x="128"/>
        <item x="757"/>
        <item x="780"/>
        <item x="209"/>
        <item x="338"/>
        <item x="339"/>
        <item x="530"/>
        <item x="167"/>
        <item x="599"/>
        <item x="340"/>
        <item x="341"/>
        <item x="303"/>
        <item x="342"/>
        <item x="482"/>
        <item x="514"/>
        <item x="600"/>
        <item x="226"/>
        <item x="580"/>
        <item x="825"/>
        <item x="803"/>
        <item x="255"/>
        <item x="973"/>
        <item x="758"/>
        <item x="759"/>
        <item x="343"/>
        <item x="344"/>
        <item x="416"/>
        <item x="407"/>
        <item x="408"/>
        <item x="409"/>
        <item x="601"/>
        <item x="256"/>
        <item x="257"/>
        <item x="345"/>
        <item x="531"/>
        <item x="258"/>
        <item x="136"/>
        <item x="760"/>
        <item x="761"/>
        <item x="762"/>
        <item x="259"/>
        <item x="260"/>
        <item x="261"/>
        <item x="677"/>
        <item x="227"/>
        <item x="346"/>
        <item x="826"/>
        <item x="602"/>
        <item x="763"/>
        <item x="190"/>
        <item x="156"/>
        <item x="129"/>
        <item x="32"/>
        <item x="515"/>
        <item x="764"/>
        <item x="356"/>
        <item x="814"/>
        <item x="393"/>
        <item t="default"/>
      </items>
    </pivotField>
    <pivotField axis="axisPage" multipleItemSelectionAllowed="1" showAll="0">
      <items count="35">
        <item h="1" x="3"/>
        <item h="1" x="23"/>
        <item h="1" x="16"/>
        <item h="1" x="8"/>
        <item h="1" x="25"/>
        <item h="1" x="22"/>
        <item h="1" x="28"/>
        <item h="1" x="9"/>
        <item h="1" x="24"/>
        <item h="1" x="1"/>
        <item h="1" x="19"/>
        <item h="1" x="29"/>
        <item h="1" x="27"/>
        <item h="1" x="21"/>
        <item h="1" x="2"/>
        <item h="1" x="31"/>
        <item h="1" x="0"/>
        <item x="30"/>
        <item h="1" x="32"/>
        <item h="1" x="4"/>
        <item h="1" x="5"/>
        <item h="1" x="17"/>
        <item h="1" x="6"/>
        <item h="1" x="13"/>
        <item h="1" x="11"/>
        <item h="1" x="14"/>
        <item h="1" x="20"/>
        <item h="1" x="26"/>
        <item h="1" x="12"/>
        <item h="1" x="7"/>
        <item h="1" x="10"/>
        <item h="1" x="33"/>
        <item h="1" x="18"/>
        <item h="1" x="15"/>
        <item t="default"/>
      </items>
    </pivotField>
    <pivotField showAll="0"/>
    <pivotField showAll="0"/>
    <pivotField showAll="0"/>
    <pivotField dataField="1" showAll="0"/>
  </pivotFields>
  <rowFields count="1">
    <field x="0"/>
  </rowFields>
  <rowItems count="3">
    <i>
      <x v="54"/>
    </i>
    <i>
      <x v="100"/>
    </i>
    <i t="grand">
      <x/>
    </i>
  </rowItems>
  <colItems count="1">
    <i/>
  </colItems>
  <pageFields count="1">
    <pageField fld="3" hier="-1"/>
  </pageFields>
  <dataFields count="1">
    <dataField name="Sum of # of d+i+m"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5" cacheId="34" applyNumberFormats="0" applyBorderFormats="0" applyFontFormats="0" applyPatternFormats="0" applyAlignmentFormats="0" applyWidthHeightFormats="1" dataCaption="Werte" updatedVersion="4" minRefreshableVersion="3" useAutoFormatting="1" itemPrintTitles="1" createdVersion="7" indent="0" outline="1" outlineData="1" multipleFieldFilters="0">
  <location ref="H23:I70" firstHeaderRow="2" firstDataRow="2" firstDataCol="1" rowPageCount="1" colPageCount="1"/>
  <pivotFields count="5">
    <pivotField axis="axisRow" showAll="0">
      <items count="1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t="default"/>
      </items>
    </pivotField>
    <pivotField showAll="0"/>
    <pivotField showAll="0"/>
    <pivotField axis="axisPage" multipleItemSelectionAllowed="1" showAll="0">
      <items count="35">
        <item h="1" x="3"/>
        <item h="1" x="23"/>
        <item h="1" x="16"/>
        <item h="1" x="8"/>
        <item h="1" x="25"/>
        <item h="1" x="22"/>
        <item h="1" x="28"/>
        <item x="9"/>
        <item h="1" x="24"/>
        <item h="1" x="1"/>
        <item h="1" x="19"/>
        <item h="1" x="29"/>
        <item h="1" x="27"/>
        <item h="1" x="21"/>
        <item h="1" x="2"/>
        <item h="1" x="31"/>
        <item x="0"/>
        <item h="1" x="30"/>
        <item h="1" x="32"/>
        <item h="1" x="4"/>
        <item h="1" x="5"/>
        <item h="1" x="17"/>
        <item h="1" x="6"/>
        <item h="1" x="13"/>
        <item h="1" x="11"/>
        <item h="1" x="14"/>
        <item h="1" x="20"/>
        <item h="1" x="26"/>
        <item h="1" x="12"/>
        <item h="1" x="7"/>
        <item h="1" x="10"/>
        <item h="1" x="33"/>
        <item h="1" x="18"/>
        <item h="1" x="15"/>
        <item t="default"/>
      </items>
    </pivotField>
    <pivotField dataField="1" showAll="0"/>
  </pivotFields>
  <rowFields count="1">
    <field x="0"/>
  </rowFields>
  <rowItems count="46">
    <i>
      <x/>
    </i>
    <i>
      <x v="4"/>
    </i>
    <i>
      <x v="5"/>
    </i>
    <i>
      <x v="6"/>
    </i>
    <i>
      <x v="9"/>
    </i>
    <i>
      <x v="15"/>
    </i>
    <i>
      <x v="16"/>
    </i>
    <i>
      <x v="18"/>
    </i>
    <i>
      <x v="23"/>
    </i>
    <i>
      <x v="26"/>
    </i>
    <i>
      <x v="27"/>
    </i>
    <i>
      <x v="30"/>
    </i>
    <i>
      <x v="31"/>
    </i>
    <i>
      <x v="34"/>
    </i>
    <i>
      <x v="40"/>
    </i>
    <i>
      <x v="45"/>
    </i>
    <i>
      <x v="47"/>
    </i>
    <i>
      <x v="49"/>
    </i>
    <i>
      <x v="50"/>
    </i>
    <i>
      <x v="55"/>
    </i>
    <i>
      <x v="56"/>
    </i>
    <i>
      <x v="58"/>
    </i>
    <i>
      <x v="59"/>
    </i>
    <i>
      <x v="64"/>
    </i>
    <i>
      <x v="65"/>
    </i>
    <i>
      <x v="68"/>
    </i>
    <i>
      <x v="71"/>
    </i>
    <i>
      <x v="72"/>
    </i>
    <i>
      <x v="76"/>
    </i>
    <i>
      <x v="79"/>
    </i>
    <i>
      <x v="80"/>
    </i>
    <i>
      <x v="82"/>
    </i>
    <i>
      <x v="84"/>
    </i>
    <i>
      <x v="86"/>
    </i>
    <i>
      <x v="88"/>
    </i>
    <i>
      <x v="89"/>
    </i>
    <i>
      <x v="90"/>
    </i>
    <i>
      <x v="95"/>
    </i>
    <i>
      <x v="97"/>
    </i>
    <i>
      <x v="99"/>
    </i>
    <i>
      <x v="101"/>
    </i>
    <i>
      <x v="103"/>
    </i>
    <i>
      <x v="104"/>
    </i>
    <i>
      <x v="107"/>
    </i>
    <i>
      <x v="108"/>
    </i>
    <i t="grand">
      <x/>
    </i>
  </rowItems>
  <colItems count="1">
    <i/>
  </colItems>
  <pageFields count="1">
    <pageField fld="3" hier="-1"/>
  </pageFields>
  <dataFields count="1">
    <dataField name="Summe von  Damages in crops Ha."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6" cacheId="35" applyNumberFormats="0" applyBorderFormats="0" applyFontFormats="0" applyPatternFormats="0" applyAlignmentFormats="0" applyWidthHeightFormats="1" dataCaption="Werte" updatedVersion="4" minRefreshableVersion="3" useAutoFormatting="1" itemPrintTitles="1" createdVersion="7" indent="0" outline="1" outlineData="1" multipleFieldFilters="0">
  <location ref="H22:I69" firstHeaderRow="2" firstDataRow="2" firstDataCol="1" rowPageCount="1" colPageCount="1"/>
  <pivotFields count="5">
    <pivotField axis="axisRow" showAll="0">
      <items count="1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t="default"/>
      </items>
    </pivotField>
    <pivotField showAll="0"/>
    <pivotField showAll="0"/>
    <pivotField axis="axisPage" multipleItemSelectionAllowed="1" showAll="0">
      <items count="35">
        <item h="1" x="3"/>
        <item h="1" x="23"/>
        <item h="1" x="16"/>
        <item h="1" x="8"/>
        <item h="1" x="25"/>
        <item h="1" x="22"/>
        <item h="1" x="28"/>
        <item x="9"/>
        <item h="1" x="24"/>
        <item h="1" x="1"/>
        <item h="1" x="19"/>
        <item h="1" x="29"/>
        <item h="1" x="27"/>
        <item h="1" x="21"/>
        <item h="1" x="2"/>
        <item h="1" x="31"/>
        <item x="0"/>
        <item h="1" x="30"/>
        <item h="1" x="32"/>
        <item h="1" x="4"/>
        <item h="1" x="5"/>
        <item h="1" x="17"/>
        <item h="1" x="6"/>
        <item h="1" x="13"/>
        <item h="1" x="11"/>
        <item h="1" x="14"/>
        <item h="1" x="20"/>
        <item h="1" x="26"/>
        <item h="1" x="12"/>
        <item h="1" x="7"/>
        <item h="1" x="10"/>
        <item h="1" x="33"/>
        <item h="1" x="18"/>
        <item h="1" x="15"/>
        <item t="default"/>
      </items>
    </pivotField>
    <pivotField dataField="1" showAll="0"/>
  </pivotFields>
  <rowFields count="1">
    <field x="0"/>
  </rowFields>
  <rowItems count="46">
    <i>
      <x/>
    </i>
    <i>
      <x v="4"/>
    </i>
    <i>
      <x v="5"/>
    </i>
    <i>
      <x v="6"/>
    </i>
    <i>
      <x v="9"/>
    </i>
    <i>
      <x v="15"/>
    </i>
    <i>
      <x v="16"/>
    </i>
    <i>
      <x v="18"/>
    </i>
    <i>
      <x v="23"/>
    </i>
    <i>
      <x v="26"/>
    </i>
    <i>
      <x v="27"/>
    </i>
    <i>
      <x v="30"/>
    </i>
    <i>
      <x v="31"/>
    </i>
    <i>
      <x v="34"/>
    </i>
    <i>
      <x v="40"/>
    </i>
    <i>
      <x v="45"/>
    </i>
    <i>
      <x v="47"/>
    </i>
    <i>
      <x v="49"/>
    </i>
    <i>
      <x v="50"/>
    </i>
    <i>
      <x v="55"/>
    </i>
    <i>
      <x v="56"/>
    </i>
    <i>
      <x v="58"/>
    </i>
    <i>
      <x v="59"/>
    </i>
    <i>
      <x v="64"/>
    </i>
    <i>
      <x v="65"/>
    </i>
    <i>
      <x v="68"/>
    </i>
    <i>
      <x v="71"/>
    </i>
    <i>
      <x v="72"/>
    </i>
    <i>
      <x v="76"/>
    </i>
    <i>
      <x v="79"/>
    </i>
    <i>
      <x v="80"/>
    </i>
    <i>
      <x v="82"/>
    </i>
    <i>
      <x v="84"/>
    </i>
    <i>
      <x v="86"/>
    </i>
    <i>
      <x v="88"/>
    </i>
    <i>
      <x v="89"/>
    </i>
    <i>
      <x v="90"/>
    </i>
    <i>
      <x v="95"/>
    </i>
    <i>
      <x v="97"/>
    </i>
    <i>
      <x v="99"/>
    </i>
    <i>
      <x v="101"/>
    </i>
    <i>
      <x v="103"/>
    </i>
    <i>
      <x v="104"/>
    </i>
    <i>
      <x v="107"/>
    </i>
    <i>
      <x v="108"/>
    </i>
    <i t="grand">
      <x/>
    </i>
  </rowItems>
  <colItems count="1">
    <i/>
  </colItems>
  <pageFields count="1">
    <pageField fld="3" hier="-1"/>
  </pageFields>
  <dataFields count="1">
    <dataField name="Summe von  Lost Cattl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31" applyNumberFormats="0" applyBorderFormats="0" applyFontFormats="0" applyPatternFormats="0" applyAlignmentFormats="0" applyWidthHeightFormats="1" dataCaption="Werte" updatedVersion="4" minRefreshableVersion="3" useAutoFormatting="1" itemPrintTitles="1" createdVersion="7" indent="0" outline="1" outlineData="1" multipleFieldFilters="0" rowHeaderCaption="District">
  <location ref="G22:H85" firstHeaderRow="2" firstDataRow="2" firstDataCol="1" rowPageCount="1" colPageCount="1"/>
  <pivotFields count="4">
    <pivotField axis="axisPage" multipleItemSelectionAllowed="1" showAll="0">
      <items count="3">
        <item x="0"/>
        <item h="1" x="1"/>
        <item t="default"/>
      </items>
    </pivotField>
    <pivotField showAll="0"/>
    <pivotField axis="axisRow" showAll="0">
      <items count="107">
        <item x="1"/>
        <item x="70"/>
        <item x="79"/>
        <item x="100"/>
        <item x="47"/>
        <item x="18"/>
        <item x="33"/>
        <item x="80"/>
        <item x="81"/>
        <item x="43"/>
        <item x="40"/>
        <item x="61"/>
        <item x="104"/>
        <item x="101"/>
        <item x="52"/>
        <item x="26"/>
        <item x="5"/>
        <item x="49"/>
        <item x="96"/>
        <item x="71"/>
        <item x="25"/>
        <item x="63"/>
        <item x="76"/>
        <item x="97"/>
        <item x="99"/>
        <item x="90"/>
        <item x="13"/>
        <item x="50"/>
        <item x="10"/>
        <item x="88"/>
        <item x="35"/>
        <item x="74"/>
        <item x="56"/>
        <item x="24"/>
        <item x="16"/>
        <item x="62"/>
        <item x="95"/>
        <item x="85"/>
        <item x="102"/>
        <item x="77"/>
        <item x="27"/>
        <item x="64"/>
        <item x="69"/>
        <item x="86"/>
        <item x="92"/>
        <item x="66"/>
        <item x="2"/>
        <item x="19"/>
        <item x="14"/>
        <item x="36"/>
        <item x="7"/>
        <item x="105"/>
        <item x="57"/>
        <item x="72"/>
        <item x="37"/>
        <item x="32"/>
        <item x="93"/>
        <item x="0"/>
        <item x="8"/>
        <item x="94"/>
        <item x="91"/>
        <item x="78"/>
        <item x="38"/>
        <item x="9"/>
        <item x="98"/>
        <item x="68"/>
        <item x="28"/>
        <item x="58"/>
        <item x="82"/>
        <item x="44"/>
        <item x="29"/>
        <item x="12"/>
        <item x="45"/>
        <item x="65"/>
        <item x="11"/>
        <item x="59"/>
        <item x="4"/>
        <item x="48"/>
        <item x="67"/>
        <item x="41"/>
        <item x="42"/>
        <item x="17"/>
        <item x="60"/>
        <item x="15"/>
        <item x="103"/>
        <item x="46"/>
        <item x="3"/>
        <item x="31"/>
        <item x="87"/>
        <item x="73"/>
        <item x="55"/>
        <item x="83"/>
        <item x="34"/>
        <item x="84"/>
        <item x="53"/>
        <item x="20"/>
        <item x="23"/>
        <item x="89"/>
        <item x="54"/>
        <item x="6"/>
        <item x="21"/>
        <item x="30"/>
        <item x="22"/>
        <item x="75"/>
        <item x="51"/>
        <item x="39"/>
        <item t="default"/>
      </items>
    </pivotField>
    <pivotField dataField="1" showAll="0"/>
  </pivotFields>
  <rowFields count="1">
    <field x="2"/>
  </rowFields>
  <rowItems count="62">
    <i>
      <x/>
    </i>
    <i>
      <x v="4"/>
    </i>
    <i>
      <x v="5"/>
    </i>
    <i>
      <x v="6"/>
    </i>
    <i>
      <x v="9"/>
    </i>
    <i>
      <x v="10"/>
    </i>
    <i>
      <x v="14"/>
    </i>
    <i>
      <x v="15"/>
    </i>
    <i>
      <x v="16"/>
    </i>
    <i>
      <x v="17"/>
    </i>
    <i>
      <x v="20"/>
    </i>
    <i>
      <x v="26"/>
    </i>
    <i>
      <x v="27"/>
    </i>
    <i>
      <x v="28"/>
    </i>
    <i>
      <x v="30"/>
    </i>
    <i>
      <x v="32"/>
    </i>
    <i>
      <x v="33"/>
    </i>
    <i>
      <x v="34"/>
    </i>
    <i>
      <x v="40"/>
    </i>
    <i>
      <x v="46"/>
    </i>
    <i>
      <x v="47"/>
    </i>
    <i>
      <x v="48"/>
    </i>
    <i>
      <x v="49"/>
    </i>
    <i>
      <x v="50"/>
    </i>
    <i>
      <x v="52"/>
    </i>
    <i>
      <x v="54"/>
    </i>
    <i>
      <x v="55"/>
    </i>
    <i>
      <x v="57"/>
    </i>
    <i>
      <x v="58"/>
    </i>
    <i>
      <x v="62"/>
    </i>
    <i>
      <x v="63"/>
    </i>
    <i>
      <x v="66"/>
    </i>
    <i>
      <x v="67"/>
    </i>
    <i>
      <x v="69"/>
    </i>
    <i>
      <x v="70"/>
    </i>
    <i>
      <x v="71"/>
    </i>
    <i>
      <x v="72"/>
    </i>
    <i>
      <x v="74"/>
    </i>
    <i>
      <x v="75"/>
    </i>
    <i>
      <x v="76"/>
    </i>
    <i>
      <x v="77"/>
    </i>
    <i>
      <x v="79"/>
    </i>
    <i>
      <x v="80"/>
    </i>
    <i>
      <x v="81"/>
    </i>
    <i>
      <x v="82"/>
    </i>
    <i>
      <x v="83"/>
    </i>
    <i>
      <x v="85"/>
    </i>
    <i>
      <x v="86"/>
    </i>
    <i>
      <x v="87"/>
    </i>
    <i>
      <x v="90"/>
    </i>
    <i>
      <x v="92"/>
    </i>
    <i>
      <x v="94"/>
    </i>
    <i>
      <x v="95"/>
    </i>
    <i>
      <x v="96"/>
    </i>
    <i>
      <x v="98"/>
    </i>
    <i>
      <x v="99"/>
    </i>
    <i>
      <x v="100"/>
    </i>
    <i>
      <x v="101"/>
    </i>
    <i>
      <x v="102"/>
    </i>
    <i>
      <x v="104"/>
    </i>
    <i>
      <x v="105"/>
    </i>
    <i t="grand">
      <x/>
    </i>
  </rowItems>
  <colItems count="1">
    <i/>
  </colItems>
  <pageFields count="1">
    <pageField fld="0" hier="-1"/>
  </pageFields>
  <dataFields count="1">
    <dataField name="Sum of # of event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Larissa">
  <a:themeElements>
    <a:clrScheme name="Lariss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Larissa">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5.xml"/><Relationship Id="rId2"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budget.go.ug/" TargetMode="External"/><Relationship Id="rId2" Type="http://schemas.openxmlformats.org/officeDocument/2006/relationships/drawing" Target="../drawings/drawing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unma.go.ug/" TargetMode="External"/><Relationship Id="rId2"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hyperlink" Target="https://idi.mak.ac.ug/" TargetMode="External"/><Relationship Id="rId2"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9.xml"/><Relationship Id="rId4" Type="http://schemas.openxmlformats.org/officeDocument/2006/relationships/vmlDrawing" Target="../drawings/vmlDrawing2.vml"/><Relationship Id="rId5" Type="http://schemas.openxmlformats.org/officeDocument/2006/relationships/comments" Target="../comments2.xml"/><Relationship Id="rId1" Type="http://schemas.openxmlformats.org/officeDocument/2006/relationships/hyperlink" Target="https://www.who.int/healthinfo/systems/SARA_H_UGA_Results_2014.pdf" TargetMode="External"/><Relationship Id="rId2" Type="http://schemas.openxmlformats.org/officeDocument/2006/relationships/hyperlink" Target="http://hris.health.go.ug/district_facilities.php"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ubos.org/wp-content/uploads/publications/02_2020Presentation_-Uganda_Poverty_Maps_2016-20177.pdf" TargetMode="External"/><Relationship Id="rId2"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hyperlink" Target="https://ubos.org/wp-content/uploads/publications/11_2019UG_Physical_National_Land_accounts_Tech_Report_V9.pdf" TargetMode="External"/><Relationship Id="rId2" Type="http://schemas.openxmlformats.org/officeDocument/2006/relationships/drawing" Target="../drawings/drawing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1" Type="http://schemas.openxmlformats.org/officeDocument/2006/relationships/hyperlink" Target="https://ubos.org/wp-content/uploads/publications/11_2019UG_Physical_National_Land_accounts_Tech_Report_V9.pdf" TargetMode="External"/><Relationship Id="rId2"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5.xml"/></Relationships>
</file>

<file path=xl/worksheets/_rels/sheet42.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6.xml"/></Relationships>
</file>

<file path=xl/worksheets/_rels/sheet43.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7.xml"/></Relationships>
</file>

<file path=xl/worksheets/_rels/sheet44.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8.xml"/></Relationships>
</file>

<file path=xl/worksheets/_rels/sheet45.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29.xml"/></Relationships>
</file>

<file path=xl/worksheets/_rels/sheet46.xml.rels><?xml version="1.0" encoding="UTF-8" standalone="yes"?>
<Relationships xmlns="http://schemas.openxmlformats.org/package/2006/relationships"><Relationship Id="rId1" Type="http://schemas.openxmlformats.org/officeDocument/2006/relationships/hyperlink" Target="https://www.ubos.org/explore-statistics/20/" TargetMode="External"/><Relationship Id="rId2" Type="http://schemas.openxmlformats.org/officeDocument/2006/relationships/drawing" Target="../drawings/drawing3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6.xml"/><Relationship Id="rId2" Type="http://schemas.openxmlformats.org/officeDocument/2006/relationships/drawing" Target="../drawings/drawing3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B2"/>
  <sheetViews>
    <sheetView zoomScale="84" zoomScaleNormal="60" zoomScalePageLayoutView="60" workbookViewId="0">
      <selection activeCell="B2" sqref="B2"/>
    </sheetView>
  </sheetViews>
  <sheetFormatPr baseColWidth="10" defaultColWidth="11.5" defaultRowHeight="14" x14ac:dyDescent="0"/>
  <cols>
    <col min="1" max="1" width="3.5" style="2" customWidth="1"/>
    <col min="2" max="2" width="126.33203125" style="2" customWidth="1"/>
    <col min="3" max="16384" width="11.5" style="2"/>
  </cols>
  <sheetData>
    <row r="2" spans="2:2" ht="409.25" customHeight="1">
      <c r="B2" s="59" t="s">
        <v>1902</v>
      </c>
    </row>
  </sheetData>
  <pageMargins left="0.7" right="0.7" top="0.78740157499999996" bottom="0.78740157499999996"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110"/>
  <sheetViews>
    <sheetView workbookViewId="0">
      <selection activeCell="B1" sqref="B1"/>
    </sheetView>
  </sheetViews>
  <sheetFormatPr baseColWidth="10" defaultRowHeight="14" x14ac:dyDescent="0"/>
  <sheetData>
    <row r="1" spans="1:2">
      <c r="A1" s="44" t="s">
        <v>31</v>
      </c>
      <c r="B1" s="44" t="s">
        <v>2257</v>
      </c>
    </row>
    <row r="2" spans="1:2">
      <c r="A2" s="20" t="s">
        <v>228</v>
      </c>
      <c r="B2" s="19">
        <v>0</v>
      </c>
    </row>
    <row r="3" spans="1:2">
      <c r="A3" s="20" t="s">
        <v>230</v>
      </c>
      <c r="B3" s="19">
        <v>0</v>
      </c>
    </row>
    <row r="4" spans="1:2">
      <c r="A4" s="20" t="s">
        <v>232</v>
      </c>
      <c r="B4" s="19">
        <v>52</v>
      </c>
    </row>
    <row r="5" spans="1:2">
      <c r="A5" s="20" t="s">
        <v>234</v>
      </c>
      <c r="B5" s="19">
        <v>0</v>
      </c>
    </row>
    <row r="6" spans="1:2">
      <c r="A6" s="20" t="s">
        <v>236</v>
      </c>
      <c r="B6" s="19">
        <v>0</v>
      </c>
    </row>
    <row r="7" spans="1:2">
      <c r="A7" s="20" t="s">
        <v>238</v>
      </c>
      <c r="B7" s="19">
        <v>130</v>
      </c>
    </row>
    <row r="8" spans="1:2">
      <c r="A8" s="20" t="s">
        <v>240</v>
      </c>
      <c r="B8" s="19">
        <v>11343</v>
      </c>
    </row>
    <row r="9" spans="1:2">
      <c r="A9" s="20" t="s">
        <v>242</v>
      </c>
      <c r="B9" s="19">
        <v>0</v>
      </c>
    </row>
    <row r="10" spans="1:2">
      <c r="A10" s="20" t="s">
        <v>244</v>
      </c>
      <c r="B10" s="19">
        <v>0</v>
      </c>
    </row>
    <row r="11" spans="1:2">
      <c r="A11" s="20" t="s">
        <v>246</v>
      </c>
      <c r="B11" s="19">
        <v>117</v>
      </c>
    </row>
    <row r="12" spans="1:2">
      <c r="A12" s="20" t="s">
        <v>248</v>
      </c>
      <c r="B12" s="19">
        <v>31</v>
      </c>
    </row>
    <row r="13" spans="1:2">
      <c r="A13" s="20" t="s">
        <v>250</v>
      </c>
      <c r="B13" s="19">
        <v>374</v>
      </c>
    </row>
    <row r="14" spans="1:2">
      <c r="A14" s="20" t="s">
        <v>252</v>
      </c>
      <c r="B14" s="19">
        <v>49</v>
      </c>
    </row>
    <row r="15" spans="1:2">
      <c r="A15" s="20" t="s">
        <v>254</v>
      </c>
      <c r="B15" s="19">
        <v>1</v>
      </c>
    </row>
    <row r="16" spans="1:2">
      <c r="A16" s="20" t="s">
        <v>256</v>
      </c>
      <c r="B16" s="19">
        <v>30</v>
      </c>
    </row>
    <row r="17" spans="1:2">
      <c r="A17" s="20" t="s">
        <v>258</v>
      </c>
      <c r="B17" s="19">
        <v>8</v>
      </c>
    </row>
    <row r="18" spans="1:2">
      <c r="A18" s="20" t="s">
        <v>260</v>
      </c>
      <c r="B18" s="19">
        <v>117</v>
      </c>
    </row>
    <row r="19" spans="1:2">
      <c r="A19" s="20" t="s">
        <v>262</v>
      </c>
      <c r="B19" s="19">
        <v>1</v>
      </c>
    </row>
    <row r="20" spans="1:2">
      <c r="A20" s="20" t="s">
        <v>264</v>
      </c>
      <c r="B20" s="19">
        <v>338</v>
      </c>
    </row>
    <row r="21" spans="1:2">
      <c r="A21" s="20" t="s">
        <v>266</v>
      </c>
      <c r="B21" s="19">
        <v>49</v>
      </c>
    </row>
    <row r="22" spans="1:2">
      <c r="A22" s="20" t="s">
        <v>268</v>
      </c>
      <c r="B22" s="19">
        <v>20</v>
      </c>
    </row>
    <row r="23" spans="1:2">
      <c r="A23" s="20" t="s">
        <v>270</v>
      </c>
      <c r="B23" s="19">
        <v>4</v>
      </c>
    </row>
    <row r="24" spans="1:2">
      <c r="A24" s="20" t="s">
        <v>272</v>
      </c>
      <c r="B24" s="19">
        <v>0</v>
      </c>
    </row>
    <row r="25" spans="1:2">
      <c r="A25" s="20" t="s">
        <v>274</v>
      </c>
      <c r="B25" s="19">
        <v>270</v>
      </c>
    </row>
    <row r="26" spans="1:2">
      <c r="A26" s="20" t="s">
        <v>276</v>
      </c>
      <c r="B26" s="19">
        <v>0</v>
      </c>
    </row>
    <row r="27" spans="1:2">
      <c r="A27" s="20" t="s">
        <v>278</v>
      </c>
      <c r="B27" s="19">
        <v>0</v>
      </c>
    </row>
    <row r="28" spans="1:2">
      <c r="A28" s="20" t="s">
        <v>280</v>
      </c>
      <c r="B28" s="19">
        <v>0</v>
      </c>
    </row>
    <row r="29" spans="1:2">
      <c r="A29" s="20" t="s">
        <v>282</v>
      </c>
      <c r="B29" s="19">
        <v>0</v>
      </c>
    </row>
    <row r="30" spans="1:2">
      <c r="A30" s="20" t="s">
        <v>284</v>
      </c>
      <c r="B30" s="19">
        <v>58</v>
      </c>
    </row>
    <row r="31" spans="1:2">
      <c r="A31" s="20" t="s">
        <v>286</v>
      </c>
      <c r="B31" s="19">
        <v>20</v>
      </c>
    </row>
    <row r="32" spans="1:2">
      <c r="A32" s="20" t="s">
        <v>288</v>
      </c>
      <c r="B32" s="19">
        <v>55</v>
      </c>
    </row>
    <row r="33" spans="1:2">
      <c r="A33" s="20" t="s">
        <v>290</v>
      </c>
      <c r="B33" s="19">
        <v>120</v>
      </c>
    </row>
    <row r="34" spans="1:2">
      <c r="A34" s="20" t="s">
        <v>292</v>
      </c>
      <c r="B34" s="19">
        <v>15</v>
      </c>
    </row>
    <row r="35" spans="1:2">
      <c r="A35" s="20" t="s">
        <v>294</v>
      </c>
      <c r="B35" s="19">
        <v>8</v>
      </c>
    </row>
    <row r="36" spans="1:2">
      <c r="A36" s="20" t="s">
        <v>296</v>
      </c>
      <c r="B36" s="19">
        <v>482</v>
      </c>
    </row>
    <row r="37" spans="1:2">
      <c r="A37" s="20" t="s">
        <v>298</v>
      </c>
      <c r="B37" s="19">
        <v>203</v>
      </c>
    </row>
    <row r="38" spans="1:2">
      <c r="A38" s="20" t="s">
        <v>300</v>
      </c>
      <c r="B38" s="19">
        <v>978</v>
      </c>
    </row>
    <row r="39" spans="1:2">
      <c r="A39" s="20" t="s">
        <v>302</v>
      </c>
      <c r="B39" s="19">
        <v>123</v>
      </c>
    </row>
    <row r="40" spans="1:2">
      <c r="A40" s="20" t="s">
        <v>304</v>
      </c>
      <c r="B40" s="19">
        <v>0</v>
      </c>
    </row>
    <row r="41" spans="1:2">
      <c r="A41" s="20" t="s">
        <v>306</v>
      </c>
      <c r="B41" s="19">
        <v>550</v>
      </c>
    </row>
    <row r="42" spans="1:2">
      <c r="A42" s="20" t="s">
        <v>310</v>
      </c>
      <c r="B42" s="19">
        <v>5</v>
      </c>
    </row>
    <row r="43" spans="1:2">
      <c r="A43" s="20" t="s">
        <v>312</v>
      </c>
      <c r="B43" s="19">
        <v>1010</v>
      </c>
    </row>
    <row r="44" spans="1:2">
      <c r="A44" s="20" t="s">
        <v>314</v>
      </c>
      <c r="B44" s="19">
        <v>2</v>
      </c>
    </row>
    <row r="45" spans="1:2">
      <c r="A45" s="20" t="s">
        <v>316</v>
      </c>
      <c r="B45" s="19">
        <v>2</v>
      </c>
    </row>
    <row r="46" spans="1:2">
      <c r="A46" s="20" t="s">
        <v>318</v>
      </c>
      <c r="B46" s="19">
        <v>120</v>
      </c>
    </row>
    <row r="47" spans="1:2">
      <c r="A47" s="20" t="s">
        <v>320</v>
      </c>
      <c r="B47" s="19">
        <v>1</v>
      </c>
    </row>
    <row r="48" spans="1:2">
      <c r="A48" s="20" t="s">
        <v>322</v>
      </c>
      <c r="B48" s="19">
        <v>2073</v>
      </c>
    </row>
    <row r="49" spans="1:2">
      <c r="A49" s="20" t="s">
        <v>324</v>
      </c>
      <c r="B49" s="19">
        <v>11698</v>
      </c>
    </row>
    <row r="50" spans="1:2">
      <c r="A50" s="20" t="s">
        <v>326</v>
      </c>
      <c r="B50" s="19">
        <v>122</v>
      </c>
    </row>
    <row r="51" spans="1:2">
      <c r="A51" s="20" t="s">
        <v>328</v>
      </c>
      <c r="B51" s="19">
        <v>77</v>
      </c>
    </row>
    <row r="52" spans="1:2">
      <c r="A52" s="20" t="s">
        <v>330</v>
      </c>
      <c r="B52" s="19">
        <v>26</v>
      </c>
    </row>
    <row r="53" spans="1:2">
      <c r="A53" s="20" t="s">
        <v>332</v>
      </c>
      <c r="B53" s="19">
        <v>133</v>
      </c>
    </row>
    <row r="54" spans="1:2">
      <c r="A54" s="20" t="s">
        <v>334</v>
      </c>
      <c r="B54" s="19">
        <v>2</v>
      </c>
    </row>
    <row r="55" spans="1:2">
      <c r="A55" s="20" t="s">
        <v>336</v>
      </c>
      <c r="B55" s="19">
        <v>0</v>
      </c>
    </row>
    <row r="56" spans="1:2">
      <c r="A56" s="20" t="s">
        <v>338</v>
      </c>
      <c r="B56" s="19">
        <v>323</v>
      </c>
    </row>
    <row r="57" spans="1:2">
      <c r="A57" s="20" t="s">
        <v>340</v>
      </c>
      <c r="B57" s="19">
        <v>0</v>
      </c>
    </row>
    <row r="58" spans="1:2">
      <c r="A58" s="20" t="s">
        <v>342</v>
      </c>
      <c r="B58" s="19">
        <v>5</v>
      </c>
    </row>
    <row r="59" spans="1:2">
      <c r="A59" s="20" t="s">
        <v>344</v>
      </c>
      <c r="B59" s="19">
        <v>356</v>
      </c>
    </row>
    <row r="60" spans="1:2">
      <c r="A60" s="20" t="s">
        <v>346</v>
      </c>
      <c r="B60" s="19">
        <v>80</v>
      </c>
    </row>
    <row r="61" spans="1:2">
      <c r="A61" s="20" t="s">
        <v>348</v>
      </c>
      <c r="B61" s="19">
        <v>2</v>
      </c>
    </row>
    <row r="62" spans="1:2">
      <c r="A62" s="20" t="s">
        <v>350</v>
      </c>
      <c r="B62" s="19">
        <v>0</v>
      </c>
    </row>
    <row r="63" spans="1:2">
      <c r="A63" s="20" t="s">
        <v>352</v>
      </c>
      <c r="B63" s="19">
        <v>194</v>
      </c>
    </row>
    <row r="64" spans="1:2">
      <c r="A64" s="20" t="s">
        <v>354</v>
      </c>
      <c r="B64" s="19">
        <v>0</v>
      </c>
    </row>
    <row r="65" spans="1:2">
      <c r="A65" s="20" t="s">
        <v>356</v>
      </c>
      <c r="B65" s="19">
        <v>14</v>
      </c>
    </row>
    <row r="66" spans="1:2">
      <c r="A66" s="20" t="s">
        <v>358</v>
      </c>
      <c r="B66" s="19">
        <v>0</v>
      </c>
    </row>
    <row r="67" spans="1:2">
      <c r="A67" s="20" t="s">
        <v>360</v>
      </c>
      <c r="B67" s="19">
        <v>104</v>
      </c>
    </row>
    <row r="68" spans="1:2">
      <c r="A68" s="20" t="s">
        <v>362</v>
      </c>
      <c r="B68" s="19">
        <v>55</v>
      </c>
    </row>
    <row r="69" spans="1:2">
      <c r="A69" s="20" t="s">
        <v>364</v>
      </c>
      <c r="B69" s="19">
        <v>5</v>
      </c>
    </row>
    <row r="70" spans="1:2">
      <c r="A70" s="20" t="s">
        <v>366</v>
      </c>
      <c r="B70" s="19">
        <v>129</v>
      </c>
    </row>
    <row r="71" spans="1:2">
      <c r="A71" s="20" t="s">
        <v>368</v>
      </c>
      <c r="B71" s="19">
        <v>0</v>
      </c>
    </row>
    <row r="72" spans="1:2">
      <c r="A72" s="20" t="s">
        <v>370</v>
      </c>
      <c r="B72" s="19">
        <v>54</v>
      </c>
    </row>
    <row r="73" spans="1:2">
      <c r="A73" s="20" t="s">
        <v>372</v>
      </c>
      <c r="B73" s="19">
        <v>0</v>
      </c>
    </row>
    <row r="74" spans="1:2">
      <c r="A74" s="20" t="s">
        <v>374</v>
      </c>
      <c r="B74" s="19">
        <v>287</v>
      </c>
    </row>
    <row r="75" spans="1:2">
      <c r="A75" s="20" t="s">
        <v>376</v>
      </c>
      <c r="B75" s="19">
        <v>0</v>
      </c>
    </row>
    <row r="76" spans="1:2">
      <c r="A76" s="20" t="s">
        <v>378</v>
      </c>
      <c r="B76" s="19">
        <v>65</v>
      </c>
    </row>
    <row r="77" spans="1:2">
      <c r="A77" s="20" t="s">
        <v>380</v>
      </c>
      <c r="B77" s="19">
        <v>1556</v>
      </c>
    </row>
    <row r="78" spans="1:2">
      <c r="A78" s="20" t="s">
        <v>382</v>
      </c>
      <c r="B78" s="19">
        <v>1401</v>
      </c>
    </row>
    <row r="79" spans="1:2">
      <c r="A79" s="20" t="s">
        <v>384</v>
      </c>
      <c r="B79" s="19">
        <v>13</v>
      </c>
    </row>
    <row r="80" spans="1:2">
      <c r="A80" s="20" t="s">
        <v>386</v>
      </c>
      <c r="B80" s="19">
        <v>12</v>
      </c>
    </row>
    <row r="81" spans="1:2">
      <c r="A81" s="20" t="s">
        <v>388</v>
      </c>
      <c r="B81" s="19">
        <v>1</v>
      </c>
    </row>
    <row r="82" spans="1:2">
      <c r="A82" s="20" t="s">
        <v>390</v>
      </c>
      <c r="B82" s="19">
        <v>1689</v>
      </c>
    </row>
    <row r="83" spans="1:2">
      <c r="A83" s="20" t="s">
        <v>392</v>
      </c>
      <c r="B83" s="19">
        <v>53</v>
      </c>
    </row>
    <row r="84" spans="1:2">
      <c r="A84" s="20" t="s">
        <v>394</v>
      </c>
      <c r="B84" s="19">
        <v>70</v>
      </c>
    </row>
    <row r="85" spans="1:2">
      <c r="A85" s="20" t="s">
        <v>396</v>
      </c>
      <c r="B85" s="19">
        <v>46</v>
      </c>
    </row>
    <row r="86" spans="1:2">
      <c r="A86" s="20" t="s">
        <v>398</v>
      </c>
      <c r="B86" s="19">
        <v>0</v>
      </c>
    </row>
    <row r="87" spans="1:2">
      <c r="A87" s="20" t="s">
        <v>400</v>
      </c>
      <c r="B87" s="19">
        <v>3</v>
      </c>
    </row>
    <row r="88" spans="1:2">
      <c r="A88" s="20" t="s">
        <v>402</v>
      </c>
      <c r="B88" s="19">
        <v>265</v>
      </c>
    </row>
    <row r="89" spans="1:2">
      <c r="A89" s="20" t="s">
        <v>404</v>
      </c>
      <c r="B89" s="19">
        <v>0</v>
      </c>
    </row>
    <row r="90" spans="1:2">
      <c r="A90" s="20" t="s">
        <v>406</v>
      </c>
      <c r="B90" s="19">
        <v>398</v>
      </c>
    </row>
    <row r="91" spans="1:2">
      <c r="A91" s="20" t="s">
        <v>408</v>
      </c>
      <c r="B91" s="19">
        <v>10</v>
      </c>
    </row>
    <row r="92" spans="1:2">
      <c r="A92" s="20" t="s">
        <v>410</v>
      </c>
      <c r="B92" s="19">
        <v>343</v>
      </c>
    </row>
    <row r="93" spans="1:2">
      <c r="A93" s="20" t="s">
        <v>412</v>
      </c>
      <c r="B93" s="19">
        <v>0</v>
      </c>
    </row>
    <row r="94" spans="1:2">
      <c r="A94" s="20" t="s">
        <v>414</v>
      </c>
      <c r="B94" s="19">
        <v>114</v>
      </c>
    </row>
    <row r="95" spans="1:2">
      <c r="A95" s="20" t="s">
        <v>416</v>
      </c>
      <c r="B95" s="19">
        <v>0</v>
      </c>
    </row>
    <row r="96" spans="1:2">
      <c r="A96" s="20" t="s">
        <v>418</v>
      </c>
      <c r="B96" s="19">
        <v>0</v>
      </c>
    </row>
    <row r="97" spans="1:2">
      <c r="A97" s="20" t="s">
        <v>420</v>
      </c>
      <c r="B97" s="19">
        <v>856</v>
      </c>
    </row>
    <row r="98" spans="1:2">
      <c r="A98" s="20" t="s">
        <v>422</v>
      </c>
      <c r="B98" s="19">
        <v>0</v>
      </c>
    </row>
    <row r="99" spans="1:2">
      <c r="A99" s="20" t="s">
        <v>424</v>
      </c>
      <c r="B99" s="19">
        <v>0</v>
      </c>
    </row>
    <row r="100" spans="1:2">
      <c r="A100" s="20" t="s">
        <v>426</v>
      </c>
      <c r="B100" s="19">
        <v>209</v>
      </c>
    </row>
    <row r="101" spans="1:2">
      <c r="A101" s="20" t="s">
        <v>428</v>
      </c>
      <c r="B101" s="19">
        <v>190</v>
      </c>
    </row>
    <row r="102" spans="1:2">
      <c r="A102" s="20" t="s">
        <v>430</v>
      </c>
      <c r="B102" s="19">
        <v>0</v>
      </c>
    </row>
    <row r="103" spans="1:2">
      <c r="A103" s="20" t="s">
        <v>432</v>
      </c>
      <c r="B103" s="19">
        <v>1</v>
      </c>
    </row>
    <row r="104" spans="1:2">
      <c r="A104" s="20" t="s">
        <v>434</v>
      </c>
      <c r="B104" s="19">
        <v>5222</v>
      </c>
    </row>
    <row r="105" spans="1:2">
      <c r="A105" s="20" t="s">
        <v>436</v>
      </c>
      <c r="B105" s="19">
        <v>0</v>
      </c>
    </row>
    <row r="106" spans="1:2">
      <c r="A106" s="20" t="s">
        <v>438</v>
      </c>
      <c r="B106" s="19">
        <v>245</v>
      </c>
    </row>
    <row r="107" spans="1:2">
      <c r="A107" s="20" t="s">
        <v>440</v>
      </c>
      <c r="B107" s="19">
        <v>97</v>
      </c>
    </row>
    <row r="108" spans="1:2">
      <c r="A108" s="20" t="s">
        <v>442</v>
      </c>
      <c r="B108" s="19">
        <v>349</v>
      </c>
    </row>
    <row r="109" spans="1:2">
      <c r="A109" s="20" t="s">
        <v>444</v>
      </c>
      <c r="B109" s="19">
        <v>0</v>
      </c>
    </row>
    <row r="110" spans="1:2">
      <c r="A110" s="20" t="s">
        <v>446</v>
      </c>
      <c r="B110" s="19">
        <v>1085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Q1643"/>
  <sheetViews>
    <sheetView zoomScale="85" zoomScaleNormal="85" zoomScalePageLayoutView="85" workbookViewId="0">
      <pane xSplit="2" ySplit="22" topLeftCell="D23" activePane="bottomRight" state="frozen"/>
      <selection activeCell="J31" sqref="J31"/>
      <selection pane="topRight" activeCell="J31" sqref="J31"/>
      <selection pane="bottomLeft" activeCell="J31" sqref="J31"/>
      <selection pane="bottomRight" activeCell="H49" sqref="H49"/>
    </sheetView>
  </sheetViews>
  <sheetFormatPr baseColWidth="10" defaultColWidth="11.5" defaultRowHeight="14" outlineLevelRow="1" x14ac:dyDescent="0"/>
  <cols>
    <col min="2" max="2" width="19.5" customWidth="1"/>
    <col min="3" max="3" width="6.1640625" customWidth="1"/>
    <col min="9" max="9" width="16.5" customWidth="1"/>
    <col min="10" max="10" width="18.83203125" customWidth="1"/>
    <col min="11" max="11" width="9.83203125" bestFit="1" customWidth="1"/>
    <col min="12" max="12" width="10.5" bestFit="1" customWidth="1"/>
    <col min="13" max="13" width="14.1640625" customWidth="1"/>
    <col min="14" max="14" width="10.5" bestFit="1" customWidth="1"/>
    <col min="15" max="15" width="10.6640625" bestFit="1" customWidth="1"/>
    <col min="16" max="16" width="9" bestFit="1" customWidth="1"/>
    <col min="17" max="17" width="8.5" bestFit="1" customWidth="1"/>
    <col min="18" max="18" width="8" bestFit="1" customWidth="1"/>
    <col min="19" max="19" width="8.6640625" bestFit="1" customWidth="1"/>
    <col min="20" max="20" width="6" bestFit="1" customWidth="1"/>
    <col min="21" max="21" width="8.33203125" bestFit="1" customWidth="1"/>
    <col min="22" max="22" width="8.5" bestFit="1" customWidth="1"/>
    <col min="23" max="23" width="7.1640625" bestFit="1" customWidth="1"/>
    <col min="24" max="24" width="9.6640625" bestFit="1" customWidth="1"/>
    <col min="25" max="25" width="8" bestFit="1" customWidth="1"/>
    <col min="26" max="26" width="9" bestFit="1" customWidth="1"/>
    <col min="27" max="27" width="15.5" bestFit="1" customWidth="1"/>
    <col min="28" max="28" width="7.83203125" bestFit="1" customWidth="1"/>
    <col min="29" max="29" width="11.33203125" bestFit="1" customWidth="1"/>
    <col min="30" max="30" width="7.6640625" bestFit="1" customWidth="1"/>
    <col min="31" max="31" width="13" bestFit="1" customWidth="1"/>
    <col min="32" max="32" width="9.6640625" bestFit="1" customWidth="1"/>
    <col min="33" max="33" width="6.33203125" bestFit="1" customWidth="1"/>
    <col min="34" max="34" width="9.5" bestFit="1" customWidth="1"/>
    <col min="35" max="35" width="11.83203125" bestFit="1" customWidth="1"/>
    <col min="36" max="37" width="9.1640625" bestFit="1" customWidth="1"/>
    <col min="38" max="38" width="8.33203125" bestFit="1" customWidth="1"/>
    <col min="39" max="39" width="7.83203125" bestFit="1" customWidth="1"/>
    <col min="40" max="40" width="6" bestFit="1" customWidth="1"/>
    <col min="41" max="41" width="7.33203125" bestFit="1" customWidth="1"/>
    <col min="42" max="42" width="7.6640625" bestFit="1" customWidth="1"/>
    <col min="43" max="43" width="8.33203125" bestFit="1" customWidth="1"/>
    <col min="44" max="44" width="8.83203125" bestFit="1" customWidth="1"/>
    <col min="45" max="45" width="5.5" bestFit="1" customWidth="1"/>
    <col min="46" max="46" width="9.83203125" bestFit="1" customWidth="1"/>
    <col min="47" max="47" width="7.5" bestFit="1" customWidth="1"/>
    <col min="48" max="48" width="10" bestFit="1" customWidth="1"/>
    <col min="49" max="49" width="14" bestFit="1" customWidth="1"/>
    <col min="50" max="50" width="11.5" bestFit="1" customWidth="1"/>
    <col min="51" max="51" width="7.33203125" bestFit="1" customWidth="1"/>
    <col min="52" max="52" width="9.6640625" bestFit="1" customWidth="1"/>
    <col min="53" max="53" width="9.5" bestFit="1" customWidth="1"/>
    <col min="54" max="54" width="7.83203125" bestFit="1" customWidth="1"/>
    <col min="55" max="55" width="11.6640625" bestFit="1" customWidth="1"/>
    <col min="56" max="56" width="10.33203125" bestFit="1" customWidth="1"/>
    <col min="57" max="57" width="12.5" bestFit="1" customWidth="1"/>
    <col min="58" max="58" width="7.33203125" bestFit="1" customWidth="1"/>
    <col min="59" max="59" width="9.1640625" bestFit="1" customWidth="1"/>
    <col min="60" max="60" width="9.83203125" bestFit="1" customWidth="1"/>
    <col min="61" max="61" width="8.1640625" bestFit="1" customWidth="1"/>
    <col min="62" max="63" width="7.6640625" bestFit="1" customWidth="1"/>
    <col min="64" max="64" width="10.1640625" bestFit="1" customWidth="1"/>
    <col min="65" max="65" width="14.33203125" bestFit="1" customWidth="1"/>
    <col min="66" max="66" width="7.5" bestFit="1" customWidth="1"/>
    <col min="67" max="67" width="8.33203125" bestFit="1" customWidth="1"/>
    <col min="68" max="68" width="8.5" bestFit="1" customWidth="1"/>
    <col min="69" max="69" width="5.33203125" bestFit="1" customWidth="1"/>
    <col min="70" max="70" width="7.6640625" bestFit="1" customWidth="1"/>
    <col min="71" max="71" width="6" bestFit="1" customWidth="1"/>
    <col min="72" max="72" width="7.33203125" bestFit="1" customWidth="1"/>
    <col min="73" max="73" width="13" bestFit="1" customWidth="1"/>
    <col min="74" max="74" width="11.1640625" bestFit="1" customWidth="1"/>
    <col min="75" max="75" width="9.6640625" bestFit="1" customWidth="1"/>
    <col min="76" max="76" width="8.33203125" bestFit="1" customWidth="1"/>
    <col min="77" max="77" width="6" bestFit="1" customWidth="1"/>
    <col min="78" max="78" width="6.83203125" bestFit="1" customWidth="1"/>
    <col min="79" max="79" width="8.5" bestFit="1" customWidth="1"/>
    <col min="80" max="80" width="8.83203125" bestFit="1" customWidth="1"/>
    <col min="81" max="81" width="11.5" bestFit="1" customWidth="1"/>
    <col min="82" max="82" width="10.6640625" bestFit="1" customWidth="1"/>
    <col min="83" max="83" width="10" bestFit="1" customWidth="1"/>
    <col min="84" max="84" width="8.5" bestFit="1" customWidth="1"/>
    <col min="85" max="85" width="8.6640625" bestFit="1" customWidth="1"/>
    <col min="86" max="86" width="8.83203125" bestFit="1" customWidth="1"/>
    <col min="87" max="87" width="7" bestFit="1" customWidth="1"/>
    <col min="88" max="88" width="9.83203125" bestFit="1" customWidth="1"/>
    <col min="89" max="89" width="10.1640625" bestFit="1" customWidth="1"/>
    <col min="90" max="90" width="9.33203125" bestFit="1" customWidth="1"/>
    <col min="91" max="91" width="9" bestFit="1" customWidth="1"/>
    <col min="92" max="92" width="6.6640625" bestFit="1" customWidth="1"/>
    <col min="93" max="93" width="6.33203125" bestFit="1" customWidth="1"/>
    <col min="94" max="94" width="9.83203125" bestFit="1" customWidth="1"/>
    <col min="95" max="95" width="9.5" bestFit="1" customWidth="1"/>
    <col min="96" max="96" width="13.5" bestFit="1" customWidth="1"/>
    <col min="97" max="97" width="10" bestFit="1" customWidth="1"/>
    <col min="98" max="98" width="14.5" bestFit="1" customWidth="1"/>
    <col min="99" max="99" width="12.5" bestFit="1" customWidth="1"/>
    <col min="100" max="100" width="13.33203125" bestFit="1" customWidth="1"/>
    <col min="101" max="101" width="7.1640625" bestFit="1" customWidth="1"/>
    <col min="102" max="102" width="7" bestFit="1" customWidth="1"/>
    <col min="103" max="103" width="7.5" bestFit="1" customWidth="1"/>
    <col min="104" max="104" width="9.6640625" bestFit="1" customWidth="1"/>
    <col min="105" max="105" width="11.83203125" bestFit="1" customWidth="1"/>
    <col min="106" max="106" width="8" bestFit="1" customWidth="1"/>
    <col min="107" max="107" width="6.6640625" bestFit="1" customWidth="1"/>
    <col min="108" max="108" width="6.5" bestFit="1" customWidth="1"/>
    <col min="109" max="109" width="6.6640625" bestFit="1" customWidth="1"/>
    <col min="110" max="110" width="7.83203125" bestFit="1" customWidth="1"/>
    <col min="111" max="111" width="6.33203125" bestFit="1" customWidth="1"/>
    <col min="112" max="112" width="11" bestFit="1" customWidth="1"/>
    <col min="113" max="113" width="7.33203125" bestFit="1" customWidth="1"/>
    <col min="114" max="114" width="8.832031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9" ht="7.25" customHeight="1"/>
    <row r="2" spans="2:19">
      <c r="B2" s="5" t="s">
        <v>16</v>
      </c>
      <c r="C2" s="157" t="s">
        <v>1863</v>
      </c>
      <c r="D2" s="157"/>
      <c r="E2" s="157"/>
      <c r="F2" s="157"/>
      <c r="G2" s="157"/>
      <c r="H2" s="157"/>
      <c r="I2" s="157"/>
      <c r="J2" s="157"/>
      <c r="K2" s="157"/>
      <c r="L2" s="157"/>
      <c r="N2" s="78" t="s">
        <v>2018</v>
      </c>
    </row>
    <row r="3" spans="2:19">
      <c r="B3" s="5" t="s">
        <v>17</v>
      </c>
      <c r="C3" s="158" t="s">
        <v>200</v>
      </c>
      <c r="D3" s="158"/>
      <c r="E3" s="158"/>
      <c r="F3" s="158"/>
      <c r="G3" s="158"/>
      <c r="H3" s="158"/>
      <c r="I3" s="158"/>
      <c r="J3" s="158"/>
      <c r="K3" s="158"/>
      <c r="L3" s="158"/>
      <c r="N3" s="86" t="s">
        <v>2012</v>
      </c>
      <c r="O3" s="87">
        <v>23</v>
      </c>
      <c r="P3" s="88" t="s">
        <v>2013</v>
      </c>
      <c r="Q3" s="87">
        <v>42</v>
      </c>
      <c r="R3" s="89" t="s">
        <v>2017</v>
      </c>
      <c r="S3" s="90">
        <v>0.54761904761904767</v>
      </c>
    </row>
    <row r="4" spans="2:19" ht="14.5" customHeight="1">
      <c r="B4" s="5" t="s">
        <v>27</v>
      </c>
      <c r="C4" s="160" t="s">
        <v>181</v>
      </c>
      <c r="D4" s="161"/>
      <c r="E4" s="161"/>
      <c r="F4" s="161"/>
      <c r="G4" s="162"/>
      <c r="H4" s="152" t="s">
        <v>2010</v>
      </c>
      <c r="I4" s="153"/>
      <c r="J4" s="153"/>
      <c r="K4" s="154"/>
      <c r="L4" s="77" t="s">
        <v>2011</v>
      </c>
      <c r="N4" s="81" t="s">
        <v>2014</v>
      </c>
      <c r="O4" s="82" t="s">
        <v>1795</v>
      </c>
      <c r="P4" s="81" t="s">
        <v>2015</v>
      </c>
      <c r="Q4" s="82" t="s">
        <v>1795</v>
      </c>
      <c r="R4" s="81" t="s">
        <v>2016</v>
      </c>
      <c r="S4" s="82" t="s">
        <v>1795</v>
      </c>
    </row>
    <row r="5" spans="2:19" ht="29" customHeight="1">
      <c r="B5" s="5" t="s">
        <v>199</v>
      </c>
      <c r="C5" s="159" t="s">
        <v>4</v>
      </c>
      <c r="D5" s="159"/>
      <c r="E5" s="159"/>
      <c r="F5" s="159"/>
      <c r="G5" s="159"/>
      <c r="H5" s="159"/>
      <c r="I5" s="159"/>
      <c r="J5" s="159"/>
      <c r="K5" s="159"/>
      <c r="L5" s="159"/>
      <c r="N5" s="91">
        <v>19</v>
      </c>
      <c r="O5" s="84">
        <v>82.608695652173907</v>
      </c>
      <c r="P5" s="91">
        <v>1</v>
      </c>
      <c r="Q5" s="84">
        <v>4.3478260869565215</v>
      </c>
      <c r="R5" s="91">
        <v>3</v>
      </c>
      <c r="S5" s="84">
        <v>13.043478260869565</v>
      </c>
    </row>
    <row r="6" spans="2:19" ht="199.25" customHeight="1">
      <c r="B6" s="5" t="s">
        <v>1808</v>
      </c>
      <c r="C6" s="159" t="s">
        <v>1864</v>
      </c>
      <c r="D6" s="159"/>
      <c r="E6" s="159"/>
      <c r="F6" s="159"/>
      <c r="G6" s="159"/>
      <c r="H6" s="159"/>
      <c r="I6" s="159"/>
      <c r="J6" s="159"/>
      <c r="K6" s="159"/>
      <c r="L6" s="159"/>
    </row>
    <row r="7" spans="2:19" ht="29" customHeight="1" outlineLevel="1">
      <c r="B7" s="6" t="s">
        <v>19</v>
      </c>
      <c r="C7" s="131" t="s">
        <v>1861</v>
      </c>
      <c r="D7" s="131"/>
      <c r="E7" s="131"/>
      <c r="F7" s="131"/>
      <c r="G7" s="131"/>
      <c r="H7" s="131"/>
      <c r="I7" s="131"/>
      <c r="J7" s="131"/>
      <c r="K7" s="131"/>
      <c r="L7" s="131"/>
    </row>
    <row r="8" spans="2:19" outlineLevel="1">
      <c r="B8" s="6" t="s">
        <v>20</v>
      </c>
      <c r="C8" s="131" t="s">
        <v>28</v>
      </c>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t="s">
        <v>31</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t="s">
        <v>1673</v>
      </c>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44314</v>
      </c>
      <c r="D15" s="139"/>
      <c r="E15" s="139"/>
      <c r="F15" s="139"/>
      <c r="G15" s="139"/>
      <c r="H15" s="139"/>
      <c r="I15" s="139"/>
      <c r="J15" s="139"/>
      <c r="K15" s="139"/>
      <c r="L15" s="139"/>
    </row>
    <row r="16" spans="2:19" outlineLevel="1">
      <c r="B16" s="7" t="s">
        <v>25</v>
      </c>
      <c r="C16" s="140" t="s">
        <v>183</v>
      </c>
      <c r="D16" s="140"/>
      <c r="E16" s="140"/>
      <c r="F16" s="140"/>
      <c r="G16" s="140"/>
      <c r="H16" s="140"/>
      <c r="I16" s="140"/>
      <c r="J16" s="140"/>
      <c r="K16" s="140"/>
      <c r="L16" s="140"/>
    </row>
    <row r="17" spans="1:121" outlineLevel="1">
      <c r="B17" s="7" t="s">
        <v>26</v>
      </c>
      <c r="C17" s="140" t="s">
        <v>1817</v>
      </c>
      <c r="D17" s="140"/>
      <c r="E17" s="140"/>
      <c r="F17" s="140"/>
      <c r="G17" s="140"/>
      <c r="H17" s="140"/>
      <c r="I17" s="140"/>
      <c r="J17" s="140"/>
      <c r="K17" s="140"/>
      <c r="L17" s="140"/>
    </row>
    <row r="18" spans="1:121" outlineLevel="1">
      <c r="B18" s="7" t="s">
        <v>15</v>
      </c>
      <c r="C18" s="142"/>
      <c r="D18" s="142"/>
      <c r="E18" s="142"/>
      <c r="F18" s="142"/>
      <c r="G18" s="142"/>
      <c r="H18" s="142"/>
      <c r="I18" s="142"/>
      <c r="J18" s="142"/>
      <c r="K18" s="142"/>
      <c r="L18" s="142"/>
    </row>
    <row r="19" spans="1:121" outlineLevel="1">
      <c r="B19" s="6" t="s">
        <v>180</v>
      </c>
      <c r="C19" s="135" t="s">
        <v>1816</v>
      </c>
      <c r="D19" s="135"/>
      <c r="E19" s="135"/>
      <c r="F19" s="135"/>
      <c r="G19" s="135"/>
      <c r="H19" s="135"/>
      <c r="I19" s="135"/>
      <c r="J19" s="135"/>
      <c r="K19" s="135"/>
      <c r="L19" s="135"/>
    </row>
    <row r="20" spans="1:121" s="9" customFormat="1" ht="15.75" customHeight="1" thickBot="1">
      <c r="I20" s="18" t="s">
        <v>1669</v>
      </c>
      <c r="J20" t="s">
        <v>2256</v>
      </c>
    </row>
    <row r="21" spans="1:121">
      <c r="A21" s="11" t="s">
        <v>179</v>
      </c>
      <c r="I21" s="21"/>
    </row>
    <row r="22" spans="1:121" s="10" customFormat="1">
      <c r="A22" s="30" t="s">
        <v>31</v>
      </c>
      <c r="B22" s="30" t="s">
        <v>227</v>
      </c>
      <c r="C22" s="30" t="s">
        <v>463</v>
      </c>
      <c r="D22" s="30" t="s">
        <v>1669</v>
      </c>
      <c r="E22" s="30" t="s">
        <v>451</v>
      </c>
      <c r="F22" s="30" t="s">
        <v>452</v>
      </c>
      <c r="G22" s="31" t="s">
        <v>1674</v>
      </c>
      <c r="I22" s="18" t="s">
        <v>1791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row>
    <row r="23" spans="1:121">
      <c r="A23" s="29" t="s">
        <v>228</v>
      </c>
      <c r="B23" s="29" t="s">
        <v>229</v>
      </c>
      <c r="C23" s="29" t="s">
        <v>466</v>
      </c>
      <c r="D23" s="29" t="s">
        <v>1075</v>
      </c>
      <c r="E23" s="29"/>
      <c r="F23" s="29"/>
      <c r="G23" s="29">
        <f>E23+F23</f>
        <v>0</v>
      </c>
      <c r="I23" s="18" t="s">
        <v>31</v>
      </c>
      <c r="J23" t="s">
        <v>2049</v>
      </c>
    </row>
    <row r="24" spans="1:121">
      <c r="A24" s="29" t="s">
        <v>228</v>
      </c>
      <c r="B24" s="29" t="s">
        <v>229</v>
      </c>
      <c r="C24" s="29" t="s">
        <v>494</v>
      </c>
      <c r="D24" s="29" t="s">
        <v>1101</v>
      </c>
      <c r="E24" s="29"/>
      <c r="F24" s="29">
        <v>51958</v>
      </c>
      <c r="G24" s="29">
        <f t="shared" ref="G24:G87" si="0">E24+F24</f>
        <v>51958</v>
      </c>
      <c r="I24" s="20" t="s">
        <v>250</v>
      </c>
      <c r="J24" s="19">
        <v>314497</v>
      </c>
    </row>
    <row r="25" spans="1:121">
      <c r="A25" s="29" t="s">
        <v>228</v>
      </c>
      <c r="B25" s="29" t="s">
        <v>229</v>
      </c>
      <c r="C25" s="29" t="s">
        <v>702</v>
      </c>
      <c r="D25" s="29" t="s">
        <v>1073</v>
      </c>
      <c r="E25" s="29"/>
      <c r="F25" s="29"/>
      <c r="G25" s="29">
        <f t="shared" si="0"/>
        <v>0</v>
      </c>
      <c r="I25" s="20" t="s">
        <v>254</v>
      </c>
      <c r="J25" s="19">
        <v>380</v>
      </c>
    </row>
    <row r="26" spans="1:121">
      <c r="A26" s="29" t="s">
        <v>228</v>
      </c>
      <c r="B26" s="29" t="s">
        <v>229</v>
      </c>
      <c r="C26" s="29" t="s">
        <v>726</v>
      </c>
      <c r="D26" s="29" t="s">
        <v>1073</v>
      </c>
      <c r="E26" s="29"/>
      <c r="F26" s="29"/>
      <c r="G26" s="29">
        <f t="shared" si="0"/>
        <v>0</v>
      </c>
      <c r="I26" s="20" t="s">
        <v>262</v>
      </c>
      <c r="J26" s="19">
        <v>0</v>
      </c>
    </row>
    <row r="27" spans="1:121">
      <c r="A27" s="29" t="s">
        <v>228</v>
      </c>
      <c r="B27" s="29" t="s">
        <v>229</v>
      </c>
      <c r="C27" s="29" t="s">
        <v>509</v>
      </c>
      <c r="D27" s="29" t="s">
        <v>1074</v>
      </c>
      <c r="E27" s="29"/>
      <c r="F27" s="29"/>
      <c r="G27" s="29">
        <f t="shared" si="0"/>
        <v>0</v>
      </c>
      <c r="I27" s="20" t="s">
        <v>264</v>
      </c>
      <c r="J27" s="19">
        <v>53063</v>
      </c>
    </row>
    <row r="28" spans="1:121">
      <c r="A28" s="29" t="s">
        <v>228</v>
      </c>
      <c r="B28" s="29" t="s">
        <v>229</v>
      </c>
      <c r="C28" s="29" t="s">
        <v>544</v>
      </c>
      <c r="D28" s="29" t="s">
        <v>1075</v>
      </c>
      <c r="E28" s="29"/>
      <c r="F28" s="29">
        <v>24129</v>
      </c>
      <c r="G28" s="29">
        <f t="shared" si="0"/>
        <v>24129</v>
      </c>
      <c r="I28" s="20" t="s">
        <v>266</v>
      </c>
      <c r="J28" s="19">
        <v>72</v>
      </c>
    </row>
    <row r="29" spans="1:121">
      <c r="A29" s="29" t="s">
        <v>228</v>
      </c>
      <c r="B29" s="29" t="s">
        <v>229</v>
      </c>
      <c r="C29" s="29" t="s">
        <v>544</v>
      </c>
      <c r="D29" s="29" t="s">
        <v>1074</v>
      </c>
      <c r="E29" s="29"/>
      <c r="F29" s="29">
        <v>490</v>
      </c>
      <c r="G29" s="29">
        <f t="shared" si="0"/>
        <v>490</v>
      </c>
      <c r="I29" s="20" t="s">
        <v>268</v>
      </c>
      <c r="J29" s="19">
        <v>5567</v>
      </c>
    </row>
    <row r="30" spans="1:121">
      <c r="A30" s="29" t="s">
        <v>230</v>
      </c>
      <c r="B30" s="29" t="s">
        <v>231</v>
      </c>
      <c r="C30" s="29" t="s">
        <v>687</v>
      </c>
      <c r="D30" s="29" t="s">
        <v>1675</v>
      </c>
      <c r="E30" s="29"/>
      <c r="F30" s="29">
        <v>26</v>
      </c>
      <c r="G30" s="29">
        <f t="shared" si="0"/>
        <v>26</v>
      </c>
      <c r="I30" s="20" t="s">
        <v>270</v>
      </c>
      <c r="J30" s="19">
        <v>7356</v>
      </c>
    </row>
    <row r="31" spans="1:121">
      <c r="A31" s="29" t="s">
        <v>230</v>
      </c>
      <c r="B31" s="29" t="s">
        <v>231</v>
      </c>
      <c r="C31" s="29" t="s">
        <v>689</v>
      </c>
      <c r="D31" s="29" t="s">
        <v>1101</v>
      </c>
      <c r="E31" s="29"/>
      <c r="F31" s="29"/>
      <c r="G31" s="29">
        <f t="shared" si="0"/>
        <v>0</v>
      </c>
      <c r="I31" s="20" t="s">
        <v>288</v>
      </c>
      <c r="J31" s="19">
        <v>992</v>
      </c>
    </row>
    <row r="32" spans="1:121">
      <c r="A32" s="29" t="s">
        <v>230</v>
      </c>
      <c r="B32" s="29" t="s">
        <v>231</v>
      </c>
      <c r="C32" s="29" t="s">
        <v>1676</v>
      </c>
      <c r="D32" s="29" t="s">
        <v>1080</v>
      </c>
      <c r="E32" s="29"/>
      <c r="F32" s="29"/>
      <c r="G32" s="29">
        <f t="shared" si="0"/>
        <v>0</v>
      </c>
      <c r="I32" s="20" t="s">
        <v>290</v>
      </c>
      <c r="J32" s="19">
        <v>8147</v>
      </c>
    </row>
    <row r="33" spans="1:10">
      <c r="A33" s="29" t="s">
        <v>230</v>
      </c>
      <c r="B33" s="29" t="s">
        <v>231</v>
      </c>
      <c r="C33" s="29" t="s">
        <v>1665</v>
      </c>
      <c r="D33" s="29" t="s">
        <v>1091</v>
      </c>
      <c r="E33" s="29"/>
      <c r="F33" s="29">
        <v>800</v>
      </c>
      <c r="G33" s="29">
        <f t="shared" si="0"/>
        <v>800</v>
      </c>
      <c r="I33" s="20" t="s">
        <v>294</v>
      </c>
      <c r="J33" s="19">
        <v>22097</v>
      </c>
    </row>
    <row r="34" spans="1:10">
      <c r="A34" s="29" t="s">
        <v>230</v>
      </c>
      <c r="B34" s="29" t="s">
        <v>231</v>
      </c>
      <c r="C34" s="29" t="s">
        <v>726</v>
      </c>
      <c r="D34" s="29" t="s">
        <v>1073</v>
      </c>
      <c r="E34" s="29"/>
      <c r="F34" s="29"/>
      <c r="G34" s="29">
        <f t="shared" si="0"/>
        <v>0</v>
      </c>
      <c r="I34" s="20" t="s">
        <v>298</v>
      </c>
      <c r="J34" s="19">
        <v>250</v>
      </c>
    </row>
    <row r="35" spans="1:10">
      <c r="A35" s="29" t="s">
        <v>232</v>
      </c>
      <c r="B35" s="29" t="s">
        <v>233</v>
      </c>
      <c r="C35" s="29" t="s">
        <v>702</v>
      </c>
      <c r="D35" s="29" t="s">
        <v>1073</v>
      </c>
      <c r="E35" s="29"/>
      <c r="F35" s="29">
        <v>3000000</v>
      </c>
      <c r="G35" s="29">
        <f t="shared" si="0"/>
        <v>3000000</v>
      </c>
      <c r="I35" s="20" t="s">
        <v>300</v>
      </c>
      <c r="J35" s="19">
        <v>18230</v>
      </c>
    </row>
    <row r="36" spans="1:10">
      <c r="A36" s="29" t="s">
        <v>232</v>
      </c>
      <c r="B36" s="29" t="s">
        <v>233</v>
      </c>
      <c r="C36" s="29" t="s">
        <v>715</v>
      </c>
      <c r="D36" s="29" t="s">
        <v>1073</v>
      </c>
      <c r="E36" s="29"/>
      <c r="F36" s="29"/>
      <c r="G36" s="29">
        <f t="shared" si="0"/>
        <v>0</v>
      </c>
      <c r="I36" s="20" t="s">
        <v>302</v>
      </c>
      <c r="J36" s="19">
        <v>61472</v>
      </c>
    </row>
    <row r="37" spans="1:10">
      <c r="A37" s="29" t="s">
        <v>232</v>
      </c>
      <c r="B37" s="29" t="s">
        <v>233</v>
      </c>
      <c r="C37" s="29" t="s">
        <v>1677</v>
      </c>
      <c r="D37" s="29" t="s">
        <v>1329</v>
      </c>
      <c r="E37" s="29"/>
      <c r="F37" s="29">
        <v>123</v>
      </c>
      <c r="G37" s="29">
        <f t="shared" si="0"/>
        <v>123</v>
      </c>
      <c r="I37" s="20" t="s">
        <v>318</v>
      </c>
      <c r="J37" s="19">
        <v>1434</v>
      </c>
    </row>
    <row r="38" spans="1:10">
      <c r="A38" s="29" t="s">
        <v>232</v>
      </c>
      <c r="B38" s="29" t="s">
        <v>233</v>
      </c>
      <c r="C38" s="29" t="s">
        <v>862</v>
      </c>
      <c r="D38" s="29" t="s">
        <v>1074</v>
      </c>
      <c r="E38" s="29"/>
      <c r="F38" s="29">
        <v>2000</v>
      </c>
      <c r="G38" s="29">
        <f t="shared" si="0"/>
        <v>2000</v>
      </c>
      <c r="I38" s="20" t="s">
        <v>320</v>
      </c>
      <c r="J38" s="19">
        <v>3803</v>
      </c>
    </row>
    <row r="39" spans="1:10">
      <c r="A39" s="29" t="s">
        <v>232</v>
      </c>
      <c r="B39" s="29" t="s">
        <v>233</v>
      </c>
      <c r="C39" s="29" t="s">
        <v>871</v>
      </c>
      <c r="D39" s="29" t="s">
        <v>1074</v>
      </c>
      <c r="E39" s="29"/>
      <c r="F39" s="29"/>
      <c r="G39" s="29">
        <f t="shared" si="0"/>
        <v>0</v>
      </c>
      <c r="I39" s="20" t="s">
        <v>322</v>
      </c>
      <c r="J39" s="19">
        <v>19419</v>
      </c>
    </row>
    <row r="40" spans="1:10">
      <c r="A40" s="29" t="s">
        <v>232</v>
      </c>
      <c r="B40" s="29" t="s">
        <v>233</v>
      </c>
      <c r="C40" s="29" t="s">
        <v>915</v>
      </c>
      <c r="D40" s="29" t="s">
        <v>1073</v>
      </c>
      <c r="E40" s="29"/>
      <c r="F40" s="29"/>
      <c r="G40" s="29">
        <f t="shared" si="0"/>
        <v>0</v>
      </c>
      <c r="I40" s="20" t="s">
        <v>324</v>
      </c>
      <c r="J40" s="19">
        <v>114021</v>
      </c>
    </row>
    <row r="41" spans="1:10">
      <c r="A41" s="29" t="s">
        <v>232</v>
      </c>
      <c r="B41" s="29" t="s">
        <v>233</v>
      </c>
      <c r="C41" s="29" t="s">
        <v>915</v>
      </c>
      <c r="D41" s="29" t="s">
        <v>1074</v>
      </c>
      <c r="E41" s="29"/>
      <c r="F41" s="29"/>
      <c r="G41" s="29">
        <f t="shared" si="0"/>
        <v>0</v>
      </c>
      <c r="I41" s="20" t="s">
        <v>328</v>
      </c>
      <c r="J41" s="19">
        <v>350</v>
      </c>
    </row>
    <row r="42" spans="1:10">
      <c r="A42" s="29" t="s">
        <v>232</v>
      </c>
      <c r="B42" s="29" t="s">
        <v>233</v>
      </c>
      <c r="C42" s="29" t="s">
        <v>916</v>
      </c>
      <c r="D42" s="29" t="s">
        <v>1073</v>
      </c>
      <c r="E42" s="29"/>
      <c r="F42" s="29"/>
      <c r="G42" s="29">
        <f t="shared" si="0"/>
        <v>0</v>
      </c>
      <c r="I42" s="20" t="s">
        <v>330</v>
      </c>
      <c r="J42" s="19">
        <v>689</v>
      </c>
    </row>
    <row r="43" spans="1:10">
      <c r="A43" s="29" t="s">
        <v>232</v>
      </c>
      <c r="B43" s="29" t="s">
        <v>233</v>
      </c>
      <c r="C43" s="29" t="s">
        <v>951</v>
      </c>
      <c r="D43" s="29" t="s">
        <v>1073</v>
      </c>
      <c r="E43" s="29"/>
      <c r="F43" s="29"/>
      <c r="G43" s="29">
        <f t="shared" si="0"/>
        <v>0</v>
      </c>
      <c r="I43" s="20" t="s">
        <v>338</v>
      </c>
      <c r="J43" s="19">
        <v>44604</v>
      </c>
    </row>
    <row r="44" spans="1:10">
      <c r="A44" s="29" t="s">
        <v>234</v>
      </c>
      <c r="B44" s="29" t="s">
        <v>235</v>
      </c>
      <c r="C44" s="29" t="s">
        <v>1473</v>
      </c>
      <c r="D44" s="29" t="s">
        <v>1074</v>
      </c>
      <c r="E44" s="29"/>
      <c r="F44" s="29"/>
      <c r="G44" s="29">
        <f t="shared" si="0"/>
        <v>0</v>
      </c>
      <c r="I44" s="20" t="s">
        <v>350</v>
      </c>
      <c r="J44" s="19">
        <v>3500</v>
      </c>
    </row>
    <row r="45" spans="1:10">
      <c r="A45" s="29" t="s">
        <v>234</v>
      </c>
      <c r="B45" s="29" t="s">
        <v>235</v>
      </c>
      <c r="C45" s="29" t="s">
        <v>1545</v>
      </c>
      <c r="D45" s="29" t="s">
        <v>1077</v>
      </c>
      <c r="E45" s="29"/>
      <c r="F45" s="29"/>
      <c r="G45" s="29">
        <f t="shared" si="0"/>
        <v>0</v>
      </c>
      <c r="I45" s="20" t="s">
        <v>356</v>
      </c>
      <c r="J45" s="19">
        <v>2318</v>
      </c>
    </row>
    <row r="46" spans="1:10">
      <c r="A46" s="29" t="s">
        <v>234</v>
      </c>
      <c r="B46" s="29" t="s">
        <v>235</v>
      </c>
      <c r="C46" s="29" t="s">
        <v>925</v>
      </c>
      <c r="D46" s="29" t="s">
        <v>1073</v>
      </c>
      <c r="E46" s="29"/>
      <c r="F46" s="29"/>
      <c r="G46" s="29">
        <f t="shared" si="0"/>
        <v>0</v>
      </c>
      <c r="I46" s="20" t="s">
        <v>370</v>
      </c>
      <c r="J46" s="19">
        <v>1218</v>
      </c>
    </row>
    <row r="47" spans="1:10">
      <c r="A47" s="29" t="s">
        <v>234</v>
      </c>
      <c r="B47" s="29" t="s">
        <v>235</v>
      </c>
      <c r="C47" s="29" t="s">
        <v>948</v>
      </c>
      <c r="D47" s="29" t="s">
        <v>1074</v>
      </c>
      <c r="E47" s="29"/>
      <c r="F47" s="29">
        <v>4115</v>
      </c>
      <c r="G47" s="29">
        <f t="shared" si="0"/>
        <v>4115</v>
      </c>
      <c r="I47" s="20" t="s">
        <v>380</v>
      </c>
      <c r="J47" s="19">
        <v>20156</v>
      </c>
    </row>
    <row r="48" spans="1:10">
      <c r="A48" s="29" t="s">
        <v>236</v>
      </c>
      <c r="B48" s="29" t="s">
        <v>237</v>
      </c>
      <c r="C48" s="29" t="s">
        <v>702</v>
      </c>
      <c r="D48" s="29" t="s">
        <v>1073</v>
      </c>
      <c r="E48" s="29"/>
      <c r="F48" s="29"/>
      <c r="G48" s="29">
        <f t="shared" si="0"/>
        <v>0</v>
      </c>
      <c r="I48" s="20" t="s">
        <v>382</v>
      </c>
      <c r="J48" s="19">
        <v>26226</v>
      </c>
    </row>
    <row r="49" spans="1:10">
      <c r="A49" s="29" t="s">
        <v>236</v>
      </c>
      <c r="B49" s="29" t="s">
        <v>237</v>
      </c>
      <c r="C49" s="29" t="s">
        <v>791</v>
      </c>
      <c r="D49" s="29" t="s">
        <v>1073</v>
      </c>
      <c r="E49" s="29"/>
      <c r="F49" s="29"/>
      <c r="G49" s="29">
        <f t="shared" si="0"/>
        <v>0</v>
      </c>
      <c r="I49" s="20" t="s">
        <v>384</v>
      </c>
      <c r="J49" s="19">
        <v>1744</v>
      </c>
    </row>
    <row r="50" spans="1:10">
      <c r="A50" s="29" t="s">
        <v>236</v>
      </c>
      <c r="B50" s="29" t="s">
        <v>237</v>
      </c>
      <c r="C50" s="29" t="s">
        <v>538</v>
      </c>
      <c r="D50" s="29" t="s">
        <v>1075</v>
      </c>
      <c r="E50" s="29"/>
      <c r="F50" s="29"/>
      <c r="G50" s="29">
        <f t="shared" si="0"/>
        <v>0</v>
      </c>
      <c r="I50" s="20" t="s">
        <v>388</v>
      </c>
      <c r="J50" s="19">
        <v>10111</v>
      </c>
    </row>
    <row r="51" spans="1:10">
      <c r="A51" s="29" t="s">
        <v>236</v>
      </c>
      <c r="B51" s="29" t="s">
        <v>237</v>
      </c>
      <c r="C51" s="29" t="s">
        <v>1289</v>
      </c>
      <c r="D51" s="29" t="s">
        <v>1077</v>
      </c>
      <c r="E51" s="29"/>
      <c r="F51" s="29"/>
      <c r="G51" s="29">
        <f t="shared" si="0"/>
        <v>0</v>
      </c>
      <c r="I51" s="20" t="s">
        <v>398</v>
      </c>
      <c r="J51" s="19">
        <v>2060</v>
      </c>
    </row>
    <row r="52" spans="1:10">
      <c r="A52" s="29" t="s">
        <v>236</v>
      </c>
      <c r="B52" s="29" t="s">
        <v>237</v>
      </c>
      <c r="C52" s="29" t="s">
        <v>553</v>
      </c>
      <c r="D52" s="29" t="s">
        <v>1073</v>
      </c>
      <c r="E52" s="29"/>
      <c r="F52" s="29"/>
      <c r="G52" s="29">
        <f t="shared" si="0"/>
        <v>0</v>
      </c>
      <c r="I52" s="20" t="s">
        <v>408</v>
      </c>
      <c r="J52" s="19">
        <v>0</v>
      </c>
    </row>
    <row r="53" spans="1:10">
      <c r="A53" s="29" t="s">
        <v>238</v>
      </c>
      <c r="B53" s="29" t="s">
        <v>239</v>
      </c>
      <c r="C53" s="29" t="s">
        <v>492</v>
      </c>
      <c r="D53" s="29" t="s">
        <v>1112</v>
      </c>
      <c r="E53" s="29"/>
      <c r="F53" s="29"/>
      <c r="G53" s="29">
        <f t="shared" si="0"/>
        <v>0</v>
      </c>
      <c r="I53" s="20" t="s">
        <v>414</v>
      </c>
      <c r="J53" s="19">
        <v>10479</v>
      </c>
    </row>
    <row r="54" spans="1:10">
      <c r="A54" s="29" t="s">
        <v>238</v>
      </c>
      <c r="B54" s="29" t="s">
        <v>239</v>
      </c>
      <c r="C54" s="29" t="s">
        <v>536</v>
      </c>
      <c r="D54" s="29" t="s">
        <v>1112</v>
      </c>
      <c r="E54" s="29"/>
      <c r="F54" s="29"/>
      <c r="G54" s="29">
        <f t="shared" si="0"/>
        <v>0</v>
      </c>
      <c r="I54" s="20" t="s">
        <v>416</v>
      </c>
      <c r="J54" s="19">
        <v>22349</v>
      </c>
    </row>
    <row r="55" spans="1:10">
      <c r="A55" s="29" t="s">
        <v>238</v>
      </c>
      <c r="B55" s="29" t="s">
        <v>239</v>
      </c>
      <c r="C55" s="29" t="s">
        <v>554</v>
      </c>
      <c r="D55" s="29" t="s">
        <v>1112</v>
      </c>
      <c r="E55" s="29"/>
      <c r="F55" s="29">
        <v>5668</v>
      </c>
      <c r="G55" s="29">
        <f t="shared" si="0"/>
        <v>5668</v>
      </c>
      <c r="I55" s="20" t="s">
        <v>430</v>
      </c>
      <c r="J55" s="19">
        <v>4456</v>
      </c>
    </row>
    <row r="56" spans="1:10">
      <c r="A56" s="29" t="s">
        <v>238</v>
      </c>
      <c r="B56" s="29" t="s">
        <v>239</v>
      </c>
      <c r="C56" s="29" t="s">
        <v>557</v>
      </c>
      <c r="D56" s="29" t="s">
        <v>1436</v>
      </c>
      <c r="E56" s="29"/>
      <c r="F56" s="29"/>
      <c r="G56" s="29">
        <f t="shared" si="0"/>
        <v>0</v>
      </c>
      <c r="I56" s="20" t="s">
        <v>434</v>
      </c>
      <c r="J56" s="19">
        <v>42269</v>
      </c>
    </row>
    <row r="57" spans="1:10">
      <c r="A57" s="29" t="s">
        <v>238</v>
      </c>
      <c r="B57" s="29" t="s">
        <v>239</v>
      </c>
      <c r="C57" s="29" t="s">
        <v>893</v>
      </c>
      <c r="D57" s="29" t="s">
        <v>1074</v>
      </c>
      <c r="E57" s="29"/>
      <c r="F57" s="29"/>
      <c r="G57" s="29">
        <f t="shared" si="0"/>
        <v>0</v>
      </c>
      <c r="I57" s="20" t="s">
        <v>2260</v>
      </c>
      <c r="J57" s="19">
        <v>823329</v>
      </c>
    </row>
    <row r="58" spans="1:10">
      <c r="A58" s="29" t="s">
        <v>238</v>
      </c>
      <c r="B58" s="29" t="s">
        <v>239</v>
      </c>
      <c r="C58" s="29" t="s">
        <v>968</v>
      </c>
      <c r="D58" s="29" t="s">
        <v>1093</v>
      </c>
      <c r="E58" s="29"/>
      <c r="F58" s="29">
        <v>48</v>
      </c>
      <c r="G58" s="29">
        <f t="shared" si="0"/>
        <v>48</v>
      </c>
    </row>
    <row r="59" spans="1:10">
      <c r="A59" s="29" t="s">
        <v>238</v>
      </c>
      <c r="B59" s="29" t="s">
        <v>239</v>
      </c>
      <c r="C59" s="29" t="s">
        <v>576</v>
      </c>
      <c r="D59" s="29" t="s">
        <v>1073</v>
      </c>
      <c r="E59" s="29"/>
      <c r="F59" s="29"/>
      <c r="G59" s="29">
        <f t="shared" si="0"/>
        <v>0</v>
      </c>
    </row>
    <row r="60" spans="1:10">
      <c r="A60" s="29" t="s">
        <v>238</v>
      </c>
      <c r="B60" s="29" t="s">
        <v>239</v>
      </c>
      <c r="C60" s="29" t="s">
        <v>1059</v>
      </c>
      <c r="D60" s="29" t="s">
        <v>1074</v>
      </c>
      <c r="E60" s="29"/>
      <c r="F60" s="29">
        <v>890</v>
      </c>
      <c r="G60" s="29">
        <f t="shared" si="0"/>
        <v>890</v>
      </c>
    </row>
    <row r="61" spans="1:10">
      <c r="A61" s="29" t="s">
        <v>240</v>
      </c>
      <c r="B61" s="29" t="s">
        <v>241</v>
      </c>
      <c r="C61" s="29" t="s">
        <v>693</v>
      </c>
      <c r="D61" s="29" t="s">
        <v>1073</v>
      </c>
      <c r="E61" s="29"/>
      <c r="F61" s="29"/>
      <c r="G61" s="29">
        <f t="shared" si="0"/>
        <v>0</v>
      </c>
    </row>
    <row r="62" spans="1:10">
      <c r="A62" s="29" t="s">
        <v>240</v>
      </c>
      <c r="B62" s="29" t="s">
        <v>241</v>
      </c>
      <c r="C62" s="29" t="s">
        <v>702</v>
      </c>
      <c r="D62" s="29" t="s">
        <v>1073</v>
      </c>
      <c r="E62" s="29"/>
      <c r="F62" s="29"/>
      <c r="G62" s="29">
        <f t="shared" si="0"/>
        <v>0</v>
      </c>
    </row>
    <row r="63" spans="1:10">
      <c r="A63" s="29" t="s">
        <v>240</v>
      </c>
      <c r="B63" s="29" t="s">
        <v>241</v>
      </c>
      <c r="C63" s="29" t="s">
        <v>705</v>
      </c>
      <c r="D63" s="29" t="s">
        <v>1073</v>
      </c>
      <c r="E63" s="29"/>
      <c r="F63" s="29"/>
      <c r="G63" s="29">
        <f t="shared" si="0"/>
        <v>0</v>
      </c>
    </row>
    <row r="64" spans="1:10">
      <c r="A64" s="29" t="s">
        <v>240</v>
      </c>
      <c r="B64" s="29" t="s">
        <v>241</v>
      </c>
      <c r="C64" s="29" t="s">
        <v>705</v>
      </c>
      <c r="D64" s="29" t="s">
        <v>1074</v>
      </c>
      <c r="E64" s="29"/>
      <c r="F64" s="29"/>
      <c r="G64" s="29">
        <f t="shared" si="0"/>
        <v>0</v>
      </c>
    </row>
    <row r="65" spans="1:7">
      <c r="A65" s="29" t="s">
        <v>240</v>
      </c>
      <c r="B65" s="29" t="s">
        <v>241</v>
      </c>
      <c r="C65" s="29" t="s">
        <v>707</v>
      </c>
      <c r="D65" s="29" t="s">
        <v>1073</v>
      </c>
      <c r="E65" s="29"/>
      <c r="F65" s="29"/>
      <c r="G65" s="29">
        <f t="shared" si="0"/>
        <v>0</v>
      </c>
    </row>
    <row r="66" spans="1:7">
      <c r="A66" s="29" t="s">
        <v>240</v>
      </c>
      <c r="B66" s="29" t="s">
        <v>241</v>
      </c>
      <c r="C66" s="29" t="s">
        <v>710</v>
      </c>
      <c r="D66" s="29" t="s">
        <v>1073</v>
      </c>
      <c r="E66" s="29"/>
      <c r="F66" s="29"/>
      <c r="G66" s="29">
        <f t="shared" si="0"/>
        <v>0</v>
      </c>
    </row>
    <row r="67" spans="1:7">
      <c r="A67" s="29" t="s">
        <v>240</v>
      </c>
      <c r="B67" s="29" t="s">
        <v>241</v>
      </c>
      <c r="C67" s="29" t="s">
        <v>720</v>
      </c>
      <c r="D67" s="29" t="s">
        <v>1073</v>
      </c>
      <c r="E67" s="29"/>
      <c r="F67" s="29">
        <v>36000</v>
      </c>
      <c r="G67" s="29">
        <f t="shared" si="0"/>
        <v>36000</v>
      </c>
    </row>
    <row r="68" spans="1:7">
      <c r="A68" s="29" t="s">
        <v>240</v>
      </c>
      <c r="B68" s="29" t="s">
        <v>241</v>
      </c>
      <c r="C68" s="29" t="s">
        <v>720</v>
      </c>
      <c r="D68" s="29" t="s">
        <v>1074</v>
      </c>
      <c r="E68" s="29"/>
      <c r="F68" s="29">
        <v>6000</v>
      </c>
      <c r="G68" s="29">
        <f t="shared" si="0"/>
        <v>6000</v>
      </c>
    </row>
    <row r="69" spans="1:7">
      <c r="A69" s="29" t="s">
        <v>240</v>
      </c>
      <c r="B69" s="29" t="s">
        <v>241</v>
      </c>
      <c r="C69" s="29" t="s">
        <v>507</v>
      </c>
      <c r="D69" s="29" t="s">
        <v>1075</v>
      </c>
      <c r="E69" s="29"/>
      <c r="F69" s="29"/>
      <c r="G69" s="29">
        <f t="shared" si="0"/>
        <v>0</v>
      </c>
    </row>
    <row r="70" spans="1:7">
      <c r="A70" s="29" t="s">
        <v>240</v>
      </c>
      <c r="B70" s="29" t="s">
        <v>241</v>
      </c>
      <c r="C70" s="29" t="s">
        <v>507</v>
      </c>
      <c r="D70" s="29" t="s">
        <v>1080</v>
      </c>
      <c r="E70" s="29"/>
      <c r="F70" s="29"/>
      <c r="G70" s="29">
        <f t="shared" si="0"/>
        <v>0</v>
      </c>
    </row>
    <row r="71" spans="1:7">
      <c r="A71" s="29" t="s">
        <v>240</v>
      </c>
      <c r="B71" s="29" t="s">
        <v>241</v>
      </c>
      <c r="C71" s="29" t="s">
        <v>726</v>
      </c>
      <c r="D71" s="29" t="s">
        <v>1073</v>
      </c>
      <c r="E71" s="29"/>
      <c r="F71" s="29"/>
      <c r="G71" s="29">
        <f t="shared" si="0"/>
        <v>0</v>
      </c>
    </row>
    <row r="72" spans="1:7">
      <c r="A72" s="29" t="s">
        <v>240</v>
      </c>
      <c r="B72" s="29" t="s">
        <v>241</v>
      </c>
      <c r="C72" s="29" t="s">
        <v>727</v>
      </c>
      <c r="D72" s="29" t="s">
        <v>1074</v>
      </c>
      <c r="E72" s="29"/>
      <c r="F72" s="29"/>
      <c r="G72" s="29">
        <f t="shared" si="0"/>
        <v>0</v>
      </c>
    </row>
    <row r="73" spans="1:7">
      <c r="A73" s="29" t="s">
        <v>240</v>
      </c>
      <c r="B73" s="29" t="s">
        <v>241</v>
      </c>
      <c r="C73" s="29" t="s">
        <v>512</v>
      </c>
      <c r="D73" s="29" t="s">
        <v>1074</v>
      </c>
      <c r="E73" s="29"/>
      <c r="F73" s="29"/>
      <c r="G73" s="29">
        <f t="shared" si="0"/>
        <v>0</v>
      </c>
    </row>
    <row r="74" spans="1:7">
      <c r="A74" s="29" t="s">
        <v>240</v>
      </c>
      <c r="B74" s="29" t="s">
        <v>241</v>
      </c>
      <c r="C74" s="29" t="s">
        <v>517</v>
      </c>
      <c r="D74" s="29" t="s">
        <v>1075</v>
      </c>
      <c r="E74" s="29"/>
      <c r="F74" s="29">
        <v>600000</v>
      </c>
      <c r="G74" s="29">
        <f t="shared" si="0"/>
        <v>600000</v>
      </c>
    </row>
    <row r="75" spans="1:7">
      <c r="A75" s="29" t="s">
        <v>240</v>
      </c>
      <c r="B75" s="29" t="s">
        <v>241</v>
      </c>
      <c r="C75" s="29" t="s">
        <v>1678</v>
      </c>
      <c r="D75" s="29" t="s">
        <v>1074</v>
      </c>
      <c r="E75" s="29"/>
      <c r="F75" s="29">
        <v>27</v>
      </c>
      <c r="G75" s="29">
        <f t="shared" si="0"/>
        <v>27</v>
      </c>
    </row>
    <row r="76" spans="1:7">
      <c r="A76" s="29" t="s">
        <v>240</v>
      </c>
      <c r="B76" s="29" t="s">
        <v>241</v>
      </c>
      <c r="C76" s="29" t="s">
        <v>1594</v>
      </c>
      <c r="D76" s="29" t="s">
        <v>1073</v>
      </c>
      <c r="E76" s="29"/>
      <c r="F76" s="29">
        <v>224</v>
      </c>
      <c r="G76" s="29">
        <f t="shared" si="0"/>
        <v>224</v>
      </c>
    </row>
    <row r="77" spans="1:7">
      <c r="A77" s="29" t="s">
        <v>240</v>
      </c>
      <c r="B77" s="29" t="s">
        <v>241</v>
      </c>
      <c r="C77" s="29" t="s">
        <v>770</v>
      </c>
      <c r="D77" s="29" t="s">
        <v>1073</v>
      </c>
      <c r="E77" s="29"/>
      <c r="F77" s="29"/>
      <c r="G77" s="29">
        <f t="shared" si="0"/>
        <v>0</v>
      </c>
    </row>
    <row r="78" spans="1:7">
      <c r="A78" s="29" t="s">
        <v>240</v>
      </c>
      <c r="B78" s="29" t="s">
        <v>241</v>
      </c>
      <c r="C78" s="29" t="s">
        <v>782</v>
      </c>
      <c r="D78" s="29" t="s">
        <v>1073</v>
      </c>
      <c r="E78" s="29"/>
      <c r="F78" s="29"/>
      <c r="G78" s="29">
        <f t="shared" si="0"/>
        <v>0</v>
      </c>
    </row>
    <row r="79" spans="1:7">
      <c r="A79" s="29" t="s">
        <v>240</v>
      </c>
      <c r="B79" s="29" t="s">
        <v>241</v>
      </c>
      <c r="C79" s="29" t="s">
        <v>782</v>
      </c>
      <c r="D79" s="29" t="s">
        <v>1436</v>
      </c>
      <c r="E79" s="29"/>
      <c r="F79" s="29"/>
      <c r="G79" s="29">
        <f t="shared" si="0"/>
        <v>0</v>
      </c>
    </row>
    <row r="80" spans="1:7">
      <c r="A80" s="29" t="s">
        <v>240</v>
      </c>
      <c r="B80" s="29" t="s">
        <v>241</v>
      </c>
      <c r="C80" s="29" t="s">
        <v>785</v>
      </c>
      <c r="D80" s="29" t="s">
        <v>1073</v>
      </c>
      <c r="E80" s="29"/>
      <c r="F80" s="29"/>
      <c r="G80" s="29">
        <f t="shared" si="0"/>
        <v>0</v>
      </c>
    </row>
    <row r="81" spans="1:7">
      <c r="A81" s="29" t="s">
        <v>240</v>
      </c>
      <c r="B81" s="29" t="s">
        <v>241</v>
      </c>
      <c r="C81" s="29" t="s">
        <v>835</v>
      </c>
      <c r="D81" s="29" t="s">
        <v>1073</v>
      </c>
      <c r="E81" s="29"/>
      <c r="F81" s="29">
        <v>1501</v>
      </c>
      <c r="G81" s="29">
        <f t="shared" si="0"/>
        <v>1501</v>
      </c>
    </row>
    <row r="82" spans="1:7">
      <c r="A82" s="29" t="s">
        <v>240</v>
      </c>
      <c r="B82" s="29" t="s">
        <v>241</v>
      </c>
      <c r="C82" s="29" t="s">
        <v>840</v>
      </c>
      <c r="D82" s="29" t="s">
        <v>1073</v>
      </c>
      <c r="E82" s="29"/>
      <c r="F82" s="29"/>
      <c r="G82" s="29">
        <f t="shared" si="0"/>
        <v>0</v>
      </c>
    </row>
    <row r="83" spans="1:7">
      <c r="A83" s="29" t="s">
        <v>240</v>
      </c>
      <c r="B83" s="29" t="s">
        <v>241</v>
      </c>
      <c r="C83" s="29" t="s">
        <v>851</v>
      </c>
      <c r="D83" s="29" t="s">
        <v>1074</v>
      </c>
      <c r="E83" s="29"/>
      <c r="F83" s="29">
        <v>1000</v>
      </c>
      <c r="G83" s="29">
        <f t="shared" si="0"/>
        <v>1000</v>
      </c>
    </row>
    <row r="84" spans="1:7">
      <c r="A84" s="29" t="s">
        <v>240</v>
      </c>
      <c r="B84" s="29" t="s">
        <v>241</v>
      </c>
      <c r="C84" s="29" t="s">
        <v>858</v>
      </c>
      <c r="D84" s="29" t="s">
        <v>1073</v>
      </c>
      <c r="E84" s="29"/>
      <c r="F84" s="29">
        <v>25000</v>
      </c>
      <c r="G84" s="29">
        <f t="shared" si="0"/>
        <v>25000</v>
      </c>
    </row>
    <row r="85" spans="1:7">
      <c r="A85" s="29" t="s">
        <v>240</v>
      </c>
      <c r="B85" s="29" t="s">
        <v>241</v>
      </c>
      <c r="C85" s="29" t="s">
        <v>858</v>
      </c>
      <c r="D85" s="29" t="s">
        <v>1074</v>
      </c>
      <c r="E85" s="29"/>
      <c r="F85" s="29"/>
      <c r="G85" s="29">
        <f t="shared" si="0"/>
        <v>0</v>
      </c>
    </row>
    <row r="86" spans="1:7">
      <c r="A86" s="29" t="s">
        <v>240</v>
      </c>
      <c r="B86" s="29" t="s">
        <v>241</v>
      </c>
      <c r="C86" s="29" t="s">
        <v>1663</v>
      </c>
      <c r="D86" s="29" t="s">
        <v>1073</v>
      </c>
      <c r="E86" s="29"/>
      <c r="F86" s="29"/>
      <c r="G86" s="29">
        <f t="shared" si="0"/>
        <v>0</v>
      </c>
    </row>
    <row r="87" spans="1:7">
      <c r="A87" s="29" t="s">
        <v>240</v>
      </c>
      <c r="B87" s="29" t="s">
        <v>241</v>
      </c>
      <c r="C87" s="29" t="s">
        <v>926</v>
      </c>
      <c r="D87" s="29" t="s">
        <v>1073</v>
      </c>
      <c r="E87" s="29"/>
      <c r="F87" s="29"/>
      <c r="G87" s="29">
        <f t="shared" si="0"/>
        <v>0</v>
      </c>
    </row>
    <row r="88" spans="1:7">
      <c r="A88" s="29" t="s">
        <v>240</v>
      </c>
      <c r="B88" s="29" t="s">
        <v>241</v>
      </c>
      <c r="C88" s="29" t="s">
        <v>1578</v>
      </c>
      <c r="D88" s="29" t="s">
        <v>1679</v>
      </c>
      <c r="E88" s="29"/>
      <c r="F88" s="29"/>
      <c r="G88" s="29">
        <f t="shared" ref="G88:G151" si="1">E88+F88</f>
        <v>0</v>
      </c>
    </row>
    <row r="89" spans="1:7">
      <c r="A89" s="29" t="s">
        <v>240</v>
      </c>
      <c r="B89" s="29" t="s">
        <v>241</v>
      </c>
      <c r="C89" s="29" t="s">
        <v>1059</v>
      </c>
      <c r="D89" s="29" t="s">
        <v>1074</v>
      </c>
      <c r="E89" s="29"/>
      <c r="F89" s="29">
        <v>90309</v>
      </c>
      <c r="G89" s="29">
        <f t="shared" si="1"/>
        <v>90309</v>
      </c>
    </row>
    <row r="90" spans="1:7">
      <c r="A90" s="29" t="s">
        <v>242</v>
      </c>
      <c r="B90" s="29" t="s">
        <v>243</v>
      </c>
      <c r="C90" s="29" t="s">
        <v>1680</v>
      </c>
      <c r="D90" s="29" t="s">
        <v>1681</v>
      </c>
      <c r="E90" s="29"/>
      <c r="F90" s="29"/>
      <c r="G90" s="29">
        <f t="shared" si="1"/>
        <v>0</v>
      </c>
    </row>
    <row r="91" spans="1:7">
      <c r="A91" s="29" t="s">
        <v>242</v>
      </c>
      <c r="B91" s="29" t="s">
        <v>243</v>
      </c>
      <c r="C91" s="29" t="s">
        <v>1659</v>
      </c>
      <c r="D91" s="29" t="s">
        <v>1175</v>
      </c>
      <c r="E91" s="29"/>
      <c r="F91" s="29">
        <v>20000</v>
      </c>
      <c r="G91" s="29">
        <f t="shared" si="1"/>
        <v>20000</v>
      </c>
    </row>
    <row r="92" spans="1:7">
      <c r="A92" s="29" t="s">
        <v>242</v>
      </c>
      <c r="B92" s="29" t="s">
        <v>243</v>
      </c>
      <c r="C92" s="29" t="s">
        <v>702</v>
      </c>
      <c r="D92" s="29" t="s">
        <v>1073</v>
      </c>
      <c r="E92" s="29"/>
      <c r="F92" s="29"/>
      <c r="G92" s="29">
        <f t="shared" si="1"/>
        <v>0</v>
      </c>
    </row>
    <row r="93" spans="1:7">
      <c r="A93" s="29" t="s">
        <v>242</v>
      </c>
      <c r="B93" s="29" t="s">
        <v>243</v>
      </c>
      <c r="C93" s="29" t="s">
        <v>1194</v>
      </c>
      <c r="D93" s="29" t="s">
        <v>1073</v>
      </c>
      <c r="E93" s="29"/>
      <c r="F93" s="29"/>
      <c r="G93" s="29">
        <f t="shared" si="1"/>
        <v>0</v>
      </c>
    </row>
    <row r="94" spans="1:7">
      <c r="A94" s="29" t="s">
        <v>242</v>
      </c>
      <c r="B94" s="29" t="s">
        <v>243</v>
      </c>
      <c r="C94" s="29" t="s">
        <v>1658</v>
      </c>
      <c r="D94" s="29" t="s">
        <v>1074</v>
      </c>
      <c r="E94" s="29"/>
      <c r="F94" s="29"/>
      <c r="G94" s="29">
        <f t="shared" si="1"/>
        <v>0</v>
      </c>
    </row>
    <row r="95" spans="1:7">
      <c r="A95" s="29" t="s">
        <v>242</v>
      </c>
      <c r="B95" s="29" t="s">
        <v>243</v>
      </c>
      <c r="C95" s="29" t="s">
        <v>1682</v>
      </c>
      <c r="D95" s="29" t="s">
        <v>1675</v>
      </c>
      <c r="E95" s="29"/>
      <c r="F95" s="29">
        <v>30</v>
      </c>
      <c r="G95" s="29">
        <f t="shared" si="1"/>
        <v>30</v>
      </c>
    </row>
    <row r="96" spans="1:7">
      <c r="A96" s="29" t="s">
        <v>242</v>
      </c>
      <c r="B96" s="29" t="s">
        <v>243</v>
      </c>
      <c r="C96" s="29" t="s">
        <v>860</v>
      </c>
      <c r="D96" s="29" t="s">
        <v>1073</v>
      </c>
      <c r="E96" s="29"/>
      <c r="F96" s="29">
        <v>6000</v>
      </c>
      <c r="G96" s="29">
        <f t="shared" si="1"/>
        <v>6000</v>
      </c>
    </row>
    <row r="97" spans="1:7">
      <c r="A97" s="29" t="s">
        <v>242</v>
      </c>
      <c r="B97" s="29" t="s">
        <v>243</v>
      </c>
      <c r="C97" s="29" t="s">
        <v>904</v>
      </c>
      <c r="D97" s="29" t="s">
        <v>1074</v>
      </c>
      <c r="E97" s="29"/>
      <c r="F97" s="29"/>
      <c r="G97" s="29">
        <f t="shared" si="1"/>
        <v>0</v>
      </c>
    </row>
    <row r="98" spans="1:7">
      <c r="A98" s="29" t="s">
        <v>244</v>
      </c>
      <c r="B98" s="29" t="s">
        <v>245</v>
      </c>
      <c r="C98" s="29" t="s">
        <v>1656</v>
      </c>
      <c r="D98" s="29" t="s">
        <v>1080</v>
      </c>
      <c r="E98" s="29"/>
      <c r="F98" s="29">
        <v>267</v>
      </c>
      <c r="G98" s="29">
        <f t="shared" si="1"/>
        <v>267</v>
      </c>
    </row>
    <row r="99" spans="1:7">
      <c r="A99" s="29" t="s">
        <v>244</v>
      </c>
      <c r="B99" s="29" t="s">
        <v>245</v>
      </c>
      <c r="C99" s="29" t="s">
        <v>481</v>
      </c>
      <c r="D99" s="29" t="s">
        <v>1073</v>
      </c>
      <c r="E99" s="29"/>
      <c r="F99" s="29">
        <v>900</v>
      </c>
      <c r="G99" s="29">
        <f t="shared" si="1"/>
        <v>900</v>
      </c>
    </row>
    <row r="100" spans="1:7">
      <c r="A100" s="29" t="s">
        <v>244</v>
      </c>
      <c r="B100" s="29" t="s">
        <v>245</v>
      </c>
      <c r="C100" s="29" t="s">
        <v>481</v>
      </c>
      <c r="D100" s="29" t="s">
        <v>1074</v>
      </c>
      <c r="E100" s="29"/>
      <c r="F100" s="29"/>
      <c r="G100" s="29">
        <f t="shared" si="1"/>
        <v>0</v>
      </c>
    </row>
    <row r="101" spans="1:7">
      <c r="A101" s="29" t="s">
        <v>244</v>
      </c>
      <c r="B101" s="29" t="s">
        <v>245</v>
      </c>
      <c r="C101" s="29" t="s">
        <v>702</v>
      </c>
      <c r="D101" s="29" t="s">
        <v>1073</v>
      </c>
      <c r="E101" s="29"/>
      <c r="F101" s="29"/>
      <c r="G101" s="29">
        <f t="shared" si="1"/>
        <v>0</v>
      </c>
    </row>
    <row r="102" spans="1:7">
      <c r="A102" s="29" t="s">
        <v>244</v>
      </c>
      <c r="B102" s="29" t="s">
        <v>245</v>
      </c>
      <c r="C102" s="29" t="s">
        <v>1655</v>
      </c>
      <c r="D102" s="29" t="s">
        <v>1073</v>
      </c>
      <c r="E102" s="29"/>
      <c r="F102" s="29"/>
      <c r="G102" s="29">
        <f t="shared" si="1"/>
        <v>0</v>
      </c>
    </row>
    <row r="103" spans="1:7">
      <c r="A103" s="29" t="s">
        <v>244</v>
      </c>
      <c r="B103" s="29" t="s">
        <v>245</v>
      </c>
      <c r="C103" s="29" t="s">
        <v>1655</v>
      </c>
      <c r="D103" s="29" t="s">
        <v>1074</v>
      </c>
      <c r="E103" s="29"/>
      <c r="F103" s="29"/>
      <c r="G103" s="29">
        <f t="shared" si="1"/>
        <v>0</v>
      </c>
    </row>
    <row r="104" spans="1:7">
      <c r="A104" s="29" t="s">
        <v>244</v>
      </c>
      <c r="B104" s="29" t="s">
        <v>245</v>
      </c>
      <c r="C104" s="29" t="s">
        <v>821</v>
      </c>
      <c r="D104" s="29" t="s">
        <v>1683</v>
      </c>
      <c r="E104" s="29"/>
      <c r="F104" s="29"/>
      <c r="G104" s="29">
        <f t="shared" si="1"/>
        <v>0</v>
      </c>
    </row>
    <row r="105" spans="1:7">
      <c r="A105" s="29" t="s">
        <v>246</v>
      </c>
      <c r="B105" s="29" t="s">
        <v>247</v>
      </c>
      <c r="C105" s="29" t="s">
        <v>1684</v>
      </c>
      <c r="D105" s="29" t="s">
        <v>1398</v>
      </c>
      <c r="E105" s="29"/>
      <c r="F105" s="29"/>
      <c r="G105" s="29">
        <f t="shared" si="1"/>
        <v>0</v>
      </c>
    </row>
    <row r="106" spans="1:7">
      <c r="A106" s="29" t="s">
        <v>246</v>
      </c>
      <c r="B106" s="29" t="s">
        <v>247</v>
      </c>
      <c r="C106" s="29" t="s">
        <v>1685</v>
      </c>
      <c r="D106" s="29" t="s">
        <v>1080</v>
      </c>
      <c r="E106" s="29"/>
      <c r="F106" s="29">
        <v>40000</v>
      </c>
      <c r="G106" s="29">
        <f t="shared" si="1"/>
        <v>40000</v>
      </c>
    </row>
    <row r="107" spans="1:7">
      <c r="A107" s="29" t="s">
        <v>246</v>
      </c>
      <c r="B107" s="29" t="s">
        <v>247</v>
      </c>
      <c r="C107" s="29" t="s">
        <v>1686</v>
      </c>
      <c r="D107" s="29" t="s">
        <v>1398</v>
      </c>
      <c r="E107" s="29"/>
      <c r="F107" s="29">
        <v>114</v>
      </c>
      <c r="G107" s="29">
        <f t="shared" si="1"/>
        <v>114</v>
      </c>
    </row>
    <row r="108" spans="1:7">
      <c r="A108" s="29" t="s">
        <v>246</v>
      </c>
      <c r="B108" s="29" t="s">
        <v>247</v>
      </c>
      <c r="C108" s="29" t="s">
        <v>1687</v>
      </c>
      <c r="D108" s="29" t="s">
        <v>1398</v>
      </c>
      <c r="E108" s="29"/>
      <c r="F108" s="29"/>
      <c r="G108" s="29">
        <f t="shared" si="1"/>
        <v>0</v>
      </c>
    </row>
    <row r="109" spans="1:7">
      <c r="A109" s="29" t="s">
        <v>246</v>
      </c>
      <c r="B109" s="29" t="s">
        <v>247</v>
      </c>
      <c r="C109" s="29" t="s">
        <v>1651</v>
      </c>
      <c r="D109" s="29" t="s">
        <v>1102</v>
      </c>
      <c r="E109" s="29"/>
      <c r="F109" s="29"/>
      <c r="G109" s="29">
        <f t="shared" si="1"/>
        <v>0</v>
      </c>
    </row>
    <row r="110" spans="1:7">
      <c r="A110" s="29" t="s">
        <v>246</v>
      </c>
      <c r="B110" s="29" t="s">
        <v>247</v>
      </c>
      <c r="C110" s="29" t="s">
        <v>1650</v>
      </c>
      <c r="D110" s="29" t="s">
        <v>1134</v>
      </c>
      <c r="E110" s="29"/>
      <c r="F110" s="29"/>
      <c r="G110" s="29">
        <f t="shared" si="1"/>
        <v>0</v>
      </c>
    </row>
    <row r="111" spans="1:7">
      <c r="A111" s="29" t="s">
        <v>246</v>
      </c>
      <c r="B111" s="29" t="s">
        <v>247</v>
      </c>
      <c r="C111" s="29" t="s">
        <v>656</v>
      </c>
      <c r="D111" s="29" t="s">
        <v>1073</v>
      </c>
      <c r="E111" s="29"/>
      <c r="F111" s="29">
        <v>227</v>
      </c>
      <c r="G111" s="29">
        <f t="shared" si="1"/>
        <v>227</v>
      </c>
    </row>
    <row r="112" spans="1:7">
      <c r="A112" s="29" t="s">
        <v>246</v>
      </c>
      <c r="B112" s="29" t="s">
        <v>247</v>
      </c>
      <c r="C112" s="29" t="s">
        <v>1688</v>
      </c>
      <c r="D112" s="29" t="s">
        <v>1398</v>
      </c>
      <c r="E112" s="29"/>
      <c r="F112" s="29">
        <v>197</v>
      </c>
      <c r="G112" s="29">
        <f t="shared" si="1"/>
        <v>197</v>
      </c>
    </row>
    <row r="113" spans="1:7">
      <c r="A113" s="29" t="s">
        <v>246</v>
      </c>
      <c r="B113" s="29" t="s">
        <v>247</v>
      </c>
      <c r="C113" s="29" t="s">
        <v>687</v>
      </c>
      <c r="D113" s="29" t="s">
        <v>1675</v>
      </c>
      <c r="E113" s="29"/>
      <c r="F113" s="29">
        <v>162</v>
      </c>
      <c r="G113" s="29">
        <f t="shared" si="1"/>
        <v>162</v>
      </c>
    </row>
    <row r="114" spans="1:7">
      <c r="A114" s="29" t="s">
        <v>246</v>
      </c>
      <c r="B114" s="29" t="s">
        <v>247</v>
      </c>
      <c r="C114" s="29" t="s">
        <v>1676</v>
      </c>
      <c r="D114" s="29" t="s">
        <v>1080</v>
      </c>
      <c r="E114" s="29"/>
      <c r="F114" s="29"/>
      <c r="G114" s="29">
        <f t="shared" si="1"/>
        <v>0</v>
      </c>
    </row>
    <row r="115" spans="1:7">
      <c r="A115" s="29" t="s">
        <v>246</v>
      </c>
      <c r="B115" s="29" t="s">
        <v>247</v>
      </c>
      <c r="C115" s="29" t="s">
        <v>1649</v>
      </c>
      <c r="D115" s="29" t="s">
        <v>1073</v>
      </c>
      <c r="E115" s="29"/>
      <c r="F115" s="29"/>
      <c r="G115" s="29">
        <f t="shared" si="1"/>
        <v>0</v>
      </c>
    </row>
    <row r="116" spans="1:7">
      <c r="A116" s="29" t="s">
        <v>246</v>
      </c>
      <c r="B116" s="29" t="s">
        <v>247</v>
      </c>
      <c r="C116" s="29" t="s">
        <v>713</v>
      </c>
      <c r="D116" s="29" t="s">
        <v>1675</v>
      </c>
      <c r="E116" s="29"/>
      <c r="F116" s="29">
        <v>38</v>
      </c>
      <c r="G116" s="29">
        <f t="shared" si="1"/>
        <v>38</v>
      </c>
    </row>
    <row r="117" spans="1:7">
      <c r="A117" s="29" t="s">
        <v>246</v>
      </c>
      <c r="B117" s="29" t="s">
        <v>247</v>
      </c>
      <c r="C117" s="29" t="s">
        <v>1689</v>
      </c>
      <c r="D117" s="29" t="s">
        <v>1675</v>
      </c>
      <c r="E117" s="29"/>
      <c r="F117" s="29"/>
      <c r="G117" s="29">
        <f t="shared" si="1"/>
        <v>0</v>
      </c>
    </row>
    <row r="118" spans="1:7">
      <c r="A118" s="29" t="s">
        <v>246</v>
      </c>
      <c r="B118" s="29" t="s">
        <v>247</v>
      </c>
      <c r="C118" s="29" t="s">
        <v>1648</v>
      </c>
      <c r="D118" s="29" t="s">
        <v>1073</v>
      </c>
      <c r="E118" s="29"/>
      <c r="F118" s="29"/>
      <c r="G118" s="29">
        <f t="shared" si="1"/>
        <v>0</v>
      </c>
    </row>
    <row r="119" spans="1:7">
      <c r="A119" s="29" t="s">
        <v>246</v>
      </c>
      <c r="B119" s="29" t="s">
        <v>247</v>
      </c>
      <c r="C119" s="29" t="s">
        <v>525</v>
      </c>
      <c r="D119" s="29" t="s">
        <v>1075</v>
      </c>
      <c r="E119" s="29"/>
      <c r="F119" s="29"/>
      <c r="G119" s="29">
        <f t="shared" si="1"/>
        <v>0</v>
      </c>
    </row>
    <row r="120" spans="1:7">
      <c r="A120" s="29" t="s">
        <v>246</v>
      </c>
      <c r="B120" s="29" t="s">
        <v>247</v>
      </c>
      <c r="C120" s="29" t="s">
        <v>525</v>
      </c>
      <c r="D120" s="29" t="s">
        <v>1074</v>
      </c>
      <c r="E120" s="29"/>
      <c r="F120" s="29"/>
      <c r="G120" s="29">
        <f t="shared" si="1"/>
        <v>0</v>
      </c>
    </row>
    <row r="121" spans="1:7">
      <c r="A121" s="29" t="s">
        <v>246</v>
      </c>
      <c r="B121" s="29" t="s">
        <v>247</v>
      </c>
      <c r="C121" s="29" t="s">
        <v>1647</v>
      </c>
      <c r="D121" s="29" t="s">
        <v>1077</v>
      </c>
      <c r="E121" s="29"/>
      <c r="F121" s="29"/>
      <c r="G121" s="29">
        <f t="shared" si="1"/>
        <v>0</v>
      </c>
    </row>
    <row r="122" spans="1:7">
      <c r="A122" s="29" t="s">
        <v>246</v>
      </c>
      <c r="B122" s="29" t="s">
        <v>247</v>
      </c>
      <c r="C122" s="29" t="s">
        <v>1164</v>
      </c>
      <c r="D122" s="29" t="s">
        <v>1077</v>
      </c>
      <c r="E122" s="29"/>
      <c r="F122" s="29"/>
      <c r="G122" s="29">
        <f t="shared" si="1"/>
        <v>0</v>
      </c>
    </row>
    <row r="123" spans="1:7">
      <c r="A123" s="29" t="s">
        <v>246</v>
      </c>
      <c r="B123" s="29" t="s">
        <v>247</v>
      </c>
      <c r="C123" s="29" t="s">
        <v>819</v>
      </c>
      <c r="D123" s="29" t="s">
        <v>1073</v>
      </c>
      <c r="E123" s="29"/>
      <c r="F123" s="29"/>
      <c r="G123" s="29">
        <f t="shared" si="1"/>
        <v>0</v>
      </c>
    </row>
    <row r="124" spans="1:7">
      <c r="A124" s="29" t="s">
        <v>246</v>
      </c>
      <c r="B124" s="29" t="s">
        <v>247</v>
      </c>
      <c r="C124" s="29" t="s">
        <v>1646</v>
      </c>
      <c r="D124" s="29" t="s">
        <v>1074</v>
      </c>
      <c r="E124" s="29"/>
      <c r="F124" s="29"/>
      <c r="G124" s="29">
        <f t="shared" si="1"/>
        <v>0</v>
      </c>
    </row>
    <row r="125" spans="1:7">
      <c r="A125" s="29" t="s">
        <v>246</v>
      </c>
      <c r="B125" s="29" t="s">
        <v>247</v>
      </c>
      <c r="C125" s="29" t="s">
        <v>1645</v>
      </c>
      <c r="D125" s="29" t="s">
        <v>1074</v>
      </c>
      <c r="E125" s="29"/>
      <c r="F125" s="29"/>
      <c r="G125" s="29">
        <f t="shared" si="1"/>
        <v>0</v>
      </c>
    </row>
    <row r="126" spans="1:7">
      <c r="A126" s="29" t="s">
        <v>246</v>
      </c>
      <c r="B126" s="29" t="s">
        <v>247</v>
      </c>
      <c r="C126" s="29" t="s">
        <v>1564</v>
      </c>
      <c r="D126" s="29" t="s">
        <v>1073</v>
      </c>
      <c r="E126" s="29"/>
      <c r="F126" s="29">
        <v>1764</v>
      </c>
      <c r="G126" s="29">
        <f t="shared" si="1"/>
        <v>1764</v>
      </c>
    </row>
    <row r="127" spans="1:7">
      <c r="A127" s="29" t="s">
        <v>246</v>
      </c>
      <c r="B127" s="29" t="s">
        <v>247</v>
      </c>
      <c r="C127" s="29" t="s">
        <v>923</v>
      </c>
      <c r="D127" s="29" t="s">
        <v>1080</v>
      </c>
      <c r="E127" s="29"/>
      <c r="F127" s="29">
        <v>4</v>
      </c>
      <c r="G127" s="29">
        <f t="shared" si="1"/>
        <v>4</v>
      </c>
    </row>
    <row r="128" spans="1:7">
      <c r="A128" s="29" t="s">
        <v>246</v>
      </c>
      <c r="B128" s="29" t="s">
        <v>247</v>
      </c>
      <c r="C128" s="29" t="s">
        <v>1690</v>
      </c>
      <c r="D128" s="29" t="s">
        <v>1080</v>
      </c>
      <c r="E128" s="29"/>
      <c r="F128" s="29"/>
      <c r="G128" s="29">
        <f t="shared" si="1"/>
        <v>0</v>
      </c>
    </row>
    <row r="129" spans="1:12">
      <c r="A129" s="29" t="s">
        <v>248</v>
      </c>
      <c r="B129" s="29" t="s">
        <v>249</v>
      </c>
      <c r="C129" s="29" t="s">
        <v>524</v>
      </c>
      <c r="D129" s="29" t="s">
        <v>1074</v>
      </c>
      <c r="E129" s="29"/>
      <c r="F129" s="29"/>
      <c r="G129" s="29">
        <f t="shared" si="1"/>
        <v>0</v>
      </c>
      <c r="L129">
        <f>MAX(J23:J131)</f>
        <v>823329</v>
      </c>
    </row>
    <row r="130" spans="1:12">
      <c r="A130" s="29" t="s">
        <v>248</v>
      </c>
      <c r="B130" s="29" t="s">
        <v>249</v>
      </c>
      <c r="C130" s="29" t="s">
        <v>553</v>
      </c>
      <c r="D130" s="29" t="s">
        <v>1101</v>
      </c>
      <c r="E130" s="29"/>
      <c r="F130" s="29"/>
      <c r="G130" s="29">
        <f t="shared" si="1"/>
        <v>0</v>
      </c>
    </row>
    <row r="131" spans="1:12">
      <c r="A131" s="29" t="s">
        <v>248</v>
      </c>
      <c r="B131" s="29" t="s">
        <v>249</v>
      </c>
      <c r="C131" s="29" t="s">
        <v>878</v>
      </c>
      <c r="D131" s="29" t="s">
        <v>1073</v>
      </c>
      <c r="E131" s="29"/>
      <c r="F131" s="29"/>
      <c r="G131" s="29">
        <f t="shared" si="1"/>
        <v>0</v>
      </c>
    </row>
    <row r="132" spans="1:12">
      <c r="A132" s="29" t="s">
        <v>248</v>
      </c>
      <c r="B132" s="29" t="s">
        <v>249</v>
      </c>
      <c r="C132" s="29" t="s">
        <v>879</v>
      </c>
      <c r="D132" s="29" t="s">
        <v>1073</v>
      </c>
      <c r="E132" s="29"/>
      <c r="F132" s="29"/>
      <c r="G132" s="29">
        <f t="shared" si="1"/>
        <v>0</v>
      </c>
    </row>
    <row r="133" spans="1:12">
      <c r="A133" s="29" t="s">
        <v>248</v>
      </c>
      <c r="B133" s="29" t="s">
        <v>249</v>
      </c>
      <c r="C133" s="29" t="s">
        <v>879</v>
      </c>
      <c r="D133" s="29" t="s">
        <v>1074</v>
      </c>
      <c r="E133" s="29"/>
      <c r="F133" s="29"/>
      <c r="G133" s="29">
        <f t="shared" si="1"/>
        <v>0</v>
      </c>
    </row>
    <row r="134" spans="1:12">
      <c r="A134" s="29" t="s">
        <v>248</v>
      </c>
      <c r="B134" s="29" t="s">
        <v>249</v>
      </c>
      <c r="C134" s="29" t="s">
        <v>1642</v>
      </c>
      <c r="D134" s="29" t="s">
        <v>1073</v>
      </c>
      <c r="E134" s="29"/>
      <c r="F134" s="29">
        <v>138</v>
      </c>
      <c r="G134" s="29">
        <f t="shared" si="1"/>
        <v>138</v>
      </c>
    </row>
    <row r="135" spans="1:12">
      <c r="A135" s="29" t="s">
        <v>248</v>
      </c>
      <c r="B135" s="29" t="s">
        <v>249</v>
      </c>
      <c r="C135" s="29" t="s">
        <v>1641</v>
      </c>
      <c r="D135" s="29" t="s">
        <v>1073</v>
      </c>
      <c r="E135" s="29"/>
      <c r="F135" s="29"/>
      <c r="G135" s="29">
        <f t="shared" si="1"/>
        <v>0</v>
      </c>
    </row>
    <row r="136" spans="1:12">
      <c r="A136" s="29" t="s">
        <v>248</v>
      </c>
      <c r="B136" s="29" t="s">
        <v>249</v>
      </c>
      <c r="C136" s="29" t="s">
        <v>882</v>
      </c>
      <c r="D136" s="29" t="s">
        <v>1074</v>
      </c>
      <c r="E136" s="29"/>
      <c r="F136" s="29"/>
      <c r="G136" s="29">
        <f t="shared" si="1"/>
        <v>0</v>
      </c>
    </row>
    <row r="137" spans="1:12">
      <c r="A137" s="29" t="s">
        <v>248</v>
      </c>
      <c r="B137" s="29" t="s">
        <v>249</v>
      </c>
      <c r="C137" s="29" t="s">
        <v>906</v>
      </c>
      <c r="D137" s="29" t="s">
        <v>1073</v>
      </c>
      <c r="E137" s="29"/>
      <c r="F137" s="29"/>
      <c r="G137" s="29">
        <f t="shared" si="1"/>
        <v>0</v>
      </c>
    </row>
    <row r="138" spans="1:12">
      <c r="A138" s="29" t="s">
        <v>250</v>
      </c>
      <c r="B138" s="29" t="s">
        <v>251</v>
      </c>
      <c r="C138" s="29" t="s">
        <v>1638</v>
      </c>
      <c r="D138" s="29" t="s">
        <v>1101</v>
      </c>
      <c r="E138" s="29"/>
      <c r="F138" s="29"/>
      <c r="G138" s="29">
        <f t="shared" si="1"/>
        <v>0</v>
      </c>
    </row>
    <row r="139" spans="1:12">
      <c r="A139" s="29" t="s">
        <v>250</v>
      </c>
      <c r="B139" s="29" t="s">
        <v>251</v>
      </c>
      <c r="C139" s="29" t="s">
        <v>1638</v>
      </c>
      <c r="D139" s="29" t="s">
        <v>1074</v>
      </c>
      <c r="E139" s="29"/>
      <c r="F139" s="29"/>
      <c r="G139" s="29">
        <f t="shared" si="1"/>
        <v>0</v>
      </c>
    </row>
    <row r="140" spans="1:12">
      <c r="A140" s="29" t="s">
        <v>250</v>
      </c>
      <c r="B140" s="29" t="s">
        <v>251</v>
      </c>
      <c r="C140" s="29" t="s">
        <v>1637</v>
      </c>
      <c r="D140" s="29" t="s">
        <v>1073</v>
      </c>
      <c r="E140" s="29"/>
      <c r="F140" s="29"/>
      <c r="G140" s="29">
        <f t="shared" si="1"/>
        <v>0</v>
      </c>
    </row>
    <row r="141" spans="1:12">
      <c r="A141" s="29" t="s">
        <v>250</v>
      </c>
      <c r="B141" s="29" t="s">
        <v>251</v>
      </c>
      <c r="C141" s="29" t="s">
        <v>689</v>
      </c>
      <c r="D141" s="29" t="s">
        <v>1101</v>
      </c>
      <c r="E141" s="29"/>
      <c r="F141" s="29"/>
      <c r="G141" s="29">
        <f t="shared" si="1"/>
        <v>0</v>
      </c>
    </row>
    <row r="142" spans="1:12">
      <c r="A142" s="29" t="s">
        <v>250</v>
      </c>
      <c r="B142" s="29" t="s">
        <v>251</v>
      </c>
      <c r="C142" s="29" t="s">
        <v>700</v>
      </c>
      <c r="D142" s="29" t="s">
        <v>1073</v>
      </c>
      <c r="E142" s="29"/>
      <c r="F142" s="29"/>
      <c r="G142" s="29">
        <f t="shared" si="1"/>
        <v>0</v>
      </c>
    </row>
    <row r="143" spans="1:12">
      <c r="A143" s="29" t="s">
        <v>250</v>
      </c>
      <c r="B143" s="29" t="s">
        <v>251</v>
      </c>
      <c r="C143" s="29" t="s">
        <v>700</v>
      </c>
      <c r="D143" s="29" t="s">
        <v>1074</v>
      </c>
      <c r="E143" s="29"/>
      <c r="F143" s="29">
        <v>400</v>
      </c>
      <c r="G143" s="29">
        <f t="shared" si="1"/>
        <v>400</v>
      </c>
    </row>
    <row r="144" spans="1:12">
      <c r="A144" s="29" t="s">
        <v>250</v>
      </c>
      <c r="B144" s="29" t="s">
        <v>251</v>
      </c>
      <c r="C144" s="29" t="s">
        <v>1636</v>
      </c>
      <c r="D144" s="29" t="s">
        <v>1073</v>
      </c>
      <c r="E144" s="29"/>
      <c r="F144" s="29"/>
      <c r="G144" s="29">
        <f t="shared" si="1"/>
        <v>0</v>
      </c>
    </row>
    <row r="145" spans="1:7">
      <c r="A145" s="29" t="s">
        <v>250</v>
      </c>
      <c r="B145" s="29" t="s">
        <v>251</v>
      </c>
      <c r="C145" s="29" t="s">
        <v>702</v>
      </c>
      <c r="D145" s="29" t="s">
        <v>1073</v>
      </c>
      <c r="E145" s="29"/>
      <c r="F145" s="29"/>
      <c r="G145" s="29">
        <f t="shared" si="1"/>
        <v>0</v>
      </c>
    </row>
    <row r="146" spans="1:7">
      <c r="A146" s="29" t="s">
        <v>250</v>
      </c>
      <c r="B146" s="29" t="s">
        <v>251</v>
      </c>
      <c r="C146" s="29" t="s">
        <v>705</v>
      </c>
      <c r="D146" s="29" t="s">
        <v>1073</v>
      </c>
      <c r="E146" s="29"/>
      <c r="F146" s="29"/>
      <c r="G146" s="29">
        <f t="shared" si="1"/>
        <v>0</v>
      </c>
    </row>
    <row r="147" spans="1:7">
      <c r="A147" s="29" t="s">
        <v>250</v>
      </c>
      <c r="B147" s="29" t="s">
        <v>251</v>
      </c>
      <c r="C147" s="29" t="s">
        <v>1635</v>
      </c>
      <c r="D147" s="29" t="s">
        <v>1073</v>
      </c>
      <c r="E147" s="29"/>
      <c r="F147" s="29"/>
      <c r="G147" s="29">
        <f t="shared" si="1"/>
        <v>0</v>
      </c>
    </row>
    <row r="148" spans="1:7">
      <c r="A148" s="29" t="s">
        <v>250</v>
      </c>
      <c r="B148" s="29" t="s">
        <v>251</v>
      </c>
      <c r="C148" s="29" t="s">
        <v>1634</v>
      </c>
      <c r="D148" s="29" t="s">
        <v>1073</v>
      </c>
      <c r="E148" s="29"/>
      <c r="F148" s="29">
        <v>582</v>
      </c>
      <c r="G148" s="29">
        <f t="shared" si="1"/>
        <v>582</v>
      </c>
    </row>
    <row r="149" spans="1:7">
      <c r="A149" s="29" t="s">
        <v>250</v>
      </c>
      <c r="B149" s="29" t="s">
        <v>251</v>
      </c>
      <c r="C149" s="29" t="s">
        <v>720</v>
      </c>
      <c r="D149" s="29" t="s">
        <v>1073</v>
      </c>
      <c r="E149" s="29">
        <v>150</v>
      </c>
      <c r="F149" s="29"/>
      <c r="G149" s="29">
        <f t="shared" si="1"/>
        <v>150</v>
      </c>
    </row>
    <row r="150" spans="1:7">
      <c r="A150" s="29" t="s">
        <v>250</v>
      </c>
      <c r="B150" s="29" t="s">
        <v>251</v>
      </c>
      <c r="C150" s="29" t="s">
        <v>721</v>
      </c>
      <c r="D150" s="29" t="s">
        <v>1073</v>
      </c>
      <c r="E150" s="29">
        <v>1652</v>
      </c>
      <c r="F150" s="29"/>
      <c r="G150" s="29">
        <f t="shared" si="1"/>
        <v>1652</v>
      </c>
    </row>
    <row r="151" spans="1:7">
      <c r="A151" s="29" t="s">
        <v>250</v>
      </c>
      <c r="B151" s="29" t="s">
        <v>251</v>
      </c>
      <c r="C151" s="29" t="s">
        <v>721</v>
      </c>
      <c r="D151" s="29" t="s">
        <v>1074</v>
      </c>
      <c r="E151" s="29"/>
      <c r="F151" s="29"/>
      <c r="G151" s="29">
        <f t="shared" si="1"/>
        <v>0</v>
      </c>
    </row>
    <row r="152" spans="1:7">
      <c r="A152" s="29" t="s">
        <v>250</v>
      </c>
      <c r="B152" s="29" t="s">
        <v>251</v>
      </c>
      <c r="C152" s="29" t="s">
        <v>1633</v>
      </c>
      <c r="D152" s="29" t="s">
        <v>1074</v>
      </c>
      <c r="E152" s="29"/>
      <c r="F152" s="29"/>
      <c r="G152" s="29">
        <f t="shared" ref="G152:G215" si="2">E152+F152</f>
        <v>0</v>
      </c>
    </row>
    <row r="153" spans="1:7">
      <c r="A153" s="29" t="s">
        <v>250</v>
      </c>
      <c r="B153" s="29" t="s">
        <v>251</v>
      </c>
      <c r="C153" s="29" t="s">
        <v>744</v>
      </c>
      <c r="D153" s="29" t="s">
        <v>1073</v>
      </c>
      <c r="E153" s="29"/>
      <c r="F153" s="29">
        <v>4778</v>
      </c>
      <c r="G153" s="29">
        <f t="shared" si="2"/>
        <v>4778</v>
      </c>
    </row>
    <row r="154" spans="1:7">
      <c r="A154" s="29" t="s">
        <v>250</v>
      </c>
      <c r="B154" s="29" t="s">
        <v>251</v>
      </c>
      <c r="C154" s="29" t="s">
        <v>1632</v>
      </c>
      <c r="D154" s="29" t="s">
        <v>1073</v>
      </c>
      <c r="E154" s="29"/>
      <c r="F154" s="29">
        <v>300000</v>
      </c>
      <c r="G154" s="29">
        <f t="shared" si="2"/>
        <v>300000</v>
      </c>
    </row>
    <row r="155" spans="1:7">
      <c r="A155" s="29" t="s">
        <v>250</v>
      </c>
      <c r="B155" s="29" t="s">
        <v>251</v>
      </c>
      <c r="C155" s="29" t="s">
        <v>1631</v>
      </c>
      <c r="D155" s="29" t="s">
        <v>1073</v>
      </c>
      <c r="E155" s="29"/>
      <c r="F155" s="29"/>
      <c r="G155" s="29">
        <f t="shared" si="2"/>
        <v>0</v>
      </c>
    </row>
    <row r="156" spans="1:7">
      <c r="A156" s="29" t="s">
        <v>250</v>
      </c>
      <c r="B156" s="29" t="s">
        <v>251</v>
      </c>
      <c r="C156" s="29" t="s">
        <v>757</v>
      </c>
      <c r="D156" s="29" t="s">
        <v>1074</v>
      </c>
      <c r="E156" s="29"/>
      <c r="F156" s="29">
        <v>120</v>
      </c>
      <c r="G156" s="29">
        <f t="shared" si="2"/>
        <v>120</v>
      </c>
    </row>
    <row r="157" spans="1:7">
      <c r="A157" s="29" t="s">
        <v>250</v>
      </c>
      <c r="B157" s="29" t="s">
        <v>251</v>
      </c>
      <c r="C157" s="29" t="s">
        <v>1615</v>
      </c>
      <c r="D157" s="29" t="s">
        <v>1073</v>
      </c>
      <c r="E157" s="29"/>
      <c r="F157" s="29"/>
      <c r="G157" s="29">
        <f t="shared" si="2"/>
        <v>0</v>
      </c>
    </row>
    <row r="158" spans="1:7">
      <c r="A158" s="29" t="s">
        <v>250</v>
      </c>
      <c r="B158" s="29" t="s">
        <v>251</v>
      </c>
      <c r="C158" s="29" t="s">
        <v>765</v>
      </c>
      <c r="D158" s="29" t="s">
        <v>1073</v>
      </c>
      <c r="E158" s="29"/>
      <c r="F158" s="29">
        <v>899</v>
      </c>
      <c r="G158" s="29">
        <f t="shared" si="2"/>
        <v>899</v>
      </c>
    </row>
    <row r="159" spans="1:7">
      <c r="A159" s="29" t="s">
        <v>250</v>
      </c>
      <c r="B159" s="29" t="s">
        <v>251</v>
      </c>
      <c r="C159" s="29" t="s">
        <v>772</v>
      </c>
      <c r="D159" s="29" t="s">
        <v>1073</v>
      </c>
      <c r="E159" s="29"/>
      <c r="F159" s="29">
        <v>521</v>
      </c>
      <c r="G159" s="29">
        <f t="shared" si="2"/>
        <v>521</v>
      </c>
    </row>
    <row r="160" spans="1:7">
      <c r="A160" s="29" t="s">
        <v>250</v>
      </c>
      <c r="B160" s="29" t="s">
        <v>251</v>
      </c>
      <c r="C160" s="29" t="s">
        <v>1630</v>
      </c>
      <c r="D160" s="29" t="s">
        <v>1073</v>
      </c>
      <c r="E160" s="29"/>
      <c r="F160" s="29"/>
      <c r="G160" s="29">
        <f t="shared" si="2"/>
        <v>0</v>
      </c>
    </row>
    <row r="161" spans="1:7">
      <c r="A161" s="29" t="s">
        <v>250</v>
      </c>
      <c r="B161" s="29" t="s">
        <v>251</v>
      </c>
      <c r="C161" s="29" t="s">
        <v>783</v>
      </c>
      <c r="D161" s="29" t="s">
        <v>1073</v>
      </c>
      <c r="E161" s="29">
        <v>203</v>
      </c>
      <c r="F161" s="29"/>
      <c r="G161" s="29">
        <f t="shared" si="2"/>
        <v>203</v>
      </c>
    </row>
    <row r="162" spans="1:7">
      <c r="A162" s="29" t="s">
        <v>250</v>
      </c>
      <c r="B162" s="29" t="s">
        <v>251</v>
      </c>
      <c r="C162" s="29" t="s">
        <v>1379</v>
      </c>
      <c r="D162" s="29" t="s">
        <v>1073</v>
      </c>
      <c r="E162" s="29"/>
      <c r="F162" s="29"/>
      <c r="G162" s="29">
        <f t="shared" si="2"/>
        <v>0</v>
      </c>
    </row>
    <row r="163" spans="1:7">
      <c r="A163" s="29" t="s">
        <v>250</v>
      </c>
      <c r="B163" s="29" t="s">
        <v>251</v>
      </c>
      <c r="C163" s="29" t="s">
        <v>1452</v>
      </c>
      <c r="D163" s="29" t="s">
        <v>1074</v>
      </c>
      <c r="E163" s="29"/>
      <c r="F163" s="29"/>
      <c r="G163" s="29">
        <f t="shared" si="2"/>
        <v>0</v>
      </c>
    </row>
    <row r="164" spans="1:7">
      <c r="A164" s="29" t="s">
        <v>250</v>
      </c>
      <c r="B164" s="29" t="s">
        <v>251</v>
      </c>
      <c r="C164" s="29" t="s">
        <v>841</v>
      </c>
      <c r="D164" s="29" t="s">
        <v>1073</v>
      </c>
      <c r="E164" s="29"/>
      <c r="F164" s="29">
        <v>2856</v>
      </c>
      <c r="G164" s="29">
        <f t="shared" si="2"/>
        <v>2856</v>
      </c>
    </row>
    <row r="165" spans="1:7">
      <c r="A165" s="29" t="s">
        <v>250</v>
      </c>
      <c r="B165" s="29" t="s">
        <v>251</v>
      </c>
      <c r="C165" s="29" t="s">
        <v>849</v>
      </c>
      <c r="D165" s="29" t="s">
        <v>1073</v>
      </c>
      <c r="E165" s="29"/>
      <c r="F165" s="29"/>
      <c r="G165" s="29">
        <f t="shared" si="2"/>
        <v>0</v>
      </c>
    </row>
    <row r="166" spans="1:7">
      <c r="A166" s="29" t="s">
        <v>250</v>
      </c>
      <c r="B166" s="29" t="s">
        <v>251</v>
      </c>
      <c r="C166" s="29" t="s">
        <v>1628</v>
      </c>
      <c r="D166" s="29" t="s">
        <v>1073</v>
      </c>
      <c r="E166" s="29"/>
      <c r="F166" s="29">
        <v>153</v>
      </c>
      <c r="G166" s="29">
        <f t="shared" si="2"/>
        <v>153</v>
      </c>
    </row>
    <row r="167" spans="1:7">
      <c r="A167" s="29" t="s">
        <v>250</v>
      </c>
      <c r="B167" s="29" t="s">
        <v>251</v>
      </c>
      <c r="C167" s="29" t="s">
        <v>1627</v>
      </c>
      <c r="D167" s="29" t="s">
        <v>1073</v>
      </c>
      <c r="E167" s="29"/>
      <c r="F167" s="29">
        <v>735</v>
      </c>
      <c r="G167" s="29">
        <f t="shared" si="2"/>
        <v>735</v>
      </c>
    </row>
    <row r="168" spans="1:7">
      <c r="A168" s="29" t="s">
        <v>250</v>
      </c>
      <c r="B168" s="29" t="s">
        <v>251</v>
      </c>
      <c r="C168" s="29" t="s">
        <v>1626</v>
      </c>
      <c r="D168" s="29" t="s">
        <v>1074</v>
      </c>
      <c r="E168" s="29"/>
      <c r="F168" s="29">
        <v>4215</v>
      </c>
      <c r="G168" s="29">
        <f t="shared" si="2"/>
        <v>4215</v>
      </c>
    </row>
    <row r="169" spans="1:7">
      <c r="A169" s="29" t="s">
        <v>250</v>
      </c>
      <c r="B169" s="29" t="s">
        <v>251</v>
      </c>
      <c r="C169" s="29" t="s">
        <v>1248</v>
      </c>
      <c r="D169" s="29" t="s">
        <v>1074</v>
      </c>
      <c r="E169" s="29"/>
      <c r="F169" s="29">
        <v>2088</v>
      </c>
      <c r="G169" s="29">
        <f t="shared" si="2"/>
        <v>2088</v>
      </c>
    </row>
    <row r="170" spans="1:7">
      <c r="A170" s="29" t="s">
        <v>250</v>
      </c>
      <c r="B170" s="29" t="s">
        <v>251</v>
      </c>
      <c r="C170" s="29" t="s">
        <v>869</v>
      </c>
      <c r="D170" s="29" t="s">
        <v>1074</v>
      </c>
      <c r="E170" s="29"/>
      <c r="F170" s="29">
        <v>3130</v>
      </c>
      <c r="G170" s="29">
        <f t="shared" si="2"/>
        <v>3130</v>
      </c>
    </row>
    <row r="171" spans="1:7">
      <c r="A171" s="29" t="s">
        <v>250</v>
      </c>
      <c r="B171" s="29" t="s">
        <v>251</v>
      </c>
      <c r="C171" s="29" t="s">
        <v>905</v>
      </c>
      <c r="D171" s="29" t="s">
        <v>1073</v>
      </c>
      <c r="E171" s="29"/>
      <c r="F171" s="29"/>
      <c r="G171" s="29">
        <f t="shared" si="2"/>
        <v>0</v>
      </c>
    </row>
    <row r="172" spans="1:7">
      <c r="A172" s="29" t="s">
        <v>250</v>
      </c>
      <c r="B172" s="29" t="s">
        <v>251</v>
      </c>
      <c r="C172" s="29" t="s">
        <v>1625</v>
      </c>
      <c r="D172" s="29" t="s">
        <v>1073</v>
      </c>
      <c r="E172" s="29"/>
      <c r="F172" s="29">
        <v>117</v>
      </c>
      <c r="G172" s="29">
        <f t="shared" si="2"/>
        <v>117</v>
      </c>
    </row>
    <row r="173" spans="1:7">
      <c r="A173" s="29" t="s">
        <v>250</v>
      </c>
      <c r="B173" s="29" t="s">
        <v>251</v>
      </c>
      <c r="C173" s="29" t="s">
        <v>1624</v>
      </c>
      <c r="D173" s="29" t="s">
        <v>1073</v>
      </c>
      <c r="E173" s="29"/>
      <c r="F173" s="29"/>
      <c r="G173" s="29">
        <f t="shared" si="2"/>
        <v>0</v>
      </c>
    </row>
    <row r="174" spans="1:7">
      <c r="A174" s="29" t="s">
        <v>250</v>
      </c>
      <c r="B174" s="29" t="s">
        <v>251</v>
      </c>
      <c r="C174" s="29" t="s">
        <v>1186</v>
      </c>
      <c r="D174" s="29" t="s">
        <v>1073</v>
      </c>
      <c r="E174" s="29"/>
      <c r="F174" s="29">
        <v>24</v>
      </c>
      <c r="G174" s="29">
        <f t="shared" si="2"/>
        <v>24</v>
      </c>
    </row>
    <row r="175" spans="1:7">
      <c r="A175" s="29" t="s">
        <v>250</v>
      </c>
      <c r="B175" s="29" t="s">
        <v>251</v>
      </c>
      <c r="C175" s="29" t="s">
        <v>915</v>
      </c>
      <c r="D175" s="29" t="s">
        <v>1074</v>
      </c>
      <c r="E175" s="29"/>
      <c r="F175" s="29">
        <v>2886</v>
      </c>
      <c r="G175" s="29">
        <f t="shared" si="2"/>
        <v>2886</v>
      </c>
    </row>
    <row r="176" spans="1:7">
      <c r="A176" s="29" t="s">
        <v>250</v>
      </c>
      <c r="B176" s="29" t="s">
        <v>251</v>
      </c>
      <c r="C176" s="29" t="s">
        <v>939</v>
      </c>
      <c r="D176" s="29" t="s">
        <v>1073</v>
      </c>
      <c r="E176" s="29"/>
      <c r="F176" s="29"/>
      <c r="G176" s="29">
        <f t="shared" si="2"/>
        <v>0</v>
      </c>
    </row>
    <row r="177" spans="1:7">
      <c r="A177" s="29" t="s">
        <v>250</v>
      </c>
      <c r="B177" s="29" t="s">
        <v>251</v>
      </c>
      <c r="C177" s="29" t="s">
        <v>1623</v>
      </c>
      <c r="D177" s="29" t="s">
        <v>1098</v>
      </c>
      <c r="E177" s="29"/>
      <c r="F177" s="29">
        <v>1565</v>
      </c>
      <c r="G177" s="29">
        <f t="shared" si="2"/>
        <v>1565</v>
      </c>
    </row>
    <row r="178" spans="1:7">
      <c r="A178" s="29" t="s">
        <v>250</v>
      </c>
      <c r="B178" s="29" t="s">
        <v>251</v>
      </c>
      <c r="C178" s="29" t="s">
        <v>1623</v>
      </c>
      <c r="D178" s="29" t="s">
        <v>1073</v>
      </c>
      <c r="E178" s="29"/>
      <c r="F178" s="29">
        <v>1565</v>
      </c>
      <c r="G178" s="29">
        <f t="shared" si="2"/>
        <v>1565</v>
      </c>
    </row>
    <row r="179" spans="1:7">
      <c r="A179" s="29" t="s">
        <v>250</v>
      </c>
      <c r="B179" s="29" t="s">
        <v>251</v>
      </c>
      <c r="C179" s="29" t="s">
        <v>1622</v>
      </c>
      <c r="D179" s="29" t="s">
        <v>1073</v>
      </c>
      <c r="E179" s="29"/>
      <c r="F179" s="29">
        <v>115</v>
      </c>
      <c r="G179" s="29">
        <f t="shared" si="2"/>
        <v>115</v>
      </c>
    </row>
    <row r="180" spans="1:7">
      <c r="A180" s="29" t="s">
        <v>250</v>
      </c>
      <c r="B180" s="29" t="s">
        <v>251</v>
      </c>
      <c r="C180" s="29" t="s">
        <v>1324</v>
      </c>
      <c r="D180" s="29" t="s">
        <v>1074</v>
      </c>
      <c r="E180" s="29"/>
      <c r="F180" s="29">
        <v>56</v>
      </c>
      <c r="G180" s="29">
        <f t="shared" si="2"/>
        <v>56</v>
      </c>
    </row>
    <row r="181" spans="1:7">
      <c r="A181" s="29" t="s">
        <v>250</v>
      </c>
      <c r="B181" s="29" t="s">
        <v>251</v>
      </c>
      <c r="C181" s="29" t="s">
        <v>1405</v>
      </c>
      <c r="D181" s="29" t="s">
        <v>1073</v>
      </c>
      <c r="E181" s="29"/>
      <c r="F181" s="29"/>
      <c r="G181" s="29">
        <f t="shared" si="2"/>
        <v>0</v>
      </c>
    </row>
    <row r="182" spans="1:7">
      <c r="A182" s="29" t="s">
        <v>250</v>
      </c>
      <c r="B182" s="29" t="s">
        <v>251</v>
      </c>
      <c r="C182" s="29" t="s">
        <v>1016</v>
      </c>
      <c r="D182" s="29" t="s">
        <v>1073</v>
      </c>
      <c r="E182" s="29"/>
      <c r="F182" s="29">
        <v>147</v>
      </c>
      <c r="G182" s="29">
        <f t="shared" si="2"/>
        <v>147</v>
      </c>
    </row>
    <row r="183" spans="1:7">
      <c r="A183" s="29" t="s">
        <v>250</v>
      </c>
      <c r="B183" s="29" t="s">
        <v>251</v>
      </c>
      <c r="C183" s="29" t="s">
        <v>1058</v>
      </c>
      <c r="D183" s="29" t="s">
        <v>1074</v>
      </c>
      <c r="E183" s="29"/>
      <c r="F183" s="29">
        <v>3200</v>
      </c>
      <c r="G183" s="29">
        <f t="shared" si="2"/>
        <v>3200</v>
      </c>
    </row>
    <row r="184" spans="1:7">
      <c r="A184" s="29" t="s">
        <v>252</v>
      </c>
      <c r="B184" s="29" t="s">
        <v>253</v>
      </c>
      <c r="C184" s="29" t="s">
        <v>1621</v>
      </c>
      <c r="D184" s="29" t="s">
        <v>1093</v>
      </c>
      <c r="E184" s="29"/>
      <c r="F184" s="29"/>
      <c r="G184" s="29">
        <f t="shared" si="2"/>
        <v>0</v>
      </c>
    </row>
    <row r="185" spans="1:7">
      <c r="A185" s="29" t="s">
        <v>252</v>
      </c>
      <c r="B185" s="29" t="s">
        <v>253</v>
      </c>
      <c r="C185" s="29" t="s">
        <v>1620</v>
      </c>
      <c r="D185" s="29" t="s">
        <v>1265</v>
      </c>
      <c r="E185" s="29"/>
      <c r="F185" s="29"/>
      <c r="G185" s="29">
        <f t="shared" si="2"/>
        <v>0</v>
      </c>
    </row>
    <row r="186" spans="1:7">
      <c r="A186" s="29" t="s">
        <v>252</v>
      </c>
      <c r="B186" s="29" t="s">
        <v>253</v>
      </c>
      <c r="C186" s="29" t="s">
        <v>1691</v>
      </c>
      <c r="D186" s="29" t="s">
        <v>1098</v>
      </c>
      <c r="E186" s="29">
        <v>117</v>
      </c>
      <c r="F186" s="29"/>
      <c r="G186" s="29">
        <f t="shared" si="2"/>
        <v>117</v>
      </c>
    </row>
    <row r="187" spans="1:7">
      <c r="A187" s="29" t="s">
        <v>252</v>
      </c>
      <c r="B187" s="29" t="s">
        <v>253</v>
      </c>
      <c r="C187" s="29" t="s">
        <v>1619</v>
      </c>
      <c r="D187" s="29" t="s">
        <v>1073</v>
      </c>
      <c r="E187" s="29"/>
      <c r="F187" s="29">
        <v>800</v>
      </c>
      <c r="G187" s="29">
        <f t="shared" si="2"/>
        <v>800</v>
      </c>
    </row>
    <row r="188" spans="1:7">
      <c r="A188" s="29" t="s">
        <v>252</v>
      </c>
      <c r="B188" s="29" t="s">
        <v>253</v>
      </c>
      <c r="C188" s="29" t="s">
        <v>1618</v>
      </c>
      <c r="D188" s="29" t="s">
        <v>1175</v>
      </c>
      <c r="E188" s="29"/>
      <c r="F188" s="29">
        <v>753</v>
      </c>
      <c r="G188" s="29">
        <f t="shared" si="2"/>
        <v>753</v>
      </c>
    </row>
    <row r="189" spans="1:7">
      <c r="A189" s="29" t="s">
        <v>252</v>
      </c>
      <c r="B189" s="29" t="s">
        <v>253</v>
      </c>
      <c r="C189" s="29" t="s">
        <v>991</v>
      </c>
      <c r="D189" s="29" t="s">
        <v>1073</v>
      </c>
      <c r="E189" s="29"/>
      <c r="F189" s="29">
        <v>1650</v>
      </c>
      <c r="G189" s="29">
        <f t="shared" si="2"/>
        <v>1650</v>
      </c>
    </row>
    <row r="190" spans="1:7">
      <c r="A190" s="29" t="s">
        <v>252</v>
      </c>
      <c r="B190" s="29" t="s">
        <v>253</v>
      </c>
      <c r="C190" s="29" t="s">
        <v>991</v>
      </c>
      <c r="D190" s="29" t="s">
        <v>1175</v>
      </c>
      <c r="E190" s="29"/>
      <c r="F190" s="29">
        <v>22</v>
      </c>
      <c r="G190" s="29">
        <f t="shared" si="2"/>
        <v>22</v>
      </c>
    </row>
    <row r="191" spans="1:7">
      <c r="A191" s="29" t="s">
        <v>252</v>
      </c>
      <c r="B191" s="29" t="s">
        <v>253</v>
      </c>
      <c r="C191" s="29" t="s">
        <v>991</v>
      </c>
      <c r="D191" s="29" t="s">
        <v>1074</v>
      </c>
      <c r="E191" s="29"/>
      <c r="F191" s="29">
        <v>1500</v>
      </c>
      <c r="G191" s="29">
        <f t="shared" si="2"/>
        <v>1500</v>
      </c>
    </row>
    <row r="192" spans="1:7">
      <c r="A192" s="29" t="s">
        <v>252</v>
      </c>
      <c r="B192" s="29" t="s">
        <v>253</v>
      </c>
      <c r="C192" s="29" t="s">
        <v>1617</v>
      </c>
      <c r="D192" s="29" t="s">
        <v>1095</v>
      </c>
      <c r="E192" s="29"/>
      <c r="F192" s="29">
        <v>150</v>
      </c>
      <c r="G192" s="29">
        <f t="shared" si="2"/>
        <v>150</v>
      </c>
    </row>
    <row r="193" spans="1:7">
      <c r="A193" s="29" t="s">
        <v>254</v>
      </c>
      <c r="B193" s="29" t="s">
        <v>255</v>
      </c>
      <c r="C193" s="29" t="s">
        <v>1588</v>
      </c>
      <c r="D193" s="29" t="s">
        <v>1074</v>
      </c>
      <c r="E193" s="29"/>
      <c r="F193" s="29"/>
      <c r="G193" s="29">
        <f t="shared" si="2"/>
        <v>0</v>
      </c>
    </row>
    <row r="194" spans="1:7">
      <c r="A194" s="29" t="s">
        <v>254</v>
      </c>
      <c r="B194" s="29" t="s">
        <v>255</v>
      </c>
      <c r="C194" s="29" t="s">
        <v>751</v>
      </c>
      <c r="D194" s="29" t="s">
        <v>1093</v>
      </c>
      <c r="E194" s="29"/>
      <c r="F194" s="29">
        <v>432</v>
      </c>
      <c r="G194" s="29">
        <f t="shared" si="2"/>
        <v>432</v>
      </c>
    </row>
    <row r="195" spans="1:7">
      <c r="A195" s="29" t="s">
        <v>254</v>
      </c>
      <c r="B195" s="29" t="s">
        <v>255</v>
      </c>
      <c r="C195" s="29" t="s">
        <v>784</v>
      </c>
      <c r="D195" s="29" t="s">
        <v>1073</v>
      </c>
      <c r="E195" s="29"/>
      <c r="F195" s="29"/>
      <c r="G195" s="29">
        <f t="shared" si="2"/>
        <v>0</v>
      </c>
    </row>
    <row r="196" spans="1:7">
      <c r="A196" s="29" t="s">
        <v>254</v>
      </c>
      <c r="B196" s="29" t="s">
        <v>255</v>
      </c>
      <c r="C196" s="29" t="s">
        <v>1616</v>
      </c>
      <c r="D196" s="29" t="s">
        <v>1073</v>
      </c>
      <c r="E196" s="29"/>
      <c r="F196" s="29">
        <v>342</v>
      </c>
      <c r="G196" s="29">
        <f t="shared" si="2"/>
        <v>342</v>
      </c>
    </row>
    <row r="197" spans="1:7">
      <c r="A197" s="29" t="s">
        <v>254</v>
      </c>
      <c r="B197" s="29" t="s">
        <v>255</v>
      </c>
      <c r="C197" s="29" t="s">
        <v>1344</v>
      </c>
      <c r="D197" s="29" t="s">
        <v>1073</v>
      </c>
      <c r="E197" s="29"/>
      <c r="F197" s="29"/>
      <c r="G197" s="29">
        <f t="shared" si="2"/>
        <v>0</v>
      </c>
    </row>
    <row r="198" spans="1:7">
      <c r="A198" s="29" t="s">
        <v>254</v>
      </c>
      <c r="B198" s="29" t="s">
        <v>255</v>
      </c>
      <c r="C198" s="29" t="s">
        <v>1344</v>
      </c>
      <c r="D198" s="29" t="s">
        <v>1074</v>
      </c>
      <c r="E198" s="29"/>
      <c r="F198" s="29"/>
      <c r="G198" s="29">
        <f t="shared" si="2"/>
        <v>0</v>
      </c>
    </row>
    <row r="199" spans="1:7">
      <c r="A199" s="29" t="s">
        <v>254</v>
      </c>
      <c r="B199" s="29" t="s">
        <v>255</v>
      </c>
      <c r="C199" s="29" t="s">
        <v>823</v>
      </c>
      <c r="D199" s="29" t="s">
        <v>1073</v>
      </c>
      <c r="E199" s="29"/>
      <c r="F199" s="29">
        <v>38</v>
      </c>
      <c r="G199" s="29">
        <f t="shared" si="2"/>
        <v>38</v>
      </c>
    </row>
    <row r="200" spans="1:7">
      <c r="A200" s="29" t="s">
        <v>256</v>
      </c>
      <c r="B200" s="29" t="s">
        <v>257</v>
      </c>
      <c r="C200" s="29" t="s">
        <v>1615</v>
      </c>
      <c r="D200" s="29" t="s">
        <v>1074</v>
      </c>
      <c r="E200" s="29"/>
      <c r="F200" s="29"/>
      <c r="G200" s="29">
        <f t="shared" si="2"/>
        <v>0</v>
      </c>
    </row>
    <row r="201" spans="1:7">
      <c r="A201" s="29" t="s">
        <v>256</v>
      </c>
      <c r="B201" s="29" t="s">
        <v>257</v>
      </c>
      <c r="C201" s="29" t="s">
        <v>1614</v>
      </c>
      <c r="D201" s="29" t="s">
        <v>1073</v>
      </c>
      <c r="E201" s="29"/>
      <c r="F201" s="29"/>
      <c r="G201" s="29">
        <f t="shared" si="2"/>
        <v>0</v>
      </c>
    </row>
    <row r="202" spans="1:7">
      <c r="A202" s="29" t="s">
        <v>256</v>
      </c>
      <c r="B202" s="29" t="s">
        <v>257</v>
      </c>
      <c r="C202" s="29" t="s">
        <v>1613</v>
      </c>
      <c r="D202" s="29" t="s">
        <v>1077</v>
      </c>
      <c r="E202" s="29"/>
      <c r="F202" s="29"/>
      <c r="G202" s="29">
        <f t="shared" si="2"/>
        <v>0</v>
      </c>
    </row>
    <row r="203" spans="1:7">
      <c r="A203" s="29" t="s">
        <v>256</v>
      </c>
      <c r="B203" s="29" t="s">
        <v>257</v>
      </c>
      <c r="C203" s="29" t="s">
        <v>1422</v>
      </c>
      <c r="D203" s="29" t="s">
        <v>1077</v>
      </c>
      <c r="E203" s="29"/>
      <c r="F203" s="29"/>
      <c r="G203" s="29">
        <f t="shared" si="2"/>
        <v>0</v>
      </c>
    </row>
    <row r="204" spans="1:7">
      <c r="A204" s="29" t="s">
        <v>256</v>
      </c>
      <c r="B204" s="29" t="s">
        <v>257</v>
      </c>
      <c r="C204" s="29" t="s">
        <v>1422</v>
      </c>
      <c r="D204" s="29" t="s">
        <v>1073</v>
      </c>
      <c r="E204" s="29"/>
      <c r="F204" s="29"/>
      <c r="G204" s="29">
        <f t="shared" si="2"/>
        <v>0</v>
      </c>
    </row>
    <row r="205" spans="1:7">
      <c r="A205" s="29" t="s">
        <v>256</v>
      </c>
      <c r="B205" s="29" t="s">
        <v>257</v>
      </c>
      <c r="C205" s="29" t="s">
        <v>1422</v>
      </c>
      <c r="D205" s="29" t="s">
        <v>1074</v>
      </c>
      <c r="E205" s="29"/>
      <c r="F205" s="29"/>
      <c r="G205" s="29">
        <f t="shared" si="2"/>
        <v>0</v>
      </c>
    </row>
    <row r="206" spans="1:7">
      <c r="A206" s="29" t="s">
        <v>256</v>
      </c>
      <c r="B206" s="29" t="s">
        <v>257</v>
      </c>
      <c r="C206" s="29" t="s">
        <v>1611</v>
      </c>
      <c r="D206" s="29" t="s">
        <v>1095</v>
      </c>
      <c r="E206" s="29"/>
      <c r="F206" s="29"/>
      <c r="G206" s="29">
        <f t="shared" si="2"/>
        <v>0</v>
      </c>
    </row>
    <row r="207" spans="1:7">
      <c r="A207" s="29" t="s">
        <v>256</v>
      </c>
      <c r="B207" s="29" t="s">
        <v>257</v>
      </c>
      <c r="C207" s="29" t="s">
        <v>934</v>
      </c>
      <c r="D207" s="29" t="s">
        <v>1073</v>
      </c>
      <c r="E207" s="29"/>
      <c r="F207" s="29">
        <v>118</v>
      </c>
      <c r="G207" s="29">
        <f t="shared" si="2"/>
        <v>118</v>
      </c>
    </row>
    <row r="208" spans="1:7">
      <c r="A208" s="29" t="s">
        <v>258</v>
      </c>
      <c r="B208" s="29" t="s">
        <v>259</v>
      </c>
      <c r="C208" s="29" t="s">
        <v>672</v>
      </c>
      <c r="D208" s="29" t="s">
        <v>1073</v>
      </c>
      <c r="E208" s="29"/>
      <c r="F208" s="29"/>
      <c r="G208" s="29">
        <f t="shared" si="2"/>
        <v>0</v>
      </c>
    </row>
    <row r="209" spans="1:7">
      <c r="A209" s="29" t="s">
        <v>258</v>
      </c>
      <c r="B209" s="29" t="s">
        <v>259</v>
      </c>
      <c r="C209" s="29" t="s">
        <v>702</v>
      </c>
      <c r="D209" s="29" t="s">
        <v>1101</v>
      </c>
      <c r="E209" s="29"/>
      <c r="F209" s="29"/>
      <c r="G209" s="29">
        <f t="shared" si="2"/>
        <v>0</v>
      </c>
    </row>
    <row r="210" spans="1:7">
      <c r="A210" s="29" t="s">
        <v>258</v>
      </c>
      <c r="B210" s="29" t="s">
        <v>259</v>
      </c>
      <c r="C210" s="29" t="s">
        <v>702</v>
      </c>
      <c r="D210" s="29" t="s">
        <v>1073</v>
      </c>
      <c r="E210" s="29"/>
      <c r="F210" s="29"/>
      <c r="G210" s="29">
        <f t="shared" si="2"/>
        <v>0</v>
      </c>
    </row>
    <row r="211" spans="1:7">
      <c r="A211" s="29" t="s">
        <v>258</v>
      </c>
      <c r="B211" s="29" t="s">
        <v>259</v>
      </c>
      <c r="C211" s="29" t="s">
        <v>720</v>
      </c>
      <c r="D211" s="29" t="s">
        <v>1073</v>
      </c>
      <c r="E211" s="29"/>
      <c r="F211" s="29">
        <v>16500</v>
      </c>
      <c r="G211" s="29">
        <f t="shared" si="2"/>
        <v>16500</v>
      </c>
    </row>
    <row r="212" spans="1:7">
      <c r="A212" s="29" t="s">
        <v>258</v>
      </c>
      <c r="B212" s="29" t="s">
        <v>259</v>
      </c>
      <c r="C212" s="29" t="s">
        <v>1692</v>
      </c>
      <c r="D212" s="29" t="s">
        <v>1074</v>
      </c>
      <c r="E212" s="29"/>
      <c r="F212" s="29">
        <v>1652</v>
      </c>
      <c r="G212" s="29">
        <f t="shared" si="2"/>
        <v>1652</v>
      </c>
    </row>
    <row r="213" spans="1:7">
      <c r="A213" s="29" t="s">
        <v>258</v>
      </c>
      <c r="B213" s="29" t="s">
        <v>259</v>
      </c>
      <c r="C213" s="29" t="s">
        <v>726</v>
      </c>
      <c r="D213" s="29" t="s">
        <v>1073</v>
      </c>
      <c r="E213" s="29"/>
      <c r="F213" s="29"/>
      <c r="G213" s="29">
        <f t="shared" si="2"/>
        <v>0</v>
      </c>
    </row>
    <row r="214" spans="1:7">
      <c r="A214" s="29" t="s">
        <v>258</v>
      </c>
      <c r="B214" s="29" t="s">
        <v>259</v>
      </c>
      <c r="C214" s="29" t="s">
        <v>756</v>
      </c>
      <c r="D214" s="29" t="s">
        <v>1101</v>
      </c>
      <c r="E214" s="29"/>
      <c r="F214" s="29">
        <v>30</v>
      </c>
      <c r="G214" s="29">
        <f t="shared" si="2"/>
        <v>30</v>
      </c>
    </row>
    <row r="215" spans="1:7">
      <c r="A215" s="29" t="s">
        <v>258</v>
      </c>
      <c r="B215" s="29" t="s">
        <v>259</v>
      </c>
      <c r="C215" s="29" t="s">
        <v>1610</v>
      </c>
      <c r="D215" s="29" t="s">
        <v>1080</v>
      </c>
      <c r="E215" s="29"/>
      <c r="F215" s="29">
        <v>105</v>
      </c>
      <c r="G215" s="29">
        <f t="shared" si="2"/>
        <v>105</v>
      </c>
    </row>
    <row r="216" spans="1:7">
      <c r="A216" s="29" t="s">
        <v>258</v>
      </c>
      <c r="B216" s="29" t="s">
        <v>259</v>
      </c>
      <c r="C216" s="29" t="s">
        <v>552</v>
      </c>
      <c r="D216" s="29" t="s">
        <v>1075</v>
      </c>
      <c r="E216" s="29"/>
      <c r="F216" s="29"/>
      <c r="G216" s="29">
        <f t="shared" ref="G216:G279" si="3">E216+F216</f>
        <v>0</v>
      </c>
    </row>
    <row r="217" spans="1:7">
      <c r="A217" s="29" t="s">
        <v>258</v>
      </c>
      <c r="B217" s="29" t="s">
        <v>259</v>
      </c>
      <c r="C217" s="29" t="s">
        <v>1609</v>
      </c>
      <c r="D217" s="29" t="s">
        <v>1101</v>
      </c>
      <c r="E217" s="29"/>
      <c r="F217" s="29"/>
      <c r="G217" s="29">
        <f t="shared" si="3"/>
        <v>0</v>
      </c>
    </row>
    <row r="218" spans="1:7">
      <c r="A218" s="29" t="s">
        <v>258</v>
      </c>
      <c r="B218" s="29" t="s">
        <v>259</v>
      </c>
      <c r="C218" s="29" t="s">
        <v>864</v>
      </c>
      <c r="D218" s="29" t="s">
        <v>1098</v>
      </c>
      <c r="E218" s="29"/>
      <c r="F218" s="29"/>
      <c r="G218" s="29">
        <f t="shared" si="3"/>
        <v>0</v>
      </c>
    </row>
    <row r="219" spans="1:7">
      <c r="A219" s="29" t="s">
        <v>258</v>
      </c>
      <c r="B219" s="29" t="s">
        <v>259</v>
      </c>
      <c r="C219" s="29" t="s">
        <v>864</v>
      </c>
      <c r="D219" s="29" t="s">
        <v>1073</v>
      </c>
      <c r="E219" s="29"/>
      <c r="F219" s="29"/>
      <c r="G219" s="29">
        <f t="shared" si="3"/>
        <v>0</v>
      </c>
    </row>
    <row r="220" spans="1:7">
      <c r="A220" s="29" t="s">
        <v>258</v>
      </c>
      <c r="B220" s="29" t="s">
        <v>259</v>
      </c>
      <c r="C220" s="29" t="s">
        <v>864</v>
      </c>
      <c r="D220" s="29" t="s">
        <v>1074</v>
      </c>
      <c r="E220" s="29"/>
      <c r="F220" s="29"/>
      <c r="G220" s="29">
        <f t="shared" si="3"/>
        <v>0</v>
      </c>
    </row>
    <row r="221" spans="1:7">
      <c r="A221" s="29" t="s">
        <v>258</v>
      </c>
      <c r="B221" s="29" t="s">
        <v>259</v>
      </c>
      <c r="C221" s="29" t="s">
        <v>1608</v>
      </c>
      <c r="D221" s="29" t="s">
        <v>1073</v>
      </c>
      <c r="E221" s="29"/>
      <c r="F221" s="29"/>
      <c r="G221" s="29">
        <f t="shared" si="3"/>
        <v>0</v>
      </c>
    </row>
    <row r="222" spans="1:7">
      <c r="A222" s="29" t="s">
        <v>258</v>
      </c>
      <c r="B222" s="29" t="s">
        <v>259</v>
      </c>
      <c r="C222" s="29" t="s">
        <v>1607</v>
      </c>
      <c r="D222" s="29" t="s">
        <v>1091</v>
      </c>
      <c r="E222" s="29"/>
      <c r="F222" s="29"/>
      <c r="G222" s="29">
        <f t="shared" si="3"/>
        <v>0</v>
      </c>
    </row>
    <row r="223" spans="1:7">
      <c r="A223" s="29" t="s">
        <v>258</v>
      </c>
      <c r="B223" s="29" t="s">
        <v>259</v>
      </c>
      <c r="C223" s="29" t="s">
        <v>1059</v>
      </c>
      <c r="D223" s="29" t="s">
        <v>1074</v>
      </c>
      <c r="E223" s="29"/>
      <c r="F223" s="29"/>
      <c r="G223" s="29">
        <f t="shared" si="3"/>
        <v>0</v>
      </c>
    </row>
    <row r="224" spans="1:7">
      <c r="A224" s="29" t="s">
        <v>260</v>
      </c>
      <c r="B224" s="29" t="s">
        <v>261</v>
      </c>
      <c r="C224" s="29" t="s">
        <v>499</v>
      </c>
      <c r="D224" s="29" t="s">
        <v>1112</v>
      </c>
      <c r="E224" s="29"/>
      <c r="F224" s="29"/>
      <c r="G224" s="29">
        <f t="shared" si="3"/>
        <v>0</v>
      </c>
    </row>
    <row r="225" spans="1:7">
      <c r="A225" s="29" t="s">
        <v>260</v>
      </c>
      <c r="B225" s="29" t="s">
        <v>261</v>
      </c>
      <c r="C225" s="29" t="s">
        <v>1335</v>
      </c>
      <c r="D225" s="29" t="s">
        <v>1073</v>
      </c>
      <c r="E225" s="29"/>
      <c r="F225" s="29"/>
      <c r="G225" s="29">
        <f t="shared" si="3"/>
        <v>0</v>
      </c>
    </row>
    <row r="226" spans="1:7">
      <c r="A226" s="29" t="s">
        <v>260</v>
      </c>
      <c r="B226" s="29" t="s">
        <v>261</v>
      </c>
      <c r="C226" s="29" t="s">
        <v>515</v>
      </c>
      <c r="D226" s="29" t="s">
        <v>1075</v>
      </c>
      <c r="E226" s="29"/>
      <c r="F226" s="29"/>
      <c r="G226" s="29">
        <f t="shared" si="3"/>
        <v>0</v>
      </c>
    </row>
    <row r="227" spans="1:7">
      <c r="A227" s="29" t="s">
        <v>260</v>
      </c>
      <c r="B227" s="29" t="s">
        <v>261</v>
      </c>
      <c r="C227" s="29" t="s">
        <v>1606</v>
      </c>
      <c r="D227" s="29" t="s">
        <v>1073</v>
      </c>
      <c r="E227" s="29"/>
      <c r="F227" s="29"/>
      <c r="G227" s="29">
        <f t="shared" si="3"/>
        <v>0</v>
      </c>
    </row>
    <row r="228" spans="1:7">
      <c r="A228" s="29" t="s">
        <v>260</v>
      </c>
      <c r="B228" s="29" t="s">
        <v>261</v>
      </c>
      <c r="C228" s="29" t="s">
        <v>1334</v>
      </c>
      <c r="D228" s="29" t="s">
        <v>1077</v>
      </c>
      <c r="E228" s="29"/>
      <c r="F228" s="29">
        <v>201</v>
      </c>
      <c r="G228" s="29">
        <f t="shared" si="3"/>
        <v>201</v>
      </c>
    </row>
    <row r="229" spans="1:7">
      <c r="A229" s="29" t="s">
        <v>260</v>
      </c>
      <c r="B229" s="29" t="s">
        <v>261</v>
      </c>
      <c r="C229" s="29" t="s">
        <v>1347</v>
      </c>
      <c r="D229" s="29" t="s">
        <v>1073</v>
      </c>
      <c r="E229" s="29"/>
      <c r="F229" s="29"/>
      <c r="G229" s="29">
        <f t="shared" si="3"/>
        <v>0</v>
      </c>
    </row>
    <row r="230" spans="1:7">
      <c r="A230" s="29" t="s">
        <v>260</v>
      </c>
      <c r="B230" s="29" t="s">
        <v>261</v>
      </c>
      <c r="C230" s="29" t="s">
        <v>1605</v>
      </c>
      <c r="D230" s="29" t="s">
        <v>1073</v>
      </c>
      <c r="E230" s="29"/>
      <c r="F230" s="29"/>
      <c r="G230" s="29">
        <f t="shared" si="3"/>
        <v>0</v>
      </c>
    </row>
    <row r="231" spans="1:7">
      <c r="A231" s="29" t="s">
        <v>260</v>
      </c>
      <c r="B231" s="29" t="s">
        <v>261</v>
      </c>
      <c r="C231" s="29" t="s">
        <v>1604</v>
      </c>
      <c r="D231" s="29" t="s">
        <v>1073</v>
      </c>
      <c r="E231" s="29"/>
      <c r="F231" s="29"/>
      <c r="G231" s="29">
        <f t="shared" si="3"/>
        <v>0</v>
      </c>
    </row>
    <row r="232" spans="1:7">
      <c r="A232" s="29" t="s">
        <v>260</v>
      </c>
      <c r="B232" s="29" t="s">
        <v>261</v>
      </c>
      <c r="C232" s="29" t="s">
        <v>1099</v>
      </c>
      <c r="D232" s="29" t="s">
        <v>1073</v>
      </c>
      <c r="E232" s="29"/>
      <c r="F232" s="29"/>
      <c r="G232" s="29">
        <f t="shared" si="3"/>
        <v>0</v>
      </c>
    </row>
    <row r="233" spans="1:7">
      <c r="A233" s="29" t="s">
        <v>260</v>
      </c>
      <c r="B233" s="29" t="s">
        <v>261</v>
      </c>
      <c r="C233" s="29" t="s">
        <v>1603</v>
      </c>
      <c r="D233" s="29" t="s">
        <v>1073</v>
      </c>
      <c r="E233" s="29"/>
      <c r="F233" s="29"/>
      <c r="G233" s="29">
        <f t="shared" si="3"/>
        <v>0</v>
      </c>
    </row>
    <row r="234" spans="1:7">
      <c r="A234" s="29" t="s">
        <v>260</v>
      </c>
      <c r="B234" s="29" t="s">
        <v>261</v>
      </c>
      <c r="C234" s="29" t="s">
        <v>1602</v>
      </c>
      <c r="D234" s="29" t="s">
        <v>1074</v>
      </c>
      <c r="E234" s="29"/>
      <c r="F234" s="29">
        <v>400</v>
      </c>
      <c r="G234" s="29">
        <f t="shared" si="3"/>
        <v>400</v>
      </c>
    </row>
    <row r="235" spans="1:7">
      <c r="A235" s="29" t="s">
        <v>262</v>
      </c>
      <c r="B235" s="29" t="s">
        <v>263</v>
      </c>
      <c r="C235" s="29" t="s">
        <v>470</v>
      </c>
      <c r="D235" s="29" t="s">
        <v>1074</v>
      </c>
      <c r="E235" s="29"/>
      <c r="F235" s="29"/>
      <c r="G235" s="29">
        <f t="shared" si="3"/>
        <v>0</v>
      </c>
    </row>
    <row r="236" spans="1:7">
      <c r="A236" s="29" t="s">
        <v>262</v>
      </c>
      <c r="B236" s="29" t="s">
        <v>263</v>
      </c>
      <c r="C236" s="29" t="s">
        <v>1601</v>
      </c>
      <c r="D236" s="29" t="s">
        <v>1073</v>
      </c>
      <c r="E236" s="29"/>
      <c r="F236" s="29"/>
      <c r="G236" s="29">
        <f t="shared" si="3"/>
        <v>0</v>
      </c>
    </row>
    <row r="237" spans="1:7">
      <c r="A237" s="29" t="s">
        <v>262</v>
      </c>
      <c r="B237" s="29" t="s">
        <v>263</v>
      </c>
      <c r="C237" s="29" t="s">
        <v>531</v>
      </c>
      <c r="D237" s="29" t="s">
        <v>1074</v>
      </c>
      <c r="E237" s="29"/>
      <c r="F237" s="29">
        <v>70000</v>
      </c>
      <c r="G237" s="29">
        <f t="shared" si="3"/>
        <v>70000</v>
      </c>
    </row>
    <row r="238" spans="1:7">
      <c r="A238" s="29" t="s">
        <v>262</v>
      </c>
      <c r="B238" s="29" t="s">
        <v>263</v>
      </c>
      <c r="C238" s="29" t="s">
        <v>754</v>
      </c>
      <c r="D238" s="29" t="s">
        <v>1073</v>
      </c>
      <c r="E238" s="29"/>
      <c r="F238" s="29"/>
      <c r="G238" s="29">
        <f t="shared" si="3"/>
        <v>0</v>
      </c>
    </row>
    <row r="239" spans="1:7">
      <c r="A239" s="29" t="s">
        <v>262</v>
      </c>
      <c r="B239" s="29" t="s">
        <v>263</v>
      </c>
      <c r="C239" s="29" t="s">
        <v>761</v>
      </c>
      <c r="D239" s="29" t="s">
        <v>1073</v>
      </c>
      <c r="E239" s="29"/>
      <c r="F239" s="29"/>
      <c r="G239" s="29">
        <f t="shared" si="3"/>
        <v>0</v>
      </c>
    </row>
    <row r="240" spans="1:7">
      <c r="A240" s="29" t="s">
        <v>262</v>
      </c>
      <c r="B240" s="29" t="s">
        <v>263</v>
      </c>
      <c r="C240" s="29" t="s">
        <v>1148</v>
      </c>
      <c r="D240" s="29" t="s">
        <v>1073</v>
      </c>
      <c r="E240" s="29"/>
      <c r="F240" s="29"/>
      <c r="G240" s="29">
        <f t="shared" si="3"/>
        <v>0</v>
      </c>
    </row>
    <row r="241" spans="1:7">
      <c r="A241" s="29" t="s">
        <v>262</v>
      </c>
      <c r="B241" s="29" t="s">
        <v>263</v>
      </c>
      <c r="C241" s="29" t="s">
        <v>1600</v>
      </c>
      <c r="D241" s="29" t="s">
        <v>1073</v>
      </c>
      <c r="E241" s="29"/>
      <c r="F241" s="29"/>
      <c r="G241" s="29">
        <f t="shared" si="3"/>
        <v>0</v>
      </c>
    </row>
    <row r="242" spans="1:7">
      <c r="A242" s="29" t="s">
        <v>262</v>
      </c>
      <c r="B242" s="29" t="s">
        <v>263</v>
      </c>
      <c r="C242" s="29" t="s">
        <v>1600</v>
      </c>
      <c r="D242" s="29" t="s">
        <v>1074</v>
      </c>
      <c r="E242" s="29"/>
      <c r="F242" s="29"/>
      <c r="G242" s="29">
        <f t="shared" si="3"/>
        <v>0</v>
      </c>
    </row>
    <row r="243" spans="1:7">
      <c r="A243" s="29" t="s">
        <v>262</v>
      </c>
      <c r="B243" s="29" t="s">
        <v>263</v>
      </c>
      <c r="C243" s="29" t="s">
        <v>1275</v>
      </c>
      <c r="D243" s="29" t="s">
        <v>1074</v>
      </c>
      <c r="E243" s="29"/>
      <c r="F243" s="29">
        <v>834</v>
      </c>
      <c r="G243" s="29">
        <f t="shared" si="3"/>
        <v>834</v>
      </c>
    </row>
    <row r="244" spans="1:7">
      <c r="A244" s="29" t="s">
        <v>264</v>
      </c>
      <c r="B244" s="29" t="s">
        <v>265</v>
      </c>
      <c r="C244" s="29" t="s">
        <v>1487</v>
      </c>
      <c r="D244" s="29" t="s">
        <v>1398</v>
      </c>
      <c r="E244" s="29"/>
      <c r="F244" s="29">
        <v>20</v>
      </c>
      <c r="G244" s="29">
        <f t="shared" si="3"/>
        <v>20</v>
      </c>
    </row>
    <row r="245" spans="1:7">
      <c r="A245" s="29" t="s">
        <v>264</v>
      </c>
      <c r="B245" s="29" t="s">
        <v>265</v>
      </c>
      <c r="C245" s="29" t="s">
        <v>782</v>
      </c>
      <c r="D245" s="29" t="s">
        <v>1074</v>
      </c>
      <c r="E245" s="29"/>
      <c r="F245" s="29">
        <v>300</v>
      </c>
      <c r="G245" s="29">
        <f t="shared" si="3"/>
        <v>300</v>
      </c>
    </row>
    <row r="246" spans="1:7">
      <c r="A246" s="29" t="s">
        <v>264</v>
      </c>
      <c r="B246" s="29" t="s">
        <v>265</v>
      </c>
      <c r="C246" s="29" t="s">
        <v>1599</v>
      </c>
      <c r="D246" s="29" t="s">
        <v>1073</v>
      </c>
      <c r="E246" s="29"/>
      <c r="F246" s="29">
        <v>1595</v>
      </c>
      <c r="G246" s="29">
        <f t="shared" si="3"/>
        <v>1595</v>
      </c>
    </row>
    <row r="247" spans="1:7">
      <c r="A247" s="29" t="s">
        <v>264</v>
      </c>
      <c r="B247" s="29" t="s">
        <v>265</v>
      </c>
      <c r="C247" s="29" t="s">
        <v>548</v>
      </c>
      <c r="D247" s="29" t="s">
        <v>1112</v>
      </c>
      <c r="E247" s="29"/>
      <c r="F247" s="29">
        <v>400</v>
      </c>
      <c r="G247" s="29">
        <f t="shared" si="3"/>
        <v>400</v>
      </c>
    </row>
    <row r="248" spans="1:7">
      <c r="A248" s="29" t="s">
        <v>264</v>
      </c>
      <c r="B248" s="29" t="s">
        <v>265</v>
      </c>
      <c r="C248" s="29" t="s">
        <v>1598</v>
      </c>
      <c r="D248" s="29" t="s">
        <v>1074</v>
      </c>
      <c r="E248" s="29"/>
      <c r="F248" s="29"/>
      <c r="G248" s="29">
        <f t="shared" si="3"/>
        <v>0</v>
      </c>
    </row>
    <row r="249" spans="1:7">
      <c r="A249" s="29" t="s">
        <v>264</v>
      </c>
      <c r="B249" s="29" t="s">
        <v>265</v>
      </c>
      <c r="C249" s="29" t="s">
        <v>1452</v>
      </c>
      <c r="D249" s="29" t="s">
        <v>1073</v>
      </c>
      <c r="E249" s="29"/>
      <c r="F249" s="29">
        <v>6000</v>
      </c>
      <c r="G249" s="29">
        <f t="shared" si="3"/>
        <v>6000</v>
      </c>
    </row>
    <row r="250" spans="1:7">
      <c r="A250" s="29" t="s">
        <v>264</v>
      </c>
      <c r="B250" s="29" t="s">
        <v>265</v>
      </c>
      <c r="C250" s="29" t="s">
        <v>810</v>
      </c>
      <c r="D250" s="29" t="s">
        <v>1073</v>
      </c>
      <c r="E250" s="29"/>
      <c r="F250" s="29">
        <v>50</v>
      </c>
      <c r="G250" s="29">
        <f t="shared" si="3"/>
        <v>50</v>
      </c>
    </row>
    <row r="251" spans="1:7">
      <c r="A251" s="29" t="s">
        <v>264</v>
      </c>
      <c r="B251" s="29" t="s">
        <v>265</v>
      </c>
      <c r="C251" s="29" t="s">
        <v>813</v>
      </c>
      <c r="D251" s="29" t="s">
        <v>1098</v>
      </c>
      <c r="E251" s="29"/>
      <c r="F251" s="29">
        <v>41248</v>
      </c>
      <c r="G251" s="29">
        <f t="shared" si="3"/>
        <v>41248</v>
      </c>
    </row>
    <row r="252" spans="1:7">
      <c r="A252" s="29" t="s">
        <v>264</v>
      </c>
      <c r="B252" s="29" t="s">
        <v>265</v>
      </c>
      <c r="C252" s="29" t="s">
        <v>554</v>
      </c>
      <c r="D252" s="29" t="s">
        <v>1073</v>
      </c>
      <c r="E252" s="29"/>
      <c r="F252" s="29">
        <v>31763</v>
      </c>
      <c r="G252" s="29">
        <f t="shared" si="3"/>
        <v>31763</v>
      </c>
    </row>
    <row r="253" spans="1:7">
      <c r="A253" s="29" t="s">
        <v>264</v>
      </c>
      <c r="B253" s="29" t="s">
        <v>265</v>
      </c>
      <c r="C253" s="29" t="s">
        <v>554</v>
      </c>
      <c r="D253" s="29" t="s">
        <v>1074</v>
      </c>
      <c r="E253" s="29"/>
      <c r="F253" s="29">
        <v>1500</v>
      </c>
      <c r="G253" s="29">
        <f t="shared" si="3"/>
        <v>1500</v>
      </c>
    </row>
    <row r="254" spans="1:7">
      <c r="A254" s="29" t="s">
        <v>264</v>
      </c>
      <c r="B254" s="29" t="s">
        <v>265</v>
      </c>
      <c r="C254" s="29" t="s">
        <v>833</v>
      </c>
      <c r="D254" s="29" t="s">
        <v>1073</v>
      </c>
      <c r="E254" s="29"/>
      <c r="F254" s="29">
        <v>9844</v>
      </c>
      <c r="G254" s="29">
        <f t="shared" si="3"/>
        <v>9844</v>
      </c>
    </row>
    <row r="255" spans="1:7">
      <c r="A255" s="29" t="s">
        <v>264</v>
      </c>
      <c r="B255" s="29" t="s">
        <v>265</v>
      </c>
      <c r="C255" s="29" t="s">
        <v>851</v>
      </c>
      <c r="D255" s="29" t="s">
        <v>1073</v>
      </c>
      <c r="E255" s="29"/>
      <c r="F255" s="29">
        <v>970</v>
      </c>
      <c r="G255" s="29">
        <f t="shared" si="3"/>
        <v>970</v>
      </c>
    </row>
    <row r="256" spans="1:7">
      <c r="A256" s="29" t="s">
        <v>264</v>
      </c>
      <c r="B256" s="29" t="s">
        <v>265</v>
      </c>
      <c r="C256" s="29" t="s">
        <v>877</v>
      </c>
      <c r="D256" s="29" t="s">
        <v>1073</v>
      </c>
      <c r="E256" s="29"/>
      <c r="F256" s="29"/>
      <c r="G256" s="29">
        <f t="shared" si="3"/>
        <v>0</v>
      </c>
    </row>
    <row r="257" spans="1:7">
      <c r="A257" s="29" t="s">
        <v>264</v>
      </c>
      <c r="B257" s="29" t="s">
        <v>265</v>
      </c>
      <c r="C257" s="29" t="s">
        <v>1597</v>
      </c>
      <c r="D257" s="29" t="s">
        <v>1073</v>
      </c>
      <c r="E257" s="29"/>
      <c r="F257" s="29">
        <v>795</v>
      </c>
      <c r="G257" s="29">
        <f t="shared" si="3"/>
        <v>795</v>
      </c>
    </row>
    <row r="258" spans="1:7">
      <c r="A258" s="29" t="s">
        <v>264</v>
      </c>
      <c r="B258" s="29" t="s">
        <v>265</v>
      </c>
      <c r="C258" s="29" t="s">
        <v>557</v>
      </c>
      <c r="D258" s="29" t="s">
        <v>1073</v>
      </c>
      <c r="E258" s="29"/>
      <c r="F258" s="29"/>
      <c r="G258" s="29">
        <f t="shared" si="3"/>
        <v>0</v>
      </c>
    </row>
    <row r="259" spans="1:7">
      <c r="A259" s="29" t="s">
        <v>264</v>
      </c>
      <c r="B259" s="29" t="s">
        <v>265</v>
      </c>
      <c r="C259" s="29" t="s">
        <v>972</v>
      </c>
      <c r="D259" s="29" t="s">
        <v>1073</v>
      </c>
      <c r="E259" s="29"/>
      <c r="F259" s="29">
        <v>2046</v>
      </c>
      <c r="G259" s="29">
        <f t="shared" si="3"/>
        <v>2046</v>
      </c>
    </row>
    <row r="260" spans="1:7">
      <c r="A260" s="29" t="s">
        <v>264</v>
      </c>
      <c r="B260" s="29" t="s">
        <v>265</v>
      </c>
      <c r="C260" s="29" t="s">
        <v>1006</v>
      </c>
      <c r="D260" s="29" t="s">
        <v>1134</v>
      </c>
      <c r="E260" s="29"/>
      <c r="F260" s="29">
        <v>1365</v>
      </c>
      <c r="G260" s="29">
        <f t="shared" si="3"/>
        <v>1365</v>
      </c>
    </row>
    <row r="261" spans="1:7">
      <c r="A261" s="29" t="s">
        <v>264</v>
      </c>
      <c r="B261" s="29" t="s">
        <v>265</v>
      </c>
      <c r="C261" s="29" t="s">
        <v>1008</v>
      </c>
      <c r="D261" s="29" t="s">
        <v>1596</v>
      </c>
      <c r="E261" s="29"/>
      <c r="F261" s="29">
        <v>120000</v>
      </c>
      <c r="G261" s="29">
        <f t="shared" si="3"/>
        <v>120000</v>
      </c>
    </row>
    <row r="262" spans="1:7">
      <c r="A262" s="29" t="s">
        <v>264</v>
      </c>
      <c r="B262" s="29" t="s">
        <v>265</v>
      </c>
      <c r="C262" s="29" t="s">
        <v>1008</v>
      </c>
      <c r="D262" s="29" t="s">
        <v>1134</v>
      </c>
      <c r="E262" s="29"/>
      <c r="F262" s="29">
        <v>125</v>
      </c>
      <c r="G262" s="29">
        <f t="shared" si="3"/>
        <v>125</v>
      </c>
    </row>
    <row r="263" spans="1:7">
      <c r="A263" s="29" t="s">
        <v>264</v>
      </c>
      <c r="B263" s="29" t="s">
        <v>265</v>
      </c>
      <c r="C263" s="29" t="s">
        <v>580</v>
      </c>
      <c r="D263" s="29" t="s">
        <v>1080</v>
      </c>
      <c r="E263" s="29"/>
      <c r="F263" s="29">
        <v>6086</v>
      </c>
      <c r="G263" s="29">
        <f t="shared" si="3"/>
        <v>6086</v>
      </c>
    </row>
    <row r="264" spans="1:7">
      <c r="A264" s="29" t="s">
        <v>264</v>
      </c>
      <c r="B264" s="29" t="s">
        <v>265</v>
      </c>
      <c r="C264" s="29" t="s">
        <v>580</v>
      </c>
      <c r="D264" s="29" t="s">
        <v>1074</v>
      </c>
      <c r="E264" s="29"/>
      <c r="F264" s="29">
        <v>8729</v>
      </c>
      <c r="G264" s="29">
        <f t="shared" si="3"/>
        <v>8729</v>
      </c>
    </row>
    <row r="265" spans="1:7">
      <c r="A265" s="29" t="s">
        <v>264</v>
      </c>
      <c r="B265" s="29" t="s">
        <v>265</v>
      </c>
      <c r="C265" s="29" t="s">
        <v>581</v>
      </c>
      <c r="D265" s="29" t="s">
        <v>1595</v>
      </c>
      <c r="E265" s="29"/>
      <c r="F265" s="29">
        <v>2916</v>
      </c>
      <c r="G265" s="29">
        <f t="shared" si="3"/>
        <v>2916</v>
      </c>
    </row>
    <row r="266" spans="1:7">
      <c r="A266" s="29" t="s">
        <v>264</v>
      </c>
      <c r="B266" s="29" t="s">
        <v>265</v>
      </c>
      <c r="C266" s="29" t="s">
        <v>581</v>
      </c>
      <c r="D266" s="29" t="s">
        <v>1112</v>
      </c>
      <c r="E266" s="29"/>
      <c r="F266" s="29">
        <v>352</v>
      </c>
      <c r="G266" s="29">
        <f t="shared" si="3"/>
        <v>352</v>
      </c>
    </row>
    <row r="267" spans="1:7">
      <c r="A267" s="29" t="s">
        <v>264</v>
      </c>
      <c r="B267" s="29" t="s">
        <v>265</v>
      </c>
      <c r="C267" s="29" t="s">
        <v>581</v>
      </c>
      <c r="D267" s="29" t="s">
        <v>1074</v>
      </c>
      <c r="E267" s="29"/>
      <c r="F267" s="29">
        <v>569</v>
      </c>
      <c r="G267" s="29">
        <f t="shared" si="3"/>
        <v>569</v>
      </c>
    </row>
    <row r="268" spans="1:7">
      <c r="A268" s="29" t="s">
        <v>264</v>
      </c>
      <c r="B268" s="29" t="s">
        <v>265</v>
      </c>
      <c r="C268" s="29" t="s">
        <v>1057</v>
      </c>
      <c r="D268" s="29" t="s">
        <v>1074</v>
      </c>
      <c r="E268" s="29"/>
      <c r="F268" s="29"/>
      <c r="G268" s="29">
        <f t="shared" si="3"/>
        <v>0</v>
      </c>
    </row>
    <row r="269" spans="1:7">
      <c r="A269" s="29" t="s">
        <v>266</v>
      </c>
      <c r="B269" s="29" t="s">
        <v>267</v>
      </c>
      <c r="C269" s="29" t="s">
        <v>1693</v>
      </c>
      <c r="D269" s="29" t="s">
        <v>1398</v>
      </c>
      <c r="E269" s="29"/>
      <c r="F269" s="29"/>
      <c r="G269" s="29">
        <f t="shared" si="3"/>
        <v>0</v>
      </c>
    </row>
    <row r="270" spans="1:7">
      <c r="A270" s="29" t="s">
        <v>266</v>
      </c>
      <c r="B270" s="29" t="s">
        <v>267</v>
      </c>
      <c r="C270" s="29" t="s">
        <v>1594</v>
      </c>
      <c r="D270" s="29" t="s">
        <v>1073</v>
      </c>
      <c r="E270" s="29"/>
      <c r="F270" s="29">
        <v>42</v>
      </c>
      <c r="G270" s="29">
        <f t="shared" si="3"/>
        <v>42</v>
      </c>
    </row>
    <row r="271" spans="1:7">
      <c r="A271" s="29" t="s">
        <v>266</v>
      </c>
      <c r="B271" s="29" t="s">
        <v>267</v>
      </c>
      <c r="C271" s="29" t="s">
        <v>554</v>
      </c>
      <c r="D271" s="29" t="s">
        <v>1098</v>
      </c>
      <c r="E271" s="29"/>
      <c r="F271" s="29">
        <v>30</v>
      </c>
      <c r="G271" s="29">
        <f t="shared" si="3"/>
        <v>30</v>
      </c>
    </row>
    <row r="272" spans="1:7">
      <c r="A272" s="29" t="s">
        <v>266</v>
      </c>
      <c r="B272" s="29" t="s">
        <v>267</v>
      </c>
      <c r="C272" s="29" t="s">
        <v>554</v>
      </c>
      <c r="D272" s="29" t="s">
        <v>1073</v>
      </c>
      <c r="E272" s="29"/>
      <c r="F272" s="29"/>
      <c r="G272" s="29">
        <f t="shared" si="3"/>
        <v>0</v>
      </c>
    </row>
    <row r="273" spans="1:7">
      <c r="A273" s="29" t="s">
        <v>266</v>
      </c>
      <c r="B273" s="29" t="s">
        <v>267</v>
      </c>
      <c r="C273" s="29" t="s">
        <v>557</v>
      </c>
      <c r="D273" s="29" t="s">
        <v>1073</v>
      </c>
      <c r="E273" s="29"/>
      <c r="F273" s="29">
        <v>30</v>
      </c>
      <c r="G273" s="29">
        <f t="shared" si="3"/>
        <v>30</v>
      </c>
    </row>
    <row r="274" spans="1:7">
      <c r="A274" s="29" t="s">
        <v>266</v>
      </c>
      <c r="B274" s="29" t="s">
        <v>267</v>
      </c>
      <c r="C274" s="29" t="s">
        <v>1593</v>
      </c>
      <c r="D274" s="29" t="s">
        <v>1074</v>
      </c>
      <c r="E274" s="29"/>
      <c r="F274" s="29">
        <v>608</v>
      </c>
      <c r="G274" s="29">
        <f t="shared" si="3"/>
        <v>608</v>
      </c>
    </row>
    <row r="275" spans="1:7">
      <c r="A275" s="29" t="s">
        <v>268</v>
      </c>
      <c r="B275" s="29" t="s">
        <v>269</v>
      </c>
      <c r="C275" s="29" t="s">
        <v>1592</v>
      </c>
      <c r="D275" s="29" t="s">
        <v>1074</v>
      </c>
      <c r="E275" s="29"/>
      <c r="F275" s="29"/>
      <c r="G275" s="29">
        <f t="shared" si="3"/>
        <v>0</v>
      </c>
    </row>
    <row r="276" spans="1:7">
      <c r="A276" s="29" t="s">
        <v>268</v>
      </c>
      <c r="B276" s="29" t="s">
        <v>269</v>
      </c>
      <c r="C276" s="29" t="s">
        <v>473</v>
      </c>
      <c r="D276" s="29" t="s">
        <v>1073</v>
      </c>
      <c r="E276" s="29"/>
      <c r="F276" s="29"/>
      <c r="G276" s="29">
        <f t="shared" si="3"/>
        <v>0</v>
      </c>
    </row>
    <row r="277" spans="1:7">
      <c r="A277" s="29" t="s">
        <v>268</v>
      </c>
      <c r="B277" s="29" t="s">
        <v>269</v>
      </c>
      <c r="C277" s="29" t="s">
        <v>1694</v>
      </c>
      <c r="D277" s="29" t="s">
        <v>1074</v>
      </c>
      <c r="E277" s="29"/>
      <c r="F277" s="29">
        <v>115</v>
      </c>
      <c r="G277" s="29">
        <f t="shared" si="3"/>
        <v>115</v>
      </c>
    </row>
    <row r="278" spans="1:7">
      <c r="A278" s="29" t="s">
        <v>268</v>
      </c>
      <c r="B278" s="29" t="s">
        <v>269</v>
      </c>
      <c r="C278" s="29" t="s">
        <v>1695</v>
      </c>
      <c r="D278" s="29" t="s">
        <v>1398</v>
      </c>
      <c r="E278" s="29"/>
      <c r="F278" s="29">
        <v>21</v>
      </c>
      <c r="G278" s="29">
        <f t="shared" si="3"/>
        <v>21</v>
      </c>
    </row>
    <row r="279" spans="1:7">
      <c r="A279" s="29" t="s">
        <v>268</v>
      </c>
      <c r="B279" s="29" t="s">
        <v>269</v>
      </c>
      <c r="C279" s="29" t="s">
        <v>1696</v>
      </c>
      <c r="D279" s="29" t="s">
        <v>1398</v>
      </c>
      <c r="E279" s="29"/>
      <c r="F279" s="29">
        <v>10</v>
      </c>
      <c r="G279" s="29">
        <f t="shared" si="3"/>
        <v>10</v>
      </c>
    </row>
    <row r="280" spans="1:7">
      <c r="A280" s="29" t="s">
        <v>268</v>
      </c>
      <c r="B280" s="29" t="s">
        <v>269</v>
      </c>
      <c r="C280" s="29" t="s">
        <v>1591</v>
      </c>
      <c r="D280" s="29" t="s">
        <v>1074</v>
      </c>
      <c r="E280" s="29"/>
      <c r="F280" s="29">
        <v>3356</v>
      </c>
      <c r="G280" s="29">
        <f t="shared" ref="G280:G343" si="4">E280+F280</f>
        <v>3356</v>
      </c>
    </row>
    <row r="281" spans="1:7">
      <c r="A281" s="29" t="s">
        <v>268</v>
      </c>
      <c r="B281" s="29" t="s">
        <v>269</v>
      </c>
      <c r="C281" s="29" t="s">
        <v>1697</v>
      </c>
      <c r="D281" s="29" t="s">
        <v>1398</v>
      </c>
      <c r="E281" s="29"/>
      <c r="F281" s="29">
        <v>27</v>
      </c>
      <c r="G281" s="29">
        <f t="shared" si="4"/>
        <v>27</v>
      </c>
    </row>
    <row r="282" spans="1:7">
      <c r="A282" s="29" t="s">
        <v>268</v>
      </c>
      <c r="B282" s="29" t="s">
        <v>269</v>
      </c>
      <c r="C282" s="29" t="s">
        <v>1588</v>
      </c>
      <c r="D282" s="29" t="s">
        <v>1073</v>
      </c>
      <c r="E282" s="29"/>
      <c r="F282" s="29">
        <v>145</v>
      </c>
      <c r="G282" s="29">
        <f t="shared" si="4"/>
        <v>145</v>
      </c>
    </row>
    <row r="283" spans="1:7">
      <c r="A283" s="29" t="s">
        <v>268</v>
      </c>
      <c r="B283" s="29" t="s">
        <v>269</v>
      </c>
      <c r="C283" s="29" t="s">
        <v>1698</v>
      </c>
      <c r="D283" s="29" t="s">
        <v>1074</v>
      </c>
      <c r="E283" s="29"/>
      <c r="F283" s="29"/>
      <c r="G283" s="29">
        <f t="shared" si="4"/>
        <v>0</v>
      </c>
    </row>
    <row r="284" spans="1:7">
      <c r="A284" s="29" t="s">
        <v>268</v>
      </c>
      <c r="B284" s="29" t="s">
        <v>269</v>
      </c>
      <c r="C284" s="29" t="s">
        <v>1699</v>
      </c>
      <c r="D284" s="29" t="s">
        <v>1074</v>
      </c>
      <c r="E284" s="29"/>
      <c r="F284" s="29">
        <v>226</v>
      </c>
      <c r="G284" s="29">
        <f t="shared" si="4"/>
        <v>226</v>
      </c>
    </row>
    <row r="285" spans="1:7">
      <c r="A285" s="29" t="s">
        <v>268</v>
      </c>
      <c r="B285" s="29" t="s">
        <v>269</v>
      </c>
      <c r="C285" s="29" t="s">
        <v>663</v>
      </c>
      <c r="D285" s="29" t="s">
        <v>1073</v>
      </c>
      <c r="E285" s="29"/>
      <c r="F285" s="29">
        <v>3227</v>
      </c>
      <c r="G285" s="29">
        <f t="shared" si="4"/>
        <v>3227</v>
      </c>
    </row>
    <row r="286" spans="1:7">
      <c r="A286" s="29" t="s">
        <v>268</v>
      </c>
      <c r="B286" s="29" t="s">
        <v>269</v>
      </c>
      <c r="C286" s="29" t="s">
        <v>679</v>
      </c>
      <c r="D286" s="29" t="s">
        <v>1073</v>
      </c>
      <c r="E286" s="29"/>
      <c r="F286" s="29"/>
      <c r="G286" s="29">
        <f t="shared" si="4"/>
        <v>0</v>
      </c>
    </row>
    <row r="287" spans="1:7">
      <c r="A287" s="29" t="s">
        <v>268</v>
      </c>
      <c r="B287" s="29" t="s">
        <v>269</v>
      </c>
      <c r="C287" s="29" t="s">
        <v>695</v>
      </c>
      <c r="D287" s="29" t="s">
        <v>1073</v>
      </c>
      <c r="E287" s="29"/>
      <c r="F287" s="29"/>
      <c r="G287" s="29">
        <f t="shared" si="4"/>
        <v>0</v>
      </c>
    </row>
    <row r="288" spans="1:7">
      <c r="A288" s="29" t="s">
        <v>268</v>
      </c>
      <c r="B288" s="29" t="s">
        <v>269</v>
      </c>
      <c r="C288" s="29" t="s">
        <v>1700</v>
      </c>
      <c r="D288" s="29" t="s">
        <v>1329</v>
      </c>
      <c r="E288" s="29"/>
      <c r="F288" s="29">
        <v>51</v>
      </c>
      <c r="G288" s="29">
        <f t="shared" si="4"/>
        <v>51</v>
      </c>
    </row>
    <row r="289" spans="1:7">
      <c r="A289" s="29" t="s">
        <v>268</v>
      </c>
      <c r="B289" s="29" t="s">
        <v>269</v>
      </c>
      <c r="C289" s="29" t="s">
        <v>1701</v>
      </c>
      <c r="D289" s="29" t="s">
        <v>1074</v>
      </c>
      <c r="E289" s="29"/>
      <c r="F289" s="29">
        <v>50</v>
      </c>
      <c r="G289" s="29">
        <f t="shared" si="4"/>
        <v>50</v>
      </c>
    </row>
    <row r="290" spans="1:7">
      <c r="A290" s="29" t="s">
        <v>268</v>
      </c>
      <c r="B290" s="29" t="s">
        <v>269</v>
      </c>
      <c r="C290" s="29" t="s">
        <v>507</v>
      </c>
      <c r="D290" s="29" t="s">
        <v>1702</v>
      </c>
      <c r="E290" s="29"/>
      <c r="F290" s="29">
        <v>149</v>
      </c>
      <c r="G290" s="29">
        <f t="shared" si="4"/>
        <v>149</v>
      </c>
    </row>
    <row r="291" spans="1:7">
      <c r="A291" s="29" t="s">
        <v>268</v>
      </c>
      <c r="B291" s="29" t="s">
        <v>269</v>
      </c>
      <c r="C291" s="29" t="s">
        <v>1589</v>
      </c>
      <c r="D291" s="29" t="s">
        <v>1175</v>
      </c>
      <c r="E291" s="29"/>
      <c r="F291" s="29">
        <v>247</v>
      </c>
      <c r="G291" s="29">
        <f t="shared" si="4"/>
        <v>247</v>
      </c>
    </row>
    <row r="292" spans="1:7">
      <c r="A292" s="29" t="s">
        <v>268</v>
      </c>
      <c r="B292" s="29" t="s">
        <v>269</v>
      </c>
      <c r="C292" s="29" t="s">
        <v>1148</v>
      </c>
      <c r="D292" s="29" t="s">
        <v>1703</v>
      </c>
      <c r="E292" s="29"/>
      <c r="F292" s="29">
        <v>4000</v>
      </c>
      <c r="G292" s="29">
        <f t="shared" si="4"/>
        <v>4000</v>
      </c>
    </row>
    <row r="293" spans="1:7">
      <c r="A293" s="29" t="s">
        <v>268</v>
      </c>
      <c r="B293" s="29" t="s">
        <v>269</v>
      </c>
      <c r="C293" s="29" t="s">
        <v>835</v>
      </c>
      <c r="D293" s="29" t="s">
        <v>1073</v>
      </c>
      <c r="E293" s="29"/>
      <c r="F293" s="29">
        <v>1075</v>
      </c>
      <c r="G293" s="29">
        <f t="shared" si="4"/>
        <v>1075</v>
      </c>
    </row>
    <row r="294" spans="1:7">
      <c r="A294" s="29" t="s">
        <v>268</v>
      </c>
      <c r="B294" s="29" t="s">
        <v>269</v>
      </c>
      <c r="C294" s="29" t="s">
        <v>1704</v>
      </c>
      <c r="D294" s="29" t="s">
        <v>1074</v>
      </c>
      <c r="E294" s="29"/>
      <c r="F294" s="29"/>
      <c r="G294" s="29">
        <f t="shared" si="4"/>
        <v>0</v>
      </c>
    </row>
    <row r="295" spans="1:7">
      <c r="A295" s="29" t="s">
        <v>268</v>
      </c>
      <c r="B295" s="29" t="s">
        <v>269</v>
      </c>
      <c r="C295" s="29" t="s">
        <v>1018</v>
      </c>
      <c r="D295" s="29" t="s">
        <v>1073</v>
      </c>
      <c r="E295" s="29"/>
      <c r="F295" s="29">
        <v>1120</v>
      </c>
      <c r="G295" s="29">
        <f t="shared" si="4"/>
        <v>1120</v>
      </c>
    </row>
    <row r="296" spans="1:7">
      <c r="A296" s="29" t="s">
        <v>268</v>
      </c>
      <c r="B296" s="29" t="s">
        <v>269</v>
      </c>
      <c r="C296" s="29" t="s">
        <v>1018</v>
      </c>
      <c r="D296" s="29" t="s">
        <v>1074</v>
      </c>
      <c r="E296" s="29"/>
      <c r="F296" s="29">
        <v>488</v>
      </c>
      <c r="G296" s="29">
        <f t="shared" si="4"/>
        <v>488</v>
      </c>
    </row>
    <row r="297" spans="1:7">
      <c r="A297" s="29" t="s">
        <v>270</v>
      </c>
      <c r="B297" s="29" t="s">
        <v>271</v>
      </c>
      <c r="C297" s="29" t="s">
        <v>1588</v>
      </c>
      <c r="D297" s="29" t="s">
        <v>1073</v>
      </c>
      <c r="E297" s="29"/>
      <c r="F297" s="29"/>
      <c r="G297" s="29">
        <f t="shared" si="4"/>
        <v>0</v>
      </c>
    </row>
    <row r="298" spans="1:7">
      <c r="A298" s="29" t="s">
        <v>270</v>
      </c>
      <c r="B298" s="29" t="s">
        <v>271</v>
      </c>
      <c r="C298" s="29" t="s">
        <v>1585</v>
      </c>
      <c r="D298" s="29" t="s">
        <v>1102</v>
      </c>
      <c r="E298" s="29"/>
      <c r="F298" s="29"/>
      <c r="G298" s="29">
        <f t="shared" si="4"/>
        <v>0</v>
      </c>
    </row>
    <row r="299" spans="1:7">
      <c r="A299" s="29" t="s">
        <v>270</v>
      </c>
      <c r="B299" s="29" t="s">
        <v>271</v>
      </c>
      <c r="C299" s="29" t="s">
        <v>726</v>
      </c>
      <c r="D299" s="29" t="s">
        <v>1073</v>
      </c>
      <c r="E299" s="29"/>
      <c r="F299" s="29"/>
      <c r="G299" s="29">
        <f t="shared" si="4"/>
        <v>0</v>
      </c>
    </row>
    <row r="300" spans="1:7">
      <c r="A300" s="29" t="s">
        <v>270</v>
      </c>
      <c r="B300" s="29" t="s">
        <v>271</v>
      </c>
      <c r="C300" s="29" t="s">
        <v>1484</v>
      </c>
      <c r="D300" s="29" t="s">
        <v>1073</v>
      </c>
      <c r="E300" s="29"/>
      <c r="F300" s="29"/>
      <c r="G300" s="29">
        <f t="shared" si="4"/>
        <v>0</v>
      </c>
    </row>
    <row r="301" spans="1:7">
      <c r="A301" s="29" t="s">
        <v>270</v>
      </c>
      <c r="B301" s="29" t="s">
        <v>271</v>
      </c>
      <c r="C301" s="29" t="s">
        <v>524</v>
      </c>
      <c r="D301" s="29" t="s">
        <v>1074</v>
      </c>
      <c r="E301" s="29"/>
      <c r="F301" s="29"/>
      <c r="G301" s="29">
        <f t="shared" si="4"/>
        <v>0</v>
      </c>
    </row>
    <row r="302" spans="1:7">
      <c r="A302" s="29" t="s">
        <v>270</v>
      </c>
      <c r="B302" s="29" t="s">
        <v>271</v>
      </c>
      <c r="C302" s="29" t="s">
        <v>863</v>
      </c>
      <c r="D302" s="29" t="s">
        <v>1074</v>
      </c>
      <c r="E302" s="29"/>
      <c r="F302" s="29">
        <v>1000</v>
      </c>
      <c r="G302" s="29">
        <f t="shared" si="4"/>
        <v>1000</v>
      </c>
    </row>
    <row r="303" spans="1:7">
      <c r="A303" s="29" t="s">
        <v>270</v>
      </c>
      <c r="B303" s="29" t="s">
        <v>271</v>
      </c>
      <c r="C303" s="29" t="s">
        <v>1583</v>
      </c>
      <c r="D303" s="29" t="s">
        <v>1073</v>
      </c>
      <c r="E303" s="29"/>
      <c r="F303" s="29">
        <v>450</v>
      </c>
      <c r="G303" s="29">
        <f t="shared" si="4"/>
        <v>450</v>
      </c>
    </row>
    <row r="304" spans="1:7">
      <c r="A304" s="29" t="s">
        <v>270</v>
      </c>
      <c r="B304" s="29" t="s">
        <v>271</v>
      </c>
      <c r="C304" s="29" t="s">
        <v>909</v>
      </c>
      <c r="D304" s="29" t="s">
        <v>1073</v>
      </c>
      <c r="E304" s="29"/>
      <c r="F304" s="29"/>
      <c r="G304" s="29">
        <f t="shared" si="4"/>
        <v>0</v>
      </c>
    </row>
    <row r="305" spans="1:7">
      <c r="A305" s="29" t="s">
        <v>270</v>
      </c>
      <c r="B305" s="29" t="s">
        <v>271</v>
      </c>
      <c r="C305" s="29" t="s">
        <v>562</v>
      </c>
      <c r="D305" s="29" t="s">
        <v>1073</v>
      </c>
      <c r="E305" s="29"/>
      <c r="F305" s="29"/>
      <c r="G305" s="29">
        <f t="shared" si="4"/>
        <v>0</v>
      </c>
    </row>
    <row r="306" spans="1:7">
      <c r="A306" s="29" t="s">
        <v>270</v>
      </c>
      <c r="B306" s="29" t="s">
        <v>271</v>
      </c>
      <c r="C306" s="29" t="s">
        <v>1582</v>
      </c>
      <c r="D306" s="29" t="s">
        <v>1073</v>
      </c>
      <c r="E306" s="29"/>
      <c r="F306" s="29"/>
      <c r="G306" s="29">
        <f t="shared" si="4"/>
        <v>0</v>
      </c>
    </row>
    <row r="307" spans="1:7">
      <c r="A307" s="29" t="s">
        <v>270</v>
      </c>
      <c r="B307" s="29" t="s">
        <v>271</v>
      </c>
      <c r="C307" s="29" t="s">
        <v>941</v>
      </c>
      <c r="D307" s="29" t="s">
        <v>1073</v>
      </c>
      <c r="E307" s="29"/>
      <c r="F307" s="29">
        <v>3125</v>
      </c>
      <c r="G307" s="29">
        <f t="shared" si="4"/>
        <v>3125</v>
      </c>
    </row>
    <row r="308" spans="1:7">
      <c r="A308" s="29" t="s">
        <v>270</v>
      </c>
      <c r="B308" s="29" t="s">
        <v>271</v>
      </c>
      <c r="C308" s="29" t="s">
        <v>941</v>
      </c>
      <c r="D308" s="29" t="s">
        <v>1074</v>
      </c>
      <c r="E308" s="29"/>
      <c r="F308" s="29">
        <v>3705</v>
      </c>
      <c r="G308" s="29">
        <f t="shared" si="4"/>
        <v>3705</v>
      </c>
    </row>
    <row r="309" spans="1:7">
      <c r="A309" s="29" t="s">
        <v>270</v>
      </c>
      <c r="B309" s="29" t="s">
        <v>271</v>
      </c>
      <c r="C309" s="29" t="s">
        <v>1495</v>
      </c>
      <c r="D309" s="29" t="s">
        <v>1073</v>
      </c>
      <c r="E309" s="29"/>
      <c r="F309" s="29"/>
      <c r="G309" s="29">
        <f t="shared" si="4"/>
        <v>0</v>
      </c>
    </row>
    <row r="310" spans="1:7">
      <c r="A310" s="29" t="s">
        <v>270</v>
      </c>
      <c r="B310" s="29" t="s">
        <v>271</v>
      </c>
      <c r="C310" s="29" t="s">
        <v>966</v>
      </c>
      <c r="D310" s="29" t="s">
        <v>1073</v>
      </c>
      <c r="E310" s="29"/>
      <c r="F310" s="29">
        <v>270</v>
      </c>
      <c r="G310" s="29">
        <f t="shared" si="4"/>
        <v>270</v>
      </c>
    </row>
    <row r="311" spans="1:7">
      <c r="A311" s="29" t="s">
        <v>270</v>
      </c>
      <c r="B311" s="29" t="s">
        <v>271</v>
      </c>
      <c r="C311" s="29" t="s">
        <v>967</v>
      </c>
      <c r="D311" s="29" t="s">
        <v>1074</v>
      </c>
      <c r="E311" s="29"/>
      <c r="F311" s="29">
        <v>24</v>
      </c>
      <c r="G311" s="29">
        <f t="shared" si="4"/>
        <v>24</v>
      </c>
    </row>
    <row r="312" spans="1:7">
      <c r="A312" s="29" t="s">
        <v>270</v>
      </c>
      <c r="B312" s="29" t="s">
        <v>271</v>
      </c>
      <c r="C312" s="29" t="s">
        <v>1571</v>
      </c>
      <c r="D312" s="29" t="s">
        <v>1073</v>
      </c>
      <c r="E312" s="29"/>
      <c r="F312" s="29">
        <v>1206</v>
      </c>
      <c r="G312" s="29">
        <f t="shared" si="4"/>
        <v>1206</v>
      </c>
    </row>
    <row r="313" spans="1:7">
      <c r="A313" s="29" t="s">
        <v>270</v>
      </c>
      <c r="B313" s="29" t="s">
        <v>271</v>
      </c>
      <c r="C313" s="29" t="s">
        <v>1580</v>
      </c>
      <c r="D313" s="29" t="s">
        <v>1074</v>
      </c>
      <c r="E313" s="29"/>
      <c r="F313" s="29">
        <v>1670</v>
      </c>
      <c r="G313" s="29">
        <f t="shared" si="4"/>
        <v>1670</v>
      </c>
    </row>
    <row r="314" spans="1:7">
      <c r="A314" s="29" t="s">
        <v>270</v>
      </c>
      <c r="B314" s="29" t="s">
        <v>271</v>
      </c>
      <c r="C314" s="29" t="s">
        <v>1579</v>
      </c>
      <c r="D314" s="29" t="s">
        <v>1073</v>
      </c>
      <c r="E314" s="29"/>
      <c r="F314" s="29"/>
      <c r="G314" s="29">
        <f t="shared" si="4"/>
        <v>0</v>
      </c>
    </row>
    <row r="315" spans="1:7">
      <c r="A315" s="29" t="s">
        <v>270</v>
      </c>
      <c r="B315" s="29" t="s">
        <v>271</v>
      </c>
      <c r="C315" s="29" t="s">
        <v>1206</v>
      </c>
      <c r="D315" s="29" t="s">
        <v>1073</v>
      </c>
      <c r="E315" s="29"/>
      <c r="F315" s="29">
        <v>2155</v>
      </c>
      <c r="G315" s="29">
        <f t="shared" si="4"/>
        <v>2155</v>
      </c>
    </row>
    <row r="316" spans="1:7">
      <c r="A316" s="29" t="s">
        <v>270</v>
      </c>
      <c r="B316" s="29" t="s">
        <v>271</v>
      </c>
      <c r="C316" s="29" t="s">
        <v>1206</v>
      </c>
      <c r="D316" s="29" t="s">
        <v>1074</v>
      </c>
      <c r="E316" s="29"/>
      <c r="F316" s="29">
        <v>6410</v>
      </c>
      <c r="G316" s="29">
        <f t="shared" si="4"/>
        <v>6410</v>
      </c>
    </row>
    <row r="317" spans="1:7">
      <c r="A317" s="29" t="s">
        <v>270</v>
      </c>
      <c r="B317" s="29" t="s">
        <v>271</v>
      </c>
      <c r="C317" s="29" t="s">
        <v>1173</v>
      </c>
      <c r="D317" s="29" t="s">
        <v>1073</v>
      </c>
      <c r="E317" s="29"/>
      <c r="F317" s="29"/>
      <c r="G317" s="29">
        <f t="shared" si="4"/>
        <v>0</v>
      </c>
    </row>
    <row r="318" spans="1:7">
      <c r="A318" s="29" t="s">
        <v>270</v>
      </c>
      <c r="B318" s="29" t="s">
        <v>271</v>
      </c>
      <c r="C318" s="29" t="s">
        <v>1578</v>
      </c>
      <c r="D318" s="29" t="s">
        <v>1134</v>
      </c>
      <c r="E318" s="29"/>
      <c r="F318" s="29"/>
      <c r="G318" s="29">
        <f t="shared" si="4"/>
        <v>0</v>
      </c>
    </row>
    <row r="319" spans="1:7">
      <c r="A319" s="29" t="s">
        <v>270</v>
      </c>
      <c r="B319" s="29" t="s">
        <v>271</v>
      </c>
      <c r="C319" s="29" t="s">
        <v>1577</v>
      </c>
      <c r="D319" s="29" t="s">
        <v>1093</v>
      </c>
      <c r="E319" s="29"/>
      <c r="F319" s="29">
        <v>4000</v>
      </c>
      <c r="G319" s="29">
        <f t="shared" si="4"/>
        <v>4000</v>
      </c>
    </row>
    <row r="320" spans="1:7">
      <c r="A320" s="29" t="s">
        <v>270</v>
      </c>
      <c r="B320" s="29" t="s">
        <v>271</v>
      </c>
      <c r="C320" s="29" t="s">
        <v>1052</v>
      </c>
      <c r="D320" s="29" t="s">
        <v>1073</v>
      </c>
      <c r="E320" s="29"/>
      <c r="F320" s="29">
        <v>150</v>
      </c>
      <c r="G320" s="29">
        <f t="shared" si="4"/>
        <v>150</v>
      </c>
    </row>
    <row r="321" spans="1:7">
      <c r="A321" s="29" t="s">
        <v>272</v>
      </c>
      <c r="B321" s="29" t="s">
        <v>273</v>
      </c>
      <c r="C321" s="29" t="s">
        <v>587</v>
      </c>
      <c r="D321" s="29" t="s">
        <v>1073</v>
      </c>
      <c r="E321" s="29"/>
      <c r="F321" s="29"/>
      <c r="G321" s="29">
        <f t="shared" si="4"/>
        <v>0</v>
      </c>
    </row>
    <row r="322" spans="1:7">
      <c r="A322" s="29" t="s">
        <v>272</v>
      </c>
      <c r="B322" s="29" t="s">
        <v>273</v>
      </c>
      <c r="C322" s="29" t="s">
        <v>524</v>
      </c>
      <c r="D322" s="29" t="s">
        <v>1074</v>
      </c>
      <c r="E322" s="29"/>
      <c r="F322" s="29"/>
      <c r="G322" s="29">
        <f t="shared" si="4"/>
        <v>0</v>
      </c>
    </row>
    <row r="323" spans="1:7">
      <c r="A323" s="29" t="s">
        <v>272</v>
      </c>
      <c r="B323" s="29" t="s">
        <v>273</v>
      </c>
      <c r="C323" s="29" t="s">
        <v>1370</v>
      </c>
      <c r="D323" s="29" t="s">
        <v>1073</v>
      </c>
      <c r="E323" s="29"/>
      <c r="F323" s="29">
        <v>500</v>
      </c>
      <c r="G323" s="29">
        <f t="shared" si="4"/>
        <v>500</v>
      </c>
    </row>
    <row r="324" spans="1:7">
      <c r="A324" s="29" t="s">
        <v>272</v>
      </c>
      <c r="B324" s="29" t="s">
        <v>273</v>
      </c>
      <c r="C324" s="29" t="s">
        <v>1576</v>
      </c>
      <c r="D324" s="29" t="s">
        <v>1093</v>
      </c>
      <c r="E324" s="29"/>
      <c r="F324" s="29">
        <v>600</v>
      </c>
      <c r="G324" s="29">
        <f t="shared" si="4"/>
        <v>600</v>
      </c>
    </row>
    <row r="325" spans="1:7">
      <c r="A325" s="29" t="s">
        <v>272</v>
      </c>
      <c r="B325" s="29" t="s">
        <v>273</v>
      </c>
      <c r="C325" s="29" t="s">
        <v>1705</v>
      </c>
      <c r="D325" s="29" t="s">
        <v>1398</v>
      </c>
      <c r="E325" s="29">
        <v>15</v>
      </c>
      <c r="F325" s="29"/>
      <c r="G325" s="29">
        <f t="shared" si="4"/>
        <v>15</v>
      </c>
    </row>
    <row r="326" spans="1:7">
      <c r="A326" s="29" t="s">
        <v>272</v>
      </c>
      <c r="B326" s="29" t="s">
        <v>273</v>
      </c>
      <c r="C326" s="29" t="s">
        <v>977</v>
      </c>
      <c r="D326" s="29" t="s">
        <v>1073</v>
      </c>
      <c r="E326" s="29"/>
      <c r="F326" s="29">
        <v>662</v>
      </c>
      <c r="G326" s="29">
        <f t="shared" si="4"/>
        <v>662</v>
      </c>
    </row>
    <row r="327" spans="1:7">
      <c r="A327" s="29" t="s">
        <v>272</v>
      </c>
      <c r="B327" s="29" t="s">
        <v>273</v>
      </c>
      <c r="C327" s="29" t="s">
        <v>1575</v>
      </c>
      <c r="D327" s="29" t="s">
        <v>1073</v>
      </c>
      <c r="E327" s="29"/>
      <c r="F327" s="29"/>
      <c r="G327" s="29">
        <f t="shared" si="4"/>
        <v>0</v>
      </c>
    </row>
    <row r="328" spans="1:7">
      <c r="A328" s="29" t="s">
        <v>272</v>
      </c>
      <c r="B328" s="29" t="s">
        <v>273</v>
      </c>
      <c r="C328" s="29" t="s">
        <v>570</v>
      </c>
      <c r="D328" s="29" t="s">
        <v>1073</v>
      </c>
      <c r="E328" s="29"/>
      <c r="F328" s="29"/>
      <c r="G328" s="29">
        <f t="shared" si="4"/>
        <v>0</v>
      </c>
    </row>
    <row r="329" spans="1:7">
      <c r="A329" s="29" t="s">
        <v>272</v>
      </c>
      <c r="B329" s="29" t="s">
        <v>273</v>
      </c>
      <c r="C329" s="29" t="s">
        <v>1001</v>
      </c>
      <c r="D329" s="29" t="s">
        <v>1073</v>
      </c>
      <c r="E329" s="29"/>
      <c r="F329" s="29">
        <v>350</v>
      </c>
      <c r="G329" s="29">
        <f t="shared" si="4"/>
        <v>350</v>
      </c>
    </row>
    <row r="330" spans="1:7">
      <c r="A330" s="29" t="s">
        <v>274</v>
      </c>
      <c r="B330" s="29" t="s">
        <v>275</v>
      </c>
      <c r="C330" s="29" t="s">
        <v>686</v>
      </c>
      <c r="D330" s="29" t="s">
        <v>1073</v>
      </c>
      <c r="E330" s="29"/>
      <c r="F330" s="29">
        <v>210</v>
      </c>
      <c r="G330" s="29">
        <f t="shared" si="4"/>
        <v>210</v>
      </c>
    </row>
    <row r="331" spans="1:7">
      <c r="A331" s="29" t="s">
        <v>274</v>
      </c>
      <c r="B331" s="29" t="s">
        <v>275</v>
      </c>
      <c r="C331" s="29" t="s">
        <v>1706</v>
      </c>
      <c r="D331" s="29" t="s">
        <v>1398</v>
      </c>
      <c r="E331" s="29"/>
      <c r="F331" s="29">
        <v>36</v>
      </c>
      <c r="G331" s="29">
        <f t="shared" si="4"/>
        <v>36</v>
      </c>
    </row>
    <row r="332" spans="1:7">
      <c r="A332" s="29" t="s">
        <v>274</v>
      </c>
      <c r="B332" s="29" t="s">
        <v>275</v>
      </c>
      <c r="C332" s="29" t="s">
        <v>1707</v>
      </c>
      <c r="D332" s="29" t="s">
        <v>1398</v>
      </c>
      <c r="E332" s="29">
        <v>36</v>
      </c>
      <c r="F332" s="29"/>
      <c r="G332" s="29">
        <f t="shared" si="4"/>
        <v>36</v>
      </c>
    </row>
    <row r="333" spans="1:7">
      <c r="A333" s="29" t="s">
        <v>274</v>
      </c>
      <c r="B333" s="29" t="s">
        <v>275</v>
      </c>
      <c r="C333" s="29" t="s">
        <v>524</v>
      </c>
      <c r="D333" s="29" t="s">
        <v>1112</v>
      </c>
      <c r="E333" s="29"/>
      <c r="F333" s="29"/>
      <c r="G333" s="29">
        <f t="shared" si="4"/>
        <v>0</v>
      </c>
    </row>
    <row r="334" spans="1:7">
      <c r="A334" s="29" t="s">
        <v>274</v>
      </c>
      <c r="B334" s="29" t="s">
        <v>275</v>
      </c>
      <c r="C334" s="29" t="s">
        <v>744</v>
      </c>
      <c r="D334" s="29" t="s">
        <v>1073</v>
      </c>
      <c r="E334" s="29"/>
      <c r="F334" s="29"/>
      <c r="G334" s="29">
        <f t="shared" si="4"/>
        <v>0</v>
      </c>
    </row>
    <row r="335" spans="1:7">
      <c r="A335" s="29" t="s">
        <v>274</v>
      </c>
      <c r="B335" s="29" t="s">
        <v>275</v>
      </c>
      <c r="C335" s="29" t="s">
        <v>745</v>
      </c>
      <c r="D335" s="29" t="s">
        <v>1074</v>
      </c>
      <c r="E335" s="29"/>
      <c r="F335" s="29"/>
      <c r="G335" s="29">
        <f t="shared" si="4"/>
        <v>0</v>
      </c>
    </row>
    <row r="336" spans="1:7">
      <c r="A336" s="29" t="s">
        <v>274</v>
      </c>
      <c r="B336" s="29" t="s">
        <v>275</v>
      </c>
      <c r="C336" s="29" t="s">
        <v>749</v>
      </c>
      <c r="D336" s="29" t="s">
        <v>1073</v>
      </c>
      <c r="E336" s="29"/>
      <c r="F336" s="29"/>
      <c r="G336" s="29">
        <f t="shared" si="4"/>
        <v>0</v>
      </c>
    </row>
    <row r="337" spans="1:7">
      <c r="A337" s="29" t="s">
        <v>274</v>
      </c>
      <c r="B337" s="29" t="s">
        <v>275</v>
      </c>
      <c r="C337" s="29" t="s">
        <v>751</v>
      </c>
      <c r="D337" s="29" t="s">
        <v>1073</v>
      </c>
      <c r="E337" s="29"/>
      <c r="F337" s="29">
        <v>2000</v>
      </c>
      <c r="G337" s="29">
        <f t="shared" si="4"/>
        <v>2000</v>
      </c>
    </row>
    <row r="338" spans="1:7">
      <c r="A338" s="29" t="s">
        <v>274</v>
      </c>
      <c r="B338" s="29" t="s">
        <v>275</v>
      </c>
      <c r="C338" s="29" t="s">
        <v>1574</v>
      </c>
      <c r="D338" s="29" t="s">
        <v>1093</v>
      </c>
      <c r="E338" s="29"/>
      <c r="F338" s="29"/>
      <c r="G338" s="29">
        <f t="shared" si="4"/>
        <v>0</v>
      </c>
    </row>
    <row r="339" spans="1:7">
      <c r="A339" s="29" t="s">
        <v>274</v>
      </c>
      <c r="B339" s="29" t="s">
        <v>275</v>
      </c>
      <c r="C339" s="29" t="s">
        <v>794</v>
      </c>
      <c r="D339" s="29" t="s">
        <v>1073</v>
      </c>
      <c r="E339" s="29"/>
      <c r="F339" s="29"/>
      <c r="G339" s="29">
        <f t="shared" si="4"/>
        <v>0</v>
      </c>
    </row>
    <row r="340" spans="1:7">
      <c r="A340" s="29" t="s">
        <v>274</v>
      </c>
      <c r="B340" s="29" t="s">
        <v>275</v>
      </c>
      <c r="C340" s="29" t="s">
        <v>809</v>
      </c>
      <c r="D340" s="29" t="s">
        <v>1073</v>
      </c>
      <c r="E340" s="29"/>
      <c r="F340" s="29"/>
      <c r="G340" s="29">
        <f t="shared" si="4"/>
        <v>0</v>
      </c>
    </row>
    <row r="341" spans="1:7">
      <c r="A341" s="29" t="s">
        <v>274</v>
      </c>
      <c r="B341" s="29" t="s">
        <v>275</v>
      </c>
      <c r="C341" s="29" t="s">
        <v>810</v>
      </c>
      <c r="D341" s="29" t="s">
        <v>1073</v>
      </c>
      <c r="E341" s="29"/>
      <c r="F341" s="29"/>
      <c r="G341" s="29">
        <f t="shared" si="4"/>
        <v>0</v>
      </c>
    </row>
    <row r="342" spans="1:7">
      <c r="A342" s="29" t="s">
        <v>274</v>
      </c>
      <c r="B342" s="29" t="s">
        <v>275</v>
      </c>
      <c r="C342" s="29" t="s">
        <v>817</v>
      </c>
      <c r="D342" s="29" t="s">
        <v>1073</v>
      </c>
      <c r="E342" s="29"/>
      <c r="F342" s="29">
        <v>10465</v>
      </c>
      <c r="G342" s="29">
        <f t="shared" si="4"/>
        <v>10465</v>
      </c>
    </row>
    <row r="343" spans="1:7">
      <c r="A343" s="29" t="s">
        <v>274</v>
      </c>
      <c r="B343" s="29" t="s">
        <v>275</v>
      </c>
      <c r="C343" s="29" t="s">
        <v>817</v>
      </c>
      <c r="D343" s="29" t="s">
        <v>1074</v>
      </c>
      <c r="E343" s="29"/>
      <c r="F343" s="29">
        <v>4090</v>
      </c>
      <c r="G343" s="29">
        <f t="shared" si="4"/>
        <v>4090</v>
      </c>
    </row>
    <row r="344" spans="1:7">
      <c r="A344" s="29" t="s">
        <v>274</v>
      </c>
      <c r="B344" s="29" t="s">
        <v>275</v>
      </c>
      <c r="C344" s="29" t="s">
        <v>821</v>
      </c>
      <c r="D344" s="29" t="s">
        <v>1073</v>
      </c>
      <c r="E344" s="29"/>
      <c r="F344" s="29"/>
      <c r="G344" s="29">
        <f t="shared" ref="G344:G407" si="5">E344+F344</f>
        <v>0</v>
      </c>
    </row>
    <row r="345" spans="1:7">
      <c r="A345" s="29" t="s">
        <v>274</v>
      </c>
      <c r="B345" s="29" t="s">
        <v>275</v>
      </c>
      <c r="C345" s="29" t="s">
        <v>822</v>
      </c>
      <c r="D345" s="29" t="s">
        <v>1073</v>
      </c>
      <c r="E345" s="29"/>
      <c r="F345" s="29"/>
      <c r="G345" s="29">
        <f t="shared" si="5"/>
        <v>0</v>
      </c>
    </row>
    <row r="346" spans="1:7">
      <c r="A346" s="29" t="s">
        <v>274</v>
      </c>
      <c r="B346" s="29" t="s">
        <v>275</v>
      </c>
      <c r="C346" s="29" t="s">
        <v>1511</v>
      </c>
      <c r="D346" s="29" t="s">
        <v>1073</v>
      </c>
      <c r="E346" s="29"/>
      <c r="F346" s="29">
        <v>1621</v>
      </c>
      <c r="G346" s="29">
        <f t="shared" si="5"/>
        <v>1621</v>
      </c>
    </row>
    <row r="347" spans="1:7">
      <c r="A347" s="29" t="s">
        <v>274</v>
      </c>
      <c r="B347" s="29" t="s">
        <v>275</v>
      </c>
      <c r="C347" s="29" t="s">
        <v>934</v>
      </c>
      <c r="D347" s="29" t="s">
        <v>1073</v>
      </c>
      <c r="E347" s="29"/>
      <c r="F347" s="29">
        <v>252</v>
      </c>
      <c r="G347" s="29">
        <f t="shared" si="5"/>
        <v>252</v>
      </c>
    </row>
    <row r="348" spans="1:7">
      <c r="A348" s="29" t="s">
        <v>274</v>
      </c>
      <c r="B348" s="29" t="s">
        <v>275</v>
      </c>
      <c r="C348" s="29" t="s">
        <v>1467</v>
      </c>
      <c r="D348" s="29" t="s">
        <v>1074</v>
      </c>
      <c r="E348" s="29"/>
      <c r="F348" s="29">
        <v>250</v>
      </c>
      <c r="G348" s="29">
        <f t="shared" si="5"/>
        <v>250</v>
      </c>
    </row>
    <row r="349" spans="1:7">
      <c r="A349" s="29" t="s">
        <v>274</v>
      </c>
      <c r="B349" s="29" t="s">
        <v>275</v>
      </c>
      <c r="C349" s="29" t="s">
        <v>1573</v>
      </c>
      <c r="D349" s="29" t="s">
        <v>1073</v>
      </c>
      <c r="E349" s="29"/>
      <c r="F349" s="29">
        <v>282</v>
      </c>
      <c r="G349" s="29">
        <f t="shared" si="5"/>
        <v>282</v>
      </c>
    </row>
    <row r="350" spans="1:7">
      <c r="A350" s="29" t="s">
        <v>274</v>
      </c>
      <c r="B350" s="29" t="s">
        <v>275</v>
      </c>
      <c r="C350" s="29" t="s">
        <v>955</v>
      </c>
      <c r="D350" s="29" t="s">
        <v>1074</v>
      </c>
      <c r="E350" s="29"/>
      <c r="F350" s="29">
        <v>2185</v>
      </c>
      <c r="G350" s="29">
        <f t="shared" si="5"/>
        <v>2185</v>
      </c>
    </row>
    <row r="351" spans="1:7">
      <c r="A351" s="29" t="s">
        <v>274</v>
      </c>
      <c r="B351" s="29" t="s">
        <v>275</v>
      </c>
      <c r="C351" s="29" t="s">
        <v>1572</v>
      </c>
      <c r="D351" s="29" t="s">
        <v>1073</v>
      </c>
      <c r="E351" s="29"/>
      <c r="F351" s="29"/>
      <c r="G351" s="29">
        <f t="shared" si="5"/>
        <v>0</v>
      </c>
    </row>
    <row r="352" spans="1:7">
      <c r="A352" s="29" t="s">
        <v>274</v>
      </c>
      <c r="B352" s="29" t="s">
        <v>275</v>
      </c>
      <c r="C352" s="29" t="s">
        <v>1571</v>
      </c>
      <c r="D352" s="29" t="s">
        <v>1074</v>
      </c>
      <c r="E352" s="29"/>
      <c r="F352" s="29">
        <v>585</v>
      </c>
      <c r="G352" s="29">
        <f t="shared" si="5"/>
        <v>585</v>
      </c>
    </row>
    <row r="353" spans="1:7">
      <c r="A353" s="29" t="s">
        <v>274</v>
      </c>
      <c r="B353" s="29" t="s">
        <v>275</v>
      </c>
      <c r="C353" s="29" t="s">
        <v>1570</v>
      </c>
      <c r="D353" s="29" t="s">
        <v>1073</v>
      </c>
      <c r="E353" s="29"/>
      <c r="F353" s="29"/>
      <c r="G353" s="29">
        <f t="shared" si="5"/>
        <v>0</v>
      </c>
    </row>
    <row r="354" spans="1:7">
      <c r="A354" s="29" t="s">
        <v>274</v>
      </c>
      <c r="B354" s="29" t="s">
        <v>275</v>
      </c>
      <c r="C354" s="29" t="s">
        <v>576</v>
      </c>
      <c r="D354" s="29" t="s">
        <v>1073</v>
      </c>
      <c r="E354" s="29"/>
      <c r="F354" s="29"/>
      <c r="G354" s="29">
        <f t="shared" si="5"/>
        <v>0</v>
      </c>
    </row>
    <row r="355" spans="1:7">
      <c r="A355" s="29" t="s">
        <v>274</v>
      </c>
      <c r="B355" s="29" t="s">
        <v>275</v>
      </c>
      <c r="C355" s="29" t="s">
        <v>576</v>
      </c>
      <c r="D355" s="29" t="s">
        <v>1074</v>
      </c>
      <c r="E355" s="29"/>
      <c r="F355" s="29"/>
      <c r="G355" s="29">
        <f t="shared" si="5"/>
        <v>0</v>
      </c>
    </row>
    <row r="356" spans="1:7">
      <c r="A356" s="29" t="s">
        <v>274</v>
      </c>
      <c r="B356" s="29" t="s">
        <v>275</v>
      </c>
      <c r="C356" s="29" t="s">
        <v>1004</v>
      </c>
      <c r="D356" s="29" t="s">
        <v>1073</v>
      </c>
      <c r="E356" s="29"/>
      <c r="F356" s="29">
        <v>299</v>
      </c>
      <c r="G356" s="29">
        <f t="shared" si="5"/>
        <v>299</v>
      </c>
    </row>
    <row r="357" spans="1:7">
      <c r="A357" s="29" t="s">
        <v>274</v>
      </c>
      <c r="B357" s="29" t="s">
        <v>275</v>
      </c>
      <c r="C357" s="29" t="s">
        <v>1004</v>
      </c>
      <c r="D357" s="29" t="s">
        <v>1074</v>
      </c>
      <c r="E357" s="29"/>
      <c r="F357" s="29">
        <v>222</v>
      </c>
      <c r="G357" s="29">
        <f t="shared" si="5"/>
        <v>222</v>
      </c>
    </row>
    <row r="358" spans="1:7">
      <c r="A358" s="29" t="s">
        <v>274</v>
      </c>
      <c r="B358" s="29" t="s">
        <v>275</v>
      </c>
      <c r="C358" s="29" t="s">
        <v>1005</v>
      </c>
      <c r="D358" s="29" t="s">
        <v>1073</v>
      </c>
      <c r="E358" s="29"/>
      <c r="F358" s="29">
        <v>250</v>
      </c>
      <c r="G358" s="29">
        <f t="shared" si="5"/>
        <v>250</v>
      </c>
    </row>
    <row r="359" spans="1:7">
      <c r="A359" s="29" t="s">
        <v>274</v>
      </c>
      <c r="B359" s="29" t="s">
        <v>275</v>
      </c>
      <c r="C359" s="29" t="s">
        <v>1005</v>
      </c>
      <c r="D359" s="29" t="s">
        <v>1074</v>
      </c>
      <c r="E359" s="29"/>
      <c r="F359" s="29">
        <v>870</v>
      </c>
      <c r="G359" s="29">
        <f t="shared" si="5"/>
        <v>870</v>
      </c>
    </row>
    <row r="360" spans="1:7">
      <c r="A360" s="29" t="s">
        <v>274</v>
      </c>
      <c r="B360" s="29" t="s">
        <v>275</v>
      </c>
      <c r="C360" s="29" t="s">
        <v>583</v>
      </c>
      <c r="D360" s="29" t="s">
        <v>1074</v>
      </c>
      <c r="E360" s="29"/>
      <c r="F360" s="29">
        <v>185</v>
      </c>
      <c r="G360" s="29">
        <f t="shared" si="5"/>
        <v>185</v>
      </c>
    </row>
    <row r="361" spans="1:7">
      <c r="A361" s="29" t="s">
        <v>274</v>
      </c>
      <c r="B361" s="29" t="s">
        <v>275</v>
      </c>
      <c r="C361" s="29" t="s">
        <v>1029</v>
      </c>
      <c r="D361" s="29" t="s">
        <v>1073</v>
      </c>
      <c r="E361" s="29"/>
      <c r="F361" s="29">
        <v>4</v>
      </c>
      <c r="G361" s="29">
        <f t="shared" si="5"/>
        <v>4</v>
      </c>
    </row>
    <row r="362" spans="1:7">
      <c r="A362" s="29" t="s">
        <v>274</v>
      </c>
      <c r="B362" s="29" t="s">
        <v>275</v>
      </c>
      <c r="C362" s="29" t="s">
        <v>1569</v>
      </c>
      <c r="D362" s="29" t="s">
        <v>1095</v>
      </c>
      <c r="E362" s="29"/>
      <c r="F362" s="29"/>
      <c r="G362" s="29">
        <f t="shared" si="5"/>
        <v>0</v>
      </c>
    </row>
    <row r="363" spans="1:7">
      <c r="A363" s="29" t="s">
        <v>274</v>
      </c>
      <c r="B363" s="29" t="s">
        <v>275</v>
      </c>
      <c r="C363" s="29" t="s">
        <v>1040</v>
      </c>
      <c r="D363" s="29" t="s">
        <v>1073</v>
      </c>
      <c r="E363" s="29"/>
      <c r="F363" s="29">
        <v>15</v>
      </c>
      <c r="G363" s="29">
        <f t="shared" si="5"/>
        <v>15</v>
      </c>
    </row>
    <row r="364" spans="1:7">
      <c r="A364" s="29" t="s">
        <v>274</v>
      </c>
      <c r="B364" s="29" t="s">
        <v>275</v>
      </c>
      <c r="C364" s="29" t="s">
        <v>1043</v>
      </c>
      <c r="D364" s="29" t="s">
        <v>1098</v>
      </c>
      <c r="E364" s="29"/>
      <c r="F364" s="29"/>
      <c r="G364" s="29">
        <f t="shared" si="5"/>
        <v>0</v>
      </c>
    </row>
    <row r="365" spans="1:7">
      <c r="A365" s="29" t="s">
        <v>274</v>
      </c>
      <c r="B365" s="29" t="s">
        <v>275</v>
      </c>
      <c r="C365" s="29" t="s">
        <v>1044</v>
      </c>
      <c r="D365" s="29" t="s">
        <v>1073</v>
      </c>
      <c r="E365" s="29"/>
      <c r="F365" s="29">
        <v>564</v>
      </c>
      <c r="G365" s="29">
        <f t="shared" si="5"/>
        <v>564</v>
      </c>
    </row>
    <row r="366" spans="1:7">
      <c r="A366" s="29" t="s">
        <v>274</v>
      </c>
      <c r="B366" s="29" t="s">
        <v>275</v>
      </c>
      <c r="C366" s="29" t="s">
        <v>1044</v>
      </c>
      <c r="D366" s="29" t="s">
        <v>1074</v>
      </c>
      <c r="E366" s="29"/>
      <c r="F366" s="29">
        <v>12133</v>
      </c>
      <c r="G366" s="29">
        <f t="shared" si="5"/>
        <v>12133</v>
      </c>
    </row>
    <row r="367" spans="1:7">
      <c r="A367" s="29" t="s">
        <v>274</v>
      </c>
      <c r="B367" s="29" t="s">
        <v>275</v>
      </c>
      <c r="C367" s="29" t="s">
        <v>1045</v>
      </c>
      <c r="D367" s="29" t="s">
        <v>1074</v>
      </c>
      <c r="E367" s="29"/>
      <c r="F367" s="29">
        <v>49471</v>
      </c>
      <c r="G367" s="29">
        <f t="shared" si="5"/>
        <v>49471</v>
      </c>
    </row>
    <row r="368" spans="1:7">
      <c r="A368" s="29" t="s">
        <v>274</v>
      </c>
      <c r="B368" s="29" t="s">
        <v>275</v>
      </c>
      <c r="C368" s="29" t="s">
        <v>1048</v>
      </c>
      <c r="D368" s="29" t="s">
        <v>1101</v>
      </c>
      <c r="E368" s="29"/>
      <c r="F368" s="29"/>
      <c r="G368" s="29">
        <f t="shared" si="5"/>
        <v>0</v>
      </c>
    </row>
    <row r="369" spans="1:7">
      <c r="A369" s="29" t="s">
        <v>274</v>
      </c>
      <c r="B369" s="29" t="s">
        <v>275</v>
      </c>
      <c r="C369" s="29" t="s">
        <v>1048</v>
      </c>
      <c r="D369" s="29" t="s">
        <v>1073</v>
      </c>
      <c r="E369" s="29"/>
      <c r="F369" s="29">
        <v>3</v>
      </c>
      <c r="G369" s="29">
        <f t="shared" si="5"/>
        <v>3</v>
      </c>
    </row>
    <row r="370" spans="1:7">
      <c r="A370" s="29" t="s">
        <v>274</v>
      </c>
      <c r="B370" s="29" t="s">
        <v>275</v>
      </c>
      <c r="C370" s="29" t="s">
        <v>1048</v>
      </c>
      <c r="D370" s="29" t="s">
        <v>1074</v>
      </c>
      <c r="E370" s="29"/>
      <c r="F370" s="29"/>
      <c r="G370" s="29">
        <f t="shared" si="5"/>
        <v>0</v>
      </c>
    </row>
    <row r="371" spans="1:7">
      <c r="A371" s="29" t="s">
        <v>274</v>
      </c>
      <c r="B371" s="29" t="s">
        <v>275</v>
      </c>
      <c r="C371" s="29" t="s">
        <v>1059</v>
      </c>
      <c r="D371" s="29" t="s">
        <v>1073</v>
      </c>
      <c r="E371" s="29"/>
      <c r="F371" s="29"/>
      <c r="G371" s="29">
        <f t="shared" si="5"/>
        <v>0</v>
      </c>
    </row>
    <row r="372" spans="1:7">
      <c r="A372" s="29" t="s">
        <v>276</v>
      </c>
      <c r="B372" s="29" t="s">
        <v>277</v>
      </c>
      <c r="C372" s="29" t="s">
        <v>1568</v>
      </c>
      <c r="D372" s="29" t="s">
        <v>1073</v>
      </c>
      <c r="E372" s="29"/>
      <c r="F372" s="29"/>
      <c r="G372" s="29">
        <f t="shared" si="5"/>
        <v>0</v>
      </c>
    </row>
    <row r="373" spans="1:7">
      <c r="A373" s="29" t="s">
        <v>276</v>
      </c>
      <c r="B373" s="29" t="s">
        <v>277</v>
      </c>
      <c r="C373" s="29" t="s">
        <v>850</v>
      </c>
      <c r="D373" s="29" t="s">
        <v>1074</v>
      </c>
      <c r="E373" s="29"/>
      <c r="F373" s="29"/>
      <c r="G373" s="29">
        <f t="shared" si="5"/>
        <v>0</v>
      </c>
    </row>
    <row r="374" spans="1:7">
      <c r="A374" s="29" t="s">
        <v>276</v>
      </c>
      <c r="B374" s="29" t="s">
        <v>277</v>
      </c>
      <c r="C374" s="29" t="s">
        <v>942</v>
      </c>
      <c r="D374" s="29" t="s">
        <v>1074</v>
      </c>
      <c r="E374" s="29"/>
      <c r="F374" s="29">
        <v>2965</v>
      </c>
      <c r="G374" s="29">
        <f t="shared" si="5"/>
        <v>2965</v>
      </c>
    </row>
    <row r="375" spans="1:7">
      <c r="A375" s="29" t="s">
        <v>280</v>
      </c>
      <c r="B375" s="29" t="s">
        <v>281</v>
      </c>
      <c r="C375" s="29" t="s">
        <v>884</v>
      </c>
      <c r="D375" s="29" t="s">
        <v>1073</v>
      </c>
      <c r="E375" s="29"/>
      <c r="F375" s="29"/>
      <c r="G375" s="29">
        <f t="shared" si="5"/>
        <v>0</v>
      </c>
    </row>
    <row r="376" spans="1:7">
      <c r="A376" s="29" t="s">
        <v>280</v>
      </c>
      <c r="B376" s="29" t="s">
        <v>281</v>
      </c>
      <c r="C376" s="29" t="s">
        <v>1565</v>
      </c>
      <c r="D376" s="29" t="s">
        <v>1175</v>
      </c>
      <c r="E376" s="29"/>
      <c r="F376" s="29"/>
      <c r="G376" s="29">
        <f t="shared" si="5"/>
        <v>0</v>
      </c>
    </row>
    <row r="377" spans="1:7">
      <c r="A377" s="29" t="s">
        <v>280</v>
      </c>
      <c r="B377" s="29" t="s">
        <v>281</v>
      </c>
      <c r="C377" s="29" t="s">
        <v>900</v>
      </c>
      <c r="D377" s="29" t="s">
        <v>1134</v>
      </c>
      <c r="E377" s="29"/>
      <c r="F377" s="29">
        <v>630</v>
      </c>
      <c r="G377" s="29">
        <f t="shared" si="5"/>
        <v>630</v>
      </c>
    </row>
    <row r="378" spans="1:7">
      <c r="A378" s="29" t="s">
        <v>280</v>
      </c>
      <c r="B378" s="29" t="s">
        <v>281</v>
      </c>
      <c r="C378" s="29" t="s">
        <v>1563</v>
      </c>
      <c r="D378" s="29" t="s">
        <v>1073</v>
      </c>
      <c r="E378" s="29"/>
      <c r="F378" s="29">
        <v>675</v>
      </c>
      <c r="G378" s="29">
        <f t="shared" si="5"/>
        <v>675</v>
      </c>
    </row>
    <row r="379" spans="1:7">
      <c r="A379" s="29" t="s">
        <v>280</v>
      </c>
      <c r="B379" s="29" t="s">
        <v>281</v>
      </c>
      <c r="C379" s="29" t="s">
        <v>1562</v>
      </c>
      <c r="D379" s="29" t="s">
        <v>1080</v>
      </c>
      <c r="E379" s="29"/>
      <c r="F379" s="29">
        <v>325</v>
      </c>
      <c r="G379" s="29">
        <f t="shared" si="5"/>
        <v>325</v>
      </c>
    </row>
    <row r="380" spans="1:7">
      <c r="A380" s="29" t="s">
        <v>282</v>
      </c>
      <c r="B380" s="29" t="s">
        <v>283</v>
      </c>
      <c r="C380" s="29" t="s">
        <v>481</v>
      </c>
      <c r="D380" s="29" t="s">
        <v>1075</v>
      </c>
      <c r="E380" s="29"/>
      <c r="F380" s="29"/>
      <c r="G380" s="29">
        <f t="shared" si="5"/>
        <v>0</v>
      </c>
    </row>
    <row r="381" spans="1:7">
      <c r="A381" s="29" t="s">
        <v>282</v>
      </c>
      <c r="B381" s="29" t="s">
        <v>283</v>
      </c>
      <c r="C381" s="29" t="s">
        <v>689</v>
      </c>
      <c r="D381" s="29" t="s">
        <v>1101</v>
      </c>
      <c r="E381" s="29"/>
      <c r="F381" s="29"/>
      <c r="G381" s="29">
        <f t="shared" si="5"/>
        <v>0</v>
      </c>
    </row>
    <row r="382" spans="1:7">
      <c r="A382" s="29" t="s">
        <v>282</v>
      </c>
      <c r="B382" s="29" t="s">
        <v>283</v>
      </c>
      <c r="C382" s="29" t="s">
        <v>726</v>
      </c>
      <c r="D382" s="29" t="s">
        <v>1073</v>
      </c>
      <c r="E382" s="29"/>
      <c r="F382" s="29"/>
      <c r="G382" s="29">
        <f t="shared" si="5"/>
        <v>0</v>
      </c>
    </row>
    <row r="383" spans="1:7">
      <c r="A383" s="29" t="s">
        <v>282</v>
      </c>
      <c r="B383" s="29" t="s">
        <v>283</v>
      </c>
      <c r="C383" s="29" t="s">
        <v>523</v>
      </c>
      <c r="D383" s="29" t="s">
        <v>1112</v>
      </c>
      <c r="E383" s="29"/>
      <c r="F383" s="29">
        <v>24000</v>
      </c>
      <c r="G383" s="29">
        <f t="shared" si="5"/>
        <v>24000</v>
      </c>
    </row>
    <row r="384" spans="1:7">
      <c r="A384" s="29" t="s">
        <v>282</v>
      </c>
      <c r="B384" s="29" t="s">
        <v>283</v>
      </c>
      <c r="C384" s="29" t="s">
        <v>1574</v>
      </c>
      <c r="D384" s="29" t="s">
        <v>1708</v>
      </c>
      <c r="E384" s="29"/>
      <c r="F384" s="29">
        <v>8</v>
      </c>
      <c r="G384" s="29">
        <f t="shared" si="5"/>
        <v>8</v>
      </c>
    </row>
    <row r="385" spans="1:7">
      <c r="A385" s="29" t="s">
        <v>282</v>
      </c>
      <c r="B385" s="29" t="s">
        <v>283</v>
      </c>
      <c r="C385" s="29" t="s">
        <v>786</v>
      </c>
      <c r="D385" s="29" t="s">
        <v>1101</v>
      </c>
      <c r="E385" s="29"/>
      <c r="F385" s="29"/>
      <c r="G385" s="29">
        <f t="shared" si="5"/>
        <v>0</v>
      </c>
    </row>
    <row r="386" spans="1:7">
      <c r="A386" s="29" t="s">
        <v>284</v>
      </c>
      <c r="B386" s="29" t="s">
        <v>285</v>
      </c>
      <c r="C386" s="29" t="s">
        <v>1561</v>
      </c>
      <c r="D386" s="29" t="s">
        <v>1073</v>
      </c>
      <c r="E386" s="29"/>
      <c r="F386" s="29">
        <v>827</v>
      </c>
      <c r="G386" s="29">
        <f t="shared" si="5"/>
        <v>827</v>
      </c>
    </row>
    <row r="387" spans="1:7">
      <c r="A387" s="29" t="s">
        <v>284</v>
      </c>
      <c r="B387" s="29" t="s">
        <v>285</v>
      </c>
      <c r="C387" s="29" t="s">
        <v>550</v>
      </c>
      <c r="D387" s="29" t="s">
        <v>1075</v>
      </c>
      <c r="E387" s="29"/>
      <c r="F387" s="29"/>
      <c r="G387" s="29">
        <f t="shared" si="5"/>
        <v>0</v>
      </c>
    </row>
    <row r="388" spans="1:7">
      <c r="A388" s="29" t="s">
        <v>284</v>
      </c>
      <c r="B388" s="29" t="s">
        <v>285</v>
      </c>
      <c r="C388" s="29" t="s">
        <v>1560</v>
      </c>
      <c r="D388" s="29" t="s">
        <v>1073</v>
      </c>
      <c r="E388" s="29"/>
      <c r="F388" s="29"/>
      <c r="G388" s="29">
        <f t="shared" si="5"/>
        <v>0</v>
      </c>
    </row>
    <row r="389" spans="1:7">
      <c r="A389" s="29" t="s">
        <v>284</v>
      </c>
      <c r="B389" s="29" t="s">
        <v>285</v>
      </c>
      <c r="C389" s="29" t="s">
        <v>1559</v>
      </c>
      <c r="D389" s="29" t="s">
        <v>1134</v>
      </c>
      <c r="E389" s="29"/>
      <c r="F389" s="29"/>
      <c r="G389" s="29">
        <f t="shared" si="5"/>
        <v>0</v>
      </c>
    </row>
    <row r="390" spans="1:7">
      <c r="A390" s="29" t="s">
        <v>286</v>
      </c>
      <c r="B390" s="29" t="s">
        <v>287</v>
      </c>
      <c r="C390" s="29" t="s">
        <v>1558</v>
      </c>
      <c r="D390" s="29" t="s">
        <v>1095</v>
      </c>
      <c r="E390" s="29"/>
      <c r="F390" s="29"/>
      <c r="G390" s="29">
        <f t="shared" si="5"/>
        <v>0</v>
      </c>
    </row>
    <row r="391" spans="1:7">
      <c r="A391" s="29" t="s">
        <v>286</v>
      </c>
      <c r="B391" s="29" t="s">
        <v>287</v>
      </c>
      <c r="C391" s="29" t="s">
        <v>1557</v>
      </c>
      <c r="D391" s="29" t="s">
        <v>1175</v>
      </c>
      <c r="E391" s="29"/>
      <c r="F391" s="29">
        <v>5000</v>
      </c>
      <c r="G391" s="29">
        <f t="shared" si="5"/>
        <v>5000</v>
      </c>
    </row>
    <row r="392" spans="1:7">
      <c r="A392" s="29" t="s">
        <v>286</v>
      </c>
      <c r="B392" s="29" t="s">
        <v>287</v>
      </c>
      <c r="C392" s="29" t="s">
        <v>702</v>
      </c>
      <c r="D392" s="29" t="s">
        <v>1073</v>
      </c>
      <c r="E392" s="29"/>
      <c r="F392" s="29"/>
      <c r="G392" s="29">
        <f t="shared" si="5"/>
        <v>0</v>
      </c>
    </row>
    <row r="393" spans="1:7">
      <c r="A393" s="29" t="s">
        <v>286</v>
      </c>
      <c r="B393" s="29" t="s">
        <v>287</v>
      </c>
      <c r="C393" s="29" t="s">
        <v>726</v>
      </c>
      <c r="D393" s="29" t="s">
        <v>1073</v>
      </c>
      <c r="E393" s="29"/>
      <c r="F393" s="29"/>
      <c r="G393" s="29">
        <f t="shared" si="5"/>
        <v>0</v>
      </c>
    </row>
    <row r="394" spans="1:7">
      <c r="A394" s="29" t="s">
        <v>286</v>
      </c>
      <c r="B394" s="29" t="s">
        <v>287</v>
      </c>
      <c r="C394" s="29" t="s">
        <v>1709</v>
      </c>
      <c r="D394" s="29" t="s">
        <v>1080</v>
      </c>
      <c r="E394" s="29"/>
      <c r="F394" s="29">
        <v>10</v>
      </c>
      <c r="G394" s="29">
        <f t="shared" si="5"/>
        <v>10</v>
      </c>
    </row>
    <row r="395" spans="1:7">
      <c r="A395" s="29" t="s">
        <v>286</v>
      </c>
      <c r="B395" s="29" t="s">
        <v>287</v>
      </c>
      <c r="C395" s="29" t="s">
        <v>1555</v>
      </c>
      <c r="D395" s="29" t="s">
        <v>1074</v>
      </c>
      <c r="E395" s="29"/>
      <c r="F395" s="29">
        <v>1990</v>
      </c>
      <c r="G395" s="29">
        <f t="shared" si="5"/>
        <v>1990</v>
      </c>
    </row>
    <row r="396" spans="1:7">
      <c r="A396" s="29" t="s">
        <v>286</v>
      </c>
      <c r="B396" s="29" t="s">
        <v>287</v>
      </c>
      <c r="C396" s="29" t="s">
        <v>1554</v>
      </c>
      <c r="D396" s="29" t="s">
        <v>1073</v>
      </c>
      <c r="E396" s="29"/>
      <c r="F396" s="29"/>
      <c r="G396" s="29">
        <f t="shared" si="5"/>
        <v>0</v>
      </c>
    </row>
    <row r="397" spans="1:7">
      <c r="A397" s="29" t="s">
        <v>286</v>
      </c>
      <c r="B397" s="29" t="s">
        <v>287</v>
      </c>
      <c r="C397" s="29" t="s">
        <v>1553</v>
      </c>
      <c r="D397" s="29" t="s">
        <v>1077</v>
      </c>
      <c r="E397" s="29"/>
      <c r="F397" s="29"/>
      <c r="G397" s="29">
        <f t="shared" si="5"/>
        <v>0</v>
      </c>
    </row>
    <row r="398" spans="1:7">
      <c r="A398" s="29" t="s">
        <v>286</v>
      </c>
      <c r="B398" s="29" t="s">
        <v>287</v>
      </c>
      <c r="C398" s="29" t="s">
        <v>1551</v>
      </c>
      <c r="D398" s="29" t="s">
        <v>1329</v>
      </c>
      <c r="E398" s="29"/>
      <c r="F398" s="29"/>
      <c r="G398" s="29">
        <f t="shared" si="5"/>
        <v>0</v>
      </c>
    </row>
    <row r="399" spans="1:7">
      <c r="A399" s="29" t="s">
        <v>286</v>
      </c>
      <c r="B399" s="29" t="s">
        <v>287</v>
      </c>
      <c r="C399" s="29" t="s">
        <v>906</v>
      </c>
      <c r="D399" s="29" t="s">
        <v>1073</v>
      </c>
      <c r="E399" s="29"/>
      <c r="F399" s="29"/>
      <c r="G399" s="29">
        <f t="shared" si="5"/>
        <v>0</v>
      </c>
    </row>
    <row r="400" spans="1:7">
      <c r="A400" s="29" t="s">
        <v>286</v>
      </c>
      <c r="B400" s="29" t="s">
        <v>287</v>
      </c>
      <c r="C400" s="29" t="s">
        <v>906</v>
      </c>
      <c r="D400" s="29" t="s">
        <v>1074</v>
      </c>
      <c r="E400" s="29"/>
      <c r="F400" s="29"/>
      <c r="G400" s="29">
        <f t="shared" si="5"/>
        <v>0</v>
      </c>
    </row>
    <row r="401" spans="1:7">
      <c r="A401" s="29" t="s">
        <v>286</v>
      </c>
      <c r="B401" s="29" t="s">
        <v>287</v>
      </c>
      <c r="C401" s="29" t="s">
        <v>924</v>
      </c>
      <c r="D401" s="29" t="s">
        <v>1073</v>
      </c>
      <c r="E401" s="29"/>
      <c r="F401" s="29"/>
      <c r="G401" s="29">
        <f t="shared" si="5"/>
        <v>0</v>
      </c>
    </row>
    <row r="402" spans="1:7">
      <c r="A402" s="29" t="s">
        <v>286</v>
      </c>
      <c r="B402" s="29" t="s">
        <v>287</v>
      </c>
      <c r="C402" s="29" t="s">
        <v>924</v>
      </c>
      <c r="D402" s="29" t="s">
        <v>1074</v>
      </c>
      <c r="E402" s="29"/>
      <c r="F402" s="29">
        <v>167</v>
      </c>
      <c r="G402" s="29">
        <f t="shared" si="5"/>
        <v>167</v>
      </c>
    </row>
    <row r="403" spans="1:7">
      <c r="A403" s="29" t="s">
        <v>286</v>
      </c>
      <c r="B403" s="29" t="s">
        <v>287</v>
      </c>
      <c r="C403" s="29" t="s">
        <v>927</v>
      </c>
      <c r="D403" s="29" t="s">
        <v>1073</v>
      </c>
      <c r="E403" s="29"/>
      <c r="F403" s="29"/>
      <c r="G403" s="29">
        <f t="shared" si="5"/>
        <v>0</v>
      </c>
    </row>
    <row r="404" spans="1:7">
      <c r="A404" s="29" t="s">
        <v>286</v>
      </c>
      <c r="B404" s="29" t="s">
        <v>287</v>
      </c>
      <c r="C404" s="29" t="s">
        <v>947</v>
      </c>
      <c r="D404" s="29" t="s">
        <v>1073</v>
      </c>
      <c r="E404" s="29"/>
      <c r="F404" s="29"/>
      <c r="G404" s="29">
        <f t="shared" si="5"/>
        <v>0</v>
      </c>
    </row>
    <row r="405" spans="1:7">
      <c r="A405" s="29" t="s">
        <v>288</v>
      </c>
      <c r="B405" s="29" t="s">
        <v>289</v>
      </c>
      <c r="C405" s="29" t="s">
        <v>1550</v>
      </c>
      <c r="D405" s="29" t="s">
        <v>1093</v>
      </c>
      <c r="E405" s="29"/>
      <c r="F405" s="29"/>
      <c r="G405" s="29">
        <f t="shared" si="5"/>
        <v>0</v>
      </c>
    </row>
    <row r="406" spans="1:7">
      <c r="A406" s="29" t="s">
        <v>288</v>
      </c>
      <c r="B406" s="29" t="s">
        <v>289</v>
      </c>
      <c r="C406" s="29" t="s">
        <v>1710</v>
      </c>
      <c r="D406" s="29" t="s">
        <v>1134</v>
      </c>
      <c r="E406" s="29"/>
      <c r="F406" s="29">
        <v>14</v>
      </c>
      <c r="G406" s="29">
        <f t="shared" si="5"/>
        <v>14</v>
      </c>
    </row>
    <row r="407" spans="1:7">
      <c r="A407" s="29" t="s">
        <v>288</v>
      </c>
      <c r="B407" s="29" t="s">
        <v>289</v>
      </c>
      <c r="C407" s="29" t="s">
        <v>1548</v>
      </c>
      <c r="D407" s="29" t="s">
        <v>1091</v>
      </c>
      <c r="E407" s="29"/>
      <c r="F407" s="29">
        <v>200</v>
      </c>
      <c r="G407" s="29">
        <f t="shared" si="5"/>
        <v>200</v>
      </c>
    </row>
    <row r="408" spans="1:7">
      <c r="A408" s="29" t="s">
        <v>288</v>
      </c>
      <c r="B408" s="29" t="s">
        <v>289</v>
      </c>
      <c r="C408" s="29" t="s">
        <v>1711</v>
      </c>
      <c r="D408" s="29" t="s">
        <v>1398</v>
      </c>
      <c r="E408" s="29"/>
      <c r="F408" s="29">
        <v>226</v>
      </c>
      <c r="G408" s="29">
        <f t="shared" ref="G408:G471" si="6">E408+F408</f>
        <v>226</v>
      </c>
    </row>
    <row r="409" spans="1:7">
      <c r="A409" s="29" t="s">
        <v>288</v>
      </c>
      <c r="B409" s="29" t="s">
        <v>289</v>
      </c>
      <c r="C409" s="29" t="s">
        <v>1712</v>
      </c>
      <c r="D409" s="29" t="s">
        <v>1703</v>
      </c>
      <c r="E409" s="29"/>
      <c r="F409" s="29">
        <v>3925</v>
      </c>
      <c r="G409" s="29">
        <f t="shared" si="6"/>
        <v>3925</v>
      </c>
    </row>
    <row r="410" spans="1:7">
      <c r="A410" s="29" t="s">
        <v>288</v>
      </c>
      <c r="B410" s="29" t="s">
        <v>289</v>
      </c>
      <c r="C410" s="29" t="s">
        <v>1713</v>
      </c>
      <c r="D410" s="29" t="s">
        <v>1074</v>
      </c>
      <c r="E410" s="29"/>
      <c r="F410" s="29">
        <v>226</v>
      </c>
      <c r="G410" s="29">
        <f t="shared" si="6"/>
        <v>226</v>
      </c>
    </row>
    <row r="411" spans="1:7">
      <c r="A411" s="29" t="s">
        <v>288</v>
      </c>
      <c r="B411" s="29" t="s">
        <v>289</v>
      </c>
      <c r="C411" s="29" t="s">
        <v>1714</v>
      </c>
      <c r="D411" s="29" t="s">
        <v>1398</v>
      </c>
      <c r="E411" s="29"/>
      <c r="F411" s="29">
        <v>82</v>
      </c>
      <c r="G411" s="29">
        <f t="shared" si="6"/>
        <v>82</v>
      </c>
    </row>
    <row r="412" spans="1:7">
      <c r="A412" s="29" t="s">
        <v>288</v>
      </c>
      <c r="B412" s="29" t="s">
        <v>289</v>
      </c>
      <c r="C412" s="29" t="s">
        <v>1715</v>
      </c>
      <c r="D412" s="29" t="s">
        <v>1398</v>
      </c>
      <c r="E412" s="29"/>
      <c r="F412" s="29">
        <v>16</v>
      </c>
      <c r="G412" s="29">
        <f t="shared" si="6"/>
        <v>16</v>
      </c>
    </row>
    <row r="413" spans="1:7">
      <c r="A413" s="29" t="s">
        <v>288</v>
      </c>
      <c r="B413" s="29" t="s">
        <v>289</v>
      </c>
      <c r="C413" s="29" t="s">
        <v>1716</v>
      </c>
      <c r="D413" s="29" t="s">
        <v>1398</v>
      </c>
      <c r="E413" s="29"/>
      <c r="F413" s="29">
        <v>67</v>
      </c>
      <c r="G413" s="29">
        <f t="shared" si="6"/>
        <v>67</v>
      </c>
    </row>
    <row r="414" spans="1:7">
      <c r="A414" s="29" t="s">
        <v>288</v>
      </c>
      <c r="B414" s="29" t="s">
        <v>289</v>
      </c>
      <c r="C414" s="29" t="s">
        <v>1717</v>
      </c>
      <c r="D414" s="29" t="s">
        <v>1675</v>
      </c>
      <c r="E414" s="29"/>
      <c r="F414" s="29">
        <v>21</v>
      </c>
      <c r="G414" s="29">
        <f t="shared" si="6"/>
        <v>21</v>
      </c>
    </row>
    <row r="415" spans="1:7">
      <c r="A415" s="29" t="s">
        <v>288</v>
      </c>
      <c r="B415" s="29" t="s">
        <v>289</v>
      </c>
      <c r="C415" s="29" t="s">
        <v>1718</v>
      </c>
      <c r="D415" s="29" t="s">
        <v>1080</v>
      </c>
      <c r="E415" s="29"/>
      <c r="F415" s="29">
        <v>27</v>
      </c>
      <c r="G415" s="29">
        <f t="shared" si="6"/>
        <v>27</v>
      </c>
    </row>
    <row r="416" spans="1:7">
      <c r="A416" s="29" t="s">
        <v>288</v>
      </c>
      <c r="B416" s="29" t="s">
        <v>289</v>
      </c>
      <c r="C416" s="29" t="s">
        <v>751</v>
      </c>
      <c r="D416" s="29" t="s">
        <v>1675</v>
      </c>
      <c r="E416" s="29"/>
      <c r="F416" s="29"/>
      <c r="G416" s="29">
        <f t="shared" si="6"/>
        <v>0</v>
      </c>
    </row>
    <row r="417" spans="1:7">
      <c r="A417" s="29" t="s">
        <v>288</v>
      </c>
      <c r="B417" s="29" t="s">
        <v>289</v>
      </c>
      <c r="C417" s="29" t="s">
        <v>1546</v>
      </c>
      <c r="D417" s="29" t="s">
        <v>1073</v>
      </c>
      <c r="E417" s="29"/>
      <c r="F417" s="29">
        <v>104</v>
      </c>
      <c r="G417" s="29">
        <f t="shared" si="6"/>
        <v>104</v>
      </c>
    </row>
    <row r="418" spans="1:7">
      <c r="A418" s="29" t="s">
        <v>288</v>
      </c>
      <c r="B418" s="29" t="s">
        <v>289</v>
      </c>
      <c r="C418" s="29" t="s">
        <v>1545</v>
      </c>
      <c r="D418" s="29" t="s">
        <v>1077</v>
      </c>
      <c r="E418" s="29"/>
      <c r="F418" s="29"/>
      <c r="G418" s="29">
        <f t="shared" si="6"/>
        <v>0</v>
      </c>
    </row>
    <row r="419" spans="1:7">
      <c r="A419" s="29" t="s">
        <v>288</v>
      </c>
      <c r="B419" s="29" t="s">
        <v>289</v>
      </c>
      <c r="C419" s="29" t="s">
        <v>1164</v>
      </c>
      <c r="D419" s="29" t="s">
        <v>1077</v>
      </c>
      <c r="E419" s="29"/>
      <c r="F419" s="29"/>
      <c r="G419" s="29">
        <f t="shared" si="6"/>
        <v>0</v>
      </c>
    </row>
    <row r="420" spans="1:7">
      <c r="A420" s="29" t="s">
        <v>288</v>
      </c>
      <c r="B420" s="29" t="s">
        <v>289</v>
      </c>
      <c r="C420" s="29" t="s">
        <v>828</v>
      </c>
      <c r="D420" s="29" t="s">
        <v>1073</v>
      </c>
      <c r="E420" s="29"/>
      <c r="F420" s="29">
        <v>290</v>
      </c>
      <c r="G420" s="29">
        <f t="shared" si="6"/>
        <v>290</v>
      </c>
    </row>
    <row r="421" spans="1:7">
      <c r="A421" s="29" t="s">
        <v>288</v>
      </c>
      <c r="B421" s="29" t="s">
        <v>289</v>
      </c>
      <c r="C421" s="29" t="s">
        <v>1719</v>
      </c>
      <c r="D421" s="29" t="s">
        <v>1398</v>
      </c>
      <c r="E421" s="29"/>
      <c r="F421" s="29"/>
      <c r="G421" s="29">
        <f t="shared" si="6"/>
        <v>0</v>
      </c>
    </row>
    <row r="422" spans="1:7">
      <c r="A422" s="29" t="s">
        <v>288</v>
      </c>
      <c r="B422" s="29" t="s">
        <v>289</v>
      </c>
      <c r="C422" s="29" t="s">
        <v>557</v>
      </c>
      <c r="D422" s="29" t="s">
        <v>1074</v>
      </c>
      <c r="E422" s="29"/>
      <c r="F422" s="29">
        <v>65</v>
      </c>
      <c r="G422" s="29">
        <f t="shared" si="6"/>
        <v>65</v>
      </c>
    </row>
    <row r="423" spans="1:7">
      <c r="A423" s="29" t="s">
        <v>288</v>
      </c>
      <c r="B423" s="29" t="s">
        <v>289</v>
      </c>
      <c r="C423" s="29" t="s">
        <v>1543</v>
      </c>
      <c r="D423" s="29" t="s">
        <v>1073</v>
      </c>
      <c r="E423" s="29"/>
      <c r="F423" s="29"/>
      <c r="G423" s="29">
        <f t="shared" si="6"/>
        <v>0</v>
      </c>
    </row>
    <row r="424" spans="1:7">
      <c r="A424" s="29" t="s">
        <v>288</v>
      </c>
      <c r="B424" s="29" t="s">
        <v>289</v>
      </c>
      <c r="C424" s="29" t="s">
        <v>1541</v>
      </c>
      <c r="D424" s="29" t="s">
        <v>1073</v>
      </c>
      <c r="E424" s="29"/>
      <c r="F424" s="29"/>
      <c r="G424" s="29">
        <f t="shared" si="6"/>
        <v>0</v>
      </c>
    </row>
    <row r="425" spans="1:7">
      <c r="A425" s="29" t="s">
        <v>288</v>
      </c>
      <c r="B425" s="29" t="s">
        <v>289</v>
      </c>
      <c r="C425" s="29" t="s">
        <v>988</v>
      </c>
      <c r="D425" s="29" t="s">
        <v>1073</v>
      </c>
      <c r="E425" s="29"/>
      <c r="F425" s="29">
        <v>240</v>
      </c>
      <c r="G425" s="29">
        <f t="shared" si="6"/>
        <v>240</v>
      </c>
    </row>
    <row r="426" spans="1:7">
      <c r="A426" s="29" t="s">
        <v>288</v>
      </c>
      <c r="B426" s="29" t="s">
        <v>289</v>
      </c>
      <c r="C426" s="29" t="s">
        <v>1022</v>
      </c>
      <c r="D426" s="29" t="s">
        <v>1073</v>
      </c>
      <c r="E426" s="29"/>
      <c r="F426" s="29">
        <v>158</v>
      </c>
      <c r="G426" s="29">
        <f t="shared" si="6"/>
        <v>158</v>
      </c>
    </row>
    <row r="427" spans="1:7">
      <c r="A427" s="29" t="s">
        <v>288</v>
      </c>
      <c r="B427" s="29" t="s">
        <v>289</v>
      </c>
      <c r="C427" s="29" t="s">
        <v>1022</v>
      </c>
      <c r="D427" s="29" t="s">
        <v>1074</v>
      </c>
      <c r="E427" s="29"/>
      <c r="F427" s="29">
        <v>21</v>
      </c>
      <c r="G427" s="29">
        <f t="shared" si="6"/>
        <v>21</v>
      </c>
    </row>
    <row r="428" spans="1:7">
      <c r="A428" s="29" t="s">
        <v>290</v>
      </c>
      <c r="B428" s="29" t="s">
        <v>291</v>
      </c>
      <c r="C428" s="29" t="s">
        <v>1540</v>
      </c>
      <c r="D428" s="29" t="s">
        <v>1091</v>
      </c>
      <c r="E428" s="29"/>
      <c r="F428" s="29">
        <v>20</v>
      </c>
      <c r="G428" s="29">
        <f t="shared" si="6"/>
        <v>20</v>
      </c>
    </row>
    <row r="429" spans="1:7">
      <c r="A429" s="29" t="s">
        <v>290</v>
      </c>
      <c r="B429" s="29" t="s">
        <v>291</v>
      </c>
      <c r="C429" s="29" t="s">
        <v>1539</v>
      </c>
      <c r="D429" s="29" t="s">
        <v>1091</v>
      </c>
      <c r="E429" s="29"/>
      <c r="F429" s="29"/>
      <c r="G429" s="29">
        <f t="shared" si="6"/>
        <v>0</v>
      </c>
    </row>
    <row r="430" spans="1:7">
      <c r="A430" s="29" t="s">
        <v>290</v>
      </c>
      <c r="B430" s="29" t="s">
        <v>291</v>
      </c>
      <c r="C430" s="29" t="s">
        <v>726</v>
      </c>
      <c r="D430" s="29" t="s">
        <v>1073</v>
      </c>
      <c r="E430" s="29"/>
      <c r="F430" s="29"/>
      <c r="G430" s="29">
        <f t="shared" si="6"/>
        <v>0</v>
      </c>
    </row>
    <row r="431" spans="1:7">
      <c r="A431" s="29" t="s">
        <v>290</v>
      </c>
      <c r="B431" s="29" t="s">
        <v>291</v>
      </c>
      <c r="C431" s="29" t="s">
        <v>513</v>
      </c>
      <c r="D431" s="29" t="s">
        <v>1075</v>
      </c>
      <c r="E431" s="29"/>
      <c r="F431" s="29"/>
      <c r="G431" s="29">
        <f t="shared" si="6"/>
        <v>0</v>
      </c>
    </row>
    <row r="432" spans="1:7">
      <c r="A432" s="29" t="s">
        <v>290</v>
      </c>
      <c r="B432" s="29" t="s">
        <v>291</v>
      </c>
      <c r="C432" s="29" t="s">
        <v>513</v>
      </c>
      <c r="D432" s="29" t="s">
        <v>1074</v>
      </c>
      <c r="E432" s="29"/>
      <c r="F432" s="29"/>
      <c r="G432" s="29">
        <f t="shared" si="6"/>
        <v>0</v>
      </c>
    </row>
    <row r="433" spans="1:7">
      <c r="A433" s="29" t="s">
        <v>290</v>
      </c>
      <c r="B433" s="29" t="s">
        <v>291</v>
      </c>
      <c r="C433" s="29" t="s">
        <v>1538</v>
      </c>
      <c r="D433" s="29" t="s">
        <v>1073</v>
      </c>
      <c r="E433" s="29"/>
      <c r="F433" s="29"/>
      <c r="G433" s="29">
        <f t="shared" si="6"/>
        <v>0</v>
      </c>
    </row>
    <row r="434" spans="1:7">
      <c r="A434" s="29" t="s">
        <v>290</v>
      </c>
      <c r="B434" s="29" t="s">
        <v>291</v>
      </c>
      <c r="C434" s="29" t="s">
        <v>1537</v>
      </c>
      <c r="D434" s="29" t="s">
        <v>1191</v>
      </c>
      <c r="E434" s="29"/>
      <c r="F434" s="29">
        <v>400</v>
      </c>
      <c r="G434" s="29">
        <f t="shared" si="6"/>
        <v>400</v>
      </c>
    </row>
    <row r="435" spans="1:7">
      <c r="A435" s="29" t="s">
        <v>290</v>
      </c>
      <c r="B435" s="29" t="s">
        <v>291</v>
      </c>
      <c r="C435" s="29" t="s">
        <v>780</v>
      </c>
      <c r="D435" s="29" t="s">
        <v>1073</v>
      </c>
      <c r="E435" s="29"/>
      <c r="F435" s="29"/>
      <c r="G435" s="29">
        <f t="shared" si="6"/>
        <v>0</v>
      </c>
    </row>
    <row r="436" spans="1:7">
      <c r="A436" s="29" t="s">
        <v>290</v>
      </c>
      <c r="B436" s="29" t="s">
        <v>291</v>
      </c>
      <c r="C436" s="29" t="s">
        <v>780</v>
      </c>
      <c r="D436" s="29" t="s">
        <v>1074</v>
      </c>
      <c r="E436" s="29"/>
      <c r="F436" s="29">
        <v>5000</v>
      </c>
      <c r="G436" s="29">
        <f t="shared" si="6"/>
        <v>5000</v>
      </c>
    </row>
    <row r="437" spans="1:7">
      <c r="A437" s="29" t="s">
        <v>290</v>
      </c>
      <c r="B437" s="29" t="s">
        <v>291</v>
      </c>
      <c r="C437" s="29" t="s">
        <v>792</v>
      </c>
      <c r="D437" s="29" t="s">
        <v>1074</v>
      </c>
      <c r="E437" s="29"/>
      <c r="F437" s="29"/>
      <c r="G437" s="29">
        <f t="shared" si="6"/>
        <v>0</v>
      </c>
    </row>
    <row r="438" spans="1:7">
      <c r="A438" s="29" t="s">
        <v>290</v>
      </c>
      <c r="B438" s="29" t="s">
        <v>291</v>
      </c>
      <c r="C438" s="29" t="s">
        <v>541</v>
      </c>
      <c r="D438" s="29" t="s">
        <v>1073</v>
      </c>
      <c r="E438" s="29"/>
      <c r="F438" s="29">
        <v>2000</v>
      </c>
      <c r="G438" s="29">
        <f t="shared" si="6"/>
        <v>2000</v>
      </c>
    </row>
    <row r="439" spans="1:7">
      <c r="A439" s="29" t="s">
        <v>290</v>
      </c>
      <c r="B439" s="29" t="s">
        <v>291</v>
      </c>
      <c r="C439" s="29" t="s">
        <v>541</v>
      </c>
      <c r="D439" s="29" t="s">
        <v>1074</v>
      </c>
      <c r="E439" s="29"/>
      <c r="F439" s="29">
        <v>60</v>
      </c>
      <c r="G439" s="29">
        <f t="shared" si="6"/>
        <v>60</v>
      </c>
    </row>
    <row r="440" spans="1:7">
      <c r="A440" s="29" t="s">
        <v>290</v>
      </c>
      <c r="B440" s="29" t="s">
        <v>291</v>
      </c>
      <c r="C440" s="29" t="s">
        <v>1536</v>
      </c>
      <c r="D440" s="29" t="s">
        <v>1073</v>
      </c>
      <c r="E440" s="29"/>
      <c r="F440" s="29">
        <v>2652</v>
      </c>
      <c r="G440" s="29">
        <f t="shared" si="6"/>
        <v>2652</v>
      </c>
    </row>
    <row r="441" spans="1:7">
      <c r="A441" s="29" t="s">
        <v>290</v>
      </c>
      <c r="B441" s="29" t="s">
        <v>291</v>
      </c>
      <c r="C441" s="29" t="s">
        <v>1535</v>
      </c>
      <c r="D441" s="29" t="s">
        <v>1073</v>
      </c>
      <c r="E441" s="29"/>
      <c r="F441" s="29"/>
      <c r="G441" s="29">
        <f t="shared" si="6"/>
        <v>0</v>
      </c>
    </row>
    <row r="442" spans="1:7">
      <c r="A442" s="29" t="s">
        <v>290</v>
      </c>
      <c r="B442" s="29" t="s">
        <v>291</v>
      </c>
      <c r="C442" s="29" t="s">
        <v>1099</v>
      </c>
      <c r="D442" s="29" t="s">
        <v>1095</v>
      </c>
      <c r="E442" s="29"/>
      <c r="F442" s="29">
        <v>60</v>
      </c>
      <c r="G442" s="29">
        <f t="shared" si="6"/>
        <v>60</v>
      </c>
    </row>
    <row r="443" spans="1:7">
      <c r="A443" s="29" t="s">
        <v>290</v>
      </c>
      <c r="B443" s="29" t="s">
        <v>291</v>
      </c>
      <c r="C443" s="29" t="s">
        <v>1534</v>
      </c>
      <c r="D443" s="29" t="s">
        <v>1073</v>
      </c>
      <c r="E443" s="29"/>
      <c r="F443" s="29">
        <v>3100</v>
      </c>
      <c r="G443" s="29">
        <f t="shared" si="6"/>
        <v>3100</v>
      </c>
    </row>
    <row r="444" spans="1:7">
      <c r="A444" s="29" t="s">
        <v>290</v>
      </c>
      <c r="B444" s="29" t="s">
        <v>291</v>
      </c>
      <c r="C444" s="29" t="s">
        <v>1403</v>
      </c>
      <c r="D444" s="29" t="s">
        <v>1073</v>
      </c>
      <c r="E444" s="29"/>
      <c r="F444" s="29"/>
      <c r="G444" s="29">
        <f t="shared" si="6"/>
        <v>0</v>
      </c>
    </row>
    <row r="445" spans="1:7">
      <c r="A445" s="29" t="s">
        <v>290</v>
      </c>
      <c r="B445" s="29" t="s">
        <v>291</v>
      </c>
      <c r="C445" s="29" t="s">
        <v>1533</v>
      </c>
      <c r="D445" s="29" t="s">
        <v>1074</v>
      </c>
      <c r="E445" s="29"/>
      <c r="F445" s="29">
        <v>700</v>
      </c>
      <c r="G445" s="29">
        <f t="shared" si="6"/>
        <v>700</v>
      </c>
    </row>
    <row r="446" spans="1:7">
      <c r="A446" s="29" t="s">
        <v>290</v>
      </c>
      <c r="B446" s="29" t="s">
        <v>291</v>
      </c>
      <c r="C446" s="29" t="s">
        <v>1532</v>
      </c>
      <c r="D446" s="29" t="s">
        <v>1073</v>
      </c>
      <c r="E446" s="29"/>
      <c r="F446" s="29"/>
      <c r="G446" s="29">
        <f t="shared" si="6"/>
        <v>0</v>
      </c>
    </row>
    <row r="447" spans="1:7">
      <c r="A447" s="29" t="s">
        <v>290</v>
      </c>
      <c r="B447" s="29" t="s">
        <v>291</v>
      </c>
      <c r="C447" s="29" t="s">
        <v>1531</v>
      </c>
      <c r="D447" s="29" t="s">
        <v>1074</v>
      </c>
      <c r="E447" s="29"/>
      <c r="F447" s="29">
        <v>980</v>
      </c>
      <c r="G447" s="29">
        <f t="shared" si="6"/>
        <v>980</v>
      </c>
    </row>
    <row r="448" spans="1:7">
      <c r="A448" s="29" t="s">
        <v>290</v>
      </c>
      <c r="B448" s="29" t="s">
        <v>291</v>
      </c>
      <c r="C448" s="29" t="s">
        <v>1530</v>
      </c>
      <c r="D448" s="29" t="s">
        <v>1074</v>
      </c>
      <c r="E448" s="29"/>
      <c r="F448" s="29">
        <v>2275</v>
      </c>
      <c r="G448" s="29">
        <f t="shared" si="6"/>
        <v>2275</v>
      </c>
    </row>
    <row r="449" spans="1:7">
      <c r="A449" s="29" t="s">
        <v>290</v>
      </c>
      <c r="B449" s="29" t="s">
        <v>291</v>
      </c>
      <c r="C449" s="29" t="s">
        <v>949</v>
      </c>
      <c r="D449" s="29" t="s">
        <v>1073</v>
      </c>
      <c r="E449" s="29"/>
      <c r="F449" s="29">
        <v>75</v>
      </c>
      <c r="G449" s="29">
        <f t="shared" si="6"/>
        <v>75</v>
      </c>
    </row>
    <row r="450" spans="1:7">
      <c r="A450" s="29" t="s">
        <v>290</v>
      </c>
      <c r="B450" s="29" t="s">
        <v>291</v>
      </c>
      <c r="C450" s="29" t="s">
        <v>1405</v>
      </c>
      <c r="D450" s="29" t="s">
        <v>1073</v>
      </c>
      <c r="E450" s="29"/>
      <c r="F450" s="29">
        <v>300</v>
      </c>
      <c r="G450" s="29">
        <f t="shared" si="6"/>
        <v>300</v>
      </c>
    </row>
    <row r="451" spans="1:7">
      <c r="A451" s="29" t="s">
        <v>292</v>
      </c>
      <c r="B451" s="29" t="s">
        <v>293</v>
      </c>
      <c r="C451" s="29" t="s">
        <v>1529</v>
      </c>
      <c r="D451" s="29" t="s">
        <v>1080</v>
      </c>
      <c r="E451" s="29"/>
      <c r="F451" s="29">
        <v>18</v>
      </c>
      <c r="G451" s="29">
        <f t="shared" si="6"/>
        <v>18</v>
      </c>
    </row>
    <row r="452" spans="1:7">
      <c r="A452" s="29" t="s">
        <v>292</v>
      </c>
      <c r="B452" s="29" t="s">
        <v>293</v>
      </c>
      <c r="C452" s="29" t="s">
        <v>1720</v>
      </c>
      <c r="D452" s="29" t="s">
        <v>1080</v>
      </c>
      <c r="E452" s="29"/>
      <c r="F452" s="29"/>
      <c r="G452" s="29">
        <f t="shared" si="6"/>
        <v>0</v>
      </c>
    </row>
    <row r="453" spans="1:7">
      <c r="A453" s="29" t="s">
        <v>292</v>
      </c>
      <c r="B453" s="29" t="s">
        <v>293</v>
      </c>
      <c r="C453" s="29" t="s">
        <v>1525</v>
      </c>
      <c r="D453" s="29" t="s">
        <v>1091</v>
      </c>
      <c r="E453" s="29"/>
      <c r="F453" s="29"/>
      <c r="G453" s="29">
        <f t="shared" si="6"/>
        <v>0</v>
      </c>
    </row>
    <row r="454" spans="1:7">
      <c r="A454" s="29" t="s">
        <v>292</v>
      </c>
      <c r="B454" s="29" t="s">
        <v>293</v>
      </c>
      <c r="C454" s="29" t="s">
        <v>670</v>
      </c>
      <c r="D454" s="29" t="s">
        <v>1073</v>
      </c>
      <c r="E454" s="29"/>
      <c r="F454" s="29">
        <v>2000</v>
      </c>
      <c r="G454" s="29">
        <f t="shared" si="6"/>
        <v>2000</v>
      </c>
    </row>
    <row r="455" spans="1:7">
      <c r="A455" s="29" t="s">
        <v>292</v>
      </c>
      <c r="B455" s="29" t="s">
        <v>293</v>
      </c>
      <c r="C455" s="29" t="s">
        <v>765</v>
      </c>
      <c r="D455" s="29" t="s">
        <v>1073</v>
      </c>
      <c r="E455" s="29"/>
      <c r="F455" s="29">
        <v>140</v>
      </c>
      <c r="G455" s="29">
        <f t="shared" si="6"/>
        <v>140</v>
      </c>
    </row>
    <row r="456" spans="1:7">
      <c r="A456" s="29" t="s">
        <v>292</v>
      </c>
      <c r="B456" s="29" t="s">
        <v>293</v>
      </c>
      <c r="C456" s="29" t="s">
        <v>1058</v>
      </c>
      <c r="D456" s="29" t="s">
        <v>1112</v>
      </c>
      <c r="E456" s="29"/>
      <c r="F456" s="29">
        <v>24000</v>
      </c>
      <c r="G456" s="29">
        <f t="shared" si="6"/>
        <v>24000</v>
      </c>
    </row>
    <row r="457" spans="1:7">
      <c r="A457" s="29" t="s">
        <v>294</v>
      </c>
      <c r="B457" s="29" t="s">
        <v>295</v>
      </c>
      <c r="C457" s="29" t="s">
        <v>682</v>
      </c>
      <c r="D457" s="29" t="s">
        <v>1073</v>
      </c>
      <c r="E457" s="29"/>
      <c r="F457" s="29">
        <v>1200</v>
      </c>
      <c r="G457" s="29">
        <f t="shared" si="6"/>
        <v>1200</v>
      </c>
    </row>
    <row r="458" spans="1:7">
      <c r="A458" s="29" t="s">
        <v>294</v>
      </c>
      <c r="B458" s="29" t="s">
        <v>295</v>
      </c>
      <c r="C458" s="29" t="s">
        <v>726</v>
      </c>
      <c r="D458" s="29" t="s">
        <v>1073</v>
      </c>
      <c r="E458" s="29"/>
      <c r="F458" s="29"/>
      <c r="G458" s="29">
        <f t="shared" si="6"/>
        <v>0</v>
      </c>
    </row>
    <row r="459" spans="1:7">
      <c r="A459" s="29" t="s">
        <v>294</v>
      </c>
      <c r="B459" s="29" t="s">
        <v>295</v>
      </c>
      <c r="C459" s="29" t="s">
        <v>1523</v>
      </c>
      <c r="D459" s="29" t="s">
        <v>1073</v>
      </c>
      <c r="E459" s="29"/>
      <c r="F459" s="29"/>
      <c r="G459" s="29">
        <f t="shared" si="6"/>
        <v>0</v>
      </c>
    </row>
    <row r="460" spans="1:7">
      <c r="A460" s="29" t="s">
        <v>294</v>
      </c>
      <c r="B460" s="29" t="s">
        <v>295</v>
      </c>
      <c r="C460" s="29" t="s">
        <v>1523</v>
      </c>
      <c r="D460" s="29" t="s">
        <v>1074</v>
      </c>
      <c r="E460" s="29"/>
      <c r="F460" s="29">
        <v>300</v>
      </c>
      <c r="G460" s="29">
        <f t="shared" si="6"/>
        <v>300</v>
      </c>
    </row>
    <row r="461" spans="1:7">
      <c r="A461" s="29" t="s">
        <v>294</v>
      </c>
      <c r="B461" s="29" t="s">
        <v>295</v>
      </c>
      <c r="C461" s="29" t="s">
        <v>755</v>
      </c>
      <c r="D461" s="29" t="s">
        <v>1073</v>
      </c>
      <c r="E461" s="29"/>
      <c r="F461" s="29">
        <v>122</v>
      </c>
      <c r="G461" s="29">
        <f t="shared" si="6"/>
        <v>122</v>
      </c>
    </row>
    <row r="462" spans="1:7">
      <c r="A462" s="29" t="s">
        <v>294</v>
      </c>
      <c r="B462" s="29" t="s">
        <v>295</v>
      </c>
      <c r="C462" s="29" t="s">
        <v>1109</v>
      </c>
      <c r="D462" s="29" t="s">
        <v>1073</v>
      </c>
      <c r="E462" s="29"/>
      <c r="F462" s="29"/>
      <c r="G462" s="29">
        <f t="shared" si="6"/>
        <v>0</v>
      </c>
    </row>
    <row r="463" spans="1:7">
      <c r="A463" s="29" t="s">
        <v>294</v>
      </c>
      <c r="B463" s="29" t="s">
        <v>295</v>
      </c>
      <c r="C463" s="29" t="s">
        <v>1360</v>
      </c>
      <c r="D463" s="29" t="s">
        <v>1074</v>
      </c>
      <c r="E463" s="29"/>
      <c r="F463" s="29"/>
      <c r="G463" s="29">
        <f t="shared" si="6"/>
        <v>0</v>
      </c>
    </row>
    <row r="464" spans="1:7">
      <c r="A464" s="29" t="s">
        <v>294</v>
      </c>
      <c r="B464" s="29" t="s">
        <v>295</v>
      </c>
      <c r="C464" s="29" t="s">
        <v>1452</v>
      </c>
      <c r="D464" s="29" t="s">
        <v>1073</v>
      </c>
      <c r="E464" s="29"/>
      <c r="F464" s="29">
        <v>2000</v>
      </c>
      <c r="G464" s="29">
        <f t="shared" si="6"/>
        <v>2000</v>
      </c>
    </row>
    <row r="465" spans="1:7">
      <c r="A465" s="29" t="s">
        <v>294</v>
      </c>
      <c r="B465" s="29" t="s">
        <v>295</v>
      </c>
      <c r="C465" s="29" t="s">
        <v>880</v>
      </c>
      <c r="D465" s="29" t="s">
        <v>1073</v>
      </c>
      <c r="E465" s="29"/>
      <c r="F465" s="29"/>
      <c r="G465" s="29">
        <f t="shared" si="6"/>
        <v>0</v>
      </c>
    </row>
    <row r="466" spans="1:7">
      <c r="A466" s="29" t="s">
        <v>294</v>
      </c>
      <c r="B466" s="29" t="s">
        <v>295</v>
      </c>
      <c r="C466" s="29" t="s">
        <v>889</v>
      </c>
      <c r="D466" s="29" t="s">
        <v>1073</v>
      </c>
      <c r="E466" s="29"/>
      <c r="F466" s="29">
        <v>3225</v>
      </c>
      <c r="G466" s="29">
        <f t="shared" si="6"/>
        <v>3225</v>
      </c>
    </row>
    <row r="467" spans="1:7">
      <c r="A467" s="29" t="s">
        <v>294</v>
      </c>
      <c r="B467" s="29" t="s">
        <v>295</v>
      </c>
      <c r="C467" s="29" t="s">
        <v>889</v>
      </c>
      <c r="D467" s="29" t="s">
        <v>1074</v>
      </c>
      <c r="E467" s="29"/>
      <c r="F467" s="29">
        <v>60</v>
      </c>
      <c r="G467" s="29">
        <f t="shared" si="6"/>
        <v>60</v>
      </c>
    </row>
    <row r="468" spans="1:7">
      <c r="A468" s="29" t="s">
        <v>294</v>
      </c>
      <c r="B468" s="29" t="s">
        <v>295</v>
      </c>
      <c r="C468" s="29" t="s">
        <v>562</v>
      </c>
      <c r="D468" s="29" t="s">
        <v>1073</v>
      </c>
      <c r="E468" s="29"/>
      <c r="F468" s="29"/>
      <c r="G468" s="29">
        <f t="shared" si="6"/>
        <v>0</v>
      </c>
    </row>
    <row r="469" spans="1:7">
      <c r="A469" s="29" t="s">
        <v>294</v>
      </c>
      <c r="B469" s="29" t="s">
        <v>295</v>
      </c>
      <c r="C469" s="29" t="s">
        <v>562</v>
      </c>
      <c r="D469" s="29" t="s">
        <v>1074</v>
      </c>
      <c r="E469" s="29"/>
      <c r="F469" s="29"/>
      <c r="G469" s="29">
        <f t="shared" si="6"/>
        <v>0</v>
      </c>
    </row>
    <row r="470" spans="1:7">
      <c r="A470" s="29" t="s">
        <v>294</v>
      </c>
      <c r="B470" s="29" t="s">
        <v>295</v>
      </c>
      <c r="C470" s="29" t="s">
        <v>563</v>
      </c>
      <c r="D470" s="29" t="s">
        <v>1074</v>
      </c>
      <c r="E470" s="29"/>
      <c r="F470" s="29"/>
      <c r="G470" s="29">
        <f t="shared" si="6"/>
        <v>0</v>
      </c>
    </row>
    <row r="471" spans="1:7">
      <c r="A471" s="29" t="s">
        <v>294</v>
      </c>
      <c r="B471" s="29" t="s">
        <v>295</v>
      </c>
      <c r="C471" s="29" t="s">
        <v>564</v>
      </c>
      <c r="D471" s="29" t="s">
        <v>1074</v>
      </c>
      <c r="E471" s="29"/>
      <c r="F471" s="29"/>
      <c r="G471" s="29">
        <f t="shared" si="6"/>
        <v>0</v>
      </c>
    </row>
    <row r="472" spans="1:7">
      <c r="A472" s="29" t="s">
        <v>294</v>
      </c>
      <c r="B472" s="29" t="s">
        <v>295</v>
      </c>
      <c r="C472" s="29" t="s">
        <v>565</v>
      </c>
      <c r="D472" s="29" t="s">
        <v>1074</v>
      </c>
      <c r="E472" s="29"/>
      <c r="F472" s="29"/>
      <c r="G472" s="29">
        <f t="shared" ref="G472:G535" si="7">E472+F472</f>
        <v>0</v>
      </c>
    </row>
    <row r="473" spans="1:7">
      <c r="A473" s="29" t="s">
        <v>294</v>
      </c>
      <c r="B473" s="29" t="s">
        <v>295</v>
      </c>
      <c r="C473" s="29" t="s">
        <v>1521</v>
      </c>
      <c r="D473" s="29" t="s">
        <v>1073</v>
      </c>
      <c r="E473" s="29"/>
      <c r="F473" s="29"/>
      <c r="G473" s="29">
        <f t="shared" si="7"/>
        <v>0</v>
      </c>
    </row>
    <row r="474" spans="1:7">
      <c r="A474" s="29" t="s">
        <v>294</v>
      </c>
      <c r="B474" s="29" t="s">
        <v>295</v>
      </c>
      <c r="C474" s="29" t="s">
        <v>964</v>
      </c>
      <c r="D474" s="29" t="s">
        <v>1074</v>
      </c>
      <c r="E474" s="29"/>
      <c r="F474" s="29">
        <v>107</v>
      </c>
      <c r="G474" s="29">
        <f t="shared" si="7"/>
        <v>107</v>
      </c>
    </row>
    <row r="475" spans="1:7">
      <c r="A475" s="29" t="s">
        <v>294</v>
      </c>
      <c r="B475" s="29" t="s">
        <v>295</v>
      </c>
      <c r="C475" s="29" t="s">
        <v>1119</v>
      </c>
      <c r="D475" s="29" t="s">
        <v>1073</v>
      </c>
      <c r="E475" s="29"/>
      <c r="F475" s="29"/>
      <c r="G475" s="29">
        <f t="shared" si="7"/>
        <v>0</v>
      </c>
    </row>
    <row r="476" spans="1:7">
      <c r="A476" s="29" t="s">
        <v>294</v>
      </c>
      <c r="B476" s="29" t="s">
        <v>295</v>
      </c>
      <c r="C476" s="29" t="s">
        <v>570</v>
      </c>
      <c r="D476" s="29" t="s">
        <v>1074</v>
      </c>
      <c r="E476" s="29"/>
      <c r="F476" s="29">
        <v>400</v>
      </c>
      <c r="G476" s="29">
        <f t="shared" si="7"/>
        <v>400</v>
      </c>
    </row>
    <row r="477" spans="1:7">
      <c r="A477" s="29" t="s">
        <v>294</v>
      </c>
      <c r="B477" s="29" t="s">
        <v>295</v>
      </c>
      <c r="C477" s="29" t="s">
        <v>1520</v>
      </c>
      <c r="D477" s="29" t="s">
        <v>1073</v>
      </c>
      <c r="E477" s="29"/>
      <c r="F477" s="29">
        <v>2716</v>
      </c>
      <c r="G477" s="29">
        <f t="shared" si="7"/>
        <v>2716</v>
      </c>
    </row>
    <row r="478" spans="1:7">
      <c r="A478" s="29" t="s">
        <v>294</v>
      </c>
      <c r="B478" s="29" t="s">
        <v>295</v>
      </c>
      <c r="C478" s="29" t="s">
        <v>1519</v>
      </c>
      <c r="D478" s="29" t="s">
        <v>1073</v>
      </c>
      <c r="E478" s="29"/>
      <c r="F478" s="29">
        <v>11626</v>
      </c>
      <c r="G478" s="29">
        <f t="shared" si="7"/>
        <v>11626</v>
      </c>
    </row>
    <row r="479" spans="1:7">
      <c r="A479" s="29" t="s">
        <v>294</v>
      </c>
      <c r="B479" s="29" t="s">
        <v>295</v>
      </c>
      <c r="C479" s="29" t="s">
        <v>1518</v>
      </c>
      <c r="D479" s="29" t="s">
        <v>1073</v>
      </c>
      <c r="E479" s="29"/>
      <c r="F479" s="29">
        <v>350</v>
      </c>
      <c r="G479" s="29">
        <f t="shared" si="7"/>
        <v>350</v>
      </c>
    </row>
    <row r="480" spans="1:7">
      <c r="A480" s="29" t="s">
        <v>294</v>
      </c>
      <c r="B480" s="29" t="s">
        <v>295</v>
      </c>
      <c r="C480" s="29" t="s">
        <v>1517</v>
      </c>
      <c r="D480" s="29" t="s">
        <v>1093</v>
      </c>
      <c r="E480" s="29"/>
      <c r="F480" s="29">
        <v>400</v>
      </c>
      <c r="G480" s="29">
        <f t="shared" si="7"/>
        <v>400</v>
      </c>
    </row>
    <row r="481" spans="1:7">
      <c r="A481" s="29" t="s">
        <v>294</v>
      </c>
      <c r="B481" s="29" t="s">
        <v>295</v>
      </c>
      <c r="C481" s="29" t="s">
        <v>1023</v>
      </c>
      <c r="D481" s="29" t="s">
        <v>1098</v>
      </c>
      <c r="E481" s="29"/>
      <c r="F481" s="29">
        <v>150</v>
      </c>
      <c r="G481" s="29">
        <f t="shared" si="7"/>
        <v>150</v>
      </c>
    </row>
    <row r="482" spans="1:7">
      <c r="A482" s="29" t="s">
        <v>294</v>
      </c>
      <c r="B482" s="29" t="s">
        <v>295</v>
      </c>
      <c r="C482" s="29" t="s">
        <v>1031</v>
      </c>
      <c r="D482" s="29" t="s">
        <v>1073</v>
      </c>
      <c r="E482" s="29"/>
      <c r="F482" s="29">
        <v>536</v>
      </c>
      <c r="G482" s="29">
        <f t="shared" si="7"/>
        <v>536</v>
      </c>
    </row>
    <row r="483" spans="1:7">
      <c r="A483" s="29" t="s">
        <v>294</v>
      </c>
      <c r="B483" s="29" t="s">
        <v>295</v>
      </c>
      <c r="C483" s="29" t="s">
        <v>1516</v>
      </c>
      <c r="D483" s="29" t="s">
        <v>1073</v>
      </c>
      <c r="E483" s="29"/>
      <c r="F483" s="29">
        <v>116</v>
      </c>
      <c r="G483" s="29">
        <f t="shared" si="7"/>
        <v>116</v>
      </c>
    </row>
    <row r="484" spans="1:7">
      <c r="A484" s="29" t="s">
        <v>294</v>
      </c>
      <c r="B484" s="29" t="s">
        <v>295</v>
      </c>
      <c r="C484" s="29" t="s">
        <v>1516</v>
      </c>
      <c r="D484" s="29" t="s">
        <v>1091</v>
      </c>
      <c r="E484" s="29"/>
      <c r="F484" s="29">
        <v>63</v>
      </c>
      <c r="G484" s="29">
        <f t="shared" si="7"/>
        <v>63</v>
      </c>
    </row>
    <row r="485" spans="1:7">
      <c r="A485" s="29" t="s">
        <v>294</v>
      </c>
      <c r="B485" s="29" t="s">
        <v>295</v>
      </c>
      <c r="C485" s="29" t="s">
        <v>1041</v>
      </c>
      <c r="D485" s="29" t="s">
        <v>1073</v>
      </c>
      <c r="E485" s="29"/>
      <c r="F485" s="29">
        <v>143</v>
      </c>
      <c r="G485" s="29">
        <f t="shared" si="7"/>
        <v>143</v>
      </c>
    </row>
    <row r="486" spans="1:7">
      <c r="A486" s="29" t="s">
        <v>294</v>
      </c>
      <c r="B486" s="29" t="s">
        <v>295</v>
      </c>
      <c r="C486" s="29" t="s">
        <v>1054</v>
      </c>
      <c r="D486" s="29" t="s">
        <v>1074</v>
      </c>
      <c r="E486" s="29"/>
      <c r="F486" s="29">
        <v>251</v>
      </c>
      <c r="G486" s="29">
        <f t="shared" si="7"/>
        <v>251</v>
      </c>
    </row>
    <row r="487" spans="1:7">
      <c r="A487" s="29" t="s">
        <v>296</v>
      </c>
      <c r="B487" s="29" t="s">
        <v>297</v>
      </c>
      <c r="C487" s="29" t="s">
        <v>1721</v>
      </c>
      <c r="D487" s="29" t="s">
        <v>1074</v>
      </c>
      <c r="E487" s="29"/>
      <c r="F487" s="29">
        <v>3</v>
      </c>
      <c r="G487" s="29">
        <f t="shared" si="7"/>
        <v>3</v>
      </c>
    </row>
    <row r="488" spans="1:7">
      <c r="A488" s="29" t="s">
        <v>296</v>
      </c>
      <c r="B488" s="29" t="s">
        <v>297</v>
      </c>
      <c r="C488" s="29" t="s">
        <v>1515</v>
      </c>
      <c r="D488" s="29" t="s">
        <v>1073</v>
      </c>
      <c r="E488" s="29"/>
      <c r="F488" s="29"/>
      <c r="G488" s="29">
        <f t="shared" si="7"/>
        <v>0</v>
      </c>
    </row>
    <row r="489" spans="1:7">
      <c r="A489" s="29" t="s">
        <v>296</v>
      </c>
      <c r="B489" s="29" t="s">
        <v>297</v>
      </c>
      <c r="C489" s="29" t="s">
        <v>693</v>
      </c>
      <c r="D489" s="29" t="s">
        <v>1073</v>
      </c>
      <c r="E489" s="29"/>
      <c r="F489" s="29"/>
      <c r="G489" s="29">
        <f t="shared" si="7"/>
        <v>0</v>
      </c>
    </row>
    <row r="490" spans="1:7">
      <c r="A490" s="29" t="s">
        <v>296</v>
      </c>
      <c r="B490" s="29" t="s">
        <v>297</v>
      </c>
      <c r="C490" s="29" t="s">
        <v>693</v>
      </c>
      <c r="D490" s="29" t="s">
        <v>1074</v>
      </c>
      <c r="E490" s="29"/>
      <c r="F490" s="29"/>
      <c r="G490" s="29">
        <f t="shared" si="7"/>
        <v>0</v>
      </c>
    </row>
    <row r="491" spans="1:7">
      <c r="A491" s="29" t="s">
        <v>296</v>
      </c>
      <c r="B491" s="29" t="s">
        <v>297</v>
      </c>
      <c r="C491" s="29" t="s">
        <v>511</v>
      </c>
      <c r="D491" s="29" t="s">
        <v>1073</v>
      </c>
      <c r="E491" s="29"/>
      <c r="F491" s="29"/>
      <c r="G491" s="29">
        <f t="shared" si="7"/>
        <v>0</v>
      </c>
    </row>
    <row r="492" spans="1:7">
      <c r="A492" s="29" t="s">
        <v>296</v>
      </c>
      <c r="B492" s="29" t="s">
        <v>297</v>
      </c>
      <c r="C492" s="29" t="s">
        <v>1514</v>
      </c>
      <c r="D492" s="29" t="s">
        <v>1074</v>
      </c>
      <c r="E492" s="29"/>
      <c r="F492" s="29"/>
      <c r="G492" s="29">
        <f t="shared" si="7"/>
        <v>0</v>
      </c>
    </row>
    <row r="493" spans="1:7">
      <c r="A493" s="29" t="s">
        <v>296</v>
      </c>
      <c r="B493" s="29" t="s">
        <v>297</v>
      </c>
      <c r="C493" s="29" t="s">
        <v>1513</v>
      </c>
      <c r="D493" s="29" t="s">
        <v>1077</v>
      </c>
      <c r="E493" s="29"/>
      <c r="F493" s="29"/>
      <c r="G493" s="29">
        <f t="shared" si="7"/>
        <v>0</v>
      </c>
    </row>
    <row r="494" spans="1:7">
      <c r="A494" s="29" t="s">
        <v>296</v>
      </c>
      <c r="B494" s="29" t="s">
        <v>297</v>
      </c>
      <c r="C494" s="29" t="s">
        <v>911</v>
      </c>
      <c r="D494" s="29" t="s">
        <v>1095</v>
      </c>
      <c r="E494" s="29"/>
      <c r="F494" s="29"/>
      <c r="G494" s="29">
        <f t="shared" si="7"/>
        <v>0</v>
      </c>
    </row>
    <row r="495" spans="1:7">
      <c r="A495" s="29" t="s">
        <v>296</v>
      </c>
      <c r="B495" s="29" t="s">
        <v>297</v>
      </c>
      <c r="C495" s="29" t="s">
        <v>1084</v>
      </c>
      <c r="D495" s="29" t="s">
        <v>1073</v>
      </c>
      <c r="E495" s="29"/>
      <c r="F495" s="29"/>
      <c r="G495" s="29">
        <f t="shared" si="7"/>
        <v>0</v>
      </c>
    </row>
    <row r="496" spans="1:7">
      <c r="A496" s="29" t="s">
        <v>296</v>
      </c>
      <c r="B496" s="29" t="s">
        <v>297</v>
      </c>
      <c r="C496" s="29" t="s">
        <v>1512</v>
      </c>
      <c r="D496" s="29" t="s">
        <v>1074</v>
      </c>
      <c r="E496" s="29"/>
      <c r="F496" s="29">
        <v>2425</v>
      </c>
      <c r="G496" s="29">
        <f t="shared" si="7"/>
        <v>2425</v>
      </c>
    </row>
    <row r="497" spans="1:7">
      <c r="A497" s="29" t="s">
        <v>296</v>
      </c>
      <c r="B497" s="29" t="s">
        <v>297</v>
      </c>
      <c r="C497" s="29" t="s">
        <v>1511</v>
      </c>
      <c r="D497" s="29" t="s">
        <v>1073</v>
      </c>
      <c r="E497" s="29"/>
      <c r="F497" s="29">
        <v>4000</v>
      </c>
      <c r="G497" s="29">
        <f t="shared" si="7"/>
        <v>4000</v>
      </c>
    </row>
    <row r="498" spans="1:7">
      <c r="A498" s="29" t="s">
        <v>296</v>
      </c>
      <c r="B498" s="29" t="s">
        <v>297</v>
      </c>
      <c r="C498" s="29" t="s">
        <v>1463</v>
      </c>
      <c r="D498" s="29" t="s">
        <v>1073</v>
      </c>
      <c r="E498" s="29"/>
      <c r="F498" s="29"/>
      <c r="G498" s="29">
        <f t="shared" si="7"/>
        <v>0</v>
      </c>
    </row>
    <row r="499" spans="1:7">
      <c r="A499" s="29" t="s">
        <v>296</v>
      </c>
      <c r="B499" s="29" t="s">
        <v>297</v>
      </c>
      <c r="C499" s="29" t="s">
        <v>562</v>
      </c>
      <c r="D499" s="29" t="s">
        <v>1073</v>
      </c>
      <c r="E499" s="29"/>
      <c r="F499" s="29">
        <v>900</v>
      </c>
      <c r="G499" s="29">
        <f t="shared" si="7"/>
        <v>900</v>
      </c>
    </row>
    <row r="500" spans="1:7">
      <c r="A500" s="29" t="s">
        <v>296</v>
      </c>
      <c r="B500" s="29" t="s">
        <v>297</v>
      </c>
      <c r="C500" s="29" t="s">
        <v>565</v>
      </c>
      <c r="D500" s="29" t="s">
        <v>1073</v>
      </c>
      <c r="E500" s="29"/>
      <c r="F500" s="29"/>
      <c r="G500" s="29">
        <f t="shared" si="7"/>
        <v>0</v>
      </c>
    </row>
    <row r="501" spans="1:7">
      <c r="A501" s="29" t="s">
        <v>296</v>
      </c>
      <c r="B501" s="29" t="s">
        <v>297</v>
      </c>
      <c r="C501" s="29" t="s">
        <v>1510</v>
      </c>
      <c r="D501" s="29" t="s">
        <v>1074</v>
      </c>
      <c r="E501" s="29"/>
      <c r="F501" s="29">
        <v>2</v>
      </c>
      <c r="G501" s="29">
        <f t="shared" si="7"/>
        <v>2</v>
      </c>
    </row>
    <row r="502" spans="1:7">
      <c r="A502" s="29" t="s">
        <v>298</v>
      </c>
      <c r="B502" s="29" t="s">
        <v>299</v>
      </c>
      <c r="C502" s="29" t="s">
        <v>487</v>
      </c>
      <c r="D502" s="29" t="s">
        <v>1075</v>
      </c>
      <c r="E502" s="29"/>
      <c r="F502" s="29">
        <v>60673</v>
      </c>
      <c r="G502" s="29">
        <f t="shared" si="7"/>
        <v>60673</v>
      </c>
    </row>
    <row r="503" spans="1:7">
      <c r="A503" s="29" t="s">
        <v>298</v>
      </c>
      <c r="B503" s="29" t="s">
        <v>299</v>
      </c>
      <c r="C503" s="29" t="s">
        <v>649</v>
      </c>
      <c r="D503" s="29" t="s">
        <v>1073</v>
      </c>
      <c r="E503" s="29"/>
      <c r="F503" s="29"/>
      <c r="G503" s="29">
        <f t="shared" si="7"/>
        <v>0</v>
      </c>
    </row>
    <row r="504" spans="1:7">
      <c r="A504" s="29" t="s">
        <v>298</v>
      </c>
      <c r="B504" s="29" t="s">
        <v>299</v>
      </c>
      <c r="C504" s="29" t="s">
        <v>490</v>
      </c>
      <c r="D504" s="29" t="s">
        <v>1075</v>
      </c>
      <c r="E504" s="29"/>
      <c r="F504" s="29">
        <v>7</v>
      </c>
      <c r="G504" s="29">
        <f t="shared" si="7"/>
        <v>7</v>
      </c>
    </row>
    <row r="505" spans="1:7">
      <c r="A505" s="29" t="s">
        <v>298</v>
      </c>
      <c r="B505" s="29" t="s">
        <v>299</v>
      </c>
      <c r="C505" s="29" t="s">
        <v>492</v>
      </c>
      <c r="D505" s="29" t="s">
        <v>1112</v>
      </c>
      <c r="E505" s="29"/>
      <c r="F505" s="29"/>
      <c r="G505" s="29">
        <f t="shared" si="7"/>
        <v>0</v>
      </c>
    </row>
    <row r="506" spans="1:7">
      <c r="A506" s="29" t="s">
        <v>298</v>
      </c>
      <c r="B506" s="29" t="s">
        <v>299</v>
      </c>
      <c r="C506" s="29" t="s">
        <v>494</v>
      </c>
      <c r="D506" s="29" t="s">
        <v>1101</v>
      </c>
      <c r="E506" s="29"/>
      <c r="F506" s="29">
        <v>390416</v>
      </c>
      <c r="G506" s="29">
        <f t="shared" si="7"/>
        <v>390416</v>
      </c>
    </row>
    <row r="507" spans="1:7">
      <c r="A507" s="29" t="s">
        <v>298</v>
      </c>
      <c r="B507" s="29" t="s">
        <v>299</v>
      </c>
      <c r="C507" s="29" t="s">
        <v>501</v>
      </c>
      <c r="D507" s="29" t="s">
        <v>1074</v>
      </c>
      <c r="E507" s="29"/>
      <c r="F507" s="29">
        <v>325000</v>
      </c>
      <c r="G507" s="29">
        <f t="shared" si="7"/>
        <v>325000</v>
      </c>
    </row>
    <row r="508" spans="1:7">
      <c r="A508" s="29" t="s">
        <v>298</v>
      </c>
      <c r="B508" s="29" t="s">
        <v>299</v>
      </c>
      <c r="C508" s="29" t="s">
        <v>702</v>
      </c>
      <c r="D508" s="29" t="s">
        <v>1073</v>
      </c>
      <c r="E508" s="29"/>
      <c r="F508" s="29"/>
      <c r="G508" s="29">
        <f t="shared" si="7"/>
        <v>0</v>
      </c>
    </row>
    <row r="509" spans="1:7">
      <c r="A509" s="29" t="s">
        <v>298</v>
      </c>
      <c r="B509" s="29" t="s">
        <v>299</v>
      </c>
      <c r="C509" s="29" t="s">
        <v>1722</v>
      </c>
      <c r="D509" s="29" t="s">
        <v>1080</v>
      </c>
      <c r="E509" s="29"/>
      <c r="F509" s="29"/>
      <c r="G509" s="29">
        <f t="shared" si="7"/>
        <v>0</v>
      </c>
    </row>
    <row r="510" spans="1:7">
      <c r="A510" s="29" t="s">
        <v>298</v>
      </c>
      <c r="B510" s="29" t="s">
        <v>299</v>
      </c>
      <c r="C510" s="29" t="s">
        <v>534</v>
      </c>
      <c r="D510" s="29" t="s">
        <v>1075</v>
      </c>
      <c r="E510" s="29"/>
      <c r="F510" s="29"/>
      <c r="G510" s="29">
        <f t="shared" si="7"/>
        <v>0</v>
      </c>
    </row>
    <row r="511" spans="1:7">
      <c r="A511" s="29" t="s">
        <v>298</v>
      </c>
      <c r="B511" s="29" t="s">
        <v>299</v>
      </c>
      <c r="C511" s="29" t="s">
        <v>544</v>
      </c>
      <c r="D511" s="29" t="s">
        <v>1112</v>
      </c>
      <c r="E511" s="29"/>
      <c r="F511" s="29">
        <v>27091</v>
      </c>
      <c r="G511" s="29">
        <f t="shared" si="7"/>
        <v>27091</v>
      </c>
    </row>
    <row r="512" spans="1:7">
      <c r="A512" s="29" t="s">
        <v>298</v>
      </c>
      <c r="B512" s="29" t="s">
        <v>299</v>
      </c>
      <c r="C512" s="29" t="s">
        <v>545</v>
      </c>
      <c r="D512" s="29" t="s">
        <v>1074</v>
      </c>
      <c r="E512" s="29"/>
      <c r="F512" s="29"/>
      <c r="G512" s="29">
        <f t="shared" si="7"/>
        <v>0</v>
      </c>
    </row>
    <row r="513" spans="1:7">
      <c r="A513" s="29" t="s">
        <v>298</v>
      </c>
      <c r="B513" s="29" t="s">
        <v>299</v>
      </c>
      <c r="C513" s="29" t="s">
        <v>1508</v>
      </c>
      <c r="D513" s="29" t="s">
        <v>1073</v>
      </c>
      <c r="E513" s="29"/>
      <c r="F513" s="29"/>
      <c r="G513" s="29">
        <f t="shared" si="7"/>
        <v>0</v>
      </c>
    </row>
    <row r="514" spans="1:7">
      <c r="A514" s="29" t="s">
        <v>298</v>
      </c>
      <c r="B514" s="29" t="s">
        <v>299</v>
      </c>
      <c r="C514" s="29" t="s">
        <v>841</v>
      </c>
      <c r="D514" s="29" t="s">
        <v>1074</v>
      </c>
      <c r="E514" s="29"/>
      <c r="F514" s="29"/>
      <c r="G514" s="29">
        <f t="shared" si="7"/>
        <v>0</v>
      </c>
    </row>
    <row r="515" spans="1:7">
      <c r="A515" s="29" t="s">
        <v>298</v>
      </c>
      <c r="B515" s="29" t="s">
        <v>299</v>
      </c>
      <c r="C515" s="29" t="s">
        <v>842</v>
      </c>
      <c r="D515" s="29" t="s">
        <v>1073</v>
      </c>
      <c r="E515" s="29"/>
      <c r="F515" s="29"/>
      <c r="G515" s="29">
        <f t="shared" si="7"/>
        <v>0</v>
      </c>
    </row>
    <row r="516" spans="1:7">
      <c r="A516" s="29" t="s">
        <v>298</v>
      </c>
      <c r="B516" s="29" t="s">
        <v>299</v>
      </c>
      <c r="C516" s="29" t="s">
        <v>844</v>
      </c>
      <c r="D516" s="29" t="s">
        <v>1073</v>
      </c>
      <c r="E516" s="29"/>
      <c r="F516" s="29"/>
      <c r="G516" s="29">
        <f t="shared" si="7"/>
        <v>0</v>
      </c>
    </row>
    <row r="517" spans="1:7">
      <c r="A517" s="29" t="s">
        <v>298</v>
      </c>
      <c r="B517" s="29" t="s">
        <v>299</v>
      </c>
      <c r="C517" s="29" t="s">
        <v>844</v>
      </c>
      <c r="D517" s="29" t="s">
        <v>1074</v>
      </c>
      <c r="E517" s="29"/>
      <c r="F517" s="29"/>
      <c r="G517" s="29">
        <f t="shared" si="7"/>
        <v>0</v>
      </c>
    </row>
    <row r="518" spans="1:7">
      <c r="A518" s="29" t="s">
        <v>298</v>
      </c>
      <c r="B518" s="29" t="s">
        <v>299</v>
      </c>
      <c r="C518" s="29" t="s">
        <v>849</v>
      </c>
      <c r="D518" s="29" t="s">
        <v>1073</v>
      </c>
      <c r="E518" s="29"/>
      <c r="F518" s="29"/>
      <c r="G518" s="29">
        <f t="shared" si="7"/>
        <v>0</v>
      </c>
    </row>
    <row r="519" spans="1:7">
      <c r="A519" s="29" t="s">
        <v>298</v>
      </c>
      <c r="B519" s="29" t="s">
        <v>299</v>
      </c>
      <c r="C519" s="29" t="s">
        <v>884</v>
      </c>
      <c r="D519" s="29" t="s">
        <v>1073</v>
      </c>
      <c r="E519" s="29"/>
      <c r="F519" s="29">
        <v>250</v>
      </c>
      <c r="G519" s="29">
        <f t="shared" si="7"/>
        <v>250</v>
      </c>
    </row>
    <row r="520" spans="1:7">
      <c r="A520" s="29" t="s">
        <v>298</v>
      </c>
      <c r="B520" s="29" t="s">
        <v>299</v>
      </c>
      <c r="C520" s="29" t="s">
        <v>558</v>
      </c>
      <c r="D520" s="29" t="s">
        <v>1112</v>
      </c>
      <c r="E520" s="29"/>
      <c r="F520" s="29"/>
      <c r="G520" s="29">
        <f t="shared" si="7"/>
        <v>0</v>
      </c>
    </row>
    <row r="521" spans="1:7">
      <c r="A521" s="29" t="s">
        <v>298</v>
      </c>
      <c r="B521" s="29" t="s">
        <v>299</v>
      </c>
      <c r="C521" s="29" t="s">
        <v>558</v>
      </c>
      <c r="D521" s="29" t="s">
        <v>1073</v>
      </c>
      <c r="E521" s="29"/>
      <c r="F521" s="29"/>
      <c r="G521" s="29">
        <f t="shared" si="7"/>
        <v>0</v>
      </c>
    </row>
    <row r="522" spans="1:7">
      <c r="A522" s="29" t="s">
        <v>298</v>
      </c>
      <c r="B522" s="29" t="s">
        <v>299</v>
      </c>
      <c r="C522" s="29" t="s">
        <v>558</v>
      </c>
      <c r="D522" s="29" t="s">
        <v>1074</v>
      </c>
      <c r="E522" s="29"/>
      <c r="F522" s="29"/>
      <c r="G522" s="29">
        <f t="shared" si="7"/>
        <v>0</v>
      </c>
    </row>
    <row r="523" spans="1:7">
      <c r="A523" s="29" t="s">
        <v>298</v>
      </c>
      <c r="B523" s="29" t="s">
        <v>299</v>
      </c>
      <c r="C523" s="29" t="s">
        <v>569</v>
      </c>
      <c r="D523" s="29" t="s">
        <v>1200</v>
      </c>
      <c r="E523" s="29"/>
      <c r="F523" s="29"/>
      <c r="G523" s="29">
        <f t="shared" si="7"/>
        <v>0</v>
      </c>
    </row>
    <row r="524" spans="1:7">
      <c r="A524" s="29" t="s">
        <v>300</v>
      </c>
      <c r="B524" s="29" t="s">
        <v>301</v>
      </c>
      <c r="C524" s="29" t="s">
        <v>1723</v>
      </c>
      <c r="D524" s="29" t="s">
        <v>1080</v>
      </c>
      <c r="E524" s="29"/>
      <c r="F524" s="29"/>
      <c r="G524" s="29">
        <f t="shared" si="7"/>
        <v>0</v>
      </c>
    </row>
    <row r="525" spans="1:7">
      <c r="A525" s="29" t="s">
        <v>300</v>
      </c>
      <c r="B525" s="29" t="s">
        <v>301</v>
      </c>
      <c r="C525" s="29" t="s">
        <v>1724</v>
      </c>
      <c r="D525" s="29" t="s">
        <v>1675</v>
      </c>
      <c r="E525" s="29"/>
      <c r="F525" s="29">
        <v>170</v>
      </c>
      <c r="G525" s="29">
        <f t="shared" si="7"/>
        <v>170</v>
      </c>
    </row>
    <row r="526" spans="1:7">
      <c r="A526" s="29" t="s">
        <v>300</v>
      </c>
      <c r="B526" s="29" t="s">
        <v>301</v>
      </c>
      <c r="C526" s="29" t="s">
        <v>1503</v>
      </c>
      <c r="D526" s="29" t="s">
        <v>1098</v>
      </c>
      <c r="E526" s="29"/>
      <c r="F526" s="29">
        <v>1050</v>
      </c>
      <c r="G526" s="29">
        <f t="shared" si="7"/>
        <v>1050</v>
      </c>
    </row>
    <row r="527" spans="1:7">
      <c r="A527" s="29" t="s">
        <v>300</v>
      </c>
      <c r="B527" s="29" t="s">
        <v>301</v>
      </c>
      <c r="C527" s="29" t="s">
        <v>1502</v>
      </c>
      <c r="D527" s="29" t="s">
        <v>1073</v>
      </c>
      <c r="E527" s="29"/>
      <c r="F527" s="29">
        <v>5500</v>
      </c>
      <c r="G527" s="29">
        <f t="shared" si="7"/>
        <v>5500</v>
      </c>
    </row>
    <row r="528" spans="1:7">
      <c r="A528" s="29" t="s">
        <v>300</v>
      </c>
      <c r="B528" s="29" t="s">
        <v>301</v>
      </c>
      <c r="C528" s="29" t="s">
        <v>1501</v>
      </c>
      <c r="D528" s="29" t="s">
        <v>1073</v>
      </c>
      <c r="E528" s="29"/>
      <c r="F528" s="29">
        <v>800</v>
      </c>
      <c r="G528" s="29">
        <f t="shared" si="7"/>
        <v>800</v>
      </c>
    </row>
    <row r="529" spans="1:7">
      <c r="A529" s="29" t="s">
        <v>300</v>
      </c>
      <c r="B529" s="29" t="s">
        <v>301</v>
      </c>
      <c r="C529" s="29" t="s">
        <v>739</v>
      </c>
      <c r="D529" s="29" t="s">
        <v>1073</v>
      </c>
      <c r="E529" s="29"/>
      <c r="F529" s="29">
        <v>682</v>
      </c>
      <c r="G529" s="29">
        <f t="shared" si="7"/>
        <v>682</v>
      </c>
    </row>
    <row r="530" spans="1:7">
      <c r="A530" s="29" t="s">
        <v>300</v>
      </c>
      <c r="B530" s="29" t="s">
        <v>301</v>
      </c>
      <c r="C530" s="29" t="s">
        <v>740</v>
      </c>
      <c r="D530" s="29" t="s">
        <v>1098</v>
      </c>
      <c r="E530" s="29"/>
      <c r="F530" s="29">
        <v>3873</v>
      </c>
      <c r="G530" s="29">
        <f t="shared" si="7"/>
        <v>3873</v>
      </c>
    </row>
    <row r="531" spans="1:7">
      <c r="A531" s="29" t="s">
        <v>300</v>
      </c>
      <c r="B531" s="29" t="s">
        <v>301</v>
      </c>
      <c r="C531" s="29" t="s">
        <v>740</v>
      </c>
      <c r="D531" s="29" t="s">
        <v>1073</v>
      </c>
      <c r="E531" s="29"/>
      <c r="F531" s="29"/>
      <c r="G531" s="29">
        <f t="shared" si="7"/>
        <v>0</v>
      </c>
    </row>
    <row r="532" spans="1:7">
      <c r="A532" s="29" t="s">
        <v>300</v>
      </c>
      <c r="B532" s="29" t="s">
        <v>301</v>
      </c>
      <c r="C532" s="29" t="s">
        <v>740</v>
      </c>
      <c r="D532" s="29" t="s">
        <v>1074</v>
      </c>
      <c r="E532" s="29"/>
      <c r="F532" s="29"/>
      <c r="G532" s="29">
        <f t="shared" si="7"/>
        <v>0</v>
      </c>
    </row>
    <row r="533" spans="1:7">
      <c r="A533" s="29" t="s">
        <v>300</v>
      </c>
      <c r="B533" s="29" t="s">
        <v>301</v>
      </c>
      <c r="C533" s="29" t="s">
        <v>744</v>
      </c>
      <c r="D533" s="29" t="s">
        <v>1073</v>
      </c>
      <c r="E533" s="29"/>
      <c r="F533" s="29"/>
      <c r="G533" s="29">
        <f t="shared" si="7"/>
        <v>0</v>
      </c>
    </row>
    <row r="534" spans="1:7">
      <c r="A534" s="29" t="s">
        <v>300</v>
      </c>
      <c r="B534" s="29" t="s">
        <v>301</v>
      </c>
      <c r="C534" s="29" t="s">
        <v>748</v>
      </c>
      <c r="D534" s="29" t="s">
        <v>1074</v>
      </c>
      <c r="E534" s="29"/>
      <c r="F534" s="29">
        <v>15</v>
      </c>
      <c r="G534" s="29">
        <f t="shared" si="7"/>
        <v>15</v>
      </c>
    </row>
    <row r="535" spans="1:7">
      <c r="A535" s="29" t="s">
        <v>300</v>
      </c>
      <c r="B535" s="29" t="s">
        <v>301</v>
      </c>
      <c r="C535" s="29" t="s">
        <v>749</v>
      </c>
      <c r="D535" s="29" t="s">
        <v>1073</v>
      </c>
      <c r="E535" s="29">
        <v>4</v>
      </c>
      <c r="F535" s="29">
        <v>1489</v>
      </c>
      <c r="G535" s="29">
        <f t="shared" si="7"/>
        <v>1493</v>
      </c>
    </row>
    <row r="536" spans="1:7">
      <c r="A536" s="29" t="s">
        <v>300</v>
      </c>
      <c r="B536" s="29" t="s">
        <v>301</v>
      </c>
      <c r="C536" s="29" t="s">
        <v>1475</v>
      </c>
      <c r="D536" s="29" t="s">
        <v>1073</v>
      </c>
      <c r="E536" s="29"/>
      <c r="F536" s="29"/>
      <c r="G536" s="29">
        <f t="shared" ref="G536:G599" si="8">E536+F536</f>
        <v>0</v>
      </c>
    </row>
    <row r="537" spans="1:7">
      <c r="A537" s="29" t="s">
        <v>300</v>
      </c>
      <c r="B537" s="29" t="s">
        <v>301</v>
      </c>
      <c r="C537" s="29" t="s">
        <v>762</v>
      </c>
      <c r="D537" s="29" t="s">
        <v>1073</v>
      </c>
      <c r="E537" s="29"/>
      <c r="F537" s="29">
        <v>600</v>
      </c>
      <c r="G537" s="29">
        <f t="shared" si="8"/>
        <v>600</v>
      </c>
    </row>
    <row r="538" spans="1:7">
      <c r="A538" s="29" t="s">
        <v>300</v>
      </c>
      <c r="B538" s="29" t="s">
        <v>301</v>
      </c>
      <c r="C538" s="29" t="s">
        <v>764</v>
      </c>
      <c r="D538" s="29" t="s">
        <v>1098</v>
      </c>
      <c r="E538" s="29"/>
      <c r="F538" s="29">
        <v>150</v>
      </c>
      <c r="G538" s="29">
        <f t="shared" si="8"/>
        <v>150</v>
      </c>
    </row>
    <row r="539" spans="1:7">
      <c r="A539" s="29" t="s">
        <v>300</v>
      </c>
      <c r="B539" s="29" t="s">
        <v>301</v>
      </c>
      <c r="C539" s="29" t="s">
        <v>764</v>
      </c>
      <c r="D539" s="29" t="s">
        <v>1073</v>
      </c>
      <c r="E539" s="29"/>
      <c r="F539" s="29">
        <v>1850</v>
      </c>
      <c r="G539" s="29">
        <f t="shared" si="8"/>
        <v>1850</v>
      </c>
    </row>
    <row r="540" spans="1:7">
      <c r="A540" s="29" t="s">
        <v>300</v>
      </c>
      <c r="B540" s="29" t="s">
        <v>301</v>
      </c>
      <c r="C540" s="29" t="s">
        <v>765</v>
      </c>
      <c r="D540" s="29" t="s">
        <v>1073</v>
      </c>
      <c r="E540" s="29"/>
      <c r="F540" s="29"/>
      <c r="G540" s="29">
        <f t="shared" si="8"/>
        <v>0</v>
      </c>
    </row>
    <row r="541" spans="1:7">
      <c r="A541" s="29" t="s">
        <v>300</v>
      </c>
      <c r="B541" s="29" t="s">
        <v>301</v>
      </c>
      <c r="C541" s="29" t="s">
        <v>797</v>
      </c>
      <c r="D541" s="29" t="s">
        <v>1073</v>
      </c>
      <c r="E541" s="29"/>
      <c r="F541" s="29">
        <v>4000</v>
      </c>
      <c r="G541" s="29">
        <f t="shared" si="8"/>
        <v>4000</v>
      </c>
    </row>
    <row r="542" spans="1:7">
      <c r="A542" s="29" t="s">
        <v>300</v>
      </c>
      <c r="B542" s="29" t="s">
        <v>301</v>
      </c>
      <c r="C542" s="29" t="s">
        <v>822</v>
      </c>
      <c r="D542" s="29" t="s">
        <v>1073</v>
      </c>
      <c r="E542" s="29"/>
      <c r="F542" s="29"/>
      <c r="G542" s="29">
        <f t="shared" si="8"/>
        <v>0</v>
      </c>
    </row>
    <row r="543" spans="1:7">
      <c r="A543" s="29" t="s">
        <v>300</v>
      </c>
      <c r="B543" s="29" t="s">
        <v>301</v>
      </c>
      <c r="C543" s="29" t="s">
        <v>931</v>
      </c>
      <c r="D543" s="29" t="s">
        <v>1074</v>
      </c>
      <c r="E543" s="29"/>
      <c r="F543" s="29"/>
      <c r="G543" s="29">
        <f t="shared" si="8"/>
        <v>0</v>
      </c>
    </row>
    <row r="544" spans="1:7">
      <c r="A544" s="29" t="s">
        <v>300</v>
      </c>
      <c r="B544" s="29" t="s">
        <v>301</v>
      </c>
      <c r="C544" s="29" t="s">
        <v>1394</v>
      </c>
      <c r="D544" s="29" t="s">
        <v>1073</v>
      </c>
      <c r="E544" s="29"/>
      <c r="F544" s="29"/>
      <c r="G544" s="29">
        <f t="shared" si="8"/>
        <v>0</v>
      </c>
    </row>
    <row r="545" spans="1:7">
      <c r="A545" s="29" t="s">
        <v>300</v>
      </c>
      <c r="B545" s="29" t="s">
        <v>301</v>
      </c>
      <c r="C545" s="29" t="s">
        <v>1184</v>
      </c>
      <c r="D545" s="29" t="s">
        <v>1073</v>
      </c>
      <c r="E545" s="29"/>
      <c r="F545" s="29"/>
      <c r="G545" s="29">
        <f t="shared" si="8"/>
        <v>0</v>
      </c>
    </row>
    <row r="546" spans="1:7">
      <c r="A546" s="29" t="s">
        <v>300</v>
      </c>
      <c r="B546" s="29" t="s">
        <v>301</v>
      </c>
      <c r="C546" s="29" t="s">
        <v>1499</v>
      </c>
      <c r="D546" s="29" t="s">
        <v>1074</v>
      </c>
      <c r="E546" s="29"/>
      <c r="F546" s="29">
        <v>100</v>
      </c>
      <c r="G546" s="29">
        <f t="shared" si="8"/>
        <v>100</v>
      </c>
    </row>
    <row r="547" spans="1:7">
      <c r="A547" s="29" t="s">
        <v>300</v>
      </c>
      <c r="B547" s="29" t="s">
        <v>301</v>
      </c>
      <c r="C547" s="29" t="s">
        <v>945</v>
      </c>
      <c r="D547" s="29" t="s">
        <v>1074</v>
      </c>
      <c r="E547" s="29"/>
      <c r="F547" s="29">
        <v>150</v>
      </c>
      <c r="G547" s="29">
        <f t="shared" si="8"/>
        <v>150</v>
      </c>
    </row>
    <row r="548" spans="1:7">
      <c r="A548" s="29" t="s">
        <v>300</v>
      </c>
      <c r="B548" s="29" t="s">
        <v>301</v>
      </c>
      <c r="C548" s="29" t="s">
        <v>947</v>
      </c>
      <c r="D548" s="29" t="s">
        <v>1073</v>
      </c>
      <c r="E548" s="29"/>
      <c r="F548" s="29">
        <v>731</v>
      </c>
      <c r="G548" s="29">
        <f t="shared" si="8"/>
        <v>731</v>
      </c>
    </row>
    <row r="549" spans="1:7">
      <c r="A549" s="29" t="s">
        <v>300</v>
      </c>
      <c r="B549" s="29" t="s">
        <v>301</v>
      </c>
      <c r="C549" s="29" t="s">
        <v>1418</v>
      </c>
      <c r="D549" s="29" t="s">
        <v>1073</v>
      </c>
      <c r="E549" s="29"/>
      <c r="F549" s="29"/>
      <c r="G549" s="29">
        <f t="shared" si="8"/>
        <v>0</v>
      </c>
    </row>
    <row r="550" spans="1:7">
      <c r="A550" s="29" t="s">
        <v>300</v>
      </c>
      <c r="B550" s="29" t="s">
        <v>301</v>
      </c>
      <c r="C550" s="29" t="s">
        <v>1495</v>
      </c>
      <c r="D550" s="29" t="s">
        <v>1073</v>
      </c>
      <c r="E550" s="29"/>
      <c r="F550" s="29"/>
      <c r="G550" s="29">
        <f t="shared" si="8"/>
        <v>0</v>
      </c>
    </row>
    <row r="551" spans="1:7">
      <c r="A551" s="29" t="s">
        <v>300</v>
      </c>
      <c r="B551" s="29" t="s">
        <v>301</v>
      </c>
      <c r="C551" s="29" t="s">
        <v>971</v>
      </c>
      <c r="D551" s="29" t="s">
        <v>1073</v>
      </c>
      <c r="E551" s="29"/>
      <c r="F551" s="29"/>
      <c r="G551" s="29">
        <f t="shared" si="8"/>
        <v>0</v>
      </c>
    </row>
    <row r="552" spans="1:7">
      <c r="A552" s="29" t="s">
        <v>300</v>
      </c>
      <c r="B552" s="29" t="s">
        <v>301</v>
      </c>
      <c r="C552" s="29" t="s">
        <v>972</v>
      </c>
      <c r="D552" s="29" t="s">
        <v>1073</v>
      </c>
      <c r="E552" s="29"/>
      <c r="F552" s="29">
        <v>104</v>
      </c>
      <c r="G552" s="29">
        <f t="shared" si="8"/>
        <v>104</v>
      </c>
    </row>
    <row r="553" spans="1:7">
      <c r="A553" s="29" t="s">
        <v>300</v>
      </c>
      <c r="B553" s="29" t="s">
        <v>301</v>
      </c>
      <c r="C553" s="29" t="s">
        <v>972</v>
      </c>
      <c r="D553" s="29" t="s">
        <v>1074</v>
      </c>
      <c r="E553" s="29"/>
      <c r="F553" s="29">
        <v>6</v>
      </c>
      <c r="G553" s="29">
        <f t="shared" si="8"/>
        <v>6</v>
      </c>
    </row>
    <row r="554" spans="1:7">
      <c r="A554" s="29" t="s">
        <v>300</v>
      </c>
      <c r="B554" s="29" t="s">
        <v>301</v>
      </c>
      <c r="C554" s="29" t="s">
        <v>973</v>
      </c>
      <c r="D554" s="29" t="s">
        <v>1073</v>
      </c>
      <c r="E554" s="29"/>
      <c r="F554" s="29"/>
      <c r="G554" s="29">
        <f t="shared" si="8"/>
        <v>0</v>
      </c>
    </row>
    <row r="555" spans="1:7">
      <c r="A555" s="29" t="s">
        <v>300</v>
      </c>
      <c r="B555" s="29" t="s">
        <v>301</v>
      </c>
      <c r="C555" s="29" t="s">
        <v>974</v>
      </c>
      <c r="D555" s="29" t="s">
        <v>1073</v>
      </c>
      <c r="E555" s="29"/>
      <c r="F555" s="29"/>
      <c r="G555" s="29">
        <f t="shared" si="8"/>
        <v>0</v>
      </c>
    </row>
    <row r="556" spans="1:7">
      <c r="A556" s="29" t="s">
        <v>300</v>
      </c>
      <c r="B556" s="29" t="s">
        <v>301</v>
      </c>
      <c r="C556" s="29" t="s">
        <v>975</v>
      </c>
      <c r="D556" s="29" t="s">
        <v>1073</v>
      </c>
      <c r="E556" s="29"/>
      <c r="F556" s="29"/>
      <c r="G556" s="29">
        <f t="shared" si="8"/>
        <v>0</v>
      </c>
    </row>
    <row r="557" spans="1:7">
      <c r="A557" s="29" t="s">
        <v>300</v>
      </c>
      <c r="B557" s="29" t="s">
        <v>301</v>
      </c>
      <c r="C557" s="29" t="s">
        <v>1494</v>
      </c>
      <c r="D557" s="29" t="s">
        <v>1073</v>
      </c>
      <c r="E557" s="29"/>
      <c r="F557" s="29"/>
      <c r="G557" s="29">
        <f t="shared" si="8"/>
        <v>0</v>
      </c>
    </row>
    <row r="558" spans="1:7">
      <c r="A558" s="29" t="s">
        <v>300</v>
      </c>
      <c r="B558" s="29" t="s">
        <v>301</v>
      </c>
      <c r="C558" s="29" t="s">
        <v>1000</v>
      </c>
      <c r="D558" s="29" t="s">
        <v>1073</v>
      </c>
      <c r="E558" s="29"/>
      <c r="F558" s="29"/>
      <c r="G558" s="29">
        <f t="shared" si="8"/>
        <v>0</v>
      </c>
    </row>
    <row r="559" spans="1:7">
      <c r="A559" s="29" t="s">
        <v>300</v>
      </c>
      <c r="B559" s="29" t="s">
        <v>301</v>
      </c>
      <c r="C559" s="29" t="s">
        <v>1023</v>
      </c>
      <c r="D559" s="29" t="s">
        <v>1073</v>
      </c>
      <c r="E559" s="29"/>
      <c r="F559" s="29">
        <v>2211</v>
      </c>
      <c r="G559" s="29">
        <f t="shared" si="8"/>
        <v>2211</v>
      </c>
    </row>
    <row r="560" spans="1:7">
      <c r="A560" s="29" t="s">
        <v>300</v>
      </c>
      <c r="B560" s="29" t="s">
        <v>301</v>
      </c>
      <c r="C560" s="29" t="s">
        <v>1493</v>
      </c>
      <c r="D560" s="29" t="s">
        <v>1073</v>
      </c>
      <c r="E560" s="29"/>
      <c r="F560" s="29">
        <v>259</v>
      </c>
      <c r="G560" s="29">
        <f t="shared" si="8"/>
        <v>259</v>
      </c>
    </row>
    <row r="561" spans="1:7">
      <c r="A561" s="29" t="s">
        <v>302</v>
      </c>
      <c r="B561" s="29" t="s">
        <v>303</v>
      </c>
      <c r="C561" s="29" t="s">
        <v>1492</v>
      </c>
      <c r="D561" s="29" t="s">
        <v>1091</v>
      </c>
      <c r="E561" s="29"/>
      <c r="F561" s="29"/>
      <c r="G561" s="29">
        <f t="shared" si="8"/>
        <v>0</v>
      </c>
    </row>
    <row r="562" spans="1:7">
      <c r="A562" s="29" t="s">
        <v>302</v>
      </c>
      <c r="B562" s="29" t="s">
        <v>303</v>
      </c>
      <c r="C562" s="29" t="s">
        <v>473</v>
      </c>
      <c r="D562" s="29" t="s">
        <v>1073</v>
      </c>
      <c r="E562" s="29"/>
      <c r="F562" s="29">
        <v>50000</v>
      </c>
      <c r="G562" s="29">
        <f t="shared" si="8"/>
        <v>50000</v>
      </c>
    </row>
    <row r="563" spans="1:7">
      <c r="A563" s="29" t="s">
        <v>302</v>
      </c>
      <c r="B563" s="29" t="s">
        <v>303</v>
      </c>
      <c r="C563" s="29" t="s">
        <v>1725</v>
      </c>
      <c r="D563" s="29" t="s">
        <v>1080</v>
      </c>
      <c r="E563" s="29"/>
      <c r="F563" s="29"/>
      <c r="G563" s="29">
        <f t="shared" si="8"/>
        <v>0</v>
      </c>
    </row>
    <row r="564" spans="1:7">
      <c r="A564" s="29" t="s">
        <v>302</v>
      </c>
      <c r="B564" s="29" t="s">
        <v>303</v>
      </c>
      <c r="C564" s="29" t="s">
        <v>1726</v>
      </c>
      <c r="D564" s="29" t="s">
        <v>1398</v>
      </c>
      <c r="E564" s="29"/>
      <c r="F564" s="29"/>
      <c r="G564" s="29">
        <f t="shared" si="8"/>
        <v>0</v>
      </c>
    </row>
    <row r="565" spans="1:7">
      <c r="A565" s="29" t="s">
        <v>302</v>
      </c>
      <c r="B565" s="29" t="s">
        <v>303</v>
      </c>
      <c r="C565" s="29" t="s">
        <v>666</v>
      </c>
      <c r="D565" s="29" t="s">
        <v>1073</v>
      </c>
      <c r="E565" s="29"/>
      <c r="F565" s="29">
        <v>70</v>
      </c>
      <c r="G565" s="29">
        <f t="shared" si="8"/>
        <v>70</v>
      </c>
    </row>
    <row r="566" spans="1:7">
      <c r="A566" s="29" t="s">
        <v>302</v>
      </c>
      <c r="B566" s="29" t="s">
        <v>303</v>
      </c>
      <c r="C566" s="29" t="s">
        <v>1490</v>
      </c>
      <c r="D566" s="29" t="s">
        <v>1073</v>
      </c>
      <c r="E566" s="29"/>
      <c r="F566" s="29">
        <v>1008</v>
      </c>
      <c r="G566" s="29">
        <f t="shared" si="8"/>
        <v>1008</v>
      </c>
    </row>
    <row r="567" spans="1:7">
      <c r="A567" s="29" t="s">
        <v>302</v>
      </c>
      <c r="B567" s="29" t="s">
        <v>303</v>
      </c>
      <c r="C567" s="29" t="s">
        <v>692</v>
      </c>
      <c r="D567" s="29" t="s">
        <v>1073</v>
      </c>
      <c r="E567" s="29"/>
      <c r="F567" s="29"/>
      <c r="G567" s="29">
        <f t="shared" si="8"/>
        <v>0</v>
      </c>
    </row>
    <row r="568" spans="1:7">
      <c r="A568" s="29" t="s">
        <v>302</v>
      </c>
      <c r="B568" s="29" t="s">
        <v>303</v>
      </c>
      <c r="C568" s="29" t="s">
        <v>1371</v>
      </c>
      <c r="D568" s="29" t="s">
        <v>1073</v>
      </c>
      <c r="E568" s="29"/>
      <c r="F568" s="29"/>
      <c r="G568" s="29">
        <f t="shared" si="8"/>
        <v>0</v>
      </c>
    </row>
    <row r="569" spans="1:7">
      <c r="A569" s="29" t="s">
        <v>302</v>
      </c>
      <c r="B569" s="29" t="s">
        <v>303</v>
      </c>
      <c r="C569" s="29" t="s">
        <v>1442</v>
      </c>
      <c r="D569" s="29" t="s">
        <v>1098</v>
      </c>
      <c r="E569" s="29"/>
      <c r="F569" s="29">
        <v>3000</v>
      </c>
      <c r="G569" s="29">
        <f t="shared" si="8"/>
        <v>3000</v>
      </c>
    </row>
    <row r="570" spans="1:7">
      <c r="A570" s="29" t="s">
        <v>302</v>
      </c>
      <c r="B570" s="29" t="s">
        <v>303</v>
      </c>
      <c r="C570" s="29" t="s">
        <v>765</v>
      </c>
      <c r="D570" s="29" t="s">
        <v>1073</v>
      </c>
      <c r="E570" s="29"/>
      <c r="F570" s="29">
        <v>67</v>
      </c>
      <c r="G570" s="29">
        <f t="shared" si="8"/>
        <v>67</v>
      </c>
    </row>
    <row r="571" spans="1:7">
      <c r="A571" s="29" t="s">
        <v>302</v>
      </c>
      <c r="B571" s="29" t="s">
        <v>303</v>
      </c>
      <c r="C571" s="29" t="s">
        <v>791</v>
      </c>
      <c r="D571" s="29" t="s">
        <v>1073</v>
      </c>
      <c r="E571" s="29"/>
      <c r="F571" s="29"/>
      <c r="G571" s="29">
        <f t="shared" si="8"/>
        <v>0</v>
      </c>
    </row>
    <row r="572" spans="1:7">
      <c r="A572" s="29" t="s">
        <v>302</v>
      </c>
      <c r="B572" s="29" t="s">
        <v>303</v>
      </c>
      <c r="C572" s="29" t="s">
        <v>534</v>
      </c>
      <c r="D572" s="29" t="s">
        <v>1073</v>
      </c>
      <c r="E572" s="29"/>
      <c r="F572" s="29"/>
      <c r="G572" s="29">
        <f t="shared" si="8"/>
        <v>0</v>
      </c>
    </row>
    <row r="573" spans="1:7">
      <c r="A573" s="29" t="s">
        <v>302</v>
      </c>
      <c r="B573" s="29" t="s">
        <v>303</v>
      </c>
      <c r="C573" s="29" t="s">
        <v>550</v>
      </c>
      <c r="D573" s="29" t="s">
        <v>1073</v>
      </c>
      <c r="E573" s="29"/>
      <c r="F573" s="29"/>
      <c r="G573" s="29">
        <f t="shared" si="8"/>
        <v>0</v>
      </c>
    </row>
    <row r="574" spans="1:7">
      <c r="A574" s="29" t="s">
        <v>302</v>
      </c>
      <c r="B574" s="29" t="s">
        <v>303</v>
      </c>
      <c r="C574" s="29" t="s">
        <v>553</v>
      </c>
      <c r="D574" s="29" t="s">
        <v>1073</v>
      </c>
      <c r="E574" s="29"/>
      <c r="F574" s="29">
        <v>1500</v>
      </c>
      <c r="G574" s="29">
        <f t="shared" si="8"/>
        <v>1500</v>
      </c>
    </row>
    <row r="575" spans="1:7">
      <c r="A575" s="29" t="s">
        <v>302</v>
      </c>
      <c r="B575" s="29" t="s">
        <v>303</v>
      </c>
      <c r="C575" s="29" t="s">
        <v>553</v>
      </c>
      <c r="D575" s="29" t="s">
        <v>1175</v>
      </c>
      <c r="E575" s="29"/>
      <c r="F575" s="29"/>
      <c r="G575" s="29">
        <f t="shared" si="8"/>
        <v>0</v>
      </c>
    </row>
    <row r="576" spans="1:7">
      <c r="A576" s="29" t="s">
        <v>302</v>
      </c>
      <c r="B576" s="29" t="s">
        <v>303</v>
      </c>
      <c r="C576" s="29" t="s">
        <v>1351</v>
      </c>
      <c r="D576" s="29" t="s">
        <v>1074</v>
      </c>
      <c r="E576" s="29"/>
      <c r="F576" s="29">
        <v>6200</v>
      </c>
      <c r="G576" s="29">
        <f t="shared" si="8"/>
        <v>6200</v>
      </c>
    </row>
    <row r="577" spans="1:7">
      <c r="A577" s="29" t="s">
        <v>302</v>
      </c>
      <c r="B577" s="29" t="s">
        <v>303</v>
      </c>
      <c r="C577" s="29" t="s">
        <v>1489</v>
      </c>
      <c r="D577" s="29" t="s">
        <v>1073</v>
      </c>
      <c r="E577" s="29"/>
      <c r="F577" s="29">
        <v>7650</v>
      </c>
      <c r="G577" s="29">
        <f t="shared" si="8"/>
        <v>7650</v>
      </c>
    </row>
    <row r="578" spans="1:7">
      <c r="A578" s="29" t="s">
        <v>302</v>
      </c>
      <c r="B578" s="29" t="s">
        <v>303</v>
      </c>
      <c r="C578" s="29" t="s">
        <v>882</v>
      </c>
      <c r="D578" s="29" t="s">
        <v>1073</v>
      </c>
      <c r="E578" s="29"/>
      <c r="F578" s="29"/>
      <c r="G578" s="29">
        <f t="shared" si="8"/>
        <v>0</v>
      </c>
    </row>
    <row r="579" spans="1:7">
      <c r="A579" s="29" t="s">
        <v>302</v>
      </c>
      <c r="B579" s="29" t="s">
        <v>303</v>
      </c>
      <c r="C579" s="29" t="s">
        <v>890</v>
      </c>
      <c r="D579" s="29" t="s">
        <v>1073</v>
      </c>
      <c r="E579" s="29"/>
      <c r="F579" s="29"/>
      <c r="G579" s="29">
        <f t="shared" si="8"/>
        <v>0</v>
      </c>
    </row>
    <row r="580" spans="1:7">
      <c r="A580" s="29" t="s">
        <v>302</v>
      </c>
      <c r="B580" s="29" t="s">
        <v>303</v>
      </c>
      <c r="C580" s="29" t="s">
        <v>896</v>
      </c>
      <c r="D580" s="29" t="s">
        <v>1073</v>
      </c>
      <c r="E580" s="29"/>
      <c r="F580" s="29"/>
      <c r="G580" s="29">
        <f t="shared" si="8"/>
        <v>0</v>
      </c>
    </row>
    <row r="581" spans="1:7">
      <c r="A581" s="29" t="s">
        <v>302</v>
      </c>
      <c r="B581" s="29" t="s">
        <v>303</v>
      </c>
      <c r="C581" s="29" t="s">
        <v>1488</v>
      </c>
      <c r="D581" s="29" t="s">
        <v>1073</v>
      </c>
      <c r="E581" s="29"/>
      <c r="F581" s="29"/>
      <c r="G581" s="29">
        <f t="shared" si="8"/>
        <v>0</v>
      </c>
    </row>
    <row r="582" spans="1:7">
      <c r="A582" s="29" t="s">
        <v>302</v>
      </c>
      <c r="B582" s="29" t="s">
        <v>303</v>
      </c>
      <c r="C582" s="29" t="s">
        <v>964</v>
      </c>
      <c r="D582" s="29" t="s">
        <v>1074</v>
      </c>
      <c r="E582" s="29"/>
      <c r="F582" s="29">
        <v>4635</v>
      </c>
      <c r="G582" s="29">
        <f t="shared" si="8"/>
        <v>4635</v>
      </c>
    </row>
    <row r="583" spans="1:7">
      <c r="A583" s="29" t="s">
        <v>302</v>
      </c>
      <c r="B583" s="29" t="s">
        <v>303</v>
      </c>
      <c r="C583" s="29" t="s">
        <v>967</v>
      </c>
      <c r="D583" s="29" t="s">
        <v>1073</v>
      </c>
      <c r="E583" s="29"/>
      <c r="F583" s="29">
        <v>51</v>
      </c>
      <c r="G583" s="29">
        <f t="shared" si="8"/>
        <v>51</v>
      </c>
    </row>
    <row r="584" spans="1:7">
      <c r="A584" s="29" t="s">
        <v>302</v>
      </c>
      <c r="B584" s="29" t="s">
        <v>303</v>
      </c>
      <c r="C584" s="29" t="s">
        <v>1405</v>
      </c>
      <c r="D584" s="29" t="s">
        <v>1073</v>
      </c>
      <c r="E584" s="29"/>
      <c r="F584" s="29">
        <v>475</v>
      </c>
      <c r="G584" s="29">
        <f t="shared" si="8"/>
        <v>475</v>
      </c>
    </row>
    <row r="585" spans="1:7">
      <c r="A585" s="29" t="s">
        <v>302</v>
      </c>
      <c r="B585" s="29" t="s">
        <v>303</v>
      </c>
      <c r="C585" s="29" t="s">
        <v>1034</v>
      </c>
      <c r="D585" s="29" t="s">
        <v>1073</v>
      </c>
      <c r="E585" s="29"/>
      <c r="F585" s="29">
        <v>113</v>
      </c>
      <c r="G585" s="29">
        <f t="shared" si="8"/>
        <v>113</v>
      </c>
    </row>
    <row r="586" spans="1:7">
      <c r="A586" s="29" t="s">
        <v>302</v>
      </c>
      <c r="B586" s="29" t="s">
        <v>303</v>
      </c>
      <c r="C586" s="29" t="s">
        <v>1034</v>
      </c>
      <c r="D586" s="29" t="s">
        <v>1093</v>
      </c>
      <c r="E586" s="29"/>
      <c r="F586" s="29">
        <v>153</v>
      </c>
      <c r="G586" s="29">
        <f t="shared" si="8"/>
        <v>153</v>
      </c>
    </row>
    <row r="587" spans="1:7">
      <c r="A587" s="29" t="s">
        <v>302</v>
      </c>
      <c r="B587" s="29" t="s">
        <v>303</v>
      </c>
      <c r="C587" s="29" t="s">
        <v>1036</v>
      </c>
      <c r="D587" s="29" t="s">
        <v>1073</v>
      </c>
      <c r="E587" s="29"/>
      <c r="F587" s="29">
        <v>538</v>
      </c>
      <c r="G587" s="29">
        <f t="shared" si="8"/>
        <v>538</v>
      </c>
    </row>
    <row r="588" spans="1:7">
      <c r="A588" s="29" t="s">
        <v>302</v>
      </c>
      <c r="B588" s="29" t="s">
        <v>303</v>
      </c>
      <c r="C588" s="29" t="s">
        <v>1036</v>
      </c>
      <c r="D588" s="29" t="s">
        <v>1074</v>
      </c>
      <c r="E588" s="29"/>
      <c r="F588" s="29">
        <v>40</v>
      </c>
      <c r="G588" s="29">
        <f t="shared" si="8"/>
        <v>40</v>
      </c>
    </row>
    <row r="589" spans="1:7">
      <c r="A589" s="29" t="s">
        <v>302</v>
      </c>
      <c r="B589" s="29" t="s">
        <v>303</v>
      </c>
      <c r="C589" s="29" t="s">
        <v>1037</v>
      </c>
      <c r="D589" s="29" t="s">
        <v>1074</v>
      </c>
      <c r="E589" s="29"/>
      <c r="F589" s="29">
        <v>137</v>
      </c>
      <c r="G589" s="29">
        <f t="shared" si="8"/>
        <v>137</v>
      </c>
    </row>
    <row r="590" spans="1:7">
      <c r="A590" s="29" t="s">
        <v>304</v>
      </c>
      <c r="B590" s="29" t="s">
        <v>305</v>
      </c>
      <c r="C590" s="29" t="s">
        <v>702</v>
      </c>
      <c r="D590" s="29" t="s">
        <v>1101</v>
      </c>
      <c r="E590" s="29"/>
      <c r="F590" s="29"/>
      <c r="G590" s="29">
        <f t="shared" si="8"/>
        <v>0</v>
      </c>
    </row>
    <row r="591" spans="1:7">
      <c r="A591" s="29" t="s">
        <v>304</v>
      </c>
      <c r="B591" s="29" t="s">
        <v>305</v>
      </c>
      <c r="C591" s="29" t="s">
        <v>726</v>
      </c>
      <c r="D591" s="29" t="s">
        <v>1073</v>
      </c>
      <c r="E591" s="29"/>
      <c r="F591" s="29"/>
      <c r="G591" s="29">
        <f t="shared" si="8"/>
        <v>0</v>
      </c>
    </row>
    <row r="592" spans="1:7">
      <c r="A592" s="29" t="s">
        <v>304</v>
      </c>
      <c r="B592" s="29" t="s">
        <v>305</v>
      </c>
      <c r="C592" s="29" t="s">
        <v>864</v>
      </c>
      <c r="D592" s="29" t="s">
        <v>1073</v>
      </c>
      <c r="E592" s="29"/>
      <c r="F592" s="29">
        <v>982</v>
      </c>
      <c r="G592" s="29">
        <f t="shared" si="8"/>
        <v>982</v>
      </c>
    </row>
    <row r="593" spans="1:7">
      <c r="A593" s="29" t="s">
        <v>304</v>
      </c>
      <c r="B593" s="29" t="s">
        <v>305</v>
      </c>
      <c r="C593" s="29" t="s">
        <v>868</v>
      </c>
      <c r="D593" s="29" t="s">
        <v>1074</v>
      </c>
      <c r="E593" s="29"/>
      <c r="F593" s="29">
        <v>982</v>
      </c>
      <c r="G593" s="29">
        <f t="shared" si="8"/>
        <v>982</v>
      </c>
    </row>
    <row r="594" spans="1:7">
      <c r="A594" s="29" t="s">
        <v>306</v>
      </c>
      <c r="B594" s="29" t="s">
        <v>307</v>
      </c>
      <c r="C594" s="29" t="s">
        <v>727</v>
      </c>
      <c r="D594" s="29" t="s">
        <v>1073</v>
      </c>
      <c r="E594" s="29"/>
      <c r="F594" s="29">
        <v>190</v>
      </c>
      <c r="G594" s="29">
        <f t="shared" si="8"/>
        <v>190</v>
      </c>
    </row>
    <row r="595" spans="1:7">
      <c r="A595" s="29" t="s">
        <v>306</v>
      </c>
      <c r="B595" s="29" t="s">
        <v>307</v>
      </c>
      <c r="C595" s="29" t="s">
        <v>1487</v>
      </c>
      <c r="D595" s="29" t="s">
        <v>1073</v>
      </c>
      <c r="E595" s="29"/>
      <c r="F595" s="29"/>
      <c r="G595" s="29">
        <f t="shared" si="8"/>
        <v>0</v>
      </c>
    </row>
    <row r="596" spans="1:7">
      <c r="A596" s="29" t="s">
        <v>306</v>
      </c>
      <c r="B596" s="29" t="s">
        <v>307</v>
      </c>
      <c r="C596" s="29" t="s">
        <v>1487</v>
      </c>
      <c r="D596" s="29" t="s">
        <v>1093</v>
      </c>
      <c r="E596" s="29"/>
      <c r="F596" s="29"/>
      <c r="G596" s="29">
        <f t="shared" si="8"/>
        <v>0</v>
      </c>
    </row>
    <row r="597" spans="1:7">
      <c r="A597" s="29" t="s">
        <v>306</v>
      </c>
      <c r="B597" s="29" t="s">
        <v>307</v>
      </c>
      <c r="C597" s="29" t="s">
        <v>1486</v>
      </c>
      <c r="D597" s="29" t="s">
        <v>1073</v>
      </c>
      <c r="E597" s="29"/>
      <c r="F597" s="29"/>
      <c r="G597" s="29">
        <f t="shared" si="8"/>
        <v>0</v>
      </c>
    </row>
    <row r="598" spans="1:7">
      <c r="A598" s="29" t="s">
        <v>306</v>
      </c>
      <c r="B598" s="29" t="s">
        <v>307</v>
      </c>
      <c r="C598" s="29" t="s">
        <v>1486</v>
      </c>
      <c r="D598" s="29" t="s">
        <v>1175</v>
      </c>
      <c r="E598" s="29"/>
      <c r="F598" s="29">
        <v>205</v>
      </c>
      <c r="G598" s="29">
        <f t="shared" si="8"/>
        <v>205</v>
      </c>
    </row>
    <row r="599" spans="1:7">
      <c r="A599" s="29" t="s">
        <v>306</v>
      </c>
      <c r="B599" s="29" t="s">
        <v>307</v>
      </c>
      <c r="C599" s="29" t="s">
        <v>1486</v>
      </c>
      <c r="D599" s="29" t="s">
        <v>1329</v>
      </c>
      <c r="E599" s="29"/>
      <c r="F599" s="29"/>
      <c r="G599" s="29">
        <f t="shared" si="8"/>
        <v>0</v>
      </c>
    </row>
    <row r="600" spans="1:7">
      <c r="A600" s="29" t="s">
        <v>306</v>
      </c>
      <c r="B600" s="29" t="s">
        <v>307</v>
      </c>
      <c r="C600" s="29" t="s">
        <v>1485</v>
      </c>
      <c r="D600" s="29" t="s">
        <v>1080</v>
      </c>
      <c r="E600" s="29"/>
      <c r="F600" s="29">
        <v>1250</v>
      </c>
      <c r="G600" s="29">
        <f t="shared" ref="G600:G663" si="9">E600+F600</f>
        <v>1250</v>
      </c>
    </row>
    <row r="601" spans="1:7">
      <c r="A601" s="29" t="s">
        <v>308</v>
      </c>
      <c r="B601" s="29" t="s">
        <v>309</v>
      </c>
      <c r="C601" s="29" t="s">
        <v>1484</v>
      </c>
      <c r="D601" s="29" t="s">
        <v>1074</v>
      </c>
      <c r="E601" s="29"/>
      <c r="F601" s="29"/>
      <c r="G601" s="29">
        <f t="shared" si="9"/>
        <v>0</v>
      </c>
    </row>
    <row r="602" spans="1:7">
      <c r="A602" s="29" t="s">
        <v>310</v>
      </c>
      <c r="B602" s="29" t="s">
        <v>311</v>
      </c>
      <c r="C602" s="29" t="s">
        <v>499</v>
      </c>
      <c r="D602" s="29" t="s">
        <v>1112</v>
      </c>
      <c r="E602" s="29"/>
      <c r="F602" s="29"/>
      <c r="G602" s="29">
        <f t="shared" si="9"/>
        <v>0</v>
      </c>
    </row>
    <row r="603" spans="1:7">
      <c r="A603" s="29" t="s">
        <v>310</v>
      </c>
      <c r="B603" s="29" t="s">
        <v>311</v>
      </c>
      <c r="C603" s="29" t="s">
        <v>515</v>
      </c>
      <c r="D603" s="29" t="s">
        <v>1075</v>
      </c>
      <c r="E603" s="29"/>
      <c r="F603" s="29"/>
      <c r="G603" s="29">
        <f t="shared" si="9"/>
        <v>0</v>
      </c>
    </row>
    <row r="604" spans="1:7">
      <c r="A604" s="29" t="s">
        <v>310</v>
      </c>
      <c r="B604" s="29" t="s">
        <v>311</v>
      </c>
      <c r="C604" s="29" t="s">
        <v>789</v>
      </c>
      <c r="D604" s="29" t="s">
        <v>1073</v>
      </c>
      <c r="E604" s="29"/>
      <c r="F604" s="29"/>
      <c r="G604" s="29">
        <f t="shared" si="9"/>
        <v>0</v>
      </c>
    </row>
    <row r="605" spans="1:7">
      <c r="A605" s="29" t="s">
        <v>310</v>
      </c>
      <c r="B605" s="29" t="s">
        <v>311</v>
      </c>
      <c r="C605" s="29" t="s">
        <v>789</v>
      </c>
      <c r="D605" s="29" t="s">
        <v>1074</v>
      </c>
      <c r="E605" s="29"/>
      <c r="F605" s="29"/>
      <c r="G605" s="29">
        <f t="shared" si="9"/>
        <v>0</v>
      </c>
    </row>
    <row r="606" spans="1:7">
      <c r="A606" s="29" t="s">
        <v>310</v>
      </c>
      <c r="B606" s="29" t="s">
        <v>311</v>
      </c>
      <c r="C606" s="29" t="s">
        <v>1483</v>
      </c>
      <c r="D606" s="29" t="s">
        <v>1074</v>
      </c>
      <c r="E606" s="29"/>
      <c r="F606" s="29">
        <v>116</v>
      </c>
      <c r="G606" s="29">
        <f t="shared" si="9"/>
        <v>116</v>
      </c>
    </row>
    <row r="607" spans="1:7">
      <c r="A607" s="29" t="s">
        <v>310</v>
      </c>
      <c r="B607" s="29" t="s">
        <v>311</v>
      </c>
      <c r="C607" s="29" t="s">
        <v>993</v>
      </c>
      <c r="D607" s="29" t="s">
        <v>1073</v>
      </c>
      <c r="E607" s="29"/>
      <c r="F607" s="29">
        <v>30</v>
      </c>
      <c r="G607" s="29">
        <f t="shared" si="9"/>
        <v>30</v>
      </c>
    </row>
    <row r="608" spans="1:7">
      <c r="A608" s="29" t="s">
        <v>310</v>
      </c>
      <c r="B608" s="29" t="s">
        <v>311</v>
      </c>
      <c r="C608" s="29" t="s">
        <v>993</v>
      </c>
      <c r="D608" s="29" t="s">
        <v>1074</v>
      </c>
      <c r="E608" s="29"/>
      <c r="F608" s="29">
        <v>541</v>
      </c>
      <c r="G608" s="29">
        <f t="shared" si="9"/>
        <v>541</v>
      </c>
    </row>
    <row r="609" spans="1:7">
      <c r="A609" s="29" t="s">
        <v>310</v>
      </c>
      <c r="B609" s="29" t="s">
        <v>311</v>
      </c>
      <c r="C609" s="29" t="s">
        <v>1033</v>
      </c>
      <c r="D609" s="29" t="s">
        <v>1074</v>
      </c>
      <c r="E609" s="29"/>
      <c r="F609" s="29">
        <v>55</v>
      </c>
      <c r="G609" s="29">
        <f t="shared" si="9"/>
        <v>55</v>
      </c>
    </row>
    <row r="610" spans="1:7">
      <c r="A610" s="29" t="s">
        <v>312</v>
      </c>
      <c r="B610" s="29" t="s">
        <v>313</v>
      </c>
      <c r="C610" s="29" t="s">
        <v>1481</v>
      </c>
      <c r="D610" s="29" t="s">
        <v>1093</v>
      </c>
      <c r="E610" s="29"/>
      <c r="F610" s="29"/>
      <c r="G610" s="29">
        <f t="shared" si="9"/>
        <v>0</v>
      </c>
    </row>
    <row r="611" spans="1:7">
      <c r="A611" s="29" t="s">
        <v>312</v>
      </c>
      <c r="B611" s="29" t="s">
        <v>313</v>
      </c>
      <c r="C611" s="29" t="s">
        <v>589</v>
      </c>
      <c r="D611" s="29" t="s">
        <v>1080</v>
      </c>
      <c r="E611" s="29"/>
      <c r="F611" s="29"/>
      <c r="G611" s="29">
        <f t="shared" si="9"/>
        <v>0</v>
      </c>
    </row>
    <row r="612" spans="1:7">
      <c r="A612" s="29" t="s">
        <v>312</v>
      </c>
      <c r="B612" s="29" t="s">
        <v>313</v>
      </c>
      <c r="C612" s="29" t="s">
        <v>591</v>
      </c>
      <c r="D612" s="29" t="s">
        <v>1073</v>
      </c>
      <c r="E612" s="29"/>
      <c r="F612" s="29"/>
      <c r="G612" s="29">
        <f t="shared" si="9"/>
        <v>0</v>
      </c>
    </row>
    <row r="613" spans="1:7">
      <c r="A613" s="29" t="s">
        <v>312</v>
      </c>
      <c r="B613" s="29" t="s">
        <v>313</v>
      </c>
      <c r="C613" s="29" t="s">
        <v>1727</v>
      </c>
      <c r="D613" s="29" t="s">
        <v>1675</v>
      </c>
      <c r="E613" s="29"/>
      <c r="F613" s="29"/>
      <c r="G613" s="29">
        <f t="shared" si="9"/>
        <v>0</v>
      </c>
    </row>
    <row r="614" spans="1:7">
      <c r="A614" s="29" t="s">
        <v>312</v>
      </c>
      <c r="B614" s="29" t="s">
        <v>313</v>
      </c>
      <c r="C614" s="29" t="s">
        <v>600</v>
      </c>
      <c r="D614" s="29" t="s">
        <v>1091</v>
      </c>
      <c r="E614" s="29"/>
      <c r="F614" s="29"/>
      <c r="G614" s="29">
        <f t="shared" si="9"/>
        <v>0</v>
      </c>
    </row>
    <row r="615" spans="1:7">
      <c r="A615" s="29" t="s">
        <v>312</v>
      </c>
      <c r="B615" s="29" t="s">
        <v>313</v>
      </c>
      <c r="C615" s="29" t="s">
        <v>1479</v>
      </c>
      <c r="D615" s="29" t="s">
        <v>1091</v>
      </c>
      <c r="E615" s="29"/>
      <c r="F615" s="29">
        <v>95</v>
      </c>
      <c r="G615" s="29">
        <f t="shared" si="9"/>
        <v>95</v>
      </c>
    </row>
    <row r="616" spans="1:7">
      <c r="A616" s="29" t="s">
        <v>312</v>
      </c>
      <c r="B616" s="29" t="s">
        <v>313</v>
      </c>
      <c r="C616" s="29" t="s">
        <v>1478</v>
      </c>
      <c r="D616" s="29" t="s">
        <v>1093</v>
      </c>
      <c r="E616" s="29"/>
      <c r="F616" s="29"/>
      <c r="G616" s="29">
        <f t="shared" si="9"/>
        <v>0</v>
      </c>
    </row>
    <row r="617" spans="1:7">
      <c r="A617" s="29" t="s">
        <v>312</v>
      </c>
      <c r="B617" s="29" t="s">
        <v>313</v>
      </c>
      <c r="C617" s="29" t="s">
        <v>1728</v>
      </c>
      <c r="D617" s="29" t="s">
        <v>1080</v>
      </c>
      <c r="E617" s="29"/>
      <c r="F617" s="29">
        <v>40</v>
      </c>
      <c r="G617" s="29">
        <f t="shared" si="9"/>
        <v>40</v>
      </c>
    </row>
    <row r="618" spans="1:7">
      <c r="A618" s="29" t="s">
        <v>312</v>
      </c>
      <c r="B618" s="29" t="s">
        <v>313</v>
      </c>
      <c r="C618" s="29" t="s">
        <v>609</v>
      </c>
      <c r="D618" s="29" t="s">
        <v>1073</v>
      </c>
      <c r="E618" s="29"/>
      <c r="F618" s="29">
        <v>100</v>
      </c>
      <c r="G618" s="29">
        <f t="shared" si="9"/>
        <v>100</v>
      </c>
    </row>
    <row r="619" spans="1:7">
      <c r="A619" s="29" t="s">
        <v>312</v>
      </c>
      <c r="B619" s="29" t="s">
        <v>313</v>
      </c>
      <c r="C619" s="29" t="s">
        <v>611</v>
      </c>
      <c r="D619" s="29" t="s">
        <v>1073</v>
      </c>
      <c r="E619" s="29"/>
      <c r="F619" s="29"/>
      <c r="G619" s="29">
        <f t="shared" si="9"/>
        <v>0</v>
      </c>
    </row>
    <row r="620" spans="1:7">
      <c r="A620" s="29" t="s">
        <v>312</v>
      </c>
      <c r="B620" s="29" t="s">
        <v>313</v>
      </c>
      <c r="C620" s="29" t="s">
        <v>617</v>
      </c>
      <c r="D620" s="29" t="s">
        <v>1073</v>
      </c>
      <c r="E620" s="29"/>
      <c r="F620" s="29"/>
      <c r="G620" s="29">
        <f t="shared" si="9"/>
        <v>0</v>
      </c>
    </row>
    <row r="621" spans="1:7">
      <c r="A621" s="29" t="s">
        <v>312</v>
      </c>
      <c r="B621" s="29" t="s">
        <v>313</v>
      </c>
      <c r="C621" s="29" t="s">
        <v>1729</v>
      </c>
      <c r="D621" s="29" t="s">
        <v>1074</v>
      </c>
      <c r="E621" s="29"/>
      <c r="F621" s="29"/>
      <c r="G621" s="29">
        <f t="shared" si="9"/>
        <v>0</v>
      </c>
    </row>
    <row r="622" spans="1:7">
      <c r="A622" s="29" t="s">
        <v>312</v>
      </c>
      <c r="B622" s="29" t="s">
        <v>313</v>
      </c>
      <c r="C622" s="29" t="s">
        <v>628</v>
      </c>
      <c r="D622" s="29" t="s">
        <v>1098</v>
      </c>
      <c r="E622" s="29"/>
      <c r="F622" s="29">
        <v>1</v>
      </c>
      <c r="G622" s="29">
        <f t="shared" si="9"/>
        <v>1</v>
      </c>
    </row>
    <row r="623" spans="1:7">
      <c r="A623" s="29" t="s">
        <v>312</v>
      </c>
      <c r="B623" s="29" t="s">
        <v>313</v>
      </c>
      <c r="C623" s="29" t="s">
        <v>495</v>
      </c>
      <c r="D623" s="29" t="s">
        <v>1073</v>
      </c>
      <c r="E623" s="29"/>
      <c r="F623" s="29"/>
      <c r="G623" s="29">
        <f t="shared" si="9"/>
        <v>0</v>
      </c>
    </row>
    <row r="624" spans="1:7">
      <c r="A624" s="29" t="s">
        <v>312</v>
      </c>
      <c r="B624" s="29" t="s">
        <v>313</v>
      </c>
      <c r="C624" s="29" t="s">
        <v>1476</v>
      </c>
      <c r="D624" s="29" t="s">
        <v>1073</v>
      </c>
      <c r="E624" s="29"/>
      <c r="F624" s="29"/>
      <c r="G624" s="29">
        <f t="shared" si="9"/>
        <v>0</v>
      </c>
    </row>
    <row r="625" spans="1:7">
      <c r="A625" s="29" t="s">
        <v>312</v>
      </c>
      <c r="B625" s="29" t="s">
        <v>313</v>
      </c>
      <c r="C625" s="29" t="s">
        <v>1730</v>
      </c>
      <c r="D625" s="29" t="s">
        <v>1074</v>
      </c>
      <c r="E625" s="29">
        <v>18</v>
      </c>
      <c r="F625" s="29"/>
      <c r="G625" s="29">
        <f t="shared" si="9"/>
        <v>18</v>
      </c>
    </row>
    <row r="626" spans="1:7">
      <c r="A626" s="29" t="s">
        <v>312</v>
      </c>
      <c r="B626" s="29" t="s">
        <v>313</v>
      </c>
      <c r="C626" s="29" t="s">
        <v>660</v>
      </c>
      <c r="D626" s="29" t="s">
        <v>1073</v>
      </c>
      <c r="E626" s="29"/>
      <c r="F626" s="29">
        <v>300</v>
      </c>
      <c r="G626" s="29">
        <f t="shared" si="9"/>
        <v>300</v>
      </c>
    </row>
    <row r="627" spans="1:7">
      <c r="A627" s="29" t="s">
        <v>312</v>
      </c>
      <c r="B627" s="29" t="s">
        <v>313</v>
      </c>
      <c r="C627" s="29" t="s">
        <v>1731</v>
      </c>
      <c r="D627" s="29" t="s">
        <v>1398</v>
      </c>
      <c r="E627" s="29"/>
      <c r="F627" s="29"/>
      <c r="G627" s="29">
        <f t="shared" si="9"/>
        <v>0</v>
      </c>
    </row>
    <row r="628" spans="1:7">
      <c r="A628" s="29" t="s">
        <v>312</v>
      </c>
      <c r="B628" s="29" t="s">
        <v>313</v>
      </c>
      <c r="C628" s="29" t="s">
        <v>684</v>
      </c>
      <c r="D628" s="29" t="s">
        <v>1073</v>
      </c>
      <c r="E628" s="29"/>
      <c r="F628" s="29">
        <v>50000</v>
      </c>
      <c r="G628" s="29">
        <f t="shared" si="9"/>
        <v>50000</v>
      </c>
    </row>
    <row r="629" spans="1:7">
      <c r="A629" s="29" t="s">
        <v>312</v>
      </c>
      <c r="B629" s="29" t="s">
        <v>313</v>
      </c>
      <c r="C629" s="29" t="s">
        <v>688</v>
      </c>
      <c r="D629" s="29" t="s">
        <v>1073</v>
      </c>
      <c r="E629" s="29"/>
      <c r="F629" s="29">
        <v>50</v>
      </c>
      <c r="G629" s="29">
        <f t="shared" si="9"/>
        <v>50</v>
      </c>
    </row>
    <row r="630" spans="1:7">
      <c r="A630" s="29" t="s">
        <v>312</v>
      </c>
      <c r="B630" s="29" t="s">
        <v>313</v>
      </c>
      <c r="C630" s="29" t="s">
        <v>1732</v>
      </c>
      <c r="D630" s="29" t="s">
        <v>1398</v>
      </c>
      <c r="E630" s="29"/>
      <c r="F630" s="29">
        <v>535</v>
      </c>
      <c r="G630" s="29">
        <f t="shared" si="9"/>
        <v>535</v>
      </c>
    </row>
    <row r="631" spans="1:7">
      <c r="A631" s="29" t="s">
        <v>312</v>
      </c>
      <c r="B631" s="29" t="s">
        <v>313</v>
      </c>
      <c r="C631" s="29" t="s">
        <v>704</v>
      </c>
      <c r="D631" s="29" t="s">
        <v>1073</v>
      </c>
      <c r="E631" s="29"/>
      <c r="F631" s="29">
        <v>10000</v>
      </c>
      <c r="G631" s="29">
        <f t="shared" si="9"/>
        <v>10000</v>
      </c>
    </row>
    <row r="632" spans="1:7">
      <c r="A632" s="29" t="s">
        <v>312</v>
      </c>
      <c r="B632" s="29" t="s">
        <v>313</v>
      </c>
      <c r="C632" s="29" t="s">
        <v>716</v>
      </c>
      <c r="D632" s="29" t="s">
        <v>1073</v>
      </c>
      <c r="E632" s="29"/>
      <c r="F632" s="29"/>
      <c r="G632" s="29">
        <f t="shared" si="9"/>
        <v>0</v>
      </c>
    </row>
    <row r="633" spans="1:7">
      <c r="A633" s="29" t="s">
        <v>312</v>
      </c>
      <c r="B633" s="29" t="s">
        <v>313</v>
      </c>
      <c r="C633" s="29" t="s">
        <v>723</v>
      </c>
      <c r="D633" s="29" t="s">
        <v>1073</v>
      </c>
      <c r="E633" s="29"/>
      <c r="F633" s="29">
        <v>4000</v>
      </c>
      <c r="G633" s="29">
        <f t="shared" si="9"/>
        <v>4000</v>
      </c>
    </row>
    <row r="634" spans="1:7">
      <c r="A634" s="29" t="s">
        <v>312</v>
      </c>
      <c r="B634" s="29" t="s">
        <v>313</v>
      </c>
      <c r="C634" s="29" t="s">
        <v>1733</v>
      </c>
      <c r="D634" s="29" t="s">
        <v>1398</v>
      </c>
      <c r="E634" s="29"/>
      <c r="F634" s="29">
        <v>69</v>
      </c>
      <c r="G634" s="29">
        <f t="shared" si="9"/>
        <v>69</v>
      </c>
    </row>
    <row r="635" spans="1:7">
      <c r="A635" s="29" t="s">
        <v>312</v>
      </c>
      <c r="B635" s="29" t="s">
        <v>313</v>
      </c>
      <c r="C635" s="29" t="s">
        <v>1475</v>
      </c>
      <c r="D635" s="29" t="s">
        <v>1073</v>
      </c>
      <c r="E635" s="29"/>
      <c r="F635" s="29">
        <v>184</v>
      </c>
      <c r="G635" s="29">
        <f t="shared" si="9"/>
        <v>184</v>
      </c>
    </row>
    <row r="636" spans="1:7">
      <c r="A636" s="29" t="s">
        <v>312</v>
      </c>
      <c r="B636" s="29" t="s">
        <v>313</v>
      </c>
      <c r="C636" s="29" t="s">
        <v>778</v>
      </c>
      <c r="D636" s="29" t="s">
        <v>1073</v>
      </c>
      <c r="E636" s="29"/>
      <c r="F636" s="29"/>
      <c r="G636" s="29">
        <f t="shared" si="9"/>
        <v>0</v>
      </c>
    </row>
    <row r="637" spans="1:7">
      <c r="A637" s="29" t="s">
        <v>312</v>
      </c>
      <c r="B637" s="29" t="s">
        <v>313</v>
      </c>
      <c r="C637" s="29" t="s">
        <v>1474</v>
      </c>
      <c r="D637" s="29" t="s">
        <v>1073</v>
      </c>
      <c r="E637" s="29"/>
      <c r="F637" s="29"/>
      <c r="G637" s="29">
        <f t="shared" si="9"/>
        <v>0</v>
      </c>
    </row>
    <row r="638" spans="1:7">
      <c r="A638" s="29" t="s">
        <v>312</v>
      </c>
      <c r="B638" s="29" t="s">
        <v>313</v>
      </c>
      <c r="C638" s="29" t="s">
        <v>801</v>
      </c>
      <c r="D638" s="29" t="s">
        <v>1073</v>
      </c>
      <c r="E638" s="29"/>
      <c r="F638" s="29">
        <v>11765</v>
      </c>
      <c r="G638" s="29">
        <f t="shared" si="9"/>
        <v>11765</v>
      </c>
    </row>
    <row r="639" spans="1:7">
      <c r="A639" s="29" t="s">
        <v>312</v>
      </c>
      <c r="B639" s="29" t="s">
        <v>313</v>
      </c>
      <c r="C639" s="29" t="s">
        <v>802</v>
      </c>
      <c r="D639" s="29" t="s">
        <v>1073</v>
      </c>
      <c r="E639" s="29"/>
      <c r="F639" s="29">
        <v>3414</v>
      </c>
      <c r="G639" s="29">
        <f t="shared" si="9"/>
        <v>3414</v>
      </c>
    </row>
    <row r="640" spans="1:7">
      <c r="A640" s="29" t="s">
        <v>312</v>
      </c>
      <c r="B640" s="29" t="s">
        <v>313</v>
      </c>
      <c r="C640" s="29" t="s">
        <v>808</v>
      </c>
      <c r="D640" s="29" t="s">
        <v>1073</v>
      </c>
      <c r="E640" s="29"/>
      <c r="F640" s="29">
        <v>2350</v>
      </c>
      <c r="G640" s="29">
        <f t="shared" si="9"/>
        <v>2350</v>
      </c>
    </row>
    <row r="641" spans="1:7">
      <c r="A641" s="29" t="s">
        <v>312</v>
      </c>
      <c r="B641" s="29" t="s">
        <v>313</v>
      </c>
      <c r="C641" s="29" t="s">
        <v>829</v>
      </c>
      <c r="D641" s="29" t="s">
        <v>1074</v>
      </c>
      <c r="E641" s="29"/>
      <c r="F641" s="29"/>
      <c r="G641" s="29">
        <f t="shared" si="9"/>
        <v>0</v>
      </c>
    </row>
    <row r="642" spans="1:7">
      <c r="A642" s="29" t="s">
        <v>312</v>
      </c>
      <c r="B642" s="29" t="s">
        <v>313</v>
      </c>
      <c r="C642" s="29" t="s">
        <v>1351</v>
      </c>
      <c r="D642" s="29" t="s">
        <v>1074</v>
      </c>
      <c r="E642" s="29"/>
      <c r="F642" s="29">
        <v>183</v>
      </c>
      <c r="G642" s="29">
        <f t="shared" si="9"/>
        <v>183</v>
      </c>
    </row>
    <row r="643" spans="1:7">
      <c r="A643" s="29" t="s">
        <v>312</v>
      </c>
      <c r="B643" s="29" t="s">
        <v>313</v>
      </c>
      <c r="C643" s="29" t="s">
        <v>830</v>
      </c>
      <c r="D643" s="29" t="s">
        <v>1074</v>
      </c>
      <c r="E643" s="29"/>
      <c r="F643" s="29"/>
      <c r="G643" s="29">
        <f t="shared" si="9"/>
        <v>0</v>
      </c>
    </row>
    <row r="644" spans="1:7">
      <c r="A644" s="29" t="s">
        <v>312</v>
      </c>
      <c r="B644" s="29" t="s">
        <v>313</v>
      </c>
      <c r="C644" s="29" t="s">
        <v>841</v>
      </c>
      <c r="D644" s="29" t="s">
        <v>1073</v>
      </c>
      <c r="E644" s="29"/>
      <c r="F644" s="29">
        <v>3000</v>
      </c>
      <c r="G644" s="29">
        <f t="shared" si="9"/>
        <v>3000</v>
      </c>
    </row>
    <row r="645" spans="1:7">
      <c r="A645" s="29" t="s">
        <v>314</v>
      </c>
      <c r="B645" s="29" t="s">
        <v>315</v>
      </c>
      <c r="C645" s="29" t="s">
        <v>1471</v>
      </c>
      <c r="D645" s="29" t="s">
        <v>1073</v>
      </c>
      <c r="E645" s="29"/>
      <c r="F645" s="29"/>
      <c r="G645" s="29">
        <f t="shared" si="9"/>
        <v>0</v>
      </c>
    </row>
    <row r="646" spans="1:7">
      <c r="A646" s="29" t="s">
        <v>314</v>
      </c>
      <c r="B646" s="29" t="s">
        <v>315</v>
      </c>
      <c r="C646" s="29" t="s">
        <v>884</v>
      </c>
      <c r="D646" s="29" t="s">
        <v>1073</v>
      </c>
      <c r="E646" s="29"/>
      <c r="F646" s="29"/>
      <c r="G646" s="29">
        <f t="shared" si="9"/>
        <v>0</v>
      </c>
    </row>
    <row r="647" spans="1:7">
      <c r="A647" s="29" t="s">
        <v>314</v>
      </c>
      <c r="B647" s="29" t="s">
        <v>315</v>
      </c>
      <c r="C647" s="29" t="s">
        <v>1470</v>
      </c>
      <c r="D647" s="29" t="s">
        <v>1073</v>
      </c>
      <c r="E647" s="29"/>
      <c r="F647" s="29"/>
      <c r="G647" s="29">
        <f t="shared" si="9"/>
        <v>0</v>
      </c>
    </row>
    <row r="648" spans="1:7">
      <c r="A648" s="29" t="s">
        <v>314</v>
      </c>
      <c r="B648" s="29" t="s">
        <v>315</v>
      </c>
      <c r="C648" s="29" t="s">
        <v>562</v>
      </c>
      <c r="D648" s="29" t="s">
        <v>1073</v>
      </c>
      <c r="E648" s="29"/>
      <c r="F648" s="29"/>
      <c r="G648" s="29">
        <f t="shared" si="9"/>
        <v>0</v>
      </c>
    </row>
    <row r="649" spans="1:7">
      <c r="A649" s="29" t="s">
        <v>314</v>
      </c>
      <c r="B649" s="29" t="s">
        <v>315</v>
      </c>
      <c r="C649" s="29" t="s">
        <v>1469</v>
      </c>
      <c r="D649" s="29" t="s">
        <v>1073</v>
      </c>
      <c r="E649" s="29"/>
      <c r="F649" s="29"/>
      <c r="G649" s="29">
        <f t="shared" si="9"/>
        <v>0</v>
      </c>
    </row>
    <row r="650" spans="1:7">
      <c r="A650" s="29" t="s">
        <v>314</v>
      </c>
      <c r="B650" s="29" t="s">
        <v>315</v>
      </c>
      <c r="C650" s="29" t="s">
        <v>1468</v>
      </c>
      <c r="D650" s="29" t="s">
        <v>1134</v>
      </c>
      <c r="E650" s="29"/>
      <c r="F650" s="29"/>
      <c r="G650" s="29">
        <f t="shared" si="9"/>
        <v>0</v>
      </c>
    </row>
    <row r="651" spans="1:7">
      <c r="A651" s="29" t="s">
        <v>314</v>
      </c>
      <c r="B651" s="29" t="s">
        <v>315</v>
      </c>
      <c r="C651" s="29" t="s">
        <v>1468</v>
      </c>
      <c r="D651" s="29" t="s">
        <v>1074</v>
      </c>
      <c r="E651" s="29"/>
      <c r="F651" s="29">
        <v>9000</v>
      </c>
      <c r="G651" s="29">
        <f t="shared" si="9"/>
        <v>9000</v>
      </c>
    </row>
    <row r="652" spans="1:7">
      <c r="A652" s="29" t="s">
        <v>314</v>
      </c>
      <c r="B652" s="29" t="s">
        <v>315</v>
      </c>
      <c r="C652" s="29" t="s">
        <v>1467</v>
      </c>
      <c r="D652" s="29" t="s">
        <v>1074</v>
      </c>
      <c r="E652" s="29"/>
      <c r="F652" s="29">
        <v>3000</v>
      </c>
      <c r="G652" s="29">
        <f t="shared" si="9"/>
        <v>3000</v>
      </c>
    </row>
    <row r="653" spans="1:7">
      <c r="A653" s="29" t="s">
        <v>314</v>
      </c>
      <c r="B653" s="29" t="s">
        <v>315</v>
      </c>
      <c r="C653" s="29" t="s">
        <v>1466</v>
      </c>
      <c r="D653" s="29" t="s">
        <v>1073</v>
      </c>
      <c r="E653" s="29"/>
      <c r="F653" s="29">
        <v>956</v>
      </c>
      <c r="G653" s="29">
        <f t="shared" si="9"/>
        <v>956</v>
      </c>
    </row>
    <row r="654" spans="1:7">
      <c r="A654" s="29" t="s">
        <v>314</v>
      </c>
      <c r="B654" s="29" t="s">
        <v>315</v>
      </c>
      <c r="C654" s="29" t="s">
        <v>1465</v>
      </c>
      <c r="D654" s="29" t="s">
        <v>1074</v>
      </c>
      <c r="E654" s="29"/>
      <c r="F654" s="29"/>
      <c r="G654" s="29">
        <f t="shared" si="9"/>
        <v>0</v>
      </c>
    </row>
    <row r="655" spans="1:7">
      <c r="A655" s="29" t="s">
        <v>314</v>
      </c>
      <c r="B655" s="29" t="s">
        <v>315</v>
      </c>
      <c r="C655" s="29" t="s">
        <v>1011</v>
      </c>
      <c r="D655" s="29" t="s">
        <v>1073</v>
      </c>
      <c r="E655" s="29"/>
      <c r="F655" s="29">
        <v>150</v>
      </c>
      <c r="G655" s="29">
        <f t="shared" si="9"/>
        <v>150</v>
      </c>
    </row>
    <row r="656" spans="1:7">
      <c r="A656" s="29" t="s">
        <v>316</v>
      </c>
      <c r="B656" s="29" t="s">
        <v>317</v>
      </c>
      <c r="C656" s="29" t="s">
        <v>1734</v>
      </c>
      <c r="D656" s="29" t="s">
        <v>1074</v>
      </c>
      <c r="E656" s="29"/>
      <c r="F656" s="29">
        <v>6</v>
      </c>
      <c r="G656" s="29">
        <f t="shared" si="9"/>
        <v>6</v>
      </c>
    </row>
    <row r="657" spans="1:7">
      <c r="A657" s="29" t="s">
        <v>316</v>
      </c>
      <c r="B657" s="29" t="s">
        <v>317</v>
      </c>
      <c r="C657" s="29" t="s">
        <v>1464</v>
      </c>
      <c r="D657" s="29" t="s">
        <v>1073</v>
      </c>
      <c r="E657" s="29"/>
      <c r="F657" s="29">
        <v>7123</v>
      </c>
      <c r="G657" s="29">
        <f t="shared" si="9"/>
        <v>7123</v>
      </c>
    </row>
    <row r="658" spans="1:7">
      <c r="A658" s="29" t="s">
        <v>316</v>
      </c>
      <c r="B658" s="29" t="s">
        <v>317</v>
      </c>
      <c r="C658" s="29" t="s">
        <v>726</v>
      </c>
      <c r="D658" s="29" t="s">
        <v>1073</v>
      </c>
      <c r="E658" s="29"/>
      <c r="F658" s="29"/>
      <c r="G658" s="29">
        <f t="shared" si="9"/>
        <v>0</v>
      </c>
    </row>
    <row r="659" spans="1:7">
      <c r="A659" s="29" t="s">
        <v>316</v>
      </c>
      <c r="B659" s="29" t="s">
        <v>317</v>
      </c>
      <c r="C659" s="29" t="s">
        <v>1735</v>
      </c>
      <c r="D659" s="29" t="s">
        <v>1073</v>
      </c>
      <c r="E659" s="29"/>
      <c r="F659" s="29"/>
      <c r="G659" s="29">
        <f t="shared" si="9"/>
        <v>0</v>
      </c>
    </row>
    <row r="660" spans="1:7">
      <c r="A660" s="29" t="s">
        <v>316</v>
      </c>
      <c r="B660" s="29" t="s">
        <v>317</v>
      </c>
      <c r="C660" s="29" t="s">
        <v>1463</v>
      </c>
      <c r="D660" s="29" t="s">
        <v>1073</v>
      </c>
      <c r="E660" s="29"/>
      <c r="F660" s="29"/>
      <c r="G660" s="29">
        <f t="shared" si="9"/>
        <v>0</v>
      </c>
    </row>
    <row r="661" spans="1:7">
      <c r="A661" s="29" t="s">
        <v>316</v>
      </c>
      <c r="B661" s="29" t="s">
        <v>317</v>
      </c>
      <c r="C661" s="29" t="s">
        <v>1462</v>
      </c>
      <c r="D661" s="29" t="s">
        <v>1073</v>
      </c>
      <c r="E661" s="29"/>
      <c r="F661" s="29">
        <v>670</v>
      </c>
      <c r="G661" s="29">
        <f t="shared" si="9"/>
        <v>670</v>
      </c>
    </row>
    <row r="662" spans="1:7">
      <c r="A662" s="29" t="s">
        <v>316</v>
      </c>
      <c r="B662" s="29" t="s">
        <v>317</v>
      </c>
      <c r="C662" s="29" t="s">
        <v>965</v>
      </c>
      <c r="D662" s="29" t="s">
        <v>1074</v>
      </c>
      <c r="E662" s="29"/>
      <c r="F662" s="29">
        <v>578</v>
      </c>
      <c r="G662" s="29">
        <f t="shared" si="9"/>
        <v>578</v>
      </c>
    </row>
    <row r="663" spans="1:7">
      <c r="A663" s="29" t="s">
        <v>316</v>
      </c>
      <c r="B663" s="29" t="s">
        <v>317</v>
      </c>
      <c r="C663" s="29" t="s">
        <v>1461</v>
      </c>
      <c r="D663" s="29" t="s">
        <v>1073</v>
      </c>
      <c r="E663" s="29"/>
      <c r="F663" s="29"/>
      <c r="G663" s="29">
        <f t="shared" si="9"/>
        <v>0</v>
      </c>
    </row>
    <row r="664" spans="1:7">
      <c r="A664" s="29" t="s">
        <v>316</v>
      </c>
      <c r="B664" s="29" t="s">
        <v>317</v>
      </c>
      <c r="C664" s="29" t="s">
        <v>969</v>
      </c>
      <c r="D664" s="29" t="s">
        <v>1073</v>
      </c>
      <c r="E664" s="29"/>
      <c r="F664" s="29">
        <v>158</v>
      </c>
      <c r="G664" s="29">
        <f t="shared" ref="G664:G727" si="10">E664+F664</f>
        <v>158</v>
      </c>
    </row>
    <row r="665" spans="1:7">
      <c r="A665" s="29" t="s">
        <v>316</v>
      </c>
      <c r="B665" s="29" t="s">
        <v>317</v>
      </c>
      <c r="C665" s="29" t="s">
        <v>981</v>
      </c>
      <c r="D665" s="29" t="s">
        <v>1074</v>
      </c>
      <c r="E665" s="29"/>
      <c r="F665" s="29">
        <v>6755</v>
      </c>
      <c r="G665" s="29">
        <f t="shared" si="10"/>
        <v>6755</v>
      </c>
    </row>
    <row r="666" spans="1:7">
      <c r="A666" s="29" t="s">
        <v>316</v>
      </c>
      <c r="B666" s="29" t="s">
        <v>317</v>
      </c>
      <c r="C666" s="29" t="s">
        <v>982</v>
      </c>
      <c r="D666" s="29" t="s">
        <v>1074</v>
      </c>
      <c r="E666" s="29"/>
      <c r="F666" s="29">
        <v>165</v>
      </c>
      <c r="G666" s="29">
        <f t="shared" si="10"/>
        <v>165</v>
      </c>
    </row>
    <row r="667" spans="1:7">
      <c r="A667" s="29" t="s">
        <v>316</v>
      </c>
      <c r="B667" s="29" t="s">
        <v>317</v>
      </c>
      <c r="C667" s="29" t="s">
        <v>997</v>
      </c>
      <c r="D667" s="29" t="s">
        <v>1074</v>
      </c>
      <c r="E667" s="29"/>
      <c r="F667" s="29">
        <v>800</v>
      </c>
      <c r="G667" s="29">
        <f t="shared" si="10"/>
        <v>800</v>
      </c>
    </row>
    <row r="668" spans="1:7">
      <c r="A668" s="29" t="s">
        <v>316</v>
      </c>
      <c r="B668" s="29" t="s">
        <v>317</v>
      </c>
      <c r="C668" s="29" t="s">
        <v>1459</v>
      </c>
      <c r="D668" s="29" t="s">
        <v>1074</v>
      </c>
      <c r="E668" s="29"/>
      <c r="F668" s="29">
        <v>2190</v>
      </c>
      <c r="G668" s="29">
        <f t="shared" si="10"/>
        <v>2190</v>
      </c>
    </row>
    <row r="669" spans="1:7">
      <c r="A669" s="29" t="s">
        <v>316</v>
      </c>
      <c r="B669" s="29" t="s">
        <v>317</v>
      </c>
      <c r="C669" s="29" t="s">
        <v>1013</v>
      </c>
      <c r="D669" s="29" t="s">
        <v>1074</v>
      </c>
      <c r="E669" s="29"/>
      <c r="F669" s="29">
        <v>18000</v>
      </c>
      <c r="G669" s="29">
        <f t="shared" si="10"/>
        <v>18000</v>
      </c>
    </row>
    <row r="670" spans="1:7">
      <c r="A670" s="29" t="s">
        <v>316</v>
      </c>
      <c r="B670" s="29" t="s">
        <v>317</v>
      </c>
      <c r="C670" s="29" t="s">
        <v>1015</v>
      </c>
      <c r="D670" s="29" t="s">
        <v>1074</v>
      </c>
      <c r="E670" s="29"/>
      <c r="F670" s="29">
        <v>35</v>
      </c>
      <c r="G670" s="29">
        <f t="shared" si="10"/>
        <v>35</v>
      </c>
    </row>
    <row r="671" spans="1:7">
      <c r="A671" s="29" t="s">
        <v>318</v>
      </c>
      <c r="B671" s="29" t="s">
        <v>319</v>
      </c>
      <c r="C671" s="29" t="s">
        <v>1458</v>
      </c>
      <c r="D671" s="29" t="s">
        <v>1073</v>
      </c>
      <c r="E671" s="29"/>
      <c r="F671" s="29"/>
      <c r="G671" s="29">
        <f t="shared" si="10"/>
        <v>0</v>
      </c>
    </row>
    <row r="672" spans="1:7">
      <c r="A672" s="29" t="s">
        <v>318</v>
      </c>
      <c r="B672" s="29" t="s">
        <v>319</v>
      </c>
      <c r="C672" s="29" t="s">
        <v>1456</v>
      </c>
      <c r="D672" s="29" t="s">
        <v>1073</v>
      </c>
      <c r="E672" s="29"/>
      <c r="F672" s="29"/>
      <c r="G672" s="29">
        <f t="shared" si="10"/>
        <v>0</v>
      </c>
    </row>
    <row r="673" spans="1:7">
      <c r="A673" s="29" t="s">
        <v>318</v>
      </c>
      <c r="B673" s="29" t="s">
        <v>319</v>
      </c>
      <c r="C673" s="29" t="s">
        <v>799</v>
      </c>
      <c r="D673" s="29" t="s">
        <v>1093</v>
      </c>
      <c r="E673" s="29"/>
      <c r="F673" s="29">
        <v>80</v>
      </c>
      <c r="G673" s="29">
        <f t="shared" si="10"/>
        <v>80</v>
      </c>
    </row>
    <row r="674" spans="1:7">
      <c r="A674" s="29" t="s">
        <v>318</v>
      </c>
      <c r="B674" s="29" t="s">
        <v>319</v>
      </c>
      <c r="C674" s="29" t="s">
        <v>820</v>
      </c>
      <c r="D674" s="29" t="s">
        <v>1073</v>
      </c>
      <c r="E674" s="29"/>
      <c r="F674" s="29"/>
      <c r="G674" s="29">
        <f t="shared" si="10"/>
        <v>0</v>
      </c>
    </row>
    <row r="675" spans="1:7">
      <c r="A675" s="29" t="s">
        <v>318</v>
      </c>
      <c r="B675" s="29" t="s">
        <v>319</v>
      </c>
      <c r="C675" s="29" t="s">
        <v>876</v>
      </c>
      <c r="D675" s="29" t="s">
        <v>1074</v>
      </c>
      <c r="E675" s="29"/>
      <c r="F675" s="29">
        <v>945</v>
      </c>
      <c r="G675" s="29">
        <f t="shared" si="10"/>
        <v>945</v>
      </c>
    </row>
    <row r="676" spans="1:7">
      <c r="A676" s="29" t="s">
        <v>318</v>
      </c>
      <c r="B676" s="29" t="s">
        <v>319</v>
      </c>
      <c r="C676" s="29" t="s">
        <v>884</v>
      </c>
      <c r="D676" s="29" t="s">
        <v>1073</v>
      </c>
      <c r="E676" s="29"/>
      <c r="F676" s="29"/>
      <c r="G676" s="29">
        <f t="shared" si="10"/>
        <v>0</v>
      </c>
    </row>
    <row r="677" spans="1:7">
      <c r="A677" s="29" t="s">
        <v>318</v>
      </c>
      <c r="B677" s="29" t="s">
        <v>319</v>
      </c>
      <c r="C677" s="29" t="s">
        <v>900</v>
      </c>
      <c r="D677" s="29" t="s">
        <v>1073</v>
      </c>
      <c r="E677" s="29"/>
      <c r="F677" s="29">
        <v>1434</v>
      </c>
      <c r="G677" s="29">
        <f t="shared" si="10"/>
        <v>1434</v>
      </c>
    </row>
    <row r="678" spans="1:7">
      <c r="A678" s="29" t="s">
        <v>318</v>
      </c>
      <c r="B678" s="29" t="s">
        <v>319</v>
      </c>
      <c r="C678" s="29" t="s">
        <v>902</v>
      </c>
      <c r="D678" s="29" t="s">
        <v>1074</v>
      </c>
      <c r="E678" s="29"/>
      <c r="F678" s="29">
        <v>345</v>
      </c>
      <c r="G678" s="29">
        <f t="shared" si="10"/>
        <v>345</v>
      </c>
    </row>
    <row r="679" spans="1:7">
      <c r="A679" s="29" t="s">
        <v>318</v>
      </c>
      <c r="B679" s="29" t="s">
        <v>319</v>
      </c>
      <c r="C679" s="29" t="s">
        <v>906</v>
      </c>
      <c r="D679" s="29" t="s">
        <v>1074</v>
      </c>
      <c r="E679" s="29"/>
      <c r="F679" s="29"/>
      <c r="G679" s="29">
        <f t="shared" si="10"/>
        <v>0</v>
      </c>
    </row>
    <row r="680" spans="1:7">
      <c r="A680" s="29" t="s">
        <v>318</v>
      </c>
      <c r="B680" s="29" t="s">
        <v>319</v>
      </c>
      <c r="C680" s="29" t="s">
        <v>908</v>
      </c>
      <c r="D680" s="29" t="s">
        <v>1074</v>
      </c>
      <c r="E680" s="29"/>
      <c r="F680" s="29"/>
      <c r="G680" s="29">
        <f t="shared" si="10"/>
        <v>0</v>
      </c>
    </row>
    <row r="681" spans="1:7">
      <c r="A681" s="29" t="s">
        <v>318</v>
      </c>
      <c r="B681" s="29" t="s">
        <v>319</v>
      </c>
      <c r="C681" s="29" t="s">
        <v>909</v>
      </c>
      <c r="D681" s="29" t="s">
        <v>1095</v>
      </c>
      <c r="E681" s="29"/>
      <c r="F681" s="29">
        <v>100</v>
      </c>
      <c r="G681" s="29">
        <f t="shared" si="10"/>
        <v>100</v>
      </c>
    </row>
    <row r="682" spans="1:7">
      <c r="A682" s="29" t="s">
        <v>320</v>
      </c>
      <c r="B682" s="29" t="s">
        <v>321</v>
      </c>
      <c r="C682" s="29" t="s">
        <v>470</v>
      </c>
      <c r="D682" s="29" t="s">
        <v>1074</v>
      </c>
      <c r="E682" s="29"/>
      <c r="F682" s="29"/>
      <c r="G682" s="29">
        <f t="shared" si="10"/>
        <v>0</v>
      </c>
    </row>
    <row r="683" spans="1:7">
      <c r="A683" s="29" t="s">
        <v>320</v>
      </c>
      <c r="B683" s="29" t="s">
        <v>321</v>
      </c>
      <c r="C683" s="29" t="s">
        <v>1736</v>
      </c>
      <c r="D683" s="29" t="s">
        <v>1112</v>
      </c>
      <c r="E683" s="29"/>
      <c r="F683" s="29">
        <v>3000</v>
      </c>
      <c r="G683" s="29">
        <f t="shared" si="10"/>
        <v>3000</v>
      </c>
    </row>
    <row r="684" spans="1:7">
      <c r="A684" s="29" t="s">
        <v>320</v>
      </c>
      <c r="B684" s="29" t="s">
        <v>321</v>
      </c>
      <c r="C684" s="29" t="s">
        <v>1453</v>
      </c>
      <c r="D684" s="29" t="s">
        <v>1073</v>
      </c>
      <c r="E684" s="29"/>
      <c r="F684" s="29"/>
      <c r="G684" s="29">
        <f t="shared" si="10"/>
        <v>0</v>
      </c>
    </row>
    <row r="685" spans="1:7">
      <c r="A685" s="29" t="s">
        <v>320</v>
      </c>
      <c r="B685" s="29" t="s">
        <v>321</v>
      </c>
      <c r="C685" s="29" t="s">
        <v>668</v>
      </c>
      <c r="D685" s="29" t="s">
        <v>1175</v>
      </c>
      <c r="E685" s="29"/>
      <c r="F685" s="29">
        <v>92</v>
      </c>
      <c r="G685" s="29">
        <f t="shared" si="10"/>
        <v>92</v>
      </c>
    </row>
    <row r="686" spans="1:7">
      <c r="A686" s="29" t="s">
        <v>320</v>
      </c>
      <c r="B686" s="29" t="s">
        <v>321</v>
      </c>
      <c r="C686" s="29" t="s">
        <v>678</v>
      </c>
      <c r="D686" s="29" t="s">
        <v>1073</v>
      </c>
      <c r="E686" s="29"/>
      <c r="F686" s="29">
        <v>831</v>
      </c>
      <c r="G686" s="29">
        <f t="shared" si="10"/>
        <v>831</v>
      </c>
    </row>
    <row r="687" spans="1:7">
      <c r="A687" s="29" t="s">
        <v>320</v>
      </c>
      <c r="B687" s="29" t="s">
        <v>321</v>
      </c>
      <c r="C687" s="29" t="s">
        <v>680</v>
      </c>
      <c r="D687" s="29" t="s">
        <v>1073</v>
      </c>
      <c r="E687" s="29"/>
      <c r="F687" s="29"/>
      <c r="G687" s="29">
        <f t="shared" si="10"/>
        <v>0</v>
      </c>
    </row>
    <row r="688" spans="1:7">
      <c r="A688" s="29" t="s">
        <v>320</v>
      </c>
      <c r="B688" s="29" t="s">
        <v>321</v>
      </c>
      <c r="C688" s="29" t="s">
        <v>702</v>
      </c>
      <c r="D688" s="29" t="s">
        <v>1073</v>
      </c>
      <c r="E688" s="29"/>
      <c r="F688" s="29"/>
      <c r="G688" s="29">
        <f t="shared" si="10"/>
        <v>0</v>
      </c>
    </row>
    <row r="689" spans="1:7">
      <c r="A689" s="29" t="s">
        <v>320</v>
      </c>
      <c r="B689" s="29" t="s">
        <v>321</v>
      </c>
      <c r="C689" s="29" t="s">
        <v>710</v>
      </c>
      <c r="D689" s="29" t="s">
        <v>1073</v>
      </c>
      <c r="E689" s="29"/>
      <c r="F689" s="29"/>
      <c r="G689" s="29">
        <f t="shared" si="10"/>
        <v>0</v>
      </c>
    </row>
    <row r="690" spans="1:7">
      <c r="A690" s="29" t="s">
        <v>320</v>
      </c>
      <c r="B690" s="29" t="s">
        <v>321</v>
      </c>
      <c r="C690" s="29" t="s">
        <v>755</v>
      </c>
      <c r="D690" s="29" t="s">
        <v>1073</v>
      </c>
      <c r="E690" s="29">
        <v>1</v>
      </c>
      <c r="F690" s="29">
        <v>2121</v>
      </c>
      <c r="G690" s="29">
        <f t="shared" si="10"/>
        <v>2122</v>
      </c>
    </row>
    <row r="691" spans="1:7">
      <c r="A691" s="29" t="s">
        <v>320</v>
      </c>
      <c r="B691" s="29" t="s">
        <v>321</v>
      </c>
      <c r="C691" s="29" t="s">
        <v>761</v>
      </c>
      <c r="D691" s="29" t="s">
        <v>1073</v>
      </c>
      <c r="E691" s="29"/>
      <c r="F691" s="29"/>
      <c r="G691" s="29">
        <f t="shared" si="10"/>
        <v>0</v>
      </c>
    </row>
    <row r="692" spans="1:7">
      <c r="A692" s="29" t="s">
        <v>320</v>
      </c>
      <c r="B692" s="29" t="s">
        <v>321</v>
      </c>
      <c r="C692" s="29" t="s">
        <v>1451</v>
      </c>
      <c r="D692" s="29" t="s">
        <v>1073</v>
      </c>
      <c r="E692" s="29"/>
      <c r="F692" s="29"/>
      <c r="G692" s="29">
        <f t="shared" si="10"/>
        <v>0</v>
      </c>
    </row>
    <row r="693" spans="1:7">
      <c r="A693" s="29" t="s">
        <v>320</v>
      </c>
      <c r="B693" s="29" t="s">
        <v>321</v>
      </c>
      <c r="C693" s="29" t="s">
        <v>1024</v>
      </c>
      <c r="D693" s="29" t="s">
        <v>1073</v>
      </c>
      <c r="E693" s="29"/>
      <c r="F693" s="29">
        <v>850</v>
      </c>
      <c r="G693" s="29">
        <f t="shared" si="10"/>
        <v>850</v>
      </c>
    </row>
    <row r="694" spans="1:7">
      <c r="A694" s="29" t="s">
        <v>322</v>
      </c>
      <c r="B694" s="29" t="s">
        <v>323</v>
      </c>
      <c r="C694" s="29" t="s">
        <v>473</v>
      </c>
      <c r="D694" s="29" t="s">
        <v>1073</v>
      </c>
      <c r="E694" s="29"/>
      <c r="F694" s="29"/>
      <c r="G694" s="29">
        <f t="shared" si="10"/>
        <v>0</v>
      </c>
    </row>
    <row r="695" spans="1:7">
      <c r="A695" s="29" t="s">
        <v>322</v>
      </c>
      <c r="B695" s="29" t="s">
        <v>323</v>
      </c>
      <c r="C695" s="29" t="s">
        <v>1448</v>
      </c>
      <c r="D695" s="29" t="s">
        <v>1091</v>
      </c>
      <c r="E695" s="29"/>
      <c r="F695" s="29"/>
      <c r="G695" s="29">
        <f t="shared" si="10"/>
        <v>0</v>
      </c>
    </row>
    <row r="696" spans="1:7">
      <c r="A696" s="29" t="s">
        <v>322</v>
      </c>
      <c r="B696" s="29" t="s">
        <v>323</v>
      </c>
      <c r="C696" s="29" t="s">
        <v>602</v>
      </c>
      <c r="D696" s="29" t="s">
        <v>1073</v>
      </c>
      <c r="E696" s="29"/>
      <c r="F696" s="29"/>
      <c r="G696" s="29">
        <f t="shared" si="10"/>
        <v>0</v>
      </c>
    </row>
    <row r="697" spans="1:7">
      <c r="A697" s="29" t="s">
        <v>322</v>
      </c>
      <c r="B697" s="29" t="s">
        <v>323</v>
      </c>
      <c r="C697" s="29" t="s">
        <v>1737</v>
      </c>
      <c r="D697" s="29" t="s">
        <v>1398</v>
      </c>
      <c r="E697" s="29"/>
      <c r="F697" s="29"/>
      <c r="G697" s="29">
        <f t="shared" si="10"/>
        <v>0</v>
      </c>
    </row>
    <row r="698" spans="1:7">
      <c r="A698" s="29" t="s">
        <v>322</v>
      </c>
      <c r="B698" s="29" t="s">
        <v>323</v>
      </c>
      <c r="C698" s="29" t="s">
        <v>1446</v>
      </c>
      <c r="D698" s="29" t="s">
        <v>1073</v>
      </c>
      <c r="E698" s="29"/>
      <c r="F698" s="29">
        <v>300</v>
      </c>
      <c r="G698" s="29">
        <f t="shared" si="10"/>
        <v>300</v>
      </c>
    </row>
    <row r="699" spans="1:7">
      <c r="A699" s="29" t="s">
        <v>322</v>
      </c>
      <c r="B699" s="29" t="s">
        <v>323</v>
      </c>
      <c r="C699" s="29" t="s">
        <v>638</v>
      </c>
      <c r="D699" s="29" t="s">
        <v>1073</v>
      </c>
      <c r="E699" s="29"/>
      <c r="F699" s="29">
        <v>114</v>
      </c>
      <c r="G699" s="29">
        <f t="shared" si="10"/>
        <v>114</v>
      </c>
    </row>
    <row r="700" spans="1:7">
      <c r="A700" s="29" t="s">
        <v>322</v>
      </c>
      <c r="B700" s="29" t="s">
        <v>323</v>
      </c>
      <c r="C700" s="29" t="s">
        <v>647</v>
      </c>
      <c r="D700" s="29" t="s">
        <v>1074</v>
      </c>
      <c r="E700" s="29"/>
      <c r="F700" s="29">
        <v>320</v>
      </c>
      <c r="G700" s="29">
        <f t="shared" si="10"/>
        <v>320</v>
      </c>
    </row>
    <row r="701" spans="1:7">
      <c r="A701" s="29" t="s">
        <v>322</v>
      </c>
      <c r="B701" s="29" t="s">
        <v>323</v>
      </c>
      <c r="C701" s="29" t="s">
        <v>1445</v>
      </c>
      <c r="D701" s="29" t="s">
        <v>1080</v>
      </c>
      <c r="E701" s="29"/>
      <c r="F701" s="29">
        <v>50</v>
      </c>
      <c r="G701" s="29">
        <f t="shared" si="10"/>
        <v>50</v>
      </c>
    </row>
    <row r="702" spans="1:7">
      <c r="A702" s="29" t="s">
        <v>322</v>
      </c>
      <c r="B702" s="29" t="s">
        <v>323</v>
      </c>
      <c r="C702" s="29" t="s">
        <v>1738</v>
      </c>
      <c r="D702" s="29" t="s">
        <v>1398</v>
      </c>
      <c r="E702" s="29"/>
      <c r="F702" s="29">
        <v>1000</v>
      </c>
      <c r="G702" s="29">
        <f t="shared" si="10"/>
        <v>1000</v>
      </c>
    </row>
    <row r="703" spans="1:7">
      <c r="A703" s="29" t="s">
        <v>322</v>
      </c>
      <c r="B703" s="29" t="s">
        <v>323</v>
      </c>
      <c r="C703" s="29" t="s">
        <v>1739</v>
      </c>
      <c r="D703" s="29" t="s">
        <v>1074</v>
      </c>
      <c r="E703" s="29"/>
      <c r="F703" s="29">
        <v>59</v>
      </c>
      <c r="G703" s="29">
        <f t="shared" si="10"/>
        <v>59</v>
      </c>
    </row>
    <row r="704" spans="1:7">
      <c r="A704" s="29" t="s">
        <v>322</v>
      </c>
      <c r="B704" s="29" t="s">
        <v>323</v>
      </c>
      <c r="C704" s="29" t="s">
        <v>664</v>
      </c>
      <c r="D704" s="29" t="s">
        <v>1073</v>
      </c>
      <c r="E704" s="29"/>
      <c r="F704" s="29">
        <v>10000</v>
      </c>
      <c r="G704" s="29">
        <f t="shared" si="10"/>
        <v>10000</v>
      </c>
    </row>
    <row r="705" spans="1:7">
      <c r="A705" s="29" t="s">
        <v>322</v>
      </c>
      <c r="B705" s="29" t="s">
        <v>323</v>
      </c>
      <c r="C705" s="29" t="s">
        <v>1740</v>
      </c>
      <c r="D705" s="29" t="s">
        <v>1074</v>
      </c>
      <c r="E705" s="29"/>
      <c r="F705" s="29"/>
      <c r="G705" s="29">
        <f t="shared" si="10"/>
        <v>0</v>
      </c>
    </row>
    <row r="706" spans="1:7">
      <c r="A706" s="29" t="s">
        <v>322</v>
      </c>
      <c r="B706" s="29" t="s">
        <v>323</v>
      </c>
      <c r="C706" s="29" t="s">
        <v>1444</v>
      </c>
      <c r="D706" s="29" t="s">
        <v>1098</v>
      </c>
      <c r="E706" s="29"/>
      <c r="F706" s="29">
        <v>1448</v>
      </c>
      <c r="G706" s="29">
        <f t="shared" si="10"/>
        <v>1448</v>
      </c>
    </row>
    <row r="707" spans="1:7">
      <c r="A707" s="29" t="s">
        <v>322</v>
      </c>
      <c r="B707" s="29" t="s">
        <v>323</v>
      </c>
      <c r="C707" s="29" t="s">
        <v>726</v>
      </c>
      <c r="D707" s="29" t="s">
        <v>1073</v>
      </c>
      <c r="E707" s="29"/>
      <c r="F707" s="29"/>
      <c r="G707" s="29">
        <f t="shared" si="10"/>
        <v>0</v>
      </c>
    </row>
    <row r="708" spans="1:7">
      <c r="A708" s="29" t="s">
        <v>322</v>
      </c>
      <c r="B708" s="29" t="s">
        <v>323</v>
      </c>
      <c r="C708" s="29" t="s">
        <v>1741</v>
      </c>
      <c r="D708" s="29" t="s">
        <v>1679</v>
      </c>
      <c r="E708" s="29">
        <v>19</v>
      </c>
      <c r="F708" s="29"/>
      <c r="G708" s="29">
        <f t="shared" si="10"/>
        <v>19</v>
      </c>
    </row>
    <row r="709" spans="1:7">
      <c r="A709" s="29" t="s">
        <v>322</v>
      </c>
      <c r="B709" s="29" t="s">
        <v>323</v>
      </c>
      <c r="C709" s="29" t="s">
        <v>1742</v>
      </c>
      <c r="D709" s="29" t="s">
        <v>1679</v>
      </c>
      <c r="E709" s="29"/>
      <c r="F709" s="29">
        <v>52</v>
      </c>
      <c r="G709" s="29">
        <f t="shared" si="10"/>
        <v>52</v>
      </c>
    </row>
    <row r="710" spans="1:7">
      <c r="A710" s="29" t="s">
        <v>322</v>
      </c>
      <c r="B710" s="29" t="s">
        <v>323</v>
      </c>
      <c r="C710" s="29" t="s">
        <v>1743</v>
      </c>
      <c r="D710" s="29" t="s">
        <v>1398</v>
      </c>
      <c r="E710" s="29"/>
      <c r="F710" s="29">
        <v>58</v>
      </c>
      <c r="G710" s="29">
        <f t="shared" si="10"/>
        <v>58</v>
      </c>
    </row>
    <row r="711" spans="1:7">
      <c r="A711" s="29" t="s">
        <v>322</v>
      </c>
      <c r="B711" s="29" t="s">
        <v>323</v>
      </c>
      <c r="C711" s="29" t="s">
        <v>740</v>
      </c>
      <c r="D711" s="29" t="s">
        <v>1073</v>
      </c>
      <c r="E711" s="29"/>
      <c r="F711" s="29"/>
      <c r="G711" s="29">
        <f t="shared" si="10"/>
        <v>0</v>
      </c>
    </row>
    <row r="712" spans="1:7">
      <c r="A712" s="29" t="s">
        <v>322</v>
      </c>
      <c r="B712" s="29" t="s">
        <v>323</v>
      </c>
      <c r="C712" s="29" t="s">
        <v>1442</v>
      </c>
      <c r="D712" s="29" t="s">
        <v>1073</v>
      </c>
      <c r="E712" s="29"/>
      <c r="F712" s="29"/>
      <c r="G712" s="29">
        <f t="shared" si="10"/>
        <v>0</v>
      </c>
    </row>
    <row r="713" spans="1:7">
      <c r="A713" s="29" t="s">
        <v>322</v>
      </c>
      <c r="B713" s="29" t="s">
        <v>323</v>
      </c>
      <c r="C713" s="29" t="s">
        <v>765</v>
      </c>
      <c r="D713" s="29" t="s">
        <v>1073</v>
      </c>
      <c r="E713" s="29"/>
      <c r="F713" s="29">
        <v>129</v>
      </c>
      <c r="G713" s="29">
        <f t="shared" si="10"/>
        <v>129</v>
      </c>
    </row>
    <row r="714" spans="1:7">
      <c r="A714" s="29" t="s">
        <v>322</v>
      </c>
      <c r="B714" s="29" t="s">
        <v>323</v>
      </c>
      <c r="C714" s="29" t="s">
        <v>1441</v>
      </c>
      <c r="D714" s="29" t="s">
        <v>1098</v>
      </c>
      <c r="E714" s="29"/>
      <c r="F714" s="29"/>
      <c r="G714" s="29">
        <f t="shared" si="10"/>
        <v>0</v>
      </c>
    </row>
    <row r="715" spans="1:7">
      <c r="A715" s="29" t="s">
        <v>322</v>
      </c>
      <c r="B715" s="29" t="s">
        <v>323</v>
      </c>
      <c r="C715" s="29" t="s">
        <v>827</v>
      </c>
      <c r="D715" s="29" t="s">
        <v>1073</v>
      </c>
      <c r="E715" s="29"/>
      <c r="F715" s="29">
        <v>1396</v>
      </c>
      <c r="G715" s="29">
        <f t="shared" si="10"/>
        <v>1396</v>
      </c>
    </row>
    <row r="716" spans="1:7">
      <c r="A716" s="29" t="s">
        <v>322</v>
      </c>
      <c r="B716" s="29" t="s">
        <v>323</v>
      </c>
      <c r="C716" s="29" t="s">
        <v>832</v>
      </c>
      <c r="D716" s="29" t="s">
        <v>1398</v>
      </c>
      <c r="E716" s="29"/>
      <c r="F716" s="29">
        <v>50</v>
      </c>
      <c r="G716" s="29">
        <f t="shared" si="10"/>
        <v>50</v>
      </c>
    </row>
    <row r="717" spans="1:7">
      <c r="A717" s="29" t="s">
        <v>322</v>
      </c>
      <c r="B717" s="29" t="s">
        <v>323</v>
      </c>
      <c r="C717" s="29" t="s">
        <v>880</v>
      </c>
      <c r="D717" s="29" t="s">
        <v>1073</v>
      </c>
      <c r="E717" s="29"/>
      <c r="F717" s="29"/>
      <c r="G717" s="29">
        <f t="shared" si="10"/>
        <v>0</v>
      </c>
    </row>
    <row r="718" spans="1:7">
      <c r="A718" s="29" t="s">
        <v>322</v>
      </c>
      <c r="B718" s="29" t="s">
        <v>323</v>
      </c>
      <c r="C718" s="29" t="s">
        <v>557</v>
      </c>
      <c r="D718" s="29" t="s">
        <v>1073</v>
      </c>
      <c r="E718" s="29"/>
      <c r="F718" s="29">
        <v>300</v>
      </c>
      <c r="G718" s="29">
        <f t="shared" si="10"/>
        <v>300</v>
      </c>
    </row>
    <row r="719" spans="1:7">
      <c r="A719" s="29" t="s">
        <v>322</v>
      </c>
      <c r="B719" s="29" t="s">
        <v>323</v>
      </c>
      <c r="C719" s="29" t="s">
        <v>557</v>
      </c>
      <c r="D719" s="29" t="s">
        <v>1074</v>
      </c>
      <c r="E719" s="29"/>
      <c r="F719" s="29"/>
      <c r="G719" s="29">
        <f t="shared" si="10"/>
        <v>0</v>
      </c>
    </row>
    <row r="720" spans="1:7">
      <c r="A720" s="29" t="s">
        <v>322</v>
      </c>
      <c r="B720" s="29" t="s">
        <v>323</v>
      </c>
      <c r="C720" s="29" t="s">
        <v>891</v>
      </c>
      <c r="D720" s="29" t="s">
        <v>1073</v>
      </c>
      <c r="E720" s="29"/>
      <c r="F720" s="29">
        <v>200</v>
      </c>
      <c r="G720" s="29">
        <f t="shared" si="10"/>
        <v>200</v>
      </c>
    </row>
    <row r="721" spans="1:7">
      <c r="A721" s="29" t="s">
        <v>322</v>
      </c>
      <c r="B721" s="29" t="s">
        <v>323</v>
      </c>
      <c r="C721" s="29" t="s">
        <v>892</v>
      </c>
      <c r="D721" s="29" t="s">
        <v>1073</v>
      </c>
      <c r="E721" s="29"/>
      <c r="F721" s="29"/>
      <c r="G721" s="29">
        <f t="shared" si="10"/>
        <v>0</v>
      </c>
    </row>
    <row r="722" spans="1:7">
      <c r="A722" s="29" t="s">
        <v>322</v>
      </c>
      <c r="B722" s="29" t="s">
        <v>323</v>
      </c>
      <c r="C722" s="29" t="s">
        <v>894</v>
      </c>
      <c r="D722" s="29" t="s">
        <v>1073</v>
      </c>
      <c r="E722" s="29"/>
      <c r="F722" s="29"/>
      <c r="G722" s="29">
        <f t="shared" si="10"/>
        <v>0</v>
      </c>
    </row>
    <row r="723" spans="1:7">
      <c r="A723" s="29" t="s">
        <v>322</v>
      </c>
      <c r="B723" s="29" t="s">
        <v>323</v>
      </c>
      <c r="C723" s="29" t="s">
        <v>903</v>
      </c>
      <c r="D723" s="29" t="s">
        <v>1073</v>
      </c>
      <c r="E723" s="29"/>
      <c r="F723" s="29"/>
      <c r="G723" s="29">
        <f t="shared" si="10"/>
        <v>0</v>
      </c>
    </row>
    <row r="724" spans="1:7">
      <c r="A724" s="29" t="s">
        <v>322</v>
      </c>
      <c r="B724" s="29" t="s">
        <v>323</v>
      </c>
      <c r="C724" s="29" t="s">
        <v>1440</v>
      </c>
      <c r="D724" s="29" t="s">
        <v>1073</v>
      </c>
      <c r="E724" s="29"/>
      <c r="F724" s="29"/>
      <c r="G724" s="29">
        <f t="shared" si="10"/>
        <v>0</v>
      </c>
    </row>
    <row r="725" spans="1:7">
      <c r="A725" s="29" t="s">
        <v>322</v>
      </c>
      <c r="B725" s="29" t="s">
        <v>323</v>
      </c>
      <c r="C725" s="29" t="s">
        <v>932</v>
      </c>
      <c r="D725" s="29" t="s">
        <v>1073</v>
      </c>
      <c r="E725" s="29"/>
      <c r="F725" s="29">
        <v>105</v>
      </c>
      <c r="G725" s="29">
        <f t="shared" si="10"/>
        <v>105</v>
      </c>
    </row>
    <row r="726" spans="1:7">
      <c r="A726" s="29" t="s">
        <v>322</v>
      </c>
      <c r="B726" s="29" t="s">
        <v>323</v>
      </c>
      <c r="C726" s="29" t="s">
        <v>937</v>
      </c>
      <c r="D726" s="29" t="s">
        <v>1074</v>
      </c>
      <c r="E726" s="29"/>
      <c r="F726" s="29">
        <v>3725</v>
      </c>
      <c r="G726" s="29">
        <f t="shared" si="10"/>
        <v>3725</v>
      </c>
    </row>
    <row r="727" spans="1:7">
      <c r="A727" s="29" t="s">
        <v>322</v>
      </c>
      <c r="B727" s="29" t="s">
        <v>323</v>
      </c>
      <c r="C727" s="29" t="s">
        <v>944</v>
      </c>
      <c r="D727" s="29" t="s">
        <v>1074</v>
      </c>
      <c r="E727" s="29"/>
      <c r="F727" s="29">
        <v>2320</v>
      </c>
      <c r="G727" s="29">
        <f t="shared" si="10"/>
        <v>2320</v>
      </c>
    </row>
    <row r="728" spans="1:7">
      <c r="A728" s="29" t="s">
        <v>322</v>
      </c>
      <c r="B728" s="29" t="s">
        <v>323</v>
      </c>
      <c r="C728" s="29" t="s">
        <v>965</v>
      </c>
      <c r="D728" s="29" t="s">
        <v>1073</v>
      </c>
      <c r="E728" s="29"/>
      <c r="F728" s="29"/>
      <c r="G728" s="29">
        <f t="shared" ref="G728:G791" si="11">E728+F728</f>
        <v>0</v>
      </c>
    </row>
    <row r="729" spans="1:7">
      <c r="A729" s="29" t="s">
        <v>322</v>
      </c>
      <c r="B729" s="29" t="s">
        <v>323</v>
      </c>
      <c r="C729" s="29" t="s">
        <v>1367</v>
      </c>
      <c r="D729" s="29" t="s">
        <v>1073</v>
      </c>
      <c r="E729" s="29"/>
      <c r="F729" s="29"/>
      <c r="G729" s="29">
        <f t="shared" si="11"/>
        <v>0</v>
      </c>
    </row>
    <row r="730" spans="1:7">
      <c r="A730" s="29" t="s">
        <v>322</v>
      </c>
      <c r="B730" s="29" t="s">
        <v>323</v>
      </c>
      <c r="C730" s="29" t="s">
        <v>989</v>
      </c>
      <c r="D730" s="29" t="s">
        <v>1073</v>
      </c>
      <c r="E730" s="29"/>
      <c r="F730" s="29">
        <v>2334</v>
      </c>
      <c r="G730" s="29">
        <f t="shared" si="11"/>
        <v>2334</v>
      </c>
    </row>
    <row r="731" spans="1:7">
      <c r="A731" s="29" t="s">
        <v>322</v>
      </c>
      <c r="B731" s="29" t="s">
        <v>323</v>
      </c>
      <c r="C731" s="29" t="s">
        <v>1439</v>
      </c>
      <c r="D731" s="29" t="s">
        <v>1073</v>
      </c>
      <c r="E731" s="29"/>
      <c r="F731" s="29">
        <v>4050</v>
      </c>
      <c r="G731" s="29">
        <f t="shared" si="11"/>
        <v>4050</v>
      </c>
    </row>
    <row r="732" spans="1:7">
      <c r="A732" s="29" t="s">
        <v>322</v>
      </c>
      <c r="B732" s="29" t="s">
        <v>323</v>
      </c>
      <c r="C732" s="29" t="s">
        <v>990</v>
      </c>
      <c r="D732" s="29" t="s">
        <v>1191</v>
      </c>
      <c r="E732" s="29"/>
      <c r="F732" s="29"/>
      <c r="G732" s="29">
        <f t="shared" si="11"/>
        <v>0</v>
      </c>
    </row>
    <row r="733" spans="1:7">
      <c r="A733" s="29" t="s">
        <v>322</v>
      </c>
      <c r="B733" s="29" t="s">
        <v>323</v>
      </c>
      <c r="C733" s="29" t="s">
        <v>990</v>
      </c>
      <c r="D733" s="29" t="s">
        <v>1073</v>
      </c>
      <c r="E733" s="29"/>
      <c r="F733" s="29">
        <v>453</v>
      </c>
      <c r="G733" s="29">
        <f t="shared" si="11"/>
        <v>453</v>
      </c>
    </row>
    <row r="734" spans="1:7">
      <c r="A734" s="29" t="s">
        <v>322</v>
      </c>
      <c r="B734" s="29" t="s">
        <v>323</v>
      </c>
      <c r="C734" s="29" t="s">
        <v>990</v>
      </c>
      <c r="D734" s="29" t="s">
        <v>1175</v>
      </c>
      <c r="E734" s="29"/>
      <c r="F734" s="29">
        <v>138</v>
      </c>
      <c r="G734" s="29">
        <f t="shared" si="11"/>
        <v>138</v>
      </c>
    </row>
    <row r="735" spans="1:7">
      <c r="A735" s="29" t="s">
        <v>322</v>
      </c>
      <c r="B735" s="29" t="s">
        <v>323</v>
      </c>
      <c r="C735" s="29" t="s">
        <v>990</v>
      </c>
      <c r="D735" s="29" t="s">
        <v>1074</v>
      </c>
      <c r="E735" s="29"/>
      <c r="F735" s="29">
        <v>2197</v>
      </c>
      <c r="G735" s="29">
        <f t="shared" si="11"/>
        <v>2197</v>
      </c>
    </row>
    <row r="736" spans="1:7">
      <c r="A736" s="29" t="s">
        <v>322</v>
      </c>
      <c r="B736" s="29" t="s">
        <v>323</v>
      </c>
      <c r="C736" s="29" t="s">
        <v>1011</v>
      </c>
      <c r="D736" s="29" t="s">
        <v>1074</v>
      </c>
      <c r="E736" s="29"/>
      <c r="F736" s="29"/>
      <c r="G736" s="29">
        <f t="shared" si="11"/>
        <v>0</v>
      </c>
    </row>
    <row r="737" spans="1:7">
      <c r="A737" s="29" t="s">
        <v>322</v>
      </c>
      <c r="B737" s="29" t="s">
        <v>323</v>
      </c>
      <c r="C737" s="29" t="s">
        <v>1012</v>
      </c>
      <c r="D737" s="29" t="s">
        <v>1073</v>
      </c>
      <c r="E737" s="29"/>
      <c r="F737" s="29">
        <v>38</v>
      </c>
      <c r="G737" s="29">
        <f t="shared" si="11"/>
        <v>38</v>
      </c>
    </row>
    <row r="738" spans="1:7">
      <c r="A738" s="29" t="s">
        <v>322</v>
      </c>
      <c r="B738" s="29" t="s">
        <v>323</v>
      </c>
      <c r="C738" s="29" t="s">
        <v>1025</v>
      </c>
      <c r="D738" s="29" t="s">
        <v>1098</v>
      </c>
      <c r="E738" s="29"/>
      <c r="F738" s="29">
        <v>2683</v>
      </c>
      <c r="G738" s="29">
        <f t="shared" si="11"/>
        <v>2683</v>
      </c>
    </row>
    <row r="739" spans="1:7">
      <c r="A739" s="29" t="s">
        <v>322</v>
      </c>
      <c r="B739" s="29" t="s">
        <v>323</v>
      </c>
      <c r="C739" s="29" t="s">
        <v>584</v>
      </c>
      <c r="D739" s="29" t="s">
        <v>1098</v>
      </c>
      <c r="E739" s="29"/>
      <c r="F739" s="29"/>
      <c r="G739" s="29">
        <f t="shared" si="11"/>
        <v>0</v>
      </c>
    </row>
    <row r="740" spans="1:7">
      <c r="A740" s="29" t="s">
        <v>324</v>
      </c>
      <c r="B740" s="29" t="s">
        <v>325</v>
      </c>
      <c r="C740" s="29" t="s">
        <v>493</v>
      </c>
      <c r="D740" s="29" t="s">
        <v>1101</v>
      </c>
      <c r="E740" s="29"/>
      <c r="F740" s="29"/>
      <c r="G740" s="29">
        <f t="shared" si="11"/>
        <v>0</v>
      </c>
    </row>
    <row r="741" spans="1:7">
      <c r="A741" s="29" t="s">
        <v>324</v>
      </c>
      <c r="B741" s="29" t="s">
        <v>325</v>
      </c>
      <c r="C741" s="29" t="s">
        <v>694</v>
      </c>
      <c r="D741" s="29" t="s">
        <v>1073</v>
      </c>
      <c r="E741" s="29"/>
      <c r="F741" s="29"/>
      <c r="G741" s="29">
        <f t="shared" si="11"/>
        <v>0</v>
      </c>
    </row>
    <row r="742" spans="1:7">
      <c r="A742" s="29" t="s">
        <v>324</v>
      </c>
      <c r="B742" s="29" t="s">
        <v>325</v>
      </c>
      <c r="C742" s="29" t="s">
        <v>702</v>
      </c>
      <c r="D742" s="29" t="s">
        <v>1101</v>
      </c>
      <c r="E742" s="29"/>
      <c r="F742" s="29"/>
      <c r="G742" s="29">
        <f t="shared" si="11"/>
        <v>0</v>
      </c>
    </row>
    <row r="743" spans="1:7">
      <c r="A743" s="29" t="s">
        <v>324</v>
      </c>
      <c r="B743" s="29" t="s">
        <v>325</v>
      </c>
      <c r="C743" s="29" t="s">
        <v>702</v>
      </c>
      <c r="D743" s="29" t="s">
        <v>1073</v>
      </c>
      <c r="E743" s="29"/>
      <c r="F743" s="29"/>
      <c r="G743" s="29">
        <f t="shared" si="11"/>
        <v>0</v>
      </c>
    </row>
    <row r="744" spans="1:7">
      <c r="A744" s="29" t="s">
        <v>324</v>
      </c>
      <c r="B744" s="29" t="s">
        <v>325</v>
      </c>
      <c r="C744" s="29" t="s">
        <v>705</v>
      </c>
      <c r="D744" s="29" t="s">
        <v>1191</v>
      </c>
      <c r="E744" s="29"/>
      <c r="F744" s="29"/>
      <c r="G744" s="29">
        <f t="shared" si="11"/>
        <v>0</v>
      </c>
    </row>
    <row r="745" spans="1:7">
      <c r="A745" s="29" t="s">
        <v>324</v>
      </c>
      <c r="B745" s="29" t="s">
        <v>325</v>
      </c>
      <c r="C745" s="29" t="s">
        <v>705</v>
      </c>
      <c r="D745" s="29" t="s">
        <v>1074</v>
      </c>
      <c r="E745" s="29"/>
      <c r="F745" s="29"/>
      <c r="G745" s="29">
        <f t="shared" si="11"/>
        <v>0</v>
      </c>
    </row>
    <row r="746" spans="1:7">
      <c r="A746" s="29" t="s">
        <v>324</v>
      </c>
      <c r="B746" s="29" t="s">
        <v>325</v>
      </c>
      <c r="C746" s="29" t="s">
        <v>707</v>
      </c>
      <c r="D746" s="29" t="s">
        <v>1073</v>
      </c>
      <c r="E746" s="29"/>
      <c r="F746" s="29"/>
      <c r="G746" s="29">
        <f t="shared" si="11"/>
        <v>0</v>
      </c>
    </row>
    <row r="747" spans="1:7">
      <c r="A747" s="29" t="s">
        <v>324</v>
      </c>
      <c r="B747" s="29" t="s">
        <v>325</v>
      </c>
      <c r="C747" s="29" t="s">
        <v>707</v>
      </c>
      <c r="D747" s="29" t="s">
        <v>1074</v>
      </c>
      <c r="E747" s="29"/>
      <c r="F747" s="29"/>
      <c r="G747" s="29">
        <f t="shared" si="11"/>
        <v>0</v>
      </c>
    </row>
    <row r="748" spans="1:7">
      <c r="A748" s="29" t="s">
        <v>324</v>
      </c>
      <c r="B748" s="29" t="s">
        <v>325</v>
      </c>
      <c r="C748" s="29" t="s">
        <v>710</v>
      </c>
      <c r="D748" s="29" t="s">
        <v>1073</v>
      </c>
      <c r="E748" s="29"/>
      <c r="F748" s="29"/>
      <c r="G748" s="29">
        <f t="shared" si="11"/>
        <v>0</v>
      </c>
    </row>
    <row r="749" spans="1:7">
      <c r="A749" s="29" t="s">
        <v>324</v>
      </c>
      <c r="B749" s="29" t="s">
        <v>325</v>
      </c>
      <c r="C749" s="29" t="s">
        <v>720</v>
      </c>
      <c r="D749" s="29" t="s">
        <v>1073</v>
      </c>
      <c r="E749" s="29"/>
      <c r="F749" s="29">
        <v>11000</v>
      </c>
      <c r="G749" s="29">
        <f t="shared" si="11"/>
        <v>11000</v>
      </c>
    </row>
    <row r="750" spans="1:7">
      <c r="A750" s="29" t="s">
        <v>324</v>
      </c>
      <c r="B750" s="29" t="s">
        <v>325</v>
      </c>
      <c r="C750" s="29" t="s">
        <v>726</v>
      </c>
      <c r="D750" s="29" t="s">
        <v>1073</v>
      </c>
      <c r="E750" s="29"/>
      <c r="F750" s="29"/>
      <c r="G750" s="29">
        <f t="shared" si="11"/>
        <v>0</v>
      </c>
    </row>
    <row r="751" spans="1:7">
      <c r="A751" s="29" t="s">
        <v>324</v>
      </c>
      <c r="B751" s="29" t="s">
        <v>325</v>
      </c>
      <c r="C751" s="29" t="s">
        <v>517</v>
      </c>
      <c r="D751" s="29" t="s">
        <v>1075</v>
      </c>
      <c r="E751" s="29"/>
      <c r="F751" s="29"/>
      <c r="G751" s="29">
        <f t="shared" si="11"/>
        <v>0</v>
      </c>
    </row>
    <row r="752" spans="1:7">
      <c r="A752" s="29" t="s">
        <v>324</v>
      </c>
      <c r="B752" s="29" t="s">
        <v>325</v>
      </c>
      <c r="C752" s="29" t="s">
        <v>1438</v>
      </c>
      <c r="D752" s="29" t="s">
        <v>1073</v>
      </c>
      <c r="E752" s="29"/>
      <c r="F752" s="29"/>
      <c r="G752" s="29">
        <f t="shared" si="11"/>
        <v>0</v>
      </c>
    </row>
    <row r="753" spans="1:7">
      <c r="A753" s="29" t="s">
        <v>324</v>
      </c>
      <c r="B753" s="29" t="s">
        <v>325</v>
      </c>
      <c r="C753" s="29" t="s">
        <v>523</v>
      </c>
      <c r="D753" s="29" t="s">
        <v>1098</v>
      </c>
      <c r="E753" s="29"/>
      <c r="F753" s="29"/>
      <c r="G753" s="29">
        <f t="shared" si="11"/>
        <v>0</v>
      </c>
    </row>
    <row r="754" spans="1:7">
      <c r="A754" s="29" t="s">
        <v>324</v>
      </c>
      <c r="B754" s="29" t="s">
        <v>325</v>
      </c>
      <c r="C754" s="29" t="s">
        <v>757</v>
      </c>
      <c r="D754" s="29" t="s">
        <v>1073</v>
      </c>
      <c r="E754" s="29"/>
      <c r="F754" s="29">
        <v>7000</v>
      </c>
      <c r="G754" s="29">
        <f t="shared" si="11"/>
        <v>7000</v>
      </c>
    </row>
    <row r="755" spans="1:7">
      <c r="A755" s="29" t="s">
        <v>324</v>
      </c>
      <c r="B755" s="29" t="s">
        <v>325</v>
      </c>
      <c r="C755" s="29" t="s">
        <v>761</v>
      </c>
      <c r="D755" s="29" t="s">
        <v>1073</v>
      </c>
      <c r="E755" s="29"/>
      <c r="F755" s="29"/>
      <c r="G755" s="29">
        <f t="shared" si="11"/>
        <v>0</v>
      </c>
    </row>
    <row r="756" spans="1:7">
      <c r="A756" s="29" t="s">
        <v>324</v>
      </c>
      <c r="B756" s="29" t="s">
        <v>325</v>
      </c>
      <c r="C756" s="29" t="s">
        <v>1437</v>
      </c>
      <c r="D756" s="29" t="s">
        <v>1073</v>
      </c>
      <c r="E756" s="29"/>
      <c r="F756" s="29"/>
      <c r="G756" s="29">
        <f t="shared" si="11"/>
        <v>0</v>
      </c>
    </row>
    <row r="757" spans="1:7">
      <c r="A757" s="29" t="s">
        <v>324</v>
      </c>
      <c r="B757" s="29" t="s">
        <v>325</v>
      </c>
      <c r="C757" s="29" t="s">
        <v>776</v>
      </c>
      <c r="D757" s="29" t="s">
        <v>1073</v>
      </c>
      <c r="E757" s="29"/>
      <c r="F757" s="29"/>
      <c r="G757" s="29">
        <f t="shared" si="11"/>
        <v>0</v>
      </c>
    </row>
    <row r="758" spans="1:7">
      <c r="A758" s="29" t="s">
        <v>324</v>
      </c>
      <c r="B758" s="29" t="s">
        <v>325</v>
      </c>
      <c r="C758" s="29" t="s">
        <v>777</v>
      </c>
      <c r="D758" s="29" t="s">
        <v>1436</v>
      </c>
      <c r="E758" s="29"/>
      <c r="F758" s="29">
        <v>75000</v>
      </c>
      <c r="G758" s="29">
        <f t="shared" si="11"/>
        <v>75000</v>
      </c>
    </row>
    <row r="759" spans="1:7">
      <c r="A759" s="29" t="s">
        <v>324</v>
      </c>
      <c r="B759" s="29" t="s">
        <v>325</v>
      </c>
      <c r="C759" s="29" t="s">
        <v>779</v>
      </c>
      <c r="D759" s="29" t="s">
        <v>1073</v>
      </c>
      <c r="E759" s="29"/>
      <c r="F759" s="29"/>
      <c r="G759" s="29">
        <f t="shared" si="11"/>
        <v>0</v>
      </c>
    </row>
    <row r="760" spans="1:7">
      <c r="A760" s="29" t="s">
        <v>324</v>
      </c>
      <c r="B760" s="29" t="s">
        <v>325</v>
      </c>
      <c r="C760" s="29" t="s">
        <v>782</v>
      </c>
      <c r="D760" s="29" t="s">
        <v>1073</v>
      </c>
      <c r="E760" s="29"/>
      <c r="F760" s="29"/>
      <c r="G760" s="29">
        <f t="shared" si="11"/>
        <v>0</v>
      </c>
    </row>
    <row r="761" spans="1:7">
      <c r="A761" s="29" t="s">
        <v>324</v>
      </c>
      <c r="B761" s="29" t="s">
        <v>325</v>
      </c>
      <c r="C761" s="29" t="s">
        <v>785</v>
      </c>
      <c r="D761" s="29" t="s">
        <v>1073</v>
      </c>
      <c r="E761" s="29"/>
      <c r="F761" s="29"/>
      <c r="G761" s="29">
        <f t="shared" si="11"/>
        <v>0</v>
      </c>
    </row>
    <row r="762" spans="1:7">
      <c r="A762" s="29" t="s">
        <v>324</v>
      </c>
      <c r="B762" s="29" t="s">
        <v>325</v>
      </c>
      <c r="C762" s="29" t="s">
        <v>552</v>
      </c>
      <c r="D762" s="29" t="s">
        <v>1075</v>
      </c>
      <c r="E762" s="29"/>
      <c r="F762" s="29"/>
      <c r="G762" s="29">
        <f t="shared" si="11"/>
        <v>0</v>
      </c>
    </row>
    <row r="763" spans="1:7">
      <c r="A763" s="29" t="s">
        <v>324</v>
      </c>
      <c r="B763" s="29" t="s">
        <v>325</v>
      </c>
      <c r="C763" s="29" t="s">
        <v>827</v>
      </c>
      <c r="D763" s="29" t="s">
        <v>1073</v>
      </c>
      <c r="E763" s="29"/>
      <c r="F763" s="29">
        <v>798</v>
      </c>
      <c r="G763" s="29">
        <f t="shared" si="11"/>
        <v>798</v>
      </c>
    </row>
    <row r="764" spans="1:7">
      <c r="A764" s="29" t="s">
        <v>324</v>
      </c>
      <c r="B764" s="29" t="s">
        <v>325</v>
      </c>
      <c r="C764" s="29" t="s">
        <v>830</v>
      </c>
      <c r="D764" s="29" t="s">
        <v>1073</v>
      </c>
      <c r="E764" s="29"/>
      <c r="F764" s="29"/>
      <c r="G764" s="29">
        <f t="shared" si="11"/>
        <v>0</v>
      </c>
    </row>
    <row r="765" spans="1:7">
      <c r="A765" s="29" t="s">
        <v>324</v>
      </c>
      <c r="B765" s="29" t="s">
        <v>325</v>
      </c>
      <c r="C765" s="29" t="s">
        <v>833</v>
      </c>
      <c r="D765" s="29" t="s">
        <v>1073</v>
      </c>
      <c r="E765" s="29"/>
      <c r="F765" s="29">
        <v>540</v>
      </c>
      <c r="G765" s="29">
        <f t="shared" si="11"/>
        <v>540</v>
      </c>
    </row>
    <row r="766" spans="1:7">
      <c r="A766" s="29" t="s">
        <v>324</v>
      </c>
      <c r="B766" s="29" t="s">
        <v>325</v>
      </c>
      <c r="C766" s="29" t="s">
        <v>858</v>
      </c>
      <c r="D766" s="29" t="s">
        <v>1073</v>
      </c>
      <c r="E766" s="29"/>
      <c r="F766" s="29">
        <v>25000</v>
      </c>
      <c r="G766" s="29">
        <f t="shared" si="11"/>
        <v>25000</v>
      </c>
    </row>
    <row r="767" spans="1:7">
      <c r="A767" s="29" t="s">
        <v>324</v>
      </c>
      <c r="B767" s="29" t="s">
        <v>325</v>
      </c>
      <c r="C767" s="29" t="s">
        <v>864</v>
      </c>
      <c r="D767" s="29" t="s">
        <v>1073</v>
      </c>
      <c r="E767" s="29"/>
      <c r="F767" s="29"/>
      <c r="G767" s="29">
        <f t="shared" si="11"/>
        <v>0</v>
      </c>
    </row>
    <row r="768" spans="1:7">
      <c r="A768" s="29" t="s">
        <v>324</v>
      </c>
      <c r="B768" s="29" t="s">
        <v>325</v>
      </c>
      <c r="C768" s="29" t="s">
        <v>864</v>
      </c>
      <c r="D768" s="29" t="s">
        <v>1074</v>
      </c>
      <c r="E768" s="29"/>
      <c r="F768" s="29"/>
      <c r="G768" s="29">
        <f t="shared" si="11"/>
        <v>0</v>
      </c>
    </row>
    <row r="769" spans="1:7">
      <c r="A769" s="29" t="s">
        <v>324</v>
      </c>
      <c r="B769" s="29" t="s">
        <v>325</v>
      </c>
      <c r="C769" s="29" t="s">
        <v>868</v>
      </c>
      <c r="D769" s="29" t="s">
        <v>1074</v>
      </c>
      <c r="E769" s="29"/>
      <c r="F769" s="29"/>
      <c r="G769" s="29">
        <f t="shared" si="11"/>
        <v>0</v>
      </c>
    </row>
    <row r="770" spans="1:7">
      <c r="A770" s="29" t="s">
        <v>324</v>
      </c>
      <c r="B770" s="29" t="s">
        <v>325</v>
      </c>
      <c r="C770" s="29" t="s">
        <v>917</v>
      </c>
      <c r="D770" s="29" t="s">
        <v>1073</v>
      </c>
      <c r="E770" s="29"/>
      <c r="F770" s="29"/>
      <c r="G770" s="29">
        <f t="shared" si="11"/>
        <v>0</v>
      </c>
    </row>
    <row r="771" spans="1:7">
      <c r="A771" s="29" t="s">
        <v>324</v>
      </c>
      <c r="B771" s="29" t="s">
        <v>325</v>
      </c>
      <c r="C771" s="29" t="s">
        <v>920</v>
      </c>
      <c r="D771" s="29" t="s">
        <v>1074</v>
      </c>
      <c r="E771" s="29"/>
      <c r="F771" s="29"/>
      <c r="G771" s="29">
        <f t="shared" si="11"/>
        <v>0</v>
      </c>
    </row>
    <row r="772" spans="1:7">
      <c r="A772" s="29" t="s">
        <v>324</v>
      </c>
      <c r="B772" s="29" t="s">
        <v>325</v>
      </c>
      <c r="C772" s="29" t="s">
        <v>566</v>
      </c>
      <c r="D772" s="29" t="s">
        <v>1073</v>
      </c>
      <c r="E772" s="29"/>
      <c r="F772" s="29"/>
      <c r="G772" s="29">
        <f t="shared" si="11"/>
        <v>0</v>
      </c>
    </row>
    <row r="773" spans="1:7">
      <c r="A773" s="29" t="s">
        <v>324</v>
      </c>
      <c r="B773" s="29" t="s">
        <v>325</v>
      </c>
      <c r="C773" s="29" t="s">
        <v>1282</v>
      </c>
      <c r="D773" s="29" t="s">
        <v>1073</v>
      </c>
      <c r="E773" s="29"/>
      <c r="F773" s="29">
        <v>66573</v>
      </c>
      <c r="G773" s="29">
        <f t="shared" si="11"/>
        <v>66573</v>
      </c>
    </row>
    <row r="774" spans="1:7">
      <c r="A774" s="29" t="s">
        <v>324</v>
      </c>
      <c r="B774" s="29" t="s">
        <v>325</v>
      </c>
      <c r="C774" s="29" t="s">
        <v>574</v>
      </c>
      <c r="D774" s="29" t="s">
        <v>1074</v>
      </c>
      <c r="E774" s="29"/>
      <c r="F774" s="29">
        <v>5</v>
      </c>
      <c r="G774" s="29">
        <f t="shared" si="11"/>
        <v>5</v>
      </c>
    </row>
    <row r="775" spans="1:7">
      <c r="A775" s="29" t="s">
        <v>324</v>
      </c>
      <c r="B775" s="29" t="s">
        <v>325</v>
      </c>
      <c r="C775" s="29" t="s">
        <v>1435</v>
      </c>
      <c r="D775" s="29" t="s">
        <v>1074</v>
      </c>
      <c r="E775" s="29"/>
      <c r="F775" s="29">
        <v>191</v>
      </c>
      <c r="G775" s="29">
        <f t="shared" si="11"/>
        <v>191</v>
      </c>
    </row>
    <row r="776" spans="1:7">
      <c r="A776" s="29" t="s">
        <v>324</v>
      </c>
      <c r="B776" s="29" t="s">
        <v>325</v>
      </c>
      <c r="C776" s="29" t="s">
        <v>1002</v>
      </c>
      <c r="D776" s="29" t="s">
        <v>1073</v>
      </c>
      <c r="E776" s="29"/>
      <c r="F776" s="29"/>
      <c r="G776" s="29">
        <f t="shared" si="11"/>
        <v>0</v>
      </c>
    </row>
    <row r="777" spans="1:7">
      <c r="A777" s="29" t="s">
        <v>324</v>
      </c>
      <c r="B777" s="29" t="s">
        <v>325</v>
      </c>
      <c r="C777" s="29" t="s">
        <v>1020</v>
      </c>
      <c r="D777" s="29" t="s">
        <v>1073</v>
      </c>
      <c r="E777" s="29"/>
      <c r="F777" s="29">
        <v>3110</v>
      </c>
      <c r="G777" s="29">
        <f t="shared" si="11"/>
        <v>3110</v>
      </c>
    </row>
    <row r="778" spans="1:7">
      <c r="A778" s="29" t="s">
        <v>324</v>
      </c>
      <c r="B778" s="29" t="s">
        <v>325</v>
      </c>
      <c r="C778" s="29" t="s">
        <v>1042</v>
      </c>
      <c r="D778" s="29" t="s">
        <v>1074</v>
      </c>
      <c r="E778" s="29"/>
      <c r="F778" s="29">
        <v>50678</v>
      </c>
      <c r="G778" s="29">
        <f t="shared" si="11"/>
        <v>50678</v>
      </c>
    </row>
    <row r="779" spans="1:7">
      <c r="A779" s="29" t="s">
        <v>326</v>
      </c>
      <c r="B779" s="29" t="s">
        <v>327</v>
      </c>
      <c r="C779" s="29" t="s">
        <v>1434</v>
      </c>
      <c r="D779" s="29" t="s">
        <v>1073</v>
      </c>
      <c r="E779" s="29"/>
      <c r="F779" s="29"/>
      <c r="G779" s="29">
        <f t="shared" si="11"/>
        <v>0</v>
      </c>
    </row>
    <row r="780" spans="1:7">
      <c r="A780" s="29" t="s">
        <v>326</v>
      </c>
      <c r="B780" s="29" t="s">
        <v>327</v>
      </c>
      <c r="C780" s="29" t="s">
        <v>1433</v>
      </c>
      <c r="D780" s="29" t="s">
        <v>1073</v>
      </c>
      <c r="E780" s="29"/>
      <c r="F780" s="29">
        <v>489</v>
      </c>
      <c r="G780" s="29">
        <f t="shared" si="11"/>
        <v>489</v>
      </c>
    </row>
    <row r="781" spans="1:7">
      <c r="A781" s="29" t="s">
        <v>326</v>
      </c>
      <c r="B781" s="29" t="s">
        <v>327</v>
      </c>
      <c r="C781" s="29" t="s">
        <v>726</v>
      </c>
      <c r="D781" s="29" t="s">
        <v>1073</v>
      </c>
      <c r="E781" s="29"/>
      <c r="F781" s="29"/>
      <c r="G781" s="29">
        <f t="shared" si="11"/>
        <v>0</v>
      </c>
    </row>
    <row r="782" spans="1:7">
      <c r="A782" s="29" t="s">
        <v>326</v>
      </c>
      <c r="B782" s="29" t="s">
        <v>327</v>
      </c>
      <c r="C782" s="29" t="s">
        <v>1424</v>
      </c>
      <c r="D782" s="29" t="s">
        <v>1073</v>
      </c>
      <c r="E782" s="29"/>
      <c r="F782" s="29">
        <v>338</v>
      </c>
      <c r="G782" s="29">
        <f t="shared" si="11"/>
        <v>338</v>
      </c>
    </row>
    <row r="783" spans="1:7">
      <c r="A783" s="29" t="s">
        <v>326</v>
      </c>
      <c r="B783" s="29" t="s">
        <v>327</v>
      </c>
      <c r="C783" s="29" t="s">
        <v>539</v>
      </c>
      <c r="D783" s="29" t="s">
        <v>1073</v>
      </c>
      <c r="E783" s="29"/>
      <c r="F783" s="29"/>
      <c r="G783" s="29">
        <f t="shared" si="11"/>
        <v>0</v>
      </c>
    </row>
    <row r="784" spans="1:7">
      <c r="A784" s="29" t="s">
        <v>326</v>
      </c>
      <c r="B784" s="29" t="s">
        <v>327</v>
      </c>
      <c r="C784" s="29" t="s">
        <v>539</v>
      </c>
      <c r="D784" s="29" t="s">
        <v>1074</v>
      </c>
      <c r="E784" s="29"/>
      <c r="F784" s="29"/>
      <c r="G784" s="29">
        <f t="shared" si="11"/>
        <v>0</v>
      </c>
    </row>
    <row r="785" spans="1:7">
      <c r="A785" s="29" t="s">
        <v>326</v>
      </c>
      <c r="B785" s="29" t="s">
        <v>327</v>
      </c>
      <c r="C785" s="29" t="s">
        <v>1432</v>
      </c>
      <c r="D785" s="29" t="s">
        <v>1073</v>
      </c>
      <c r="E785" s="29"/>
      <c r="F785" s="29"/>
      <c r="G785" s="29">
        <f t="shared" si="11"/>
        <v>0</v>
      </c>
    </row>
    <row r="786" spans="1:7">
      <c r="A786" s="29" t="s">
        <v>326</v>
      </c>
      <c r="B786" s="29" t="s">
        <v>327</v>
      </c>
      <c r="C786" s="29" t="s">
        <v>1432</v>
      </c>
      <c r="D786" s="29" t="s">
        <v>1074</v>
      </c>
      <c r="E786" s="29"/>
      <c r="F786" s="29"/>
      <c r="G786" s="29">
        <f t="shared" si="11"/>
        <v>0</v>
      </c>
    </row>
    <row r="787" spans="1:7">
      <c r="A787" s="29" t="s">
        <v>326</v>
      </c>
      <c r="B787" s="29" t="s">
        <v>327</v>
      </c>
      <c r="C787" s="29" t="s">
        <v>796</v>
      </c>
      <c r="D787" s="29" t="s">
        <v>1073</v>
      </c>
      <c r="E787" s="29"/>
      <c r="F787" s="29"/>
      <c r="G787" s="29">
        <f t="shared" si="11"/>
        <v>0</v>
      </c>
    </row>
    <row r="788" spans="1:7">
      <c r="A788" s="29" t="s">
        <v>326</v>
      </c>
      <c r="B788" s="29" t="s">
        <v>327</v>
      </c>
      <c r="C788" s="29" t="s">
        <v>796</v>
      </c>
      <c r="D788" s="29" t="s">
        <v>1093</v>
      </c>
      <c r="E788" s="29"/>
      <c r="F788" s="29">
        <v>300</v>
      </c>
      <c r="G788" s="29">
        <f t="shared" si="11"/>
        <v>300</v>
      </c>
    </row>
    <row r="789" spans="1:7">
      <c r="A789" s="29" t="s">
        <v>326</v>
      </c>
      <c r="B789" s="29" t="s">
        <v>327</v>
      </c>
      <c r="C789" s="29" t="s">
        <v>796</v>
      </c>
      <c r="D789" s="29" t="s">
        <v>1074</v>
      </c>
      <c r="E789" s="29"/>
      <c r="F789" s="29"/>
      <c r="G789" s="29">
        <f t="shared" si="11"/>
        <v>0</v>
      </c>
    </row>
    <row r="790" spans="1:7">
      <c r="A790" s="29" t="s">
        <v>326</v>
      </c>
      <c r="B790" s="29" t="s">
        <v>327</v>
      </c>
      <c r="C790" s="29" t="s">
        <v>1389</v>
      </c>
      <c r="D790" s="29" t="s">
        <v>1073</v>
      </c>
      <c r="E790" s="29"/>
      <c r="F790" s="29"/>
      <c r="G790" s="29">
        <f t="shared" si="11"/>
        <v>0</v>
      </c>
    </row>
    <row r="791" spans="1:7">
      <c r="A791" s="29" t="s">
        <v>326</v>
      </c>
      <c r="B791" s="29" t="s">
        <v>327</v>
      </c>
      <c r="C791" s="29" t="s">
        <v>1431</v>
      </c>
      <c r="D791" s="29" t="s">
        <v>1175</v>
      </c>
      <c r="E791" s="29"/>
      <c r="F791" s="29">
        <v>1078</v>
      </c>
      <c r="G791" s="29">
        <f t="shared" si="11"/>
        <v>1078</v>
      </c>
    </row>
    <row r="792" spans="1:7">
      <c r="A792" s="29" t="s">
        <v>326</v>
      </c>
      <c r="B792" s="29" t="s">
        <v>327</v>
      </c>
      <c r="C792" s="29" t="s">
        <v>1430</v>
      </c>
      <c r="D792" s="29" t="s">
        <v>1073</v>
      </c>
      <c r="E792" s="29"/>
      <c r="F792" s="29"/>
      <c r="G792" s="29">
        <f t="shared" ref="G792:G855" si="12">E792+F792</f>
        <v>0</v>
      </c>
    </row>
    <row r="793" spans="1:7">
      <c r="A793" s="29" t="s">
        <v>326</v>
      </c>
      <c r="B793" s="29" t="s">
        <v>327</v>
      </c>
      <c r="C793" s="29" t="s">
        <v>1429</v>
      </c>
      <c r="D793" s="29" t="s">
        <v>1073</v>
      </c>
      <c r="E793" s="29"/>
      <c r="F793" s="29"/>
      <c r="G793" s="29">
        <f t="shared" si="12"/>
        <v>0</v>
      </c>
    </row>
    <row r="794" spans="1:7">
      <c r="A794" s="29" t="s">
        <v>326</v>
      </c>
      <c r="B794" s="29" t="s">
        <v>327</v>
      </c>
      <c r="C794" s="29" t="s">
        <v>1351</v>
      </c>
      <c r="D794" s="29" t="s">
        <v>1073</v>
      </c>
      <c r="E794" s="29"/>
      <c r="F794" s="29">
        <v>644</v>
      </c>
      <c r="G794" s="29">
        <f t="shared" si="12"/>
        <v>644</v>
      </c>
    </row>
    <row r="795" spans="1:7">
      <c r="A795" s="29" t="s">
        <v>326</v>
      </c>
      <c r="B795" s="29" t="s">
        <v>327</v>
      </c>
      <c r="C795" s="29" t="s">
        <v>1427</v>
      </c>
      <c r="D795" s="29" t="s">
        <v>1073</v>
      </c>
      <c r="E795" s="29"/>
      <c r="F795" s="29"/>
      <c r="G795" s="29">
        <f t="shared" si="12"/>
        <v>0</v>
      </c>
    </row>
    <row r="796" spans="1:7">
      <c r="A796" s="29" t="s">
        <v>326</v>
      </c>
      <c r="B796" s="29" t="s">
        <v>327</v>
      </c>
      <c r="C796" s="29" t="s">
        <v>1426</v>
      </c>
      <c r="D796" s="29" t="s">
        <v>1073</v>
      </c>
      <c r="E796" s="29"/>
      <c r="F796" s="29"/>
      <c r="G796" s="29">
        <f t="shared" si="12"/>
        <v>0</v>
      </c>
    </row>
    <row r="797" spans="1:7">
      <c r="A797" s="29" t="s">
        <v>326</v>
      </c>
      <c r="B797" s="29" t="s">
        <v>327</v>
      </c>
      <c r="C797" s="29" t="s">
        <v>1425</v>
      </c>
      <c r="D797" s="29" t="s">
        <v>1074</v>
      </c>
      <c r="E797" s="29"/>
      <c r="F797" s="29">
        <v>594</v>
      </c>
      <c r="G797" s="29">
        <f t="shared" si="12"/>
        <v>594</v>
      </c>
    </row>
    <row r="798" spans="1:7">
      <c r="A798" s="29" t="s">
        <v>326</v>
      </c>
      <c r="B798" s="29" t="s">
        <v>327</v>
      </c>
      <c r="C798" s="29" t="s">
        <v>1024</v>
      </c>
      <c r="D798" s="29" t="s">
        <v>1091</v>
      </c>
      <c r="E798" s="29"/>
      <c r="F798" s="29">
        <v>170</v>
      </c>
      <c r="G798" s="29">
        <f t="shared" si="12"/>
        <v>170</v>
      </c>
    </row>
    <row r="799" spans="1:7">
      <c r="A799" s="29" t="s">
        <v>326</v>
      </c>
      <c r="B799" s="29" t="s">
        <v>327</v>
      </c>
      <c r="C799" s="29" t="s">
        <v>1024</v>
      </c>
      <c r="D799" s="29" t="s">
        <v>1093</v>
      </c>
      <c r="E799" s="29"/>
      <c r="F799" s="29">
        <v>800</v>
      </c>
      <c r="G799" s="29">
        <f t="shared" si="12"/>
        <v>800</v>
      </c>
    </row>
    <row r="800" spans="1:7">
      <c r="A800" s="29" t="s">
        <v>326</v>
      </c>
      <c r="B800" s="29" t="s">
        <v>327</v>
      </c>
      <c r="C800" s="29" t="s">
        <v>1054</v>
      </c>
      <c r="D800" s="29" t="s">
        <v>1074</v>
      </c>
      <c r="E800" s="29"/>
      <c r="F800" s="29">
        <v>500</v>
      </c>
      <c r="G800" s="29">
        <f t="shared" si="12"/>
        <v>500</v>
      </c>
    </row>
    <row r="801" spans="1:7">
      <c r="A801" s="29" t="s">
        <v>328</v>
      </c>
      <c r="B801" s="29" t="s">
        <v>329</v>
      </c>
      <c r="C801" s="29" t="s">
        <v>652</v>
      </c>
      <c r="D801" s="29" t="s">
        <v>1101</v>
      </c>
      <c r="E801" s="29"/>
      <c r="F801" s="29"/>
      <c r="G801" s="29">
        <f t="shared" si="12"/>
        <v>0</v>
      </c>
    </row>
    <row r="802" spans="1:7">
      <c r="A802" s="29" t="s">
        <v>328</v>
      </c>
      <c r="B802" s="29" t="s">
        <v>329</v>
      </c>
      <c r="C802" s="29" t="s">
        <v>1744</v>
      </c>
      <c r="D802" s="29" t="s">
        <v>1398</v>
      </c>
      <c r="E802" s="29"/>
      <c r="F802" s="29">
        <v>142</v>
      </c>
      <c r="G802" s="29">
        <f t="shared" si="12"/>
        <v>142</v>
      </c>
    </row>
    <row r="803" spans="1:7">
      <c r="A803" s="29" t="s">
        <v>328</v>
      </c>
      <c r="B803" s="29" t="s">
        <v>329</v>
      </c>
      <c r="C803" s="29" t="s">
        <v>1745</v>
      </c>
      <c r="D803" s="29" t="s">
        <v>1074</v>
      </c>
      <c r="E803" s="29"/>
      <c r="F803" s="29">
        <v>6</v>
      </c>
      <c r="G803" s="29">
        <f t="shared" si="12"/>
        <v>6</v>
      </c>
    </row>
    <row r="804" spans="1:7">
      <c r="A804" s="29" t="s">
        <v>328</v>
      </c>
      <c r="B804" s="29" t="s">
        <v>329</v>
      </c>
      <c r="C804" s="29" t="s">
        <v>1746</v>
      </c>
      <c r="D804" s="29" t="s">
        <v>1703</v>
      </c>
      <c r="E804" s="29"/>
      <c r="F804" s="29"/>
      <c r="G804" s="29">
        <f t="shared" si="12"/>
        <v>0</v>
      </c>
    </row>
    <row r="805" spans="1:7">
      <c r="A805" s="29" t="s">
        <v>328</v>
      </c>
      <c r="B805" s="29" t="s">
        <v>329</v>
      </c>
      <c r="C805" s="29" t="s">
        <v>1747</v>
      </c>
      <c r="D805" s="29" t="s">
        <v>1398</v>
      </c>
      <c r="E805" s="29"/>
      <c r="F805" s="29">
        <v>88</v>
      </c>
      <c r="G805" s="29">
        <f t="shared" si="12"/>
        <v>88</v>
      </c>
    </row>
    <row r="806" spans="1:7">
      <c r="A806" s="29" t="s">
        <v>328</v>
      </c>
      <c r="B806" s="29" t="s">
        <v>329</v>
      </c>
      <c r="C806" s="29" t="s">
        <v>1167</v>
      </c>
      <c r="D806" s="29" t="s">
        <v>1073</v>
      </c>
      <c r="E806" s="29"/>
      <c r="F806" s="29"/>
      <c r="G806" s="29">
        <f t="shared" si="12"/>
        <v>0</v>
      </c>
    </row>
    <row r="807" spans="1:7">
      <c r="A807" s="29" t="s">
        <v>328</v>
      </c>
      <c r="B807" s="29" t="s">
        <v>329</v>
      </c>
      <c r="C807" s="29" t="s">
        <v>1748</v>
      </c>
      <c r="D807" s="29" t="s">
        <v>1398</v>
      </c>
      <c r="E807" s="29"/>
      <c r="F807" s="29">
        <v>82</v>
      </c>
      <c r="G807" s="29">
        <f t="shared" si="12"/>
        <v>82</v>
      </c>
    </row>
    <row r="808" spans="1:7">
      <c r="A808" s="29" t="s">
        <v>328</v>
      </c>
      <c r="B808" s="29" t="s">
        <v>329</v>
      </c>
      <c r="C808" s="29" t="s">
        <v>1749</v>
      </c>
      <c r="D808" s="29" t="s">
        <v>1398</v>
      </c>
      <c r="E808" s="29"/>
      <c r="F808" s="29">
        <v>19</v>
      </c>
      <c r="G808" s="29">
        <f t="shared" si="12"/>
        <v>19</v>
      </c>
    </row>
    <row r="809" spans="1:7">
      <c r="A809" s="29" t="s">
        <v>328</v>
      </c>
      <c r="B809" s="29" t="s">
        <v>329</v>
      </c>
      <c r="C809" s="29" t="s">
        <v>1750</v>
      </c>
      <c r="D809" s="29" t="s">
        <v>1080</v>
      </c>
      <c r="E809" s="29"/>
      <c r="F809" s="29"/>
      <c r="G809" s="29">
        <f t="shared" si="12"/>
        <v>0</v>
      </c>
    </row>
    <row r="810" spans="1:7">
      <c r="A810" s="29" t="s">
        <v>328</v>
      </c>
      <c r="B810" s="29" t="s">
        <v>329</v>
      </c>
      <c r="C810" s="29" t="s">
        <v>514</v>
      </c>
      <c r="D810" s="29" t="s">
        <v>1075</v>
      </c>
      <c r="E810" s="29"/>
      <c r="F810" s="29"/>
      <c r="G810" s="29">
        <f t="shared" si="12"/>
        <v>0</v>
      </c>
    </row>
    <row r="811" spans="1:7">
      <c r="A811" s="29" t="s">
        <v>328</v>
      </c>
      <c r="B811" s="29" t="s">
        <v>329</v>
      </c>
      <c r="C811" s="29" t="s">
        <v>524</v>
      </c>
      <c r="D811" s="29" t="s">
        <v>1074</v>
      </c>
      <c r="E811" s="29"/>
      <c r="F811" s="29"/>
      <c r="G811" s="29">
        <f t="shared" si="12"/>
        <v>0</v>
      </c>
    </row>
    <row r="812" spans="1:7">
      <c r="A812" s="29" t="s">
        <v>328</v>
      </c>
      <c r="B812" s="29" t="s">
        <v>329</v>
      </c>
      <c r="C812" s="29" t="s">
        <v>1424</v>
      </c>
      <c r="D812" s="29" t="s">
        <v>1073</v>
      </c>
      <c r="E812" s="29"/>
      <c r="F812" s="29"/>
      <c r="G812" s="29">
        <f t="shared" si="12"/>
        <v>0</v>
      </c>
    </row>
    <row r="813" spans="1:7">
      <c r="A813" s="29" t="s">
        <v>328</v>
      </c>
      <c r="B813" s="29" t="s">
        <v>329</v>
      </c>
      <c r="C813" s="29" t="s">
        <v>1423</v>
      </c>
      <c r="D813" s="29" t="s">
        <v>1073</v>
      </c>
      <c r="E813" s="29"/>
      <c r="F813" s="29"/>
      <c r="G813" s="29">
        <f t="shared" si="12"/>
        <v>0</v>
      </c>
    </row>
    <row r="814" spans="1:7">
      <c r="A814" s="29" t="s">
        <v>328</v>
      </c>
      <c r="B814" s="29" t="s">
        <v>329</v>
      </c>
      <c r="C814" s="29" t="s">
        <v>797</v>
      </c>
      <c r="D814" s="29" t="s">
        <v>1073</v>
      </c>
      <c r="E814" s="29"/>
      <c r="F814" s="29"/>
      <c r="G814" s="29">
        <f t="shared" si="12"/>
        <v>0</v>
      </c>
    </row>
    <row r="815" spans="1:7">
      <c r="A815" s="29" t="s">
        <v>328</v>
      </c>
      <c r="B815" s="29" t="s">
        <v>329</v>
      </c>
      <c r="C815" s="29" t="s">
        <v>1164</v>
      </c>
      <c r="D815" s="29" t="s">
        <v>1077</v>
      </c>
      <c r="E815" s="29"/>
      <c r="F815" s="29"/>
      <c r="G815" s="29">
        <f t="shared" si="12"/>
        <v>0</v>
      </c>
    </row>
    <row r="816" spans="1:7">
      <c r="A816" s="29" t="s">
        <v>328</v>
      </c>
      <c r="B816" s="29" t="s">
        <v>329</v>
      </c>
      <c r="C816" s="29" t="s">
        <v>821</v>
      </c>
      <c r="D816" s="29" t="s">
        <v>1073</v>
      </c>
      <c r="E816" s="29"/>
      <c r="F816" s="29"/>
      <c r="G816" s="29">
        <f t="shared" si="12"/>
        <v>0</v>
      </c>
    </row>
    <row r="817" spans="1:7">
      <c r="A817" s="29" t="s">
        <v>328</v>
      </c>
      <c r="B817" s="29" t="s">
        <v>329</v>
      </c>
      <c r="C817" s="29" t="s">
        <v>866</v>
      </c>
      <c r="D817" s="29" t="s">
        <v>1073</v>
      </c>
      <c r="E817" s="29"/>
      <c r="F817" s="29"/>
      <c r="G817" s="29">
        <f t="shared" si="12"/>
        <v>0</v>
      </c>
    </row>
    <row r="818" spans="1:7">
      <c r="A818" s="29" t="s">
        <v>328</v>
      </c>
      <c r="B818" s="29" t="s">
        <v>329</v>
      </c>
      <c r="C818" s="29" t="s">
        <v>873</v>
      </c>
      <c r="D818" s="29" t="s">
        <v>1073</v>
      </c>
      <c r="E818" s="29"/>
      <c r="F818" s="29">
        <v>250</v>
      </c>
      <c r="G818" s="29">
        <f t="shared" si="12"/>
        <v>250</v>
      </c>
    </row>
    <row r="819" spans="1:7">
      <c r="A819" s="29" t="s">
        <v>328</v>
      </c>
      <c r="B819" s="29" t="s">
        <v>329</v>
      </c>
      <c r="C819" s="29" t="s">
        <v>1421</v>
      </c>
      <c r="D819" s="29" t="s">
        <v>1093</v>
      </c>
      <c r="E819" s="29"/>
      <c r="F819" s="29"/>
      <c r="G819" s="29">
        <f t="shared" si="12"/>
        <v>0</v>
      </c>
    </row>
    <row r="820" spans="1:7">
      <c r="A820" s="29" t="s">
        <v>328</v>
      </c>
      <c r="B820" s="29" t="s">
        <v>329</v>
      </c>
      <c r="C820" s="29" t="s">
        <v>1420</v>
      </c>
      <c r="D820" s="29" t="s">
        <v>1073</v>
      </c>
      <c r="E820" s="29"/>
      <c r="F820" s="29">
        <v>100</v>
      </c>
      <c r="G820" s="29">
        <f t="shared" si="12"/>
        <v>100</v>
      </c>
    </row>
    <row r="821" spans="1:7">
      <c r="A821" s="29" t="s">
        <v>328</v>
      </c>
      <c r="B821" s="29" t="s">
        <v>329</v>
      </c>
      <c r="C821" s="29" t="s">
        <v>1419</v>
      </c>
      <c r="D821" s="29" t="s">
        <v>1074</v>
      </c>
      <c r="E821" s="29"/>
      <c r="F821" s="29">
        <v>560</v>
      </c>
      <c r="G821" s="29">
        <f t="shared" si="12"/>
        <v>560</v>
      </c>
    </row>
    <row r="822" spans="1:7">
      <c r="A822" s="29" t="s">
        <v>328</v>
      </c>
      <c r="B822" s="29" t="s">
        <v>329</v>
      </c>
      <c r="C822" s="29" t="s">
        <v>1418</v>
      </c>
      <c r="D822" s="29" t="s">
        <v>1073</v>
      </c>
      <c r="E822" s="29"/>
      <c r="F822" s="29"/>
      <c r="G822" s="29">
        <f t="shared" si="12"/>
        <v>0</v>
      </c>
    </row>
    <row r="823" spans="1:7">
      <c r="A823" s="29" t="s">
        <v>328</v>
      </c>
      <c r="B823" s="29" t="s">
        <v>329</v>
      </c>
      <c r="C823" s="29" t="s">
        <v>1418</v>
      </c>
      <c r="D823" s="29" t="s">
        <v>1093</v>
      </c>
      <c r="E823" s="29"/>
      <c r="F823" s="29"/>
      <c r="G823" s="29">
        <f t="shared" si="12"/>
        <v>0</v>
      </c>
    </row>
    <row r="824" spans="1:7">
      <c r="A824" s="29" t="s">
        <v>328</v>
      </c>
      <c r="B824" s="29" t="s">
        <v>329</v>
      </c>
      <c r="C824" s="29" t="s">
        <v>987</v>
      </c>
      <c r="D824" s="29" t="s">
        <v>1074</v>
      </c>
      <c r="E824" s="29"/>
      <c r="F824" s="29">
        <v>56</v>
      </c>
      <c r="G824" s="29">
        <f t="shared" si="12"/>
        <v>56</v>
      </c>
    </row>
    <row r="825" spans="1:7">
      <c r="A825" s="29" t="s">
        <v>328</v>
      </c>
      <c r="B825" s="29" t="s">
        <v>329</v>
      </c>
      <c r="C825" s="29" t="s">
        <v>1004</v>
      </c>
      <c r="D825" s="29" t="s">
        <v>1074</v>
      </c>
      <c r="E825" s="29"/>
      <c r="F825" s="29">
        <v>968</v>
      </c>
      <c r="G825" s="29">
        <f t="shared" si="12"/>
        <v>968</v>
      </c>
    </row>
    <row r="826" spans="1:7">
      <c r="A826" s="29" t="s">
        <v>328</v>
      </c>
      <c r="B826" s="29" t="s">
        <v>329</v>
      </c>
      <c r="C826" s="29" t="s">
        <v>1416</v>
      </c>
      <c r="D826" s="29" t="s">
        <v>1095</v>
      </c>
      <c r="E826" s="29"/>
      <c r="F826" s="29">
        <v>516</v>
      </c>
      <c r="G826" s="29">
        <f t="shared" si="12"/>
        <v>516</v>
      </c>
    </row>
    <row r="827" spans="1:7">
      <c r="A827" s="29" t="s">
        <v>330</v>
      </c>
      <c r="B827" s="29" t="s">
        <v>331</v>
      </c>
      <c r="C827" s="29" t="s">
        <v>1415</v>
      </c>
      <c r="D827" s="29" t="s">
        <v>1095</v>
      </c>
      <c r="E827" s="29"/>
      <c r="F827" s="29">
        <v>2</v>
      </c>
      <c r="G827" s="29">
        <f t="shared" si="12"/>
        <v>2</v>
      </c>
    </row>
    <row r="828" spans="1:7">
      <c r="A828" s="29" t="s">
        <v>330</v>
      </c>
      <c r="B828" s="29" t="s">
        <v>331</v>
      </c>
      <c r="C828" s="29" t="s">
        <v>1414</v>
      </c>
      <c r="D828" s="29" t="s">
        <v>1175</v>
      </c>
      <c r="E828" s="29"/>
      <c r="F828" s="29"/>
      <c r="G828" s="29">
        <f t="shared" si="12"/>
        <v>0</v>
      </c>
    </row>
    <row r="829" spans="1:7">
      <c r="A829" s="29" t="s">
        <v>330</v>
      </c>
      <c r="B829" s="29" t="s">
        <v>331</v>
      </c>
      <c r="C829" s="29" t="s">
        <v>1413</v>
      </c>
      <c r="D829" s="29" t="s">
        <v>1073</v>
      </c>
      <c r="E829" s="29"/>
      <c r="F829" s="29">
        <v>200</v>
      </c>
      <c r="G829" s="29">
        <f t="shared" si="12"/>
        <v>200</v>
      </c>
    </row>
    <row r="830" spans="1:7">
      <c r="A830" s="29" t="s">
        <v>330</v>
      </c>
      <c r="B830" s="29" t="s">
        <v>331</v>
      </c>
      <c r="C830" s="29" t="s">
        <v>526</v>
      </c>
      <c r="D830" s="29" t="s">
        <v>1075</v>
      </c>
      <c r="E830" s="29"/>
      <c r="F830" s="29"/>
      <c r="G830" s="29">
        <f t="shared" si="12"/>
        <v>0</v>
      </c>
    </row>
    <row r="831" spans="1:7">
      <c r="A831" s="29" t="s">
        <v>330</v>
      </c>
      <c r="B831" s="29" t="s">
        <v>331</v>
      </c>
      <c r="C831" s="29" t="s">
        <v>1412</v>
      </c>
      <c r="D831" s="29" t="s">
        <v>1073</v>
      </c>
      <c r="E831" s="29"/>
      <c r="F831" s="29"/>
      <c r="G831" s="29">
        <f t="shared" si="12"/>
        <v>0</v>
      </c>
    </row>
    <row r="832" spans="1:7">
      <c r="A832" s="29" t="s">
        <v>330</v>
      </c>
      <c r="B832" s="29" t="s">
        <v>331</v>
      </c>
      <c r="C832" s="29" t="s">
        <v>1411</v>
      </c>
      <c r="D832" s="29" t="s">
        <v>1073</v>
      </c>
      <c r="E832" s="29"/>
      <c r="F832" s="29">
        <v>393</v>
      </c>
      <c r="G832" s="29">
        <f t="shared" si="12"/>
        <v>393</v>
      </c>
    </row>
    <row r="833" spans="1:7">
      <c r="A833" s="29" t="s">
        <v>330</v>
      </c>
      <c r="B833" s="29" t="s">
        <v>331</v>
      </c>
      <c r="C833" s="29" t="s">
        <v>539</v>
      </c>
      <c r="D833" s="29" t="s">
        <v>1075</v>
      </c>
      <c r="E833" s="29"/>
      <c r="F833" s="29"/>
      <c r="G833" s="29">
        <f t="shared" si="12"/>
        <v>0</v>
      </c>
    </row>
    <row r="834" spans="1:7">
      <c r="A834" s="29" t="s">
        <v>330</v>
      </c>
      <c r="B834" s="29" t="s">
        <v>331</v>
      </c>
      <c r="C834" s="29" t="s">
        <v>540</v>
      </c>
      <c r="D834" s="29" t="s">
        <v>1075</v>
      </c>
      <c r="E834" s="29"/>
      <c r="F834" s="29"/>
      <c r="G834" s="29">
        <f t="shared" si="12"/>
        <v>0</v>
      </c>
    </row>
    <row r="835" spans="1:7">
      <c r="A835" s="29" t="s">
        <v>330</v>
      </c>
      <c r="B835" s="29" t="s">
        <v>331</v>
      </c>
      <c r="C835" s="29" t="s">
        <v>541</v>
      </c>
      <c r="D835" s="29" t="s">
        <v>1075</v>
      </c>
      <c r="E835" s="29"/>
      <c r="F835" s="29"/>
      <c r="G835" s="29">
        <f t="shared" si="12"/>
        <v>0</v>
      </c>
    </row>
    <row r="836" spans="1:7">
      <c r="A836" s="29" t="s">
        <v>330</v>
      </c>
      <c r="B836" s="29" t="s">
        <v>331</v>
      </c>
      <c r="C836" s="29" t="s">
        <v>1410</v>
      </c>
      <c r="D836" s="29" t="s">
        <v>1073</v>
      </c>
      <c r="E836" s="29"/>
      <c r="F836" s="29"/>
      <c r="G836" s="29">
        <f t="shared" si="12"/>
        <v>0</v>
      </c>
    </row>
    <row r="837" spans="1:7">
      <c r="A837" s="29" t="s">
        <v>330</v>
      </c>
      <c r="B837" s="29" t="s">
        <v>331</v>
      </c>
      <c r="C837" s="29" t="s">
        <v>562</v>
      </c>
      <c r="D837" s="29" t="s">
        <v>1073</v>
      </c>
      <c r="E837" s="29"/>
      <c r="F837" s="29"/>
      <c r="G837" s="29">
        <f t="shared" si="12"/>
        <v>0</v>
      </c>
    </row>
    <row r="838" spans="1:7">
      <c r="A838" s="29" t="s">
        <v>330</v>
      </c>
      <c r="B838" s="29" t="s">
        <v>331</v>
      </c>
      <c r="C838" s="29" t="s">
        <v>933</v>
      </c>
      <c r="D838" s="29" t="s">
        <v>1073</v>
      </c>
      <c r="E838" s="29"/>
      <c r="F838" s="29">
        <v>96</v>
      </c>
      <c r="G838" s="29">
        <f t="shared" si="12"/>
        <v>96</v>
      </c>
    </row>
    <row r="839" spans="1:7">
      <c r="A839" s="29" t="s">
        <v>330</v>
      </c>
      <c r="B839" s="29" t="s">
        <v>331</v>
      </c>
      <c r="C839" s="29" t="s">
        <v>933</v>
      </c>
      <c r="D839" s="29" t="s">
        <v>1074</v>
      </c>
      <c r="E839" s="29"/>
      <c r="F839" s="29"/>
      <c r="G839" s="29">
        <f t="shared" si="12"/>
        <v>0</v>
      </c>
    </row>
    <row r="840" spans="1:7">
      <c r="A840" s="29" t="s">
        <v>330</v>
      </c>
      <c r="B840" s="29" t="s">
        <v>331</v>
      </c>
      <c r="C840" s="29" t="s">
        <v>1409</v>
      </c>
      <c r="D840" s="29" t="s">
        <v>1074</v>
      </c>
      <c r="E840" s="29"/>
      <c r="F840" s="29">
        <v>480</v>
      </c>
      <c r="G840" s="29">
        <f t="shared" si="12"/>
        <v>480</v>
      </c>
    </row>
    <row r="841" spans="1:7">
      <c r="A841" s="29" t="s">
        <v>330</v>
      </c>
      <c r="B841" s="29" t="s">
        <v>331</v>
      </c>
      <c r="C841" s="29" t="s">
        <v>1408</v>
      </c>
      <c r="D841" s="29" t="s">
        <v>1073</v>
      </c>
      <c r="E841" s="29"/>
      <c r="F841" s="29"/>
      <c r="G841" s="29">
        <f t="shared" si="12"/>
        <v>0</v>
      </c>
    </row>
    <row r="842" spans="1:7">
      <c r="A842" s="29" t="s">
        <v>330</v>
      </c>
      <c r="B842" s="29" t="s">
        <v>331</v>
      </c>
      <c r="C842" s="29" t="s">
        <v>576</v>
      </c>
      <c r="D842" s="29" t="s">
        <v>1073</v>
      </c>
      <c r="E842" s="29"/>
      <c r="F842" s="29"/>
      <c r="G842" s="29">
        <f t="shared" si="12"/>
        <v>0</v>
      </c>
    </row>
    <row r="843" spans="1:7">
      <c r="A843" s="29" t="s">
        <v>332</v>
      </c>
      <c r="B843" s="29" t="s">
        <v>333</v>
      </c>
      <c r="C843" s="29" t="s">
        <v>1751</v>
      </c>
      <c r="D843" s="29" t="s">
        <v>1398</v>
      </c>
      <c r="E843" s="29"/>
      <c r="F843" s="29"/>
      <c r="G843" s="29">
        <f t="shared" si="12"/>
        <v>0</v>
      </c>
    </row>
    <row r="844" spans="1:7">
      <c r="A844" s="29" t="s">
        <v>332</v>
      </c>
      <c r="B844" s="29" t="s">
        <v>333</v>
      </c>
      <c r="C844" s="29" t="s">
        <v>1162</v>
      </c>
      <c r="D844" s="29" t="s">
        <v>1073</v>
      </c>
      <c r="E844" s="29"/>
      <c r="F844" s="29">
        <v>20000</v>
      </c>
      <c r="G844" s="29">
        <f t="shared" si="12"/>
        <v>20000</v>
      </c>
    </row>
    <row r="845" spans="1:7">
      <c r="A845" s="29" t="s">
        <v>332</v>
      </c>
      <c r="B845" s="29" t="s">
        <v>333</v>
      </c>
      <c r="C845" s="29" t="s">
        <v>812</v>
      </c>
      <c r="D845" s="29" t="s">
        <v>1074</v>
      </c>
      <c r="E845" s="29"/>
      <c r="F845" s="29">
        <v>400</v>
      </c>
      <c r="G845" s="29">
        <f t="shared" si="12"/>
        <v>400</v>
      </c>
    </row>
    <row r="846" spans="1:7">
      <c r="A846" s="29" t="s">
        <v>332</v>
      </c>
      <c r="B846" s="29" t="s">
        <v>333</v>
      </c>
      <c r="C846" s="29" t="s">
        <v>553</v>
      </c>
      <c r="D846" s="29" t="s">
        <v>1101</v>
      </c>
      <c r="E846" s="29"/>
      <c r="F846" s="29"/>
      <c r="G846" s="29">
        <f t="shared" si="12"/>
        <v>0</v>
      </c>
    </row>
    <row r="847" spans="1:7">
      <c r="A847" s="29" t="s">
        <v>332</v>
      </c>
      <c r="B847" s="29" t="s">
        <v>333</v>
      </c>
      <c r="C847" s="29" t="s">
        <v>1752</v>
      </c>
      <c r="D847" s="29" t="s">
        <v>1074</v>
      </c>
      <c r="E847" s="29"/>
      <c r="F847" s="29">
        <v>175300</v>
      </c>
      <c r="G847" s="29">
        <f t="shared" si="12"/>
        <v>175300</v>
      </c>
    </row>
    <row r="848" spans="1:7">
      <c r="A848" s="29" t="s">
        <v>332</v>
      </c>
      <c r="B848" s="29" t="s">
        <v>333</v>
      </c>
      <c r="C848" s="29" t="s">
        <v>1407</v>
      </c>
      <c r="D848" s="29" t="s">
        <v>1073</v>
      </c>
      <c r="E848" s="29"/>
      <c r="F848" s="29"/>
      <c r="G848" s="29">
        <f t="shared" si="12"/>
        <v>0</v>
      </c>
    </row>
    <row r="849" spans="1:7">
      <c r="A849" s="29" t="s">
        <v>332</v>
      </c>
      <c r="B849" s="29" t="s">
        <v>333</v>
      </c>
      <c r="C849" s="29" t="s">
        <v>1406</v>
      </c>
      <c r="D849" s="29" t="s">
        <v>1074</v>
      </c>
      <c r="E849" s="29"/>
      <c r="F849" s="29">
        <v>2950</v>
      </c>
      <c r="G849" s="29">
        <f t="shared" si="12"/>
        <v>2950</v>
      </c>
    </row>
    <row r="850" spans="1:7">
      <c r="A850" s="29" t="s">
        <v>332</v>
      </c>
      <c r="B850" s="29" t="s">
        <v>333</v>
      </c>
      <c r="C850" s="29" t="s">
        <v>1405</v>
      </c>
      <c r="D850" s="29" t="s">
        <v>1073</v>
      </c>
      <c r="E850" s="29"/>
      <c r="F850" s="29">
        <v>17</v>
      </c>
      <c r="G850" s="29">
        <f t="shared" si="12"/>
        <v>17</v>
      </c>
    </row>
    <row r="851" spans="1:7">
      <c r="A851" s="29" t="s">
        <v>332</v>
      </c>
      <c r="B851" s="29" t="s">
        <v>333</v>
      </c>
      <c r="C851" s="29" t="s">
        <v>1027</v>
      </c>
      <c r="D851" s="29" t="s">
        <v>1073</v>
      </c>
      <c r="E851" s="29"/>
      <c r="F851" s="29"/>
      <c r="G851" s="29">
        <f t="shared" si="12"/>
        <v>0</v>
      </c>
    </row>
    <row r="852" spans="1:7">
      <c r="A852" s="29" t="s">
        <v>332</v>
      </c>
      <c r="B852" s="29" t="s">
        <v>333</v>
      </c>
      <c r="C852" s="29" t="s">
        <v>1059</v>
      </c>
      <c r="D852" s="29" t="s">
        <v>1073</v>
      </c>
      <c r="E852" s="29"/>
      <c r="F852" s="29"/>
      <c r="G852" s="29">
        <f t="shared" si="12"/>
        <v>0</v>
      </c>
    </row>
    <row r="853" spans="1:7">
      <c r="A853" s="29" t="s">
        <v>334</v>
      </c>
      <c r="B853" s="29" t="s">
        <v>335</v>
      </c>
      <c r="C853" s="29" t="s">
        <v>1298</v>
      </c>
      <c r="D853" s="29" t="s">
        <v>1073</v>
      </c>
      <c r="E853" s="29"/>
      <c r="F853" s="29"/>
      <c r="G853" s="29">
        <f t="shared" si="12"/>
        <v>0</v>
      </c>
    </row>
    <row r="854" spans="1:7">
      <c r="A854" s="29" t="s">
        <v>334</v>
      </c>
      <c r="B854" s="29" t="s">
        <v>335</v>
      </c>
      <c r="C854" s="29" t="s">
        <v>1404</v>
      </c>
      <c r="D854" s="29" t="s">
        <v>1073</v>
      </c>
      <c r="E854" s="29"/>
      <c r="F854" s="29">
        <v>80</v>
      </c>
      <c r="G854" s="29">
        <f t="shared" si="12"/>
        <v>80</v>
      </c>
    </row>
    <row r="855" spans="1:7">
      <c r="A855" s="29" t="s">
        <v>334</v>
      </c>
      <c r="B855" s="29" t="s">
        <v>335</v>
      </c>
      <c r="C855" s="29" t="s">
        <v>821</v>
      </c>
      <c r="D855" s="29" t="s">
        <v>1753</v>
      </c>
      <c r="E855" s="29"/>
      <c r="F855" s="29"/>
      <c r="G855" s="29">
        <f t="shared" si="12"/>
        <v>0</v>
      </c>
    </row>
    <row r="856" spans="1:7">
      <c r="A856" s="29" t="s">
        <v>334</v>
      </c>
      <c r="B856" s="29" t="s">
        <v>335</v>
      </c>
      <c r="C856" s="29" t="s">
        <v>1403</v>
      </c>
      <c r="D856" s="29" t="s">
        <v>1095</v>
      </c>
      <c r="E856" s="29"/>
      <c r="F856" s="29"/>
      <c r="G856" s="29">
        <f t="shared" ref="G856:G919" si="13">E856+F856</f>
        <v>0</v>
      </c>
    </row>
    <row r="857" spans="1:7">
      <c r="A857" s="29" t="s">
        <v>334</v>
      </c>
      <c r="B857" s="29" t="s">
        <v>335</v>
      </c>
      <c r="C857" s="29" t="s">
        <v>1402</v>
      </c>
      <c r="D857" s="29" t="s">
        <v>1073</v>
      </c>
      <c r="E857" s="29"/>
      <c r="F857" s="29">
        <v>1785</v>
      </c>
      <c r="G857" s="29">
        <f t="shared" si="13"/>
        <v>1785</v>
      </c>
    </row>
    <row r="858" spans="1:7">
      <c r="A858" s="29" t="s">
        <v>334</v>
      </c>
      <c r="B858" s="29" t="s">
        <v>335</v>
      </c>
      <c r="C858" s="29" t="s">
        <v>964</v>
      </c>
      <c r="D858" s="29" t="s">
        <v>1073</v>
      </c>
      <c r="E858" s="29"/>
      <c r="F858" s="29">
        <v>568</v>
      </c>
      <c r="G858" s="29">
        <f t="shared" si="13"/>
        <v>568</v>
      </c>
    </row>
    <row r="859" spans="1:7">
      <c r="A859" s="29" t="s">
        <v>334</v>
      </c>
      <c r="B859" s="29" t="s">
        <v>335</v>
      </c>
      <c r="C859" s="29" t="s">
        <v>965</v>
      </c>
      <c r="D859" s="29" t="s">
        <v>1074</v>
      </c>
      <c r="E859" s="29"/>
      <c r="F859" s="29"/>
      <c r="G859" s="29">
        <f t="shared" si="13"/>
        <v>0</v>
      </c>
    </row>
    <row r="860" spans="1:7">
      <c r="A860" s="29" t="s">
        <v>334</v>
      </c>
      <c r="B860" s="29" t="s">
        <v>335</v>
      </c>
      <c r="C860" s="29" t="s">
        <v>1401</v>
      </c>
      <c r="D860" s="29" t="s">
        <v>1073</v>
      </c>
      <c r="E860" s="29"/>
      <c r="F860" s="29"/>
      <c r="G860" s="29">
        <f t="shared" si="13"/>
        <v>0</v>
      </c>
    </row>
    <row r="861" spans="1:7">
      <c r="A861" s="29" t="s">
        <v>334</v>
      </c>
      <c r="B861" s="29" t="s">
        <v>335</v>
      </c>
      <c r="C861" s="29" t="s">
        <v>576</v>
      </c>
      <c r="D861" s="29" t="s">
        <v>1073</v>
      </c>
      <c r="E861" s="29"/>
      <c r="F861" s="29"/>
      <c r="G861" s="29">
        <f t="shared" si="13"/>
        <v>0</v>
      </c>
    </row>
    <row r="862" spans="1:7">
      <c r="A862" s="29" t="s">
        <v>336</v>
      </c>
      <c r="B862" s="29" t="s">
        <v>337</v>
      </c>
      <c r="C862" s="29" t="s">
        <v>807</v>
      </c>
      <c r="D862" s="29" t="s">
        <v>1077</v>
      </c>
      <c r="E862" s="29"/>
      <c r="F862" s="29"/>
      <c r="G862" s="29">
        <f t="shared" si="13"/>
        <v>0</v>
      </c>
    </row>
    <row r="863" spans="1:7">
      <c r="A863" s="29" t="s">
        <v>336</v>
      </c>
      <c r="B863" s="29" t="s">
        <v>337</v>
      </c>
      <c r="C863" s="29" t="s">
        <v>1136</v>
      </c>
      <c r="D863" s="29" t="s">
        <v>1073</v>
      </c>
      <c r="E863" s="29"/>
      <c r="F863" s="29">
        <v>336</v>
      </c>
      <c r="G863" s="29">
        <f t="shared" si="13"/>
        <v>336</v>
      </c>
    </row>
    <row r="864" spans="1:7">
      <c r="A864" s="29" t="s">
        <v>338</v>
      </c>
      <c r="B864" s="29" t="s">
        <v>339</v>
      </c>
      <c r="C864" s="29" t="s">
        <v>644</v>
      </c>
      <c r="D864" s="29" t="s">
        <v>1073</v>
      </c>
      <c r="E864" s="29"/>
      <c r="F864" s="29">
        <v>37661</v>
      </c>
      <c r="G864" s="29">
        <f t="shared" si="13"/>
        <v>37661</v>
      </c>
    </row>
    <row r="865" spans="1:7">
      <c r="A865" s="29" t="s">
        <v>338</v>
      </c>
      <c r="B865" s="29" t="s">
        <v>339</v>
      </c>
      <c r="C865" s="29" t="s">
        <v>645</v>
      </c>
      <c r="D865" s="29" t="s">
        <v>1098</v>
      </c>
      <c r="E865" s="29"/>
      <c r="F865" s="29"/>
      <c r="G865" s="29">
        <f t="shared" si="13"/>
        <v>0</v>
      </c>
    </row>
    <row r="866" spans="1:7">
      <c r="A866" s="29" t="s">
        <v>338</v>
      </c>
      <c r="B866" s="29" t="s">
        <v>339</v>
      </c>
      <c r="C866" s="29" t="s">
        <v>645</v>
      </c>
      <c r="D866" s="29" t="s">
        <v>1073</v>
      </c>
      <c r="E866" s="29"/>
      <c r="F866" s="29">
        <v>169</v>
      </c>
      <c r="G866" s="29">
        <f t="shared" si="13"/>
        <v>169</v>
      </c>
    </row>
    <row r="867" spans="1:7">
      <c r="A867" s="29" t="s">
        <v>338</v>
      </c>
      <c r="B867" s="29" t="s">
        <v>339</v>
      </c>
      <c r="C867" s="29" t="s">
        <v>740</v>
      </c>
      <c r="D867" s="29" t="s">
        <v>1073</v>
      </c>
      <c r="E867" s="29"/>
      <c r="F867" s="29">
        <v>2324</v>
      </c>
      <c r="G867" s="29">
        <f t="shared" si="13"/>
        <v>2324</v>
      </c>
    </row>
    <row r="868" spans="1:7">
      <c r="A868" s="29" t="s">
        <v>338</v>
      </c>
      <c r="B868" s="29" t="s">
        <v>339</v>
      </c>
      <c r="C868" s="29" t="s">
        <v>744</v>
      </c>
      <c r="D868" s="29" t="s">
        <v>1073</v>
      </c>
      <c r="E868" s="29"/>
      <c r="F868" s="29"/>
      <c r="G868" s="29">
        <f t="shared" si="13"/>
        <v>0</v>
      </c>
    </row>
    <row r="869" spans="1:7">
      <c r="A869" s="29" t="s">
        <v>338</v>
      </c>
      <c r="B869" s="29" t="s">
        <v>339</v>
      </c>
      <c r="C869" s="29" t="s">
        <v>755</v>
      </c>
      <c r="D869" s="29" t="s">
        <v>1098</v>
      </c>
      <c r="E869" s="29"/>
      <c r="F869" s="29">
        <v>484</v>
      </c>
      <c r="G869" s="29">
        <f t="shared" si="13"/>
        <v>484</v>
      </c>
    </row>
    <row r="870" spans="1:7">
      <c r="A870" s="29" t="s">
        <v>338</v>
      </c>
      <c r="B870" s="29" t="s">
        <v>339</v>
      </c>
      <c r="C870" s="29" t="s">
        <v>755</v>
      </c>
      <c r="D870" s="29" t="s">
        <v>1073</v>
      </c>
      <c r="E870" s="29"/>
      <c r="F870" s="29"/>
      <c r="G870" s="29">
        <f t="shared" si="13"/>
        <v>0</v>
      </c>
    </row>
    <row r="871" spans="1:7">
      <c r="A871" s="29" t="s">
        <v>338</v>
      </c>
      <c r="B871" s="29" t="s">
        <v>339</v>
      </c>
      <c r="C871" s="29" t="s">
        <v>759</v>
      </c>
      <c r="D871" s="29" t="s">
        <v>1073</v>
      </c>
      <c r="E871" s="29">
        <v>12</v>
      </c>
      <c r="F871" s="29"/>
      <c r="G871" s="29">
        <f t="shared" si="13"/>
        <v>12</v>
      </c>
    </row>
    <row r="872" spans="1:7">
      <c r="A872" s="29" t="s">
        <v>338</v>
      </c>
      <c r="B872" s="29" t="s">
        <v>339</v>
      </c>
      <c r="C872" s="29" t="s">
        <v>534</v>
      </c>
      <c r="D872" s="29" t="s">
        <v>1073</v>
      </c>
      <c r="E872" s="29"/>
      <c r="F872" s="29"/>
      <c r="G872" s="29">
        <f t="shared" si="13"/>
        <v>0</v>
      </c>
    </row>
    <row r="873" spans="1:7">
      <c r="A873" s="29" t="s">
        <v>338</v>
      </c>
      <c r="B873" s="29" t="s">
        <v>339</v>
      </c>
      <c r="C873" s="29" t="s">
        <v>1396</v>
      </c>
      <c r="D873" s="29" t="s">
        <v>1073</v>
      </c>
      <c r="E873" s="29"/>
      <c r="F873" s="29"/>
      <c r="G873" s="29">
        <f t="shared" si="13"/>
        <v>0</v>
      </c>
    </row>
    <row r="874" spans="1:7">
      <c r="A874" s="29" t="s">
        <v>338</v>
      </c>
      <c r="B874" s="29" t="s">
        <v>339</v>
      </c>
      <c r="C874" s="29" t="s">
        <v>880</v>
      </c>
      <c r="D874" s="29" t="s">
        <v>1073</v>
      </c>
      <c r="E874" s="29"/>
      <c r="F874" s="29"/>
      <c r="G874" s="29">
        <f t="shared" si="13"/>
        <v>0</v>
      </c>
    </row>
    <row r="875" spans="1:7">
      <c r="A875" s="29" t="s">
        <v>338</v>
      </c>
      <c r="B875" s="29" t="s">
        <v>339</v>
      </c>
      <c r="C875" s="29" t="s">
        <v>1106</v>
      </c>
      <c r="D875" s="29" t="s">
        <v>1073</v>
      </c>
      <c r="E875" s="29"/>
      <c r="F875" s="29"/>
      <c r="G875" s="29">
        <f t="shared" si="13"/>
        <v>0</v>
      </c>
    </row>
    <row r="876" spans="1:7">
      <c r="A876" s="29" t="s">
        <v>338</v>
      </c>
      <c r="B876" s="29" t="s">
        <v>339</v>
      </c>
      <c r="C876" s="29" t="s">
        <v>884</v>
      </c>
      <c r="D876" s="29" t="s">
        <v>1073</v>
      </c>
      <c r="E876" s="29"/>
      <c r="F876" s="29"/>
      <c r="G876" s="29">
        <f t="shared" si="13"/>
        <v>0</v>
      </c>
    </row>
    <row r="877" spans="1:7">
      <c r="A877" s="29" t="s">
        <v>338</v>
      </c>
      <c r="B877" s="29" t="s">
        <v>339</v>
      </c>
      <c r="C877" s="29" t="s">
        <v>885</v>
      </c>
      <c r="D877" s="29" t="s">
        <v>1073</v>
      </c>
      <c r="E877" s="29"/>
      <c r="F877" s="29"/>
      <c r="G877" s="29">
        <f t="shared" si="13"/>
        <v>0</v>
      </c>
    </row>
    <row r="878" spans="1:7">
      <c r="A878" s="29" t="s">
        <v>338</v>
      </c>
      <c r="B878" s="29" t="s">
        <v>339</v>
      </c>
      <c r="C878" s="29" t="s">
        <v>886</v>
      </c>
      <c r="D878" s="29" t="s">
        <v>1073</v>
      </c>
      <c r="E878" s="29"/>
      <c r="F878" s="29">
        <v>140</v>
      </c>
      <c r="G878" s="29">
        <f t="shared" si="13"/>
        <v>140</v>
      </c>
    </row>
    <row r="879" spans="1:7">
      <c r="A879" s="29" t="s">
        <v>338</v>
      </c>
      <c r="B879" s="29" t="s">
        <v>339</v>
      </c>
      <c r="C879" s="29" t="s">
        <v>1308</v>
      </c>
      <c r="D879" s="29" t="s">
        <v>1073</v>
      </c>
      <c r="E879" s="29"/>
      <c r="F879" s="29"/>
      <c r="G879" s="29">
        <f t="shared" si="13"/>
        <v>0</v>
      </c>
    </row>
    <row r="880" spans="1:7">
      <c r="A880" s="29" t="s">
        <v>338</v>
      </c>
      <c r="B880" s="29" t="s">
        <v>339</v>
      </c>
      <c r="C880" s="29" t="s">
        <v>888</v>
      </c>
      <c r="D880" s="29" t="s">
        <v>1073</v>
      </c>
      <c r="E880" s="29"/>
      <c r="F880" s="29"/>
      <c r="G880" s="29">
        <f t="shared" si="13"/>
        <v>0</v>
      </c>
    </row>
    <row r="881" spans="1:7">
      <c r="A881" s="29" t="s">
        <v>338</v>
      </c>
      <c r="B881" s="29" t="s">
        <v>339</v>
      </c>
      <c r="C881" s="29" t="s">
        <v>1395</v>
      </c>
      <c r="D881" s="29" t="s">
        <v>1073</v>
      </c>
      <c r="E881" s="29"/>
      <c r="F881" s="29">
        <v>1040</v>
      </c>
      <c r="G881" s="29">
        <f t="shared" si="13"/>
        <v>1040</v>
      </c>
    </row>
    <row r="882" spans="1:7">
      <c r="A882" s="29" t="s">
        <v>338</v>
      </c>
      <c r="B882" s="29" t="s">
        <v>339</v>
      </c>
      <c r="C882" s="29" t="s">
        <v>962</v>
      </c>
      <c r="D882" s="29" t="s">
        <v>1073</v>
      </c>
      <c r="E882" s="29"/>
      <c r="F882" s="29">
        <v>600</v>
      </c>
      <c r="G882" s="29">
        <f t="shared" si="13"/>
        <v>600</v>
      </c>
    </row>
    <row r="883" spans="1:7">
      <c r="A883" s="29" t="s">
        <v>338</v>
      </c>
      <c r="B883" s="29" t="s">
        <v>339</v>
      </c>
      <c r="C883" s="29" t="s">
        <v>1393</v>
      </c>
      <c r="D883" s="29" t="s">
        <v>1140</v>
      </c>
      <c r="E883" s="29"/>
      <c r="F883" s="29">
        <v>753</v>
      </c>
      <c r="G883" s="29">
        <f t="shared" si="13"/>
        <v>753</v>
      </c>
    </row>
    <row r="884" spans="1:7">
      <c r="A884" s="29" t="s">
        <v>338</v>
      </c>
      <c r="B884" s="29" t="s">
        <v>339</v>
      </c>
      <c r="C884" s="29" t="s">
        <v>1021</v>
      </c>
      <c r="D884" s="29" t="s">
        <v>1073</v>
      </c>
      <c r="E884" s="29"/>
      <c r="F884" s="29">
        <v>154</v>
      </c>
      <c r="G884" s="29">
        <f t="shared" si="13"/>
        <v>154</v>
      </c>
    </row>
    <row r="885" spans="1:7">
      <c r="A885" s="29" t="s">
        <v>338</v>
      </c>
      <c r="B885" s="29" t="s">
        <v>339</v>
      </c>
      <c r="C885" s="29" t="s">
        <v>1021</v>
      </c>
      <c r="D885" s="29" t="s">
        <v>1074</v>
      </c>
      <c r="E885" s="29"/>
      <c r="F885" s="29">
        <v>3</v>
      </c>
      <c r="G885" s="29">
        <f t="shared" si="13"/>
        <v>3</v>
      </c>
    </row>
    <row r="886" spans="1:7">
      <c r="A886" s="29" t="s">
        <v>338</v>
      </c>
      <c r="B886" s="29" t="s">
        <v>339</v>
      </c>
      <c r="C886" s="29" t="s">
        <v>1026</v>
      </c>
      <c r="D886" s="29" t="s">
        <v>1073</v>
      </c>
      <c r="E886" s="29"/>
      <c r="F886" s="29"/>
      <c r="G886" s="29">
        <f t="shared" si="13"/>
        <v>0</v>
      </c>
    </row>
    <row r="887" spans="1:7">
      <c r="A887" s="29" t="s">
        <v>338</v>
      </c>
      <c r="B887" s="29" t="s">
        <v>339</v>
      </c>
      <c r="C887" s="29" t="s">
        <v>1036</v>
      </c>
      <c r="D887" s="29" t="s">
        <v>1073</v>
      </c>
      <c r="E887" s="29"/>
      <c r="F887" s="29">
        <v>450</v>
      </c>
      <c r="G887" s="29">
        <f t="shared" si="13"/>
        <v>450</v>
      </c>
    </row>
    <row r="888" spans="1:7">
      <c r="A888" s="29" t="s">
        <v>338</v>
      </c>
      <c r="B888" s="29" t="s">
        <v>339</v>
      </c>
      <c r="C888" s="29" t="s">
        <v>1038</v>
      </c>
      <c r="D888" s="29" t="s">
        <v>1073</v>
      </c>
      <c r="E888" s="29"/>
      <c r="F888" s="29">
        <v>1262</v>
      </c>
      <c r="G888" s="29">
        <f t="shared" si="13"/>
        <v>1262</v>
      </c>
    </row>
    <row r="889" spans="1:7">
      <c r="A889" s="29" t="s">
        <v>338</v>
      </c>
      <c r="B889" s="29" t="s">
        <v>339</v>
      </c>
      <c r="C889" s="29" t="s">
        <v>1056</v>
      </c>
      <c r="D889" s="29" t="s">
        <v>1073</v>
      </c>
      <c r="E889" s="29"/>
      <c r="F889" s="29">
        <v>39</v>
      </c>
      <c r="G889" s="29">
        <f t="shared" si="13"/>
        <v>39</v>
      </c>
    </row>
    <row r="890" spans="1:7">
      <c r="A890" s="29" t="s">
        <v>340</v>
      </c>
      <c r="B890" s="29" t="s">
        <v>341</v>
      </c>
      <c r="C890" s="29" t="s">
        <v>1754</v>
      </c>
      <c r="D890" s="29" t="s">
        <v>1074</v>
      </c>
      <c r="E890" s="29"/>
      <c r="F890" s="29"/>
      <c r="G890" s="29">
        <f t="shared" si="13"/>
        <v>0</v>
      </c>
    </row>
    <row r="891" spans="1:7">
      <c r="A891" s="29" t="s">
        <v>340</v>
      </c>
      <c r="B891" s="29" t="s">
        <v>341</v>
      </c>
      <c r="C891" s="29" t="s">
        <v>1755</v>
      </c>
      <c r="D891" s="29" t="s">
        <v>1074</v>
      </c>
      <c r="E891" s="29"/>
      <c r="F891" s="29"/>
      <c r="G891" s="29">
        <f t="shared" si="13"/>
        <v>0</v>
      </c>
    </row>
    <row r="892" spans="1:7">
      <c r="A892" s="29" t="s">
        <v>340</v>
      </c>
      <c r="B892" s="29" t="s">
        <v>341</v>
      </c>
      <c r="C892" s="29" t="s">
        <v>621</v>
      </c>
      <c r="D892" s="29" t="s">
        <v>1093</v>
      </c>
      <c r="E892" s="29"/>
      <c r="F892" s="29"/>
      <c r="G892" s="29">
        <f t="shared" si="13"/>
        <v>0</v>
      </c>
    </row>
    <row r="893" spans="1:7">
      <c r="A893" s="29" t="s">
        <v>340</v>
      </c>
      <c r="B893" s="29" t="s">
        <v>341</v>
      </c>
      <c r="C893" s="29" t="s">
        <v>1756</v>
      </c>
      <c r="D893" s="29" t="s">
        <v>1080</v>
      </c>
      <c r="E893" s="29"/>
      <c r="F893" s="29"/>
      <c r="G893" s="29">
        <f t="shared" si="13"/>
        <v>0</v>
      </c>
    </row>
    <row r="894" spans="1:7">
      <c r="A894" s="29" t="s">
        <v>340</v>
      </c>
      <c r="B894" s="29" t="s">
        <v>341</v>
      </c>
      <c r="C894" s="29" t="s">
        <v>1757</v>
      </c>
      <c r="D894" s="29" t="s">
        <v>1398</v>
      </c>
      <c r="E894" s="29"/>
      <c r="F894" s="29">
        <v>1331</v>
      </c>
      <c r="G894" s="29">
        <f t="shared" si="13"/>
        <v>1331</v>
      </c>
    </row>
    <row r="895" spans="1:7">
      <c r="A895" s="29" t="s">
        <v>340</v>
      </c>
      <c r="B895" s="29" t="s">
        <v>341</v>
      </c>
      <c r="C895" s="29" t="s">
        <v>702</v>
      </c>
      <c r="D895" s="29" t="s">
        <v>1073</v>
      </c>
      <c r="E895" s="29"/>
      <c r="F895" s="29"/>
      <c r="G895" s="29">
        <f t="shared" si="13"/>
        <v>0</v>
      </c>
    </row>
    <row r="896" spans="1:7">
      <c r="A896" s="29" t="s">
        <v>340</v>
      </c>
      <c r="B896" s="29" t="s">
        <v>341</v>
      </c>
      <c r="C896" s="29" t="s">
        <v>710</v>
      </c>
      <c r="D896" s="29" t="s">
        <v>1073</v>
      </c>
      <c r="E896" s="29"/>
      <c r="F896" s="29"/>
      <c r="G896" s="29">
        <f t="shared" si="13"/>
        <v>0</v>
      </c>
    </row>
    <row r="897" spans="1:7">
      <c r="A897" s="29" t="s">
        <v>340</v>
      </c>
      <c r="B897" s="29" t="s">
        <v>341</v>
      </c>
      <c r="C897" s="29" t="s">
        <v>1665</v>
      </c>
      <c r="D897" s="29" t="s">
        <v>1080</v>
      </c>
      <c r="E897" s="29"/>
      <c r="F897" s="29"/>
      <c r="G897" s="29">
        <f t="shared" si="13"/>
        <v>0</v>
      </c>
    </row>
    <row r="898" spans="1:7">
      <c r="A898" s="29" t="s">
        <v>340</v>
      </c>
      <c r="B898" s="29" t="s">
        <v>341</v>
      </c>
      <c r="C898" s="29" t="s">
        <v>1758</v>
      </c>
      <c r="D898" s="29" t="s">
        <v>1080</v>
      </c>
      <c r="E898" s="29"/>
      <c r="F898" s="29">
        <v>108</v>
      </c>
      <c r="G898" s="29">
        <f t="shared" si="13"/>
        <v>108</v>
      </c>
    </row>
    <row r="899" spans="1:7">
      <c r="A899" s="29" t="s">
        <v>340</v>
      </c>
      <c r="B899" s="29" t="s">
        <v>341</v>
      </c>
      <c r="C899" s="29" t="s">
        <v>519</v>
      </c>
      <c r="D899" s="29" t="s">
        <v>1075</v>
      </c>
      <c r="E899" s="29"/>
      <c r="F899" s="29"/>
      <c r="G899" s="29">
        <f t="shared" si="13"/>
        <v>0</v>
      </c>
    </row>
    <row r="900" spans="1:7">
      <c r="A900" s="29" t="s">
        <v>340</v>
      </c>
      <c r="B900" s="29" t="s">
        <v>341</v>
      </c>
      <c r="C900" s="29" t="s">
        <v>524</v>
      </c>
      <c r="D900" s="29" t="s">
        <v>1074</v>
      </c>
      <c r="E900" s="29"/>
      <c r="F900" s="29"/>
      <c r="G900" s="29">
        <f t="shared" si="13"/>
        <v>0</v>
      </c>
    </row>
    <row r="901" spans="1:7">
      <c r="A901" s="29" t="s">
        <v>340</v>
      </c>
      <c r="B901" s="29" t="s">
        <v>341</v>
      </c>
      <c r="C901" s="29" t="s">
        <v>554</v>
      </c>
      <c r="D901" s="29" t="s">
        <v>1080</v>
      </c>
      <c r="E901" s="29">
        <v>12</v>
      </c>
      <c r="F901" s="29"/>
      <c r="G901" s="29">
        <f t="shared" si="13"/>
        <v>12</v>
      </c>
    </row>
    <row r="902" spans="1:7">
      <c r="A902" s="29" t="s">
        <v>340</v>
      </c>
      <c r="B902" s="29" t="s">
        <v>341</v>
      </c>
      <c r="C902" s="29" t="s">
        <v>819</v>
      </c>
      <c r="D902" s="29" t="s">
        <v>1073</v>
      </c>
      <c r="E902" s="29"/>
      <c r="F902" s="29"/>
      <c r="G902" s="29">
        <f t="shared" si="13"/>
        <v>0</v>
      </c>
    </row>
    <row r="903" spans="1:7">
      <c r="A903" s="29" t="s">
        <v>340</v>
      </c>
      <c r="B903" s="29" t="s">
        <v>341</v>
      </c>
      <c r="C903" s="29" t="s">
        <v>821</v>
      </c>
      <c r="D903" s="29" t="s">
        <v>1759</v>
      </c>
      <c r="E903" s="29">
        <v>18</v>
      </c>
      <c r="F903" s="29">
        <v>99</v>
      </c>
      <c r="G903" s="29">
        <f t="shared" si="13"/>
        <v>117</v>
      </c>
    </row>
    <row r="904" spans="1:7">
      <c r="A904" s="29" t="s">
        <v>340</v>
      </c>
      <c r="B904" s="29" t="s">
        <v>341</v>
      </c>
      <c r="C904" s="29" t="s">
        <v>884</v>
      </c>
      <c r="D904" s="29" t="s">
        <v>1074</v>
      </c>
      <c r="E904" s="29"/>
      <c r="F904" s="29"/>
      <c r="G904" s="29">
        <f t="shared" si="13"/>
        <v>0</v>
      </c>
    </row>
    <row r="905" spans="1:7">
      <c r="A905" s="29" t="s">
        <v>342</v>
      </c>
      <c r="B905" s="29" t="s">
        <v>343</v>
      </c>
      <c r="C905" s="29" t="s">
        <v>687</v>
      </c>
      <c r="D905" s="29" t="s">
        <v>1675</v>
      </c>
      <c r="E905" s="29"/>
      <c r="F905" s="29">
        <v>129</v>
      </c>
      <c r="G905" s="29">
        <f t="shared" si="13"/>
        <v>129</v>
      </c>
    </row>
    <row r="906" spans="1:7">
      <c r="A906" s="29" t="s">
        <v>342</v>
      </c>
      <c r="B906" s="29" t="s">
        <v>343</v>
      </c>
      <c r="C906" s="29" t="s">
        <v>1676</v>
      </c>
      <c r="D906" s="29" t="s">
        <v>1080</v>
      </c>
      <c r="E906" s="29"/>
      <c r="F906" s="29"/>
      <c r="G906" s="29">
        <f t="shared" si="13"/>
        <v>0</v>
      </c>
    </row>
    <row r="907" spans="1:7">
      <c r="A907" s="29" t="s">
        <v>342</v>
      </c>
      <c r="B907" s="29" t="s">
        <v>343</v>
      </c>
      <c r="C907" s="29" t="s">
        <v>505</v>
      </c>
      <c r="D907" s="29" t="s">
        <v>1392</v>
      </c>
      <c r="E907" s="29"/>
      <c r="F907" s="29"/>
      <c r="G907" s="29">
        <f t="shared" si="13"/>
        <v>0</v>
      </c>
    </row>
    <row r="908" spans="1:7">
      <c r="A908" s="29" t="s">
        <v>342</v>
      </c>
      <c r="B908" s="29" t="s">
        <v>343</v>
      </c>
      <c r="C908" s="29" t="s">
        <v>725</v>
      </c>
      <c r="D908" s="29" t="s">
        <v>1074</v>
      </c>
      <c r="E908" s="29"/>
      <c r="F908" s="29">
        <v>69</v>
      </c>
      <c r="G908" s="29">
        <f t="shared" si="13"/>
        <v>69</v>
      </c>
    </row>
    <row r="909" spans="1:7">
      <c r="A909" s="29" t="s">
        <v>342</v>
      </c>
      <c r="B909" s="29" t="s">
        <v>343</v>
      </c>
      <c r="C909" s="29" t="s">
        <v>516</v>
      </c>
      <c r="D909" s="29" t="s">
        <v>1112</v>
      </c>
      <c r="E909" s="29"/>
      <c r="F909" s="29"/>
      <c r="G909" s="29">
        <f t="shared" si="13"/>
        <v>0</v>
      </c>
    </row>
    <row r="910" spans="1:7">
      <c r="A910" s="29" t="s">
        <v>342</v>
      </c>
      <c r="B910" s="29" t="s">
        <v>343</v>
      </c>
      <c r="C910" s="29" t="s">
        <v>816</v>
      </c>
      <c r="D910" s="29" t="s">
        <v>1073</v>
      </c>
      <c r="E910" s="29"/>
      <c r="F910" s="29"/>
      <c r="G910" s="29">
        <f t="shared" si="13"/>
        <v>0</v>
      </c>
    </row>
    <row r="911" spans="1:7">
      <c r="A911" s="29" t="s">
        <v>342</v>
      </c>
      <c r="B911" s="29" t="s">
        <v>343</v>
      </c>
      <c r="C911" s="29" t="s">
        <v>856</v>
      </c>
      <c r="D911" s="29" t="s">
        <v>1074</v>
      </c>
      <c r="E911" s="29"/>
      <c r="F911" s="29">
        <v>200</v>
      </c>
      <c r="G911" s="29">
        <f t="shared" si="13"/>
        <v>200</v>
      </c>
    </row>
    <row r="912" spans="1:7">
      <c r="A912" s="29" t="s">
        <v>342</v>
      </c>
      <c r="B912" s="29" t="s">
        <v>343</v>
      </c>
      <c r="C912" s="29" t="s">
        <v>557</v>
      </c>
      <c r="D912" s="29" t="s">
        <v>1073</v>
      </c>
      <c r="E912" s="29"/>
      <c r="F912" s="29"/>
      <c r="G912" s="29">
        <f t="shared" si="13"/>
        <v>0</v>
      </c>
    </row>
    <row r="913" spans="1:7">
      <c r="A913" s="29" t="s">
        <v>342</v>
      </c>
      <c r="B913" s="29" t="s">
        <v>343</v>
      </c>
      <c r="C913" s="29" t="s">
        <v>899</v>
      </c>
      <c r="D913" s="29" t="s">
        <v>1073</v>
      </c>
      <c r="E913" s="29"/>
      <c r="F913" s="29">
        <v>3400</v>
      </c>
      <c r="G913" s="29">
        <f t="shared" si="13"/>
        <v>3400</v>
      </c>
    </row>
    <row r="914" spans="1:7">
      <c r="A914" s="29" t="s">
        <v>344</v>
      </c>
      <c r="B914" s="29" t="s">
        <v>345</v>
      </c>
      <c r="C914" s="29" t="s">
        <v>783</v>
      </c>
      <c r="D914" s="29" t="s">
        <v>1074</v>
      </c>
      <c r="E914" s="29"/>
      <c r="F914" s="29"/>
      <c r="G914" s="29">
        <f t="shared" si="13"/>
        <v>0</v>
      </c>
    </row>
    <row r="915" spans="1:7">
      <c r="A915" s="29" t="s">
        <v>344</v>
      </c>
      <c r="B915" s="29" t="s">
        <v>345</v>
      </c>
      <c r="C915" s="29" t="s">
        <v>1391</v>
      </c>
      <c r="D915" s="29" t="s">
        <v>1073</v>
      </c>
      <c r="E915" s="29"/>
      <c r="F915" s="29"/>
      <c r="G915" s="29">
        <f t="shared" si="13"/>
        <v>0</v>
      </c>
    </row>
    <row r="916" spans="1:7">
      <c r="A916" s="29" t="s">
        <v>344</v>
      </c>
      <c r="B916" s="29" t="s">
        <v>345</v>
      </c>
      <c r="C916" s="29" t="s">
        <v>1390</v>
      </c>
      <c r="D916" s="29" t="s">
        <v>1073</v>
      </c>
      <c r="E916" s="29"/>
      <c r="F916" s="29"/>
      <c r="G916" s="29">
        <f t="shared" si="13"/>
        <v>0</v>
      </c>
    </row>
    <row r="917" spans="1:7">
      <c r="A917" s="29" t="s">
        <v>344</v>
      </c>
      <c r="B917" s="29" t="s">
        <v>345</v>
      </c>
      <c r="C917" s="29" t="s">
        <v>1390</v>
      </c>
      <c r="D917" s="29" t="s">
        <v>1074</v>
      </c>
      <c r="E917" s="29"/>
      <c r="F917" s="29"/>
      <c r="G917" s="29">
        <f t="shared" si="13"/>
        <v>0</v>
      </c>
    </row>
    <row r="918" spans="1:7">
      <c r="A918" s="29" t="s">
        <v>344</v>
      </c>
      <c r="B918" s="29" t="s">
        <v>345</v>
      </c>
      <c r="C918" s="29" t="s">
        <v>1159</v>
      </c>
      <c r="D918" s="29" t="s">
        <v>1073</v>
      </c>
      <c r="E918" s="29"/>
      <c r="F918" s="29"/>
      <c r="G918" s="29">
        <f t="shared" si="13"/>
        <v>0</v>
      </c>
    </row>
    <row r="919" spans="1:7">
      <c r="A919" s="29" t="s">
        <v>344</v>
      </c>
      <c r="B919" s="29" t="s">
        <v>345</v>
      </c>
      <c r="C919" s="29" t="s">
        <v>800</v>
      </c>
      <c r="D919" s="29" t="s">
        <v>1073</v>
      </c>
      <c r="E919" s="29"/>
      <c r="F919" s="29">
        <v>632</v>
      </c>
      <c r="G919" s="29">
        <f t="shared" si="13"/>
        <v>632</v>
      </c>
    </row>
    <row r="920" spans="1:7">
      <c r="A920" s="29" t="s">
        <v>344</v>
      </c>
      <c r="B920" s="29" t="s">
        <v>345</v>
      </c>
      <c r="C920" s="29" t="s">
        <v>872</v>
      </c>
      <c r="D920" s="29" t="s">
        <v>1073</v>
      </c>
      <c r="E920" s="29"/>
      <c r="F920" s="29"/>
      <c r="G920" s="29">
        <f t="shared" ref="G920:G983" si="14">E920+F920</f>
        <v>0</v>
      </c>
    </row>
    <row r="921" spans="1:7">
      <c r="A921" s="29" t="s">
        <v>344</v>
      </c>
      <c r="B921" s="29" t="s">
        <v>345</v>
      </c>
      <c r="C921" s="29" t="s">
        <v>1388</v>
      </c>
      <c r="D921" s="29" t="s">
        <v>1073</v>
      </c>
      <c r="E921" s="29"/>
      <c r="F921" s="29"/>
      <c r="G921" s="29">
        <f t="shared" si="14"/>
        <v>0</v>
      </c>
    </row>
    <row r="922" spans="1:7">
      <c r="A922" s="29" t="s">
        <v>346</v>
      </c>
      <c r="B922" s="29" t="s">
        <v>347</v>
      </c>
      <c r="C922" s="29" t="s">
        <v>465</v>
      </c>
      <c r="D922" s="29" t="s">
        <v>1075</v>
      </c>
      <c r="E922" s="29"/>
      <c r="F922" s="29"/>
      <c r="G922" s="29">
        <f t="shared" si="14"/>
        <v>0</v>
      </c>
    </row>
    <row r="923" spans="1:7">
      <c r="A923" s="29" t="s">
        <v>346</v>
      </c>
      <c r="B923" s="29" t="s">
        <v>347</v>
      </c>
      <c r="C923" s="29" t="s">
        <v>484</v>
      </c>
      <c r="D923" s="29" t="s">
        <v>1075</v>
      </c>
      <c r="E923" s="29"/>
      <c r="F923" s="29"/>
      <c r="G923" s="29">
        <f t="shared" si="14"/>
        <v>0</v>
      </c>
    </row>
    <row r="924" spans="1:7">
      <c r="A924" s="29" t="s">
        <v>346</v>
      </c>
      <c r="B924" s="29" t="s">
        <v>347</v>
      </c>
      <c r="C924" s="29" t="s">
        <v>492</v>
      </c>
      <c r="D924" s="29" t="s">
        <v>1112</v>
      </c>
      <c r="E924" s="29"/>
      <c r="F924" s="29"/>
      <c r="G924" s="29">
        <f t="shared" si="14"/>
        <v>0</v>
      </c>
    </row>
    <row r="925" spans="1:7">
      <c r="A925" s="29" t="s">
        <v>346</v>
      </c>
      <c r="B925" s="29" t="s">
        <v>347</v>
      </c>
      <c r="C925" s="29" t="s">
        <v>493</v>
      </c>
      <c r="D925" s="29" t="s">
        <v>1101</v>
      </c>
      <c r="E925" s="29"/>
      <c r="F925" s="29"/>
      <c r="G925" s="29">
        <f t="shared" si="14"/>
        <v>0</v>
      </c>
    </row>
    <row r="926" spans="1:7">
      <c r="A926" s="29" t="s">
        <v>346</v>
      </c>
      <c r="B926" s="29" t="s">
        <v>347</v>
      </c>
      <c r="C926" s="29" t="s">
        <v>494</v>
      </c>
      <c r="D926" s="29" t="s">
        <v>1101</v>
      </c>
      <c r="E926" s="29"/>
      <c r="F926" s="29">
        <v>159629</v>
      </c>
      <c r="G926" s="29">
        <f t="shared" si="14"/>
        <v>159629</v>
      </c>
    </row>
    <row r="927" spans="1:7">
      <c r="A927" s="29" t="s">
        <v>346</v>
      </c>
      <c r="B927" s="29" t="s">
        <v>347</v>
      </c>
      <c r="C927" s="29" t="s">
        <v>675</v>
      </c>
      <c r="D927" s="29" t="s">
        <v>1398</v>
      </c>
      <c r="E927" s="29"/>
      <c r="F927" s="29">
        <v>78</v>
      </c>
      <c r="G927" s="29">
        <f t="shared" si="14"/>
        <v>78</v>
      </c>
    </row>
    <row r="928" spans="1:7">
      <c r="A928" s="29" t="s">
        <v>346</v>
      </c>
      <c r="B928" s="29" t="s">
        <v>347</v>
      </c>
      <c r="C928" s="29" t="s">
        <v>687</v>
      </c>
      <c r="D928" s="29" t="s">
        <v>1074</v>
      </c>
      <c r="E928" s="29"/>
      <c r="F928" s="29">
        <v>140</v>
      </c>
      <c r="G928" s="29">
        <f t="shared" si="14"/>
        <v>140</v>
      </c>
    </row>
    <row r="929" spans="1:7">
      <c r="A929" s="29" t="s">
        <v>346</v>
      </c>
      <c r="B929" s="29" t="s">
        <v>347</v>
      </c>
      <c r="C929" s="29" t="s">
        <v>689</v>
      </c>
      <c r="D929" s="29" t="s">
        <v>1101</v>
      </c>
      <c r="E929" s="29"/>
      <c r="F929" s="29"/>
      <c r="G929" s="29">
        <f t="shared" si="14"/>
        <v>0</v>
      </c>
    </row>
    <row r="930" spans="1:7">
      <c r="A930" s="29" t="s">
        <v>346</v>
      </c>
      <c r="B930" s="29" t="s">
        <v>347</v>
      </c>
      <c r="C930" s="29" t="s">
        <v>1676</v>
      </c>
      <c r="D930" s="29" t="s">
        <v>1675</v>
      </c>
      <c r="E930" s="29"/>
      <c r="F930" s="29">
        <v>2348</v>
      </c>
      <c r="G930" s="29">
        <f t="shared" si="14"/>
        <v>2348</v>
      </c>
    </row>
    <row r="931" spans="1:7">
      <c r="A931" s="29" t="s">
        <v>346</v>
      </c>
      <c r="B931" s="29" t="s">
        <v>347</v>
      </c>
      <c r="C931" s="29" t="s">
        <v>702</v>
      </c>
      <c r="D931" s="29" t="s">
        <v>1073</v>
      </c>
      <c r="E931" s="29"/>
      <c r="F931" s="29"/>
      <c r="G931" s="29">
        <f t="shared" si="14"/>
        <v>0</v>
      </c>
    </row>
    <row r="932" spans="1:7">
      <c r="A932" s="29" t="s">
        <v>346</v>
      </c>
      <c r="B932" s="29" t="s">
        <v>347</v>
      </c>
      <c r="C932" s="29" t="s">
        <v>726</v>
      </c>
      <c r="D932" s="29" t="s">
        <v>1073</v>
      </c>
      <c r="E932" s="29"/>
      <c r="F932" s="29"/>
      <c r="G932" s="29">
        <f t="shared" si="14"/>
        <v>0</v>
      </c>
    </row>
    <row r="933" spans="1:7">
      <c r="A933" s="29" t="s">
        <v>346</v>
      </c>
      <c r="B933" s="29" t="s">
        <v>347</v>
      </c>
      <c r="C933" s="29" t="s">
        <v>535</v>
      </c>
      <c r="D933" s="29" t="s">
        <v>1075</v>
      </c>
      <c r="E933" s="29"/>
      <c r="F933" s="29">
        <v>18785</v>
      </c>
      <c r="G933" s="29">
        <f t="shared" si="14"/>
        <v>18785</v>
      </c>
    </row>
    <row r="934" spans="1:7">
      <c r="A934" s="29" t="s">
        <v>346</v>
      </c>
      <c r="B934" s="29" t="s">
        <v>347</v>
      </c>
      <c r="C934" s="29" t="s">
        <v>544</v>
      </c>
      <c r="D934" s="29" t="s">
        <v>1075</v>
      </c>
      <c r="E934" s="29"/>
      <c r="F934" s="29"/>
      <c r="G934" s="29">
        <f t="shared" si="14"/>
        <v>0</v>
      </c>
    </row>
    <row r="935" spans="1:7">
      <c r="A935" s="29" t="s">
        <v>346</v>
      </c>
      <c r="B935" s="29" t="s">
        <v>347</v>
      </c>
      <c r="C935" s="29" t="s">
        <v>545</v>
      </c>
      <c r="D935" s="29" t="s">
        <v>1074</v>
      </c>
      <c r="E935" s="29"/>
      <c r="F935" s="29"/>
      <c r="G935" s="29">
        <f t="shared" si="14"/>
        <v>0</v>
      </c>
    </row>
    <row r="936" spans="1:7">
      <c r="A936" s="29" t="s">
        <v>346</v>
      </c>
      <c r="B936" s="29" t="s">
        <v>347</v>
      </c>
      <c r="C936" s="29" t="s">
        <v>815</v>
      </c>
      <c r="D936" s="29" t="s">
        <v>1073</v>
      </c>
      <c r="E936" s="29"/>
      <c r="F936" s="29"/>
      <c r="G936" s="29">
        <f t="shared" si="14"/>
        <v>0</v>
      </c>
    </row>
    <row r="937" spans="1:7">
      <c r="A937" s="29" t="s">
        <v>346</v>
      </c>
      <c r="B937" s="29" t="s">
        <v>347</v>
      </c>
      <c r="C937" s="29" t="s">
        <v>854</v>
      </c>
      <c r="D937" s="29" t="s">
        <v>1073</v>
      </c>
      <c r="E937" s="29"/>
      <c r="F937" s="29"/>
      <c r="G937" s="29">
        <f t="shared" si="14"/>
        <v>0</v>
      </c>
    </row>
    <row r="938" spans="1:7">
      <c r="A938" s="29" t="s">
        <v>346</v>
      </c>
      <c r="B938" s="29" t="s">
        <v>347</v>
      </c>
      <c r="C938" s="29" t="s">
        <v>854</v>
      </c>
      <c r="D938" s="29" t="s">
        <v>1074</v>
      </c>
      <c r="E938" s="29"/>
      <c r="F938" s="29"/>
      <c r="G938" s="29">
        <f t="shared" si="14"/>
        <v>0</v>
      </c>
    </row>
    <row r="939" spans="1:7">
      <c r="A939" s="29" t="s">
        <v>346</v>
      </c>
      <c r="B939" s="29" t="s">
        <v>347</v>
      </c>
      <c r="C939" s="29" t="s">
        <v>557</v>
      </c>
      <c r="D939" s="29" t="s">
        <v>1073</v>
      </c>
      <c r="E939" s="29"/>
      <c r="F939" s="29"/>
      <c r="G939" s="29">
        <f t="shared" si="14"/>
        <v>0</v>
      </c>
    </row>
    <row r="940" spans="1:7">
      <c r="A940" s="29" t="s">
        <v>348</v>
      </c>
      <c r="B940" s="29" t="s">
        <v>349</v>
      </c>
      <c r="C940" s="29" t="s">
        <v>1385</v>
      </c>
      <c r="D940" s="29" t="s">
        <v>1073</v>
      </c>
      <c r="E940" s="29"/>
      <c r="F940" s="29"/>
      <c r="G940" s="29">
        <f t="shared" si="14"/>
        <v>0</v>
      </c>
    </row>
    <row r="941" spans="1:7">
      <c r="A941" s="29" t="s">
        <v>348</v>
      </c>
      <c r="B941" s="29" t="s">
        <v>349</v>
      </c>
      <c r="C941" s="29" t="s">
        <v>1384</v>
      </c>
      <c r="D941" s="29" t="s">
        <v>1093</v>
      </c>
      <c r="E941" s="29"/>
      <c r="F941" s="29">
        <v>10</v>
      </c>
      <c r="G941" s="29">
        <f t="shared" si="14"/>
        <v>10</v>
      </c>
    </row>
    <row r="942" spans="1:7">
      <c r="A942" s="29" t="s">
        <v>348</v>
      </c>
      <c r="B942" s="29" t="s">
        <v>349</v>
      </c>
      <c r="C942" s="29" t="s">
        <v>493</v>
      </c>
      <c r="D942" s="29" t="s">
        <v>1101</v>
      </c>
      <c r="E942" s="29"/>
      <c r="F942" s="29"/>
      <c r="G942" s="29">
        <f t="shared" si="14"/>
        <v>0</v>
      </c>
    </row>
    <row r="943" spans="1:7">
      <c r="A943" s="29" t="s">
        <v>348</v>
      </c>
      <c r="B943" s="29" t="s">
        <v>349</v>
      </c>
      <c r="C943" s="29" t="s">
        <v>702</v>
      </c>
      <c r="D943" s="29" t="s">
        <v>1101</v>
      </c>
      <c r="E943" s="29"/>
      <c r="F943" s="29"/>
      <c r="G943" s="29">
        <f t="shared" si="14"/>
        <v>0</v>
      </c>
    </row>
    <row r="944" spans="1:7">
      <c r="A944" s="29" t="s">
        <v>348</v>
      </c>
      <c r="B944" s="29" t="s">
        <v>349</v>
      </c>
      <c r="C944" s="29" t="s">
        <v>702</v>
      </c>
      <c r="D944" s="29" t="s">
        <v>1073</v>
      </c>
      <c r="E944" s="29"/>
      <c r="F944" s="29"/>
      <c r="G944" s="29">
        <f t="shared" si="14"/>
        <v>0</v>
      </c>
    </row>
    <row r="945" spans="1:7">
      <c r="A945" s="29" t="s">
        <v>348</v>
      </c>
      <c r="B945" s="29" t="s">
        <v>349</v>
      </c>
      <c r="C945" s="29" t="s">
        <v>720</v>
      </c>
      <c r="D945" s="29" t="s">
        <v>1073</v>
      </c>
      <c r="E945" s="29"/>
      <c r="F945" s="29">
        <v>4000</v>
      </c>
      <c r="G945" s="29">
        <f t="shared" si="14"/>
        <v>4000</v>
      </c>
    </row>
    <row r="946" spans="1:7">
      <c r="A946" s="29" t="s">
        <v>348</v>
      </c>
      <c r="B946" s="29" t="s">
        <v>349</v>
      </c>
      <c r="C946" s="29" t="s">
        <v>726</v>
      </c>
      <c r="D946" s="29" t="s">
        <v>1073</v>
      </c>
      <c r="E946" s="29"/>
      <c r="F946" s="29"/>
      <c r="G946" s="29">
        <f t="shared" si="14"/>
        <v>0</v>
      </c>
    </row>
    <row r="947" spans="1:7">
      <c r="A947" s="29" t="s">
        <v>348</v>
      </c>
      <c r="B947" s="29" t="s">
        <v>349</v>
      </c>
      <c r="C947" s="29" t="s">
        <v>756</v>
      </c>
      <c r="D947" s="29" t="s">
        <v>1073</v>
      </c>
      <c r="E947" s="29"/>
      <c r="F947" s="29"/>
      <c r="G947" s="29">
        <f t="shared" si="14"/>
        <v>0</v>
      </c>
    </row>
    <row r="948" spans="1:7">
      <c r="A948" s="29" t="s">
        <v>348</v>
      </c>
      <c r="B948" s="29" t="s">
        <v>349</v>
      </c>
      <c r="C948" s="29" t="s">
        <v>765</v>
      </c>
      <c r="D948" s="29" t="s">
        <v>1073</v>
      </c>
      <c r="E948" s="29"/>
      <c r="F948" s="29"/>
      <c r="G948" s="29">
        <f t="shared" si="14"/>
        <v>0</v>
      </c>
    </row>
    <row r="949" spans="1:7">
      <c r="A949" s="29" t="s">
        <v>348</v>
      </c>
      <c r="B949" s="29" t="s">
        <v>349</v>
      </c>
      <c r="C949" s="29" t="s">
        <v>1382</v>
      </c>
      <c r="D949" s="29" t="s">
        <v>1074</v>
      </c>
      <c r="E949" s="29"/>
      <c r="F949" s="29">
        <v>200</v>
      </c>
      <c r="G949" s="29">
        <f t="shared" si="14"/>
        <v>200</v>
      </c>
    </row>
    <row r="950" spans="1:7">
      <c r="A950" s="29" t="s">
        <v>348</v>
      </c>
      <c r="B950" s="29" t="s">
        <v>349</v>
      </c>
      <c r="C950" s="29" t="s">
        <v>547</v>
      </c>
      <c r="D950" s="29" t="s">
        <v>1075</v>
      </c>
      <c r="E950" s="29"/>
      <c r="F950" s="29">
        <v>5708</v>
      </c>
      <c r="G950" s="29">
        <f t="shared" si="14"/>
        <v>5708</v>
      </c>
    </row>
    <row r="951" spans="1:7">
      <c r="A951" s="29" t="s">
        <v>348</v>
      </c>
      <c r="B951" s="29" t="s">
        <v>349</v>
      </c>
      <c r="C951" s="29" t="s">
        <v>551</v>
      </c>
      <c r="D951" s="29" t="s">
        <v>1074</v>
      </c>
      <c r="E951" s="29"/>
      <c r="F951" s="29">
        <v>9974</v>
      </c>
      <c r="G951" s="29">
        <f t="shared" si="14"/>
        <v>9974</v>
      </c>
    </row>
    <row r="952" spans="1:7">
      <c r="A952" s="29" t="s">
        <v>348</v>
      </c>
      <c r="B952" s="29" t="s">
        <v>349</v>
      </c>
      <c r="C952" s="29" t="s">
        <v>552</v>
      </c>
      <c r="D952" s="29" t="s">
        <v>1075</v>
      </c>
      <c r="E952" s="29"/>
      <c r="F952" s="29"/>
      <c r="G952" s="29">
        <f t="shared" si="14"/>
        <v>0</v>
      </c>
    </row>
    <row r="953" spans="1:7">
      <c r="A953" s="29" t="s">
        <v>348</v>
      </c>
      <c r="B953" s="29" t="s">
        <v>349</v>
      </c>
      <c r="C953" s="29" t="s">
        <v>1735</v>
      </c>
      <c r="D953" s="29" t="s">
        <v>1074</v>
      </c>
      <c r="E953" s="29"/>
      <c r="F953" s="29">
        <v>5180</v>
      </c>
      <c r="G953" s="29">
        <f t="shared" si="14"/>
        <v>5180</v>
      </c>
    </row>
    <row r="954" spans="1:7">
      <c r="A954" s="29" t="s">
        <v>348</v>
      </c>
      <c r="B954" s="29" t="s">
        <v>349</v>
      </c>
      <c r="C954" s="29" t="s">
        <v>835</v>
      </c>
      <c r="D954" s="29" t="s">
        <v>1073</v>
      </c>
      <c r="E954" s="29"/>
      <c r="F954" s="29">
        <v>215</v>
      </c>
      <c r="G954" s="29">
        <f t="shared" si="14"/>
        <v>215</v>
      </c>
    </row>
    <row r="955" spans="1:7">
      <c r="A955" s="29" t="s">
        <v>348</v>
      </c>
      <c r="B955" s="29" t="s">
        <v>349</v>
      </c>
      <c r="C955" s="29" t="s">
        <v>576</v>
      </c>
      <c r="D955" s="29" t="s">
        <v>1381</v>
      </c>
      <c r="E955" s="29"/>
      <c r="F955" s="29"/>
      <c r="G955" s="29">
        <f t="shared" si="14"/>
        <v>0</v>
      </c>
    </row>
    <row r="956" spans="1:7">
      <c r="A956" s="29" t="s">
        <v>348</v>
      </c>
      <c r="B956" s="29" t="s">
        <v>349</v>
      </c>
      <c r="C956" s="29" t="s">
        <v>1059</v>
      </c>
      <c r="D956" s="29" t="s">
        <v>1074</v>
      </c>
      <c r="E956" s="29"/>
      <c r="F956" s="29">
        <v>8668</v>
      </c>
      <c r="G956" s="29">
        <f t="shared" si="14"/>
        <v>8668</v>
      </c>
    </row>
    <row r="957" spans="1:7">
      <c r="A957" s="29" t="s">
        <v>350</v>
      </c>
      <c r="B957" s="29" t="s">
        <v>351</v>
      </c>
      <c r="C957" s="29" t="s">
        <v>835</v>
      </c>
      <c r="D957" s="29" t="s">
        <v>1073</v>
      </c>
      <c r="E957" s="29"/>
      <c r="F957" s="29">
        <v>3500</v>
      </c>
      <c r="G957" s="29">
        <f t="shared" si="14"/>
        <v>3500</v>
      </c>
    </row>
    <row r="958" spans="1:7">
      <c r="A958" s="29" t="s">
        <v>352</v>
      </c>
      <c r="B958" s="29" t="s">
        <v>353</v>
      </c>
      <c r="C958" s="29" t="s">
        <v>1380</v>
      </c>
      <c r="D958" s="29" t="s">
        <v>1073</v>
      </c>
      <c r="E958" s="29"/>
      <c r="F958" s="29"/>
      <c r="G958" s="29">
        <f t="shared" si="14"/>
        <v>0</v>
      </c>
    </row>
    <row r="959" spans="1:7">
      <c r="A959" s="29" t="s">
        <v>352</v>
      </c>
      <c r="B959" s="29" t="s">
        <v>353</v>
      </c>
      <c r="C959" s="29" t="s">
        <v>1379</v>
      </c>
      <c r="D959" s="29" t="s">
        <v>1073</v>
      </c>
      <c r="E959" s="29"/>
      <c r="F959" s="29"/>
      <c r="G959" s="29">
        <f t="shared" si="14"/>
        <v>0</v>
      </c>
    </row>
    <row r="960" spans="1:7">
      <c r="A960" s="29" t="s">
        <v>352</v>
      </c>
      <c r="B960" s="29" t="s">
        <v>353</v>
      </c>
      <c r="C960" s="29" t="s">
        <v>1379</v>
      </c>
      <c r="D960" s="29" t="s">
        <v>1074</v>
      </c>
      <c r="E960" s="29"/>
      <c r="F960" s="29"/>
      <c r="G960" s="29">
        <f t="shared" si="14"/>
        <v>0</v>
      </c>
    </row>
    <row r="961" spans="1:7">
      <c r="A961" s="29" t="s">
        <v>352</v>
      </c>
      <c r="B961" s="29" t="s">
        <v>353</v>
      </c>
      <c r="C961" s="29" t="s">
        <v>1378</v>
      </c>
      <c r="D961" s="29" t="s">
        <v>1073</v>
      </c>
      <c r="E961" s="29"/>
      <c r="F961" s="29"/>
      <c r="G961" s="29">
        <f t="shared" si="14"/>
        <v>0</v>
      </c>
    </row>
    <row r="962" spans="1:7">
      <c r="A962" s="29" t="s">
        <v>352</v>
      </c>
      <c r="B962" s="29" t="s">
        <v>353</v>
      </c>
      <c r="C962" s="29" t="s">
        <v>788</v>
      </c>
      <c r="D962" s="29" t="s">
        <v>1073</v>
      </c>
      <c r="E962" s="29"/>
      <c r="F962" s="29"/>
      <c r="G962" s="29">
        <f t="shared" si="14"/>
        <v>0</v>
      </c>
    </row>
    <row r="963" spans="1:7">
      <c r="A963" s="29" t="s">
        <v>352</v>
      </c>
      <c r="B963" s="29" t="s">
        <v>353</v>
      </c>
      <c r="C963" s="29" t="s">
        <v>1377</v>
      </c>
      <c r="D963" s="29" t="s">
        <v>1073</v>
      </c>
      <c r="E963" s="29"/>
      <c r="F963" s="29"/>
      <c r="G963" s="29">
        <f t="shared" si="14"/>
        <v>0</v>
      </c>
    </row>
    <row r="964" spans="1:7">
      <c r="A964" s="29" t="s">
        <v>352</v>
      </c>
      <c r="B964" s="29" t="s">
        <v>353</v>
      </c>
      <c r="C964" s="29" t="s">
        <v>1376</v>
      </c>
      <c r="D964" s="29" t="s">
        <v>1073</v>
      </c>
      <c r="E964" s="29"/>
      <c r="F964" s="29"/>
      <c r="G964" s="29">
        <f t="shared" si="14"/>
        <v>0</v>
      </c>
    </row>
    <row r="965" spans="1:7">
      <c r="A965" s="29" t="s">
        <v>352</v>
      </c>
      <c r="B965" s="29" t="s">
        <v>353</v>
      </c>
      <c r="C965" s="29" t="s">
        <v>1164</v>
      </c>
      <c r="D965" s="29" t="s">
        <v>1077</v>
      </c>
      <c r="E965" s="29"/>
      <c r="F965" s="29"/>
      <c r="G965" s="29">
        <f t="shared" si="14"/>
        <v>0</v>
      </c>
    </row>
    <row r="966" spans="1:7">
      <c r="A966" s="29" t="s">
        <v>352</v>
      </c>
      <c r="B966" s="29" t="s">
        <v>353</v>
      </c>
      <c r="C966" s="29" t="s">
        <v>1375</v>
      </c>
      <c r="D966" s="29" t="s">
        <v>1073</v>
      </c>
      <c r="E966" s="29"/>
      <c r="F966" s="29"/>
      <c r="G966" s="29">
        <f t="shared" si="14"/>
        <v>0</v>
      </c>
    </row>
    <row r="967" spans="1:7">
      <c r="A967" s="29" t="s">
        <v>352</v>
      </c>
      <c r="B967" s="29" t="s">
        <v>353</v>
      </c>
      <c r="C967" s="29" t="s">
        <v>1374</v>
      </c>
      <c r="D967" s="29" t="s">
        <v>1175</v>
      </c>
      <c r="E967" s="29"/>
      <c r="F967" s="29">
        <v>750</v>
      </c>
      <c r="G967" s="29">
        <f t="shared" si="14"/>
        <v>750</v>
      </c>
    </row>
    <row r="968" spans="1:7">
      <c r="A968" s="29" t="s">
        <v>352</v>
      </c>
      <c r="B968" s="29" t="s">
        <v>353</v>
      </c>
      <c r="C968" s="29" t="s">
        <v>1373</v>
      </c>
      <c r="D968" s="29" t="s">
        <v>1073</v>
      </c>
      <c r="E968" s="29"/>
      <c r="F968" s="29"/>
      <c r="G968" s="29">
        <f t="shared" si="14"/>
        <v>0</v>
      </c>
    </row>
    <row r="969" spans="1:7">
      <c r="A969" s="29" t="s">
        <v>354</v>
      </c>
      <c r="B969" s="29" t="s">
        <v>355</v>
      </c>
      <c r="C969" s="29" t="s">
        <v>1372</v>
      </c>
      <c r="D969" s="29" t="s">
        <v>1073</v>
      </c>
      <c r="E969" s="29"/>
      <c r="F969" s="29"/>
      <c r="G969" s="29">
        <f t="shared" si="14"/>
        <v>0</v>
      </c>
    </row>
    <row r="970" spans="1:7">
      <c r="A970" s="29" t="s">
        <v>354</v>
      </c>
      <c r="B970" s="29" t="s">
        <v>355</v>
      </c>
      <c r="C970" s="29" t="s">
        <v>1372</v>
      </c>
      <c r="D970" s="29" t="s">
        <v>1074</v>
      </c>
      <c r="E970" s="29"/>
      <c r="F970" s="29"/>
      <c r="G970" s="29">
        <f t="shared" si="14"/>
        <v>0</v>
      </c>
    </row>
    <row r="971" spans="1:7">
      <c r="A971" s="29" t="s">
        <v>356</v>
      </c>
      <c r="B971" s="29" t="s">
        <v>357</v>
      </c>
      <c r="C971" s="29" t="s">
        <v>692</v>
      </c>
      <c r="D971" s="29" t="s">
        <v>1074</v>
      </c>
      <c r="E971" s="29"/>
      <c r="F971" s="29"/>
      <c r="G971" s="29">
        <f t="shared" si="14"/>
        <v>0</v>
      </c>
    </row>
    <row r="972" spans="1:7">
      <c r="A972" s="29" t="s">
        <v>356</v>
      </c>
      <c r="B972" s="29" t="s">
        <v>357</v>
      </c>
      <c r="C972" s="29" t="s">
        <v>1371</v>
      </c>
      <c r="D972" s="29" t="s">
        <v>1095</v>
      </c>
      <c r="E972" s="29"/>
      <c r="F972" s="29">
        <v>100</v>
      </c>
      <c r="G972" s="29">
        <f t="shared" si="14"/>
        <v>100</v>
      </c>
    </row>
    <row r="973" spans="1:7">
      <c r="A973" s="29" t="s">
        <v>356</v>
      </c>
      <c r="B973" s="29" t="s">
        <v>357</v>
      </c>
      <c r="C973" s="29" t="s">
        <v>1370</v>
      </c>
      <c r="D973" s="29" t="s">
        <v>1073</v>
      </c>
      <c r="E973" s="29">
        <v>500</v>
      </c>
      <c r="F973" s="29">
        <v>1818</v>
      </c>
      <c r="G973" s="29">
        <f t="shared" si="14"/>
        <v>2318</v>
      </c>
    </row>
    <row r="974" spans="1:7">
      <c r="A974" s="29" t="s">
        <v>356</v>
      </c>
      <c r="B974" s="29" t="s">
        <v>357</v>
      </c>
      <c r="C974" s="29" t="s">
        <v>747</v>
      </c>
      <c r="D974" s="29" t="s">
        <v>1073</v>
      </c>
      <c r="E974" s="29"/>
      <c r="F974" s="29"/>
      <c r="G974" s="29">
        <f t="shared" si="14"/>
        <v>0</v>
      </c>
    </row>
    <row r="975" spans="1:7">
      <c r="A975" s="29" t="s">
        <v>358</v>
      </c>
      <c r="B975" s="29" t="s">
        <v>359</v>
      </c>
      <c r="C975" s="29" t="s">
        <v>702</v>
      </c>
      <c r="D975" s="29" t="s">
        <v>1073</v>
      </c>
      <c r="E975" s="29"/>
      <c r="F975" s="29"/>
      <c r="G975" s="29">
        <f t="shared" si="14"/>
        <v>0</v>
      </c>
    </row>
    <row r="976" spans="1:7">
      <c r="A976" s="29" t="s">
        <v>358</v>
      </c>
      <c r="B976" s="29" t="s">
        <v>359</v>
      </c>
      <c r="C976" s="29" t="s">
        <v>519</v>
      </c>
      <c r="D976" s="29" t="s">
        <v>1075</v>
      </c>
      <c r="E976" s="29"/>
      <c r="F976" s="29"/>
      <c r="G976" s="29">
        <f t="shared" si="14"/>
        <v>0</v>
      </c>
    </row>
    <row r="977" spans="1:7">
      <c r="A977" s="29" t="s">
        <v>358</v>
      </c>
      <c r="B977" s="29" t="s">
        <v>359</v>
      </c>
      <c r="C977" s="29" t="s">
        <v>534</v>
      </c>
      <c r="D977" s="29" t="s">
        <v>1073</v>
      </c>
      <c r="E977" s="29"/>
      <c r="F977" s="29"/>
      <c r="G977" s="29">
        <f t="shared" si="14"/>
        <v>0</v>
      </c>
    </row>
    <row r="978" spans="1:7">
      <c r="A978" s="29" t="s">
        <v>358</v>
      </c>
      <c r="B978" s="29" t="s">
        <v>359</v>
      </c>
      <c r="C978" s="29" t="s">
        <v>546</v>
      </c>
      <c r="D978" s="29" t="s">
        <v>1075</v>
      </c>
      <c r="E978" s="29"/>
      <c r="F978" s="29"/>
      <c r="G978" s="29">
        <f t="shared" si="14"/>
        <v>0</v>
      </c>
    </row>
    <row r="979" spans="1:7">
      <c r="A979" s="29" t="s">
        <v>358</v>
      </c>
      <c r="B979" s="29" t="s">
        <v>359</v>
      </c>
      <c r="C979" s="29" t="s">
        <v>906</v>
      </c>
      <c r="D979" s="29" t="s">
        <v>1073</v>
      </c>
      <c r="E979" s="29"/>
      <c r="F979" s="29">
        <v>9856</v>
      </c>
      <c r="G979" s="29">
        <f t="shared" si="14"/>
        <v>9856</v>
      </c>
    </row>
    <row r="980" spans="1:7">
      <c r="A980" s="29" t="s">
        <v>358</v>
      </c>
      <c r="B980" s="29" t="s">
        <v>359</v>
      </c>
      <c r="C980" s="29" t="s">
        <v>928</v>
      </c>
      <c r="D980" s="29" t="s">
        <v>1074</v>
      </c>
      <c r="E980" s="29"/>
      <c r="F980" s="29">
        <v>9856</v>
      </c>
      <c r="G980" s="29">
        <f t="shared" si="14"/>
        <v>9856</v>
      </c>
    </row>
    <row r="981" spans="1:7">
      <c r="A981" s="29" t="s">
        <v>358</v>
      </c>
      <c r="B981" s="29" t="s">
        <v>359</v>
      </c>
      <c r="C981" s="29" t="s">
        <v>962</v>
      </c>
      <c r="D981" s="29" t="s">
        <v>1073</v>
      </c>
      <c r="E981" s="29"/>
      <c r="F981" s="29"/>
      <c r="G981" s="29">
        <f t="shared" si="14"/>
        <v>0</v>
      </c>
    </row>
    <row r="982" spans="1:7">
      <c r="A982" s="29" t="s">
        <v>358</v>
      </c>
      <c r="B982" s="29" t="s">
        <v>359</v>
      </c>
      <c r="C982" s="29" t="s">
        <v>1368</v>
      </c>
      <c r="D982" s="29" t="s">
        <v>1074</v>
      </c>
      <c r="E982" s="29"/>
      <c r="F982" s="29"/>
      <c r="G982" s="29">
        <f t="shared" si="14"/>
        <v>0</v>
      </c>
    </row>
    <row r="983" spans="1:7">
      <c r="A983" s="29" t="s">
        <v>358</v>
      </c>
      <c r="B983" s="29" t="s">
        <v>359</v>
      </c>
      <c r="C983" s="29" t="s">
        <v>1367</v>
      </c>
      <c r="D983" s="29" t="s">
        <v>1073</v>
      </c>
      <c r="E983" s="29"/>
      <c r="F983" s="29">
        <v>480</v>
      </c>
      <c r="G983" s="29">
        <f t="shared" si="14"/>
        <v>480</v>
      </c>
    </row>
    <row r="984" spans="1:7">
      <c r="A984" s="29" t="s">
        <v>358</v>
      </c>
      <c r="B984" s="29" t="s">
        <v>359</v>
      </c>
      <c r="C984" s="29" t="s">
        <v>573</v>
      </c>
      <c r="D984" s="29" t="s">
        <v>1112</v>
      </c>
      <c r="E984" s="29"/>
      <c r="F984" s="29"/>
      <c r="G984" s="29">
        <f t="shared" ref="G984:G1047" si="15">E984+F984</f>
        <v>0</v>
      </c>
    </row>
    <row r="985" spans="1:7">
      <c r="A985" s="29" t="s">
        <v>360</v>
      </c>
      <c r="B985" s="29" t="s">
        <v>361</v>
      </c>
      <c r="C985" s="29" t="s">
        <v>1366</v>
      </c>
      <c r="D985" s="29" t="s">
        <v>1093</v>
      </c>
      <c r="E985" s="29"/>
      <c r="F985" s="29"/>
      <c r="G985" s="29">
        <f t="shared" si="15"/>
        <v>0</v>
      </c>
    </row>
    <row r="986" spans="1:7">
      <c r="A986" s="29" t="s">
        <v>360</v>
      </c>
      <c r="B986" s="29" t="s">
        <v>361</v>
      </c>
      <c r="C986" s="29" t="s">
        <v>1103</v>
      </c>
      <c r="D986" s="29" t="s">
        <v>1102</v>
      </c>
      <c r="E986" s="29"/>
      <c r="F986" s="29"/>
      <c r="G986" s="29">
        <f t="shared" si="15"/>
        <v>0</v>
      </c>
    </row>
    <row r="987" spans="1:7">
      <c r="A987" s="29" t="s">
        <v>360</v>
      </c>
      <c r="B987" s="29" t="s">
        <v>361</v>
      </c>
      <c r="C987" s="29" t="s">
        <v>1362</v>
      </c>
      <c r="D987" s="29" t="s">
        <v>1073</v>
      </c>
      <c r="E987" s="29"/>
      <c r="F987" s="29"/>
      <c r="G987" s="29">
        <f t="shared" si="15"/>
        <v>0</v>
      </c>
    </row>
    <row r="988" spans="1:7">
      <c r="A988" s="29" t="s">
        <v>360</v>
      </c>
      <c r="B988" s="29" t="s">
        <v>361</v>
      </c>
      <c r="C988" s="29" t="s">
        <v>1760</v>
      </c>
      <c r="D988" s="29" t="s">
        <v>1398</v>
      </c>
      <c r="E988" s="29"/>
      <c r="F988" s="29"/>
      <c r="G988" s="29">
        <f t="shared" si="15"/>
        <v>0</v>
      </c>
    </row>
    <row r="989" spans="1:7">
      <c r="A989" s="29" t="s">
        <v>360</v>
      </c>
      <c r="B989" s="29" t="s">
        <v>361</v>
      </c>
      <c r="C989" s="29" t="s">
        <v>702</v>
      </c>
      <c r="D989" s="29" t="s">
        <v>1073</v>
      </c>
      <c r="E989" s="29"/>
      <c r="F989" s="29"/>
      <c r="G989" s="29">
        <f t="shared" si="15"/>
        <v>0</v>
      </c>
    </row>
    <row r="990" spans="1:7">
      <c r="A990" s="29" t="s">
        <v>360</v>
      </c>
      <c r="B990" s="29" t="s">
        <v>361</v>
      </c>
      <c r="C990" s="29" t="s">
        <v>710</v>
      </c>
      <c r="D990" s="29" t="s">
        <v>1073</v>
      </c>
      <c r="E990" s="29"/>
      <c r="F990" s="29"/>
      <c r="G990" s="29">
        <f t="shared" si="15"/>
        <v>0</v>
      </c>
    </row>
    <row r="991" spans="1:7">
      <c r="A991" s="29" t="s">
        <v>360</v>
      </c>
      <c r="B991" s="29" t="s">
        <v>361</v>
      </c>
      <c r="C991" s="29" t="s">
        <v>712</v>
      </c>
      <c r="D991" s="29" t="s">
        <v>1073</v>
      </c>
      <c r="E991" s="29"/>
      <c r="F991" s="29">
        <v>865</v>
      </c>
      <c r="G991" s="29">
        <f t="shared" si="15"/>
        <v>865</v>
      </c>
    </row>
    <row r="992" spans="1:7">
      <c r="A992" s="29" t="s">
        <v>360</v>
      </c>
      <c r="B992" s="29" t="s">
        <v>361</v>
      </c>
      <c r="C992" s="29" t="s">
        <v>724</v>
      </c>
      <c r="D992" s="29" t="s">
        <v>1073</v>
      </c>
      <c r="E992" s="29"/>
      <c r="F992" s="29">
        <v>372</v>
      </c>
      <c r="G992" s="29">
        <f t="shared" si="15"/>
        <v>372</v>
      </c>
    </row>
    <row r="993" spans="1:7">
      <c r="A993" s="29" t="s">
        <v>360</v>
      </c>
      <c r="B993" s="29" t="s">
        <v>361</v>
      </c>
      <c r="C993" s="29" t="s">
        <v>726</v>
      </c>
      <c r="D993" s="29" t="s">
        <v>1073</v>
      </c>
      <c r="E993" s="29"/>
      <c r="F993" s="29"/>
      <c r="G993" s="29">
        <f t="shared" si="15"/>
        <v>0</v>
      </c>
    </row>
    <row r="994" spans="1:7">
      <c r="A994" s="29" t="s">
        <v>360</v>
      </c>
      <c r="B994" s="29" t="s">
        <v>361</v>
      </c>
      <c r="C994" s="29" t="s">
        <v>511</v>
      </c>
      <c r="D994" s="29" t="s">
        <v>1075</v>
      </c>
      <c r="E994" s="29"/>
      <c r="F994" s="29"/>
      <c r="G994" s="29">
        <f t="shared" si="15"/>
        <v>0</v>
      </c>
    </row>
    <row r="995" spans="1:7">
      <c r="A995" s="29" t="s">
        <v>360</v>
      </c>
      <c r="B995" s="29" t="s">
        <v>361</v>
      </c>
      <c r="C995" s="29" t="s">
        <v>1361</v>
      </c>
      <c r="D995" s="29" t="s">
        <v>1073</v>
      </c>
      <c r="E995" s="29"/>
      <c r="F995" s="29">
        <v>153</v>
      </c>
      <c r="G995" s="29">
        <f t="shared" si="15"/>
        <v>153</v>
      </c>
    </row>
    <row r="996" spans="1:7">
      <c r="A996" s="29" t="s">
        <v>360</v>
      </c>
      <c r="B996" s="29" t="s">
        <v>361</v>
      </c>
      <c r="C996" s="29" t="s">
        <v>530</v>
      </c>
      <c r="D996" s="29" t="s">
        <v>1075</v>
      </c>
      <c r="E996" s="29"/>
      <c r="F996" s="29"/>
      <c r="G996" s="29">
        <f t="shared" si="15"/>
        <v>0</v>
      </c>
    </row>
    <row r="997" spans="1:7">
      <c r="A997" s="29" t="s">
        <v>360</v>
      </c>
      <c r="B997" s="29" t="s">
        <v>361</v>
      </c>
      <c r="C997" s="29" t="s">
        <v>1360</v>
      </c>
      <c r="D997" s="29" t="s">
        <v>1074</v>
      </c>
      <c r="E997" s="29"/>
      <c r="F997" s="29">
        <v>400</v>
      </c>
      <c r="G997" s="29">
        <f t="shared" si="15"/>
        <v>400</v>
      </c>
    </row>
    <row r="998" spans="1:7">
      <c r="A998" s="29" t="s">
        <v>360</v>
      </c>
      <c r="B998" s="29" t="s">
        <v>361</v>
      </c>
      <c r="C998" s="29" t="s">
        <v>1359</v>
      </c>
      <c r="D998" s="29" t="s">
        <v>1074</v>
      </c>
      <c r="E998" s="29"/>
      <c r="F998" s="29">
        <v>1441</v>
      </c>
      <c r="G998" s="29">
        <f t="shared" si="15"/>
        <v>1441</v>
      </c>
    </row>
    <row r="999" spans="1:7">
      <c r="A999" s="29" t="s">
        <v>360</v>
      </c>
      <c r="B999" s="29" t="s">
        <v>361</v>
      </c>
      <c r="C999" s="29" t="s">
        <v>552</v>
      </c>
      <c r="D999" s="29" t="s">
        <v>1073</v>
      </c>
      <c r="E999" s="29"/>
      <c r="F999" s="29"/>
      <c r="G999" s="29">
        <f t="shared" si="15"/>
        <v>0</v>
      </c>
    </row>
    <row r="1000" spans="1:7">
      <c r="A1000" s="29" t="s">
        <v>360</v>
      </c>
      <c r="B1000" s="29" t="s">
        <v>361</v>
      </c>
      <c r="C1000" s="29" t="s">
        <v>821</v>
      </c>
      <c r="D1000" s="29" t="s">
        <v>1683</v>
      </c>
      <c r="E1000" s="29"/>
      <c r="F1000" s="29"/>
      <c r="G1000" s="29">
        <f t="shared" si="15"/>
        <v>0</v>
      </c>
    </row>
    <row r="1001" spans="1:7">
      <c r="A1001" s="29" t="s">
        <v>360</v>
      </c>
      <c r="B1001" s="29" t="s">
        <v>361</v>
      </c>
      <c r="C1001" s="29" t="s">
        <v>1358</v>
      </c>
      <c r="D1001" s="29" t="s">
        <v>1073</v>
      </c>
      <c r="E1001" s="29"/>
      <c r="F1001" s="29">
        <v>3070</v>
      </c>
      <c r="G1001" s="29">
        <f t="shared" si="15"/>
        <v>3070</v>
      </c>
    </row>
    <row r="1002" spans="1:7">
      <c r="A1002" s="29" t="s">
        <v>360</v>
      </c>
      <c r="B1002" s="29" t="s">
        <v>361</v>
      </c>
      <c r="C1002" s="29" t="s">
        <v>835</v>
      </c>
      <c r="D1002" s="29" t="s">
        <v>1073</v>
      </c>
      <c r="E1002" s="29"/>
      <c r="F1002" s="29">
        <v>1663</v>
      </c>
      <c r="G1002" s="29">
        <f t="shared" si="15"/>
        <v>1663</v>
      </c>
    </row>
    <row r="1003" spans="1:7">
      <c r="A1003" s="29" t="s">
        <v>360</v>
      </c>
      <c r="B1003" s="29" t="s">
        <v>361</v>
      </c>
      <c r="C1003" s="29" t="s">
        <v>906</v>
      </c>
      <c r="D1003" s="29" t="s">
        <v>1073</v>
      </c>
      <c r="E1003" s="29"/>
      <c r="F1003" s="29"/>
      <c r="G1003" s="29">
        <f t="shared" si="15"/>
        <v>0</v>
      </c>
    </row>
    <row r="1004" spans="1:7">
      <c r="A1004" s="29" t="s">
        <v>360</v>
      </c>
      <c r="B1004" s="29" t="s">
        <v>361</v>
      </c>
      <c r="C1004" s="29" t="s">
        <v>910</v>
      </c>
      <c r="D1004" s="29" t="s">
        <v>1073</v>
      </c>
      <c r="E1004" s="29"/>
      <c r="F1004" s="29"/>
      <c r="G1004" s="29">
        <f t="shared" si="15"/>
        <v>0</v>
      </c>
    </row>
    <row r="1005" spans="1:7">
      <c r="A1005" s="29" t="s">
        <v>362</v>
      </c>
      <c r="B1005" s="29" t="s">
        <v>363</v>
      </c>
      <c r="C1005" s="29" t="s">
        <v>1357</v>
      </c>
      <c r="D1005" s="29" t="s">
        <v>1073</v>
      </c>
      <c r="E1005" s="29"/>
      <c r="F1005" s="29">
        <v>1279</v>
      </c>
      <c r="G1005" s="29">
        <f t="shared" si="15"/>
        <v>1279</v>
      </c>
    </row>
    <row r="1006" spans="1:7">
      <c r="A1006" s="29" t="s">
        <v>362</v>
      </c>
      <c r="B1006" s="29" t="s">
        <v>363</v>
      </c>
      <c r="C1006" s="29" t="s">
        <v>1356</v>
      </c>
      <c r="D1006" s="29" t="s">
        <v>1073</v>
      </c>
      <c r="E1006" s="29"/>
      <c r="F1006" s="29">
        <v>120</v>
      </c>
      <c r="G1006" s="29">
        <f t="shared" si="15"/>
        <v>120</v>
      </c>
    </row>
    <row r="1007" spans="1:7">
      <c r="A1007" s="29" t="s">
        <v>362</v>
      </c>
      <c r="B1007" s="29" t="s">
        <v>363</v>
      </c>
      <c r="C1007" s="29" t="s">
        <v>884</v>
      </c>
      <c r="D1007" s="29" t="s">
        <v>1073</v>
      </c>
      <c r="E1007" s="29"/>
      <c r="F1007" s="29"/>
      <c r="G1007" s="29">
        <f t="shared" si="15"/>
        <v>0</v>
      </c>
    </row>
    <row r="1008" spans="1:7">
      <c r="A1008" s="29" t="s">
        <v>362</v>
      </c>
      <c r="B1008" s="29" t="s">
        <v>363</v>
      </c>
      <c r="C1008" s="29" t="s">
        <v>1201</v>
      </c>
      <c r="D1008" s="29" t="s">
        <v>1073</v>
      </c>
      <c r="E1008" s="29"/>
      <c r="F1008" s="29">
        <v>30</v>
      </c>
      <c r="G1008" s="29">
        <f t="shared" si="15"/>
        <v>30</v>
      </c>
    </row>
    <row r="1009" spans="1:7">
      <c r="A1009" s="29" t="s">
        <v>362</v>
      </c>
      <c r="B1009" s="29" t="s">
        <v>363</v>
      </c>
      <c r="C1009" s="29" t="s">
        <v>571</v>
      </c>
      <c r="D1009" s="29" t="s">
        <v>1074</v>
      </c>
      <c r="E1009" s="29"/>
      <c r="F1009" s="29">
        <v>2025</v>
      </c>
      <c r="G1009" s="29">
        <f t="shared" si="15"/>
        <v>2025</v>
      </c>
    </row>
    <row r="1010" spans="1:7">
      <c r="A1010" s="29" t="s">
        <v>362</v>
      </c>
      <c r="B1010" s="29" t="s">
        <v>363</v>
      </c>
      <c r="C1010" s="29" t="s">
        <v>1355</v>
      </c>
      <c r="D1010" s="29" t="s">
        <v>1074</v>
      </c>
      <c r="E1010" s="29"/>
      <c r="F1010" s="29">
        <v>100</v>
      </c>
      <c r="G1010" s="29">
        <f t="shared" si="15"/>
        <v>100</v>
      </c>
    </row>
    <row r="1011" spans="1:7">
      <c r="A1011" s="29" t="s">
        <v>362</v>
      </c>
      <c r="B1011" s="29" t="s">
        <v>363</v>
      </c>
      <c r="C1011" s="29" t="s">
        <v>1002</v>
      </c>
      <c r="D1011" s="29" t="s">
        <v>1073</v>
      </c>
      <c r="E1011" s="29"/>
      <c r="F1011" s="29"/>
      <c r="G1011" s="29">
        <f t="shared" si="15"/>
        <v>0</v>
      </c>
    </row>
    <row r="1012" spans="1:7">
      <c r="A1012" s="29" t="s">
        <v>364</v>
      </c>
      <c r="B1012" s="29" t="s">
        <v>365</v>
      </c>
      <c r="C1012" s="29" t="s">
        <v>1353</v>
      </c>
      <c r="D1012" s="29" t="s">
        <v>1080</v>
      </c>
      <c r="E1012" s="29"/>
      <c r="F1012" s="29"/>
      <c r="G1012" s="29">
        <f t="shared" si="15"/>
        <v>0</v>
      </c>
    </row>
    <row r="1013" spans="1:7">
      <c r="A1013" s="29" t="s">
        <v>364</v>
      </c>
      <c r="B1013" s="29" t="s">
        <v>365</v>
      </c>
      <c r="C1013" s="29" t="s">
        <v>1761</v>
      </c>
      <c r="D1013" s="29" t="s">
        <v>1074</v>
      </c>
      <c r="E1013" s="29"/>
      <c r="F1013" s="29"/>
      <c r="G1013" s="29">
        <f t="shared" si="15"/>
        <v>0</v>
      </c>
    </row>
    <row r="1014" spans="1:7">
      <c r="A1014" s="29" t="s">
        <v>364</v>
      </c>
      <c r="B1014" s="29" t="s">
        <v>365</v>
      </c>
      <c r="C1014" s="29" t="s">
        <v>1352</v>
      </c>
      <c r="D1014" s="29" t="s">
        <v>1073</v>
      </c>
      <c r="E1014" s="29"/>
      <c r="F1014" s="29">
        <v>31</v>
      </c>
      <c r="G1014" s="29">
        <f t="shared" si="15"/>
        <v>31</v>
      </c>
    </row>
    <row r="1015" spans="1:7">
      <c r="A1015" s="29" t="s">
        <v>364</v>
      </c>
      <c r="B1015" s="29" t="s">
        <v>365</v>
      </c>
      <c r="C1015" s="29" t="s">
        <v>1351</v>
      </c>
      <c r="D1015" s="29" t="s">
        <v>1074</v>
      </c>
      <c r="E1015" s="29"/>
      <c r="F1015" s="29">
        <v>119</v>
      </c>
      <c r="G1015" s="29">
        <f t="shared" si="15"/>
        <v>119</v>
      </c>
    </row>
    <row r="1016" spans="1:7">
      <c r="A1016" s="29" t="s">
        <v>364</v>
      </c>
      <c r="B1016" s="29" t="s">
        <v>365</v>
      </c>
      <c r="C1016" s="29" t="s">
        <v>1350</v>
      </c>
      <c r="D1016" s="29" t="s">
        <v>1091</v>
      </c>
      <c r="E1016" s="29"/>
      <c r="F1016" s="29"/>
      <c r="G1016" s="29">
        <f t="shared" si="15"/>
        <v>0</v>
      </c>
    </row>
    <row r="1017" spans="1:7">
      <c r="A1017" s="29" t="s">
        <v>364</v>
      </c>
      <c r="B1017" s="29" t="s">
        <v>365</v>
      </c>
      <c r="C1017" s="29" t="s">
        <v>1349</v>
      </c>
      <c r="D1017" s="29" t="s">
        <v>1073</v>
      </c>
      <c r="E1017" s="29"/>
      <c r="F1017" s="29"/>
      <c r="G1017" s="29">
        <f t="shared" si="15"/>
        <v>0</v>
      </c>
    </row>
    <row r="1018" spans="1:7">
      <c r="A1018" s="29" t="s">
        <v>366</v>
      </c>
      <c r="B1018" s="29" t="s">
        <v>367</v>
      </c>
      <c r="C1018" s="29" t="s">
        <v>499</v>
      </c>
      <c r="D1018" s="29" t="s">
        <v>1112</v>
      </c>
      <c r="E1018" s="29"/>
      <c r="F1018" s="29"/>
      <c r="G1018" s="29">
        <f t="shared" si="15"/>
        <v>0</v>
      </c>
    </row>
    <row r="1019" spans="1:7">
      <c r="A1019" s="29" t="s">
        <v>366</v>
      </c>
      <c r="B1019" s="29" t="s">
        <v>367</v>
      </c>
      <c r="C1019" s="29" t="s">
        <v>515</v>
      </c>
      <c r="D1019" s="29" t="s">
        <v>1075</v>
      </c>
      <c r="E1019" s="29"/>
      <c r="F1019" s="29"/>
      <c r="G1019" s="29">
        <f t="shared" si="15"/>
        <v>0</v>
      </c>
    </row>
    <row r="1020" spans="1:7">
      <c r="A1020" s="29" t="s">
        <v>366</v>
      </c>
      <c r="B1020" s="29" t="s">
        <v>367</v>
      </c>
      <c r="C1020" s="29" t="s">
        <v>529</v>
      </c>
      <c r="D1020" s="29" t="s">
        <v>1073</v>
      </c>
      <c r="E1020" s="29"/>
      <c r="F1020" s="29">
        <v>3000</v>
      </c>
      <c r="G1020" s="29">
        <f t="shared" si="15"/>
        <v>3000</v>
      </c>
    </row>
    <row r="1021" spans="1:7">
      <c r="A1021" s="29" t="s">
        <v>366</v>
      </c>
      <c r="B1021" s="29" t="s">
        <v>367</v>
      </c>
      <c r="C1021" s="29" t="s">
        <v>1347</v>
      </c>
      <c r="D1021" s="29" t="s">
        <v>1073</v>
      </c>
      <c r="E1021" s="29"/>
      <c r="F1021" s="29"/>
      <c r="G1021" s="29">
        <f t="shared" si="15"/>
        <v>0</v>
      </c>
    </row>
    <row r="1022" spans="1:7">
      <c r="A1022" s="29" t="s">
        <v>366</v>
      </c>
      <c r="B1022" s="29" t="s">
        <v>367</v>
      </c>
      <c r="C1022" s="29" t="s">
        <v>1346</v>
      </c>
      <c r="D1022" s="29" t="s">
        <v>1073</v>
      </c>
      <c r="E1022" s="29"/>
      <c r="F1022" s="29"/>
      <c r="G1022" s="29">
        <f t="shared" si="15"/>
        <v>0</v>
      </c>
    </row>
    <row r="1023" spans="1:7">
      <c r="A1023" s="29" t="s">
        <v>366</v>
      </c>
      <c r="B1023" s="29" t="s">
        <v>367</v>
      </c>
      <c r="C1023" s="29" t="s">
        <v>1345</v>
      </c>
      <c r="D1023" s="29" t="s">
        <v>1073</v>
      </c>
      <c r="E1023" s="29"/>
      <c r="F1023" s="29"/>
      <c r="G1023" s="29">
        <f t="shared" si="15"/>
        <v>0</v>
      </c>
    </row>
    <row r="1024" spans="1:7">
      <c r="A1024" s="29" t="s">
        <v>366</v>
      </c>
      <c r="B1024" s="29" t="s">
        <v>367</v>
      </c>
      <c r="C1024" s="29" t="s">
        <v>796</v>
      </c>
      <c r="D1024" s="29" t="s">
        <v>1073</v>
      </c>
      <c r="E1024" s="29"/>
      <c r="F1024" s="29">
        <v>1340</v>
      </c>
      <c r="G1024" s="29">
        <f t="shared" si="15"/>
        <v>1340</v>
      </c>
    </row>
    <row r="1025" spans="1:7">
      <c r="A1025" s="29" t="s">
        <v>366</v>
      </c>
      <c r="B1025" s="29" t="s">
        <v>367</v>
      </c>
      <c r="C1025" s="29" t="s">
        <v>1344</v>
      </c>
      <c r="D1025" s="29" t="s">
        <v>1074</v>
      </c>
      <c r="E1025" s="29"/>
      <c r="F1025" s="29"/>
      <c r="G1025" s="29">
        <f t="shared" si="15"/>
        <v>0</v>
      </c>
    </row>
    <row r="1026" spans="1:7">
      <c r="A1026" s="29" t="s">
        <v>366</v>
      </c>
      <c r="B1026" s="29" t="s">
        <v>367</v>
      </c>
      <c r="C1026" s="29" t="s">
        <v>551</v>
      </c>
      <c r="D1026" s="29" t="s">
        <v>1595</v>
      </c>
      <c r="E1026" s="29"/>
      <c r="F1026" s="29"/>
      <c r="G1026" s="29">
        <f t="shared" si="15"/>
        <v>0</v>
      </c>
    </row>
    <row r="1027" spans="1:7">
      <c r="A1027" s="29" t="s">
        <v>366</v>
      </c>
      <c r="B1027" s="29" t="s">
        <v>367</v>
      </c>
      <c r="C1027" s="29" t="s">
        <v>821</v>
      </c>
      <c r="D1027" s="29" t="s">
        <v>1073</v>
      </c>
      <c r="E1027" s="29"/>
      <c r="F1027" s="29"/>
      <c r="G1027" s="29">
        <f t="shared" si="15"/>
        <v>0</v>
      </c>
    </row>
    <row r="1028" spans="1:7">
      <c r="A1028" s="29" t="s">
        <v>366</v>
      </c>
      <c r="B1028" s="29" t="s">
        <v>367</v>
      </c>
      <c r="C1028" s="29" t="s">
        <v>1104</v>
      </c>
      <c r="D1028" s="29" t="s">
        <v>1074</v>
      </c>
      <c r="E1028" s="29"/>
      <c r="F1028" s="29">
        <v>106</v>
      </c>
      <c r="G1028" s="29">
        <f t="shared" si="15"/>
        <v>106</v>
      </c>
    </row>
    <row r="1029" spans="1:7">
      <c r="A1029" s="29" t="s">
        <v>368</v>
      </c>
      <c r="B1029" s="29" t="s">
        <v>369</v>
      </c>
      <c r="C1029" s="29" t="s">
        <v>575</v>
      </c>
      <c r="D1029" s="29" t="s">
        <v>1074</v>
      </c>
      <c r="E1029" s="29"/>
      <c r="F1029" s="29">
        <v>14685</v>
      </c>
      <c r="G1029" s="29">
        <f t="shared" si="15"/>
        <v>14685</v>
      </c>
    </row>
    <row r="1030" spans="1:7">
      <c r="A1030" s="29" t="s">
        <v>370</v>
      </c>
      <c r="B1030" s="29" t="s">
        <v>371</v>
      </c>
      <c r="C1030" s="29" t="s">
        <v>702</v>
      </c>
      <c r="D1030" s="29" t="s">
        <v>1073</v>
      </c>
      <c r="E1030" s="29"/>
      <c r="F1030" s="29"/>
      <c r="G1030" s="29">
        <f t="shared" si="15"/>
        <v>0</v>
      </c>
    </row>
    <row r="1031" spans="1:7">
      <c r="A1031" s="29" t="s">
        <v>370</v>
      </c>
      <c r="B1031" s="29" t="s">
        <v>371</v>
      </c>
      <c r="C1031" s="29" t="s">
        <v>705</v>
      </c>
      <c r="D1031" s="29" t="s">
        <v>1073</v>
      </c>
      <c r="E1031" s="29"/>
      <c r="F1031" s="29"/>
      <c r="G1031" s="29">
        <f t="shared" si="15"/>
        <v>0</v>
      </c>
    </row>
    <row r="1032" spans="1:7">
      <c r="A1032" s="29" t="s">
        <v>370</v>
      </c>
      <c r="B1032" s="29" t="s">
        <v>371</v>
      </c>
      <c r="C1032" s="29" t="s">
        <v>726</v>
      </c>
      <c r="D1032" s="29" t="s">
        <v>1073</v>
      </c>
      <c r="E1032" s="29"/>
      <c r="F1032" s="29"/>
      <c r="G1032" s="29">
        <f t="shared" si="15"/>
        <v>0</v>
      </c>
    </row>
    <row r="1033" spans="1:7">
      <c r="A1033" s="29" t="s">
        <v>370</v>
      </c>
      <c r="B1033" s="29" t="s">
        <v>371</v>
      </c>
      <c r="C1033" s="29" t="s">
        <v>1341</v>
      </c>
      <c r="D1033" s="29" t="s">
        <v>1093</v>
      </c>
      <c r="E1033" s="29"/>
      <c r="F1033" s="29">
        <v>500</v>
      </c>
      <c r="G1033" s="29">
        <f t="shared" si="15"/>
        <v>500</v>
      </c>
    </row>
    <row r="1034" spans="1:7">
      <c r="A1034" s="29" t="s">
        <v>370</v>
      </c>
      <c r="B1034" s="29" t="s">
        <v>371</v>
      </c>
      <c r="C1034" s="29" t="s">
        <v>751</v>
      </c>
      <c r="D1034" s="29" t="s">
        <v>1073</v>
      </c>
      <c r="E1034" s="29"/>
      <c r="F1034" s="29">
        <v>68</v>
      </c>
      <c r="G1034" s="29">
        <f t="shared" si="15"/>
        <v>68</v>
      </c>
    </row>
    <row r="1035" spans="1:7">
      <c r="A1035" s="29" t="s">
        <v>370</v>
      </c>
      <c r="B1035" s="29" t="s">
        <v>371</v>
      </c>
      <c r="C1035" s="29" t="s">
        <v>806</v>
      </c>
      <c r="D1035" s="29" t="s">
        <v>1073</v>
      </c>
      <c r="E1035" s="29"/>
      <c r="F1035" s="29">
        <v>478</v>
      </c>
      <c r="G1035" s="29">
        <f t="shared" si="15"/>
        <v>478</v>
      </c>
    </row>
    <row r="1036" spans="1:7">
      <c r="A1036" s="29" t="s">
        <v>370</v>
      </c>
      <c r="B1036" s="29" t="s">
        <v>371</v>
      </c>
      <c r="C1036" s="29" t="s">
        <v>848</v>
      </c>
      <c r="D1036" s="29" t="s">
        <v>1073</v>
      </c>
      <c r="E1036" s="29"/>
      <c r="F1036" s="29"/>
      <c r="G1036" s="29">
        <f t="shared" si="15"/>
        <v>0</v>
      </c>
    </row>
    <row r="1037" spans="1:7">
      <c r="A1037" s="29" t="s">
        <v>370</v>
      </c>
      <c r="B1037" s="29" t="s">
        <v>371</v>
      </c>
      <c r="C1037" s="29" t="s">
        <v>970</v>
      </c>
      <c r="D1037" s="29" t="s">
        <v>1073</v>
      </c>
      <c r="E1037" s="29"/>
      <c r="F1037" s="29">
        <v>347</v>
      </c>
      <c r="G1037" s="29">
        <f t="shared" si="15"/>
        <v>347</v>
      </c>
    </row>
    <row r="1038" spans="1:7">
      <c r="A1038" s="29" t="s">
        <v>370</v>
      </c>
      <c r="B1038" s="29" t="s">
        <v>371</v>
      </c>
      <c r="C1038" s="29" t="s">
        <v>1340</v>
      </c>
      <c r="D1038" s="29" t="s">
        <v>1073</v>
      </c>
      <c r="E1038" s="29"/>
      <c r="F1038" s="29">
        <v>325</v>
      </c>
      <c r="G1038" s="29">
        <f t="shared" si="15"/>
        <v>325</v>
      </c>
    </row>
    <row r="1039" spans="1:7">
      <c r="A1039" s="29" t="s">
        <v>370</v>
      </c>
      <c r="B1039" s="29" t="s">
        <v>371</v>
      </c>
      <c r="C1039" s="29" t="s">
        <v>1340</v>
      </c>
      <c r="D1039" s="29" t="s">
        <v>1074</v>
      </c>
      <c r="E1039" s="29"/>
      <c r="F1039" s="29">
        <v>172</v>
      </c>
      <c r="G1039" s="29">
        <f t="shared" si="15"/>
        <v>172</v>
      </c>
    </row>
    <row r="1040" spans="1:7">
      <c r="A1040" s="29" t="s">
        <v>372</v>
      </c>
      <c r="B1040" s="29" t="s">
        <v>373</v>
      </c>
      <c r="C1040" s="29" t="s">
        <v>527</v>
      </c>
      <c r="D1040" s="29" t="s">
        <v>1075</v>
      </c>
      <c r="E1040" s="29"/>
      <c r="F1040" s="29">
        <v>92000</v>
      </c>
      <c r="G1040" s="29">
        <f t="shared" si="15"/>
        <v>92000</v>
      </c>
    </row>
    <row r="1041" spans="1:7">
      <c r="A1041" s="29" t="s">
        <v>374</v>
      </c>
      <c r="B1041" s="29" t="s">
        <v>375</v>
      </c>
      <c r="C1041" s="29" t="s">
        <v>1337</v>
      </c>
      <c r="D1041" s="29" t="s">
        <v>1080</v>
      </c>
      <c r="E1041" s="29"/>
      <c r="F1041" s="29"/>
      <c r="G1041" s="29">
        <f t="shared" si="15"/>
        <v>0</v>
      </c>
    </row>
    <row r="1042" spans="1:7">
      <c r="A1042" s="29" t="s">
        <v>374</v>
      </c>
      <c r="B1042" s="29" t="s">
        <v>375</v>
      </c>
      <c r="C1042" s="29" t="s">
        <v>499</v>
      </c>
      <c r="D1042" s="29" t="s">
        <v>1112</v>
      </c>
      <c r="E1042" s="29"/>
      <c r="F1042" s="29"/>
      <c r="G1042" s="29">
        <f t="shared" si="15"/>
        <v>0</v>
      </c>
    </row>
    <row r="1043" spans="1:7">
      <c r="A1043" s="29" t="s">
        <v>374</v>
      </c>
      <c r="B1043" s="29" t="s">
        <v>375</v>
      </c>
      <c r="C1043" s="29" t="s">
        <v>499</v>
      </c>
      <c r="D1043" s="29" t="s">
        <v>1073</v>
      </c>
      <c r="E1043" s="29"/>
      <c r="F1043" s="29">
        <v>5500</v>
      </c>
      <c r="G1043" s="29">
        <f t="shared" si="15"/>
        <v>5500</v>
      </c>
    </row>
    <row r="1044" spans="1:7">
      <c r="A1044" s="29" t="s">
        <v>374</v>
      </c>
      <c r="B1044" s="29" t="s">
        <v>375</v>
      </c>
      <c r="C1044" s="29" t="s">
        <v>1336</v>
      </c>
      <c r="D1044" s="29" t="s">
        <v>1073</v>
      </c>
      <c r="E1044" s="29"/>
      <c r="F1044" s="29">
        <v>2800</v>
      </c>
      <c r="G1044" s="29">
        <f t="shared" si="15"/>
        <v>2800</v>
      </c>
    </row>
    <row r="1045" spans="1:7">
      <c r="A1045" s="29" t="s">
        <v>374</v>
      </c>
      <c r="B1045" s="29" t="s">
        <v>375</v>
      </c>
      <c r="C1045" s="29" t="s">
        <v>1335</v>
      </c>
      <c r="D1045" s="29" t="s">
        <v>1091</v>
      </c>
      <c r="E1045" s="29"/>
      <c r="F1045" s="29"/>
      <c r="G1045" s="29">
        <f t="shared" si="15"/>
        <v>0</v>
      </c>
    </row>
    <row r="1046" spans="1:7">
      <c r="A1046" s="29" t="s">
        <v>374</v>
      </c>
      <c r="B1046" s="29" t="s">
        <v>375</v>
      </c>
      <c r="C1046" s="29" t="s">
        <v>515</v>
      </c>
      <c r="D1046" s="29" t="s">
        <v>1075</v>
      </c>
      <c r="E1046" s="29"/>
      <c r="F1046" s="29">
        <v>21000</v>
      </c>
      <c r="G1046" s="29">
        <f t="shared" si="15"/>
        <v>21000</v>
      </c>
    </row>
    <row r="1047" spans="1:7">
      <c r="A1047" s="29" t="s">
        <v>374</v>
      </c>
      <c r="B1047" s="29" t="s">
        <v>375</v>
      </c>
      <c r="C1047" s="29" t="s">
        <v>515</v>
      </c>
      <c r="D1047" s="29" t="s">
        <v>1074</v>
      </c>
      <c r="E1047" s="29"/>
      <c r="F1047" s="29"/>
      <c r="G1047" s="29">
        <f t="shared" si="15"/>
        <v>0</v>
      </c>
    </row>
    <row r="1048" spans="1:7">
      <c r="A1048" s="29" t="s">
        <v>374</v>
      </c>
      <c r="B1048" s="29" t="s">
        <v>375</v>
      </c>
      <c r="C1048" s="29" t="s">
        <v>1334</v>
      </c>
      <c r="D1048" s="29" t="s">
        <v>1073</v>
      </c>
      <c r="E1048" s="29"/>
      <c r="F1048" s="29">
        <v>600</v>
      </c>
      <c r="G1048" s="29">
        <f t="shared" ref="G1048:G1111" si="16">E1048+F1048</f>
        <v>600</v>
      </c>
    </row>
    <row r="1049" spans="1:7">
      <c r="A1049" s="29" t="s">
        <v>374</v>
      </c>
      <c r="B1049" s="29" t="s">
        <v>375</v>
      </c>
      <c r="C1049" s="29" t="s">
        <v>748</v>
      </c>
      <c r="D1049" s="29" t="s">
        <v>1073</v>
      </c>
      <c r="E1049" s="29"/>
      <c r="F1049" s="29"/>
      <c r="G1049" s="29">
        <f t="shared" si="16"/>
        <v>0</v>
      </c>
    </row>
    <row r="1050" spans="1:7">
      <c r="A1050" s="29" t="s">
        <v>374</v>
      </c>
      <c r="B1050" s="29" t="s">
        <v>375</v>
      </c>
      <c r="C1050" s="29" t="s">
        <v>1333</v>
      </c>
      <c r="D1050" s="29" t="s">
        <v>1175</v>
      </c>
      <c r="E1050" s="29"/>
      <c r="F1050" s="29">
        <v>1358</v>
      </c>
      <c r="G1050" s="29">
        <f t="shared" si="16"/>
        <v>1358</v>
      </c>
    </row>
    <row r="1051" spans="1:7">
      <c r="A1051" s="29" t="s">
        <v>374</v>
      </c>
      <c r="B1051" s="29" t="s">
        <v>375</v>
      </c>
      <c r="C1051" s="29" t="s">
        <v>913</v>
      </c>
      <c r="D1051" s="29" t="s">
        <v>1095</v>
      </c>
      <c r="E1051" s="29"/>
      <c r="F1051" s="29"/>
      <c r="G1051" s="29">
        <f t="shared" si="16"/>
        <v>0</v>
      </c>
    </row>
    <row r="1052" spans="1:7">
      <c r="A1052" s="29" t="s">
        <v>374</v>
      </c>
      <c r="B1052" s="29" t="s">
        <v>375</v>
      </c>
      <c r="C1052" s="29" t="s">
        <v>914</v>
      </c>
      <c r="D1052" s="29" t="s">
        <v>1073</v>
      </c>
      <c r="E1052" s="29"/>
      <c r="F1052" s="29"/>
      <c r="G1052" s="29">
        <f t="shared" si="16"/>
        <v>0</v>
      </c>
    </row>
    <row r="1053" spans="1:7">
      <c r="A1053" s="29" t="s">
        <v>374</v>
      </c>
      <c r="B1053" s="29" t="s">
        <v>375</v>
      </c>
      <c r="C1053" s="29" t="s">
        <v>1332</v>
      </c>
      <c r="D1053" s="29" t="s">
        <v>1073</v>
      </c>
      <c r="E1053" s="29"/>
      <c r="F1053" s="29">
        <v>20</v>
      </c>
      <c r="G1053" s="29">
        <f t="shared" si="16"/>
        <v>20</v>
      </c>
    </row>
    <row r="1054" spans="1:7">
      <c r="A1054" s="29" t="s">
        <v>374</v>
      </c>
      <c r="B1054" s="29" t="s">
        <v>375</v>
      </c>
      <c r="C1054" s="29" t="s">
        <v>560</v>
      </c>
      <c r="D1054" s="29" t="s">
        <v>1074</v>
      </c>
      <c r="E1054" s="29"/>
      <c r="F1054" s="29"/>
      <c r="G1054" s="29">
        <f t="shared" si="16"/>
        <v>0</v>
      </c>
    </row>
    <row r="1055" spans="1:7">
      <c r="A1055" s="29" t="s">
        <v>374</v>
      </c>
      <c r="B1055" s="29" t="s">
        <v>375</v>
      </c>
      <c r="C1055" s="29" t="s">
        <v>979</v>
      </c>
      <c r="D1055" s="29" t="s">
        <v>1073</v>
      </c>
      <c r="E1055" s="29"/>
      <c r="F1055" s="29"/>
      <c r="G1055" s="29">
        <f t="shared" si="16"/>
        <v>0</v>
      </c>
    </row>
    <row r="1056" spans="1:7">
      <c r="A1056" s="29" t="s">
        <v>374</v>
      </c>
      <c r="B1056" s="29" t="s">
        <v>375</v>
      </c>
      <c r="C1056" s="29" t="s">
        <v>1010</v>
      </c>
      <c r="D1056" s="29" t="s">
        <v>1112</v>
      </c>
      <c r="E1056" s="29"/>
      <c r="F1056" s="29">
        <v>38949</v>
      </c>
      <c r="G1056" s="29">
        <f t="shared" si="16"/>
        <v>38949</v>
      </c>
    </row>
    <row r="1057" spans="1:7">
      <c r="A1057" s="29" t="s">
        <v>374</v>
      </c>
      <c r="B1057" s="29" t="s">
        <v>375</v>
      </c>
      <c r="C1057" s="29" t="s">
        <v>1010</v>
      </c>
      <c r="D1057" s="29" t="s">
        <v>1074</v>
      </c>
      <c r="E1057" s="29"/>
      <c r="F1057" s="29">
        <v>45652</v>
      </c>
      <c r="G1057" s="29">
        <f t="shared" si="16"/>
        <v>45652</v>
      </c>
    </row>
    <row r="1058" spans="1:7">
      <c r="A1058" s="29" t="s">
        <v>376</v>
      </c>
      <c r="B1058" s="29" t="s">
        <v>377</v>
      </c>
      <c r="C1058" s="29" t="s">
        <v>1762</v>
      </c>
      <c r="D1058" s="29" t="s">
        <v>1080</v>
      </c>
      <c r="E1058" s="29"/>
      <c r="F1058" s="29">
        <v>53000</v>
      </c>
      <c r="G1058" s="29">
        <f t="shared" si="16"/>
        <v>53000</v>
      </c>
    </row>
    <row r="1059" spans="1:7">
      <c r="A1059" s="29" t="s">
        <v>376</v>
      </c>
      <c r="B1059" s="29" t="s">
        <v>377</v>
      </c>
      <c r="C1059" s="29" t="s">
        <v>1763</v>
      </c>
      <c r="D1059" s="29" t="s">
        <v>1398</v>
      </c>
      <c r="E1059" s="29"/>
      <c r="F1059" s="29"/>
      <c r="G1059" s="29">
        <f t="shared" si="16"/>
        <v>0</v>
      </c>
    </row>
    <row r="1060" spans="1:7">
      <c r="A1060" s="29" t="s">
        <v>376</v>
      </c>
      <c r="B1060" s="29" t="s">
        <v>377</v>
      </c>
      <c r="C1060" s="29" t="s">
        <v>1693</v>
      </c>
      <c r="D1060" s="29" t="s">
        <v>1074</v>
      </c>
      <c r="E1060" s="29"/>
      <c r="F1060" s="29">
        <v>30</v>
      </c>
      <c r="G1060" s="29">
        <f t="shared" si="16"/>
        <v>30</v>
      </c>
    </row>
    <row r="1061" spans="1:7">
      <c r="A1061" s="29" t="s">
        <v>376</v>
      </c>
      <c r="B1061" s="29" t="s">
        <v>377</v>
      </c>
      <c r="C1061" s="29" t="s">
        <v>1764</v>
      </c>
      <c r="D1061" s="29" t="s">
        <v>1675</v>
      </c>
      <c r="E1061" s="29"/>
      <c r="F1061" s="29">
        <v>12</v>
      </c>
      <c r="G1061" s="29">
        <f t="shared" si="16"/>
        <v>12</v>
      </c>
    </row>
    <row r="1062" spans="1:7">
      <c r="A1062" s="29" t="s">
        <v>376</v>
      </c>
      <c r="B1062" s="29" t="s">
        <v>377</v>
      </c>
      <c r="C1062" s="29" t="s">
        <v>1078</v>
      </c>
      <c r="D1062" s="29" t="s">
        <v>1073</v>
      </c>
      <c r="E1062" s="29"/>
      <c r="F1062" s="29">
        <v>4000</v>
      </c>
      <c r="G1062" s="29">
        <f t="shared" si="16"/>
        <v>4000</v>
      </c>
    </row>
    <row r="1063" spans="1:7">
      <c r="A1063" s="29" t="s">
        <v>376</v>
      </c>
      <c r="B1063" s="29" t="s">
        <v>377</v>
      </c>
      <c r="C1063" s="29" t="s">
        <v>1331</v>
      </c>
      <c r="D1063" s="29" t="s">
        <v>1074</v>
      </c>
      <c r="E1063" s="29"/>
      <c r="F1063" s="29">
        <v>362</v>
      </c>
      <c r="G1063" s="29">
        <f t="shared" si="16"/>
        <v>362</v>
      </c>
    </row>
    <row r="1064" spans="1:7">
      <c r="A1064" s="29" t="s">
        <v>378</v>
      </c>
      <c r="B1064" s="29" t="s">
        <v>379</v>
      </c>
      <c r="C1064" s="29" t="s">
        <v>1765</v>
      </c>
      <c r="D1064" s="29" t="s">
        <v>1708</v>
      </c>
      <c r="E1064" s="29"/>
      <c r="F1064" s="29">
        <v>12</v>
      </c>
      <c r="G1064" s="29">
        <f t="shared" si="16"/>
        <v>12</v>
      </c>
    </row>
    <row r="1065" spans="1:7">
      <c r="A1065" s="29" t="s">
        <v>378</v>
      </c>
      <c r="B1065" s="29" t="s">
        <v>379</v>
      </c>
      <c r="C1065" s="29" t="s">
        <v>1328</v>
      </c>
      <c r="D1065" s="29" t="s">
        <v>1073</v>
      </c>
      <c r="E1065" s="29"/>
      <c r="F1065" s="29">
        <v>30</v>
      </c>
      <c r="G1065" s="29">
        <f t="shared" si="16"/>
        <v>30</v>
      </c>
    </row>
    <row r="1066" spans="1:7">
      <c r="A1066" s="29" t="s">
        <v>378</v>
      </c>
      <c r="B1066" s="29" t="s">
        <v>379</v>
      </c>
      <c r="C1066" s="29" t="s">
        <v>757</v>
      </c>
      <c r="D1066" s="29" t="s">
        <v>1074</v>
      </c>
      <c r="E1066" s="29"/>
      <c r="F1066" s="29">
        <v>51</v>
      </c>
      <c r="G1066" s="29">
        <f t="shared" si="16"/>
        <v>51</v>
      </c>
    </row>
    <row r="1067" spans="1:7">
      <c r="A1067" s="29" t="s">
        <v>378</v>
      </c>
      <c r="B1067" s="29" t="s">
        <v>379</v>
      </c>
      <c r="C1067" s="29" t="s">
        <v>760</v>
      </c>
      <c r="D1067" s="29" t="s">
        <v>1074</v>
      </c>
      <c r="E1067" s="29"/>
      <c r="F1067" s="29"/>
      <c r="G1067" s="29">
        <f t="shared" si="16"/>
        <v>0</v>
      </c>
    </row>
    <row r="1068" spans="1:7">
      <c r="A1068" s="29" t="s">
        <v>378</v>
      </c>
      <c r="B1068" s="29" t="s">
        <v>379</v>
      </c>
      <c r="C1068" s="29" t="s">
        <v>1204</v>
      </c>
      <c r="D1068" s="29" t="s">
        <v>1073</v>
      </c>
      <c r="E1068" s="29"/>
      <c r="F1068" s="29">
        <v>3620</v>
      </c>
      <c r="G1068" s="29">
        <f t="shared" si="16"/>
        <v>3620</v>
      </c>
    </row>
    <row r="1069" spans="1:7">
      <c r="A1069" s="29" t="s">
        <v>378</v>
      </c>
      <c r="B1069" s="29" t="s">
        <v>379</v>
      </c>
      <c r="C1069" s="29" t="s">
        <v>860</v>
      </c>
      <c r="D1069" s="29" t="s">
        <v>1074</v>
      </c>
      <c r="E1069" s="29"/>
      <c r="F1069" s="29"/>
      <c r="G1069" s="29">
        <f t="shared" si="16"/>
        <v>0</v>
      </c>
    </row>
    <row r="1070" spans="1:7">
      <c r="A1070" s="29" t="s">
        <v>378</v>
      </c>
      <c r="B1070" s="29" t="s">
        <v>379</v>
      </c>
      <c r="C1070" s="29" t="s">
        <v>1327</v>
      </c>
      <c r="D1070" s="29" t="s">
        <v>1073</v>
      </c>
      <c r="E1070" s="29"/>
      <c r="F1070" s="29"/>
      <c r="G1070" s="29">
        <f t="shared" si="16"/>
        <v>0</v>
      </c>
    </row>
    <row r="1071" spans="1:7">
      <c r="A1071" s="29" t="s">
        <v>378</v>
      </c>
      <c r="B1071" s="29" t="s">
        <v>379</v>
      </c>
      <c r="C1071" s="29" t="s">
        <v>1326</v>
      </c>
      <c r="D1071" s="29" t="s">
        <v>1073</v>
      </c>
      <c r="E1071" s="29"/>
      <c r="F1071" s="29"/>
      <c r="G1071" s="29">
        <f t="shared" si="16"/>
        <v>0</v>
      </c>
    </row>
    <row r="1072" spans="1:7">
      <c r="A1072" s="29" t="s">
        <v>378</v>
      </c>
      <c r="B1072" s="29" t="s">
        <v>379</v>
      </c>
      <c r="C1072" s="29" t="s">
        <v>562</v>
      </c>
      <c r="D1072" s="29" t="s">
        <v>1074</v>
      </c>
      <c r="E1072" s="29"/>
      <c r="F1072" s="29"/>
      <c r="G1072" s="29">
        <f t="shared" si="16"/>
        <v>0</v>
      </c>
    </row>
    <row r="1073" spans="1:7">
      <c r="A1073" s="29" t="s">
        <v>378</v>
      </c>
      <c r="B1073" s="29" t="s">
        <v>379</v>
      </c>
      <c r="C1073" s="29" t="s">
        <v>937</v>
      </c>
      <c r="D1073" s="29" t="s">
        <v>1073</v>
      </c>
      <c r="E1073" s="29"/>
      <c r="F1073" s="29">
        <v>3053</v>
      </c>
      <c r="G1073" s="29">
        <f t="shared" si="16"/>
        <v>3053</v>
      </c>
    </row>
    <row r="1074" spans="1:7">
      <c r="A1074" s="29" t="s">
        <v>378</v>
      </c>
      <c r="B1074" s="29" t="s">
        <v>379</v>
      </c>
      <c r="C1074" s="29" t="s">
        <v>1325</v>
      </c>
      <c r="D1074" s="29" t="s">
        <v>1073</v>
      </c>
      <c r="E1074" s="29"/>
      <c r="F1074" s="29">
        <v>77</v>
      </c>
      <c r="G1074" s="29">
        <f t="shared" si="16"/>
        <v>77</v>
      </c>
    </row>
    <row r="1075" spans="1:7">
      <c r="A1075" s="29" t="s">
        <v>378</v>
      </c>
      <c r="B1075" s="29" t="s">
        <v>379</v>
      </c>
      <c r="C1075" s="29" t="s">
        <v>1324</v>
      </c>
      <c r="D1075" s="29" t="s">
        <v>1073</v>
      </c>
      <c r="E1075" s="29"/>
      <c r="F1075" s="29">
        <v>65</v>
      </c>
      <c r="G1075" s="29">
        <f t="shared" si="16"/>
        <v>65</v>
      </c>
    </row>
    <row r="1076" spans="1:7">
      <c r="A1076" s="29" t="s">
        <v>380</v>
      </c>
      <c r="B1076" s="29" t="s">
        <v>381</v>
      </c>
      <c r="C1076" s="29" t="s">
        <v>590</v>
      </c>
      <c r="D1076" s="29" t="s">
        <v>1074</v>
      </c>
      <c r="E1076" s="29"/>
      <c r="F1076" s="29"/>
      <c r="G1076" s="29">
        <f t="shared" si="16"/>
        <v>0</v>
      </c>
    </row>
    <row r="1077" spans="1:7">
      <c r="A1077" s="29" t="s">
        <v>380</v>
      </c>
      <c r="B1077" s="29" t="s">
        <v>381</v>
      </c>
      <c r="C1077" s="29" t="s">
        <v>1320</v>
      </c>
      <c r="D1077" s="29" t="s">
        <v>1073</v>
      </c>
      <c r="E1077" s="29"/>
      <c r="F1077" s="29"/>
      <c r="G1077" s="29">
        <f t="shared" si="16"/>
        <v>0</v>
      </c>
    </row>
    <row r="1078" spans="1:7">
      <c r="A1078" s="29" t="s">
        <v>380</v>
      </c>
      <c r="B1078" s="29" t="s">
        <v>381</v>
      </c>
      <c r="C1078" s="29" t="s">
        <v>1319</v>
      </c>
      <c r="D1078" s="29" t="s">
        <v>1073</v>
      </c>
      <c r="E1078" s="29"/>
      <c r="F1078" s="29">
        <v>12</v>
      </c>
      <c r="G1078" s="29">
        <f t="shared" si="16"/>
        <v>12</v>
      </c>
    </row>
    <row r="1079" spans="1:7">
      <c r="A1079" s="29" t="s">
        <v>380</v>
      </c>
      <c r="B1079" s="29" t="s">
        <v>381</v>
      </c>
      <c r="C1079" s="29" t="s">
        <v>1318</v>
      </c>
      <c r="D1079" s="29" t="s">
        <v>1101</v>
      </c>
      <c r="E1079" s="29"/>
      <c r="F1079" s="29"/>
      <c r="G1079" s="29">
        <f t="shared" si="16"/>
        <v>0</v>
      </c>
    </row>
    <row r="1080" spans="1:7">
      <c r="A1080" s="29" t="s">
        <v>380</v>
      </c>
      <c r="B1080" s="29" t="s">
        <v>381</v>
      </c>
      <c r="C1080" s="29" t="s">
        <v>1318</v>
      </c>
      <c r="D1080" s="29" t="s">
        <v>1095</v>
      </c>
      <c r="E1080" s="29"/>
      <c r="F1080" s="29">
        <v>3</v>
      </c>
      <c r="G1080" s="29">
        <f t="shared" si="16"/>
        <v>3</v>
      </c>
    </row>
    <row r="1081" spans="1:7">
      <c r="A1081" s="29" t="s">
        <v>380</v>
      </c>
      <c r="B1081" s="29" t="s">
        <v>381</v>
      </c>
      <c r="C1081" s="29" t="s">
        <v>1318</v>
      </c>
      <c r="D1081" s="29" t="s">
        <v>1091</v>
      </c>
      <c r="E1081" s="29"/>
      <c r="F1081" s="29">
        <v>300</v>
      </c>
      <c r="G1081" s="29">
        <f t="shared" si="16"/>
        <v>300</v>
      </c>
    </row>
    <row r="1082" spans="1:7">
      <c r="A1082" s="29" t="s">
        <v>380</v>
      </c>
      <c r="B1082" s="29" t="s">
        <v>381</v>
      </c>
      <c r="C1082" s="29" t="s">
        <v>1766</v>
      </c>
      <c r="D1082" s="29" t="s">
        <v>1398</v>
      </c>
      <c r="E1082" s="29"/>
      <c r="F1082" s="29">
        <v>49</v>
      </c>
      <c r="G1082" s="29">
        <f t="shared" si="16"/>
        <v>49</v>
      </c>
    </row>
    <row r="1083" spans="1:7">
      <c r="A1083" s="29" t="s">
        <v>380</v>
      </c>
      <c r="B1083" s="29" t="s">
        <v>381</v>
      </c>
      <c r="C1083" s="29" t="s">
        <v>669</v>
      </c>
      <c r="D1083" s="29" t="s">
        <v>1073</v>
      </c>
      <c r="E1083" s="29"/>
      <c r="F1083" s="29"/>
      <c r="G1083" s="29">
        <f t="shared" si="16"/>
        <v>0</v>
      </c>
    </row>
    <row r="1084" spans="1:7">
      <c r="A1084" s="29" t="s">
        <v>380</v>
      </c>
      <c r="B1084" s="29" t="s">
        <v>381</v>
      </c>
      <c r="C1084" s="29" t="s">
        <v>669</v>
      </c>
      <c r="D1084" s="29" t="s">
        <v>1074</v>
      </c>
      <c r="E1084" s="29"/>
      <c r="F1084" s="29"/>
      <c r="G1084" s="29">
        <f t="shared" si="16"/>
        <v>0</v>
      </c>
    </row>
    <row r="1085" spans="1:7">
      <c r="A1085" s="29" t="s">
        <v>380</v>
      </c>
      <c r="B1085" s="29" t="s">
        <v>381</v>
      </c>
      <c r="C1085" s="29" t="s">
        <v>1707</v>
      </c>
      <c r="D1085" s="29" t="s">
        <v>1398</v>
      </c>
      <c r="E1085" s="29">
        <v>38</v>
      </c>
      <c r="F1085" s="29"/>
      <c r="G1085" s="29">
        <f t="shared" si="16"/>
        <v>38</v>
      </c>
    </row>
    <row r="1086" spans="1:7">
      <c r="A1086" s="29" t="s">
        <v>380</v>
      </c>
      <c r="B1086" s="29" t="s">
        <v>381</v>
      </c>
      <c r="C1086" s="29" t="s">
        <v>1316</v>
      </c>
      <c r="D1086" s="29" t="s">
        <v>1073</v>
      </c>
      <c r="E1086" s="29"/>
      <c r="F1086" s="29"/>
      <c r="G1086" s="29">
        <f t="shared" si="16"/>
        <v>0</v>
      </c>
    </row>
    <row r="1087" spans="1:7">
      <c r="A1087" s="29" t="s">
        <v>380</v>
      </c>
      <c r="B1087" s="29" t="s">
        <v>381</v>
      </c>
      <c r="C1087" s="29" t="s">
        <v>734</v>
      </c>
      <c r="D1087" s="29" t="s">
        <v>1073</v>
      </c>
      <c r="E1087" s="29"/>
      <c r="F1087" s="29"/>
      <c r="G1087" s="29">
        <f t="shared" si="16"/>
        <v>0</v>
      </c>
    </row>
    <row r="1088" spans="1:7">
      <c r="A1088" s="29" t="s">
        <v>380</v>
      </c>
      <c r="B1088" s="29" t="s">
        <v>381</v>
      </c>
      <c r="C1088" s="29" t="s">
        <v>1315</v>
      </c>
      <c r="D1088" s="29" t="s">
        <v>1073</v>
      </c>
      <c r="E1088" s="29"/>
      <c r="F1088" s="29">
        <v>1</v>
      </c>
      <c r="G1088" s="29">
        <f t="shared" si="16"/>
        <v>1</v>
      </c>
    </row>
    <row r="1089" spans="1:7">
      <c r="A1089" s="29" t="s">
        <v>380</v>
      </c>
      <c r="B1089" s="29" t="s">
        <v>381</v>
      </c>
      <c r="C1089" s="29" t="s">
        <v>1314</v>
      </c>
      <c r="D1089" s="29" t="s">
        <v>1073</v>
      </c>
      <c r="E1089" s="29"/>
      <c r="F1089" s="29"/>
      <c r="G1089" s="29">
        <f t="shared" si="16"/>
        <v>0</v>
      </c>
    </row>
    <row r="1090" spans="1:7">
      <c r="A1090" s="29" t="s">
        <v>380</v>
      </c>
      <c r="B1090" s="29" t="s">
        <v>381</v>
      </c>
      <c r="C1090" s="29" t="s">
        <v>744</v>
      </c>
      <c r="D1090" s="29" t="s">
        <v>1073</v>
      </c>
      <c r="E1090" s="29"/>
      <c r="F1090" s="29"/>
      <c r="G1090" s="29">
        <f t="shared" si="16"/>
        <v>0</v>
      </c>
    </row>
    <row r="1091" spans="1:7">
      <c r="A1091" s="29" t="s">
        <v>380</v>
      </c>
      <c r="B1091" s="29" t="s">
        <v>381</v>
      </c>
      <c r="C1091" s="29" t="s">
        <v>744</v>
      </c>
      <c r="D1091" s="29" t="s">
        <v>1074</v>
      </c>
      <c r="E1091" s="29"/>
      <c r="F1091" s="29">
        <v>600</v>
      </c>
      <c r="G1091" s="29">
        <f t="shared" si="16"/>
        <v>600</v>
      </c>
    </row>
    <row r="1092" spans="1:7">
      <c r="A1092" s="29" t="s">
        <v>380</v>
      </c>
      <c r="B1092" s="29" t="s">
        <v>381</v>
      </c>
      <c r="C1092" s="29" t="s">
        <v>746</v>
      </c>
      <c r="D1092" s="29" t="s">
        <v>1073</v>
      </c>
      <c r="E1092" s="29"/>
      <c r="F1092" s="29"/>
      <c r="G1092" s="29">
        <f t="shared" si="16"/>
        <v>0</v>
      </c>
    </row>
    <row r="1093" spans="1:7">
      <c r="A1093" s="29" t="s">
        <v>380</v>
      </c>
      <c r="B1093" s="29" t="s">
        <v>381</v>
      </c>
      <c r="C1093" s="29" t="s">
        <v>749</v>
      </c>
      <c r="D1093" s="29" t="s">
        <v>1073</v>
      </c>
      <c r="E1093" s="29"/>
      <c r="F1093" s="29">
        <v>4846</v>
      </c>
      <c r="G1093" s="29">
        <f t="shared" si="16"/>
        <v>4846</v>
      </c>
    </row>
    <row r="1094" spans="1:7">
      <c r="A1094" s="29" t="s">
        <v>380</v>
      </c>
      <c r="B1094" s="29" t="s">
        <v>381</v>
      </c>
      <c r="C1094" s="29" t="s">
        <v>760</v>
      </c>
      <c r="D1094" s="29" t="s">
        <v>1073</v>
      </c>
      <c r="E1094" s="29"/>
      <c r="F1094" s="29"/>
      <c r="G1094" s="29">
        <f t="shared" si="16"/>
        <v>0</v>
      </c>
    </row>
    <row r="1095" spans="1:7">
      <c r="A1095" s="29" t="s">
        <v>380</v>
      </c>
      <c r="B1095" s="29" t="s">
        <v>381</v>
      </c>
      <c r="C1095" s="29" t="s">
        <v>762</v>
      </c>
      <c r="D1095" s="29" t="s">
        <v>1073</v>
      </c>
      <c r="E1095" s="29"/>
      <c r="F1095" s="29">
        <v>320</v>
      </c>
      <c r="G1095" s="29">
        <f t="shared" si="16"/>
        <v>320</v>
      </c>
    </row>
    <row r="1096" spans="1:7">
      <c r="A1096" s="29" t="s">
        <v>380</v>
      </c>
      <c r="B1096" s="29" t="s">
        <v>381</v>
      </c>
      <c r="C1096" s="29" t="s">
        <v>763</v>
      </c>
      <c r="D1096" s="29" t="s">
        <v>1073</v>
      </c>
      <c r="E1096" s="29"/>
      <c r="F1096" s="29">
        <v>903</v>
      </c>
      <c r="G1096" s="29">
        <f t="shared" si="16"/>
        <v>903</v>
      </c>
    </row>
    <row r="1097" spans="1:7">
      <c r="A1097" s="29" t="s">
        <v>380</v>
      </c>
      <c r="B1097" s="29" t="s">
        <v>381</v>
      </c>
      <c r="C1097" s="29" t="s">
        <v>765</v>
      </c>
      <c r="D1097" s="29" t="s">
        <v>1073</v>
      </c>
      <c r="E1097" s="29"/>
      <c r="F1097" s="29">
        <v>6397</v>
      </c>
      <c r="G1097" s="29">
        <f t="shared" si="16"/>
        <v>6397</v>
      </c>
    </row>
    <row r="1098" spans="1:7">
      <c r="A1098" s="29" t="s">
        <v>380</v>
      </c>
      <c r="B1098" s="29" t="s">
        <v>381</v>
      </c>
      <c r="C1098" s="29" t="s">
        <v>815</v>
      </c>
      <c r="D1098" s="29" t="s">
        <v>1073</v>
      </c>
      <c r="E1098" s="29"/>
      <c r="F1098" s="29"/>
      <c r="G1098" s="29">
        <f t="shared" si="16"/>
        <v>0</v>
      </c>
    </row>
    <row r="1099" spans="1:7">
      <c r="A1099" s="29" t="s">
        <v>380</v>
      </c>
      <c r="B1099" s="29" t="s">
        <v>381</v>
      </c>
      <c r="C1099" s="29" t="s">
        <v>821</v>
      </c>
      <c r="D1099" s="29" t="s">
        <v>1073</v>
      </c>
      <c r="E1099" s="29"/>
      <c r="F1099" s="29">
        <v>92</v>
      </c>
      <c r="G1099" s="29">
        <f t="shared" si="16"/>
        <v>92</v>
      </c>
    </row>
    <row r="1100" spans="1:7">
      <c r="A1100" s="29" t="s">
        <v>380</v>
      </c>
      <c r="B1100" s="29" t="s">
        <v>381</v>
      </c>
      <c r="C1100" s="29" t="s">
        <v>1313</v>
      </c>
      <c r="D1100" s="29" t="s">
        <v>1074</v>
      </c>
      <c r="E1100" s="29"/>
      <c r="F1100" s="29"/>
      <c r="G1100" s="29">
        <f t="shared" si="16"/>
        <v>0</v>
      </c>
    </row>
    <row r="1101" spans="1:7">
      <c r="A1101" s="29" t="s">
        <v>380</v>
      </c>
      <c r="B1101" s="29" t="s">
        <v>381</v>
      </c>
      <c r="C1101" s="29" t="s">
        <v>1312</v>
      </c>
      <c r="D1101" s="29" t="s">
        <v>1074</v>
      </c>
      <c r="E1101" s="29"/>
      <c r="F1101" s="29">
        <v>58</v>
      </c>
      <c r="G1101" s="29">
        <f t="shared" si="16"/>
        <v>58</v>
      </c>
    </row>
    <row r="1102" spans="1:7">
      <c r="A1102" s="29" t="s">
        <v>380</v>
      </c>
      <c r="B1102" s="29" t="s">
        <v>381</v>
      </c>
      <c r="C1102" s="29" t="s">
        <v>1311</v>
      </c>
      <c r="D1102" s="29" t="s">
        <v>1073</v>
      </c>
      <c r="E1102" s="29"/>
      <c r="F1102" s="29">
        <v>3745</v>
      </c>
      <c r="G1102" s="29">
        <f t="shared" si="16"/>
        <v>3745</v>
      </c>
    </row>
    <row r="1103" spans="1:7">
      <c r="A1103" s="29" t="s">
        <v>380</v>
      </c>
      <c r="B1103" s="29" t="s">
        <v>381</v>
      </c>
      <c r="C1103" s="29" t="s">
        <v>881</v>
      </c>
      <c r="D1103" s="29" t="s">
        <v>1073</v>
      </c>
      <c r="E1103" s="29"/>
      <c r="F1103" s="29"/>
      <c r="G1103" s="29">
        <f t="shared" si="16"/>
        <v>0</v>
      </c>
    </row>
    <row r="1104" spans="1:7">
      <c r="A1104" s="29" t="s">
        <v>380</v>
      </c>
      <c r="B1104" s="29" t="s">
        <v>381</v>
      </c>
      <c r="C1104" s="29" t="s">
        <v>881</v>
      </c>
      <c r="D1104" s="29" t="s">
        <v>1074</v>
      </c>
      <c r="E1104" s="29"/>
      <c r="F1104" s="29"/>
      <c r="G1104" s="29">
        <f t="shared" si="16"/>
        <v>0</v>
      </c>
    </row>
    <row r="1105" spans="1:7">
      <c r="A1105" s="29" t="s">
        <v>380</v>
      </c>
      <c r="B1105" s="29" t="s">
        <v>381</v>
      </c>
      <c r="C1105" s="29" t="s">
        <v>1310</v>
      </c>
      <c r="D1105" s="29" t="s">
        <v>1073</v>
      </c>
      <c r="E1105" s="29"/>
      <c r="F1105" s="29">
        <v>1320</v>
      </c>
      <c r="G1105" s="29">
        <f t="shared" si="16"/>
        <v>1320</v>
      </c>
    </row>
    <row r="1106" spans="1:7">
      <c r="A1106" s="29" t="s">
        <v>380</v>
      </c>
      <c r="B1106" s="29" t="s">
        <v>381</v>
      </c>
      <c r="C1106" s="29" t="s">
        <v>1309</v>
      </c>
      <c r="D1106" s="29" t="s">
        <v>1074</v>
      </c>
      <c r="E1106" s="29"/>
      <c r="F1106" s="29">
        <v>1320</v>
      </c>
      <c r="G1106" s="29">
        <f t="shared" si="16"/>
        <v>1320</v>
      </c>
    </row>
    <row r="1107" spans="1:7">
      <c r="A1107" s="29" t="s">
        <v>380</v>
      </c>
      <c r="B1107" s="29" t="s">
        <v>381</v>
      </c>
      <c r="C1107" s="29" t="s">
        <v>1308</v>
      </c>
      <c r="D1107" s="29" t="s">
        <v>1073</v>
      </c>
      <c r="E1107" s="29"/>
      <c r="F1107" s="29">
        <v>900</v>
      </c>
      <c r="G1107" s="29">
        <f t="shared" si="16"/>
        <v>900</v>
      </c>
    </row>
    <row r="1108" spans="1:7">
      <c r="A1108" s="29" t="s">
        <v>380</v>
      </c>
      <c r="B1108" s="29" t="s">
        <v>381</v>
      </c>
      <c r="C1108" s="29" t="s">
        <v>933</v>
      </c>
      <c r="D1108" s="29" t="s">
        <v>1073</v>
      </c>
      <c r="E1108" s="29"/>
      <c r="F1108" s="29">
        <v>1320</v>
      </c>
      <c r="G1108" s="29">
        <f t="shared" si="16"/>
        <v>1320</v>
      </c>
    </row>
    <row r="1109" spans="1:7">
      <c r="A1109" s="29" t="s">
        <v>380</v>
      </c>
      <c r="B1109" s="29" t="s">
        <v>381</v>
      </c>
      <c r="C1109" s="29" t="s">
        <v>966</v>
      </c>
      <c r="D1109" s="29" t="s">
        <v>1073</v>
      </c>
      <c r="E1109" s="29"/>
      <c r="F1109" s="29"/>
      <c r="G1109" s="29">
        <f t="shared" si="16"/>
        <v>0</v>
      </c>
    </row>
    <row r="1110" spans="1:7">
      <c r="A1110" s="29" t="s">
        <v>380</v>
      </c>
      <c r="B1110" s="29" t="s">
        <v>381</v>
      </c>
      <c r="C1110" s="29" t="s">
        <v>1307</v>
      </c>
      <c r="D1110" s="29" t="s">
        <v>1074</v>
      </c>
      <c r="E1110" s="29"/>
      <c r="F1110" s="29">
        <v>2794</v>
      </c>
      <c r="G1110" s="29">
        <f t="shared" si="16"/>
        <v>2794</v>
      </c>
    </row>
    <row r="1111" spans="1:7">
      <c r="A1111" s="29" t="s">
        <v>382</v>
      </c>
      <c r="B1111" s="29" t="s">
        <v>383</v>
      </c>
      <c r="C1111" s="29" t="s">
        <v>1303</v>
      </c>
      <c r="D1111" s="29" t="s">
        <v>1073</v>
      </c>
      <c r="E1111" s="29"/>
      <c r="F1111" s="29"/>
      <c r="G1111" s="29">
        <f t="shared" si="16"/>
        <v>0</v>
      </c>
    </row>
    <row r="1112" spans="1:7">
      <c r="A1112" s="29" t="s">
        <v>382</v>
      </c>
      <c r="B1112" s="29" t="s">
        <v>383</v>
      </c>
      <c r="C1112" s="29" t="s">
        <v>1302</v>
      </c>
      <c r="D1112" s="29" t="s">
        <v>1073</v>
      </c>
      <c r="E1112" s="29"/>
      <c r="F1112" s="29">
        <v>983</v>
      </c>
      <c r="G1112" s="29">
        <f t="shared" ref="G1112:G1175" si="17">E1112+F1112</f>
        <v>983</v>
      </c>
    </row>
    <row r="1113" spans="1:7">
      <c r="A1113" s="29" t="s">
        <v>382</v>
      </c>
      <c r="B1113" s="29" t="s">
        <v>383</v>
      </c>
      <c r="C1113" s="29" t="s">
        <v>1301</v>
      </c>
      <c r="D1113" s="29" t="s">
        <v>1073</v>
      </c>
      <c r="E1113" s="29"/>
      <c r="F1113" s="29">
        <v>3269</v>
      </c>
      <c r="G1113" s="29">
        <f t="shared" si="17"/>
        <v>3269</v>
      </c>
    </row>
    <row r="1114" spans="1:7">
      <c r="A1114" s="29" t="s">
        <v>382</v>
      </c>
      <c r="B1114" s="29" t="s">
        <v>383</v>
      </c>
      <c r="C1114" s="29" t="s">
        <v>1767</v>
      </c>
      <c r="D1114" s="29" t="s">
        <v>1095</v>
      </c>
      <c r="E1114" s="29"/>
      <c r="F1114" s="29">
        <v>2000</v>
      </c>
      <c r="G1114" s="29">
        <f t="shared" si="17"/>
        <v>2000</v>
      </c>
    </row>
    <row r="1115" spans="1:7">
      <c r="A1115" s="29" t="s">
        <v>382</v>
      </c>
      <c r="B1115" s="29" t="s">
        <v>383</v>
      </c>
      <c r="C1115" s="29" t="s">
        <v>696</v>
      </c>
      <c r="D1115" s="29" t="s">
        <v>1102</v>
      </c>
      <c r="E1115" s="29"/>
      <c r="F1115" s="29">
        <v>150</v>
      </c>
      <c r="G1115" s="29">
        <f t="shared" si="17"/>
        <v>150</v>
      </c>
    </row>
    <row r="1116" spans="1:7">
      <c r="A1116" s="29" t="s">
        <v>382</v>
      </c>
      <c r="B1116" s="29" t="s">
        <v>383</v>
      </c>
      <c r="C1116" s="29" t="s">
        <v>1300</v>
      </c>
      <c r="D1116" s="29" t="s">
        <v>1095</v>
      </c>
      <c r="E1116" s="29"/>
      <c r="F1116" s="29">
        <v>60</v>
      </c>
      <c r="G1116" s="29">
        <f t="shared" si="17"/>
        <v>60</v>
      </c>
    </row>
    <row r="1117" spans="1:7">
      <c r="A1117" s="29" t="s">
        <v>382</v>
      </c>
      <c r="B1117" s="29" t="s">
        <v>383</v>
      </c>
      <c r="C1117" s="29" t="s">
        <v>1299</v>
      </c>
      <c r="D1117" s="29" t="s">
        <v>1073</v>
      </c>
      <c r="E1117" s="29"/>
      <c r="F1117" s="29"/>
      <c r="G1117" s="29">
        <f t="shared" si="17"/>
        <v>0</v>
      </c>
    </row>
    <row r="1118" spans="1:7">
      <c r="A1118" s="29" t="s">
        <v>382</v>
      </c>
      <c r="B1118" s="29" t="s">
        <v>383</v>
      </c>
      <c r="C1118" s="29" t="s">
        <v>1298</v>
      </c>
      <c r="D1118" s="29" t="s">
        <v>1073</v>
      </c>
      <c r="E1118" s="29"/>
      <c r="F1118" s="29"/>
      <c r="G1118" s="29">
        <f t="shared" si="17"/>
        <v>0</v>
      </c>
    </row>
    <row r="1119" spans="1:7">
      <c r="A1119" s="29" t="s">
        <v>382</v>
      </c>
      <c r="B1119" s="29" t="s">
        <v>383</v>
      </c>
      <c r="C1119" s="29" t="s">
        <v>1297</v>
      </c>
      <c r="D1119" s="29" t="s">
        <v>1073</v>
      </c>
      <c r="E1119" s="29"/>
      <c r="F1119" s="29"/>
      <c r="G1119" s="29">
        <f t="shared" si="17"/>
        <v>0</v>
      </c>
    </row>
    <row r="1120" spans="1:7">
      <c r="A1120" s="29" t="s">
        <v>382</v>
      </c>
      <c r="B1120" s="29" t="s">
        <v>383</v>
      </c>
      <c r="C1120" s="29" t="s">
        <v>1296</v>
      </c>
      <c r="D1120" s="29" t="s">
        <v>1073</v>
      </c>
      <c r="E1120" s="29"/>
      <c r="F1120" s="29"/>
      <c r="G1120" s="29">
        <f t="shared" si="17"/>
        <v>0</v>
      </c>
    </row>
    <row r="1121" spans="1:7">
      <c r="A1121" s="29" t="s">
        <v>382</v>
      </c>
      <c r="B1121" s="29" t="s">
        <v>383</v>
      </c>
      <c r="C1121" s="29" t="s">
        <v>1295</v>
      </c>
      <c r="D1121" s="29" t="s">
        <v>1073</v>
      </c>
      <c r="E1121" s="29"/>
      <c r="F1121" s="29"/>
      <c r="G1121" s="29">
        <f t="shared" si="17"/>
        <v>0</v>
      </c>
    </row>
    <row r="1122" spans="1:7">
      <c r="A1122" s="29" t="s">
        <v>382</v>
      </c>
      <c r="B1122" s="29" t="s">
        <v>383</v>
      </c>
      <c r="C1122" s="29" t="s">
        <v>1294</v>
      </c>
      <c r="D1122" s="29" t="s">
        <v>1073</v>
      </c>
      <c r="E1122" s="29"/>
      <c r="F1122" s="29"/>
      <c r="G1122" s="29">
        <f t="shared" si="17"/>
        <v>0</v>
      </c>
    </row>
    <row r="1123" spans="1:7">
      <c r="A1123" s="29" t="s">
        <v>382</v>
      </c>
      <c r="B1123" s="29" t="s">
        <v>383</v>
      </c>
      <c r="C1123" s="29" t="s">
        <v>1293</v>
      </c>
      <c r="D1123" s="29" t="s">
        <v>1073</v>
      </c>
      <c r="E1123" s="29"/>
      <c r="F1123" s="29"/>
      <c r="G1123" s="29">
        <f t="shared" si="17"/>
        <v>0</v>
      </c>
    </row>
    <row r="1124" spans="1:7">
      <c r="A1124" s="29" t="s">
        <v>382</v>
      </c>
      <c r="B1124" s="29" t="s">
        <v>383</v>
      </c>
      <c r="C1124" s="29" t="s">
        <v>1292</v>
      </c>
      <c r="D1124" s="29" t="s">
        <v>1073</v>
      </c>
      <c r="E1124" s="29"/>
      <c r="F1124" s="29"/>
      <c r="G1124" s="29">
        <f t="shared" si="17"/>
        <v>0</v>
      </c>
    </row>
    <row r="1125" spans="1:7">
      <c r="A1125" s="29" t="s">
        <v>382</v>
      </c>
      <c r="B1125" s="29" t="s">
        <v>383</v>
      </c>
      <c r="C1125" s="29" t="s">
        <v>1291</v>
      </c>
      <c r="D1125" s="29" t="s">
        <v>1073</v>
      </c>
      <c r="E1125" s="29"/>
      <c r="F1125" s="29">
        <v>37</v>
      </c>
      <c r="G1125" s="29">
        <f t="shared" si="17"/>
        <v>37</v>
      </c>
    </row>
    <row r="1126" spans="1:7">
      <c r="A1126" s="29" t="s">
        <v>382</v>
      </c>
      <c r="B1126" s="29" t="s">
        <v>383</v>
      </c>
      <c r="C1126" s="29" t="s">
        <v>1290</v>
      </c>
      <c r="D1126" s="29" t="s">
        <v>1073</v>
      </c>
      <c r="E1126" s="29"/>
      <c r="F1126" s="29"/>
      <c r="G1126" s="29">
        <f t="shared" si="17"/>
        <v>0</v>
      </c>
    </row>
    <row r="1127" spans="1:7">
      <c r="A1127" s="29" t="s">
        <v>382</v>
      </c>
      <c r="B1127" s="29" t="s">
        <v>383</v>
      </c>
      <c r="C1127" s="29" t="s">
        <v>773</v>
      </c>
      <c r="D1127" s="29" t="s">
        <v>1073</v>
      </c>
      <c r="E1127" s="29"/>
      <c r="F1127" s="29"/>
      <c r="G1127" s="29">
        <f t="shared" si="17"/>
        <v>0</v>
      </c>
    </row>
    <row r="1128" spans="1:7">
      <c r="A1128" s="29" t="s">
        <v>382</v>
      </c>
      <c r="B1128" s="29" t="s">
        <v>383</v>
      </c>
      <c r="C1128" s="29" t="s">
        <v>551</v>
      </c>
      <c r="D1128" s="29" t="s">
        <v>1595</v>
      </c>
      <c r="E1128" s="29"/>
      <c r="F1128" s="29"/>
      <c r="G1128" s="29">
        <f t="shared" si="17"/>
        <v>0</v>
      </c>
    </row>
    <row r="1129" spans="1:7">
      <c r="A1129" s="29" t="s">
        <v>382</v>
      </c>
      <c r="B1129" s="29" t="s">
        <v>383</v>
      </c>
      <c r="C1129" s="29" t="s">
        <v>818</v>
      </c>
      <c r="D1129" s="29" t="s">
        <v>1074</v>
      </c>
      <c r="E1129" s="29"/>
      <c r="F1129" s="29"/>
      <c r="G1129" s="29">
        <f t="shared" si="17"/>
        <v>0</v>
      </c>
    </row>
    <row r="1130" spans="1:7">
      <c r="A1130" s="29" t="s">
        <v>382</v>
      </c>
      <c r="B1130" s="29" t="s">
        <v>383</v>
      </c>
      <c r="C1130" s="29" t="s">
        <v>1288</v>
      </c>
      <c r="D1130" s="29" t="s">
        <v>1073</v>
      </c>
      <c r="E1130" s="29"/>
      <c r="F1130" s="29">
        <v>3</v>
      </c>
      <c r="G1130" s="29">
        <f t="shared" si="17"/>
        <v>3</v>
      </c>
    </row>
    <row r="1131" spans="1:7">
      <c r="A1131" s="29" t="s">
        <v>382</v>
      </c>
      <c r="B1131" s="29" t="s">
        <v>383</v>
      </c>
      <c r="C1131" s="29" t="s">
        <v>876</v>
      </c>
      <c r="D1131" s="29" t="s">
        <v>1073</v>
      </c>
      <c r="E1131" s="29"/>
      <c r="F1131" s="29"/>
      <c r="G1131" s="29">
        <f t="shared" si="17"/>
        <v>0</v>
      </c>
    </row>
    <row r="1132" spans="1:7">
      <c r="A1132" s="29" t="s">
        <v>382</v>
      </c>
      <c r="B1132" s="29" t="s">
        <v>383</v>
      </c>
      <c r="C1132" s="29" t="s">
        <v>1287</v>
      </c>
      <c r="D1132" s="29" t="s">
        <v>1073</v>
      </c>
      <c r="E1132" s="29"/>
      <c r="F1132" s="29">
        <v>2000</v>
      </c>
      <c r="G1132" s="29">
        <f t="shared" si="17"/>
        <v>2000</v>
      </c>
    </row>
    <row r="1133" spans="1:7">
      <c r="A1133" s="29" t="s">
        <v>382</v>
      </c>
      <c r="B1133" s="29" t="s">
        <v>383</v>
      </c>
      <c r="C1133" s="29" t="s">
        <v>1286</v>
      </c>
      <c r="D1133" s="29" t="s">
        <v>1073</v>
      </c>
      <c r="E1133" s="29"/>
      <c r="F1133" s="29">
        <v>2000</v>
      </c>
      <c r="G1133" s="29">
        <f t="shared" si="17"/>
        <v>2000</v>
      </c>
    </row>
    <row r="1134" spans="1:7">
      <c r="A1134" s="29" t="s">
        <v>382</v>
      </c>
      <c r="B1134" s="29" t="s">
        <v>383</v>
      </c>
      <c r="C1134" s="29" t="s">
        <v>1186</v>
      </c>
      <c r="D1134" s="29" t="s">
        <v>1073</v>
      </c>
      <c r="E1134" s="29"/>
      <c r="F1134" s="29">
        <v>4090</v>
      </c>
      <c r="G1134" s="29">
        <f t="shared" si="17"/>
        <v>4090</v>
      </c>
    </row>
    <row r="1135" spans="1:7">
      <c r="A1135" s="29" t="s">
        <v>382</v>
      </c>
      <c r="B1135" s="29" t="s">
        <v>383</v>
      </c>
      <c r="C1135" s="29" t="s">
        <v>1285</v>
      </c>
      <c r="D1135" s="29" t="s">
        <v>1074</v>
      </c>
      <c r="E1135" s="29"/>
      <c r="F1135" s="29">
        <v>908</v>
      </c>
      <c r="G1135" s="29">
        <f t="shared" si="17"/>
        <v>908</v>
      </c>
    </row>
    <row r="1136" spans="1:7">
      <c r="A1136" s="29" t="s">
        <v>382</v>
      </c>
      <c r="B1136" s="29" t="s">
        <v>383</v>
      </c>
      <c r="C1136" s="29" t="s">
        <v>1284</v>
      </c>
      <c r="D1136" s="29" t="s">
        <v>1074</v>
      </c>
      <c r="E1136" s="29"/>
      <c r="F1136" s="29">
        <v>735</v>
      </c>
      <c r="G1136" s="29">
        <f t="shared" si="17"/>
        <v>735</v>
      </c>
    </row>
    <row r="1137" spans="1:7">
      <c r="A1137" s="29" t="s">
        <v>382</v>
      </c>
      <c r="B1137" s="29" t="s">
        <v>383</v>
      </c>
      <c r="C1137" s="29" t="s">
        <v>1283</v>
      </c>
      <c r="D1137" s="29" t="s">
        <v>1102</v>
      </c>
      <c r="E1137" s="29"/>
      <c r="F1137" s="29">
        <v>736</v>
      </c>
      <c r="G1137" s="29">
        <f t="shared" si="17"/>
        <v>736</v>
      </c>
    </row>
    <row r="1138" spans="1:7">
      <c r="A1138" s="29" t="s">
        <v>382</v>
      </c>
      <c r="B1138" s="29" t="s">
        <v>383</v>
      </c>
      <c r="C1138" s="29" t="s">
        <v>1282</v>
      </c>
      <c r="D1138" s="29" t="s">
        <v>1074</v>
      </c>
      <c r="E1138" s="29"/>
      <c r="F1138" s="29">
        <v>3600</v>
      </c>
      <c r="G1138" s="29">
        <f t="shared" si="17"/>
        <v>3600</v>
      </c>
    </row>
    <row r="1139" spans="1:7">
      <c r="A1139" s="29" t="s">
        <v>382</v>
      </c>
      <c r="B1139" s="29" t="s">
        <v>383</v>
      </c>
      <c r="C1139" s="29" t="s">
        <v>1137</v>
      </c>
      <c r="D1139" s="29" t="s">
        <v>1073</v>
      </c>
      <c r="E1139" s="29"/>
      <c r="F1139" s="29">
        <v>14</v>
      </c>
      <c r="G1139" s="29">
        <f t="shared" si="17"/>
        <v>14</v>
      </c>
    </row>
    <row r="1140" spans="1:7">
      <c r="A1140" s="29" t="s">
        <v>382</v>
      </c>
      <c r="B1140" s="29" t="s">
        <v>383</v>
      </c>
      <c r="C1140" s="29" t="s">
        <v>1281</v>
      </c>
      <c r="D1140" s="29" t="s">
        <v>1073</v>
      </c>
      <c r="E1140" s="29"/>
      <c r="F1140" s="29">
        <v>79</v>
      </c>
      <c r="G1140" s="29">
        <f t="shared" si="17"/>
        <v>79</v>
      </c>
    </row>
    <row r="1141" spans="1:7">
      <c r="A1141" s="29" t="s">
        <v>382</v>
      </c>
      <c r="B1141" s="29" t="s">
        <v>383</v>
      </c>
      <c r="C1141" s="29" t="s">
        <v>1096</v>
      </c>
      <c r="D1141" s="29" t="s">
        <v>1073</v>
      </c>
      <c r="E1141" s="29"/>
      <c r="F1141" s="29">
        <v>1524</v>
      </c>
      <c r="G1141" s="29">
        <f t="shared" si="17"/>
        <v>1524</v>
      </c>
    </row>
    <row r="1142" spans="1:7">
      <c r="A1142" s="29" t="s">
        <v>382</v>
      </c>
      <c r="B1142" s="29" t="s">
        <v>383</v>
      </c>
      <c r="C1142" s="29" t="s">
        <v>1280</v>
      </c>
      <c r="D1142" s="29" t="s">
        <v>1073</v>
      </c>
      <c r="E1142" s="29"/>
      <c r="F1142" s="29"/>
      <c r="G1142" s="29">
        <f t="shared" si="17"/>
        <v>0</v>
      </c>
    </row>
    <row r="1143" spans="1:7">
      <c r="A1143" s="29" t="s">
        <v>382</v>
      </c>
      <c r="B1143" s="29" t="s">
        <v>383</v>
      </c>
      <c r="C1143" s="29" t="s">
        <v>1279</v>
      </c>
      <c r="D1143" s="29" t="s">
        <v>1074</v>
      </c>
      <c r="E1143" s="29"/>
      <c r="F1143" s="29">
        <v>1086</v>
      </c>
      <c r="G1143" s="29">
        <f t="shared" si="17"/>
        <v>1086</v>
      </c>
    </row>
    <row r="1144" spans="1:7">
      <c r="A1144" s="29" t="s">
        <v>382</v>
      </c>
      <c r="B1144" s="29" t="s">
        <v>383</v>
      </c>
      <c r="C1144" s="29" t="s">
        <v>1278</v>
      </c>
      <c r="D1144" s="29" t="s">
        <v>1074</v>
      </c>
      <c r="E1144" s="29"/>
      <c r="F1144" s="29">
        <v>2000</v>
      </c>
      <c r="G1144" s="29">
        <f t="shared" si="17"/>
        <v>2000</v>
      </c>
    </row>
    <row r="1145" spans="1:7">
      <c r="A1145" s="29" t="s">
        <v>382</v>
      </c>
      <c r="B1145" s="29" t="s">
        <v>383</v>
      </c>
      <c r="C1145" s="29" t="s">
        <v>1277</v>
      </c>
      <c r="D1145" s="29" t="s">
        <v>1073</v>
      </c>
      <c r="E1145" s="29"/>
      <c r="F1145" s="29"/>
      <c r="G1145" s="29">
        <f t="shared" si="17"/>
        <v>0</v>
      </c>
    </row>
    <row r="1146" spans="1:7">
      <c r="A1146" s="29" t="s">
        <v>382</v>
      </c>
      <c r="B1146" s="29" t="s">
        <v>383</v>
      </c>
      <c r="C1146" s="29" t="s">
        <v>986</v>
      </c>
      <c r="D1146" s="29" t="s">
        <v>1073</v>
      </c>
      <c r="E1146" s="29"/>
      <c r="F1146" s="29">
        <v>4106</v>
      </c>
      <c r="G1146" s="29">
        <f t="shared" si="17"/>
        <v>4106</v>
      </c>
    </row>
    <row r="1147" spans="1:7">
      <c r="A1147" s="29" t="s">
        <v>382</v>
      </c>
      <c r="B1147" s="29" t="s">
        <v>383</v>
      </c>
      <c r="C1147" s="29" t="s">
        <v>1174</v>
      </c>
      <c r="D1147" s="29" t="s">
        <v>1074</v>
      </c>
      <c r="E1147" s="29"/>
      <c r="F1147" s="29">
        <v>585</v>
      </c>
      <c r="G1147" s="29">
        <f t="shared" si="17"/>
        <v>585</v>
      </c>
    </row>
    <row r="1148" spans="1:7">
      <c r="A1148" s="29" t="s">
        <v>382</v>
      </c>
      <c r="B1148" s="29" t="s">
        <v>383</v>
      </c>
      <c r="C1148" s="29" t="s">
        <v>1276</v>
      </c>
      <c r="D1148" s="29" t="s">
        <v>1175</v>
      </c>
      <c r="E1148" s="29"/>
      <c r="F1148" s="29">
        <v>696</v>
      </c>
      <c r="G1148" s="29">
        <f t="shared" si="17"/>
        <v>696</v>
      </c>
    </row>
    <row r="1149" spans="1:7">
      <c r="A1149" s="29" t="s">
        <v>382</v>
      </c>
      <c r="B1149" s="29" t="s">
        <v>383</v>
      </c>
      <c r="C1149" s="29" t="s">
        <v>576</v>
      </c>
      <c r="D1149" s="29" t="s">
        <v>1073</v>
      </c>
      <c r="E1149" s="29"/>
      <c r="F1149" s="29"/>
      <c r="G1149" s="29">
        <f t="shared" si="17"/>
        <v>0</v>
      </c>
    </row>
    <row r="1150" spans="1:7">
      <c r="A1150" s="29" t="s">
        <v>382</v>
      </c>
      <c r="B1150" s="29" t="s">
        <v>383</v>
      </c>
      <c r="C1150" s="29" t="s">
        <v>1274</v>
      </c>
      <c r="D1150" s="29" t="s">
        <v>1073</v>
      </c>
      <c r="E1150" s="29"/>
      <c r="F1150" s="29">
        <v>5490</v>
      </c>
      <c r="G1150" s="29">
        <f t="shared" si="17"/>
        <v>5490</v>
      </c>
    </row>
    <row r="1151" spans="1:7">
      <c r="A1151" s="29" t="s">
        <v>382</v>
      </c>
      <c r="B1151" s="29" t="s">
        <v>383</v>
      </c>
      <c r="C1151" s="29" t="s">
        <v>1273</v>
      </c>
      <c r="D1151" s="29" t="s">
        <v>1095</v>
      </c>
      <c r="E1151" s="29"/>
      <c r="F1151" s="29">
        <v>456</v>
      </c>
      <c r="G1151" s="29">
        <f t="shared" si="17"/>
        <v>456</v>
      </c>
    </row>
    <row r="1152" spans="1:7">
      <c r="A1152" s="29" t="s">
        <v>382</v>
      </c>
      <c r="B1152" s="29" t="s">
        <v>383</v>
      </c>
      <c r="C1152" s="29" t="s">
        <v>1003</v>
      </c>
      <c r="D1152" s="29" t="s">
        <v>1073</v>
      </c>
      <c r="E1152" s="29"/>
      <c r="F1152" s="29">
        <v>850</v>
      </c>
      <c r="G1152" s="29">
        <f t="shared" si="17"/>
        <v>850</v>
      </c>
    </row>
    <row r="1153" spans="1:7">
      <c r="A1153" s="29" t="s">
        <v>382</v>
      </c>
      <c r="B1153" s="29" t="s">
        <v>383</v>
      </c>
      <c r="C1153" s="29" t="s">
        <v>1003</v>
      </c>
      <c r="D1153" s="29" t="s">
        <v>1074</v>
      </c>
      <c r="E1153" s="29"/>
      <c r="F1153" s="29">
        <v>456</v>
      </c>
      <c r="G1153" s="29">
        <f t="shared" si="17"/>
        <v>456</v>
      </c>
    </row>
    <row r="1154" spans="1:7">
      <c r="A1154" s="29" t="s">
        <v>382</v>
      </c>
      <c r="B1154" s="29" t="s">
        <v>383</v>
      </c>
      <c r="C1154" s="29" t="s">
        <v>578</v>
      </c>
      <c r="D1154" s="29" t="s">
        <v>1112</v>
      </c>
      <c r="E1154" s="29"/>
      <c r="F1154" s="29">
        <v>271</v>
      </c>
      <c r="G1154" s="29">
        <f t="shared" si="17"/>
        <v>271</v>
      </c>
    </row>
    <row r="1155" spans="1:7">
      <c r="A1155" s="29" t="s">
        <v>382</v>
      </c>
      <c r="B1155" s="29" t="s">
        <v>383</v>
      </c>
      <c r="C1155" s="29" t="s">
        <v>578</v>
      </c>
      <c r="D1155" s="29" t="s">
        <v>1080</v>
      </c>
      <c r="E1155" s="29"/>
      <c r="F1155" s="29">
        <v>975</v>
      </c>
      <c r="G1155" s="29">
        <f t="shared" si="17"/>
        <v>975</v>
      </c>
    </row>
    <row r="1156" spans="1:7">
      <c r="A1156" s="29" t="s">
        <v>382</v>
      </c>
      <c r="B1156" s="29" t="s">
        <v>383</v>
      </c>
      <c r="C1156" s="29" t="s">
        <v>578</v>
      </c>
      <c r="D1156" s="29" t="s">
        <v>1074</v>
      </c>
      <c r="E1156" s="29"/>
      <c r="F1156" s="29">
        <v>528</v>
      </c>
      <c r="G1156" s="29">
        <f t="shared" si="17"/>
        <v>528</v>
      </c>
    </row>
    <row r="1157" spans="1:7">
      <c r="A1157" s="29" t="s">
        <v>382</v>
      </c>
      <c r="B1157" s="29" t="s">
        <v>383</v>
      </c>
      <c r="C1157" s="29" t="s">
        <v>583</v>
      </c>
      <c r="D1157" s="29" t="s">
        <v>1080</v>
      </c>
      <c r="E1157" s="29"/>
      <c r="F1157" s="29">
        <v>150</v>
      </c>
      <c r="G1157" s="29">
        <f t="shared" si="17"/>
        <v>150</v>
      </c>
    </row>
    <row r="1158" spans="1:7">
      <c r="A1158" s="29" t="s">
        <v>382</v>
      </c>
      <c r="B1158" s="29" t="s">
        <v>383</v>
      </c>
      <c r="C1158" s="29" t="s">
        <v>583</v>
      </c>
      <c r="D1158" s="29" t="s">
        <v>1074</v>
      </c>
      <c r="E1158" s="29"/>
      <c r="F1158" s="29">
        <v>125</v>
      </c>
      <c r="G1158" s="29">
        <f t="shared" si="17"/>
        <v>125</v>
      </c>
    </row>
    <row r="1159" spans="1:7">
      <c r="A1159" s="29" t="s">
        <v>382</v>
      </c>
      <c r="B1159" s="29" t="s">
        <v>383</v>
      </c>
      <c r="C1159" s="29" t="s">
        <v>1271</v>
      </c>
      <c r="D1159" s="29" t="s">
        <v>1073</v>
      </c>
      <c r="E1159" s="29"/>
      <c r="F1159" s="29">
        <v>53</v>
      </c>
      <c r="G1159" s="29">
        <f t="shared" si="17"/>
        <v>53</v>
      </c>
    </row>
    <row r="1160" spans="1:7">
      <c r="A1160" s="29" t="s">
        <v>382</v>
      </c>
      <c r="B1160" s="29" t="s">
        <v>383</v>
      </c>
      <c r="C1160" s="29" t="s">
        <v>1017</v>
      </c>
      <c r="D1160" s="29" t="s">
        <v>1073</v>
      </c>
      <c r="E1160" s="29"/>
      <c r="F1160" s="29">
        <v>732</v>
      </c>
      <c r="G1160" s="29">
        <f t="shared" si="17"/>
        <v>732</v>
      </c>
    </row>
    <row r="1161" spans="1:7">
      <c r="A1161" s="29" t="s">
        <v>382</v>
      </c>
      <c r="B1161" s="29" t="s">
        <v>383</v>
      </c>
      <c r="C1161" s="29" t="s">
        <v>1017</v>
      </c>
      <c r="D1161" s="29" t="s">
        <v>1134</v>
      </c>
      <c r="E1161" s="29"/>
      <c r="F1161" s="29">
        <v>110</v>
      </c>
      <c r="G1161" s="29">
        <f t="shared" si="17"/>
        <v>110</v>
      </c>
    </row>
    <row r="1162" spans="1:7">
      <c r="A1162" s="29" t="s">
        <v>382</v>
      </c>
      <c r="B1162" s="29" t="s">
        <v>383</v>
      </c>
      <c r="C1162" s="29" t="s">
        <v>1270</v>
      </c>
      <c r="D1162" s="29" t="s">
        <v>1095</v>
      </c>
      <c r="E1162" s="29"/>
      <c r="F1162" s="29">
        <v>830</v>
      </c>
      <c r="G1162" s="29">
        <f t="shared" si="17"/>
        <v>830</v>
      </c>
    </row>
    <row r="1163" spans="1:7">
      <c r="A1163" s="29" t="s">
        <v>382</v>
      </c>
      <c r="B1163" s="29" t="s">
        <v>383</v>
      </c>
      <c r="C1163" s="29" t="s">
        <v>1269</v>
      </c>
      <c r="D1163" s="29" t="s">
        <v>1093</v>
      </c>
      <c r="E1163" s="29"/>
      <c r="F1163" s="29">
        <v>288</v>
      </c>
      <c r="G1163" s="29">
        <f t="shared" si="17"/>
        <v>288</v>
      </c>
    </row>
    <row r="1164" spans="1:7">
      <c r="A1164" s="29" t="s">
        <v>382</v>
      </c>
      <c r="B1164" s="29" t="s">
        <v>383</v>
      </c>
      <c r="C1164" s="29" t="s">
        <v>1268</v>
      </c>
      <c r="D1164" s="29" t="s">
        <v>1073</v>
      </c>
      <c r="E1164" s="29"/>
      <c r="F1164" s="29">
        <v>62</v>
      </c>
      <c r="G1164" s="29">
        <f t="shared" si="17"/>
        <v>62</v>
      </c>
    </row>
    <row r="1165" spans="1:7">
      <c r="A1165" s="29" t="s">
        <v>382</v>
      </c>
      <c r="B1165" s="29" t="s">
        <v>383</v>
      </c>
      <c r="C1165" s="29" t="s">
        <v>1267</v>
      </c>
      <c r="D1165" s="29" t="s">
        <v>1095</v>
      </c>
      <c r="E1165" s="29"/>
      <c r="F1165" s="29"/>
      <c r="G1165" s="29">
        <f t="shared" si="17"/>
        <v>0</v>
      </c>
    </row>
    <row r="1166" spans="1:7">
      <c r="A1166" s="29" t="s">
        <v>382</v>
      </c>
      <c r="B1166" s="29" t="s">
        <v>383</v>
      </c>
      <c r="C1166" s="29" t="s">
        <v>1267</v>
      </c>
      <c r="D1166" s="29" t="s">
        <v>1073</v>
      </c>
      <c r="E1166" s="29"/>
      <c r="F1166" s="29">
        <v>916</v>
      </c>
      <c r="G1166" s="29">
        <f t="shared" si="17"/>
        <v>916</v>
      </c>
    </row>
    <row r="1167" spans="1:7">
      <c r="A1167" s="29" t="s">
        <v>382</v>
      </c>
      <c r="B1167" s="29" t="s">
        <v>383</v>
      </c>
      <c r="C1167" s="29" t="s">
        <v>1267</v>
      </c>
      <c r="D1167" s="29" t="s">
        <v>1074</v>
      </c>
      <c r="E1167" s="29"/>
      <c r="F1167" s="29">
        <v>201</v>
      </c>
      <c r="G1167" s="29">
        <f t="shared" si="17"/>
        <v>201</v>
      </c>
    </row>
    <row r="1168" spans="1:7">
      <c r="A1168" s="29" t="s">
        <v>382</v>
      </c>
      <c r="B1168" s="29" t="s">
        <v>383</v>
      </c>
      <c r="C1168" s="29" t="s">
        <v>1266</v>
      </c>
      <c r="D1168" s="29" t="s">
        <v>1073</v>
      </c>
      <c r="E1168" s="29"/>
      <c r="F1168" s="29">
        <v>6</v>
      </c>
      <c r="G1168" s="29">
        <f t="shared" si="17"/>
        <v>6</v>
      </c>
    </row>
    <row r="1169" spans="1:7">
      <c r="A1169" s="29" t="s">
        <v>382</v>
      </c>
      <c r="B1169" s="29" t="s">
        <v>383</v>
      </c>
      <c r="C1169" s="29" t="s">
        <v>1266</v>
      </c>
      <c r="D1169" s="29" t="s">
        <v>1265</v>
      </c>
      <c r="E1169" s="29"/>
      <c r="F1169" s="29">
        <v>6</v>
      </c>
      <c r="G1169" s="29">
        <f t="shared" si="17"/>
        <v>6</v>
      </c>
    </row>
    <row r="1170" spans="1:7">
      <c r="A1170" s="29" t="s">
        <v>382</v>
      </c>
      <c r="B1170" s="29" t="s">
        <v>383</v>
      </c>
      <c r="C1170" s="29" t="s">
        <v>1264</v>
      </c>
      <c r="D1170" s="29" t="s">
        <v>1095</v>
      </c>
      <c r="E1170" s="29"/>
      <c r="F1170" s="29">
        <v>188</v>
      </c>
      <c r="G1170" s="29">
        <f t="shared" si="17"/>
        <v>188</v>
      </c>
    </row>
    <row r="1171" spans="1:7">
      <c r="A1171" s="29" t="s">
        <v>382</v>
      </c>
      <c r="B1171" s="29" t="s">
        <v>383</v>
      </c>
      <c r="C1171" s="29" t="s">
        <v>584</v>
      </c>
      <c r="D1171" s="29" t="s">
        <v>1095</v>
      </c>
      <c r="E1171" s="29"/>
      <c r="F1171" s="29"/>
      <c r="G1171" s="29">
        <f t="shared" si="17"/>
        <v>0</v>
      </c>
    </row>
    <row r="1172" spans="1:7">
      <c r="A1172" s="29" t="s">
        <v>382</v>
      </c>
      <c r="B1172" s="29" t="s">
        <v>383</v>
      </c>
      <c r="C1172" s="29" t="s">
        <v>584</v>
      </c>
      <c r="D1172" s="29" t="s">
        <v>1073</v>
      </c>
      <c r="E1172" s="29"/>
      <c r="F1172" s="29">
        <v>12</v>
      </c>
      <c r="G1172" s="29">
        <f t="shared" si="17"/>
        <v>12</v>
      </c>
    </row>
    <row r="1173" spans="1:7">
      <c r="A1173" s="29" t="s">
        <v>382</v>
      </c>
      <c r="B1173" s="29" t="s">
        <v>383</v>
      </c>
      <c r="C1173" s="29" t="s">
        <v>1263</v>
      </c>
      <c r="D1173" s="29" t="s">
        <v>1074</v>
      </c>
      <c r="E1173" s="29"/>
      <c r="F1173" s="29">
        <v>15</v>
      </c>
      <c r="G1173" s="29">
        <f t="shared" si="17"/>
        <v>15</v>
      </c>
    </row>
    <row r="1174" spans="1:7">
      <c r="A1174" s="29" t="s">
        <v>384</v>
      </c>
      <c r="B1174" s="29" t="s">
        <v>385</v>
      </c>
      <c r="C1174" s="29" t="s">
        <v>1262</v>
      </c>
      <c r="D1174" s="29" t="s">
        <v>1073</v>
      </c>
      <c r="E1174" s="29"/>
      <c r="F1174" s="29">
        <v>1560</v>
      </c>
      <c r="G1174" s="29">
        <f t="shared" si="17"/>
        <v>1560</v>
      </c>
    </row>
    <row r="1175" spans="1:7">
      <c r="A1175" s="29" t="s">
        <v>384</v>
      </c>
      <c r="B1175" s="29" t="s">
        <v>385</v>
      </c>
      <c r="C1175" s="29" t="s">
        <v>781</v>
      </c>
      <c r="D1175" s="29" t="s">
        <v>1073</v>
      </c>
      <c r="E1175" s="29"/>
      <c r="F1175" s="29"/>
      <c r="G1175" s="29">
        <f t="shared" si="17"/>
        <v>0</v>
      </c>
    </row>
    <row r="1176" spans="1:7">
      <c r="A1176" s="29" t="s">
        <v>384</v>
      </c>
      <c r="B1176" s="29" t="s">
        <v>385</v>
      </c>
      <c r="C1176" s="29" t="s">
        <v>542</v>
      </c>
      <c r="D1176" s="29" t="s">
        <v>1074</v>
      </c>
      <c r="E1176" s="29"/>
      <c r="F1176" s="29">
        <v>200</v>
      </c>
      <c r="G1176" s="29">
        <f t="shared" ref="G1176:G1239" si="18">E1176+F1176</f>
        <v>200</v>
      </c>
    </row>
    <row r="1177" spans="1:7">
      <c r="A1177" s="29" t="s">
        <v>384</v>
      </c>
      <c r="B1177" s="29" t="s">
        <v>385</v>
      </c>
      <c r="C1177" s="29" t="s">
        <v>1261</v>
      </c>
      <c r="D1177" s="29" t="s">
        <v>1074</v>
      </c>
      <c r="E1177" s="29"/>
      <c r="F1177" s="29"/>
      <c r="G1177" s="29">
        <f t="shared" si="18"/>
        <v>0</v>
      </c>
    </row>
    <row r="1178" spans="1:7">
      <c r="A1178" s="29" t="s">
        <v>384</v>
      </c>
      <c r="B1178" s="29" t="s">
        <v>385</v>
      </c>
      <c r="C1178" s="29" t="s">
        <v>1260</v>
      </c>
      <c r="D1178" s="29" t="s">
        <v>1073</v>
      </c>
      <c r="E1178" s="29"/>
      <c r="F1178" s="29"/>
      <c r="G1178" s="29">
        <f t="shared" si="18"/>
        <v>0</v>
      </c>
    </row>
    <row r="1179" spans="1:7">
      <c r="A1179" s="29" t="s">
        <v>384</v>
      </c>
      <c r="B1179" s="29" t="s">
        <v>385</v>
      </c>
      <c r="C1179" s="29" t="s">
        <v>953</v>
      </c>
      <c r="D1179" s="29" t="s">
        <v>1074</v>
      </c>
      <c r="E1179" s="29"/>
      <c r="F1179" s="29">
        <v>255</v>
      </c>
      <c r="G1179" s="29">
        <f t="shared" si="18"/>
        <v>255</v>
      </c>
    </row>
    <row r="1180" spans="1:7">
      <c r="A1180" s="29" t="s">
        <v>384</v>
      </c>
      <c r="B1180" s="29" t="s">
        <v>385</v>
      </c>
      <c r="C1180" s="29" t="s">
        <v>967</v>
      </c>
      <c r="D1180" s="29" t="s">
        <v>1073</v>
      </c>
      <c r="E1180" s="29"/>
      <c r="F1180" s="29">
        <v>184</v>
      </c>
      <c r="G1180" s="29">
        <f t="shared" si="18"/>
        <v>184</v>
      </c>
    </row>
    <row r="1181" spans="1:7">
      <c r="A1181" s="29" t="s">
        <v>384</v>
      </c>
      <c r="B1181" s="29" t="s">
        <v>385</v>
      </c>
      <c r="C1181" s="29" t="s">
        <v>1259</v>
      </c>
      <c r="D1181" s="29" t="s">
        <v>1073</v>
      </c>
      <c r="E1181" s="29"/>
      <c r="F1181" s="29"/>
      <c r="G1181" s="29">
        <f t="shared" si="18"/>
        <v>0</v>
      </c>
    </row>
    <row r="1182" spans="1:7">
      <c r="A1182" s="29" t="s">
        <v>386</v>
      </c>
      <c r="B1182" s="29" t="s">
        <v>387</v>
      </c>
      <c r="C1182" s="29" t="s">
        <v>1258</v>
      </c>
      <c r="D1182" s="29" t="s">
        <v>1073</v>
      </c>
      <c r="E1182" s="29"/>
      <c r="F1182" s="29"/>
      <c r="G1182" s="29">
        <f t="shared" si="18"/>
        <v>0</v>
      </c>
    </row>
    <row r="1183" spans="1:7">
      <c r="A1183" s="29" t="s">
        <v>386</v>
      </c>
      <c r="B1183" s="29" t="s">
        <v>387</v>
      </c>
      <c r="C1183" s="29" t="s">
        <v>1257</v>
      </c>
      <c r="D1183" s="29" t="s">
        <v>1073</v>
      </c>
      <c r="E1183" s="29"/>
      <c r="F1183" s="29">
        <v>480</v>
      </c>
      <c r="G1183" s="29">
        <f t="shared" si="18"/>
        <v>480</v>
      </c>
    </row>
    <row r="1184" spans="1:7">
      <c r="A1184" s="29" t="s">
        <v>386</v>
      </c>
      <c r="B1184" s="29" t="s">
        <v>387</v>
      </c>
      <c r="C1184" s="29" t="s">
        <v>1256</v>
      </c>
      <c r="D1184" s="29" t="s">
        <v>1073</v>
      </c>
      <c r="E1184" s="29"/>
      <c r="F1184" s="29">
        <v>1552</v>
      </c>
      <c r="G1184" s="29">
        <f t="shared" si="18"/>
        <v>1552</v>
      </c>
    </row>
    <row r="1185" spans="1:7">
      <c r="A1185" s="29" t="s">
        <v>386</v>
      </c>
      <c r="B1185" s="29" t="s">
        <v>387</v>
      </c>
      <c r="C1185" s="29" t="s">
        <v>1256</v>
      </c>
      <c r="D1185" s="29" t="s">
        <v>1074</v>
      </c>
      <c r="E1185" s="29"/>
      <c r="F1185" s="29"/>
      <c r="G1185" s="29">
        <f t="shared" si="18"/>
        <v>0</v>
      </c>
    </row>
    <row r="1186" spans="1:7">
      <c r="A1186" s="29" t="s">
        <v>386</v>
      </c>
      <c r="B1186" s="29" t="s">
        <v>387</v>
      </c>
      <c r="C1186" s="29" t="s">
        <v>1255</v>
      </c>
      <c r="D1186" s="29" t="s">
        <v>1073</v>
      </c>
      <c r="E1186" s="29"/>
      <c r="F1186" s="29"/>
      <c r="G1186" s="29">
        <f t="shared" si="18"/>
        <v>0</v>
      </c>
    </row>
    <row r="1187" spans="1:7">
      <c r="A1187" s="29" t="s">
        <v>386</v>
      </c>
      <c r="B1187" s="29" t="s">
        <v>387</v>
      </c>
      <c r="C1187" s="29" t="s">
        <v>1108</v>
      </c>
      <c r="D1187" s="29" t="s">
        <v>1073</v>
      </c>
      <c r="E1187" s="29"/>
      <c r="F1187" s="29"/>
      <c r="G1187" s="29">
        <f t="shared" si="18"/>
        <v>0</v>
      </c>
    </row>
    <row r="1188" spans="1:7">
      <c r="A1188" s="29" t="s">
        <v>386</v>
      </c>
      <c r="B1188" s="29" t="s">
        <v>387</v>
      </c>
      <c r="C1188" s="29" t="s">
        <v>562</v>
      </c>
      <c r="D1188" s="29" t="s">
        <v>1074</v>
      </c>
      <c r="E1188" s="29"/>
      <c r="F1188" s="29">
        <v>314</v>
      </c>
      <c r="G1188" s="29">
        <f t="shared" si="18"/>
        <v>314</v>
      </c>
    </row>
    <row r="1189" spans="1:7">
      <c r="A1189" s="29" t="s">
        <v>386</v>
      </c>
      <c r="B1189" s="29" t="s">
        <v>387</v>
      </c>
      <c r="C1189" s="29" t="s">
        <v>1254</v>
      </c>
      <c r="D1189" s="29" t="s">
        <v>1175</v>
      </c>
      <c r="E1189" s="29"/>
      <c r="F1189" s="29">
        <v>1555</v>
      </c>
      <c r="G1189" s="29">
        <f t="shared" si="18"/>
        <v>1555</v>
      </c>
    </row>
    <row r="1190" spans="1:7">
      <c r="A1190" s="29" t="s">
        <v>386</v>
      </c>
      <c r="B1190" s="29" t="s">
        <v>387</v>
      </c>
      <c r="C1190" s="29" t="s">
        <v>1253</v>
      </c>
      <c r="D1190" s="29" t="s">
        <v>1073</v>
      </c>
      <c r="E1190" s="29"/>
      <c r="F1190" s="29">
        <v>28</v>
      </c>
      <c r="G1190" s="29">
        <f t="shared" si="18"/>
        <v>28</v>
      </c>
    </row>
    <row r="1191" spans="1:7">
      <c r="A1191" s="29" t="s">
        <v>386</v>
      </c>
      <c r="B1191" s="29" t="s">
        <v>387</v>
      </c>
      <c r="C1191" s="29" t="s">
        <v>1252</v>
      </c>
      <c r="D1191" s="29" t="s">
        <v>1074</v>
      </c>
      <c r="E1191" s="29"/>
      <c r="F1191" s="29">
        <v>2000</v>
      </c>
      <c r="G1191" s="29">
        <f t="shared" si="18"/>
        <v>2000</v>
      </c>
    </row>
    <row r="1192" spans="1:7">
      <c r="A1192" s="29" t="s">
        <v>386</v>
      </c>
      <c r="B1192" s="29" t="s">
        <v>387</v>
      </c>
      <c r="C1192" s="29" t="s">
        <v>1251</v>
      </c>
      <c r="D1192" s="29" t="s">
        <v>1191</v>
      </c>
      <c r="E1192" s="29"/>
      <c r="F1192" s="29">
        <v>52</v>
      </c>
      <c r="G1192" s="29">
        <f t="shared" si="18"/>
        <v>52</v>
      </c>
    </row>
    <row r="1193" spans="1:7">
      <c r="A1193" s="29" t="s">
        <v>386</v>
      </c>
      <c r="B1193" s="29" t="s">
        <v>387</v>
      </c>
      <c r="C1193" s="29" t="s">
        <v>1251</v>
      </c>
      <c r="D1193" s="29" t="s">
        <v>1093</v>
      </c>
      <c r="E1193" s="29"/>
      <c r="F1193" s="29">
        <v>173</v>
      </c>
      <c r="G1193" s="29">
        <f t="shared" si="18"/>
        <v>173</v>
      </c>
    </row>
    <row r="1194" spans="1:7">
      <c r="A1194" s="29" t="s">
        <v>386</v>
      </c>
      <c r="B1194" s="29" t="s">
        <v>387</v>
      </c>
      <c r="C1194" s="29" t="s">
        <v>1251</v>
      </c>
      <c r="D1194" s="29" t="s">
        <v>1074</v>
      </c>
      <c r="E1194" s="29"/>
      <c r="F1194" s="29">
        <v>42</v>
      </c>
      <c r="G1194" s="29">
        <f t="shared" si="18"/>
        <v>42</v>
      </c>
    </row>
    <row r="1195" spans="1:7">
      <c r="A1195" s="29" t="s">
        <v>388</v>
      </c>
      <c r="B1195" s="29" t="s">
        <v>389</v>
      </c>
      <c r="C1195" s="29" t="s">
        <v>1250</v>
      </c>
      <c r="D1195" s="29" t="s">
        <v>1093</v>
      </c>
      <c r="E1195" s="29"/>
      <c r="F1195" s="29"/>
      <c r="G1195" s="29">
        <f t="shared" si="18"/>
        <v>0</v>
      </c>
    </row>
    <row r="1196" spans="1:7">
      <c r="A1196" s="29" t="s">
        <v>388</v>
      </c>
      <c r="B1196" s="29" t="s">
        <v>389</v>
      </c>
      <c r="C1196" s="29" t="s">
        <v>473</v>
      </c>
      <c r="D1196" s="29" t="s">
        <v>1112</v>
      </c>
      <c r="E1196" s="29"/>
      <c r="F1196" s="29">
        <v>1800000</v>
      </c>
      <c r="G1196" s="29">
        <f t="shared" si="18"/>
        <v>1800000</v>
      </c>
    </row>
    <row r="1197" spans="1:7">
      <c r="A1197" s="29" t="s">
        <v>388</v>
      </c>
      <c r="B1197" s="29" t="s">
        <v>389</v>
      </c>
      <c r="C1197" s="29" t="s">
        <v>603</v>
      </c>
      <c r="D1197" s="29" t="s">
        <v>1073</v>
      </c>
      <c r="E1197" s="29"/>
      <c r="F1197" s="29"/>
      <c r="G1197" s="29">
        <f t="shared" si="18"/>
        <v>0</v>
      </c>
    </row>
    <row r="1198" spans="1:7">
      <c r="A1198" s="29" t="s">
        <v>388</v>
      </c>
      <c r="B1198" s="29" t="s">
        <v>389</v>
      </c>
      <c r="C1198" s="29" t="s">
        <v>476</v>
      </c>
      <c r="D1198" s="29" t="s">
        <v>1075</v>
      </c>
      <c r="E1198" s="29"/>
      <c r="F1198" s="29">
        <v>190000</v>
      </c>
      <c r="G1198" s="29">
        <f t="shared" si="18"/>
        <v>190000</v>
      </c>
    </row>
    <row r="1199" spans="1:7">
      <c r="A1199" s="29" t="s">
        <v>388</v>
      </c>
      <c r="B1199" s="29" t="s">
        <v>389</v>
      </c>
      <c r="C1199" s="29" t="s">
        <v>1768</v>
      </c>
      <c r="D1199" s="29" t="s">
        <v>1398</v>
      </c>
      <c r="E1199" s="29"/>
      <c r="F1199" s="29"/>
      <c r="G1199" s="29">
        <f t="shared" si="18"/>
        <v>0</v>
      </c>
    </row>
    <row r="1200" spans="1:7">
      <c r="A1200" s="29" t="s">
        <v>388</v>
      </c>
      <c r="B1200" s="29" t="s">
        <v>389</v>
      </c>
      <c r="C1200" s="29" t="s">
        <v>618</v>
      </c>
      <c r="D1200" s="29" t="s">
        <v>1073</v>
      </c>
      <c r="E1200" s="29"/>
      <c r="F1200" s="29">
        <v>111</v>
      </c>
      <c r="G1200" s="29">
        <f t="shared" si="18"/>
        <v>111</v>
      </c>
    </row>
    <row r="1201" spans="1:7">
      <c r="A1201" s="29" t="s">
        <v>388</v>
      </c>
      <c r="B1201" s="29" t="s">
        <v>389</v>
      </c>
      <c r="C1201" s="29" t="s">
        <v>485</v>
      </c>
      <c r="D1201" s="29" t="s">
        <v>1112</v>
      </c>
      <c r="E1201" s="29"/>
      <c r="F1201" s="29"/>
      <c r="G1201" s="29">
        <f t="shared" si="18"/>
        <v>0</v>
      </c>
    </row>
    <row r="1202" spans="1:7">
      <c r="A1202" s="29" t="s">
        <v>388</v>
      </c>
      <c r="B1202" s="29" t="s">
        <v>389</v>
      </c>
      <c r="C1202" s="29" t="s">
        <v>492</v>
      </c>
      <c r="D1202" s="29" t="s">
        <v>1112</v>
      </c>
      <c r="E1202" s="29"/>
      <c r="F1202" s="29"/>
      <c r="G1202" s="29">
        <f t="shared" si="18"/>
        <v>0</v>
      </c>
    </row>
    <row r="1203" spans="1:7">
      <c r="A1203" s="29" t="s">
        <v>388</v>
      </c>
      <c r="B1203" s="29" t="s">
        <v>389</v>
      </c>
      <c r="C1203" s="29" t="s">
        <v>493</v>
      </c>
      <c r="D1203" s="29" t="s">
        <v>1101</v>
      </c>
      <c r="E1203" s="29"/>
      <c r="F1203" s="29"/>
      <c r="G1203" s="29">
        <f t="shared" si="18"/>
        <v>0</v>
      </c>
    </row>
    <row r="1204" spans="1:7">
      <c r="A1204" s="29" t="s">
        <v>388</v>
      </c>
      <c r="B1204" s="29" t="s">
        <v>389</v>
      </c>
      <c r="C1204" s="29" t="s">
        <v>494</v>
      </c>
      <c r="D1204" s="29" t="s">
        <v>1101</v>
      </c>
      <c r="E1204" s="29"/>
      <c r="F1204" s="29">
        <v>35418</v>
      </c>
      <c r="G1204" s="29">
        <f t="shared" si="18"/>
        <v>35418</v>
      </c>
    </row>
    <row r="1205" spans="1:7">
      <c r="A1205" s="29" t="s">
        <v>388</v>
      </c>
      <c r="B1205" s="29" t="s">
        <v>389</v>
      </c>
      <c r="C1205" s="29" t="s">
        <v>502</v>
      </c>
      <c r="D1205" s="29" t="s">
        <v>1073</v>
      </c>
      <c r="E1205" s="29"/>
      <c r="F1205" s="29"/>
      <c r="G1205" s="29">
        <f t="shared" si="18"/>
        <v>0</v>
      </c>
    </row>
    <row r="1206" spans="1:7">
      <c r="A1206" s="29" t="s">
        <v>388</v>
      </c>
      <c r="B1206" s="29" t="s">
        <v>389</v>
      </c>
      <c r="C1206" s="29" t="s">
        <v>687</v>
      </c>
      <c r="D1206" s="29" t="s">
        <v>1675</v>
      </c>
      <c r="E1206" s="29"/>
      <c r="F1206" s="29">
        <v>6</v>
      </c>
      <c r="G1206" s="29">
        <f t="shared" si="18"/>
        <v>6</v>
      </c>
    </row>
    <row r="1207" spans="1:7">
      <c r="A1207" s="29" t="s">
        <v>388</v>
      </c>
      <c r="B1207" s="29" t="s">
        <v>389</v>
      </c>
      <c r="C1207" s="29" t="s">
        <v>702</v>
      </c>
      <c r="D1207" s="29" t="s">
        <v>1073</v>
      </c>
      <c r="E1207" s="29"/>
      <c r="F1207" s="29"/>
      <c r="G1207" s="29">
        <f t="shared" si="18"/>
        <v>0</v>
      </c>
    </row>
    <row r="1208" spans="1:7">
      <c r="A1208" s="29" t="s">
        <v>388</v>
      </c>
      <c r="B1208" s="29" t="s">
        <v>389</v>
      </c>
      <c r="C1208" s="29" t="s">
        <v>726</v>
      </c>
      <c r="D1208" s="29" t="s">
        <v>1073</v>
      </c>
      <c r="E1208" s="29"/>
      <c r="F1208" s="29"/>
      <c r="G1208" s="29">
        <f t="shared" si="18"/>
        <v>0</v>
      </c>
    </row>
    <row r="1209" spans="1:7">
      <c r="A1209" s="29" t="s">
        <v>388</v>
      </c>
      <c r="B1209" s="29" t="s">
        <v>389</v>
      </c>
      <c r="C1209" s="29" t="s">
        <v>787</v>
      </c>
      <c r="D1209" s="29" t="s">
        <v>1093</v>
      </c>
      <c r="E1209" s="29"/>
      <c r="F1209" s="29">
        <v>30</v>
      </c>
      <c r="G1209" s="29">
        <f t="shared" si="18"/>
        <v>30</v>
      </c>
    </row>
    <row r="1210" spans="1:7">
      <c r="A1210" s="29" t="s">
        <v>388</v>
      </c>
      <c r="B1210" s="29" t="s">
        <v>389</v>
      </c>
      <c r="C1210" s="29" t="s">
        <v>793</v>
      </c>
      <c r="D1210" s="29" t="s">
        <v>1074</v>
      </c>
      <c r="E1210" s="29"/>
      <c r="F1210" s="29">
        <v>1000</v>
      </c>
      <c r="G1210" s="29">
        <f t="shared" si="18"/>
        <v>1000</v>
      </c>
    </row>
    <row r="1211" spans="1:7">
      <c r="A1211" s="29" t="s">
        <v>388</v>
      </c>
      <c r="B1211" s="29" t="s">
        <v>389</v>
      </c>
      <c r="C1211" s="29" t="s">
        <v>795</v>
      </c>
      <c r="D1211" s="29" t="s">
        <v>1074</v>
      </c>
      <c r="E1211" s="29"/>
      <c r="F1211" s="29">
        <v>623</v>
      </c>
      <c r="G1211" s="29">
        <f t="shared" si="18"/>
        <v>623</v>
      </c>
    </row>
    <row r="1212" spans="1:7">
      <c r="A1212" s="29" t="s">
        <v>388</v>
      </c>
      <c r="B1212" s="29" t="s">
        <v>389</v>
      </c>
      <c r="C1212" s="29" t="s">
        <v>545</v>
      </c>
      <c r="D1212" s="29" t="s">
        <v>1074</v>
      </c>
      <c r="E1212" s="29"/>
      <c r="F1212" s="29"/>
      <c r="G1212" s="29">
        <f t="shared" si="18"/>
        <v>0</v>
      </c>
    </row>
    <row r="1213" spans="1:7">
      <c r="A1213" s="29" t="s">
        <v>388</v>
      </c>
      <c r="B1213" s="29" t="s">
        <v>389</v>
      </c>
      <c r="C1213" s="29" t="s">
        <v>815</v>
      </c>
      <c r="D1213" s="29" t="s">
        <v>1073</v>
      </c>
      <c r="E1213" s="29"/>
      <c r="F1213" s="29"/>
      <c r="G1213" s="29">
        <f t="shared" si="18"/>
        <v>0</v>
      </c>
    </row>
    <row r="1214" spans="1:7">
      <c r="A1214" s="29" t="s">
        <v>388</v>
      </c>
      <c r="B1214" s="29" t="s">
        <v>389</v>
      </c>
      <c r="C1214" s="29" t="s">
        <v>854</v>
      </c>
      <c r="D1214" s="29" t="s">
        <v>1073</v>
      </c>
      <c r="E1214" s="29"/>
      <c r="F1214" s="29"/>
      <c r="G1214" s="29">
        <f t="shared" si="18"/>
        <v>0</v>
      </c>
    </row>
    <row r="1215" spans="1:7">
      <c r="A1215" s="29" t="s">
        <v>388</v>
      </c>
      <c r="B1215" s="29" t="s">
        <v>389</v>
      </c>
      <c r="C1215" s="29" t="s">
        <v>854</v>
      </c>
      <c r="D1215" s="29" t="s">
        <v>1074</v>
      </c>
      <c r="E1215" s="29"/>
      <c r="F1215" s="29"/>
      <c r="G1215" s="29">
        <f t="shared" si="18"/>
        <v>0</v>
      </c>
    </row>
    <row r="1216" spans="1:7">
      <c r="A1216" s="29" t="s">
        <v>388</v>
      </c>
      <c r="B1216" s="29" t="s">
        <v>389</v>
      </c>
      <c r="C1216" s="29" t="s">
        <v>875</v>
      </c>
      <c r="D1216" s="29" t="s">
        <v>1073</v>
      </c>
      <c r="E1216" s="29"/>
      <c r="F1216" s="29">
        <v>10000</v>
      </c>
      <c r="G1216" s="29">
        <f t="shared" si="18"/>
        <v>10000</v>
      </c>
    </row>
    <row r="1217" spans="1:7">
      <c r="A1217" s="29" t="s">
        <v>388</v>
      </c>
      <c r="B1217" s="29" t="s">
        <v>389</v>
      </c>
      <c r="C1217" s="29" t="s">
        <v>557</v>
      </c>
      <c r="D1217" s="29" t="s">
        <v>1074</v>
      </c>
      <c r="E1217" s="29"/>
      <c r="F1217" s="29"/>
      <c r="G1217" s="29">
        <f t="shared" si="18"/>
        <v>0</v>
      </c>
    </row>
    <row r="1218" spans="1:7">
      <c r="A1218" s="29" t="s">
        <v>388</v>
      </c>
      <c r="B1218" s="29" t="s">
        <v>389</v>
      </c>
      <c r="C1218" s="29" t="s">
        <v>567</v>
      </c>
      <c r="D1218" s="29" t="s">
        <v>1200</v>
      </c>
      <c r="E1218" s="29"/>
      <c r="F1218" s="29"/>
      <c r="G1218" s="29">
        <f t="shared" si="18"/>
        <v>0</v>
      </c>
    </row>
    <row r="1219" spans="1:7">
      <c r="A1219" s="29" t="s">
        <v>388</v>
      </c>
      <c r="B1219" s="29" t="s">
        <v>389</v>
      </c>
      <c r="C1219" s="29" t="s">
        <v>568</v>
      </c>
      <c r="D1219" s="29" t="s">
        <v>1074</v>
      </c>
      <c r="E1219" s="29"/>
      <c r="F1219" s="29">
        <v>104539</v>
      </c>
      <c r="G1219" s="29">
        <f t="shared" si="18"/>
        <v>104539</v>
      </c>
    </row>
    <row r="1220" spans="1:7">
      <c r="A1220" s="29" t="s">
        <v>388</v>
      </c>
      <c r="B1220" s="29" t="s">
        <v>389</v>
      </c>
      <c r="C1220" s="29" t="s">
        <v>576</v>
      </c>
      <c r="D1220" s="29" t="s">
        <v>1112</v>
      </c>
      <c r="E1220" s="29"/>
      <c r="F1220" s="29"/>
      <c r="G1220" s="29">
        <f t="shared" si="18"/>
        <v>0</v>
      </c>
    </row>
    <row r="1221" spans="1:7">
      <c r="A1221" s="29" t="s">
        <v>390</v>
      </c>
      <c r="B1221" s="29" t="s">
        <v>391</v>
      </c>
      <c r="C1221" s="29" t="s">
        <v>1676</v>
      </c>
      <c r="D1221" s="29" t="s">
        <v>1080</v>
      </c>
      <c r="E1221" s="29"/>
      <c r="F1221" s="29"/>
      <c r="G1221" s="29">
        <f t="shared" si="18"/>
        <v>0</v>
      </c>
    </row>
    <row r="1222" spans="1:7">
      <c r="A1222" s="29" t="s">
        <v>390</v>
      </c>
      <c r="B1222" s="29" t="s">
        <v>391</v>
      </c>
      <c r="C1222" s="29" t="s">
        <v>1443</v>
      </c>
      <c r="D1222" s="29" t="s">
        <v>1675</v>
      </c>
      <c r="E1222" s="29"/>
      <c r="F1222" s="29">
        <v>166</v>
      </c>
      <c r="G1222" s="29">
        <f t="shared" si="18"/>
        <v>166</v>
      </c>
    </row>
    <row r="1223" spans="1:7">
      <c r="A1223" s="29" t="s">
        <v>390</v>
      </c>
      <c r="B1223" s="29" t="s">
        <v>391</v>
      </c>
      <c r="C1223" s="29" t="s">
        <v>729</v>
      </c>
      <c r="D1223" s="29" t="s">
        <v>1073</v>
      </c>
      <c r="E1223" s="29"/>
      <c r="F1223" s="29">
        <v>250</v>
      </c>
      <c r="G1223" s="29">
        <f t="shared" si="18"/>
        <v>250</v>
      </c>
    </row>
    <row r="1224" spans="1:7">
      <c r="A1224" s="29" t="s">
        <v>390</v>
      </c>
      <c r="B1224" s="29" t="s">
        <v>391</v>
      </c>
      <c r="C1224" s="29" t="s">
        <v>730</v>
      </c>
      <c r="D1224" s="29" t="s">
        <v>1073</v>
      </c>
      <c r="E1224" s="29"/>
      <c r="F1224" s="29">
        <v>301</v>
      </c>
      <c r="G1224" s="29">
        <f t="shared" si="18"/>
        <v>301</v>
      </c>
    </row>
    <row r="1225" spans="1:7">
      <c r="A1225" s="29" t="s">
        <v>390</v>
      </c>
      <c r="B1225" s="29" t="s">
        <v>391</v>
      </c>
      <c r="C1225" s="29" t="s">
        <v>738</v>
      </c>
      <c r="D1225" s="29" t="s">
        <v>1073</v>
      </c>
      <c r="E1225" s="29"/>
      <c r="F1225" s="29">
        <v>134</v>
      </c>
      <c r="G1225" s="29">
        <f t="shared" si="18"/>
        <v>134</v>
      </c>
    </row>
    <row r="1226" spans="1:7">
      <c r="A1226" s="29" t="s">
        <v>390</v>
      </c>
      <c r="B1226" s="29" t="s">
        <v>391</v>
      </c>
      <c r="C1226" s="29" t="s">
        <v>794</v>
      </c>
      <c r="D1226" s="29" t="s">
        <v>1074</v>
      </c>
      <c r="E1226" s="29"/>
      <c r="F1226" s="29">
        <v>198</v>
      </c>
      <c r="G1226" s="29">
        <f t="shared" si="18"/>
        <v>198</v>
      </c>
    </row>
    <row r="1227" spans="1:7">
      <c r="A1227" s="29" t="s">
        <v>390</v>
      </c>
      <c r="B1227" s="29" t="s">
        <v>391</v>
      </c>
      <c r="C1227" s="29" t="s">
        <v>542</v>
      </c>
      <c r="D1227" s="29" t="s">
        <v>1075</v>
      </c>
      <c r="E1227" s="29"/>
      <c r="F1227" s="29">
        <v>25</v>
      </c>
      <c r="G1227" s="29">
        <f t="shared" si="18"/>
        <v>25</v>
      </c>
    </row>
    <row r="1228" spans="1:7">
      <c r="A1228" s="29" t="s">
        <v>390</v>
      </c>
      <c r="B1228" s="29" t="s">
        <v>391</v>
      </c>
      <c r="C1228" s="29" t="s">
        <v>551</v>
      </c>
      <c r="D1228" s="29" t="s">
        <v>1073</v>
      </c>
      <c r="E1228" s="29"/>
      <c r="F1228" s="29"/>
      <c r="G1228" s="29">
        <f t="shared" si="18"/>
        <v>0</v>
      </c>
    </row>
    <row r="1229" spans="1:7">
      <c r="A1229" s="29" t="s">
        <v>390</v>
      </c>
      <c r="B1229" s="29" t="s">
        <v>391</v>
      </c>
      <c r="C1229" s="29" t="s">
        <v>812</v>
      </c>
      <c r="D1229" s="29" t="s">
        <v>1101</v>
      </c>
      <c r="E1229" s="29"/>
      <c r="F1229" s="29"/>
      <c r="G1229" s="29">
        <f t="shared" si="18"/>
        <v>0</v>
      </c>
    </row>
    <row r="1230" spans="1:7">
      <c r="A1230" s="29" t="s">
        <v>390</v>
      </c>
      <c r="B1230" s="29" t="s">
        <v>391</v>
      </c>
      <c r="C1230" s="29" t="s">
        <v>814</v>
      </c>
      <c r="D1230" s="29" t="s">
        <v>1101</v>
      </c>
      <c r="E1230" s="29"/>
      <c r="F1230" s="29"/>
      <c r="G1230" s="29">
        <f t="shared" si="18"/>
        <v>0</v>
      </c>
    </row>
    <row r="1231" spans="1:7">
      <c r="A1231" s="29" t="s">
        <v>390</v>
      </c>
      <c r="B1231" s="29" t="s">
        <v>391</v>
      </c>
      <c r="C1231" s="29" t="s">
        <v>814</v>
      </c>
      <c r="D1231" s="29" t="s">
        <v>1073</v>
      </c>
      <c r="E1231" s="29"/>
      <c r="F1231" s="29">
        <v>900</v>
      </c>
      <c r="G1231" s="29">
        <f t="shared" si="18"/>
        <v>900</v>
      </c>
    </row>
    <row r="1232" spans="1:7">
      <c r="A1232" s="29" t="s">
        <v>390</v>
      </c>
      <c r="B1232" s="29" t="s">
        <v>391</v>
      </c>
      <c r="C1232" s="29" t="s">
        <v>818</v>
      </c>
      <c r="D1232" s="29" t="s">
        <v>1073</v>
      </c>
      <c r="E1232" s="29"/>
      <c r="F1232" s="29"/>
      <c r="G1232" s="29">
        <f t="shared" si="18"/>
        <v>0</v>
      </c>
    </row>
    <row r="1233" spans="1:7">
      <c r="A1233" s="29" t="s">
        <v>390</v>
      </c>
      <c r="B1233" s="29" t="s">
        <v>391</v>
      </c>
      <c r="C1233" s="29" t="s">
        <v>935</v>
      </c>
      <c r="D1233" s="29" t="s">
        <v>1073</v>
      </c>
      <c r="E1233" s="29"/>
      <c r="F1233" s="29"/>
      <c r="G1233" s="29">
        <f t="shared" si="18"/>
        <v>0</v>
      </c>
    </row>
    <row r="1234" spans="1:7">
      <c r="A1234" s="29" t="s">
        <v>390</v>
      </c>
      <c r="B1234" s="29" t="s">
        <v>391</v>
      </c>
      <c r="C1234" s="29" t="s">
        <v>956</v>
      </c>
      <c r="D1234" s="29" t="s">
        <v>1074</v>
      </c>
      <c r="E1234" s="29"/>
      <c r="F1234" s="29"/>
      <c r="G1234" s="29">
        <f t="shared" si="18"/>
        <v>0</v>
      </c>
    </row>
    <row r="1235" spans="1:7">
      <c r="A1235" s="29" t="s">
        <v>390</v>
      </c>
      <c r="B1235" s="29" t="s">
        <v>391</v>
      </c>
      <c r="C1235" s="29" t="s">
        <v>957</v>
      </c>
      <c r="D1235" s="29" t="s">
        <v>1074</v>
      </c>
      <c r="E1235" s="29"/>
      <c r="F1235" s="29">
        <v>1740</v>
      </c>
      <c r="G1235" s="29">
        <f t="shared" si="18"/>
        <v>1740</v>
      </c>
    </row>
    <row r="1236" spans="1:7">
      <c r="A1236" s="29" t="s">
        <v>390</v>
      </c>
      <c r="B1236" s="29" t="s">
        <v>391</v>
      </c>
      <c r="C1236" s="29" t="s">
        <v>959</v>
      </c>
      <c r="D1236" s="29" t="s">
        <v>1073</v>
      </c>
      <c r="E1236" s="29"/>
      <c r="F1236" s="29">
        <v>360</v>
      </c>
      <c r="G1236" s="29">
        <f t="shared" si="18"/>
        <v>360</v>
      </c>
    </row>
    <row r="1237" spans="1:7">
      <c r="A1237" s="29" t="s">
        <v>390</v>
      </c>
      <c r="B1237" s="29" t="s">
        <v>391</v>
      </c>
      <c r="C1237" s="29" t="s">
        <v>1028</v>
      </c>
      <c r="D1237" s="29" t="s">
        <v>1073</v>
      </c>
      <c r="E1237" s="29"/>
      <c r="F1237" s="29">
        <v>855</v>
      </c>
      <c r="G1237" s="29">
        <f t="shared" si="18"/>
        <v>855</v>
      </c>
    </row>
    <row r="1238" spans="1:7">
      <c r="A1238" s="29" t="s">
        <v>392</v>
      </c>
      <c r="B1238" s="29" t="s">
        <v>393</v>
      </c>
      <c r="C1238" s="29" t="s">
        <v>1245</v>
      </c>
      <c r="D1238" s="29" t="s">
        <v>1080</v>
      </c>
      <c r="E1238" s="29"/>
      <c r="F1238" s="29"/>
      <c r="G1238" s="29">
        <f t="shared" si="18"/>
        <v>0</v>
      </c>
    </row>
    <row r="1239" spans="1:7">
      <c r="A1239" s="29" t="s">
        <v>392</v>
      </c>
      <c r="B1239" s="29" t="s">
        <v>393</v>
      </c>
      <c r="C1239" s="29" t="s">
        <v>1244</v>
      </c>
      <c r="D1239" s="29" t="s">
        <v>1093</v>
      </c>
      <c r="E1239" s="29"/>
      <c r="F1239" s="29"/>
      <c r="G1239" s="29">
        <f t="shared" si="18"/>
        <v>0</v>
      </c>
    </row>
    <row r="1240" spans="1:7">
      <c r="A1240" s="29" t="s">
        <v>392</v>
      </c>
      <c r="B1240" s="29" t="s">
        <v>393</v>
      </c>
      <c r="C1240" s="29" t="s">
        <v>1243</v>
      </c>
      <c r="D1240" s="29" t="s">
        <v>1093</v>
      </c>
      <c r="E1240" s="29"/>
      <c r="F1240" s="29"/>
      <c r="G1240" s="29">
        <f t="shared" ref="G1240:G1303" si="19">E1240+F1240</f>
        <v>0</v>
      </c>
    </row>
    <row r="1241" spans="1:7">
      <c r="A1241" s="29" t="s">
        <v>392</v>
      </c>
      <c r="B1241" s="29" t="s">
        <v>393</v>
      </c>
      <c r="C1241" s="29" t="s">
        <v>643</v>
      </c>
      <c r="D1241" s="29" t="s">
        <v>1074</v>
      </c>
      <c r="E1241" s="29"/>
      <c r="F1241" s="29"/>
      <c r="G1241" s="29">
        <f t="shared" si="19"/>
        <v>0</v>
      </c>
    </row>
    <row r="1242" spans="1:7">
      <c r="A1242" s="29" t="s">
        <v>392</v>
      </c>
      <c r="B1242" s="29" t="s">
        <v>393</v>
      </c>
      <c r="C1242" s="29" t="s">
        <v>1111</v>
      </c>
      <c r="D1242" s="29" t="s">
        <v>1074</v>
      </c>
      <c r="E1242" s="29"/>
      <c r="F1242" s="29">
        <v>800</v>
      </c>
      <c r="G1242" s="29">
        <f t="shared" si="19"/>
        <v>800</v>
      </c>
    </row>
    <row r="1243" spans="1:7">
      <c r="A1243" s="29" t="s">
        <v>392</v>
      </c>
      <c r="B1243" s="29" t="s">
        <v>393</v>
      </c>
      <c r="C1243" s="29" t="s">
        <v>1240</v>
      </c>
      <c r="D1243" s="29" t="s">
        <v>1074</v>
      </c>
      <c r="E1243" s="29"/>
      <c r="F1243" s="29"/>
      <c r="G1243" s="29">
        <f t="shared" si="19"/>
        <v>0</v>
      </c>
    </row>
    <row r="1244" spans="1:7">
      <c r="A1244" s="29" t="s">
        <v>392</v>
      </c>
      <c r="B1244" s="29" t="s">
        <v>393</v>
      </c>
      <c r="C1244" s="29" t="s">
        <v>1239</v>
      </c>
      <c r="D1244" s="29" t="s">
        <v>1074</v>
      </c>
      <c r="E1244" s="29"/>
      <c r="F1244" s="29"/>
      <c r="G1244" s="29">
        <f t="shared" si="19"/>
        <v>0</v>
      </c>
    </row>
    <row r="1245" spans="1:7">
      <c r="A1245" s="29" t="s">
        <v>392</v>
      </c>
      <c r="B1245" s="29" t="s">
        <v>393</v>
      </c>
      <c r="C1245" s="29" t="s">
        <v>1238</v>
      </c>
      <c r="D1245" s="29" t="s">
        <v>1073</v>
      </c>
      <c r="E1245" s="29"/>
      <c r="F1245" s="29">
        <v>299</v>
      </c>
      <c r="G1245" s="29">
        <f t="shared" si="19"/>
        <v>299</v>
      </c>
    </row>
    <row r="1246" spans="1:7">
      <c r="A1246" s="29" t="s">
        <v>392</v>
      </c>
      <c r="B1246" s="29" t="s">
        <v>393</v>
      </c>
      <c r="C1246" s="29" t="s">
        <v>1237</v>
      </c>
      <c r="D1246" s="29" t="s">
        <v>1073</v>
      </c>
      <c r="E1246" s="29"/>
      <c r="F1246" s="29"/>
      <c r="G1246" s="29">
        <f t="shared" si="19"/>
        <v>0</v>
      </c>
    </row>
    <row r="1247" spans="1:7">
      <c r="A1247" s="29" t="s">
        <v>392</v>
      </c>
      <c r="B1247" s="29" t="s">
        <v>393</v>
      </c>
      <c r="C1247" s="29" t="s">
        <v>1236</v>
      </c>
      <c r="D1247" s="29" t="s">
        <v>1074</v>
      </c>
      <c r="E1247" s="29"/>
      <c r="F1247" s="29">
        <v>10</v>
      </c>
      <c r="G1247" s="29">
        <f t="shared" si="19"/>
        <v>10</v>
      </c>
    </row>
    <row r="1248" spans="1:7">
      <c r="A1248" s="29" t="s">
        <v>392</v>
      </c>
      <c r="B1248" s="29" t="s">
        <v>393</v>
      </c>
      <c r="C1248" s="29" t="s">
        <v>1235</v>
      </c>
      <c r="D1248" s="29" t="s">
        <v>1080</v>
      </c>
      <c r="E1248" s="29"/>
      <c r="F1248" s="29"/>
      <c r="G1248" s="29">
        <f t="shared" si="19"/>
        <v>0</v>
      </c>
    </row>
    <row r="1249" spans="1:7">
      <c r="A1249" s="29" t="s">
        <v>394</v>
      </c>
      <c r="B1249" s="29" t="s">
        <v>395</v>
      </c>
      <c r="C1249" s="29" t="s">
        <v>710</v>
      </c>
      <c r="D1249" s="29" t="s">
        <v>1073</v>
      </c>
      <c r="E1249" s="29"/>
      <c r="F1249" s="29"/>
      <c r="G1249" s="29">
        <f t="shared" si="19"/>
        <v>0</v>
      </c>
    </row>
    <row r="1250" spans="1:7">
      <c r="A1250" s="29" t="s">
        <v>394</v>
      </c>
      <c r="B1250" s="29" t="s">
        <v>395</v>
      </c>
      <c r="C1250" s="29" t="s">
        <v>711</v>
      </c>
      <c r="D1250" s="29" t="s">
        <v>1073</v>
      </c>
      <c r="E1250" s="29"/>
      <c r="F1250" s="29"/>
      <c r="G1250" s="29">
        <f t="shared" si="19"/>
        <v>0</v>
      </c>
    </row>
    <row r="1251" spans="1:7">
      <c r="A1251" s="29" t="s">
        <v>394</v>
      </c>
      <c r="B1251" s="29" t="s">
        <v>395</v>
      </c>
      <c r="C1251" s="29" t="s">
        <v>711</v>
      </c>
      <c r="D1251" s="29" t="s">
        <v>1074</v>
      </c>
      <c r="E1251" s="29"/>
      <c r="F1251" s="29"/>
      <c r="G1251" s="29">
        <f t="shared" si="19"/>
        <v>0</v>
      </c>
    </row>
    <row r="1252" spans="1:7">
      <c r="A1252" s="29" t="s">
        <v>394</v>
      </c>
      <c r="B1252" s="29" t="s">
        <v>395</v>
      </c>
      <c r="C1252" s="29" t="s">
        <v>718</v>
      </c>
      <c r="D1252" s="29" t="s">
        <v>1073</v>
      </c>
      <c r="E1252" s="29"/>
      <c r="F1252" s="29"/>
      <c r="G1252" s="29">
        <f t="shared" si="19"/>
        <v>0</v>
      </c>
    </row>
    <row r="1253" spans="1:7">
      <c r="A1253" s="29" t="s">
        <v>394</v>
      </c>
      <c r="B1253" s="29" t="s">
        <v>395</v>
      </c>
      <c r="C1253" s="29" t="s">
        <v>524</v>
      </c>
      <c r="D1253" s="29" t="s">
        <v>1074</v>
      </c>
      <c r="E1253" s="29"/>
      <c r="F1253" s="29"/>
      <c r="G1253" s="29">
        <f t="shared" si="19"/>
        <v>0</v>
      </c>
    </row>
    <row r="1254" spans="1:7">
      <c r="A1254" s="29" t="s">
        <v>394</v>
      </c>
      <c r="B1254" s="29" t="s">
        <v>395</v>
      </c>
      <c r="C1254" s="29" t="s">
        <v>526</v>
      </c>
      <c r="D1254" s="29" t="s">
        <v>1112</v>
      </c>
      <c r="E1254" s="29"/>
      <c r="F1254" s="29"/>
      <c r="G1254" s="29">
        <f t="shared" si="19"/>
        <v>0</v>
      </c>
    </row>
    <row r="1255" spans="1:7">
      <c r="A1255" s="29" t="s">
        <v>394</v>
      </c>
      <c r="B1255" s="29" t="s">
        <v>395</v>
      </c>
      <c r="C1255" s="29" t="s">
        <v>526</v>
      </c>
      <c r="D1255" s="29" t="s">
        <v>1074</v>
      </c>
      <c r="E1255" s="29"/>
      <c r="F1255" s="29"/>
      <c r="G1255" s="29">
        <f t="shared" si="19"/>
        <v>0</v>
      </c>
    </row>
    <row r="1256" spans="1:7">
      <c r="A1256" s="29" t="s">
        <v>394</v>
      </c>
      <c r="B1256" s="29" t="s">
        <v>395</v>
      </c>
      <c r="C1256" s="29" t="s">
        <v>737</v>
      </c>
      <c r="D1256" s="29" t="s">
        <v>1073</v>
      </c>
      <c r="E1256" s="29"/>
      <c r="F1256" s="29"/>
      <c r="G1256" s="29">
        <f t="shared" si="19"/>
        <v>0</v>
      </c>
    </row>
    <row r="1257" spans="1:7">
      <c r="A1257" s="29" t="s">
        <v>394</v>
      </c>
      <c r="B1257" s="29" t="s">
        <v>395</v>
      </c>
      <c r="C1257" s="29" t="s">
        <v>1233</v>
      </c>
      <c r="D1257" s="29" t="s">
        <v>1073</v>
      </c>
      <c r="E1257" s="29"/>
      <c r="F1257" s="29">
        <v>375665</v>
      </c>
      <c r="G1257" s="29">
        <f t="shared" si="19"/>
        <v>375665</v>
      </c>
    </row>
    <row r="1258" spans="1:7">
      <c r="A1258" s="29" t="s">
        <v>394</v>
      </c>
      <c r="B1258" s="29" t="s">
        <v>395</v>
      </c>
      <c r="C1258" s="29" t="s">
        <v>537</v>
      </c>
      <c r="D1258" s="29" t="s">
        <v>1075</v>
      </c>
      <c r="E1258" s="29"/>
      <c r="F1258" s="29"/>
      <c r="G1258" s="29">
        <f t="shared" si="19"/>
        <v>0</v>
      </c>
    </row>
    <row r="1259" spans="1:7">
      <c r="A1259" s="29" t="s">
        <v>394</v>
      </c>
      <c r="B1259" s="29" t="s">
        <v>395</v>
      </c>
      <c r="C1259" s="29" t="s">
        <v>875</v>
      </c>
      <c r="D1259" s="29" t="s">
        <v>1093</v>
      </c>
      <c r="E1259" s="29"/>
      <c r="F1259" s="29"/>
      <c r="G1259" s="29">
        <f t="shared" si="19"/>
        <v>0</v>
      </c>
    </row>
    <row r="1260" spans="1:7">
      <c r="A1260" s="29" t="s">
        <v>394</v>
      </c>
      <c r="B1260" s="29" t="s">
        <v>395</v>
      </c>
      <c r="C1260" s="29" t="s">
        <v>907</v>
      </c>
      <c r="D1260" s="29" t="s">
        <v>1074</v>
      </c>
      <c r="E1260" s="29"/>
      <c r="F1260" s="29"/>
      <c r="G1260" s="29">
        <f t="shared" si="19"/>
        <v>0</v>
      </c>
    </row>
    <row r="1261" spans="1:7">
      <c r="A1261" s="29" t="s">
        <v>394</v>
      </c>
      <c r="B1261" s="29" t="s">
        <v>395</v>
      </c>
      <c r="C1261" s="29" t="s">
        <v>1231</v>
      </c>
      <c r="D1261" s="29" t="s">
        <v>1073</v>
      </c>
      <c r="E1261" s="29"/>
      <c r="F1261" s="29"/>
      <c r="G1261" s="29">
        <f t="shared" si="19"/>
        <v>0</v>
      </c>
    </row>
    <row r="1262" spans="1:7">
      <c r="A1262" s="29" t="s">
        <v>394</v>
      </c>
      <c r="B1262" s="29" t="s">
        <v>395</v>
      </c>
      <c r="C1262" s="29" t="s">
        <v>1208</v>
      </c>
      <c r="D1262" s="29" t="s">
        <v>1073</v>
      </c>
      <c r="E1262" s="29"/>
      <c r="F1262" s="29"/>
      <c r="G1262" s="29">
        <f t="shared" si="19"/>
        <v>0</v>
      </c>
    </row>
    <row r="1263" spans="1:7">
      <c r="A1263" s="29" t="s">
        <v>394</v>
      </c>
      <c r="B1263" s="29" t="s">
        <v>395</v>
      </c>
      <c r="C1263" s="29" t="s">
        <v>987</v>
      </c>
      <c r="D1263" s="29" t="s">
        <v>1073</v>
      </c>
      <c r="E1263" s="29"/>
      <c r="F1263" s="29"/>
      <c r="G1263" s="29">
        <f t="shared" si="19"/>
        <v>0</v>
      </c>
    </row>
    <row r="1264" spans="1:7">
      <c r="A1264" s="29" t="s">
        <v>394</v>
      </c>
      <c r="B1264" s="29" t="s">
        <v>395</v>
      </c>
      <c r="C1264" s="29" t="s">
        <v>1230</v>
      </c>
      <c r="D1264" s="29" t="s">
        <v>1074</v>
      </c>
      <c r="E1264" s="29"/>
      <c r="F1264" s="29">
        <v>62</v>
      </c>
      <c r="G1264" s="29">
        <f t="shared" si="19"/>
        <v>62</v>
      </c>
    </row>
    <row r="1265" spans="1:7">
      <c r="A1265" s="29" t="s">
        <v>394</v>
      </c>
      <c r="B1265" s="29" t="s">
        <v>395</v>
      </c>
      <c r="C1265" s="29" t="s">
        <v>1229</v>
      </c>
      <c r="D1265" s="29" t="s">
        <v>1073</v>
      </c>
      <c r="E1265" s="29"/>
      <c r="F1265" s="29"/>
      <c r="G1265" s="29">
        <f t="shared" si="19"/>
        <v>0</v>
      </c>
    </row>
    <row r="1266" spans="1:7">
      <c r="A1266" s="29" t="s">
        <v>394</v>
      </c>
      <c r="B1266" s="29" t="s">
        <v>395</v>
      </c>
      <c r="C1266" s="29" t="s">
        <v>1228</v>
      </c>
      <c r="D1266" s="29" t="s">
        <v>1073</v>
      </c>
      <c r="E1266" s="29"/>
      <c r="F1266" s="29">
        <v>6</v>
      </c>
      <c r="G1266" s="29">
        <f t="shared" si="19"/>
        <v>6</v>
      </c>
    </row>
    <row r="1267" spans="1:7">
      <c r="A1267" s="29" t="s">
        <v>394</v>
      </c>
      <c r="B1267" s="29" t="s">
        <v>395</v>
      </c>
      <c r="C1267" s="29" t="s">
        <v>1055</v>
      </c>
      <c r="D1267" s="29" t="s">
        <v>1073</v>
      </c>
      <c r="E1267" s="29"/>
      <c r="F1267" s="29">
        <v>9</v>
      </c>
      <c r="G1267" s="29">
        <f t="shared" si="19"/>
        <v>9</v>
      </c>
    </row>
    <row r="1268" spans="1:7">
      <c r="A1268" s="29" t="s">
        <v>396</v>
      </c>
      <c r="B1268" s="29" t="s">
        <v>397</v>
      </c>
      <c r="C1268" s="29" t="s">
        <v>1769</v>
      </c>
      <c r="D1268" s="29" t="s">
        <v>1080</v>
      </c>
      <c r="E1268" s="29"/>
      <c r="F1268" s="29">
        <v>500</v>
      </c>
      <c r="G1268" s="29">
        <f t="shared" si="19"/>
        <v>500</v>
      </c>
    </row>
    <row r="1269" spans="1:7">
      <c r="A1269" s="29" t="s">
        <v>396</v>
      </c>
      <c r="B1269" s="29" t="s">
        <v>397</v>
      </c>
      <c r="C1269" s="29" t="s">
        <v>1770</v>
      </c>
      <c r="D1269" s="29" t="s">
        <v>1074</v>
      </c>
      <c r="E1269" s="29"/>
      <c r="F1269" s="29"/>
      <c r="G1269" s="29">
        <f t="shared" si="19"/>
        <v>0</v>
      </c>
    </row>
    <row r="1270" spans="1:7">
      <c r="A1270" s="29" t="s">
        <v>396</v>
      </c>
      <c r="B1270" s="29" t="s">
        <v>397</v>
      </c>
      <c r="C1270" s="29" t="s">
        <v>1771</v>
      </c>
      <c r="D1270" s="29" t="s">
        <v>1329</v>
      </c>
      <c r="E1270" s="29"/>
      <c r="F1270" s="29"/>
      <c r="G1270" s="29">
        <f t="shared" si="19"/>
        <v>0</v>
      </c>
    </row>
    <row r="1271" spans="1:7">
      <c r="A1271" s="29" t="s">
        <v>396</v>
      </c>
      <c r="B1271" s="29" t="s">
        <v>397</v>
      </c>
      <c r="C1271" s="29" t="s">
        <v>1226</v>
      </c>
      <c r="D1271" s="29" t="s">
        <v>1091</v>
      </c>
      <c r="E1271" s="29"/>
      <c r="F1271" s="29">
        <v>50</v>
      </c>
      <c r="G1271" s="29">
        <f t="shared" si="19"/>
        <v>50</v>
      </c>
    </row>
    <row r="1272" spans="1:7">
      <c r="A1272" s="29" t="s">
        <v>396</v>
      </c>
      <c r="B1272" s="29" t="s">
        <v>397</v>
      </c>
      <c r="C1272" s="29" t="s">
        <v>662</v>
      </c>
      <c r="D1272" s="29" t="s">
        <v>1073</v>
      </c>
      <c r="E1272" s="29"/>
      <c r="F1272" s="29">
        <v>40</v>
      </c>
      <c r="G1272" s="29">
        <f t="shared" si="19"/>
        <v>40</v>
      </c>
    </row>
    <row r="1273" spans="1:7">
      <c r="A1273" s="29" t="s">
        <v>396</v>
      </c>
      <c r="B1273" s="29" t="s">
        <v>397</v>
      </c>
      <c r="C1273" s="29" t="s">
        <v>668</v>
      </c>
      <c r="D1273" s="29" t="s">
        <v>1073</v>
      </c>
      <c r="E1273" s="29"/>
      <c r="F1273" s="29">
        <v>176</v>
      </c>
      <c r="G1273" s="29">
        <f t="shared" si="19"/>
        <v>176</v>
      </c>
    </row>
    <row r="1274" spans="1:7">
      <c r="A1274" s="29" t="s">
        <v>396</v>
      </c>
      <c r="B1274" s="29" t="s">
        <v>397</v>
      </c>
      <c r="C1274" s="29" t="s">
        <v>1221</v>
      </c>
      <c r="D1274" s="29" t="s">
        <v>1073</v>
      </c>
      <c r="E1274" s="29"/>
      <c r="F1274" s="29"/>
      <c r="G1274" s="29">
        <f t="shared" si="19"/>
        <v>0</v>
      </c>
    </row>
    <row r="1275" spans="1:7">
      <c r="A1275" s="29" t="s">
        <v>396</v>
      </c>
      <c r="B1275" s="29" t="s">
        <v>397</v>
      </c>
      <c r="C1275" s="29" t="s">
        <v>1220</v>
      </c>
      <c r="D1275" s="29" t="s">
        <v>1073</v>
      </c>
      <c r="E1275" s="29"/>
      <c r="F1275" s="29">
        <v>270</v>
      </c>
      <c r="G1275" s="29">
        <f t="shared" si="19"/>
        <v>270</v>
      </c>
    </row>
    <row r="1276" spans="1:7">
      <c r="A1276" s="29" t="s">
        <v>396</v>
      </c>
      <c r="B1276" s="29" t="s">
        <v>397</v>
      </c>
      <c r="C1276" s="29" t="s">
        <v>1219</v>
      </c>
      <c r="D1276" s="29" t="s">
        <v>1074</v>
      </c>
      <c r="E1276" s="29"/>
      <c r="F1276" s="29"/>
      <c r="G1276" s="29">
        <f t="shared" si="19"/>
        <v>0</v>
      </c>
    </row>
    <row r="1277" spans="1:7">
      <c r="A1277" s="29" t="s">
        <v>396</v>
      </c>
      <c r="B1277" s="29" t="s">
        <v>397</v>
      </c>
      <c r="C1277" s="29" t="s">
        <v>1218</v>
      </c>
      <c r="D1277" s="29" t="s">
        <v>1073</v>
      </c>
      <c r="E1277" s="29"/>
      <c r="F1277" s="29"/>
      <c r="G1277" s="29">
        <f t="shared" si="19"/>
        <v>0</v>
      </c>
    </row>
    <row r="1278" spans="1:7">
      <c r="A1278" s="29" t="s">
        <v>396</v>
      </c>
      <c r="B1278" s="29" t="s">
        <v>397</v>
      </c>
      <c r="C1278" s="29" t="s">
        <v>1217</v>
      </c>
      <c r="D1278" s="29" t="s">
        <v>1073</v>
      </c>
      <c r="E1278" s="29"/>
      <c r="F1278" s="29">
        <v>800</v>
      </c>
      <c r="G1278" s="29">
        <f t="shared" si="19"/>
        <v>800</v>
      </c>
    </row>
    <row r="1279" spans="1:7">
      <c r="A1279" s="29" t="s">
        <v>396</v>
      </c>
      <c r="B1279" s="29" t="s">
        <v>397</v>
      </c>
      <c r="C1279" s="29" t="s">
        <v>736</v>
      </c>
      <c r="D1279" s="29" t="s">
        <v>1074</v>
      </c>
      <c r="E1279" s="29"/>
      <c r="F1279" s="29">
        <v>83</v>
      </c>
      <c r="G1279" s="29">
        <f t="shared" si="19"/>
        <v>83</v>
      </c>
    </row>
    <row r="1280" spans="1:7">
      <c r="A1280" s="29" t="s">
        <v>396</v>
      </c>
      <c r="B1280" s="29" t="s">
        <v>397</v>
      </c>
      <c r="C1280" s="29" t="s">
        <v>524</v>
      </c>
      <c r="D1280" s="29" t="s">
        <v>1074</v>
      </c>
      <c r="E1280" s="29"/>
      <c r="F1280" s="29"/>
      <c r="G1280" s="29">
        <f t="shared" si="19"/>
        <v>0</v>
      </c>
    </row>
    <row r="1281" spans="1:7">
      <c r="A1281" s="29" t="s">
        <v>396</v>
      </c>
      <c r="B1281" s="29" t="s">
        <v>397</v>
      </c>
      <c r="C1281" s="29" t="s">
        <v>1110</v>
      </c>
      <c r="D1281" s="29" t="s">
        <v>1073</v>
      </c>
      <c r="E1281" s="29"/>
      <c r="F1281" s="29">
        <v>1069</v>
      </c>
      <c r="G1281" s="29">
        <f t="shared" si="19"/>
        <v>1069</v>
      </c>
    </row>
    <row r="1282" spans="1:7">
      <c r="A1282" s="29" t="s">
        <v>396</v>
      </c>
      <c r="B1282" s="29" t="s">
        <v>397</v>
      </c>
      <c r="C1282" s="29" t="s">
        <v>761</v>
      </c>
      <c r="D1282" s="29" t="s">
        <v>1074</v>
      </c>
      <c r="E1282" s="29"/>
      <c r="F1282" s="29"/>
      <c r="G1282" s="29">
        <f t="shared" si="19"/>
        <v>0</v>
      </c>
    </row>
    <row r="1283" spans="1:7">
      <c r="A1283" s="29" t="s">
        <v>396</v>
      </c>
      <c r="B1283" s="29" t="s">
        <v>397</v>
      </c>
      <c r="C1283" s="29" t="s">
        <v>797</v>
      </c>
      <c r="D1283" s="29" t="s">
        <v>1073</v>
      </c>
      <c r="E1283" s="29"/>
      <c r="F1283" s="29">
        <v>20</v>
      </c>
      <c r="G1283" s="29">
        <f t="shared" si="19"/>
        <v>20</v>
      </c>
    </row>
    <row r="1284" spans="1:7">
      <c r="A1284" s="29" t="s">
        <v>396</v>
      </c>
      <c r="B1284" s="29" t="s">
        <v>397</v>
      </c>
      <c r="C1284" s="29" t="s">
        <v>1216</v>
      </c>
      <c r="D1284" s="29" t="s">
        <v>1073</v>
      </c>
      <c r="E1284" s="29"/>
      <c r="F1284" s="29"/>
      <c r="G1284" s="29">
        <f t="shared" si="19"/>
        <v>0</v>
      </c>
    </row>
    <row r="1285" spans="1:7">
      <c r="A1285" s="29" t="s">
        <v>396</v>
      </c>
      <c r="B1285" s="29" t="s">
        <v>397</v>
      </c>
      <c r="C1285" s="29" t="s">
        <v>819</v>
      </c>
      <c r="D1285" s="29" t="s">
        <v>1073</v>
      </c>
      <c r="E1285" s="29"/>
      <c r="F1285" s="29"/>
      <c r="G1285" s="29">
        <f t="shared" si="19"/>
        <v>0</v>
      </c>
    </row>
    <row r="1286" spans="1:7">
      <c r="A1286" s="29" t="s">
        <v>396</v>
      </c>
      <c r="B1286" s="29" t="s">
        <v>397</v>
      </c>
      <c r="C1286" s="29" t="s">
        <v>1107</v>
      </c>
      <c r="D1286" s="29" t="s">
        <v>1175</v>
      </c>
      <c r="E1286" s="29"/>
      <c r="F1286" s="29">
        <v>729</v>
      </c>
      <c r="G1286" s="29">
        <f t="shared" si="19"/>
        <v>729</v>
      </c>
    </row>
    <row r="1287" spans="1:7">
      <c r="A1287" s="29" t="s">
        <v>398</v>
      </c>
      <c r="B1287" s="29" t="s">
        <v>399</v>
      </c>
      <c r="C1287" s="29" t="s">
        <v>489</v>
      </c>
      <c r="D1287" s="29" t="s">
        <v>1112</v>
      </c>
      <c r="E1287" s="29"/>
      <c r="F1287" s="29"/>
      <c r="G1287" s="29">
        <f t="shared" si="19"/>
        <v>0</v>
      </c>
    </row>
    <row r="1288" spans="1:7">
      <c r="A1288" s="29" t="s">
        <v>398</v>
      </c>
      <c r="B1288" s="29" t="s">
        <v>399</v>
      </c>
      <c r="C1288" s="29" t="s">
        <v>491</v>
      </c>
      <c r="D1288" s="29" t="s">
        <v>1112</v>
      </c>
      <c r="E1288" s="29"/>
      <c r="F1288" s="29"/>
      <c r="G1288" s="29">
        <f t="shared" si="19"/>
        <v>0</v>
      </c>
    </row>
    <row r="1289" spans="1:7">
      <c r="A1289" s="29" t="s">
        <v>398</v>
      </c>
      <c r="B1289" s="29" t="s">
        <v>399</v>
      </c>
      <c r="C1289" s="29" t="s">
        <v>493</v>
      </c>
      <c r="D1289" s="29" t="s">
        <v>1101</v>
      </c>
      <c r="E1289" s="29"/>
      <c r="F1289" s="29"/>
      <c r="G1289" s="29">
        <f t="shared" si="19"/>
        <v>0</v>
      </c>
    </row>
    <row r="1290" spans="1:7">
      <c r="A1290" s="29" t="s">
        <v>398</v>
      </c>
      <c r="B1290" s="29" t="s">
        <v>399</v>
      </c>
      <c r="C1290" s="29" t="s">
        <v>494</v>
      </c>
      <c r="D1290" s="29" t="s">
        <v>1101</v>
      </c>
      <c r="E1290" s="29"/>
      <c r="F1290" s="29">
        <v>77588</v>
      </c>
      <c r="G1290" s="29">
        <f t="shared" si="19"/>
        <v>77588</v>
      </c>
    </row>
    <row r="1291" spans="1:7">
      <c r="A1291" s="29" t="s">
        <v>398</v>
      </c>
      <c r="B1291" s="29" t="s">
        <v>399</v>
      </c>
      <c r="C1291" s="29" t="s">
        <v>702</v>
      </c>
      <c r="D1291" s="29" t="s">
        <v>1073</v>
      </c>
      <c r="E1291" s="29"/>
      <c r="F1291" s="29"/>
      <c r="G1291" s="29">
        <f t="shared" si="19"/>
        <v>0</v>
      </c>
    </row>
    <row r="1292" spans="1:7">
      <c r="A1292" s="29" t="s">
        <v>398</v>
      </c>
      <c r="B1292" s="29" t="s">
        <v>399</v>
      </c>
      <c r="C1292" s="29" t="s">
        <v>726</v>
      </c>
      <c r="D1292" s="29" t="s">
        <v>1073</v>
      </c>
      <c r="E1292" s="29"/>
      <c r="F1292" s="29"/>
      <c r="G1292" s="29">
        <f t="shared" si="19"/>
        <v>0</v>
      </c>
    </row>
    <row r="1293" spans="1:7">
      <c r="A1293" s="29" t="s">
        <v>398</v>
      </c>
      <c r="B1293" s="29" t="s">
        <v>399</v>
      </c>
      <c r="C1293" s="29" t="s">
        <v>765</v>
      </c>
      <c r="D1293" s="29" t="s">
        <v>1073</v>
      </c>
      <c r="E1293" s="29"/>
      <c r="F1293" s="29">
        <v>1160</v>
      </c>
      <c r="G1293" s="29">
        <f t="shared" si="19"/>
        <v>1160</v>
      </c>
    </row>
    <row r="1294" spans="1:7">
      <c r="A1294" s="29" t="s">
        <v>398</v>
      </c>
      <c r="B1294" s="29" t="s">
        <v>399</v>
      </c>
      <c r="C1294" s="29" t="s">
        <v>534</v>
      </c>
      <c r="D1294" s="29" t="s">
        <v>1101</v>
      </c>
      <c r="E1294" s="29"/>
      <c r="F1294" s="29"/>
      <c r="G1294" s="29">
        <f t="shared" si="19"/>
        <v>0</v>
      </c>
    </row>
    <row r="1295" spans="1:7">
      <c r="A1295" s="29" t="s">
        <v>398</v>
      </c>
      <c r="B1295" s="29" t="s">
        <v>399</v>
      </c>
      <c r="C1295" s="29" t="s">
        <v>544</v>
      </c>
      <c r="D1295" s="29" t="s">
        <v>1112</v>
      </c>
      <c r="E1295" s="29"/>
      <c r="F1295" s="29"/>
      <c r="G1295" s="29">
        <f t="shared" si="19"/>
        <v>0</v>
      </c>
    </row>
    <row r="1296" spans="1:7">
      <c r="A1296" s="29" t="s">
        <v>398</v>
      </c>
      <c r="B1296" s="29" t="s">
        <v>399</v>
      </c>
      <c r="C1296" s="29" t="s">
        <v>816</v>
      </c>
      <c r="D1296" s="29" t="s">
        <v>1073</v>
      </c>
      <c r="E1296" s="29"/>
      <c r="F1296" s="29"/>
      <c r="G1296" s="29">
        <f t="shared" si="19"/>
        <v>0</v>
      </c>
    </row>
    <row r="1297" spans="1:7">
      <c r="A1297" s="29" t="s">
        <v>398</v>
      </c>
      <c r="B1297" s="29" t="s">
        <v>399</v>
      </c>
      <c r="C1297" s="29" t="s">
        <v>816</v>
      </c>
      <c r="D1297" s="29" t="s">
        <v>1074</v>
      </c>
      <c r="E1297" s="29"/>
      <c r="F1297" s="29">
        <v>17</v>
      </c>
      <c r="G1297" s="29">
        <f t="shared" si="19"/>
        <v>17</v>
      </c>
    </row>
    <row r="1298" spans="1:7">
      <c r="A1298" s="29" t="s">
        <v>398</v>
      </c>
      <c r="B1298" s="29" t="s">
        <v>399</v>
      </c>
      <c r="C1298" s="29" t="s">
        <v>854</v>
      </c>
      <c r="D1298" s="29" t="s">
        <v>1073</v>
      </c>
      <c r="E1298" s="29"/>
      <c r="F1298" s="29"/>
      <c r="G1298" s="29">
        <f t="shared" si="19"/>
        <v>0</v>
      </c>
    </row>
    <row r="1299" spans="1:7">
      <c r="A1299" s="29" t="s">
        <v>398</v>
      </c>
      <c r="B1299" s="29" t="s">
        <v>399</v>
      </c>
      <c r="C1299" s="29" t="s">
        <v>856</v>
      </c>
      <c r="D1299" s="29" t="s">
        <v>1073</v>
      </c>
      <c r="E1299" s="29"/>
      <c r="F1299" s="29"/>
      <c r="G1299" s="29">
        <f t="shared" si="19"/>
        <v>0</v>
      </c>
    </row>
    <row r="1300" spans="1:7">
      <c r="A1300" s="29" t="s">
        <v>398</v>
      </c>
      <c r="B1300" s="29" t="s">
        <v>399</v>
      </c>
      <c r="C1300" s="29" t="s">
        <v>557</v>
      </c>
      <c r="D1300" s="29" t="s">
        <v>1073</v>
      </c>
      <c r="E1300" s="29"/>
      <c r="F1300" s="29"/>
      <c r="G1300" s="29">
        <f t="shared" si="19"/>
        <v>0</v>
      </c>
    </row>
    <row r="1301" spans="1:7">
      <c r="A1301" s="29" t="s">
        <v>398</v>
      </c>
      <c r="B1301" s="29" t="s">
        <v>399</v>
      </c>
      <c r="C1301" s="29" t="s">
        <v>557</v>
      </c>
      <c r="D1301" s="29" t="s">
        <v>1074</v>
      </c>
      <c r="E1301" s="29"/>
      <c r="F1301" s="29"/>
      <c r="G1301" s="29">
        <f t="shared" si="19"/>
        <v>0</v>
      </c>
    </row>
    <row r="1302" spans="1:7">
      <c r="A1302" s="29" t="s">
        <v>398</v>
      </c>
      <c r="B1302" s="29" t="s">
        <v>399</v>
      </c>
      <c r="C1302" s="29" t="s">
        <v>898</v>
      </c>
      <c r="D1302" s="29" t="s">
        <v>1073</v>
      </c>
      <c r="E1302" s="29"/>
      <c r="F1302" s="29">
        <v>900</v>
      </c>
      <c r="G1302" s="29">
        <f t="shared" si="19"/>
        <v>900</v>
      </c>
    </row>
    <row r="1303" spans="1:7">
      <c r="A1303" s="29" t="s">
        <v>398</v>
      </c>
      <c r="B1303" s="29" t="s">
        <v>399</v>
      </c>
      <c r="C1303" s="29" t="s">
        <v>1215</v>
      </c>
      <c r="D1303" s="29" t="s">
        <v>1112</v>
      </c>
      <c r="E1303" s="29"/>
      <c r="F1303" s="29">
        <v>107</v>
      </c>
      <c r="G1303" s="29">
        <f t="shared" si="19"/>
        <v>107</v>
      </c>
    </row>
    <row r="1304" spans="1:7">
      <c r="A1304" s="29" t="s">
        <v>398</v>
      </c>
      <c r="B1304" s="29" t="s">
        <v>399</v>
      </c>
      <c r="C1304" s="29" t="s">
        <v>1059</v>
      </c>
      <c r="D1304" s="29" t="s">
        <v>1074</v>
      </c>
      <c r="E1304" s="29"/>
      <c r="F1304" s="29">
        <v>36220</v>
      </c>
      <c r="G1304" s="29">
        <f t="shared" ref="G1304:G1367" si="20">E1304+F1304</f>
        <v>36220</v>
      </c>
    </row>
    <row r="1305" spans="1:7">
      <c r="A1305" s="29" t="s">
        <v>400</v>
      </c>
      <c r="B1305" s="29" t="s">
        <v>401</v>
      </c>
      <c r="C1305" s="29" t="s">
        <v>884</v>
      </c>
      <c r="D1305" s="29" t="s">
        <v>1073</v>
      </c>
      <c r="E1305" s="29"/>
      <c r="F1305" s="29"/>
      <c r="G1305" s="29">
        <f t="shared" si="20"/>
        <v>0</v>
      </c>
    </row>
    <row r="1306" spans="1:7">
      <c r="A1306" s="29" t="s">
        <v>400</v>
      </c>
      <c r="B1306" s="29" t="s">
        <v>401</v>
      </c>
      <c r="C1306" s="29" t="s">
        <v>887</v>
      </c>
      <c r="D1306" s="29" t="s">
        <v>1073</v>
      </c>
      <c r="E1306" s="29"/>
      <c r="F1306" s="29"/>
      <c r="G1306" s="29">
        <f t="shared" si="20"/>
        <v>0</v>
      </c>
    </row>
    <row r="1307" spans="1:7">
      <c r="A1307" s="29" t="s">
        <v>400</v>
      </c>
      <c r="B1307" s="29" t="s">
        <v>401</v>
      </c>
      <c r="C1307" s="29" t="s">
        <v>1690</v>
      </c>
      <c r="D1307" s="29" t="s">
        <v>1080</v>
      </c>
      <c r="E1307" s="29"/>
      <c r="F1307" s="29">
        <v>10</v>
      </c>
      <c r="G1307" s="29">
        <f t="shared" si="20"/>
        <v>10</v>
      </c>
    </row>
    <row r="1308" spans="1:7">
      <c r="A1308" s="29" t="s">
        <v>400</v>
      </c>
      <c r="B1308" s="29" t="s">
        <v>401</v>
      </c>
      <c r="C1308" s="29" t="s">
        <v>1213</v>
      </c>
      <c r="D1308" s="29" t="s">
        <v>1074</v>
      </c>
      <c r="E1308" s="29"/>
      <c r="F1308" s="29">
        <v>13</v>
      </c>
      <c r="G1308" s="29">
        <f t="shared" si="20"/>
        <v>13</v>
      </c>
    </row>
    <row r="1309" spans="1:7">
      <c r="A1309" s="29" t="s">
        <v>400</v>
      </c>
      <c r="B1309" s="29" t="s">
        <v>401</v>
      </c>
      <c r="C1309" s="29" t="s">
        <v>1212</v>
      </c>
      <c r="D1309" s="29" t="s">
        <v>1073</v>
      </c>
      <c r="E1309" s="29"/>
      <c r="F1309" s="29"/>
      <c r="G1309" s="29">
        <f t="shared" si="20"/>
        <v>0</v>
      </c>
    </row>
    <row r="1310" spans="1:7">
      <c r="A1310" s="29" t="s">
        <v>400</v>
      </c>
      <c r="B1310" s="29" t="s">
        <v>401</v>
      </c>
      <c r="C1310" s="29" t="s">
        <v>1211</v>
      </c>
      <c r="D1310" s="29" t="s">
        <v>1073</v>
      </c>
      <c r="E1310" s="29"/>
      <c r="F1310" s="29">
        <v>162</v>
      </c>
      <c r="G1310" s="29">
        <f t="shared" si="20"/>
        <v>162</v>
      </c>
    </row>
    <row r="1311" spans="1:7">
      <c r="A1311" s="29" t="s">
        <v>400</v>
      </c>
      <c r="B1311" s="29" t="s">
        <v>401</v>
      </c>
      <c r="C1311" s="29" t="s">
        <v>966</v>
      </c>
      <c r="D1311" s="29" t="s">
        <v>1073</v>
      </c>
      <c r="E1311" s="29"/>
      <c r="F1311" s="29"/>
      <c r="G1311" s="29">
        <f t="shared" si="20"/>
        <v>0</v>
      </c>
    </row>
    <row r="1312" spans="1:7">
      <c r="A1312" s="29" t="s">
        <v>400</v>
      </c>
      <c r="B1312" s="29" t="s">
        <v>401</v>
      </c>
      <c r="C1312" s="29" t="s">
        <v>967</v>
      </c>
      <c r="D1312" s="29" t="s">
        <v>1073</v>
      </c>
      <c r="E1312" s="29"/>
      <c r="F1312" s="29">
        <v>66</v>
      </c>
      <c r="G1312" s="29">
        <f t="shared" si="20"/>
        <v>66</v>
      </c>
    </row>
    <row r="1313" spans="1:7">
      <c r="A1313" s="29" t="s">
        <v>400</v>
      </c>
      <c r="B1313" s="29" t="s">
        <v>401</v>
      </c>
      <c r="C1313" s="29" t="s">
        <v>967</v>
      </c>
      <c r="D1313" s="29" t="s">
        <v>1074</v>
      </c>
      <c r="E1313" s="29"/>
      <c r="F1313" s="29">
        <v>38</v>
      </c>
      <c r="G1313" s="29">
        <f t="shared" si="20"/>
        <v>38</v>
      </c>
    </row>
    <row r="1314" spans="1:7">
      <c r="A1314" s="29" t="s">
        <v>400</v>
      </c>
      <c r="B1314" s="29" t="s">
        <v>401</v>
      </c>
      <c r="C1314" s="29" t="s">
        <v>1210</v>
      </c>
      <c r="D1314" s="29" t="s">
        <v>1073</v>
      </c>
      <c r="E1314" s="29"/>
      <c r="F1314" s="29"/>
      <c r="G1314" s="29">
        <f t="shared" si="20"/>
        <v>0</v>
      </c>
    </row>
    <row r="1315" spans="1:7">
      <c r="A1315" s="29" t="s">
        <v>402</v>
      </c>
      <c r="B1315" s="29" t="s">
        <v>403</v>
      </c>
      <c r="C1315" s="29" t="s">
        <v>1772</v>
      </c>
      <c r="D1315" s="29" t="s">
        <v>1112</v>
      </c>
      <c r="E1315" s="29"/>
      <c r="F1315" s="29">
        <v>274334</v>
      </c>
      <c r="G1315" s="29">
        <f t="shared" si="20"/>
        <v>274334</v>
      </c>
    </row>
    <row r="1316" spans="1:7">
      <c r="A1316" s="29" t="s">
        <v>402</v>
      </c>
      <c r="B1316" s="29" t="s">
        <v>403</v>
      </c>
      <c r="C1316" s="29" t="s">
        <v>486</v>
      </c>
      <c r="D1316" s="29" t="s">
        <v>1073</v>
      </c>
      <c r="E1316" s="29"/>
      <c r="F1316" s="29"/>
      <c r="G1316" s="29">
        <f t="shared" si="20"/>
        <v>0</v>
      </c>
    </row>
    <row r="1317" spans="1:7">
      <c r="A1317" s="29" t="s">
        <v>402</v>
      </c>
      <c r="B1317" s="29" t="s">
        <v>403</v>
      </c>
      <c r="C1317" s="29" t="s">
        <v>654</v>
      </c>
      <c r="D1317" s="29" t="s">
        <v>1073</v>
      </c>
      <c r="E1317" s="29"/>
      <c r="F1317" s="29">
        <v>3295</v>
      </c>
      <c r="G1317" s="29">
        <f t="shared" si="20"/>
        <v>3295</v>
      </c>
    </row>
    <row r="1318" spans="1:7">
      <c r="A1318" s="29" t="s">
        <v>402</v>
      </c>
      <c r="B1318" s="29" t="s">
        <v>403</v>
      </c>
      <c r="C1318" s="29" t="s">
        <v>1773</v>
      </c>
      <c r="D1318" s="29" t="s">
        <v>1398</v>
      </c>
      <c r="E1318" s="29"/>
      <c r="F1318" s="29">
        <v>26</v>
      </c>
      <c r="G1318" s="29">
        <f t="shared" si="20"/>
        <v>26</v>
      </c>
    </row>
    <row r="1319" spans="1:7">
      <c r="A1319" s="29" t="s">
        <v>402</v>
      </c>
      <c r="B1319" s="29" t="s">
        <v>403</v>
      </c>
      <c r="C1319" s="29" t="s">
        <v>1774</v>
      </c>
      <c r="D1319" s="29" t="s">
        <v>1398</v>
      </c>
      <c r="E1319" s="29"/>
      <c r="F1319" s="29">
        <v>19</v>
      </c>
      <c r="G1319" s="29">
        <f t="shared" si="20"/>
        <v>19</v>
      </c>
    </row>
    <row r="1320" spans="1:7">
      <c r="A1320" s="29" t="s">
        <v>402</v>
      </c>
      <c r="B1320" s="29" t="s">
        <v>403</v>
      </c>
      <c r="C1320" s="29" t="s">
        <v>1775</v>
      </c>
      <c r="D1320" s="29" t="s">
        <v>1398</v>
      </c>
      <c r="E1320" s="29"/>
      <c r="F1320" s="29">
        <v>7</v>
      </c>
      <c r="G1320" s="29">
        <f t="shared" si="20"/>
        <v>7</v>
      </c>
    </row>
    <row r="1321" spans="1:7">
      <c r="A1321" s="29" t="s">
        <v>402</v>
      </c>
      <c r="B1321" s="29" t="s">
        <v>403</v>
      </c>
      <c r="C1321" s="29" t="s">
        <v>521</v>
      </c>
      <c r="D1321" s="29" t="s">
        <v>1074</v>
      </c>
      <c r="E1321" s="29"/>
      <c r="F1321" s="29"/>
      <c r="G1321" s="29">
        <f t="shared" si="20"/>
        <v>0</v>
      </c>
    </row>
    <row r="1322" spans="1:7">
      <c r="A1322" s="29" t="s">
        <v>402</v>
      </c>
      <c r="B1322" s="29" t="s">
        <v>403</v>
      </c>
      <c r="C1322" s="29" t="s">
        <v>524</v>
      </c>
      <c r="D1322" s="29" t="s">
        <v>1074</v>
      </c>
      <c r="E1322" s="29"/>
      <c r="F1322" s="29"/>
      <c r="G1322" s="29">
        <f t="shared" si="20"/>
        <v>0</v>
      </c>
    </row>
    <row r="1323" spans="1:7">
      <c r="A1323" s="29" t="s">
        <v>402</v>
      </c>
      <c r="B1323" s="29" t="s">
        <v>403</v>
      </c>
      <c r="C1323" s="29" t="s">
        <v>549</v>
      </c>
      <c r="D1323" s="29" t="s">
        <v>1075</v>
      </c>
      <c r="E1323" s="29"/>
      <c r="F1323" s="29"/>
      <c r="G1323" s="29">
        <f t="shared" si="20"/>
        <v>0</v>
      </c>
    </row>
    <row r="1324" spans="1:7">
      <c r="A1324" s="29" t="s">
        <v>402</v>
      </c>
      <c r="B1324" s="29" t="s">
        <v>403</v>
      </c>
      <c r="C1324" s="29" t="s">
        <v>1209</v>
      </c>
      <c r="D1324" s="29" t="s">
        <v>1073</v>
      </c>
      <c r="E1324" s="29"/>
      <c r="F1324" s="29"/>
      <c r="G1324" s="29">
        <f t="shared" si="20"/>
        <v>0</v>
      </c>
    </row>
    <row r="1325" spans="1:7">
      <c r="A1325" s="29" t="s">
        <v>402</v>
      </c>
      <c r="B1325" s="29" t="s">
        <v>403</v>
      </c>
      <c r="C1325" s="29" t="s">
        <v>1208</v>
      </c>
      <c r="D1325" s="29" t="s">
        <v>1074</v>
      </c>
      <c r="E1325" s="29"/>
      <c r="F1325" s="29">
        <v>216</v>
      </c>
      <c r="G1325" s="29">
        <f t="shared" si="20"/>
        <v>216</v>
      </c>
    </row>
    <row r="1326" spans="1:7">
      <c r="A1326" s="29" t="s">
        <v>402</v>
      </c>
      <c r="B1326" s="29" t="s">
        <v>403</v>
      </c>
      <c r="C1326" s="29" t="s">
        <v>1207</v>
      </c>
      <c r="D1326" s="29" t="s">
        <v>1073</v>
      </c>
      <c r="E1326" s="29"/>
      <c r="F1326" s="29"/>
      <c r="G1326" s="29">
        <f t="shared" si="20"/>
        <v>0</v>
      </c>
    </row>
    <row r="1327" spans="1:7">
      <c r="A1327" s="29" t="s">
        <v>402</v>
      </c>
      <c r="B1327" s="29" t="s">
        <v>403</v>
      </c>
      <c r="C1327" s="29" t="s">
        <v>1206</v>
      </c>
      <c r="D1327" s="29" t="s">
        <v>1074</v>
      </c>
      <c r="E1327" s="29"/>
      <c r="F1327" s="29">
        <v>700</v>
      </c>
      <c r="G1327" s="29">
        <f t="shared" si="20"/>
        <v>700</v>
      </c>
    </row>
    <row r="1328" spans="1:7">
      <c r="A1328" s="29" t="s">
        <v>404</v>
      </c>
      <c r="B1328" s="29" t="s">
        <v>405</v>
      </c>
      <c r="C1328" s="29" t="s">
        <v>980</v>
      </c>
      <c r="D1328" s="29" t="s">
        <v>1073</v>
      </c>
      <c r="E1328" s="29"/>
      <c r="F1328" s="29">
        <v>80</v>
      </c>
      <c r="G1328" s="29">
        <f t="shared" si="20"/>
        <v>80</v>
      </c>
    </row>
    <row r="1329" spans="1:7">
      <c r="A1329" s="29" t="s">
        <v>406</v>
      </c>
      <c r="B1329" s="29" t="s">
        <v>407</v>
      </c>
      <c r="C1329" s="29" t="s">
        <v>534</v>
      </c>
      <c r="D1329" s="29" t="s">
        <v>1112</v>
      </c>
      <c r="E1329" s="29"/>
      <c r="F1329" s="29">
        <v>203000</v>
      </c>
      <c r="G1329" s="29">
        <f t="shared" si="20"/>
        <v>203000</v>
      </c>
    </row>
    <row r="1330" spans="1:7">
      <c r="A1330" s="29" t="s">
        <v>406</v>
      </c>
      <c r="B1330" s="29" t="s">
        <v>407</v>
      </c>
      <c r="C1330" s="29" t="s">
        <v>534</v>
      </c>
      <c r="D1330" s="29" t="s">
        <v>1073</v>
      </c>
      <c r="E1330" s="29"/>
      <c r="F1330" s="29"/>
      <c r="G1330" s="29">
        <f t="shared" si="20"/>
        <v>0</v>
      </c>
    </row>
    <row r="1331" spans="1:7">
      <c r="A1331" s="29" t="s">
        <v>406</v>
      </c>
      <c r="B1331" s="29" t="s">
        <v>407</v>
      </c>
      <c r="C1331" s="29" t="s">
        <v>534</v>
      </c>
      <c r="D1331" s="29" t="s">
        <v>1075</v>
      </c>
      <c r="E1331" s="29"/>
      <c r="F1331" s="29"/>
      <c r="G1331" s="29">
        <f t="shared" si="20"/>
        <v>0</v>
      </c>
    </row>
    <row r="1332" spans="1:7">
      <c r="A1332" s="29" t="s">
        <v>406</v>
      </c>
      <c r="B1332" s="29" t="s">
        <v>407</v>
      </c>
      <c r="C1332" s="29" t="s">
        <v>534</v>
      </c>
      <c r="D1332" s="29" t="s">
        <v>1074</v>
      </c>
      <c r="E1332" s="29"/>
      <c r="F1332" s="29"/>
      <c r="G1332" s="29">
        <f t="shared" si="20"/>
        <v>0</v>
      </c>
    </row>
    <row r="1333" spans="1:7">
      <c r="A1333" s="29" t="s">
        <v>406</v>
      </c>
      <c r="B1333" s="29" t="s">
        <v>407</v>
      </c>
      <c r="C1333" s="29" t="s">
        <v>1204</v>
      </c>
      <c r="D1333" s="29" t="s">
        <v>1073</v>
      </c>
      <c r="E1333" s="29"/>
      <c r="F1333" s="29">
        <v>1694</v>
      </c>
      <c r="G1333" s="29">
        <f t="shared" si="20"/>
        <v>1694</v>
      </c>
    </row>
    <row r="1334" spans="1:7">
      <c r="A1334" s="29" t="s">
        <v>406</v>
      </c>
      <c r="B1334" s="29" t="s">
        <v>407</v>
      </c>
      <c r="C1334" s="29" t="s">
        <v>1203</v>
      </c>
      <c r="D1334" s="29" t="s">
        <v>1073</v>
      </c>
      <c r="E1334" s="29"/>
      <c r="F1334" s="29">
        <v>4267</v>
      </c>
      <c r="G1334" s="29">
        <f t="shared" si="20"/>
        <v>4267</v>
      </c>
    </row>
    <row r="1335" spans="1:7">
      <c r="A1335" s="29" t="s">
        <v>406</v>
      </c>
      <c r="B1335" s="29" t="s">
        <v>407</v>
      </c>
      <c r="C1335" s="29" t="s">
        <v>1203</v>
      </c>
      <c r="D1335" s="29" t="s">
        <v>1074</v>
      </c>
      <c r="E1335" s="29"/>
      <c r="F1335" s="29"/>
      <c r="G1335" s="29">
        <f t="shared" si="20"/>
        <v>0</v>
      </c>
    </row>
    <row r="1336" spans="1:7">
      <c r="A1336" s="29" t="s">
        <v>406</v>
      </c>
      <c r="B1336" s="29" t="s">
        <v>407</v>
      </c>
      <c r="C1336" s="29" t="s">
        <v>1202</v>
      </c>
      <c r="D1336" s="29" t="s">
        <v>1074</v>
      </c>
      <c r="E1336" s="29"/>
      <c r="F1336" s="29">
        <v>5830</v>
      </c>
      <c r="G1336" s="29">
        <f t="shared" si="20"/>
        <v>5830</v>
      </c>
    </row>
    <row r="1337" spans="1:7">
      <c r="A1337" s="29" t="s">
        <v>406</v>
      </c>
      <c r="B1337" s="29" t="s">
        <v>407</v>
      </c>
      <c r="C1337" s="29" t="s">
        <v>563</v>
      </c>
      <c r="D1337" s="29" t="s">
        <v>1073</v>
      </c>
      <c r="E1337" s="29"/>
      <c r="F1337" s="29">
        <v>1095</v>
      </c>
      <c r="G1337" s="29">
        <f t="shared" si="20"/>
        <v>1095</v>
      </c>
    </row>
    <row r="1338" spans="1:7">
      <c r="A1338" s="29" t="s">
        <v>406</v>
      </c>
      <c r="B1338" s="29" t="s">
        <v>407</v>
      </c>
      <c r="C1338" s="29" t="s">
        <v>1201</v>
      </c>
      <c r="D1338" s="29" t="s">
        <v>1074</v>
      </c>
      <c r="E1338" s="29"/>
      <c r="F1338" s="29">
        <v>112</v>
      </c>
      <c r="G1338" s="29">
        <f t="shared" si="20"/>
        <v>112</v>
      </c>
    </row>
    <row r="1339" spans="1:7">
      <c r="A1339" s="29" t="s">
        <v>408</v>
      </c>
      <c r="B1339" s="29" t="s">
        <v>409</v>
      </c>
      <c r="C1339" s="29" t="s">
        <v>468</v>
      </c>
      <c r="D1339" s="29" t="s">
        <v>1075</v>
      </c>
      <c r="E1339" s="29"/>
      <c r="F1339" s="29"/>
      <c r="G1339" s="29">
        <f t="shared" si="20"/>
        <v>0</v>
      </c>
    </row>
    <row r="1340" spans="1:7">
      <c r="A1340" s="29" t="s">
        <v>408</v>
      </c>
      <c r="B1340" s="29" t="s">
        <v>409</v>
      </c>
      <c r="C1340" s="29" t="s">
        <v>492</v>
      </c>
      <c r="D1340" s="29" t="s">
        <v>1112</v>
      </c>
      <c r="E1340" s="29"/>
      <c r="F1340" s="29"/>
      <c r="G1340" s="29">
        <f t="shared" si="20"/>
        <v>0</v>
      </c>
    </row>
    <row r="1341" spans="1:7">
      <c r="A1341" s="29" t="s">
        <v>408</v>
      </c>
      <c r="B1341" s="29" t="s">
        <v>409</v>
      </c>
      <c r="C1341" s="29" t="s">
        <v>494</v>
      </c>
      <c r="D1341" s="29" t="s">
        <v>1101</v>
      </c>
      <c r="E1341" s="29"/>
      <c r="F1341" s="29">
        <v>59832</v>
      </c>
      <c r="G1341" s="29">
        <f t="shared" si="20"/>
        <v>59832</v>
      </c>
    </row>
    <row r="1342" spans="1:7">
      <c r="A1342" s="29" t="s">
        <v>408</v>
      </c>
      <c r="B1342" s="29" t="s">
        <v>409</v>
      </c>
      <c r="C1342" s="29" t="s">
        <v>726</v>
      </c>
      <c r="D1342" s="29" t="s">
        <v>1073</v>
      </c>
      <c r="E1342" s="29"/>
      <c r="F1342" s="29"/>
      <c r="G1342" s="29">
        <f t="shared" si="20"/>
        <v>0</v>
      </c>
    </row>
    <row r="1343" spans="1:7">
      <c r="A1343" s="29" t="s">
        <v>408</v>
      </c>
      <c r="B1343" s="29" t="s">
        <v>409</v>
      </c>
      <c r="C1343" s="29" t="s">
        <v>543</v>
      </c>
      <c r="D1343" s="29" t="s">
        <v>1112</v>
      </c>
      <c r="E1343" s="29"/>
      <c r="F1343" s="29">
        <v>16879</v>
      </c>
      <c r="G1343" s="29">
        <f t="shared" si="20"/>
        <v>16879</v>
      </c>
    </row>
    <row r="1344" spans="1:7">
      <c r="A1344" s="29" t="s">
        <v>408</v>
      </c>
      <c r="B1344" s="29" t="s">
        <v>409</v>
      </c>
      <c r="C1344" s="29" t="s">
        <v>545</v>
      </c>
      <c r="D1344" s="29" t="s">
        <v>1074</v>
      </c>
      <c r="E1344" s="29"/>
      <c r="F1344" s="29"/>
      <c r="G1344" s="29">
        <f t="shared" si="20"/>
        <v>0</v>
      </c>
    </row>
    <row r="1345" spans="1:7">
      <c r="A1345" s="29" t="s">
        <v>408</v>
      </c>
      <c r="B1345" s="29" t="s">
        <v>409</v>
      </c>
      <c r="C1345" s="29" t="s">
        <v>555</v>
      </c>
      <c r="D1345" s="29" t="s">
        <v>1112</v>
      </c>
      <c r="E1345" s="29"/>
      <c r="F1345" s="29"/>
      <c r="G1345" s="29">
        <f t="shared" si="20"/>
        <v>0</v>
      </c>
    </row>
    <row r="1346" spans="1:7">
      <c r="A1346" s="29" t="s">
        <v>408</v>
      </c>
      <c r="B1346" s="29" t="s">
        <v>409</v>
      </c>
      <c r="C1346" s="29" t="s">
        <v>839</v>
      </c>
      <c r="D1346" s="29" t="s">
        <v>1074</v>
      </c>
      <c r="E1346" s="29"/>
      <c r="F1346" s="29">
        <v>404</v>
      </c>
      <c r="G1346" s="29">
        <f t="shared" si="20"/>
        <v>404</v>
      </c>
    </row>
    <row r="1347" spans="1:7">
      <c r="A1347" s="29" t="s">
        <v>408</v>
      </c>
      <c r="B1347" s="29" t="s">
        <v>409</v>
      </c>
      <c r="C1347" s="29" t="s">
        <v>854</v>
      </c>
      <c r="D1347" s="29" t="s">
        <v>1073</v>
      </c>
      <c r="E1347" s="29"/>
      <c r="F1347" s="29"/>
      <c r="G1347" s="29">
        <f t="shared" si="20"/>
        <v>0</v>
      </c>
    </row>
    <row r="1348" spans="1:7">
      <c r="A1348" s="29" t="s">
        <v>408</v>
      </c>
      <c r="B1348" s="29" t="s">
        <v>409</v>
      </c>
      <c r="C1348" s="29" t="s">
        <v>880</v>
      </c>
      <c r="D1348" s="29" t="s">
        <v>1073</v>
      </c>
      <c r="E1348" s="29"/>
      <c r="F1348" s="29"/>
      <c r="G1348" s="29">
        <f t="shared" si="20"/>
        <v>0</v>
      </c>
    </row>
    <row r="1349" spans="1:7">
      <c r="A1349" s="29" t="s">
        <v>408</v>
      </c>
      <c r="B1349" s="29" t="s">
        <v>409</v>
      </c>
      <c r="C1349" s="29" t="s">
        <v>883</v>
      </c>
      <c r="D1349" s="29" t="s">
        <v>1073</v>
      </c>
      <c r="E1349" s="29"/>
      <c r="F1349" s="29"/>
      <c r="G1349" s="29">
        <f t="shared" si="20"/>
        <v>0</v>
      </c>
    </row>
    <row r="1350" spans="1:7">
      <c r="A1350" s="29" t="s">
        <v>408</v>
      </c>
      <c r="B1350" s="29" t="s">
        <v>409</v>
      </c>
      <c r="C1350" s="29" t="s">
        <v>557</v>
      </c>
      <c r="D1350" s="29" t="s">
        <v>1073</v>
      </c>
      <c r="E1350" s="29"/>
      <c r="F1350" s="29"/>
      <c r="G1350" s="29">
        <f t="shared" si="20"/>
        <v>0</v>
      </c>
    </row>
    <row r="1351" spans="1:7">
      <c r="A1351" s="29" t="s">
        <v>408</v>
      </c>
      <c r="B1351" s="29" t="s">
        <v>409</v>
      </c>
      <c r="C1351" s="29" t="s">
        <v>557</v>
      </c>
      <c r="D1351" s="29" t="s">
        <v>1074</v>
      </c>
      <c r="E1351" s="29"/>
      <c r="F1351" s="29"/>
      <c r="G1351" s="29">
        <f t="shared" si="20"/>
        <v>0</v>
      </c>
    </row>
    <row r="1352" spans="1:7">
      <c r="A1352" s="29" t="s">
        <v>408</v>
      </c>
      <c r="B1352" s="29" t="s">
        <v>409</v>
      </c>
      <c r="C1352" s="29" t="s">
        <v>571</v>
      </c>
      <c r="D1352" s="29" t="s">
        <v>1200</v>
      </c>
      <c r="E1352" s="29"/>
      <c r="F1352" s="29"/>
      <c r="G1352" s="29">
        <f t="shared" si="20"/>
        <v>0</v>
      </c>
    </row>
    <row r="1353" spans="1:7">
      <c r="A1353" s="29" t="s">
        <v>410</v>
      </c>
      <c r="B1353" s="29" t="s">
        <v>411</v>
      </c>
      <c r="C1353" s="29" t="s">
        <v>1776</v>
      </c>
      <c r="D1353" s="29" t="s">
        <v>1398</v>
      </c>
      <c r="E1353" s="29"/>
      <c r="F1353" s="29"/>
      <c r="G1353" s="29">
        <f t="shared" si="20"/>
        <v>0</v>
      </c>
    </row>
    <row r="1354" spans="1:7">
      <c r="A1354" s="29" t="s">
        <v>410</v>
      </c>
      <c r="B1354" s="29" t="s">
        <v>411</v>
      </c>
      <c r="C1354" s="29" t="s">
        <v>1198</v>
      </c>
      <c r="D1354" s="29" t="s">
        <v>1093</v>
      </c>
      <c r="E1354" s="29"/>
      <c r="F1354" s="29"/>
      <c r="G1354" s="29">
        <f t="shared" si="20"/>
        <v>0</v>
      </c>
    </row>
    <row r="1355" spans="1:7">
      <c r="A1355" s="29" t="s">
        <v>410</v>
      </c>
      <c r="B1355" s="29" t="s">
        <v>411</v>
      </c>
      <c r="C1355" s="29" t="s">
        <v>651</v>
      </c>
      <c r="D1355" s="29" t="s">
        <v>1080</v>
      </c>
      <c r="E1355" s="29"/>
      <c r="F1355" s="29"/>
      <c r="G1355" s="29">
        <f t="shared" si="20"/>
        <v>0</v>
      </c>
    </row>
    <row r="1356" spans="1:7">
      <c r="A1356" s="29" t="s">
        <v>410</v>
      </c>
      <c r="B1356" s="29" t="s">
        <v>411</v>
      </c>
      <c r="C1356" s="29" t="s">
        <v>1777</v>
      </c>
      <c r="D1356" s="29" t="s">
        <v>1074</v>
      </c>
      <c r="E1356" s="29"/>
      <c r="F1356" s="29">
        <v>8</v>
      </c>
      <c r="G1356" s="29">
        <f t="shared" si="20"/>
        <v>8</v>
      </c>
    </row>
    <row r="1357" spans="1:7">
      <c r="A1357" s="29" t="s">
        <v>410</v>
      </c>
      <c r="B1357" s="29" t="s">
        <v>411</v>
      </c>
      <c r="C1357" s="29" t="s">
        <v>1778</v>
      </c>
      <c r="D1357" s="29" t="s">
        <v>1074</v>
      </c>
      <c r="E1357" s="29"/>
      <c r="F1357" s="29">
        <v>63</v>
      </c>
      <c r="G1357" s="29">
        <f t="shared" si="20"/>
        <v>63</v>
      </c>
    </row>
    <row r="1358" spans="1:7">
      <c r="A1358" s="29" t="s">
        <v>410</v>
      </c>
      <c r="B1358" s="29" t="s">
        <v>411</v>
      </c>
      <c r="C1358" s="29" t="s">
        <v>504</v>
      </c>
      <c r="D1358" s="29" t="s">
        <v>1075</v>
      </c>
      <c r="E1358" s="29"/>
      <c r="F1358" s="29">
        <v>10000</v>
      </c>
      <c r="G1358" s="29">
        <f t="shared" si="20"/>
        <v>10000</v>
      </c>
    </row>
    <row r="1359" spans="1:7">
      <c r="A1359" s="29" t="s">
        <v>410</v>
      </c>
      <c r="B1359" s="29" t="s">
        <v>411</v>
      </c>
      <c r="C1359" s="29" t="s">
        <v>1779</v>
      </c>
      <c r="D1359" s="29" t="s">
        <v>1329</v>
      </c>
      <c r="E1359" s="29"/>
      <c r="F1359" s="29"/>
      <c r="G1359" s="29">
        <f t="shared" si="20"/>
        <v>0</v>
      </c>
    </row>
    <row r="1360" spans="1:7">
      <c r="A1360" s="29" t="s">
        <v>410</v>
      </c>
      <c r="B1360" s="29" t="s">
        <v>411</v>
      </c>
      <c r="C1360" s="29" t="s">
        <v>705</v>
      </c>
      <c r="D1360" s="29" t="s">
        <v>1073</v>
      </c>
      <c r="E1360" s="29"/>
      <c r="F1360" s="29"/>
      <c r="G1360" s="29">
        <f t="shared" si="20"/>
        <v>0</v>
      </c>
    </row>
    <row r="1361" spans="1:7">
      <c r="A1361" s="29" t="s">
        <v>410</v>
      </c>
      <c r="B1361" s="29" t="s">
        <v>411</v>
      </c>
      <c r="C1361" s="29" t="s">
        <v>716</v>
      </c>
      <c r="D1361" s="29" t="s">
        <v>1073</v>
      </c>
      <c r="E1361" s="29"/>
      <c r="F1361" s="29"/>
      <c r="G1361" s="29">
        <f t="shared" si="20"/>
        <v>0</v>
      </c>
    </row>
    <row r="1362" spans="1:7">
      <c r="A1362" s="29" t="s">
        <v>410</v>
      </c>
      <c r="B1362" s="29" t="s">
        <v>411</v>
      </c>
      <c r="C1362" s="29" t="s">
        <v>726</v>
      </c>
      <c r="D1362" s="29" t="s">
        <v>1073</v>
      </c>
      <c r="E1362" s="29"/>
      <c r="F1362" s="29"/>
      <c r="G1362" s="29">
        <f t="shared" si="20"/>
        <v>0</v>
      </c>
    </row>
    <row r="1363" spans="1:7">
      <c r="A1363" s="29" t="s">
        <v>410</v>
      </c>
      <c r="B1363" s="29" t="s">
        <v>411</v>
      </c>
      <c r="C1363" s="29" t="s">
        <v>520</v>
      </c>
      <c r="D1363" s="29" t="s">
        <v>1075</v>
      </c>
      <c r="E1363" s="29"/>
      <c r="F1363" s="29">
        <v>282406</v>
      </c>
      <c r="G1363" s="29">
        <f t="shared" si="20"/>
        <v>282406</v>
      </c>
    </row>
    <row r="1364" spans="1:7">
      <c r="A1364" s="29" t="s">
        <v>410</v>
      </c>
      <c r="B1364" s="29" t="s">
        <v>411</v>
      </c>
      <c r="C1364" s="29" t="s">
        <v>520</v>
      </c>
      <c r="D1364" s="29" t="s">
        <v>1074</v>
      </c>
      <c r="E1364" s="29"/>
      <c r="F1364" s="29">
        <v>20091</v>
      </c>
      <c r="G1364" s="29">
        <f t="shared" si="20"/>
        <v>20091</v>
      </c>
    </row>
    <row r="1365" spans="1:7">
      <c r="A1365" s="29" t="s">
        <v>410</v>
      </c>
      <c r="B1365" s="29" t="s">
        <v>411</v>
      </c>
      <c r="C1365" s="29" t="s">
        <v>553</v>
      </c>
      <c r="D1365" s="29" t="s">
        <v>1073</v>
      </c>
      <c r="E1365" s="29"/>
      <c r="F1365" s="29">
        <v>3000</v>
      </c>
      <c r="G1365" s="29">
        <f t="shared" si="20"/>
        <v>3000</v>
      </c>
    </row>
    <row r="1366" spans="1:7">
      <c r="A1366" s="29" t="s">
        <v>410</v>
      </c>
      <c r="B1366" s="29" t="s">
        <v>411</v>
      </c>
      <c r="C1366" s="29" t="s">
        <v>554</v>
      </c>
      <c r="D1366" s="29" t="s">
        <v>1073</v>
      </c>
      <c r="E1366" s="29"/>
      <c r="F1366" s="29"/>
      <c r="G1366" s="29">
        <f t="shared" si="20"/>
        <v>0</v>
      </c>
    </row>
    <row r="1367" spans="1:7">
      <c r="A1367" s="29" t="s">
        <v>410</v>
      </c>
      <c r="B1367" s="29" t="s">
        <v>411</v>
      </c>
      <c r="C1367" s="29" t="s">
        <v>830</v>
      </c>
      <c r="D1367" s="29" t="s">
        <v>1074</v>
      </c>
      <c r="E1367" s="29"/>
      <c r="F1367" s="29">
        <v>50</v>
      </c>
      <c r="G1367" s="29">
        <f t="shared" si="20"/>
        <v>50</v>
      </c>
    </row>
    <row r="1368" spans="1:7">
      <c r="A1368" s="29" t="s">
        <v>410</v>
      </c>
      <c r="B1368" s="29" t="s">
        <v>411</v>
      </c>
      <c r="C1368" s="29" t="s">
        <v>836</v>
      </c>
      <c r="D1368" s="29" t="s">
        <v>1073</v>
      </c>
      <c r="E1368" s="29"/>
      <c r="F1368" s="29">
        <v>1600</v>
      </c>
      <c r="G1368" s="29">
        <f t="shared" ref="G1368:G1431" si="21">E1368+F1368</f>
        <v>1600</v>
      </c>
    </row>
    <row r="1369" spans="1:7">
      <c r="A1369" s="29" t="s">
        <v>410</v>
      </c>
      <c r="B1369" s="29" t="s">
        <v>411</v>
      </c>
      <c r="C1369" s="29" t="s">
        <v>1197</v>
      </c>
      <c r="D1369" s="29" t="s">
        <v>1134</v>
      </c>
      <c r="E1369" s="29"/>
      <c r="F1369" s="29">
        <v>800</v>
      </c>
      <c r="G1369" s="29">
        <f t="shared" si="21"/>
        <v>800</v>
      </c>
    </row>
    <row r="1370" spans="1:7">
      <c r="A1370" s="29" t="s">
        <v>410</v>
      </c>
      <c r="B1370" s="29" t="s">
        <v>411</v>
      </c>
      <c r="C1370" s="29" t="s">
        <v>1780</v>
      </c>
      <c r="D1370" s="29" t="s">
        <v>1398</v>
      </c>
      <c r="E1370" s="29"/>
      <c r="F1370" s="29"/>
      <c r="G1370" s="29">
        <f t="shared" si="21"/>
        <v>0</v>
      </c>
    </row>
    <row r="1371" spans="1:7">
      <c r="A1371" s="29" t="s">
        <v>410</v>
      </c>
      <c r="B1371" s="29" t="s">
        <v>411</v>
      </c>
      <c r="C1371" s="29" t="s">
        <v>852</v>
      </c>
      <c r="D1371" s="29" t="s">
        <v>1074</v>
      </c>
      <c r="E1371" s="29"/>
      <c r="F1371" s="29">
        <v>925</v>
      </c>
      <c r="G1371" s="29">
        <f t="shared" si="21"/>
        <v>925</v>
      </c>
    </row>
    <row r="1372" spans="1:7">
      <c r="A1372" s="29" t="s">
        <v>410</v>
      </c>
      <c r="B1372" s="29" t="s">
        <v>411</v>
      </c>
      <c r="C1372" s="29" t="s">
        <v>930</v>
      </c>
      <c r="D1372" s="29" t="s">
        <v>1073</v>
      </c>
      <c r="E1372" s="29"/>
      <c r="F1372" s="29">
        <v>18</v>
      </c>
      <c r="G1372" s="29">
        <f t="shared" si="21"/>
        <v>18</v>
      </c>
    </row>
    <row r="1373" spans="1:7">
      <c r="A1373" s="29" t="s">
        <v>410</v>
      </c>
      <c r="B1373" s="29" t="s">
        <v>411</v>
      </c>
      <c r="C1373" s="29" t="s">
        <v>943</v>
      </c>
      <c r="D1373" s="29" t="s">
        <v>1073</v>
      </c>
      <c r="E1373" s="29"/>
      <c r="F1373" s="29">
        <v>82</v>
      </c>
      <c r="G1373" s="29">
        <f t="shared" si="21"/>
        <v>82</v>
      </c>
    </row>
    <row r="1374" spans="1:7">
      <c r="A1374" s="29" t="s">
        <v>410</v>
      </c>
      <c r="B1374" s="29" t="s">
        <v>411</v>
      </c>
      <c r="C1374" s="29" t="s">
        <v>946</v>
      </c>
      <c r="D1374" s="29" t="s">
        <v>1074</v>
      </c>
      <c r="E1374" s="29"/>
      <c r="F1374" s="29">
        <v>4985</v>
      </c>
      <c r="G1374" s="29">
        <f t="shared" si="21"/>
        <v>4985</v>
      </c>
    </row>
    <row r="1375" spans="1:7">
      <c r="A1375" s="29" t="s">
        <v>410</v>
      </c>
      <c r="B1375" s="29" t="s">
        <v>411</v>
      </c>
      <c r="C1375" s="29" t="s">
        <v>953</v>
      </c>
      <c r="D1375" s="29" t="s">
        <v>1073</v>
      </c>
      <c r="E1375" s="29"/>
      <c r="F1375" s="29"/>
      <c r="G1375" s="29">
        <f t="shared" si="21"/>
        <v>0</v>
      </c>
    </row>
    <row r="1376" spans="1:7">
      <c r="A1376" s="29" t="s">
        <v>410</v>
      </c>
      <c r="B1376" s="29" t="s">
        <v>411</v>
      </c>
      <c r="C1376" s="29" t="s">
        <v>955</v>
      </c>
      <c r="D1376" s="29" t="s">
        <v>1073</v>
      </c>
      <c r="E1376" s="29"/>
      <c r="F1376" s="29">
        <v>172</v>
      </c>
      <c r="G1376" s="29">
        <f t="shared" si="21"/>
        <v>172</v>
      </c>
    </row>
    <row r="1377" spans="1:7">
      <c r="A1377" s="29" t="s">
        <v>410</v>
      </c>
      <c r="B1377" s="29" t="s">
        <v>411</v>
      </c>
      <c r="C1377" s="29" t="s">
        <v>958</v>
      </c>
      <c r="D1377" s="29" t="s">
        <v>1073</v>
      </c>
      <c r="E1377" s="29"/>
      <c r="F1377" s="29"/>
      <c r="G1377" s="29">
        <f t="shared" si="21"/>
        <v>0</v>
      </c>
    </row>
    <row r="1378" spans="1:7">
      <c r="A1378" s="29" t="s">
        <v>410</v>
      </c>
      <c r="B1378" s="29" t="s">
        <v>411</v>
      </c>
      <c r="C1378" s="29" t="s">
        <v>1196</v>
      </c>
      <c r="D1378" s="29" t="s">
        <v>1073</v>
      </c>
      <c r="E1378" s="29"/>
      <c r="F1378" s="29"/>
      <c r="G1378" s="29">
        <f t="shared" si="21"/>
        <v>0</v>
      </c>
    </row>
    <row r="1379" spans="1:7">
      <c r="A1379" s="29" t="s">
        <v>412</v>
      </c>
      <c r="B1379" s="29" t="s">
        <v>413</v>
      </c>
      <c r="C1379" s="29" t="s">
        <v>1195</v>
      </c>
      <c r="D1379" s="29" t="s">
        <v>1073</v>
      </c>
      <c r="E1379" s="29"/>
      <c r="F1379" s="29">
        <v>2337</v>
      </c>
      <c r="G1379" s="29">
        <f t="shared" si="21"/>
        <v>2337</v>
      </c>
    </row>
    <row r="1380" spans="1:7">
      <c r="A1380" s="29" t="s">
        <v>412</v>
      </c>
      <c r="B1380" s="29" t="s">
        <v>413</v>
      </c>
      <c r="C1380" s="29" t="s">
        <v>726</v>
      </c>
      <c r="D1380" s="29" t="s">
        <v>1073</v>
      </c>
      <c r="E1380" s="29"/>
      <c r="F1380" s="29"/>
      <c r="G1380" s="29">
        <f t="shared" si="21"/>
        <v>0</v>
      </c>
    </row>
    <row r="1381" spans="1:7">
      <c r="A1381" s="29" t="s">
        <v>414</v>
      </c>
      <c r="B1381" s="29" t="s">
        <v>415</v>
      </c>
      <c r="C1381" s="29" t="s">
        <v>639</v>
      </c>
      <c r="D1381" s="29" t="s">
        <v>1073</v>
      </c>
      <c r="E1381" s="29"/>
      <c r="F1381" s="29"/>
      <c r="G1381" s="29">
        <f t="shared" si="21"/>
        <v>0</v>
      </c>
    </row>
    <row r="1382" spans="1:7">
      <c r="A1382" s="29" t="s">
        <v>414</v>
      </c>
      <c r="B1382" s="29" t="s">
        <v>415</v>
      </c>
      <c r="C1382" s="29" t="s">
        <v>1781</v>
      </c>
      <c r="D1382" s="29" t="s">
        <v>1398</v>
      </c>
      <c r="E1382" s="29">
        <v>4</v>
      </c>
      <c r="F1382" s="29">
        <v>57</v>
      </c>
      <c r="G1382" s="29">
        <f t="shared" si="21"/>
        <v>61</v>
      </c>
    </row>
    <row r="1383" spans="1:7">
      <c r="A1383" s="29" t="s">
        <v>414</v>
      </c>
      <c r="B1383" s="29" t="s">
        <v>415</v>
      </c>
      <c r="C1383" s="29" t="s">
        <v>1194</v>
      </c>
      <c r="D1383" s="29" t="s">
        <v>1073</v>
      </c>
      <c r="E1383" s="29"/>
      <c r="F1383" s="29">
        <v>480</v>
      </c>
      <c r="G1383" s="29">
        <f t="shared" si="21"/>
        <v>480</v>
      </c>
    </row>
    <row r="1384" spans="1:7">
      <c r="A1384" s="29" t="s">
        <v>414</v>
      </c>
      <c r="B1384" s="29" t="s">
        <v>415</v>
      </c>
      <c r="C1384" s="29" t="s">
        <v>740</v>
      </c>
      <c r="D1384" s="29" t="s">
        <v>1073</v>
      </c>
      <c r="E1384" s="29"/>
      <c r="F1384" s="29">
        <v>1532</v>
      </c>
      <c r="G1384" s="29">
        <f t="shared" si="21"/>
        <v>1532</v>
      </c>
    </row>
    <row r="1385" spans="1:7">
      <c r="A1385" s="29" t="s">
        <v>414</v>
      </c>
      <c r="B1385" s="29" t="s">
        <v>415</v>
      </c>
      <c r="C1385" s="29" t="s">
        <v>750</v>
      </c>
      <c r="D1385" s="29" t="s">
        <v>1073</v>
      </c>
      <c r="E1385" s="29"/>
      <c r="F1385" s="29"/>
      <c r="G1385" s="29">
        <f t="shared" si="21"/>
        <v>0</v>
      </c>
    </row>
    <row r="1386" spans="1:7">
      <c r="A1386" s="29" t="s">
        <v>414</v>
      </c>
      <c r="B1386" s="29" t="s">
        <v>415</v>
      </c>
      <c r="C1386" s="29" t="s">
        <v>1193</v>
      </c>
      <c r="D1386" s="29" t="s">
        <v>1073</v>
      </c>
      <c r="E1386" s="29"/>
      <c r="F1386" s="29">
        <v>2297</v>
      </c>
      <c r="G1386" s="29">
        <f t="shared" si="21"/>
        <v>2297</v>
      </c>
    </row>
    <row r="1387" spans="1:7">
      <c r="A1387" s="29" t="s">
        <v>414</v>
      </c>
      <c r="B1387" s="29" t="s">
        <v>415</v>
      </c>
      <c r="C1387" s="29" t="s">
        <v>1192</v>
      </c>
      <c r="D1387" s="29" t="s">
        <v>1073</v>
      </c>
      <c r="E1387" s="29"/>
      <c r="F1387" s="29"/>
      <c r="G1387" s="29">
        <f t="shared" si="21"/>
        <v>0</v>
      </c>
    </row>
    <row r="1388" spans="1:7">
      <c r="A1388" s="29" t="s">
        <v>414</v>
      </c>
      <c r="B1388" s="29" t="s">
        <v>415</v>
      </c>
      <c r="C1388" s="29" t="s">
        <v>1192</v>
      </c>
      <c r="D1388" s="29" t="s">
        <v>1074</v>
      </c>
      <c r="E1388" s="29"/>
      <c r="F1388" s="29">
        <v>2000</v>
      </c>
      <c r="G1388" s="29">
        <f t="shared" si="21"/>
        <v>2000</v>
      </c>
    </row>
    <row r="1389" spans="1:7">
      <c r="A1389" s="29" t="s">
        <v>414</v>
      </c>
      <c r="B1389" s="29" t="s">
        <v>415</v>
      </c>
      <c r="C1389" s="29" t="s">
        <v>554</v>
      </c>
      <c r="D1389" s="29" t="s">
        <v>1074</v>
      </c>
      <c r="E1389" s="29"/>
      <c r="F1389" s="29"/>
      <c r="G1389" s="29">
        <f t="shared" si="21"/>
        <v>0</v>
      </c>
    </row>
    <row r="1390" spans="1:7">
      <c r="A1390" s="29" t="s">
        <v>414</v>
      </c>
      <c r="B1390" s="29" t="s">
        <v>415</v>
      </c>
      <c r="C1390" s="29" t="s">
        <v>823</v>
      </c>
      <c r="D1390" s="29" t="s">
        <v>1073</v>
      </c>
      <c r="E1390" s="29"/>
      <c r="F1390" s="29">
        <v>6170</v>
      </c>
      <c r="G1390" s="29">
        <f t="shared" si="21"/>
        <v>6170</v>
      </c>
    </row>
    <row r="1391" spans="1:7">
      <c r="A1391" s="29" t="s">
        <v>414</v>
      </c>
      <c r="B1391" s="29" t="s">
        <v>415</v>
      </c>
      <c r="C1391" s="29" t="s">
        <v>823</v>
      </c>
      <c r="D1391" s="29" t="s">
        <v>1074</v>
      </c>
      <c r="E1391" s="29"/>
      <c r="F1391" s="29">
        <v>3192</v>
      </c>
      <c r="G1391" s="29">
        <f t="shared" si="21"/>
        <v>3192</v>
      </c>
    </row>
    <row r="1392" spans="1:7">
      <c r="A1392" s="29" t="s">
        <v>414</v>
      </c>
      <c r="B1392" s="29" t="s">
        <v>415</v>
      </c>
      <c r="C1392" s="29" t="s">
        <v>845</v>
      </c>
      <c r="D1392" s="29" t="s">
        <v>1191</v>
      </c>
      <c r="E1392" s="29"/>
      <c r="F1392" s="29"/>
      <c r="G1392" s="29">
        <f t="shared" si="21"/>
        <v>0</v>
      </c>
    </row>
    <row r="1393" spans="1:7">
      <c r="A1393" s="29" t="s">
        <v>414</v>
      </c>
      <c r="B1393" s="29" t="s">
        <v>415</v>
      </c>
      <c r="C1393" s="29" t="s">
        <v>845</v>
      </c>
      <c r="D1393" s="29" t="s">
        <v>1073</v>
      </c>
      <c r="E1393" s="29"/>
      <c r="F1393" s="29"/>
      <c r="G1393" s="29">
        <f t="shared" si="21"/>
        <v>0</v>
      </c>
    </row>
    <row r="1394" spans="1:7">
      <c r="A1394" s="29" t="s">
        <v>414</v>
      </c>
      <c r="B1394" s="29" t="s">
        <v>415</v>
      </c>
      <c r="C1394" s="29" t="s">
        <v>845</v>
      </c>
      <c r="D1394" s="29" t="s">
        <v>1074</v>
      </c>
      <c r="E1394" s="29"/>
      <c r="F1394" s="29"/>
      <c r="G1394" s="29">
        <f t="shared" si="21"/>
        <v>0</v>
      </c>
    </row>
    <row r="1395" spans="1:7">
      <c r="A1395" s="29" t="s">
        <v>414</v>
      </c>
      <c r="B1395" s="29" t="s">
        <v>415</v>
      </c>
      <c r="C1395" s="29" t="s">
        <v>853</v>
      </c>
      <c r="D1395" s="29" t="s">
        <v>1073</v>
      </c>
      <c r="E1395" s="29"/>
      <c r="F1395" s="29"/>
      <c r="G1395" s="29">
        <f t="shared" si="21"/>
        <v>0</v>
      </c>
    </row>
    <row r="1396" spans="1:7">
      <c r="A1396" s="29" t="s">
        <v>414</v>
      </c>
      <c r="B1396" s="29" t="s">
        <v>415</v>
      </c>
      <c r="C1396" s="29" t="s">
        <v>557</v>
      </c>
      <c r="D1396" s="29" t="s">
        <v>1073</v>
      </c>
      <c r="E1396" s="29"/>
      <c r="F1396" s="29"/>
      <c r="G1396" s="29">
        <f t="shared" si="21"/>
        <v>0</v>
      </c>
    </row>
    <row r="1397" spans="1:7">
      <c r="A1397" s="29" t="s">
        <v>414</v>
      </c>
      <c r="B1397" s="29" t="s">
        <v>415</v>
      </c>
      <c r="C1397" s="29" t="s">
        <v>892</v>
      </c>
      <c r="D1397" s="29" t="s">
        <v>1073</v>
      </c>
      <c r="E1397" s="29"/>
      <c r="F1397" s="29"/>
      <c r="G1397" s="29">
        <f t="shared" si="21"/>
        <v>0</v>
      </c>
    </row>
    <row r="1398" spans="1:7">
      <c r="A1398" s="29" t="s">
        <v>416</v>
      </c>
      <c r="B1398" s="29" t="s">
        <v>417</v>
      </c>
      <c r="C1398" s="29" t="s">
        <v>497</v>
      </c>
      <c r="D1398" s="29" t="s">
        <v>1073</v>
      </c>
      <c r="E1398" s="29">
        <v>50</v>
      </c>
      <c r="F1398" s="29"/>
      <c r="G1398" s="29">
        <f t="shared" si="21"/>
        <v>50</v>
      </c>
    </row>
    <row r="1399" spans="1:7">
      <c r="A1399" s="29" t="s">
        <v>416</v>
      </c>
      <c r="B1399" s="29" t="s">
        <v>417</v>
      </c>
      <c r="C1399" s="29" t="s">
        <v>1190</v>
      </c>
      <c r="D1399" s="29" t="s">
        <v>1073</v>
      </c>
      <c r="E1399" s="29"/>
      <c r="F1399" s="29"/>
      <c r="G1399" s="29">
        <f t="shared" si="21"/>
        <v>0</v>
      </c>
    </row>
    <row r="1400" spans="1:7">
      <c r="A1400" s="29" t="s">
        <v>416</v>
      </c>
      <c r="B1400" s="29" t="s">
        <v>417</v>
      </c>
      <c r="C1400" s="29" t="s">
        <v>1189</v>
      </c>
      <c r="D1400" s="29" t="s">
        <v>1073</v>
      </c>
      <c r="E1400" s="29"/>
      <c r="F1400" s="29">
        <v>2148</v>
      </c>
      <c r="G1400" s="29">
        <f t="shared" si="21"/>
        <v>2148</v>
      </c>
    </row>
    <row r="1401" spans="1:7">
      <c r="A1401" s="29" t="s">
        <v>416</v>
      </c>
      <c r="B1401" s="29" t="s">
        <v>417</v>
      </c>
      <c r="C1401" s="29" t="s">
        <v>1188</v>
      </c>
      <c r="D1401" s="29" t="s">
        <v>1073</v>
      </c>
      <c r="E1401" s="29"/>
      <c r="F1401" s="29"/>
      <c r="G1401" s="29">
        <f t="shared" si="21"/>
        <v>0</v>
      </c>
    </row>
    <row r="1402" spans="1:7">
      <c r="A1402" s="29" t="s">
        <v>416</v>
      </c>
      <c r="B1402" s="29" t="s">
        <v>417</v>
      </c>
      <c r="C1402" s="29" t="s">
        <v>876</v>
      </c>
      <c r="D1402" s="29" t="s">
        <v>1074</v>
      </c>
      <c r="E1402" s="29"/>
      <c r="F1402" s="29">
        <v>2400</v>
      </c>
      <c r="G1402" s="29">
        <f t="shared" si="21"/>
        <v>2400</v>
      </c>
    </row>
    <row r="1403" spans="1:7">
      <c r="A1403" s="29" t="s">
        <v>416</v>
      </c>
      <c r="B1403" s="29" t="s">
        <v>417</v>
      </c>
      <c r="C1403" s="29" t="s">
        <v>1187</v>
      </c>
      <c r="D1403" s="29" t="s">
        <v>1073</v>
      </c>
      <c r="E1403" s="29"/>
      <c r="F1403" s="29">
        <v>2195</v>
      </c>
      <c r="G1403" s="29">
        <f t="shared" si="21"/>
        <v>2195</v>
      </c>
    </row>
    <row r="1404" spans="1:7">
      <c r="A1404" s="29" t="s">
        <v>416</v>
      </c>
      <c r="B1404" s="29" t="s">
        <v>417</v>
      </c>
      <c r="C1404" s="29" t="s">
        <v>1186</v>
      </c>
      <c r="D1404" s="29" t="s">
        <v>1073</v>
      </c>
      <c r="E1404" s="29"/>
      <c r="F1404" s="29"/>
      <c r="G1404" s="29">
        <f t="shared" si="21"/>
        <v>0</v>
      </c>
    </row>
    <row r="1405" spans="1:7">
      <c r="A1405" s="29" t="s">
        <v>416</v>
      </c>
      <c r="B1405" s="29" t="s">
        <v>417</v>
      </c>
      <c r="C1405" s="29" t="s">
        <v>912</v>
      </c>
      <c r="D1405" s="29" t="s">
        <v>1073</v>
      </c>
      <c r="E1405" s="29"/>
      <c r="F1405" s="29"/>
      <c r="G1405" s="29">
        <f t="shared" si="21"/>
        <v>0</v>
      </c>
    </row>
    <row r="1406" spans="1:7">
      <c r="A1406" s="29" t="s">
        <v>416</v>
      </c>
      <c r="B1406" s="29" t="s">
        <v>417</v>
      </c>
      <c r="C1406" s="29" t="s">
        <v>913</v>
      </c>
      <c r="D1406" s="29" t="s">
        <v>1073</v>
      </c>
      <c r="E1406" s="29"/>
      <c r="F1406" s="29">
        <v>1575</v>
      </c>
      <c r="G1406" s="29">
        <f t="shared" si="21"/>
        <v>1575</v>
      </c>
    </row>
    <row r="1407" spans="1:7">
      <c r="A1407" s="29" t="s">
        <v>416</v>
      </c>
      <c r="B1407" s="29" t="s">
        <v>417</v>
      </c>
      <c r="C1407" s="29" t="s">
        <v>923</v>
      </c>
      <c r="D1407" s="29" t="s">
        <v>1073</v>
      </c>
      <c r="E1407" s="29"/>
      <c r="F1407" s="29">
        <v>2400</v>
      </c>
      <c r="G1407" s="29">
        <f t="shared" si="21"/>
        <v>2400</v>
      </c>
    </row>
    <row r="1408" spans="1:7">
      <c r="A1408" s="29" t="s">
        <v>416</v>
      </c>
      <c r="B1408" s="29" t="s">
        <v>417</v>
      </c>
      <c r="C1408" s="29" t="s">
        <v>559</v>
      </c>
      <c r="D1408" s="29" t="s">
        <v>1074</v>
      </c>
      <c r="E1408" s="29"/>
      <c r="F1408" s="29"/>
      <c r="G1408" s="29">
        <f t="shared" si="21"/>
        <v>0</v>
      </c>
    </row>
    <row r="1409" spans="1:7">
      <c r="A1409" s="29" t="s">
        <v>416</v>
      </c>
      <c r="B1409" s="29" t="s">
        <v>417</v>
      </c>
      <c r="C1409" s="29" t="s">
        <v>1185</v>
      </c>
      <c r="D1409" s="29" t="s">
        <v>1073</v>
      </c>
      <c r="E1409" s="29"/>
      <c r="F1409" s="29"/>
      <c r="G1409" s="29">
        <f t="shared" si="21"/>
        <v>0</v>
      </c>
    </row>
    <row r="1410" spans="1:7">
      <c r="A1410" s="29" t="s">
        <v>416</v>
      </c>
      <c r="B1410" s="29" t="s">
        <v>417</v>
      </c>
      <c r="C1410" s="29" t="s">
        <v>1184</v>
      </c>
      <c r="D1410" s="29" t="s">
        <v>1074</v>
      </c>
      <c r="E1410" s="29"/>
      <c r="F1410" s="29">
        <v>3060</v>
      </c>
      <c r="G1410" s="29">
        <f t="shared" si="21"/>
        <v>3060</v>
      </c>
    </row>
    <row r="1411" spans="1:7">
      <c r="A1411" s="29" t="s">
        <v>416</v>
      </c>
      <c r="B1411" s="29" t="s">
        <v>417</v>
      </c>
      <c r="C1411" s="29" t="s">
        <v>1183</v>
      </c>
      <c r="D1411" s="29" t="s">
        <v>1073</v>
      </c>
      <c r="E1411" s="29"/>
      <c r="F1411" s="29">
        <v>2537</v>
      </c>
      <c r="G1411" s="29">
        <f t="shared" si="21"/>
        <v>2537</v>
      </c>
    </row>
    <row r="1412" spans="1:7">
      <c r="A1412" s="29" t="s">
        <v>416</v>
      </c>
      <c r="B1412" s="29" t="s">
        <v>417</v>
      </c>
      <c r="C1412" s="29" t="s">
        <v>1183</v>
      </c>
      <c r="D1412" s="29" t="s">
        <v>1074</v>
      </c>
      <c r="E1412" s="29"/>
      <c r="F1412" s="29">
        <v>868</v>
      </c>
      <c r="G1412" s="29">
        <f t="shared" si="21"/>
        <v>868</v>
      </c>
    </row>
    <row r="1413" spans="1:7">
      <c r="A1413" s="29" t="s">
        <v>416</v>
      </c>
      <c r="B1413" s="29" t="s">
        <v>417</v>
      </c>
      <c r="C1413" s="29" t="s">
        <v>951</v>
      </c>
      <c r="D1413" s="29" t="s">
        <v>1073</v>
      </c>
      <c r="E1413" s="29"/>
      <c r="F1413" s="29">
        <v>600</v>
      </c>
      <c r="G1413" s="29">
        <f t="shared" si="21"/>
        <v>600</v>
      </c>
    </row>
    <row r="1414" spans="1:7">
      <c r="A1414" s="29" t="s">
        <v>416</v>
      </c>
      <c r="B1414" s="29" t="s">
        <v>417</v>
      </c>
      <c r="C1414" s="29" t="s">
        <v>952</v>
      </c>
      <c r="D1414" s="29" t="s">
        <v>1073</v>
      </c>
      <c r="E1414" s="29"/>
      <c r="F1414" s="29">
        <v>1656</v>
      </c>
      <c r="G1414" s="29">
        <f t="shared" si="21"/>
        <v>1656</v>
      </c>
    </row>
    <row r="1415" spans="1:7">
      <c r="A1415" s="29" t="s">
        <v>416</v>
      </c>
      <c r="B1415" s="29" t="s">
        <v>417</v>
      </c>
      <c r="C1415" s="29" t="s">
        <v>954</v>
      </c>
      <c r="D1415" s="29" t="s">
        <v>1074</v>
      </c>
      <c r="E1415" s="29"/>
      <c r="F1415" s="29">
        <v>3573</v>
      </c>
      <c r="G1415" s="29">
        <f t="shared" si="21"/>
        <v>3573</v>
      </c>
    </row>
    <row r="1416" spans="1:7">
      <c r="A1416" s="29" t="s">
        <v>416</v>
      </c>
      <c r="B1416" s="29" t="s">
        <v>417</v>
      </c>
      <c r="C1416" s="29" t="s">
        <v>1182</v>
      </c>
      <c r="D1416" s="29" t="s">
        <v>1073</v>
      </c>
      <c r="E1416" s="29"/>
      <c r="F1416" s="29">
        <v>3126</v>
      </c>
      <c r="G1416" s="29">
        <f t="shared" si="21"/>
        <v>3126</v>
      </c>
    </row>
    <row r="1417" spans="1:7">
      <c r="A1417" s="29" t="s">
        <v>416</v>
      </c>
      <c r="B1417" s="29" t="s">
        <v>417</v>
      </c>
      <c r="C1417" s="29" t="s">
        <v>1181</v>
      </c>
      <c r="D1417" s="29" t="s">
        <v>1073</v>
      </c>
      <c r="E1417" s="29"/>
      <c r="F1417" s="29">
        <v>1930</v>
      </c>
      <c r="G1417" s="29">
        <f t="shared" si="21"/>
        <v>1930</v>
      </c>
    </row>
    <row r="1418" spans="1:7">
      <c r="A1418" s="29" t="s">
        <v>416</v>
      </c>
      <c r="B1418" s="29" t="s">
        <v>417</v>
      </c>
      <c r="C1418" s="29" t="s">
        <v>1181</v>
      </c>
      <c r="D1418" s="29" t="s">
        <v>1074</v>
      </c>
      <c r="E1418" s="29"/>
      <c r="F1418" s="29">
        <v>2605</v>
      </c>
      <c r="G1418" s="29">
        <f t="shared" si="21"/>
        <v>2605</v>
      </c>
    </row>
    <row r="1419" spans="1:7">
      <c r="A1419" s="29" t="s">
        <v>416</v>
      </c>
      <c r="B1419" s="29" t="s">
        <v>417</v>
      </c>
      <c r="C1419" s="29" t="s">
        <v>963</v>
      </c>
      <c r="D1419" s="29" t="s">
        <v>1073</v>
      </c>
      <c r="E1419" s="29"/>
      <c r="F1419" s="29">
        <v>267</v>
      </c>
      <c r="G1419" s="29">
        <f t="shared" si="21"/>
        <v>267</v>
      </c>
    </row>
    <row r="1420" spans="1:7">
      <c r="A1420" s="29" t="s">
        <v>416</v>
      </c>
      <c r="B1420" s="29" t="s">
        <v>417</v>
      </c>
      <c r="C1420" s="29" t="s">
        <v>965</v>
      </c>
      <c r="D1420" s="29" t="s">
        <v>1073</v>
      </c>
      <c r="E1420" s="29"/>
      <c r="F1420" s="29">
        <v>101</v>
      </c>
      <c r="G1420" s="29">
        <f t="shared" si="21"/>
        <v>101</v>
      </c>
    </row>
    <row r="1421" spans="1:7">
      <c r="A1421" s="29" t="s">
        <v>416</v>
      </c>
      <c r="B1421" s="29" t="s">
        <v>417</v>
      </c>
      <c r="C1421" s="29" t="s">
        <v>1180</v>
      </c>
      <c r="D1421" s="29" t="s">
        <v>1074</v>
      </c>
      <c r="E1421" s="29"/>
      <c r="F1421" s="29">
        <v>1004</v>
      </c>
      <c r="G1421" s="29">
        <f t="shared" si="21"/>
        <v>1004</v>
      </c>
    </row>
    <row r="1422" spans="1:7">
      <c r="A1422" s="29" t="s">
        <v>416</v>
      </c>
      <c r="B1422" s="29" t="s">
        <v>417</v>
      </c>
      <c r="C1422" s="29" t="s">
        <v>1179</v>
      </c>
      <c r="D1422" s="29" t="s">
        <v>1073</v>
      </c>
      <c r="E1422" s="29"/>
      <c r="F1422" s="29">
        <v>101</v>
      </c>
      <c r="G1422" s="29">
        <f t="shared" si="21"/>
        <v>101</v>
      </c>
    </row>
    <row r="1423" spans="1:7">
      <c r="A1423" s="29" t="s">
        <v>416</v>
      </c>
      <c r="B1423" s="29" t="s">
        <v>417</v>
      </c>
      <c r="C1423" s="29" t="s">
        <v>1178</v>
      </c>
      <c r="D1423" s="29" t="s">
        <v>1073</v>
      </c>
      <c r="E1423" s="29"/>
      <c r="F1423" s="29">
        <v>540</v>
      </c>
      <c r="G1423" s="29">
        <f t="shared" si="21"/>
        <v>540</v>
      </c>
    </row>
    <row r="1424" spans="1:7">
      <c r="A1424" s="29" t="s">
        <v>416</v>
      </c>
      <c r="B1424" s="29" t="s">
        <v>417</v>
      </c>
      <c r="C1424" s="29" t="s">
        <v>978</v>
      </c>
      <c r="D1424" s="29" t="s">
        <v>1073</v>
      </c>
      <c r="E1424" s="29"/>
      <c r="F1424" s="29">
        <v>2156</v>
      </c>
      <c r="G1424" s="29">
        <f t="shared" si="21"/>
        <v>2156</v>
      </c>
    </row>
    <row r="1425" spans="1:7">
      <c r="A1425" s="29" t="s">
        <v>416</v>
      </c>
      <c r="B1425" s="29" t="s">
        <v>417</v>
      </c>
      <c r="C1425" s="29" t="s">
        <v>978</v>
      </c>
      <c r="D1425" s="29" t="s">
        <v>1074</v>
      </c>
      <c r="E1425" s="29"/>
      <c r="F1425" s="29">
        <v>1148</v>
      </c>
      <c r="G1425" s="29">
        <f t="shared" si="21"/>
        <v>1148</v>
      </c>
    </row>
    <row r="1426" spans="1:7">
      <c r="A1426" s="29" t="s">
        <v>416</v>
      </c>
      <c r="B1426" s="29" t="s">
        <v>417</v>
      </c>
      <c r="C1426" s="29" t="s">
        <v>1177</v>
      </c>
      <c r="D1426" s="29" t="s">
        <v>1074</v>
      </c>
      <c r="E1426" s="29"/>
      <c r="F1426" s="29">
        <v>235</v>
      </c>
      <c r="G1426" s="29">
        <f t="shared" si="21"/>
        <v>235</v>
      </c>
    </row>
    <row r="1427" spans="1:7">
      <c r="A1427" s="29" t="s">
        <v>416</v>
      </c>
      <c r="B1427" s="29" t="s">
        <v>417</v>
      </c>
      <c r="C1427" s="29" t="s">
        <v>980</v>
      </c>
      <c r="D1427" s="29" t="s">
        <v>1073</v>
      </c>
      <c r="E1427" s="29"/>
      <c r="F1427" s="29">
        <v>267</v>
      </c>
      <c r="G1427" s="29">
        <f t="shared" si="21"/>
        <v>267</v>
      </c>
    </row>
    <row r="1428" spans="1:7">
      <c r="A1428" s="29" t="s">
        <v>416</v>
      </c>
      <c r="B1428" s="29" t="s">
        <v>417</v>
      </c>
      <c r="C1428" s="29" t="s">
        <v>572</v>
      </c>
      <c r="D1428" s="29" t="s">
        <v>1074</v>
      </c>
      <c r="E1428" s="29"/>
      <c r="F1428" s="29">
        <v>5745</v>
      </c>
      <c r="G1428" s="29">
        <f t="shared" si="21"/>
        <v>5745</v>
      </c>
    </row>
    <row r="1429" spans="1:7">
      <c r="A1429" s="29" t="s">
        <v>416</v>
      </c>
      <c r="B1429" s="29" t="s">
        <v>417</v>
      </c>
      <c r="C1429" s="29" t="s">
        <v>1176</v>
      </c>
      <c r="D1429" s="29" t="s">
        <v>1175</v>
      </c>
      <c r="E1429" s="29"/>
      <c r="F1429" s="29">
        <v>400</v>
      </c>
      <c r="G1429" s="29">
        <f t="shared" si="21"/>
        <v>400</v>
      </c>
    </row>
    <row r="1430" spans="1:7">
      <c r="A1430" s="29" t="s">
        <v>416</v>
      </c>
      <c r="B1430" s="29" t="s">
        <v>417</v>
      </c>
      <c r="C1430" s="29" t="s">
        <v>1174</v>
      </c>
      <c r="D1430" s="29" t="s">
        <v>1073</v>
      </c>
      <c r="E1430" s="29"/>
      <c r="F1430" s="29">
        <v>700</v>
      </c>
      <c r="G1430" s="29">
        <f t="shared" si="21"/>
        <v>700</v>
      </c>
    </row>
    <row r="1431" spans="1:7">
      <c r="A1431" s="29" t="s">
        <v>416</v>
      </c>
      <c r="B1431" s="29" t="s">
        <v>417</v>
      </c>
      <c r="C1431" s="29" t="s">
        <v>1174</v>
      </c>
      <c r="D1431" s="29" t="s">
        <v>1074</v>
      </c>
      <c r="E1431" s="29"/>
      <c r="F1431" s="29">
        <v>4650</v>
      </c>
      <c r="G1431" s="29">
        <f t="shared" si="21"/>
        <v>4650</v>
      </c>
    </row>
    <row r="1432" spans="1:7">
      <c r="A1432" s="29" t="s">
        <v>416</v>
      </c>
      <c r="B1432" s="29" t="s">
        <v>417</v>
      </c>
      <c r="C1432" s="29" t="s">
        <v>583</v>
      </c>
      <c r="D1432" s="29" t="s">
        <v>1074</v>
      </c>
      <c r="E1432" s="29"/>
      <c r="F1432" s="29">
        <v>1378</v>
      </c>
      <c r="G1432" s="29">
        <f t="shared" ref="G1432:G1495" si="22">E1432+F1432</f>
        <v>1378</v>
      </c>
    </row>
    <row r="1433" spans="1:7">
      <c r="A1433" s="29" t="s">
        <v>416</v>
      </c>
      <c r="B1433" s="29" t="s">
        <v>417</v>
      </c>
      <c r="C1433" s="29" t="s">
        <v>1038</v>
      </c>
      <c r="D1433" s="29" t="s">
        <v>1074</v>
      </c>
      <c r="E1433" s="29"/>
      <c r="F1433" s="29">
        <v>1847</v>
      </c>
      <c r="G1433" s="29">
        <f t="shared" si="22"/>
        <v>1847</v>
      </c>
    </row>
    <row r="1434" spans="1:7">
      <c r="A1434" s="29" t="s">
        <v>418</v>
      </c>
      <c r="B1434" s="29" t="s">
        <v>419</v>
      </c>
      <c r="C1434" s="29" t="s">
        <v>702</v>
      </c>
      <c r="D1434" s="29" t="s">
        <v>1073</v>
      </c>
      <c r="E1434" s="29"/>
      <c r="F1434" s="29"/>
      <c r="G1434" s="29">
        <f t="shared" si="22"/>
        <v>0</v>
      </c>
    </row>
    <row r="1435" spans="1:7">
      <c r="A1435" s="29" t="s">
        <v>418</v>
      </c>
      <c r="B1435" s="29" t="s">
        <v>419</v>
      </c>
      <c r="C1435" s="29" t="s">
        <v>1172</v>
      </c>
      <c r="D1435" s="29" t="s">
        <v>1077</v>
      </c>
      <c r="E1435" s="29"/>
      <c r="F1435" s="29"/>
      <c r="G1435" s="29">
        <f t="shared" si="22"/>
        <v>0</v>
      </c>
    </row>
    <row r="1436" spans="1:7">
      <c r="A1436" s="29" t="s">
        <v>420</v>
      </c>
      <c r="B1436" s="29" t="s">
        <v>421</v>
      </c>
      <c r="C1436" s="29" t="s">
        <v>702</v>
      </c>
      <c r="D1436" s="29" t="s">
        <v>1073</v>
      </c>
      <c r="E1436" s="29"/>
      <c r="F1436" s="29"/>
      <c r="G1436" s="29">
        <f t="shared" si="22"/>
        <v>0</v>
      </c>
    </row>
    <row r="1437" spans="1:7">
      <c r="A1437" s="29" t="s">
        <v>420</v>
      </c>
      <c r="B1437" s="29" t="s">
        <v>421</v>
      </c>
      <c r="C1437" s="29" t="s">
        <v>508</v>
      </c>
      <c r="D1437" s="29" t="s">
        <v>1112</v>
      </c>
      <c r="E1437" s="29"/>
      <c r="F1437" s="29"/>
      <c r="G1437" s="29">
        <f t="shared" si="22"/>
        <v>0</v>
      </c>
    </row>
    <row r="1438" spans="1:7">
      <c r="A1438" s="29" t="s">
        <v>420</v>
      </c>
      <c r="B1438" s="29" t="s">
        <v>421</v>
      </c>
      <c r="C1438" s="29" t="s">
        <v>510</v>
      </c>
      <c r="D1438" s="29" t="s">
        <v>1112</v>
      </c>
      <c r="E1438" s="29"/>
      <c r="F1438" s="29"/>
      <c r="G1438" s="29">
        <f t="shared" si="22"/>
        <v>0</v>
      </c>
    </row>
    <row r="1439" spans="1:7">
      <c r="A1439" s="29" t="s">
        <v>420</v>
      </c>
      <c r="B1439" s="29" t="s">
        <v>421</v>
      </c>
      <c r="C1439" s="29" t="s">
        <v>522</v>
      </c>
      <c r="D1439" s="29" t="s">
        <v>1075</v>
      </c>
      <c r="E1439" s="29"/>
      <c r="F1439" s="29">
        <v>30000</v>
      </c>
      <c r="G1439" s="29">
        <f t="shared" si="22"/>
        <v>30000</v>
      </c>
    </row>
    <row r="1440" spans="1:7">
      <c r="A1440" s="29" t="s">
        <v>420</v>
      </c>
      <c r="B1440" s="29" t="s">
        <v>421</v>
      </c>
      <c r="C1440" s="29" t="s">
        <v>844</v>
      </c>
      <c r="D1440" s="29" t="s">
        <v>1073</v>
      </c>
      <c r="E1440" s="29"/>
      <c r="F1440" s="29"/>
      <c r="G1440" s="29">
        <f t="shared" si="22"/>
        <v>0</v>
      </c>
    </row>
    <row r="1441" spans="1:7">
      <c r="A1441" s="29" t="s">
        <v>420</v>
      </c>
      <c r="B1441" s="29" t="s">
        <v>421</v>
      </c>
      <c r="C1441" s="29" t="s">
        <v>857</v>
      </c>
      <c r="D1441" s="29" t="s">
        <v>1073</v>
      </c>
      <c r="E1441" s="29"/>
      <c r="F1441" s="29">
        <v>6225</v>
      </c>
      <c r="G1441" s="29">
        <f t="shared" si="22"/>
        <v>6225</v>
      </c>
    </row>
    <row r="1442" spans="1:7">
      <c r="A1442" s="29" t="s">
        <v>420</v>
      </c>
      <c r="B1442" s="29" t="s">
        <v>421</v>
      </c>
      <c r="C1442" s="29" t="s">
        <v>859</v>
      </c>
      <c r="D1442" s="29" t="s">
        <v>1073</v>
      </c>
      <c r="E1442" s="29"/>
      <c r="F1442" s="29">
        <v>6225</v>
      </c>
      <c r="G1442" s="29">
        <f t="shared" si="22"/>
        <v>6225</v>
      </c>
    </row>
    <row r="1443" spans="1:7">
      <c r="A1443" s="29" t="s">
        <v>420</v>
      </c>
      <c r="B1443" s="29" t="s">
        <v>421</v>
      </c>
      <c r="C1443" s="29" t="s">
        <v>864</v>
      </c>
      <c r="D1443" s="29" t="s">
        <v>1074</v>
      </c>
      <c r="E1443" s="29"/>
      <c r="F1443" s="29">
        <v>6225</v>
      </c>
      <c r="G1443" s="29">
        <f t="shared" si="22"/>
        <v>6225</v>
      </c>
    </row>
    <row r="1444" spans="1:7">
      <c r="A1444" s="29" t="s">
        <v>420</v>
      </c>
      <c r="B1444" s="29" t="s">
        <v>421</v>
      </c>
      <c r="C1444" s="29" t="s">
        <v>865</v>
      </c>
      <c r="D1444" s="29" t="s">
        <v>1073</v>
      </c>
      <c r="E1444" s="29"/>
      <c r="F1444" s="29">
        <v>4280</v>
      </c>
      <c r="G1444" s="29">
        <f t="shared" si="22"/>
        <v>4280</v>
      </c>
    </row>
    <row r="1445" spans="1:7">
      <c r="A1445" s="29" t="s">
        <v>420</v>
      </c>
      <c r="B1445" s="29" t="s">
        <v>421</v>
      </c>
      <c r="C1445" s="29" t="s">
        <v>906</v>
      </c>
      <c r="D1445" s="29" t="s">
        <v>1073</v>
      </c>
      <c r="E1445" s="29"/>
      <c r="F1445" s="29"/>
      <c r="G1445" s="29">
        <f t="shared" si="22"/>
        <v>0</v>
      </c>
    </row>
    <row r="1446" spans="1:7">
      <c r="A1446" s="29" t="s">
        <v>420</v>
      </c>
      <c r="B1446" s="29" t="s">
        <v>421</v>
      </c>
      <c r="C1446" s="29" t="s">
        <v>933</v>
      </c>
      <c r="D1446" s="29" t="s">
        <v>1073</v>
      </c>
      <c r="E1446" s="29"/>
      <c r="F1446" s="29"/>
      <c r="G1446" s="29">
        <f t="shared" si="22"/>
        <v>0</v>
      </c>
    </row>
    <row r="1447" spans="1:7">
      <c r="A1447" s="29" t="s">
        <v>420</v>
      </c>
      <c r="B1447" s="29" t="s">
        <v>421</v>
      </c>
      <c r="C1447" s="29" t="s">
        <v>959</v>
      </c>
      <c r="D1447" s="29" t="s">
        <v>1074</v>
      </c>
      <c r="E1447" s="29"/>
      <c r="F1447" s="29">
        <v>35</v>
      </c>
      <c r="G1447" s="29">
        <f t="shared" si="22"/>
        <v>35</v>
      </c>
    </row>
    <row r="1448" spans="1:7">
      <c r="A1448" s="29" t="s">
        <v>420</v>
      </c>
      <c r="B1448" s="29" t="s">
        <v>421</v>
      </c>
      <c r="C1448" s="29" t="s">
        <v>1169</v>
      </c>
      <c r="D1448" s="29" t="s">
        <v>1073</v>
      </c>
      <c r="E1448" s="29"/>
      <c r="F1448" s="29"/>
      <c r="G1448" s="29">
        <f t="shared" si="22"/>
        <v>0</v>
      </c>
    </row>
    <row r="1449" spans="1:7">
      <c r="A1449" s="29" t="s">
        <v>420</v>
      </c>
      <c r="B1449" s="29" t="s">
        <v>421</v>
      </c>
      <c r="C1449" s="29" t="s">
        <v>1135</v>
      </c>
      <c r="D1449" s="29" t="s">
        <v>1073</v>
      </c>
      <c r="E1449" s="29"/>
      <c r="F1449" s="29">
        <v>6</v>
      </c>
      <c r="G1449" s="29">
        <f t="shared" si="22"/>
        <v>6</v>
      </c>
    </row>
    <row r="1450" spans="1:7">
      <c r="A1450" s="29" t="s">
        <v>422</v>
      </c>
      <c r="B1450" s="29" t="s">
        <v>423</v>
      </c>
      <c r="C1450" s="29" t="s">
        <v>702</v>
      </c>
      <c r="D1450" s="29" t="s">
        <v>1073</v>
      </c>
      <c r="E1450" s="29"/>
      <c r="F1450" s="29"/>
      <c r="G1450" s="29">
        <f t="shared" si="22"/>
        <v>0</v>
      </c>
    </row>
    <row r="1451" spans="1:7">
      <c r="A1451" s="29" t="s">
        <v>422</v>
      </c>
      <c r="B1451" s="29" t="s">
        <v>423</v>
      </c>
      <c r="C1451" s="29" t="s">
        <v>534</v>
      </c>
      <c r="D1451" s="29" t="s">
        <v>1073</v>
      </c>
      <c r="E1451" s="29"/>
      <c r="F1451" s="29"/>
      <c r="G1451" s="29">
        <f t="shared" si="22"/>
        <v>0</v>
      </c>
    </row>
    <row r="1452" spans="1:7">
      <c r="A1452" s="29" t="s">
        <v>422</v>
      </c>
      <c r="B1452" s="29" t="s">
        <v>423</v>
      </c>
      <c r="C1452" s="29" t="s">
        <v>1166</v>
      </c>
      <c r="D1452" s="29" t="s">
        <v>1073</v>
      </c>
      <c r="E1452" s="29"/>
      <c r="F1452" s="29"/>
      <c r="G1452" s="29">
        <f t="shared" si="22"/>
        <v>0</v>
      </c>
    </row>
    <row r="1453" spans="1:7">
      <c r="A1453" s="29" t="s">
        <v>422</v>
      </c>
      <c r="B1453" s="29" t="s">
        <v>423</v>
      </c>
      <c r="C1453" s="29" t="s">
        <v>1165</v>
      </c>
      <c r="D1453" s="29" t="s">
        <v>1073</v>
      </c>
      <c r="E1453" s="29"/>
      <c r="F1453" s="29"/>
      <c r="G1453" s="29">
        <f t="shared" si="22"/>
        <v>0</v>
      </c>
    </row>
    <row r="1454" spans="1:7">
      <c r="A1454" s="29" t="s">
        <v>424</v>
      </c>
      <c r="B1454" s="29" t="s">
        <v>425</v>
      </c>
      <c r="C1454" s="29" t="s">
        <v>702</v>
      </c>
      <c r="D1454" s="29" t="s">
        <v>1073</v>
      </c>
      <c r="E1454" s="29"/>
      <c r="F1454" s="29"/>
      <c r="G1454" s="29">
        <f t="shared" si="22"/>
        <v>0</v>
      </c>
    </row>
    <row r="1455" spans="1:7">
      <c r="A1455" s="29" t="s">
        <v>424</v>
      </c>
      <c r="B1455" s="29" t="s">
        <v>425</v>
      </c>
      <c r="C1455" s="29" t="s">
        <v>715</v>
      </c>
      <c r="D1455" s="29" t="s">
        <v>1073</v>
      </c>
      <c r="E1455" s="29"/>
      <c r="F1455" s="29"/>
      <c r="G1455" s="29">
        <f t="shared" si="22"/>
        <v>0</v>
      </c>
    </row>
    <row r="1456" spans="1:7">
      <c r="A1456" s="29" t="s">
        <v>424</v>
      </c>
      <c r="B1456" s="29" t="s">
        <v>425</v>
      </c>
      <c r="C1456" s="29" t="s">
        <v>552</v>
      </c>
      <c r="D1456" s="29" t="s">
        <v>1075</v>
      </c>
      <c r="E1456" s="29"/>
      <c r="F1456" s="29"/>
      <c r="G1456" s="29">
        <f t="shared" si="22"/>
        <v>0</v>
      </c>
    </row>
    <row r="1457" spans="1:7">
      <c r="A1457" s="29" t="s">
        <v>426</v>
      </c>
      <c r="B1457" s="29" t="s">
        <v>427</v>
      </c>
      <c r="C1457" s="29" t="s">
        <v>1163</v>
      </c>
      <c r="D1457" s="29" t="s">
        <v>1073</v>
      </c>
      <c r="E1457" s="29"/>
      <c r="F1457" s="29"/>
      <c r="G1457" s="29">
        <f t="shared" si="22"/>
        <v>0</v>
      </c>
    </row>
    <row r="1458" spans="1:7">
      <c r="A1458" s="29" t="s">
        <v>426</v>
      </c>
      <c r="B1458" s="29" t="s">
        <v>427</v>
      </c>
      <c r="C1458" s="29" t="s">
        <v>493</v>
      </c>
      <c r="D1458" s="29" t="s">
        <v>1101</v>
      </c>
      <c r="E1458" s="29"/>
      <c r="F1458" s="29"/>
      <c r="G1458" s="29">
        <f t="shared" si="22"/>
        <v>0</v>
      </c>
    </row>
    <row r="1459" spans="1:7">
      <c r="A1459" s="29" t="s">
        <v>426</v>
      </c>
      <c r="B1459" s="29" t="s">
        <v>427</v>
      </c>
      <c r="C1459" s="29" t="s">
        <v>1751</v>
      </c>
      <c r="D1459" s="29" t="s">
        <v>1398</v>
      </c>
      <c r="E1459" s="29"/>
      <c r="F1459" s="29">
        <v>238</v>
      </c>
      <c r="G1459" s="29">
        <f t="shared" si="22"/>
        <v>238</v>
      </c>
    </row>
    <row r="1460" spans="1:7">
      <c r="A1460" s="29" t="s">
        <v>426</v>
      </c>
      <c r="B1460" s="29" t="s">
        <v>427</v>
      </c>
      <c r="C1460" s="29" t="s">
        <v>1707</v>
      </c>
      <c r="D1460" s="29" t="s">
        <v>1398</v>
      </c>
      <c r="E1460" s="29">
        <v>105</v>
      </c>
      <c r="F1460" s="29"/>
      <c r="G1460" s="29">
        <f t="shared" si="22"/>
        <v>105</v>
      </c>
    </row>
    <row r="1461" spans="1:7">
      <c r="A1461" s="29" t="s">
        <v>426</v>
      </c>
      <c r="B1461" s="29" t="s">
        <v>427</v>
      </c>
      <c r="C1461" s="29" t="s">
        <v>1782</v>
      </c>
      <c r="D1461" s="29" t="s">
        <v>1398</v>
      </c>
      <c r="E1461" s="29"/>
      <c r="F1461" s="29"/>
      <c r="G1461" s="29">
        <f t="shared" si="22"/>
        <v>0</v>
      </c>
    </row>
    <row r="1462" spans="1:7">
      <c r="A1462" s="29" t="s">
        <v>426</v>
      </c>
      <c r="B1462" s="29" t="s">
        <v>427</v>
      </c>
      <c r="C1462" s="29" t="s">
        <v>1487</v>
      </c>
      <c r="D1462" s="29" t="s">
        <v>1074</v>
      </c>
      <c r="E1462" s="29"/>
      <c r="F1462" s="29">
        <v>17</v>
      </c>
      <c r="G1462" s="29">
        <f t="shared" si="22"/>
        <v>17</v>
      </c>
    </row>
    <row r="1463" spans="1:7">
      <c r="A1463" s="29" t="s">
        <v>426</v>
      </c>
      <c r="B1463" s="29" t="s">
        <v>427</v>
      </c>
      <c r="C1463" s="29" t="s">
        <v>524</v>
      </c>
      <c r="D1463" s="29" t="s">
        <v>1074</v>
      </c>
      <c r="E1463" s="29"/>
      <c r="F1463" s="29"/>
      <c r="G1463" s="29">
        <f t="shared" si="22"/>
        <v>0</v>
      </c>
    </row>
    <row r="1464" spans="1:7">
      <c r="A1464" s="29" t="s">
        <v>426</v>
      </c>
      <c r="B1464" s="29" t="s">
        <v>427</v>
      </c>
      <c r="C1464" s="29" t="s">
        <v>1162</v>
      </c>
      <c r="D1464" s="29" t="s">
        <v>1073</v>
      </c>
      <c r="E1464" s="29"/>
      <c r="F1464" s="29"/>
      <c r="G1464" s="29">
        <f t="shared" si="22"/>
        <v>0</v>
      </c>
    </row>
    <row r="1465" spans="1:7">
      <c r="A1465" s="29" t="s">
        <v>426</v>
      </c>
      <c r="B1465" s="29" t="s">
        <v>427</v>
      </c>
      <c r="C1465" s="29" t="s">
        <v>1161</v>
      </c>
      <c r="D1465" s="29" t="s">
        <v>1073</v>
      </c>
      <c r="E1465" s="29"/>
      <c r="F1465" s="29"/>
      <c r="G1465" s="29">
        <f t="shared" si="22"/>
        <v>0</v>
      </c>
    </row>
    <row r="1466" spans="1:7">
      <c r="A1466" s="29" t="s">
        <v>426</v>
      </c>
      <c r="B1466" s="29" t="s">
        <v>427</v>
      </c>
      <c r="C1466" s="29" t="s">
        <v>1161</v>
      </c>
      <c r="D1466" s="29" t="s">
        <v>1074</v>
      </c>
      <c r="E1466" s="29"/>
      <c r="F1466" s="29"/>
      <c r="G1466" s="29">
        <f t="shared" si="22"/>
        <v>0</v>
      </c>
    </row>
    <row r="1467" spans="1:7">
      <c r="A1467" s="29" t="s">
        <v>426</v>
      </c>
      <c r="B1467" s="29" t="s">
        <v>427</v>
      </c>
      <c r="C1467" s="29" t="s">
        <v>1160</v>
      </c>
      <c r="D1467" s="29" t="s">
        <v>1074</v>
      </c>
      <c r="E1467" s="29"/>
      <c r="F1467" s="29">
        <v>500</v>
      </c>
      <c r="G1467" s="29">
        <f t="shared" si="22"/>
        <v>500</v>
      </c>
    </row>
    <row r="1468" spans="1:7">
      <c r="A1468" s="29" t="s">
        <v>426</v>
      </c>
      <c r="B1468" s="29" t="s">
        <v>427</v>
      </c>
      <c r="C1468" s="29" t="s">
        <v>1159</v>
      </c>
      <c r="D1468" s="29" t="s">
        <v>1073</v>
      </c>
      <c r="E1468" s="29"/>
      <c r="F1468" s="29">
        <v>37</v>
      </c>
      <c r="G1468" s="29">
        <f t="shared" si="22"/>
        <v>37</v>
      </c>
    </row>
    <row r="1469" spans="1:7">
      <c r="A1469" s="29" t="s">
        <v>426</v>
      </c>
      <c r="B1469" s="29" t="s">
        <v>427</v>
      </c>
      <c r="C1469" s="29" t="s">
        <v>1159</v>
      </c>
      <c r="D1469" s="29" t="s">
        <v>1074</v>
      </c>
      <c r="E1469" s="29"/>
      <c r="F1469" s="29"/>
      <c r="G1469" s="29">
        <f t="shared" si="22"/>
        <v>0</v>
      </c>
    </row>
    <row r="1470" spans="1:7">
      <c r="A1470" s="29" t="s">
        <v>426</v>
      </c>
      <c r="B1470" s="29" t="s">
        <v>427</v>
      </c>
      <c r="C1470" s="29" t="s">
        <v>552</v>
      </c>
      <c r="D1470" s="29" t="s">
        <v>1073</v>
      </c>
      <c r="E1470" s="29"/>
      <c r="F1470" s="29"/>
      <c r="G1470" s="29">
        <f t="shared" si="22"/>
        <v>0</v>
      </c>
    </row>
    <row r="1471" spans="1:7">
      <c r="A1471" s="29" t="s">
        <v>426</v>
      </c>
      <c r="B1471" s="29" t="s">
        <v>427</v>
      </c>
      <c r="C1471" s="29" t="s">
        <v>553</v>
      </c>
      <c r="D1471" s="29" t="s">
        <v>1101</v>
      </c>
      <c r="E1471" s="29"/>
      <c r="F1471" s="29"/>
      <c r="G1471" s="29">
        <f t="shared" si="22"/>
        <v>0</v>
      </c>
    </row>
    <row r="1472" spans="1:7">
      <c r="A1472" s="29" t="s">
        <v>426</v>
      </c>
      <c r="B1472" s="29" t="s">
        <v>427</v>
      </c>
      <c r="C1472" s="29" t="s">
        <v>553</v>
      </c>
      <c r="D1472" s="29" t="s">
        <v>1074</v>
      </c>
      <c r="E1472" s="29"/>
      <c r="F1472" s="29"/>
      <c r="G1472" s="29">
        <f t="shared" si="22"/>
        <v>0</v>
      </c>
    </row>
    <row r="1473" spans="1:7">
      <c r="A1473" s="29" t="s">
        <v>426</v>
      </c>
      <c r="B1473" s="29" t="s">
        <v>427</v>
      </c>
      <c r="C1473" s="29" t="s">
        <v>1157</v>
      </c>
      <c r="D1473" s="29" t="s">
        <v>1074</v>
      </c>
      <c r="E1473" s="29"/>
      <c r="F1473" s="29">
        <v>900</v>
      </c>
      <c r="G1473" s="29">
        <f t="shared" si="22"/>
        <v>900</v>
      </c>
    </row>
    <row r="1474" spans="1:7">
      <c r="A1474" s="29" t="s">
        <v>428</v>
      </c>
      <c r="B1474" s="29" t="s">
        <v>429</v>
      </c>
      <c r="C1474" s="29" t="s">
        <v>1783</v>
      </c>
      <c r="D1474" s="29" t="s">
        <v>1074</v>
      </c>
      <c r="E1474" s="29"/>
      <c r="F1474" s="29">
        <v>1500</v>
      </c>
      <c r="G1474" s="29">
        <f t="shared" si="22"/>
        <v>1500</v>
      </c>
    </row>
    <row r="1475" spans="1:7">
      <c r="A1475" s="29" t="s">
        <v>428</v>
      </c>
      <c r="B1475" s="29" t="s">
        <v>429</v>
      </c>
      <c r="C1475" s="29" t="s">
        <v>495</v>
      </c>
      <c r="D1475" s="29" t="s">
        <v>1073</v>
      </c>
      <c r="E1475" s="29"/>
      <c r="F1475" s="29">
        <v>800</v>
      </c>
      <c r="G1475" s="29">
        <f t="shared" si="22"/>
        <v>800</v>
      </c>
    </row>
    <row r="1476" spans="1:7">
      <c r="A1476" s="29" t="s">
        <v>428</v>
      </c>
      <c r="B1476" s="29" t="s">
        <v>429</v>
      </c>
      <c r="C1476" s="29" t="s">
        <v>1154</v>
      </c>
      <c r="D1476" s="29" t="s">
        <v>1074</v>
      </c>
      <c r="E1476" s="29"/>
      <c r="F1476" s="29">
        <v>3350</v>
      </c>
      <c r="G1476" s="29">
        <f t="shared" si="22"/>
        <v>3350</v>
      </c>
    </row>
    <row r="1477" spans="1:7">
      <c r="A1477" s="29" t="s">
        <v>428</v>
      </c>
      <c r="B1477" s="29" t="s">
        <v>429</v>
      </c>
      <c r="C1477" s="29" t="s">
        <v>499</v>
      </c>
      <c r="D1477" s="29" t="s">
        <v>1073</v>
      </c>
      <c r="E1477" s="29"/>
      <c r="F1477" s="29">
        <v>3341</v>
      </c>
      <c r="G1477" s="29">
        <f t="shared" si="22"/>
        <v>3341</v>
      </c>
    </row>
    <row r="1478" spans="1:7">
      <c r="A1478" s="29" t="s">
        <v>428</v>
      </c>
      <c r="B1478" s="29" t="s">
        <v>429</v>
      </c>
      <c r="C1478" s="29" t="s">
        <v>524</v>
      </c>
      <c r="D1478" s="29" t="s">
        <v>1074</v>
      </c>
      <c r="E1478" s="29"/>
      <c r="F1478" s="29"/>
      <c r="G1478" s="29">
        <f t="shared" si="22"/>
        <v>0</v>
      </c>
    </row>
    <row r="1479" spans="1:7">
      <c r="A1479" s="29" t="s">
        <v>428</v>
      </c>
      <c r="B1479" s="29" t="s">
        <v>429</v>
      </c>
      <c r="C1479" s="29" t="s">
        <v>1153</v>
      </c>
      <c r="D1479" s="29" t="s">
        <v>1073</v>
      </c>
      <c r="E1479" s="29"/>
      <c r="F1479" s="29"/>
      <c r="G1479" s="29">
        <f t="shared" si="22"/>
        <v>0</v>
      </c>
    </row>
    <row r="1480" spans="1:7">
      <c r="A1480" s="29" t="s">
        <v>428</v>
      </c>
      <c r="B1480" s="29" t="s">
        <v>429</v>
      </c>
      <c r="C1480" s="29" t="s">
        <v>1152</v>
      </c>
      <c r="D1480" s="29" t="s">
        <v>1073</v>
      </c>
      <c r="E1480" s="29"/>
      <c r="F1480" s="29"/>
      <c r="G1480" s="29">
        <f t="shared" si="22"/>
        <v>0</v>
      </c>
    </row>
    <row r="1481" spans="1:7">
      <c r="A1481" s="29" t="s">
        <v>428</v>
      </c>
      <c r="B1481" s="29" t="s">
        <v>429</v>
      </c>
      <c r="C1481" s="29" t="s">
        <v>529</v>
      </c>
      <c r="D1481" s="29" t="s">
        <v>1073</v>
      </c>
      <c r="E1481" s="29"/>
      <c r="F1481" s="29"/>
      <c r="G1481" s="29">
        <f t="shared" si="22"/>
        <v>0</v>
      </c>
    </row>
    <row r="1482" spans="1:7">
      <c r="A1482" s="29" t="s">
        <v>428</v>
      </c>
      <c r="B1482" s="29" t="s">
        <v>429</v>
      </c>
      <c r="C1482" s="29" t="s">
        <v>532</v>
      </c>
      <c r="D1482" s="29" t="s">
        <v>1075</v>
      </c>
      <c r="E1482" s="29"/>
      <c r="F1482" s="29"/>
      <c r="G1482" s="29">
        <f t="shared" si="22"/>
        <v>0</v>
      </c>
    </row>
    <row r="1483" spans="1:7">
      <c r="A1483" s="29" t="s">
        <v>428</v>
      </c>
      <c r="B1483" s="29" t="s">
        <v>429</v>
      </c>
      <c r="C1483" s="29" t="s">
        <v>1151</v>
      </c>
      <c r="D1483" s="29" t="s">
        <v>1073</v>
      </c>
      <c r="E1483" s="29"/>
      <c r="F1483" s="29">
        <v>1297</v>
      </c>
      <c r="G1483" s="29">
        <f t="shared" si="22"/>
        <v>1297</v>
      </c>
    </row>
    <row r="1484" spans="1:7">
      <c r="A1484" s="29" t="s">
        <v>428</v>
      </c>
      <c r="B1484" s="29" t="s">
        <v>429</v>
      </c>
      <c r="C1484" s="29" t="s">
        <v>551</v>
      </c>
      <c r="D1484" s="29" t="s">
        <v>1075</v>
      </c>
      <c r="E1484" s="29"/>
      <c r="F1484" s="29"/>
      <c r="G1484" s="29">
        <f t="shared" si="22"/>
        <v>0</v>
      </c>
    </row>
    <row r="1485" spans="1:7">
      <c r="A1485" s="29" t="s">
        <v>428</v>
      </c>
      <c r="B1485" s="29" t="s">
        <v>429</v>
      </c>
      <c r="C1485" s="29" t="s">
        <v>819</v>
      </c>
      <c r="D1485" s="29" t="s">
        <v>1073</v>
      </c>
      <c r="E1485" s="29"/>
      <c r="F1485" s="29">
        <v>600</v>
      </c>
      <c r="G1485" s="29">
        <f t="shared" si="22"/>
        <v>600</v>
      </c>
    </row>
    <row r="1486" spans="1:7">
      <c r="A1486" s="29" t="s">
        <v>428</v>
      </c>
      <c r="B1486" s="29" t="s">
        <v>429</v>
      </c>
      <c r="C1486" s="29" t="s">
        <v>1150</v>
      </c>
      <c r="D1486" s="29" t="s">
        <v>1073</v>
      </c>
      <c r="E1486" s="29"/>
      <c r="F1486" s="29">
        <v>6239</v>
      </c>
      <c r="G1486" s="29">
        <f t="shared" si="22"/>
        <v>6239</v>
      </c>
    </row>
    <row r="1487" spans="1:7">
      <c r="A1487" s="29" t="s">
        <v>428</v>
      </c>
      <c r="B1487" s="29" t="s">
        <v>429</v>
      </c>
      <c r="C1487" s="29" t="s">
        <v>1149</v>
      </c>
      <c r="D1487" s="29" t="s">
        <v>1074</v>
      </c>
      <c r="E1487" s="29"/>
      <c r="F1487" s="29">
        <v>3768</v>
      </c>
      <c r="G1487" s="29">
        <f t="shared" si="22"/>
        <v>3768</v>
      </c>
    </row>
    <row r="1488" spans="1:7">
      <c r="A1488" s="29" t="s">
        <v>428</v>
      </c>
      <c r="B1488" s="29" t="s">
        <v>429</v>
      </c>
      <c r="C1488" s="29" t="s">
        <v>1107</v>
      </c>
      <c r="D1488" s="29" t="s">
        <v>1073</v>
      </c>
      <c r="E1488" s="29"/>
      <c r="F1488" s="29"/>
      <c r="G1488" s="29">
        <f t="shared" si="22"/>
        <v>0</v>
      </c>
    </row>
    <row r="1489" spans="1:7">
      <c r="A1489" s="29" t="s">
        <v>428</v>
      </c>
      <c r="B1489" s="29" t="s">
        <v>429</v>
      </c>
      <c r="C1489" s="29" t="s">
        <v>844</v>
      </c>
      <c r="D1489" s="29" t="s">
        <v>1073</v>
      </c>
      <c r="E1489" s="29"/>
      <c r="F1489" s="29"/>
      <c r="G1489" s="29">
        <f t="shared" si="22"/>
        <v>0</v>
      </c>
    </row>
    <row r="1490" spans="1:7">
      <c r="A1490" s="29" t="s">
        <v>428</v>
      </c>
      <c r="B1490" s="29" t="s">
        <v>429</v>
      </c>
      <c r="C1490" s="29" t="s">
        <v>1147</v>
      </c>
      <c r="D1490" s="29" t="s">
        <v>1073</v>
      </c>
      <c r="E1490" s="29"/>
      <c r="F1490" s="29"/>
      <c r="G1490" s="29">
        <f t="shared" si="22"/>
        <v>0</v>
      </c>
    </row>
    <row r="1491" spans="1:7">
      <c r="A1491" s="29" t="s">
        <v>428</v>
      </c>
      <c r="B1491" s="29" t="s">
        <v>429</v>
      </c>
      <c r="C1491" s="29" t="s">
        <v>1146</v>
      </c>
      <c r="D1491" s="29" t="s">
        <v>1073</v>
      </c>
      <c r="E1491" s="29"/>
      <c r="F1491" s="29"/>
      <c r="G1491" s="29">
        <f t="shared" si="22"/>
        <v>0</v>
      </c>
    </row>
    <row r="1492" spans="1:7">
      <c r="A1492" s="29" t="s">
        <v>428</v>
      </c>
      <c r="B1492" s="29" t="s">
        <v>429</v>
      </c>
      <c r="C1492" s="29" t="s">
        <v>897</v>
      </c>
      <c r="D1492" s="29" t="s">
        <v>1073</v>
      </c>
      <c r="E1492" s="29"/>
      <c r="F1492" s="29">
        <v>1500</v>
      </c>
      <c r="G1492" s="29">
        <f t="shared" si="22"/>
        <v>1500</v>
      </c>
    </row>
    <row r="1493" spans="1:7">
      <c r="A1493" s="29" t="s">
        <v>430</v>
      </c>
      <c r="B1493" s="29" t="s">
        <v>431</v>
      </c>
      <c r="C1493" s="29" t="s">
        <v>1784</v>
      </c>
      <c r="D1493" s="29" t="s">
        <v>1398</v>
      </c>
      <c r="E1493" s="29"/>
      <c r="F1493" s="29"/>
      <c r="G1493" s="29">
        <f t="shared" si="22"/>
        <v>0</v>
      </c>
    </row>
    <row r="1494" spans="1:7">
      <c r="A1494" s="29" t="s">
        <v>430</v>
      </c>
      <c r="B1494" s="29" t="s">
        <v>431</v>
      </c>
      <c r="C1494" s="29" t="s">
        <v>1142</v>
      </c>
      <c r="D1494" s="29" t="s">
        <v>1073</v>
      </c>
      <c r="E1494" s="29"/>
      <c r="F1494" s="29">
        <v>1555</v>
      </c>
      <c r="G1494" s="29">
        <f t="shared" si="22"/>
        <v>1555</v>
      </c>
    </row>
    <row r="1495" spans="1:7">
      <c r="A1495" s="29" t="s">
        <v>430</v>
      </c>
      <c r="B1495" s="29" t="s">
        <v>431</v>
      </c>
      <c r="C1495" s="29" t="s">
        <v>1142</v>
      </c>
      <c r="D1495" s="29" t="s">
        <v>1074</v>
      </c>
      <c r="E1495" s="29"/>
      <c r="F1495" s="29"/>
      <c r="G1495" s="29">
        <f t="shared" si="22"/>
        <v>0</v>
      </c>
    </row>
    <row r="1496" spans="1:7">
      <c r="A1496" s="29" t="s">
        <v>430</v>
      </c>
      <c r="B1496" s="29" t="s">
        <v>431</v>
      </c>
      <c r="C1496" s="29" t="s">
        <v>1141</v>
      </c>
      <c r="D1496" s="29" t="s">
        <v>1093</v>
      </c>
      <c r="E1496" s="29"/>
      <c r="F1496" s="29"/>
      <c r="G1496" s="29">
        <f t="shared" ref="G1496:G1559" si="23">E1496+F1496</f>
        <v>0</v>
      </c>
    </row>
    <row r="1497" spans="1:7">
      <c r="A1497" s="29" t="s">
        <v>430</v>
      </c>
      <c r="B1497" s="29" t="s">
        <v>431</v>
      </c>
      <c r="C1497" s="29" t="s">
        <v>762</v>
      </c>
      <c r="D1497" s="29" t="s">
        <v>1140</v>
      </c>
      <c r="E1497" s="29"/>
      <c r="F1497" s="29">
        <v>300</v>
      </c>
      <c r="G1497" s="29">
        <f t="shared" si="23"/>
        <v>300</v>
      </c>
    </row>
    <row r="1498" spans="1:7">
      <c r="A1498" s="29" t="s">
        <v>430</v>
      </c>
      <c r="B1498" s="29" t="s">
        <v>431</v>
      </c>
      <c r="C1498" s="29" t="s">
        <v>765</v>
      </c>
      <c r="D1498" s="29" t="s">
        <v>1073</v>
      </c>
      <c r="E1498" s="29"/>
      <c r="F1498" s="29">
        <v>56</v>
      </c>
      <c r="G1498" s="29">
        <f t="shared" si="23"/>
        <v>56</v>
      </c>
    </row>
    <row r="1499" spans="1:7">
      <c r="A1499" s="29" t="s">
        <v>430</v>
      </c>
      <c r="B1499" s="29" t="s">
        <v>431</v>
      </c>
      <c r="C1499" s="29" t="s">
        <v>1139</v>
      </c>
      <c r="D1499" s="29" t="s">
        <v>1073</v>
      </c>
      <c r="E1499" s="29"/>
      <c r="F1499" s="29">
        <v>2545</v>
      </c>
      <c r="G1499" s="29">
        <f t="shared" si="23"/>
        <v>2545</v>
      </c>
    </row>
    <row r="1500" spans="1:7">
      <c r="A1500" s="29" t="s">
        <v>430</v>
      </c>
      <c r="B1500" s="29" t="s">
        <v>431</v>
      </c>
      <c r="C1500" s="29" t="s">
        <v>1139</v>
      </c>
      <c r="D1500" s="29" t="s">
        <v>1074</v>
      </c>
      <c r="E1500" s="29"/>
      <c r="F1500" s="29">
        <v>2545</v>
      </c>
      <c r="G1500" s="29">
        <f t="shared" si="23"/>
        <v>2545</v>
      </c>
    </row>
    <row r="1501" spans="1:7">
      <c r="A1501" s="29" t="s">
        <v>430</v>
      </c>
      <c r="B1501" s="29" t="s">
        <v>431</v>
      </c>
      <c r="C1501" s="29" t="s">
        <v>555</v>
      </c>
      <c r="D1501" s="29" t="s">
        <v>1073</v>
      </c>
      <c r="E1501" s="29"/>
      <c r="F1501" s="29"/>
      <c r="G1501" s="29">
        <f t="shared" si="23"/>
        <v>0</v>
      </c>
    </row>
    <row r="1502" spans="1:7">
      <c r="A1502" s="29" t="s">
        <v>430</v>
      </c>
      <c r="B1502" s="29" t="s">
        <v>431</v>
      </c>
      <c r="C1502" s="29" t="s">
        <v>1137</v>
      </c>
      <c r="D1502" s="29" t="s">
        <v>1074</v>
      </c>
      <c r="E1502" s="29"/>
      <c r="F1502" s="29">
        <v>231</v>
      </c>
      <c r="G1502" s="29">
        <f t="shared" si="23"/>
        <v>231</v>
      </c>
    </row>
    <row r="1503" spans="1:7">
      <c r="A1503" s="29" t="s">
        <v>430</v>
      </c>
      <c r="B1503" s="29" t="s">
        <v>431</v>
      </c>
      <c r="C1503" s="29" t="s">
        <v>1135</v>
      </c>
      <c r="D1503" s="29" t="s">
        <v>1134</v>
      </c>
      <c r="E1503" s="29"/>
      <c r="F1503" s="29"/>
      <c r="G1503" s="29">
        <f t="shared" si="23"/>
        <v>0</v>
      </c>
    </row>
    <row r="1504" spans="1:7">
      <c r="A1504" s="29" t="s">
        <v>432</v>
      </c>
      <c r="B1504" s="29" t="s">
        <v>433</v>
      </c>
      <c r="C1504" s="29" t="s">
        <v>552</v>
      </c>
      <c r="D1504" s="29" t="s">
        <v>1075</v>
      </c>
      <c r="E1504" s="29"/>
      <c r="F1504" s="29"/>
      <c r="G1504" s="29">
        <f t="shared" si="23"/>
        <v>0</v>
      </c>
    </row>
    <row r="1505" spans="1:7">
      <c r="A1505" s="29" t="s">
        <v>432</v>
      </c>
      <c r="B1505" s="29" t="s">
        <v>433</v>
      </c>
      <c r="C1505" s="29" t="s">
        <v>834</v>
      </c>
      <c r="D1505" s="29" t="s">
        <v>1074</v>
      </c>
      <c r="E1505" s="29"/>
      <c r="F1505" s="29"/>
      <c r="G1505" s="29">
        <f t="shared" si="23"/>
        <v>0</v>
      </c>
    </row>
    <row r="1506" spans="1:7">
      <c r="A1506" s="29" t="s">
        <v>432</v>
      </c>
      <c r="B1506" s="29" t="s">
        <v>433</v>
      </c>
      <c r="C1506" s="29" t="s">
        <v>835</v>
      </c>
      <c r="D1506" s="29" t="s">
        <v>1073</v>
      </c>
      <c r="E1506" s="29"/>
      <c r="F1506" s="29">
        <v>6755</v>
      </c>
      <c r="G1506" s="29">
        <f t="shared" si="23"/>
        <v>6755</v>
      </c>
    </row>
    <row r="1507" spans="1:7">
      <c r="A1507" s="29" t="s">
        <v>432</v>
      </c>
      <c r="B1507" s="29" t="s">
        <v>433</v>
      </c>
      <c r="C1507" s="29" t="s">
        <v>859</v>
      </c>
      <c r="D1507" s="29" t="s">
        <v>1074</v>
      </c>
      <c r="E1507" s="29"/>
      <c r="F1507" s="29">
        <v>15201</v>
      </c>
      <c r="G1507" s="29">
        <f t="shared" si="23"/>
        <v>15201</v>
      </c>
    </row>
    <row r="1508" spans="1:7">
      <c r="A1508" s="29" t="s">
        <v>432</v>
      </c>
      <c r="B1508" s="29" t="s">
        <v>433</v>
      </c>
      <c r="C1508" s="29" t="s">
        <v>864</v>
      </c>
      <c r="D1508" s="29" t="s">
        <v>1073</v>
      </c>
      <c r="E1508" s="29"/>
      <c r="F1508" s="29"/>
      <c r="G1508" s="29">
        <f t="shared" si="23"/>
        <v>0</v>
      </c>
    </row>
    <row r="1509" spans="1:7">
      <c r="A1509" s="29" t="s">
        <v>432</v>
      </c>
      <c r="B1509" s="29" t="s">
        <v>433</v>
      </c>
      <c r="C1509" s="29" t="s">
        <v>864</v>
      </c>
      <c r="D1509" s="29" t="s">
        <v>1074</v>
      </c>
      <c r="E1509" s="29"/>
      <c r="F1509" s="29"/>
      <c r="G1509" s="29">
        <f t="shared" si="23"/>
        <v>0</v>
      </c>
    </row>
    <row r="1510" spans="1:7">
      <c r="A1510" s="29" t="s">
        <v>432</v>
      </c>
      <c r="B1510" s="29" t="s">
        <v>433</v>
      </c>
      <c r="C1510" s="29" t="s">
        <v>882</v>
      </c>
      <c r="D1510" s="29" t="s">
        <v>1073</v>
      </c>
      <c r="E1510" s="29"/>
      <c r="F1510" s="29"/>
      <c r="G1510" s="29">
        <f t="shared" si="23"/>
        <v>0</v>
      </c>
    </row>
    <row r="1511" spans="1:7">
      <c r="A1511" s="29" t="s">
        <v>432</v>
      </c>
      <c r="B1511" s="29" t="s">
        <v>433</v>
      </c>
      <c r="C1511" s="29" t="s">
        <v>906</v>
      </c>
      <c r="D1511" s="29" t="s">
        <v>1073</v>
      </c>
      <c r="E1511" s="29"/>
      <c r="F1511" s="29"/>
      <c r="G1511" s="29">
        <f t="shared" si="23"/>
        <v>0</v>
      </c>
    </row>
    <row r="1512" spans="1:7">
      <c r="A1512" s="29" t="s">
        <v>432</v>
      </c>
      <c r="B1512" s="29" t="s">
        <v>433</v>
      </c>
      <c r="C1512" s="29" t="s">
        <v>1133</v>
      </c>
      <c r="D1512" s="29" t="s">
        <v>1073</v>
      </c>
      <c r="E1512" s="29"/>
      <c r="F1512" s="29"/>
      <c r="G1512" s="29">
        <f t="shared" si="23"/>
        <v>0</v>
      </c>
    </row>
    <row r="1513" spans="1:7">
      <c r="A1513" s="29" t="s">
        <v>432</v>
      </c>
      <c r="B1513" s="29" t="s">
        <v>433</v>
      </c>
      <c r="C1513" s="29" t="s">
        <v>1001</v>
      </c>
      <c r="D1513" s="29" t="s">
        <v>1073</v>
      </c>
      <c r="E1513" s="29"/>
      <c r="F1513" s="29"/>
      <c r="G1513" s="29">
        <f t="shared" si="23"/>
        <v>0</v>
      </c>
    </row>
    <row r="1514" spans="1:7">
      <c r="A1514" s="29" t="s">
        <v>434</v>
      </c>
      <c r="B1514" s="29" t="s">
        <v>435</v>
      </c>
      <c r="C1514" s="29" t="s">
        <v>470</v>
      </c>
      <c r="D1514" s="29" t="s">
        <v>1074</v>
      </c>
      <c r="E1514" s="29"/>
      <c r="F1514" s="29"/>
      <c r="G1514" s="29">
        <f t="shared" si="23"/>
        <v>0</v>
      </c>
    </row>
    <row r="1515" spans="1:7">
      <c r="A1515" s="29" t="s">
        <v>434</v>
      </c>
      <c r="B1515" s="29" t="s">
        <v>435</v>
      </c>
      <c r="C1515" s="29" t="s">
        <v>1132</v>
      </c>
      <c r="D1515" s="29" t="s">
        <v>1073</v>
      </c>
      <c r="E1515" s="29"/>
      <c r="F1515" s="29">
        <v>1956</v>
      </c>
      <c r="G1515" s="29">
        <f t="shared" si="23"/>
        <v>1956</v>
      </c>
    </row>
    <row r="1516" spans="1:7">
      <c r="A1516" s="29" t="s">
        <v>434</v>
      </c>
      <c r="B1516" s="29" t="s">
        <v>435</v>
      </c>
      <c r="C1516" s="29" t="s">
        <v>680</v>
      </c>
      <c r="D1516" s="29" t="s">
        <v>1073</v>
      </c>
      <c r="E1516" s="29"/>
      <c r="F1516" s="29">
        <v>980</v>
      </c>
      <c r="G1516" s="29">
        <f t="shared" si="23"/>
        <v>980</v>
      </c>
    </row>
    <row r="1517" spans="1:7">
      <c r="A1517" s="29" t="s">
        <v>434</v>
      </c>
      <c r="B1517" s="29" t="s">
        <v>435</v>
      </c>
      <c r="C1517" s="29" t="s">
        <v>702</v>
      </c>
      <c r="D1517" s="29" t="s">
        <v>1073</v>
      </c>
      <c r="E1517" s="29"/>
      <c r="F1517" s="29"/>
      <c r="G1517" s="29">
        <f t="shared" si="23"/>
        <v>0</v>
      </c>
    </row>
    <row r="1518" spans="1:7">
      <c r="A1518" s="29" t="s">
        <v>434</v>
      </c>
      <c r="B1518" s="29" t="s">
        <v>435</v>
      </c>
      <c r="C1518" s="29" t="s">
        <v>705</v>
      </c>
      <c r="D1518" s="29" t="s">
        <v>1073</v>
      </c>
      <c r="E1518" s="29"/>
      <c r="F1518" s="29"/>
      <c r="G1518" s="29">
        <f t="shared" si="23"/>
        <v>0</v>
      </c>
    </row>
    <row r="1519" spans="1:7">
      <c r="A1519" s="29" t="s">
        <v>434</v>
      </c>
      <c r="B1519" s="29" t="s">
        <v>435</v>
      </c>
      <c r="C1519" s="29" t="s">
        <v>706</v>
      </c>
      <c r="D1519" s="29" t="s">
        <v>1073</v>
      </c>
      <c r="E1519" s="29"/>
      <c r="F1519" s="29"/>
      <c r="G1519" s="29">
        <f t="shared" si="23"/>
        <v>0</v>
      </c>
    </row>
    <row r="1520" spans="1:7">
      <c r="A1520" s="29" t="s">
        <v>434</v>
      </c>
      <c r="B1520" s="29" t="s">
        <v>435</v>
      </c>
      <c r="C1520" s="29" t="s">
        <v>707</v>
      </c>
      <c r="D1520" s="29" t="s">
        <v>1073</v>
      </c>
      <c r="E1520" s="29"/>
      <c r="F1520" s="29"/>
      <c r="G1520" s="29">
        <f t="shared" si="23"/>
        <v>0</v>
      </c>
    </row>
    <row r="1521" spans="1:7">
      <c r="A1521" s="29" t="s">
        <v>434</v>
      </c>
      <c r="B1521" s="29" t="s">
        <v>435</v>
      </c>
      <c r="C1521" s="29" t="s">
        <v>710</v>
      </c>
      <c r="D1521" s="29" t="s">
        <v>1073</v>
      </c>
      <c r="E1521" s="29"/>
      <c r="F1521" s="29"/>
      <c r="G1521" s="29">
        <f t="shared" si="23"/>
        <v>0</v>
      </c>
    </row>
    <row r="1522" spans="1:7">
      <c r="A1522" s="29" t="s">
        <v>434</v>
      </c>
      <c r="B1522" s="29" t="s">
        <v>435</v>
      </c>
      <c r="C1522" s="29" t="s">
        <v>726</v>
      </c>
      <c r="D1522" s="29" t="s">
        <v>1073</v>
      </c>
      <c r="E1522" s="29"/>
      <c r="F1522" s="29"/>
      <c r="G1522" s="29">
        <f t="shared" si="23"/>
        <v>0</v>
      </c>
    </row>
    <row r="1523" spans="1:7">
      <c r="A1523" s="29" t="s">
        <v>434</v>
      </c>
      <c r="B1523" s="29" t="s">
        <v>435</v>
      </c>
      <c r="C1523" s="29" t="s">
        <v>1129</v>
      </c>
      <c r="D1523" s="29" t="s">
        <v>1073</v>
      </c>
      <c r="E1523" s="29"/>
      <c r="F1523" s="29"/>
      <c r="G1523" s="29">
        <f t="shared" si="23"/>
        <v>0</v>
      </c>
    </row>
    <row r="1524" spans="1:7">
      <c r="A1524" s="29" t="s">
        <v>434</v>
      </c>
      <c r="B1524" s="29" t="s">
        <v>435</v>
      </c>
      <c r="C1524" s="29" t="s">
        <v>1128</v>
      </c>
      <c r="D1524" s="29" t="s">
        <v>1093</v>
      </c>
      <c r="E1524" s="29"/>
      <c r="F1524" s="29">
        <v>1500</v>
      </c>
      <c r="G1524" s="29">
        <f t="shared" si="23"/>
        <v>1500</v>
      </c>
    </row>
    <row r="1525" spans="1:7">
      <c r="A1525" s="29" t="s">
        <v>434</v>
      </c>
      <c r="B1525" s="29" t="s">
        <v>435</v>
      </c>
      <c r="C1525" s="29" t="s">
        <v>532</v>
      </c>
      <c r="D1525" s="29" t="s">
        <v>1073</v>
      </c>
      <c r="E1525" s="29"/>
      <c r="F1525" s="29">
        <v>18920</v>
      </c>
      <c r="G1525" s="29">
        <f t="shared" si="23"/>
        <v>18920</v>
      </c>
    </row>
    <row r="1526" spans="1:7">
      <c r="A1526" s="29" t="s">
        <v>434</v>
      </c>
      <c r="B1526" s="29" t="s">
        <v>435</v>
      </c>
      <c r="C1526" s="29" t="s">
        <v>760</v>
      </c>
      <c r="D1526" s="29" t="s">
        <v>1073</v>
      </c>
      <c r="E1526" s="29"/>
      <c r="F1526" s="29">
        <v>4539</v>
      </c>
      <c r="G1526" s="29">
        <f t="shared" si="23"/>
        <v>4539</v>
      </c>
    </row>
    <row r="1527" spans="1:7">
      <c r="A1527" s="29" t="s">
        <v>434</v>
      </c>
      <c r="B1527" s="29" t="s">
        <v>435</v>
      </c>
      <c r="C1527" s="29" t="s">
        <v>1126</v>
      </c>
      <c r="D1527" s="29" t="s">
        <v>1073</v>
      </c>
      <c r="E1527" s="29"/>
      <c r="F1527" s="29">
        <v>12000</v>
      </c>
      <c r="G1527" s="29">
        <f t="shared" si="23"/>
        <v>12000</v>
      </c>
    </row>
    <row r="1528" spans="1:7">
      <c r="A1528" s="29" t="s">
        <v>434</v>
      </c>
      <c r="B1528" s="29" t="s">
        <v>435</v>
      </c>
      <c r="C1528" s="29" t="s">
        <v>761</v>
      </c>
      <c r="D1528" s="29" t="s">
        <v>1073</v>
      </c>
      <c r="E1528" s="29"/>
      <c r="F1528" s="29"/>
      <c r="G1528" s="29">
        <f t="shared" si="23"/>
        <v>0</v>
      </c>
    </row>
    <row r="1529" spans="1:7">
      <c r="A1529" s="29" t="s">
        <v>434</v>
      </c>
      <c r="B1529" s="29" t="s">
        <v>435</v>
      </c>
      <c r="C1529" s="29" t="s">
        <v>761</v>
      </c>
      <c r="D1529" s="29" t="s">
        <v>1074</v>
      </c>
      <c r="E1529" s="29"/>
      <c r="F1529" s="29"/>
      <c r="G1529" s="29">
        <f t="shared" si="23"/>
        <v>0</v>
      </c>
    </row>
    <row r="1530" spans="1:7">
      <c r="A1530" s="29" t="s">
        <v>434</v>
      </c>
      <c r="B1530" s="29" t="s">
        <v>435</v>
      </c>
      <c r="C1530" s="29" t="s">
        <v>765</v>
      </c>
      <c r="D1530" s="29" t="s">
        <v>1073</v>
      </c>
      <c r="E1530" s="29"/>
      <c r="F1530" s="29"/>
      <c r="G1530" s="29">
        <f t="shared" si="23"/>
        <v>0</v>
      </c>
    </row>
    <row r="1531" spans="1:7">
      <c r="A1531" s="29" t="s">
        <v>434</v>
      </c>
      <c r="B1531" s="29" t="s">
        <v>435</v>
      </c>
      <c r="C1531" s="29" t="s">
        <v>1125</v>
      </c>
      <c r="D1531" s="29" t="s">
        <v>1074</v>
      </c>
      <c r="E1531" s="29"/>
      <c r="F1531" s="29"/>
      <c r="G1531" s="29">
        <f t="shared" si="23"/>
        <v>0</v>
      </c>
    </row>
    <row r="1532" spans="1:7">
      <c r="A1532" s="29" t="s">
        <v>434</v>
      </c>
      <c r="B1532" s="29" t="s">
        <v>435</v>
      </c>
      <c r="C1532" s="29" t="s">
        <v>1124</v>
      </c>
      <c r="D1532" s="29" t="s">
        <v>1074</v>
      </c>
      <c r="E1532" s="29"/>
      <c r="F1532" s="29"/>
      <c r="G1532" s="29">
        <f t="shared" si="23"/>
        <v>0</v>
      </c>
    </row>
    <row r="1533" spans="1:7">
      <c r="A1533" s="29" t="s">
        <v>434</v>
      </c>
      <c r="B1533" s="29" t="s">
        <v>435</v>
      </c>
      <c r="C1533" s="29" t="s">
        <v>1123</v>
      </c>
      <c r="D1533" s="29" t="s">
        <v>1073</v>
      </c>
      <c r="E1533" s="29"/>
      <c r="F1533" s="29"/>
      <c r="G1533" s="29">
        <f t="shared" si="23"/>
        <v>0</v>
      </c>
    </row>
    <row r="1534" spans="1:7">
      <c r="A1534" s="29" t="s">
        <v>434</v>
      </c>
      <c r="B1534" s="29" t="s">
        <v>435</v>
      </c>
      <c r="C1534" s="29" t="s">
        <v>819</v>
      </c>
      <c r="D1534" s="29" t="s">
        <v>1073</v>
      </c>
      <c r="E1534" s="29"/>
      <c r="F1534" s="29">
        <v>1879</v>
      </c>
      <c r="G1534" s="29">
        <f t="shared" si="23"/>
        <v>1879</v>
      </c>
    </row>
    <row r="1535" spans="1:7">
      <c r="A1535" s="29" t="s">
        <v>434</v>
      </c>
      <c r="B1535" s="29" t="s">
        <v>435</v>
      </c>
      <c r="C1535" s="29" t="s">
        <v>1121</v>
      </c>
      <c r="D1535" s="29" t="s">
        <v>1074</v>
      </c>
      <c r="E1535" s="29"/>
      <c r="F1535" s="29">
        <v>1760</v>
      </c>
      <c r="G1535" s="29">
        <f t="shared" si="23"/>
        <v>1760</v>
      </c>
    </row>
    <row r="1536" spans="1:7">
      <c r="A1536" s="29" t="s">
        <v>434</v>
      </c>
      <c r="B1536" s="29" t="s">
        <v>435</v>
      </c>
      <c r="C1536" s="29" t="s">
        <v>921</v>
      </c>
      <c r="D1536" s="29" t="s">
        <v>1073</v>
      </c>
      <c r="E1536" s="29"/>
      <c r="F1536" s="29"/>
      <c r="G1536" s="29">
        <f t="shared" si="23"/>
        <v>0</v>
      </c>
    </row>
    <row r="1537" spans="1:7">
      <c r="A1537" s="29" t="s">
        <v>434</v>
      </c>
      <c r="B1537" s="29" t="s">
        <v>435</v>
      </c>
      <c r="C1537" s="29" t="s">
        <v>921</v>
      </c>
      <c r="D1537" s="29" t="s">
        <v>1074</v>
      </c>
      <c r="E1537" s="29"/>
      <c r="F1537" s="29"/>
      <c r="G1537" s="29">
        <f t="shared" si="23"/>
        <v>0</v>
      </c>
    </row>
    <row r="1538" spans="1:7">
      <c r="A1538" s="29" t="s">
        <v>434</v>
      </c>
      <c r="B1538" s="29" t="s">
        <v>435</v>
      </c>
      <c r="C1538" s="29" t="s">
        <v>922</v>
      </c>
      <c r="D1538" s="29" t="s">
        <v>1073</v>
      </c>
      <c r="E1538" s="29"/>
      <c r="F1538" s="29"/>
      <c r="G1538" s="29">
        <f t="shared" si="23"/>
        <v>0</v>
      </c>
    </row>
    <row r="1539" spans="1:7">
      <c r="A1539" s="29" t="s">
        <v>434</v>
      </c>
      <c r="B1539" s="29" t="s">
        <v>435</v>
      </c>
      <c r="C1539" s="29" t="s">
        <v>922</v>
      </c>
      <c r="D1539" s="29" t="s">
        <v>1074</v>
      </c>
      <c r="E1539" s="29"/>
      <c r="F1539" s="29"/>
      <c r="G1539" s="29">
        <f t="shared" si="23"/>
        <v>0</v>
      </c>
    </row>
    <row r="1540" spans="1:7">
      <c r="A1540" s="29" t="s">
        <v>434</v>
      </c>
      <c r="B1540" s="29" t="s">
        <v>435</v>
      </c>
      <c r="C1540" s="29" t="s">
        <v>938</v>
      </c>
      <c r="D1540" s="29" t="s">
        <v>1073</v>
      </c>
      <c r="E1540" s="29"/>
      <c r="F1540" s="29"/>
      <c r="G1540" s="29">
        <f t="shared" si="23"/>
        <v>0</v>
      </c>
    </row>
    <row r="1541" spans="1:7">
      <c r="A1541" s="29" t="s">
        <v>434</v>
      </c>
      <c r="B1541" s="29" t="s">
        <v>435</v>
      </c>
      <c r="C1541" s="29" t="s">
        <v>940</v>
      </c>
      <c r="D1541" s="29" t="s">
        <v>1073</v>
      </c>
      <c r="E1541" s="29"/>
      <c r="F1541" s="29">
        <v>50</v>
      </c>
      <c r="G1541" s="29">
        <f t="shared" si="23"/>
        <v>50</v>
      </c>
    </row>
    <row r="1542" spans="1:7">
      <c r="A1542" s="29" t="s">
        <v>434</v>
      </c>
      <c r="B1542" s="29" t="s">
        <v>435</v>
      </c>
      <c r="C1542" s="29" t="s">
        <v>940</v>
      </c>
      <c r="D1542" s="29" t="s">
        <v>1074</v>
      </c>
      <c r="E1542" s="29"/>
      <c r="F1542" s="29">
        <v>1156</v>
      </c>
      <c r="G1542" s="29">
        <f t="shared" si="23"/>
        <v>1156</v>
      </c>
    </row>
    <row r="1543" spans="1:7">
      <c r="A1543" s="29" t="s">
        <v>434</v>
      </c>
      <c r="B1543" s="29" t="s">
        <v>435</v>
      </c>
      <c r="C1543" s="29" t="s">
        <v>1120</v>
      </c>
      <c r="D1543" s="29" t="s">
        <v>1073</v>
      </c>
      <c r="E1543" s="29"/>
      <c r="F1543" s="29">
        <v>460</v>
      </c>
      <c r="G1543" s="29">
        <f t="shared" si="23"/>
        <v>460</v>
      </c>
    </row>
    <row r="1544" spans="1:7">
      <c r="A1544" s="29" t="s">
        <v>434</v>
      </c>
      <c r="B1544" s="29" t="s">
        <v>435</v>
      </c>
      <c r="C1544" s="29" t="s">
        <v>1120</v>
      </c>
      <c r="D1544" s="29" t="s">
        <v>1074</v>
      </c>
      <c r="E1544" s="29"/>
      <c r="F1544" s="29">
        <v>160</v>
      </c>
      <c r="G1544" s="29">
        <f t="shared" si="23"/>
        <v>160</v>
      </c>
    </row>
    <row r="1545" spans="1:7">
      <c r="A1545" s="29" t="s">
        <v>434</v>
      </c>
      <c r="B1545" s="29" t="s">
        <v>435</v>
      </c>
      <c r="C1545" s="29" t="s">
        <v>1119</v>
      </c>
      <c r="D1545" s="29" t="s">
        <v>1073</v>
      </c>
      <c r="E1545" s="29"/>
      <c r="F1545" s="29"/>
      <c r="G1545" s="29">
        <f t="shared" si="23"/>
        <v>0</v>
      </c>
    </row>
    <row r="1546" spans="1:7">
      <c r="A1546" s="29" t="s">
        <v>434</v>
      </c>
      <c r="B1546" s="29" t="s">
        <v>435</v>
      </c>
      <c r="C1546" s="29" t="s">
        <v>985</v>
      </c>
      <c r="D1546" s="29" t="s">
        <v>1080</v>
      </c>
      <c r="E1546" s="29"/>
      <c r="F1546" s="29">
        <v>250</v>
      </c>
      <c r="G1546" s="29">
        <f t="shared" si="23"/>
        <v>250</v>
      </c>
    </row>
    <row r="1547" spans="1:7">
      <c r="A1547" s="29" t="s">
        <v>434</v>
      </c>
      <c r="B1547" s="29" t="s">
        <v>435</v>
      </c>
      <c r="C1547" s="29" t="s">
        <v>985</v>
      </c>
      <c r="D1547" s="29" t="s">
        <v>1074</v>
      </c>
      <c r="E1547" s="29"/>
      <c r="F1547" s="29"/>
      <c r="G1547" s="29">
        <f t="shared" si="23"/>
        <v>0</v>
      </c>
    </row>
    <row r="1548" spans="1:7">
      <c r="A1548" s="29" t="s">
        <v>434</v>
      </c>
      <c r="B1548" s="29" t="s">
        <v>435</v>
      </c>
      <c r="C1548" s="29" t="s">
        <v>996</v>
      </c>
      <c r="D1548" s="29" t="s">
        <v>1073</v>
      </c>
      <c r="E1548" s="29"/>
      <c r="F1548" s="29">
        <v>1485</v>
      </c>
      <c r="G1548" s="29">
        <f t="shared" si="23"/>
        <v>1485</v>
      </c>
    </row>
    <row r="1549" spans="1:7">
      <c r="A1549" s="29" t="s">
        <v>434</v>
      </c>
      <c r="B1549" s="29" t="s">
        <v>435</v>
      </c>
      <c r="C1549" s="29" t="s">
        <v>996</v>
      </c>
      <c r="D1549" s="29" t="s">
        <v>1074</v>
      </c>
      <c r="E1549" s="29"/>
      <c r="F1549" s="29">
        <v>490</v>
      </c>
      <c r="G1549" s="29">
        <f t="shared" si="23"/>
        <v>490</v>
      </c>
    </row>
    <row r="1550" spans="1:7">
      <c r="A1550" s="29" t="s">
        <v>434</v>
      </c>
      <c r="B1550" s="29" t="s">
        <v>435</v>
      </c>
      <c r="C1550" s="29" t="s">
        <v>1118</v>
      </c>
      <c r="D1550" s="29" t="s">
        <v>1080</v>
      </c>
      <c r="E1550" s="29"/>
      <c r="F1550" s="29">
        <v>250</v>
      </c>
      <c r="G1550" s="29">
        <f t="shared" si="23"/>
        <v>250</v>
      </c>
    </row>
    <row r="1551" spans="1:7">
      <c r="A1551" s="29" t="s">
        <v>436</v>
      </c>
      <c r="B1551" s="29" t="s">
        <v>437</v>
      </c>
      <c r="C1551" s="29" t="s">
        <v>1785</v>
      </c>
      <c r="D1551" s="29" t="s">
        <v>1074</v>
      </c>
      <c r="E1551" s="29"/>
      <c r="F1551" s="29">
        <v>50</v>
      </c>
      <c r="G1551" s="29">
        <f t="shared" si="23"/>
        <v>50</v>
      </c>
    </row>
    <row r="1552" spans="1:7">
      <c r="A1552" s="29" t="s">
        <v>436</v>
      </c>
      <c r="B1552" s="29" t="s">
        <v>437</v>
      </c>
      <c r="C1552" s="29" t="s">
        <v>1786</v>
      </c>
      <c r="D1552" s="29" t="s">
        <v>1080</v>
      </c>
      <c r="E1552" s="29"/>
      <c r="F1552" s="29">
        <v>219</v>
      </c>
      <c r="G1552" s="29">
        <f t="shared" si="23"/>
        <v>219</v>
      </c>
    </row>
    <row r="1553" spans="1:7">
      <c r="A1553" s="29" t="s">
        <v>436</v>
      </c>
      <c r="B1553" s="29" t="s">
        <v>437</v>
      </c>
      <c r="C1553" s="29" t="s">
        <v>493</v>
      </c>
      <c r="D1553" s="29" t="s">
        <v>1101</v>
      </c>
      <c r="E1553" s="29"/>
      <c r="F1553" s="29"/>
      <c r="G1553" s="29">
        <f t="shared" si="23"/>
        <v>0</v>
      </c>
    </row>
    <row r="1554" spans="1:7">
      <c r="A1554" s="29" t="s">
        <v>436</v>
      </c>
      <c r="B1554" s="29" t="s">
        <v>437</v>
      </c>
      <c r="C1554" s="29" t="s">
        <v>1787</v>
      </c>
      <c r="D1554" s="29" t="s">
        <v>1080</v>
      </c>
      <c r="E1554" s="29"/>
      <c r="F1554" s="29"/>
      <c r="G1554" s="29">
        <f t="shared" si="23"/>
        <v>0</v>
      </c>
    </row>
    <row r="1555" spans="1:7">
      <c r="A1555" s="29" t="s">
        <v>436</v>
      </c>
      <c r="B1555" s="29" t="s">
        <v>437</v>
      </c>
      <c r="C1555" s="29" t="s">
        <v>702</v>
      </c>
      <c r="D1555" s="29" t="s">
        <v>1101</v>
      </c>
      <c r="E1555" s="29"/>
      <c r="F1555" s="29"/>
      <c r="G1555" s="29">
        <f t="shared" si="23"/>
        <v>0</v>
      </c>
    </row>
    <row r="1556" spans="1:7">
      <c r="A1556" s="29" t="s">
        <v>436</v>
      </c>
      <c r="B1556" s="29" t="s">
        <v>437</v>
      </c>
      <c r="C1556" s="29" t="s">
        <v>506</v>
      </c>
      <c r="D1556" s="29" t="s">
        <v>1080</v>
      </c>
      <c r="E1556" s="29"/>
      <c r="F1556" s="29">
        <v>300</v>
      </c>
      <c r="G1556" s="29">
        <f t="shared" si="23"/>
        <v>300</v>
      </c>
    </row>
    <row r="1557" spans="1:7">
      <c r="A1557" s="29" t="s">
        <v>436</v>
      </c>
      <c r="B1557" s="29" t="s">
        <v>437</v>
      </c>
      <c r="C1557" s="29" t="s">
        <v>726</v>
      </c>
      <c r="D1557" s="29" t="s">
        <v>1073</v>
      </c>
      <c r="E1557" s="29"/>
      <c r="F1557" s="29"/>
      <c r="G1557" s="29">
        <f t="shared" si="23"/>
        <v>0</v>
      </c>
    </row>
    <row r="1558" spans="1:7">
      <c r="A1558" s="29" t="s">
        <v>436</v>
      </c>
      <c r="B1558" s="29" t="s">
        <v>437</v>
      </c>
      <c r="C1558" s="29" t="s">
        <v>1114</v>
      </c>
      <c r="D1558" s="29" t="s">
        <v>1074</v>
      </c>
      <c r="E1558" s="29"/>
      <c r="F1558" s="29"/>
      <c r="G1558" s="29">
        <f t="shared" si="23"/>
        <v>0</v>
      </c>
    </row>
    <row r="1559" spans="1:7">
      <c r="A1559" s="29" t="s">
        <v>436</v>
      </c>
      <c r="B1559" s="29" t="s">
        <v>437</v>
      </c>
      <c r="C1559" s="29" t="s">
        <v>796</v>
      </c>
      <c r="D1559" s="29" t="s">
        <v>1093</v>
      </c>
      <c r="E1559" s="29"/>
      <c r="F1559" s="29">
        <v>150</v>
      </c>
      <c r="G1559" s="29">
        <f t="shared" si="23"/>
        <v>150</v>
      </c>
    </row>
    <row r="1560" spans="1:7">
      <c r="A1560" s="29" t="s">
        <v>436</v>
      </c>
      <c r="B1560" s="29" t="s">
        <v>437</v>
      </c>
      <c r="C1560" s="29" t="s">
        <v>815</v>
      </c>
      <c r="D1560" s="29" t="s">
        <v>1073</v>
      </c>
      <c r="E1560" s="29"/>
      <c r="F1560" s="29"/>
      <c r="G1560" s="29">
        <f t="shared" ref="G1560:G1623" si="24">E1560+F1560</f>
        <v>0</v>
      </c>
    </row>
    <row r="1561" spans="1:7">
      <c r="A1561" s="29" t="s">
        <v>436</v>
      </c>
      <c r="B1561" s="29" t="s">
        <v>437</v>
      </c>
      <c r="C1561" s="29" t="s">
        <v>827</v>
      </c>
      <c r="D1561" s="29" t="s">
        <v>1073</v>
      </c>
      <c r="E1561" s="29"/>
      <c r="F1561" s="29">
        <v>1355</v>
      </c>
      <c r="G1561" s="29">
        <f t="shared" si="24"/>
        <v>1355</v>
      </c>
    </row>
    <row r="1562" spans="1:7">
      <c r="A1562" s="29" t="s">
        <v>436</v>
      </c>
      <c r="B1562" s="29" t="s">
        <v>437</v>
      </c>
      <c r="C1562" s="29" t="s">
        <v>858</v>
      </c>
      <c r="D1562" s="29" t="s">
        <v>1074</v>
      </c>
      <c r="E1562" s="29"/>
      <c r="F1562" s="29">
        <v>6026</v>
      </c>
      <c r="G1562" s="29">
        <f t="shared" si="24"/>
        <v>6026</v>
      </c>
    </row>
    <row r="1563" spans="1:7">
      <c r="A1563" s="29" t="s">
        <v>436</v>
      </c>
      <c r="B1563" s="29" t="s">
        <v>437</v>
      </c>
      <c r="C1563" s="29" t="s">
        <v>859</v>
      </c>
      <c r="D1563" s="29" t="s">
        <v>1074</v>
      </c>
      <c r="E1563" s="29"/>
      <c r="F1563" s="29">
        <v>242</v>
      </c>
      <c r="G1563" s="29">
        <f t="shared" si="24"/>
        <v>242</v>
      </c>
    </row>
    <row r="1564" spans="1:7">
      <c r="A1564" s="29" t="s">
        <v>436</v>
      </c>
      <c r="B1564" s="29" t="s">
        <v>437</v>
      </c>
      <c r="C1564" s="29" t="s">
        <v>868</v>
      </c>
      <c r="D1564" s="29" t="s">
        <v>1074</v>
      </c>
      <c r="E1564" s="29"/>
      <c r="F1564" s="29">
        <v>242</v>
      </c>
      <c r="G1564" s="29">
        <f t="shared" si="24"/>
        <v>242</v>
      </c>
    </row>
    <row r="1565" spans="1:7">
      <c r="A1565" s="29" t="s">
        <v>436</v>
      </c>
      <c r="B1565" s="29" t="s">
        <v>437</v>
      </c>
      <c r="C1565" s="29" t="s">
        <v>906</v>
      </c>
      <c r="D1565" s="29" t="s">
        <v>1074</v>
      </c>
      <c r="E1565" s="29"/>
      <c r="F1565" s="29"/>
      <c r="G1565" s="29">
        <f t="shared" si="24"/>
        <v>0</v>
      </c>
    </row>
    <row r="1566" spans="1:7">
      <c r="A1566" s="29" t="s">
        <v>436</v>
      </c>
      <c r="B1566" s="29" t="s">
        <v>437</v>
      </c>
      <c r="C1566" s="29" t="s">
        <v>984</v>
      </c>
      <c r="D1566" s="29" t="s">
        <v>1073</v>
      </c>
      <c r="E1566" s="29"/>
      <c r="F1566" s="29">
        <v>7556</v>
      </c>
      <c r="G1566" s="29">
        <f t="shared" si="24"/>
        <v>7556</v>
      </c>
    </row>
    <row r="1567" spans="1:7">
      <c r="A1567" s="29" t="s">
        <v>436</v>
      </c>
      <c r="B1567" s="29" t="s">
        <v>437</v>
      </c>
      <c r="C1567" s="29" t="s">
        <v>577</v>
      </c>
      <c r="D1567" s="29" t="s">
        <v>1112</v>
      </c>
      <c r="E1567" s="29"/>
      <c r="F1567" s="29">
        <v>4350</v>
      </c>
      <c r="G1567" s="29">
        <f t="shared" si="24"/>
        <v>4350</v>
      </c>
    </row>
    <row r="1568" spans="1:7">
      <c r="A1568" s="29" t="s">
        <v>438</v>
      </c>
      <c r="B1568" s="29" t="s">
        <v>439</v>
      </c>
      <c r="C1568" s="29" t="s">
        <v>1113</v>
      </c>
      <c r="D1568" s="29" t="s">
        <v>1091</v>
      </c>
      <c r="E1568" s="29"/>
      <c r="F1568" s="29">
        <v>2000</v>
      </c>
      <c r="G1568" s="29">
        <f t="shared" si="24"/>
        <v>2000</v>
      </c>
    </row>
    <row r="1569" spans="1:7">
      <c r="A1569" s="29" t="s">
        <v>438</v>
      </c>
      <c r="B1569" s="29" t="s">
        <v>439</v>
      </c>
      <c r="C1569" s="29" t="s">
        <v>499</v>
      </c>
      <c r="D1569" s="29" t="s">
        <v>1112</v>
      </c>
      <c r="E1569" s="29"/>
      <c r="F1569" s="29"/>
      <c r="G1569" s="29">
        <f t="shared" si="24"/>
        <v>0</v>
      </c>
    </row>
    <row r="1570" spans="1:7">
      <c r="A1570" s="29" t="s">
        <v>438</v>
      </c>
      <c r="B1570" s="29" t="s">
        <v>439</v>
      </c>
      <c r="C1570" s="29" t="s">
        <v>499</v>
      </c>
      <c r="D1570" s="29" t="s">
        <v>1073</v>
      </c>
      <c r="E1570" s="29"/>
      <c r="F1570" s="29"/>
      <c r="G1570" s="29">
        <f t="shared" si="24"/>
        <v>0</v>
      </c>
    </row>
    <row r="1571" spans="1:7">
      <c r="A1571" s="29" t="s">
        <v>438</v>
      </c>
      <c r="B1571" s="29" t="s">
        <v>439</v>
      </c>
      <c r="C1571" s="29" t="s">
        <v>524</v>
      </c>
      <c r="D1571" s="29" t="s">
        <v>1074</v>
      </c>
      <c r="E1571" s="29"/>
      <c r="F1571" s="29"/>
      <c r="G1571" s="29">
        <f t="shared" si="24"/>
        <v>0</v>
      </c>
    </row>
    <row r="1572" spans="1:7">
      <c r="A1572" s="29" t="s">
        <v>438</v>
      </c>
      <c r="B1572" s="29" t="s">
        <v>439</v>
      </c>
      <c r="C1572" s="29" t="s">
        <v>754</v>
      </c>
      <c r="D1572" s="29" t="s">
        <v>1073</v>
      </c>
      <c r="E1572" s="29"/>
      <c r="F1572" s="29"/>
      <c r="G1572" s="29">
        <f t="shared" si="24"/>
        <v>0</v>
      </c>
    </row>
    <row r="1573" spans="1:7">
      <c r="A1573" s="29" t="s">
        <v>438</v>
      </c>
      <c r="B1573" s="29" t="s">
        <v>439</v>
      </c>
      <c r="C1573" s="29" t="s">
        <v>1111</v>
      </c>
      <c r="D1573" s="29" t="s">
        <v>1074</v>
      </c>
      <c r="E1573" s="29"/>
      <c r="F1573" s="29">
        <v>800</v>
      </c>
      <c r="G1573" s="29">
        <f t="shared" si="24"/>
        <v>800</v>
      </c>
    </row>
    <row r="1574" spans="1:7">
      <c r="A1574" s="29" t="s">
        <v>438</v>
      </c>
      <c r="B1574" s="29" t="s">
        <v>439</v>
      </c>
      <c r="C1574" s="29" t="s">
        <v>1110</v>
      </c>
      <c r="D1574" s="29" t="s">
        <v>1073</v>
      </c>
      <c r="E1574" s="29"/>
      <c r="F1574" s="29"/>
      <c r="G1574" s="29">
        <f t="shared" si="24"/>
        <v>0</v>
      </c>
    </row>
    <row r="1575" spans="1:7">
      <c r="A1575" s="29" t="s">
        <v>438</v>
      </c>
      <c r="B1575" s="29" t="s">
        <v>439</v>
      </c>
      <c r="C1575" s="29" t="s">
        <v>1109</v>
      </c>
      <c r="D1575" s="29" t="s">
        <v>1073</v>
      </c>
      <c r="E1575" s="29"/>
      <c r="F1575" s="29">
        <v>500</v>
      </c>
      <c r="G1575" s="29">
        <f t="shared" si="24"/>
        <v>500</v>
      </c>
    </row>
    <row r="1576" spans="1:7">
      <c r="A1576" s="29" t="s">
        <v>438</v>
      </c>
      <c r="B1576" s="29" t="s">
        <v>439</v>
      </c>
      <c r="C1576" s="29" t="s">
        <v>784</v>
      </c>
      <c r="D1576" s="29" t="s">
        <v>1073</v>
      </c>
      <c r="E1576" s="29"/>
      <c r="F1576" s="29"/>
      <c r="G1576" s="29">
        <f t="shared" si="24"/>
        <v>0</v>
      </c>
    </row>
    <row r="1577" spans="1:7">
      <c r="A1577" s="29" t="s">
        <v>438</v>
      </c>
      <c r="B1577" s="29" t="s">
        <v>439</v>
      </c>
      <c r="C1577" s="29" t="s">
        <v>784</v>
      </c>
      <c r="D1577" s="29" t="s">
        <v>1074</v>
      </c>
      <c r="E1577" s="29"/>
      <c r="F1577" s="29"/>
      <c r="G1577" s="29">
        <f t="shared" si="24"/>
        <v>0</v>
      </c>
    </row>
    <row r="1578" spans="1:7">
      <c r="A1578" s="29" t="s">
        <v>438</v>
      </c>
      <c r="B1578" s="29" t="s">
        <v>439</v>
      </c>
      <c r="C1578" s="29" t="s">
        <v>791</v>
      </c>
      <c r="D1578" s="29" t="s">
        <v>1073</v>
      </c>
      <c r="E1578" s="29"/>
      <c r="F1578" s="29"/>
      <c r="G1578" s="29">
        <f t="shared" si="24"/>
        <v>0</v>
      </c>
    </row>
    <row r="1579" spans="1:7">
      <c r="A1579" s="29" t="s">
        <v>438</v>
      </c>
      <c r="B1579" s="29" t="s">
        <v>439</v>
      </c>
      <c r="C1579" s="29" t="s">
        <v>1108</v>
      </c>
      <c r="D1579" s="29" t="s">
        <v>1073</v>
      </c>
      <c r="E1579" s="29"/>
      <c r="F1579" s="29"/>
      <c r="G1579" s="29">
        <f t="shared" si="24"/>
        <v>0</v>
      </c>
    </row>
    <row r="1580" spans="1:7">
      <c r="A1580" s="29" t="s">
        <v>438</v>
      </c>
      <c r="B1580" s="29" t="s">
        <v>439</v>
      </c>
      <c r="C1580" s="29" t="s">
        <v>554</v>
      </c>
      <c r="D1580" s="29" t="s">
        <v>1077</v>
      </c>
      <c r="E1580" s="29"/>
      <c r="F1580" s="29">
        <v>100</v>
      </c>
      <c r="G1580" s="29">
        <f t="shared" si="24"/>
        <v>100</v>
      </c>
    </row>
    <row r="1581" spans="1:7">
      <c r="A1581" s="29" t="s">
        <v>438</v>
      </c>
      <c r="B1581" s="29" t="s">
        <v>439</v>
      </c>
      <c r="C1581" s="29" t="s">
        <v>1107</v>
      </c>
      <c r="D1581" s="29" t="s">
        <v>1074</v>
      </c>
      <c r="E1581" s="29"/>
      <c r="F1581" s="29">
        <v>500</v>
      </c>
      <c r="G1581" s="29">
        <f t="shared" si="24"/>
        <v>500</v>
      </c>
    </row>
    <row r="1582" spans="1:7">
      <c r="A1582" s="29" t="s">
        <v>438</v>
      </c>
      <c r="B1582" s="29" t="s">
        <v>439</v>
      </c>
      <c r="C1582" s="29" t="s">
        <v>1106</v>
      </c>
      <c r="D1582" s="29" t="s">
        <v>1073</v>
      </c>
      <c r="E1582" s="29"/>
      <c r="F1582" s="29"/>
      <c r="G1582" s="29">
        <f t="shared" si="24"/>
        <v>0</v>
      </c>
    </row>
    <row r="1583" spans="1:7">
      <c r="A1583" s="29" t="s">
        <v>438</v>
      </c>
      <c r="B1583" s="29" t="s">
        <v>439</v>
      </c>
      <c r="C1583" s="29" t="s">
        <v>1105</v>
      </c>
      <c r="D1583" s="29" t="s">
        <v>1073</v>
      </c>
      <c r="E1583" s="29"/>
      <c r="F1583" s="29">
        <v>370</v>
      </c>
      <c r="G1583" s="29">
        <f t="shared" si="24"/>
        <v>370</v>
      </c>
    </row>
    <row r="1584" spans="1:7">
      <c r="A1584" s="29" t="s">
        <v>438</v>
      </c>
      <c r="B1584" s="29" t="s">
        <v>439</v>
      </c>
      <c r="C1584" s="29" t="s">
        <v>1104</v>
      </c>
      <c r="D1584" s="29" t="s">
        <v>1073</v>
      </c>
      <c r="E1584" s="29"/>
      <c r="F1584" s="29">
        <v>100</v>
      </c>
      <c r="G1584" s="29">
        <f t="shared" si="24"/>
        <v>100</v>
      </c>
    </row>
    <row r="1585" spans="1:7">
      <c r="A1585" s="29" t="s">
        <v>438</v>
      </c>
      <c r="B1585" s="29" t="s">
        <v>439</v>
      </c>
      <c r="C1585" s="29" t="s">
        <v>1030</v>
      </c>
      <c r="D1585" s="29" t="s">
        <v>1073</v>
      </c>
      <c r="E1585" s="29"/>
      <c r="F1585" s="29">
        <v>851</v>
      </c>
      <c r="G1585" s="29">
        <f t="shared" si="24"/>
        <v>851</v>
      </c>
    </row>
    <row r="1586" spans="1:7">
      <c r="A1586" s="29" t="s">
        <v>438</v>
      </c>
      <c r="B1586" s="29" t="s">
        <v>439</v>
      </c>
      <c r="C1586" s="29" t="s">
        <v>1030</v>
      </c>
      <c r="D1586" s="29" t="s">
        <v>1074</v>
      </c>
      <c r="E1586" s="29"/>
      <c r="F1586" s="29">
        <v>869</v>
      </c>
      <c r="G1586" s="29">
        <f t="shared" si="24"/>
        <v>869</v>
      </c>
    </row>
    <row r="1587" spans="1:7">
      <c r="A1587" s="29" t="s">
        <v>440</v>
      </c>
      <c r="B1587" s="29" t="s">
        <v>441</v>
      </c>
      <c r="C1587" s="29" t="s">
        <v>1103</v>
      </c>
      <c r="D1587" s="29" t="s">
        <v>1102</v>
      </c>
      <c r="E1587" s="29"/>
      <c r="F1587" s="29"/>
      <c r="G1587" s="29">
        <f t="shared" si="24"/>
        <v>0</v>
      </c>
    </row>
    <row r="1588" spans="1:7">
      <c r="A1588" s="29" t="s">
        <v>440</v>
      </c>
      <c r="B1588" s="29" t="s">
        <v>441</v>
      </c>
      <c r="C1588" s="29" t="s">
        <v>493</v>
      </c>
      <c r="D1588" s="29" t="s">
        <v>1101</v>
      </c>
      <c r="E1588" s="29"/>
      <c r="F1588" s="29"/>
      <c r="G1588" s="29">
        <f t="shared" si="24"/>
        <v>0</v>
      </c>
    </row>
    <row r="1589" spans="1:7">
      <c r="A1589" s="29" t="s">
        <v>440</v>
      </c>
      <c r="B1589" s="29" t="s">
        <v>441</v>
      </c>
      <c r="C1589" s="29" t="s">
        <v>686</v>
      </c>
      <c r="D1589" s="29" t="s">
        <v>1073</v>
      </c>
      <c r="E1589" s="29"/>
      <c r="F1589" s="29">
        <v>405</v>
      </c>
      <c r="G1589" s="29">
        <f t="shared" si="24"/>
        <v>405</v>
      </c>
    </row>
    <row r="1590" spans="1:7">
      <c r="A1590" s="29" t="s">
        <v>440</v>
      </c>
      <c r="B1590" s="29" t="s">
        <v>441</v>
      </c>
      <c r="C1590" s="29" t="s">
        <v>686</v>
      </c>
      <c r="D1590" s="29" t="s">
        <v>1074</v>
      </c>
      <c r="E1590" s="29"/>
      <c r="F1590" s="29"/>
      <c r="G1590" s="29">
        <f t="shared" si="24"/>
        <v>0</v>
      </c>
    </row>
    <row r="1591" spans="1:7">
      <c r="A1591" s="29" t="s">
        <v>440</v>
      </c>
      <c r="B1591" s="29" t="s">
        <v>441</v>
      </c>
      <c r="C1591" s="29" t="s">
        <v>524</v>
      </c>
      <c r="D1591" s="29" t="s">
        <v>1074</v>
      </c>
      <c r="E1591" s="29"/>
      <c r="F1591" s="29"/>
      <c r="G1591" s="29">
        <f t="shared" si="24"/>
        <v>0</v>
      </c>
    </row>
    <row r="1592" spans="1:7">
      <c r="A1592" s="29" t="s">
        <v>440</v>
      </c>
      <c r="B1592" s="29" t="s">
        <v>441</v>
      </c>
      <c r="C1592" s="29" t="s">
        <v>749</v>
      </c>
      <c r="D1592" s="29" t="s">
        <v>1073</v>
      </c>
      <c r="E1592" s="29"/>
      <c r="F1592" s="29"/>
      <c r="G1592" s="29">
        <f t="shared" si="24"/>
        <v>0</v>
      </c>
    </row>
    <row r="1593" spans="1:7">
      <c r="A1593" s="29" t="s">
        <v>440</v>
      </c>
      <c r="B1593" s="29" t="s">
        <v>441</v>
      </c>
      <c r="C1593" s="29" t="s">
        <v>753</v>
      </c>
      <c r="D1593" s="29" t="s">
        <v>1073</v>
      </c>
      <c r="E1593" s="29"/>
      <c r="F1593" s="29"/>
      <c r="G1593" s="29">
        <f t="shared" si="24"/>
        <v>0</v>
      </c>
    </row>
    <row r="1594" spans="1:7">
      <c r="A1594" s="29" t="s">
        <v>440</v>
      </c>
      <c r="B1594" s="29" t="s">
        <v>441</v>
      </c>
      <c r="C1594" s="29" t="s">
        <v>753</v>
      </c>
      <c r="D1594" s="29" t="s">
        <v>1074</v>
      </c>
      <c r="E1594" s="29"/>
      <c r="F1594" s="29"/>
      <c r="G1594" s="29">
        <f t="shared" si="24"/>
        <v>0</v>
      </c>
    </row>
    <row r="1595" spans="1:7">
      <c r="A1595" s="29" t="s">
        <v>440</v>
      </c>
      <c r="B1595" s="29" t="s">
        <v>441</v>
      </c>
      <c r="C1595" s="29" t="s">
        <v>759</v>
      </c>
      <c r="D1595" s="29" t="s">
        <v>1074</v>
      </c>
      <c r="E1595" s="29"/>
      <c r="F1595" s="29">
        <v>5</v>
      </c>
      <c r="G1595" s="29">
        <f t="shared" si="24"/>
        <v>5</v>
      </c>
    </row>
    <row r="1596" spans="1:7">
      <c r="A1596" s="29" t="s">
        <v>440</v>
      </c>
      <c r="B1596" s="29" t="s">
        <v>441</v>
      </c>
      <c r="C1596" s="29" t="s">
        <v>760</v>
      </c>
      <c r="D1596" s="29" t="s">
        <v>1073</v>
      </c>
      <c r="E1596" s="29"/>
      <c r="F1596" s="29">
        <v>721</v>
      </c>
      <c r="G1596" s="29">
        <f t="shared" si="24"/>
        <v>721</v>
      </c>
    </row>
    <row r="1597" spans="1:7">
      <c r="A1597" s="29" t="s">
        <v>440</v>
      </c>
      <c r="B1597" s="29" t="s">
        <v>441</v>
      </c>
      <c r="C1597" s="29" t="s">
        <v>760</v>
      </c>
      <c r="D1597" s="29" t="s">
        <v>1074</v>
      </c>
      <c r="E1597" s="29"/>
      <c r="F1597" s="29"/>
      <c r="G1597" s="29">
        <f t="shared" si="24"/>
        <v>0</v>
      </c>
    </row>
    <row r="1598" spans="1:7">
      <c r="A1598" s="29" t="s">
        <v>440</v>
      </c>
      <c r="B1598" s="29" t="s">
        <v>441</v>
      </c>
      <c r="C1598" s="29" t="s">
        <v>765</v>
      </c>
      <c r="D1598" s="29" t="s">
        <v>1073</v>
      </c>
      <c r="E1598" s="29"/>
      <c r="F1598" s="29">
        <v>721</v>
      </c>
      <c r="G1598" s="29">
        <f t="shared" si="24"/>
        <v>721</v>
      </c>
    </row>
    <row r="1599" spans="1:7">
      <c r="A1599" s="29" t="s">
        <v>440</v>
      </c>
      <c r="B1599" s="29" t="s">
        <v>441</v>
      </c>
      <c r="C1599" s="29" t="s">
        <v>798</v>
      </c>
      <c r="D1599" s="29" t="s">
        <v>1098</v>
      </c>
      <c r="E1599" s="29"/>
      <c r="F1599" s="29"/>
      <c r="G1599" s="29">
        <f t="shared" si="24"/>
        <v>0</v>
      </c>
    </row>
    <row r="1600" spans="1:7">
      <c r="A1600" s="29" t="s">
        <v>440</v>
      </c>
      <c r="B1600" s="29" t="s">
        <v>441</v>
      </c>
      <c r="C1600" s="29" t="s">
        <v>798</v>
      </c>
      <c r="D1600" s="29" t="s">
        <v>1073</v>
      </c>
      <c r="E1600" s="29"/>
      <c r="F1600" s="29"/>
      <c r="G1600" s="29">
        <f t="shared" si="24"/>
        <v>0</v>
      </c>
    </row>
    <row r="1601" spans="1:7">
      <c r="A1601" s="29" t="s">
        <v>440</v>
      </c>
      <c r="B1601" s="29" t="s">
        <v>441</v>
      </c>
      <c r="C1601" s="29" t="s">
        <v>798</v>
      </c>
      <c r="D1601" s="29" t="s">
        <v>1074</v>
      </c>
      <c r="E1601" s="29"/>
      <c r="F1601" s="29"/>
      <c r="G1601" s="29">
        <f t="shared" si="24"/>
        <v>0</v>
      </c>
    </row>
    <row r="1602" spans="1:7">
      <c r="A1602" s="29" t="s">
        <v>440</v>
      </c>
      <c r="B1602" s="29" t="s">
        <v>441</v>
      </c>
      <c r="C1602" s="29" t="s">
        <v>804</v>
      </c>
      <c r="D1602" s="29" t="s">
        <v>1073</v>
      </c>
      <c r="E1602" s="29"/>
      <c r="F1602" s="29"/>
      <c r="G1602" s="29">
        <f t="shared" si="24"/>
        <v>0</v>
      </c>
    </row>
    <row r="1603" spans="1:7">
      <c r="A1603" s="29" t="s">
        <v>440</v>
      </c>
      <c r="B1603" s="29" t="s">
        <v>441</v>
      </c>
      <c r="C1603" s="29" t="s">
        <v>1097</v>
      </c>
      <c r="D1603" s="29" t="s">
        <v>1077</v>
      </c>
      <c r="E1603" s="29"/>
      <c r="F1603" s="29"/>
      <c r="G1603" s="29">
        <f t="shared" si="24"/>
        <v>0</v>
      </c>
    </row>
    <row r="1604" spans="1:7">
      <c r="A1604" s="29" t="s">
        <v>440</v>
      </c>
      <c r="B1604" s="29" t="s">
        <v>441</v>
      </c>
      <c r="C1604" s="29" t="s">
        <v>811</v>
      </c>
      <c r="D1604" s="29" t="s">
        <v>1073</v>
      </c>
      <c r="E1604" s="29"/>
      <c r="F1604" s="29"/>
      <c r="G1604" s="29">
        <f t="shared" si="24"/>
        <v>0</v>
      </c>
    </row>
    <row r="1605" spans="1:7">
      <c r="A1605" s="29" t="s">
        <v>440</v>
      </c>
      <c r="B1605" s="29" t="s">
        <v>441</v>
      </c>
      <c r="C1605" s="29" t="s">
        <v>815</v>
      </c>
      <c r="D1605" s="29" t="s">
        <v>1073</v>
      </c>
      <c r="E1605" s="29"/>
      <c r="F1605" s="29"/>
      <c r="G1605" s="29">
        <f t="shared" si="24"/>
        <v>0</v>
      </c>
    </row>
    <row r="1606" spans="1:7">
      <c r="A1606" s="29" t="s">
        <v>440</v>
      </c>
      <c r="B1606" s="29" t="s">
        <v>441</v>
      </c>
      <c r="C1606" s="29" t="s">
        <v>823</v>
      </c>
      <c r="D1606" s="29" t="s">
        <v>1073</v>
      </c>
      <c r="E1606" s="29"/>
      <c r="F1606" s="29"/>
      <c r="G1606" s="29">
        <f t="shared" si="24"/>
        <v>0</v>
      </c>
    </row>
    <row r="1607" spans="1:7">
      <c r="A1607" s="29" t="s">
        <v>440</v>
      </c>
      <c r="B1607" s="29" t="s">
        <v>441</v>
      </c>
      <c r="C1607" s="29" t="s">
        <v>823</v>
      </c>
      <c r="D1607" s="29" t="s">
        <v>1074</v>
      </c>
      <c r="E1607" s="29"/>
      <c r="F1607" s="29"/>
      <c r="G1607" s="29">
        <f t="shared" si="24"/>
        <v>0</v>
      </c>
    </row>
    <row r="1608" spans="1:7">
      <c r="A1608" s="29" t="s">
        <v>440</v>
      </c>
      <c r="B1608" s="29" t="s">
        <v>441</v>
      </c>
      <c r="C1608" s="29" t="s">
        <v>825</v>
      </c>
      <c r="D1608" s="29" t="s">
        <v>1073</v>
      </c>
      <c r="E1608" s="29"/>
      <c r="F1608" s="29"/>
      <c r="G1608" s="29">
        <f t="shared" si="24"/>
        <v>0</v>
      </c>
    </row>
    <row r="1609" spans="1:7">
      <c r="A1609" s="29" t="s">
        <v>440</v>
      </c>
      <c r="B1609" s="29" t="s">
        <v>441</v>
      </c>
      <c r="C1609" s="29" t="s">
        <v>826</v>
      </c>
      <c r="D1609" s="29" t="s">
        <v>1073</v>
      </c>
      <c r="E1609" s="29"/>
      <c r="F1609" s="29"/>
      <c r="G1609" s="29">
        <f t="shared" si="24"/>
        <v>0</v>
      </c>
    </row>
    <row r="1610" spans="1:7">
      <c r="A1610" s="29" t="s">
        <v>440</v>
      </c>
      <c r="B1610" s="29" t="s">
        <v>441</v>
      </c>
      <c r="C1610" s="29" t="s">
        <v>884</v>
      </c>
      <c r="D1610" s="29" t="s">
        <v>1073</v>
      </c>
      <c r="E1610" s="29"/>
      <c r="F1610" s="29"/>
      <c r="G1610" s="29">
        <f t="shared" si="24"/>
        <v>0</v>
      </c>
    </row>
    <row r="1611" spans="1:7">
      <c r="A1611" s="29" t="s">
        <v>440</v>
      </c>
      <c r="B1611" s="29" t="s">
        <v>441</v>
      </c>
      <c r="C1611" s="29" t="s">
        <v>906</v>
      </c>
      <c r="D1611" s="29" t="s">
        <v>1073</v>
      </c>
      <c r="E1611" s="29"/>
      <c r="F1611" s="29">
        <v>200</v>
      </c>
      <c r="G1611" s="29">
        <f t="shared" si="24"/>
        <v>200</v>
      </c>
    </row>
    <row r="1612" spans="1:7">
      <c r="A1612" s="29" t="s">
        <v>440</v>
      </c>
      <c r="B1612" s="29" t="s">
        <v>441</v>
      </c>
      <c r="C1612" s="29" t="s">
        <v>1096</v>
      </c>
      <c r="D1612" s="29" t="s">
        <v>1073</v>
      </c>
      <c r="E1612" s="29"/>
      <c r="F1612" s="29"/>
      <c r="G1612" s="29">
        <f t="shared" si="24"/>
        <v>0</v>
      </c>
    </row>
    <row r="1613" spans="1:7">
      <c r="A1613" s="29" t="s">
        <v>440</v>
      </c>
      <c r="B1613" s="29" t="s">
        <v>441</v>
      </c>
      <c r="C1613" s="29" t="s">
        <v>1096</v>
      </c>
      <c r="D1613" s="29" t="s">
        <v>1074</v>
      </c>
      <c r="E1613" s="29"/>
      <c r="F1613" s="29">
        <v>553</v>
      </c>
      <c r="G1613" s="29">
        <f t="shared" si="24"/>
        <v>553</v>
      </c>
    </row>
    <row r="1614" spans="1:7">
      <c r="A1614" s="29" t="s">
        <v>440</v>
      </c>
      <c r="B1614" s="29" t="s">
        <v>441</v>
      </c>
      <c r="C1614" s="29" t="s">
        <v>567</v>
      </c>
      <c r="D1614" s="29" t="s">
        <v>1073</v>
      </c>
      <c r="E1614" s="29"/>
      <c r="F1614" s="29"/>
      <c r="G1614" s="29">
        <f t="shared" si="24"/>
        <v>0</v>
      </c>
    </row>
    <row r="1615" spans="1:7">
      <c r="A1615" s="29" t="s">
        <v>440</v>
      </c>
      <c r="B1615" s="29" t="s">
        <v>441</v>
      </c>
      <c r="C1615" s="29" t="s">
        <v>994</v>
      </c>
      <c r="D1615" s="29" t="s">
        <v>1093</v>
      </c>
      <c r="E1615" s="29"/>
      <c r="F1615" s="29"/>
      <c r="G1615" s="29">
        <f t="shared" si="24"/>
        <v>0</v>
      </c>
    </row>
    <row r="1616" spans="1:7">
      <c r="A1616" s="29" t="s">
        <v>440</v>
      </c>
      <c r="B1616" s="29" t="s">
        <v>441</v>
      </c>
      <c r="C1616" s="29" t="s">
        <v>994</v>
      </c>
      <c r="D1616" s="29" t="s">
        <v>1074</v>
      </c>
      <c r="E1616" s="29"/>
      <c r="F1616" s="29">
        <v>100</v>
      </c>
      <c r="G1616" s="29">
        <f t="shared" si="24"/>
        <v>100</v>
      </c>
    </row>
    <row r="1617" spans="1:7">
      <c r="A1617" s="29" t="s">
        <v>440</v>
      </c>
      <c r="B1617" s="29" t="s">
        <v>441</v>
      </c>
      <c r="C1617" s="29" t="s">
        <v>1094</v>
      </c>
      <c r="D1617" s="29" t="s">
        <v>1095</v>
      </c>
      <c r="E1617" s="29"/>
      <c r="F1617" s="29">
        <v>384</v>
      </c>
      <c r="G1617" s="29">
        <f t="shared" si="24"/>
        <v>384</v>
      </c>
    </row>
    <row r="1618" spans="1:7">
      <c r="A1618" s="29" t="s">
        <v>440</v>
      </c>
      <c r="B1618" s="29" t="s">
        <v>441</v>
      </c>
      <c r="C1618" s="29" t="s">
        <v>1094</v>
      </c>
      <c r="D1618" s="29" t="s">
        <v>1093</v>
      </c>
      <c r="E1618" s="29"/>
      <c r="F1618" s="29">
        <v>218</v>
      </c>
      <c r="G1618" s="29">
        <f t="shared" si="24"/>
        <v>218</v>
      </c>
    </row>
    <row r="1619" spans="1:7">
      <c r="A1619" s="29" t="s">
        <v>440</v>
      </c>
      <c r="B1619" s="29" t="s">
        <v>441</v>
      </c>
      <c r="C1619" s="29" t="s">
        <v>1011</v>
      </c>
      <c r="D1619" s="29" t="s">
        <v>1074</v>
      </c>
      <c r="E1619" s="29"/>
      <c r="F1619" s="29">
        <v>100</v>
      </c>
      <c r="G1619" s="29">
        <f t="shared" si="24"/>
        <v>100</v>
      </c>
    </row>
    <row r="1620" spans="1:7">
      <c r="A1620" s="29" t="s">
        <v>442</v>
      </c>
      <c r="B1620" s="29" t="s">
        <v>443</v>
      </c>
      <c r="C1620" s="29" t="s">
        <v>1788</v>
      </c>
      <c r="D1620" s="29" t="s">
        <v>1074</v>
      </c>
      <c r="E1620" s="29"/>
      <c r="F1620" s="29"/>
      <c r="G1620" s="29">
        <f t="shared" si="24"/>
        <v>0</v>
      </c>
    </row>
    <row r="1621" spans="1:7">
      <c r="A1621" s="29" t="s">
        <v>442</v>
      </c>
      <c r="B1621" s="29" t="s">
        <v>443</v>
      </c>
      <c r="C1621" s="29" t="s">
        <v>1789</v>
      </c>
      <c r="D1621" s="29" t="s">
        <v>1074</v>
      </c>
      <c r="E1621" s="29"/>
      <c r="F1621" s="29"/>
      <c r="G1621" s="29">
        <f t="shared" si="24"/>
        <v>0</v>
      </c>
    </row>
    <row r="1622" spans="1:7">
      <c r="A1622" s="29" t="s">
        <v>442</v>
      </c>
      <c r="B1622" s="29" t="s">
        <v>443</v>
      </c>
      <c r="C1622" s="29" t="s">
        <v>1087</v>
      </c>
      <c r="D1622" s="29" t="s">
        <v>1073</v>
      </c>
      <c r="E1622" s="29"/>
      <c r="F1622" s="29"/>
      <c r="G1622" s="29">
        <f t="shared" si="24"/>
        <v>0</v>
      </c>
    </row>
    <row r="1623" spans="1:7">
      <c r="A1623" s="29" t="s">
        <v>442</v>
      </c>
      <c r="B1623" s="29" t="s">
        <v>443</v>
      </c>
      <c r="C1623" s="29" t="s">
        <v>746</v>
      </c>
      <c r="D1623" s="29" t="s">
        <v>1074</v>
      </c>
      <c r="E1623" s="29"/>
      <c r="F1623" s="29"/>
      <c r="G1623" s="29">
        <f t="shared" si="24"/>
        <v>0</v>
      </c>
    </row>
    <row r="1624" spans="1:7">
      <c r="A1624" s="29" t="s">
        <v>442</v>
      </c>
      <c r="B1624" s="29" t="s">
        <v>443</v>
      </c>
      <c r="C1624" s="29" t="s">
        <v>1086</v>
      </c>
      <c r="D1624" s="29" t="s">
        <v>1073</v>
      </c>
      <c r="E1624" s="29"/>
      <c r="F1624" s="29"/>
      <c r="G1624" s="29">
        <f t="shared" ref="G1624:G1643" si="25">E1624+F1624</f>
        <v>0</v>
      </c>
    </row>
    <row r="1625" spans="1:7">
      <c r="A1625" s="29" t="s">
        <v>442</v>
      </c>
      <c r="B1625" s="29" t="s">
        <v>443</v>
      </c>
      <c r="C1625" s="29" t="s">
        <v>913</v>
      </c>
      <c r="D1625" s="29" t="s">
        <v>1073</v>
      </c>
      <c r="E1625" s="29"/>
      <c r="F1625" s="29">
        <v>1500</v>
      </c>
      <c r="G1625" s="29">
        <f t="shared" si="25"/>
        <v>1500</v>
      </c>
    </row>
    <row r="1626" spans="1:7">
      <c r="A1626" s="29" t="s">
        <v>442</v>
      </c>
      <c r="B1626" s="29" t="s">
        <v>443</v>
      </c>
      <c r="C1626" s="29" t="s">
        <v>976</v>
      </c>
      <c r="D1626" s="29" t="s">
        <v>1073</v>
      </c>
      <c r="E1626" s="29"/>
      <c r="F1626" s="29"/>
      <c r="G1626" s="29">
        <f t="shared" si="25"/>
        <v>0</v>
      </c>
    </row>
    <row r="1627" spans="1:7">
      <c r="A1627" s="29" t="s">
        <v>442</v>
      </c>
      <c r="B1627" s="29" t="s">
        <v>443</v>
      </c>
      <c r="C1627" s="29" t="s">
        <v>1083</v>
      </c>
      <c r="D1627" s="29" t="s">
        <v>1073</v>
      </c>
      <c r="E1627" s="29"/>
      <c r="F1627" s="29"/>
      <c r="G1627" s="29">
        <f t="shared" si="25"/>
        <v>0</v>
      </c>
    </row>
    <row r="1628" spans="1:7">
      <c r="A1628" s="29" t="s">
        <v>442</v>
      </c>
      <c r="B1628" s="29" t="s">
        <v>443</v>
      </c>
      <c r="C1628" s="29" t="s">
        <v>1081</v>
      </c>
      <c r="D1628" s="29" t="s">
        <v>1074</v>
      </c>
      <c r="E1628" s="29"/>
      <c r="F1628" s="29">
        <v>300</v>
      </c>
      <c r="G1628" s="29">
        <f t="shared" si="25"/>
        <v>300</v>
      </c>
    </row>
    <row r="1629" spans="1:7">
      <c r="A1629" s="29" t="s">
        <v>444</v>
      </c>
      <c r="B1629" s="29" t="s">
        <v>445</v>
      </c>
      <c r="C1629" s="29" t="s">
        <v>687</v>
      </c>
      <c r="D1629" s="29" t="s">
        <v>1675</v>
      </c>
      <c r="E1629" s="29"/>
      <c r="F1629" s="29">
        <v>25</v>
      </c>
      <c r="G1629" s="29">
        <f t="shared" si="25"/>
        <v>25</v>
      </c>
    </row>
    <row r="1630" spans="1:7">
      <c r="A1630" s="29" t="s">
        <v>444</v>
      </c>
      <c r="B1630" s="29" t="s">
        <v>445</v>
      </c>
      <c r="C1630" s="29" t="s">
        <v>1676</v>
      </c>
      <c r="D1630" s="29" t="s">
        <v>1080</v>
      </c>
      <c r="E1630" s="29"/>
      <c r="F1630" s="29"/>
      <c r="G1630" s="29">
        <f t="shared" si="25"/>
        <v>0</v>
      </c>
    </row>
    <row r="1631" spans="1:7">
      <c r="A1631" s="29" t="s">
        <v>444</v>
      </c>
      <c r="B1631" s="29" t="s">
        <v>445</v>
      </c>
      <c r="C1631" s="29" t="s">
        <v>1665</v>
      </c>
      <c r="D1631" s="29" t="s">
        <v>1703</v>
      </c>
      <c r="E1631" s="29"/>
      <c r="F1631" s="29">
        <v>36</v>
      </c>
      <c r="G1631" s="29">
        <f t="shared" si="25"/>
        <v>36</v>
      </c>
    </row>
    <row r="1632" spans="1:7">
      <c r="A1632" s="29" t="s">
        <v>444</v>
      </c>
      <c r="B1632" s="29" t="s">
        <v>445</v>
      </c>
      <c r="C1632" s="29" t="s">
        <v>733</v>
      </c>
      <c r="D1632" s="29" t="s">
        <v>1074</v>
      </c>
      <c r="E1632" s="29"/>
      <c r="F1632" s="29"/>
      <c r="G1632" s="29">
        <f t="shared" si="25"/>
        <v>0</v>
      </c>
    </row>
    <row r="1633" spans="1:7">
      <c r="A1633" s="29" t="s">
        <v>444</v>
      </c>
      <c r="B1633" s="29" t="s">
        <v>445</v>
      </c>
      <c r="C1633" s="29" t="s">
        <v>551</v>
      </c>
      <c r="D1633" s="29" t="s">
        <v>1075</v>
      </c>
      <c r="E1633" s="29"/>
      <c r="F1633" s="29"/>
      <c r="G1633" s="29">
        <f t="shared" si="25"/>
        <v>0</v>
      </c>
    </row>
    <row r="1634" spans="1:7">
      <c r="A1634" s="29" t="s">
        <v>444</v>
      </c>
      <c r="B1634" s="29" t="s">
        <v>445</v>
      </c>
      <c r="C1634" s="29" t="s">
        <v>813</v>
      </c>
      <c r="D1634" s="29" t="s">
        <v>1080</v>
      </c>
      <c r="E1634" s="29"/>
      <c r="F1634" s="29">
        <v>1</v>
      </c>
      <c r="G1634" s="29">
        <f t="shared" si="25"/>
        <v>1</v>
      </c>
    </row>
    <row r="1635" spans="1:7">
      <c r="A1635" s="29" t="s">
        <v>444</v>
      </c>
      <c r="B1635" s="29" t="s">
        <v>445</v>
      </c>
      <c r="C1635" s="29" t="s">
        <v>819</v>
      </c>
      <c r="D1635" s="29" t="s">
        <v>1073</v>
      </c>
      <c r="E1635" s="29"/>
      <c r="F1635" s="29"/>
      <c r="G1635" s="29">
        <f t="shared" si="25"/>
        <v>0</v>
      </c>
    </row>
    <row r="1636" spans="1:7">
      <c r="A1636" s="29" t="s">
        <v>444</v>
      </c>
      <c r="B1636" s="29" t="s">
        <v>445</v>
      </c>
      <c r="C1636" s="29" t="s">
        <v>819</v>
      </c>
      <c r="D1636" s="29" t="s">
        <v>1074</v>
      </c>
      <c r="E1636" s="29"/>
      <c r="F1636" s="29"/>
      <c r="G1636" s="29">
        <f t="shared" si="25"/>
        <v>0</v>
      </c>
    </row>
    <row r="1637" spans="1:7">
      <c r="A1637" s="29" t="s">
        <v>446</v>
      </c>
      <c r="B1637" s="29" t="s">
        <v>447</v>
      </c>
      <c r="C1637" s="29" t="s">
        <v>1680</v>
      </c>
      <c r="D1637" s="29" t="s">
        <v>1681</v>
      </c>
      <c r="E1637" s="29"/>
      <c r="F1637" s="29"/>
      <c r="G1637" s="29">
        <f t="shared" si="25"/>
        <v>0</v>
      </c>
    </row>
    <row r="1638" spans="1:7">
      <c r="A1638" s="29" t="s">
        <v>446</v>
      </c>
      <c r="B1638" s="29" t="s">
        <v>447</v>
      </c>
      <c r="C1638" s="29" t="s">
        <v>520</v>
      </c>
      <c r="D1638" s="29" t="s">
        <v>1075</v>
      </c>
      <c r="E1638" s="29"/>
      <c r="F1638" s="29">
        <v>196029</v>
      </c>
      <c r="G1638" s="29">
        <f t="shared" si="25"/>
        <v>196029</v>
      </c>
    </row>
    <row r="1639" spans="1:7">
      <c r="A1639" s="29" t="s">
        <v>446</v>
      </c>
      <c r="B1639" s="29" t="s">
        <v>447</v>
      </c>
      <c r="C1639" s="29" t="s">
        <v>531</v>
      </c>
      <c r="D1639" s="29" t="s">
        <v>1074</v>
      </c>
      <c r="E1639" s="29"/>
      <c r="F1639" s="29"/>
      <c r="G1639" s="29">
        <f t="shared" si="25"/>
        <v>0</v>
      </c>
    </row>
    <row r="1640" spans="1:7">
      <c r="A1640" s="29" t="s">
        <v>446</v>
      </c>
      <c r="B1640" s="29" t="s">
        <v>447</v>
      </c>
      <c r="C1640" s="29" t="s">
        <v>807</v>
      </c>
      <c r="D1640" s="29" t="s">
        <v>1077</v>
      </c>
      <c r="E1640" s="29"/>
      <c r="F1640" s="29"/>
      <c r="G1640" s="29">
        <f t="shared" si="25"/>
        <v>0</v>
      </c>
    </row>
    <row r="1641" spans="1:7">
      <c r="A1641" s="29" t="s">
        <v>446</v>
      </c>
      <c r="B1641" s="29" t="s">
        <v>447</v>
      </c>
      <c r="C1641" s="29" t="s">
        <v>553</v>
      </c>
      <c r="D1641" s="29" t="s">
        <v>1075</v>
      </c>
      <c r="E1641" s="29"/>
      <c r="F1641" s="29">
        <v>5371</v>
      </c>
      <c r="G1641" s="29">
        <f t="shared" si="25"/>
        <v>5371</v>
      </c>
    </row>
    <row r="1642" spans="1:7">
      <c r="A1642" s="29" t="s">
        <v>446</v>
      </c>
      <c r="B1642" s="29" t="s">
        <v>447</v>
      </c>
      <c r="C1642" s="29" t="s">
        <v>852</v>
      </c>
      <c r="D1642" s="29" t="s">
        <v>1074</v>
      </c>
      <c r="E1642" s="29"/>
      <c r="F1642" s="29">
        <v>39398</v>
      </c>
      <c r="G1642" s="29">
        <f t="shared" si="25"/>
        <v>39398</v>
      </c>
    </row>
    <row r="1643" spans="1:7">
      <c r="A1643" s="29" t="s">
        <v>446</v>
      </c>
      <c r="B1643" s="29" t="s">
        <v>447</v>
      </c>
      <c r="C1643" s="29" t="s">
        <v>1007</v>
      </c>
      <c r="D1643" s="29" t="s">
        <v>1073</v>
      </c>
      <c r="E1643" s="29"/>
      <c r="F1643" s="29">
        <v>4504</v>
      </c>
      <c r="G1643" s="29">
        <f t="shared" si="25"/>
        <v>4504</v>
      </c>
    </row>
  </sheetData>
  <autoFilter ref="A22:G1643"/>
  <mergeCells count="19">
    <mergeCell ref="C7:L7"/>
    <mergeCell ref="C8:L8"/>
    <mergeCell ref="C9:L9"/>
    <mergeCell ref="C10:L10"/>
    <mergeCell ref="C14:L14"/>
    <mergeCell ref="C11:L11"/>
    <mergeCell ref="C12:L12"/>
    <mergeCell ref="C13:L13"/>
    <mergeCell ref="C2:L2"/>
    <mergeCell ref="C3:L3"/>
    <mergeCell ref="C5:L5"/>
    <mergeCell ref="C6:L6"/>
    <mergeCell ref="C4:G4"/>
    <mergeCell ref="H4:K4"/>
    <mergeCell ref="C18:L18"/>
    <mergeCell ref="C19:L19"/>
    <mergeCell ref="C15:L15"/>
    <mergeCell ref="C16:L16"/>
    <mergeCell ref="C17:L17"/>
  </mergeCells>
  <pageMargins left="0.7" right="0.7" top="0.78740157499999996" bottom="0.78740157499999996"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C107"/>
  <sheetViews>
    <sheetView workbookViewId="0">
      <selection activeCell="B1" sqref="B1"/>
    </sheetView>
  </sheetViews>
  <sheetFormatPr baseColWidth="10" defaultRowHeight="14" x14ac:dyDescent="0"/>
  <sheetData>
    <row r="1" spans="1:3">
      <c r="A1" s="44" t="s">
        <v>31</v>
      </c>
      <c r="B1" s="44" t="s">
        <v>2257</v>
      </c>
    </row>
    <row r="2" spans="1:3">
      <c r="A2" s="20" t="s">
        <v>228</v>
      </c>
      <c r="B2" s="19">
        <v>51958</v>
      </c>
    </row>
    <row r="3" spans="1:3">
      <c r="A3" s="20" t="s">
        <v>230</v>
      </c>
      <c r="B3" s="19">
        <v>0</v>
      </c>
    </row>
    <row r="4" spans="1:3">
      <c r="A4" s="20" t="s">
        <v>232</v>
      </c>
      <c r="B4" s="19">
        <v>3000000</v>
      </c>
    </row>
    <row r="5" spans="1:3">
      <c r="A5" s="20" t="s">
        <v>234</v>
      </c>
      <c r="B5" s="19">
        <v>0</v>
      </c>
    </row>
    <row r="6" spans="1:3">
      <c r="A6" s="20" t="s">
        <v>236</v>
      </c>
      <c r="B6" s="19">
        <v>0</v>
      </c>
    </row>
    <row r="7" spans="1:3">
      <c r="A7" s="20" t="s">
        <v>238</v>
      </c>
      <c r="B7" s="19">
        <v>48</v>
      </c>
    </row>
    <row r="8" spans="1:3">
      <c r="A8" s="20" t="s">
        <v>240</v>
      </c>
      <c r="B8" s="19">
        <v>62725</v>
      </c>
    </row>
    <row r="9" spans="1:3">
      <c r="A9" s="20" t="s">
        <v>242</v>
      </c>
      <c r="B9" s="19">
        <v>6000</v>
      </c>
    </row>
    <row r="10" spans="1:3">
      <c r="A10" s="20" t="s">
        <v>244</v>
      </c>
      <c r="B10" s="19">
        <v>900</v>
      </c>
    </row>
    <row r="11" spans="1:3">
      <c r="A11" s="20" t="s">
        <v>246</v>
      </c>
      <c r="B11" s="19">
        <v>1991</v>
      </c>
    </row>
    <row r="12" spans="1:3">
      <c r="A12" s="20" t="s">
        <v>248</v>
      </c>
      <c r="B12" s="19">
        <v>138</v>
      </c>
    </row>
    <row r="13" spans="1:3">
      <c r="A13" s="20" t="s">
        <v>250</v>
      </c>
      <c r="B13" s="19">
        <v>0</v>
      </c>
      <c r="C13" s="19"/>
    </row>
    <row r="14" spans="1:3">
      <c r="A14" s="20" t="s">
        <v>252</v>
      </c>
      <c r="B14" s="19">
        <v>2717</v>
      </c>
    </row>
    <row r="15" spans="1:3">
      <c r="A15" s="20" t="s">
        <v>254</v>
      </c>
      <c r="B15" s="19">
        <v>812</v>
      </c>
    </row>
    <row r="16" spans="1:3">
      <c r="A16" s="20" t="s">
        <v>256</v>
      </c>
      <c r="B16" s="19">
        <v>118</v>
      </c>
    </row>
    <row r="17" spans="1:2">
      <c r="A17" s="20" t="s">
        <v>258</v>
      </c>
      <c r="B17" s="19">
        <v>16530</v>
      </c>
    </row>
    <row r="18" spans="1:2">
      <c r="A18" s="20" t="s">
        <v>260</v>
      </c>
      <c r="B18" s="19">
        <v>0</v>
      </c>
    </row>
    <row r="19" spans="1:2">
      <c r="A19" s="20" t="s">
        <v>262</v>
      </c>
      <c r="B19" s="19">
        <v>0</v>
      </c>
    </row>
    <row r="20" spans="1:2">
      <c r="A20" s="20" t="s">
        <v>264</v>
      </c>
      <c r="B20" s="19">
        <v>94311</v>
      </c>
    </row>
    <row r="21" spans="1:2">
      <c r="A21" s="20" t="s">
        <v>266</v>
      </c>
      <c r="B21" s="19">
        <v>102</v>
      </c>
    </row>
    <row r="22" spans="1:2">
      <c r="A22" s="20" t="s">
        <v>268</v>
      </c>
      <c r="B22" s="19">
        <v>5567</v>
      </c>
    </row>
    <row r="23" spans="1:2">
      <c r="A23" s="20" t="s">
        <v>270</v>
      </c>
      <c r="B23" s="19">
        <v>11356</v>
      </c>
    </row>
    <row r="24" spans="1:2">
      <c r="A24" s="20" t="s">
        <v>272</v>
      </c>
      <c r="B24" s="19">
        <v>2112</v>
      </c>
    </row>
    <row r="25" spans="1:2">
      <c r="A25" s="20" t="s">
        <v>274</v>
      </c>
      <c r="B25" s="19">
        <v>15965</v>
      </c>
    </row>
    <row r="26" spans="1:2">
      <c r="A26" s="20" t="s">
        <v>276</v>
      </c>
      <c r="B26" s="19">
        <v>0</v>
      </c>
    </row>
    <row r="27" spans="1:2">
      <c r="A27" s="20" t="s">
        <v>280</v>
      </c>
      <c r="B27" s="19">
        <v>675</v>
      </c>
    </row>
    <row r="28" spans="1:2">
      <c r="A28" s="20" t="s">
        <v>282</v>
      </c>
      <c r="B28" s="19">
        <v>0</v>
      </c>
    </row>
    <row r="29" spans="1:2">
      <c r="A29" s="20" t="s">
        <v>284</v>
      </c>
      <c r="B29" s="19">
        <v>827</v>
      </c>
    </row>
    <row r="30" spans="1:2">
      <c r="A30" s="20" t="s">
        <v>286</v>
      </c>
      <c r="B30" s="19">
        <v>0</v>
      </c>
    </row>
    <row r="31" spans="1:2">
      <c r="A31" s="20" t="s">
        <v>288</v>
      </c>
      <c r="B31" s="19">
        <v>792</v>
      </c>
    </row>
    <row r="32" spans="1:2">
      <c r="A32" s="20" t="s">
        <v>290</v>
      </c>
      <c r="B32" s="19">
        <v>8187</v>
      </c>
    </row>
    <row r="33" spans="1:2">
      <c r="A33" s="20" t="s">
        <v>292</v>
      </c>
      <c r="B33" s="19">
        <v>2140</v>
      </c>
    </row>
    <row r="34" spans="1:2">
      <c r="A34" s="20" t="s">
        <v>294</v>
      </c>
      <c r="B34" s="19">
        <v>22584</v>
      </c>
    </row>
    <row r="35" spans="1:2">
      <c r="A35" s="20" t="s">
        <v>296</v>
      </c>
      <c r="B35" s="19">
        <v>4900</v>
      </c>
    </row>
    <row r="36" spans="1:2">
      <c r="A36" s="20" t="s">
        <v>298</v>
      </c>
      <c r="B36" s="19">
        <v>390666</v>
      </c>
    </row>
    <row r="37" spans="1:2">
      <c r="A37" s="20" t="s">
        <v>300</v>
      </c>
      <c r="B37" s="19">
        <v>23303</v>
      </c>
    </row>
    <row r="38" spans="1:2">
      <c r="A38" s="20" t="s">
        <v>302</v>
      </c>
      <c r="B38" s="19">
        <v>64625</v>
      </c>
    </row>
    <row r="39" spans="1:2">
      <c r="A39" s="20" t="s">
        <v>304</v>
      </c>
      <c r="B39" s="19">
        <v>982</v>
      </c>
    </row>
    <row r="40" spans="1:2">
      <c r="A40" s="20" t="s">
        <v>306</v>
      </c>
      <c r="B40" s="19">
        <v>190</v>
      </c>
    </row>
    <row r="41" spans="1:2">
      <c r="A41" s="20" t="s">
        <v>310</v>
      </c>
      <c r="B41" s="19">
        <v>30</v>
      </c>
    </row>
    <row r="42" spans="1:2">
      <c r="A42" s="20" t="s">
        <v>312</v>
      </c>
      <c r="B42" s="19">
        <v>85164</v>
      </c>
    </row>
    <row r="43" spans="1:2">
      <c r="A43" s="20" t="s">
        <v>314</v>
      </c>
      <c r="B43" s="19">
        <v>1106</v>
      </c>
    </row>
    <row r="44" spans="1:2">
      <c r="A44" s="20" t="s">
        <v>316</v>
      </c>
      <c r="B44" s="19">
        <v>7951</v>
      </c>
    </row>
    <row r="45" spans="1:2">
      <c r="A45" s="20" t="s">
        <v>318</v>
      </c>
      <c r="B45" s="19">
        <v>1614</v>
      </c>
    </row>
    <row r="46" spans="1:2">
      <c r="A46" s="20" t="s">
        <v>320</v>
      </c>
      <c r="B46" s="19">
        <v>3803</v>
      </c>
    </row>
    <row r="47" spans="1:2">
      <c r="A47" s="20" t="s">
        <v>322</v>
      </c>
      <c r="B47" s="19">
        <v>23550</v>
      </c>
    </row>
    <row r="48" spans="1:2">
      <c r="A48" s="20" t="s">
        <v>324</v>
      </c>
      <c r="B48" s="19">
        <v>189021</v>
      </c>
    </row>
    <row r="49" spans="1:2">
      <c r="A49" s="20" t="s">
        <v>326</v>
      </c>
      <c r="B49" s="19">
        <v>2571</v>
      </c>
    </row>
    <row r="50" spans="1:2">
      <c r="A50" s="20" t="s">
        <v>328</v>
      </c>
      <c r="B50" s="19">
        <v>866</v>
      </c>
    </row>
    <row r="51" spans="1:2">
      <c r="A51" s="20" t="s">
        <v>330</v>
      </c>
      <c r="B51" s="19">
        <v>691</v>
      </c>
    </row>
    <row r="52" spans="1:2">
      <c r="A52" s="20" t="s">
        <v>332</v>
      </c>
      <c r="B52" s="19">
        <v>20017</v>
      </c>
    </row>
    <row r="53" spans="1:2">
      <c r="A53" s="20" t="s">
        <v>334</v>
      </c>
      <c r="B53" s="19">
        <v>2433</v>
      </c>
    </row>
    <row r="54" spans="1:2">
      <c r="A54" s="20" t="s">
        <v>336</v>
      </c>
      <c r="B54" s="19">
        <v>336</v>
      </c>
    </row>
    <row r="55" spans="1:2">
      <c r="A55" s="20" t="s">
        <v>338</v>
      </c>
      <c r="B55" s="19">
        <v>44335</v>
      </c>
    </row>
    <row r="56" spans="1:2">
      <c r="A56" s="20" t="s">
        <v>340</v>
      </c>
      <c r="B56" s="19">
        <v>0</v>
      </c>
    </row>
    <row r="57" spans="1:2">
      <c r="A57" s="20" t="s">
        <v>342</v>
      </c>
      <c r="B57" s="19">
        <v>3400</v>
      </c>
    </row>
    <row r="58" spans="1:2">
      <c r="A58" s="20" t="s">
        <v>344</v>
      </c>
      <c r="B58" s="19">
        <v>632</v>
      </c>
    </row>
    <row r="59" spans="1:2">
      <c r="A59" s="20" t="s">
        <v>346</v>
      </c>
      <c r="B59" s="19">
        <v>159629</v>
      </c>
    </row>
    <row r="60" spans="1:2">
      <c r="A60" s="20" t="s">
        <v>348</v>
      </c>
      <c r="B60" s="19">
        <v>4225</v>
      </c>
    </row>
    <row r="61" spans="1:2">
      <c r="A61" s="20" t="s">
        <v>350</v>
      </c>
      <c r="B61" s="19">
        <v>3500</v>
      </c>
    </row>
    <row r="62" spans="1:2">
      <c r="A62" s="20" t="s">
        <v>352</v>
      </c>
      <c r="B62" s="19">
        <v>0</v>
      </c>
    </row>
    <row r="63" spans="1:2">
      <c r="A63" s="20" t="s">
        <v>354</v>
      </c>
      <c r="B63" s="19">
        <v>0</v>
      </c>
    </row>
    <row r="64" spans="1:2">
      <c r="A64" s="20" t="s">
        <v>356</v>
      </c>
      <c r="B64" s="19">
        <v>2418</v>
      </c>
    </row>
    <row r="65" spans="1:2">
      <c r="A65" s="20" t="s">
        <v>358</v>
      </c>
      <c r="B65" s="19">
        <v>10336</v>
      </c>
    </row>
    <row r="66" spans="1:2">
      <c r="A66" s="20" t="s">
        <v>360</v>
      </c>
      <c r="B66" s="19">
        <v>6123</v>
      </c>
    </row>
    <row r="67" spans="1:2">
      <c r="A67" s="20" t="s">
        <v>362</v>
      </c>
      <c r="B67" s="19">
        <v>1429</v>
      </c>
    </row>
    <row r="68" spans="1:2">
      <c r="A68" s="20" t="s">
        <v>364</v>
      </c>
      <c r="B68" s="19">
        <v>31</v>
      </c>
    </row>
    <row r="69" spans="1:2">
      <c r="A69" s="20" t="s">
        <v>366</v>
      </c>
      <c r="B69" s="19">
        <v>4340</v>
      </c>
    </row>
    <row r="70" spans="1:2">
      <c r="A70" s="20" t="s">
        <v>370</v>
      </c>
      <c r="B70" s="19">
        <v>1718</v>
      </c>
    </row>
    <row r="71" spans="1:2">
      <c r="A71" s="20" t="s">
        <v>374</v>
      </c>
      <c r="B71" s="19">
        <v>8920</v>
      </c>
    </row>
    <row r="72" spans="1:2">
      <c r="A72" s="20" t="s">
        <v>376</v>
      </c>
      <c r="B72" s="19">
        <v>4000</v>
      </c>
    </row>
    <row r="73" spans="1:2">
      <c r="A73" s="20" t="s">
        <v>378</v>
      </c>
      <c r="B73" s="19">
        <v>6845</v>
      </c>
    </row>
    <row r="74" spans="1:2">
      <c r="A74" s="20" t="s">
        <v>380</v>
      </c>
      <c r="B74" s="19">
        <v>19859</v>
      </c>
    </row>
    <row r="75" spans="1:2">
      <c r="A75" s="20" t="s">
        <v>382</v>
      </c>
      <c r="B75" s="19">
        <v>30934</v>
      </c>
    </row>
    <row r="76" spans="1:2">
      <c r="A76" s="20" t="s">
        <v>384</v>
      </c>
      <c r="B76" s="19">
        <v>1744</v>
      </c>
    </row>
    <row r="77" spans="1:2">
      <c r="A77" s="20" t="s">
        <v>386</v>
      </c>
      <c r="B77" s="19">
        <v>2233</v>
      </c>
    </row>
    <row r="78" spans="1:2">
      <c r="A78" s="20" t="s">
        <v>388</v>
      </c>
      <c r="B78" s="19">
        <v>45559</v>
      </c>
    </row>
    <row r="79" spans="1:2">
      <c r="A79" s="20" t="s">
        <v>390</v>
      </c>
      <c r="B79" s="19">
        <v>2800</v>
      </c>
    </row>
    <row r="80" spans="1:2">
      <c r="A80" s="20" t="s">
        <v>392</v>
      </c>
      <c r="B80" s="19">
        <v>299</v>
      </c>
    </row>
    <row r="81" spans="1:2">
      <c r="A81" s="20" t="s">
        <v>394</v>
      </c>
      <c r="B81" s="19">
        <v>375680</v>
      </c>
    </row>
    <row r="82" spans="1:2">
      <c r="A82" s="20" t="s">
        <v>396</v>
      </c>
      <c r="B82" s="19">
        <v>2375</v>
      </c>
    </row>
    <row r="83" spans="1:2">
      <c r="A83" s="20" t="s">
        <v>398</v>
      </c>
      <c r="B83" s="19">
        <v>79648</v>
      </c>
    </row>
    <row r="84" spans="1:2">
      <c r="A84" s="20" t="s">
        <v>400</v>
      </c>
      <c r="B84" s="19">
        <v>228</v>
      </c>
    </row>
    <row r="85" spans="1:2">
      <c r="A85" s="20" t="s">
        <v>402</v>
      </c>
      <c r="B85" s="19">
        <v>3295</v>
      </c>
    </row>
    <row r="86" spans="1:2">
      <c r="A86" s="20" t="s">
        <v>404</v>
      </c>
      <c r="B86" s="19">
        <v>80</v>
      </c>
    </row>
    <row r="87" spans="1:2">
      <c r="A87" s="20" t="s">
        <v>406</v>
      </c>
      <c r="B87" s="19">
        <v>7056</v>
      </c>
    </row>
    <row r="88" spans="1:2">
      <c r="A88" s="20" t="s">
        <v>408</v>
      </c>
      <c r="B88" s="19">
        <v>59832</v>
      </c>
    </row>
    <row r="89" spans="1:2">
      <c r="A89" s="20" t="s">
        <v>410</v>
      </c>
      <c r="B89" s="19">
        <v>4872</v>
      </c>
    </row>
    <row r="90" spans="1:2">
      <c r="A90" s="20" t="s">
        <v>412</v>
      </c>
      <c r="B90" s="19">
        <v>2337</v>
      </c>
    </row>
    <row r="91" spans="1:2">
      <c r="A91" s="20" t="s">
        <v>414</v>
      </c>
      <c r="B91" s="19">
        <v>10479</v>
      </c>
    </row>
    <row r="92" spans="1:2">
      <c r="A92" s="20" t="s">
        <v>416</v>
      </c>
      <c r="B92" s="19">
        <v>22349</v>
      </c>
    </row>
    <row r="93" spans="1:2">
      <c r="A93" s="20" t="s">
        <v>418</v>
      </c>
      <c r="B93" s="19">
        <v>0</v>
      </c>
    </row>
    <row r="94" spans="1:2">
      <c r="A94" s="20" t="s">
        <v>420</v>
      </c>
      <c r="B94" s="19">
        <v>16736</v>
      </c>
    </row>
    <row r="95" spans="1:2">
      <c r="A95" s="20" t="s">
        <v>422</v>
      </c>
      <c r="B95" s="19">
        <v>0</v>
      </c>
    </row>
    <row r="96" spans="1:2">
      <c r="A96" s="20" t="s">
        <v>424</v>
      </c>
      <c r="B96" s="19">
        <v>0</v>
      </c>
    </row>
    <row r="97" spans="1:2">
      <c r="A97" s="20" t="s">
        <v>426</v>
      </c>
      <c r="B97" s="19">
        <v>37</v>
      </c>
    </row>
    <row r="98" spans="1:2">
      <c r="A98" s="20" t="s">
        <v>428</v>
      </c>
      <c r="B98" s="19">
        <v>13777</v>
      </c>
    </row>
    <row r="99" spans="1:2">
      <c r="A99" s="20" t="s">
        <v>430</v>
      </c>
      <c r="B99" s="19">
        <v>4156</v>
      </c>
    </row>
    <row r="100" spans="1:2">
      <c r="A100" s="20" t="s">
        <v>432</v>
      </c>
      <c r="B100" s="19">
        <v>6755</v>
      </c>
    </row>
    <row r="101" spans="1:2">
      <c r="A101" s="20" t="s">
        <v>434</v>
      </c>
      <c r="B101" s="19">
        <v>43769</v>
      </c>
    </row>
    <row r="102" spans="1:2">
      <c r="A102" s="20" t="s">
        <v>436</v>
      </c>
      <c r="B102" s="19">
        <v>9061</v>
      </c>
    </row>
    <row r="103" spans="1:2">
      <c r="A103" s="20" t="s">
        <v>438</v>
      </c>
      <c r="B103" s="19">
        <v>1821</v>
      </c>
    </row>
    <row r="104" spans="1:2">
      <c r="A104" s="20" t="s">
        <v>440</v>
      </c>
      <c r="B104" s="19">
        <v>2649</v>
      </c>
    </row>
    <row r="105" spans="1:2">
      <c r="A105" s="20" t="s">
        <v>442</v>
      </c>
      <c r="B105" s="19">
        <v>1500</v>
      </c>
    </row>
    <row r="106" spans="1:2">
      <c r="A106" s="20" t="s">
        <v>444</v>
      </c>
      <c r="B106" s="19">
        <v>0</v>
      </c>
    </row>
    <row r="107" spans="1:2">
      <c r="A107" s="20" t="s">
        <v>446</v>
      </c>
      <c r="B107" s="19">
        <v>4504</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46"/>
  <sheetViews>
    <sheetView workbookViewId="0">
      <selection activeCell="C1" sqref="C1"/>
    </sheetView>
  </sheetViews>
  <sheetFormatPr baseColWidth="10" defaultRowHeight="14" x14ac:dyDescent="0"/>
  <sheetData>
    <row r="1" spans="1:2">
      <c r="A1" s="44" t="s">
        <v>31</v>
      </c>
      <c r="B1" s="44" t="s">
        <v>2049</v>
      </c>
    </row>
    <row r="2" spans="1:2">
      <c r="A2" s="20" t="s">
        <v>228</v>
      </c>
      <c r="B2" s="19">
        <v>24129</v>
      </c>
    </row>
    <row r="3" spans="1:2">
      <c r="A3" s="20" t="s">
        <v>236</v>
      </c>
      <c r="B3" s="19">
        <v>0</v>
      </c>
    </row>
    <row r="4" spans="1:2">
      <c r="A4" s="20" t="s">
        <v>238</v>
      </c>
      <c r="B4" s="19">
        <v>5668</v>
      </c>
    </row>
    <row r="5" spans="1:2">
      <c r="A5" s="20" t="s">
        <v>240</v>
      </c>
      <c r="B5" s="19">
        <v>600000</v>
      </c>
    </row>
    <row r="6" spans="1:2">
      <c r="A6" s="20" t="s">
        <v>246</v>
      </c>
      <c r="B6" s="19">
        <v>0</v>
      </c>
    </row>
    <row r="7" spans="1:2">
      <c r="A7" s="20" t="s">
        <v>258</v>
      </c>
      <c r="B7" s="19">
        <v>0</v>
      </c>
    </row>
    <row r="8" spans="1:2">
      <c r="A8" s="20" t="s">
        <v>260</v>
      </c>
      <c r="B8" s="19">
        <v>0</v>
      </c>
    </row>
    <row r="9" spans="1:2">
      <c r="A9" s="20" t="s">
        <v>264</v>
      </c>
      <c r="B9" s="19">
        <v>752</v>
      </c>
    </row>
    <row r="10" spans="1:2">
      <c r="A10" s="20" t="s">
        <v>274</v>
      </c>
      <c r="B10" s="19">
        <v>0</v>
      </c>
    </row>
    <row r="11" spans="1:2">
      <c r="A11" s="20" t="s">
        <v>282</v>
      </c>
      <c r="B11" s="19">
        <v>24000</v>
      </c>
    </row>
    <row r="12" spans="1:2">
      <c r="A12" s="20" t="s">
        <v>284</v>
      </c>
      <c r="B12" s="19">
        <v>0</v>
      </c>
    </row>
    <row r="13" spans="1:2">
      <c r="A13" s="20" t="s">
        <v>290</v>
      </c>
      <c r="B13" s="19">
        <v>0</v>
      </c>
    </row>
    <row r="14" spans="1:2">
      <c r="A14" s="20" t="s">
        <v>292</v>
      </c>
      <c r="B14" s="19">
        <v>24000</v>
      </c>
    </row>
    <row r="15" spans="1:2">
      <c r="A15" s="20" t="s">
        <v>298</v>
      </c>
      <c r="B15" s="19">
        <v>87771</v>
      </c>
    </row>
    <row r="16" spans="1:2">
      <c r="A16" s="20" t="s">
        <v>310</v>
      </c>
      <c r="B16" s="19">
        <v>0</v>
      </c>
    </row>
    <row r="17" spans="1:2">
      <c r="A17" s="20" t="s">
        <v>320</v>
      </c>
      <c r="B17" s="19">
        <v>3000</v>
      </c>
    </row>
    <row r="18" spans="1:2">
      <c r="A18" s="20" t="s">
        <v>324</v>
      </c>
      <c r="B18" s="19">
        <v>0</v>
      </c>
    </row>
    <row r="19" spans="1:2">
      <c r="A19" s="20" t="s">
        <v>328</v>
      </c>
      <c r="B19" s="19">
        <v>0</v>
      </c>
    </row>
    <row r="20" spans="1:2">
      <c r="A20" s="20" t="s">
        <v>330</v>
      </c>
      <c r="B20" s="19">
        <v>0</v>
      </c>
    </row>
    <row r="21" spans="1:2">
      <c r="A21" s="20" t="s">
        <v>340</v>
      </c>
      <c r="B21" s="19">
        <v>0</v>
      </c>
    </row>
    <row r="22" spans="1:2">
      <c r="A22" s="20" t="s">
        <v>342</v>
      </c>
      <c r="B22" s="19">
        <v>0</v>
      </c>
    </row>
    <row r="23" spans="1:2">
      <c r="A23" s="20" t="s">
        <v>346</v>
      </c>
      <c r="B23" s="19">
        <v>18785</v>
      </c>
    </row>
    <row r="24" spans="1:2">
      <c r="A24" s="20" t="s">
        <v>348</v>
      </c>
      <c r="B24" s="19">
        <v>5708</v>
      </c>
    </row>
    <row r="25" spans="1:2">
      <c r="A25" s="20" t="s">
        <v>358</v>
      </c>
      <c r="B25" s="19">
        <v>0</v>
      </c>
    </row>
    <row r="26" spans="1:2">
      <c r="A26" s="20" t="s">
        <v>360</v>
      </c>
      <c r="B26" s="19">
        <v>0</v>
      </c>
    </row>
    <row r="27" spans="1:2">
      <c r="A27" s="20" t="s">
        <v>366</v>
      </c>
      <c r="B27" s="19">
        <v>0</v>
      </c>
    </row>
    <row r="28" spans="1:2">
      <c r="A28" s="20" t="s">
        <v>372</v>
      </c>
      <c r="B28" s="19">
        <v>92000</v>
      </c>
    </row>
    <row r="29" spans="1:2">
      <c r="A29" s="20" t="s">
        <v>374</v>
      </c>
      <c r="B29" s="19">
        <v>59949</v>
      </c>
    </row>
    <row r="30" spans="1:2">
      <c r="A30" s="20" t="s">
        <v>382</v>
      </c>
      <c r="B30" s="19">
        <v>271</v>
      </c>
    </row>
    <row r="31" spans="1:2">
      <c r="A31" s="20" t="s">
        <v>388</v>
      </c>
      <c r="B31" s="19">
        <v>1990000</v>
      </c>
    </row>
    <row r="32" spans="1:2">
      <c r="A32" s="20" t="s">
        <v>390</v>
      </c>
      <c r="B32" s="19">
        <v>25</v>
      </c>
    </row>
    <row r="33" spans="1:2">
      <c r="A33" s="20" t="s">
        <v>394</v>
      </c>
      <c r="B33" s="19">
        <v>0</v>
      </c>
    </row>
    <row r="34" spans="1:2">
      <c r="A34" s="20" t="s">
        <v>398</v>
      </c>
      <c r="B34" s="19">
        <v>107</v>
      </c>
    </row>
    <row r="35" spans="1:2">
      <c r="A35" s="20" t="s">
        <v>402</v>
      </c>
      <c r="B35" s="19">
        <v>274334</v>
      </c>
    </row>
    <row r="36" spans="1:2">
      <c r="A36" s="20" t="s">
        <v>406</v>
      </c>
      <c r="B36" s="19">
        <v>203000</v>
      </c>
    </row>
    <row r="37" spans="1:2">
      <c r="A37" s="20" t="s">
        <v>408</v>
      </c>
      <c r="B37" s="19">
        <v>16879</v>
      </c>
    </row>
    <row r="38" spans="1:2">
      <c r="A38" s="20" t="s">
        <v>410</v>
      </c>
      <c r="B38" s="19">
        <v>292406</v>
      </c>
    </row>
    <row r="39" spans="1:2">
      <c r="A39" s="20" t="s">
        <v>420</v>
      </c>
      <c r="B39" s="19">
        <v>30000</v>
      </c>
    </row>
    <row r="40" spans="1:2">
      <c r="A40" s="20" t="s">
        <v>424</v>
      </c>
      <c r="B40" s="19">
        <v>0</v>
      </c>
    </row>
    <row r="41" spans="1:2">
      <c r="A41" s="20" t="s">
        <v>428</v>
      </c>
      <c r="B41" s="19">
        <v>0</v>
      </c>
    </row>
    <row r="42" spans="1:2">
      <c r="A42" s="20" t="s">
        <v>432</v>
      </c>
      <c r="B42" s="19">
        <v>0</v>
      </c>
    </row>
    <row r="43" spans="1:2">
      <c r="A43" s="20" t="s">
        <v>436</v>
      </c>
      <c r="B43" s="19">
        <v>4350</v>
      </c>
    </row>
    <row r="44" spans="1:2">
      <c r="A44" s="20" t="s">
        <v>438</v>
      </c>
      <c r="B44" s="19">
        <v>0</v>
      </c>
    </row>
    <row r="45" spans="1:2">
      <c r="A45" s="20" t="s">
        <v>444</v>
      </c>
      <c r="B45" s="19">
        <v>0</v>
      </c>
    </row>
    <row r="46" spans="1:2">
      <c r="A46" s="20" t="s">
        <v>446</v>
      </c>
      <c r="B46" s="19">
        <v>201400</v>
      </c>
    </row>
  </sheetData>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34"/>
  <sheetViews>
    <sheetView workbookViewId="0">
      <selection activeCell="B32" sqref="B32"/>
    </sheetView>
  </sheetViews>
  <sheetFormatPr baseColWidth="10" defaultRowHeight="14" x14ac:dyDescent="0"/>
  <sheetData>
    <row r="1" spans="1:2">
      <c r="A1" s="44" t="s">
        <v>31</v>
      </c>
      <c r="B1" s="44" t="s">
        <v>2049</v>
      </c>
    </row>
    <row r="2" spans="1:2">
      <c r="A2" s="20" t="s">
        <v>250</v>
      </c>
      <c r="B2" s="19">
        <v>314497</v>
      </c>
    </row>
    <row r="3" spans="1:2">
      <c r="A3" s="20" t="s">
        <v>254</v>
      </c>
      <c r="B3" s="19">
        <v>380</v>
      </c>
    </row>
    <row r="4" spans="1:2">
      <c r="A4" s="20" t="s">
        <v>262</v>
      </c>
      <c r="B4" s="19">
        <v>0</v>
      </c>
    </row>
    <row r="5" spans="1:2">
      <c r="A5" s="20" t="s">
        <v>264</v>
      </c>
      <c r="B5" s="19">
        <v>53063</v>
      </c>
    </row>
    <row r="6" spans="1:2">
      <c r="A6" s="20" t="s">
        <v>266</v>
      </c>
      <c r="B6" s="19">
        <v>72</v>
      </c>
    </row>
    <row r="7" spans="1:2">
      <c r="A7" s="20" t="s">
        <v>268</v>
      </c>
      <c r="B7" s="19">
        <v>5567</v>
      </c>
    </row>
    <row r="8" spans="1:2">
      <c r="A8" s="20" t="s">
        <v>270</v>
      </c>
      <c r="B8" s="19">
        <v>7356</v>
      </c>
    </row>
    <row r="9" spans="1:2">
      <c r="A9" s="20" t="s">
        <v>288</v>
      </c>
      <c r="B9" s="19">
        <v>992</v>
      </c>
    </row>
    <row r="10" spans="1:2">
      <c r="A10" s="20" t="s">
        <v>290</v>
      </c>
      <c r="B10" s="19">
        <v>8147</v>
      </c>
    </row>
    <row r="11" spans="1:2">
      <c r="A11" s="20" t="s">
        <v>294</v>
      </c>
      <c r="B11" s="19">
        <v>22097</v>
      </c>
    </row>
    <row r="12" spans="1:2">
      <c r="A12" s="20" t="s">
        <v>298</v>
      </c>
      <c r="B12" s="19">
        <v>250</v>
      </c>
    </row>
    <row r="13" spans="1:2">
      <c r="A13" s="20" t="s">
        <v>300</v>
      </c>
      <c r="B13" s="19">
        <v>18230</v>
      </c>
    </row>
    <row r="14" spans="1:2">
      <c r="A14" s="20" t="s">
        <v>302</v>
      </c>
      <c r="B14" s="19">
        <v>61472</v>
      </c>
    </row>
    <row r="15" spans="1:2">
      <c r="A15" s="20" t="s">
        <v>318</v>
      </c>
      <c r="B15" s="19">
        <v>1434</v>
      </c>
    </row>
    <row r="16" spans="1:2">
      <c r="A16" s="20" t="s">
        <v>320</v>
      </c>
      <c r="B16" s="19">
        <v>3803</v>
      </c>
    </row>
    <row r="17" spans="1:2">
      <c r="A17" s="20" t="s">
        <v>322</v>
      </c>
      <c r="B17" s="19">
        <v>19419</v>
      </c>
    </row>
    <row r="18" spans="1:2">
      <c r="A18" s="20" t="s">
        <v>324</v>
      </c>
      <c r="B18" s="19">
        <v>114021</v>
      </c>
    </row>
    <row r="19" spans="1:2">
      <c r="A19" s="20" t="s">
        <v>328</v>
      </c>
      <c r="B19" s="19">
        <v>350</v>
      </c>
    </row>
    <row r="20" spans="1:2">
      <c r="A20" s="20" t="s">
        <v>330</v>
      </c>
      <c r="B20" s="19">
        <v>689</v>
      </c>
    </row>
    <row r="21" spans="1:2">
      <c r="A21" s="20" t="s">
        <v>338</v>
      </c>
      <c r="B21" s="19">
        <v>44604</v>
      </c>
    </row>
    <row r="22" spans="1:2">
      <c r="A22" s="20" t="s">
        <v>350</v>
      </c>
      <c r="B22" s="19">
        <v>3500</v>
      </c>
    </row>
    <row r="23" spans="1:2">
      <c r="A23" s="20" t="s">
        <v>356</v>
      </c>
      <c r="B23" s="19">
        <v>2318</v>
      </c>
    </row>
    <row r="24" spans="1:2">
      <c r="A24" s="20" t="s">
        <v>370</v>
      </c>
      <c r="B24" s="19">
        <v>1218</v>
      </c>
    </row>
    <row r="25" spans="1:2">
      <c r="A25" s="20" t="s">
        <v>380</v>
      </c>
      <c r="B25" s="19">
        <v>20156</v>
      </c>
    </row>
    <row r="26" spans="1:2">
      <c r="A26" s="20" t="s">
        <v>382</v>
      </c>
      <c r="B26" s="19">
        <v>26226</v>
      </c>
    </row>
    <row r="27" spans="1:2">
      <c r="A27" s="20" t="s">
        <v>384</v>
      </c>
      <c r="B27" s="19">
        <v>1744</v>
      </c>
    </row>
    <row r="28" spans="1:2">
      <c r="A28" s="20" t="s">
        <v>388</v>
      </c>
      <c r="B28" s="19">
        <v>10111</v>
      </c>
    </row>
    <row r="29" spans="1:2">
      <c r="A29" s="20" t="s">
        <v>398</v>
      </c>
      <c r="B29" s="19">
        <v>2060</v>
      </c>
    </row>
    <row r="30" spans="1:2">
      <c r="A30" s="20" t="s">
        <v>408</v>
      </c>
      <c r="B30" s="19">
        <v>0</v>
      </c>
    </row>
    <row r="31" spans="1:2">
      <c r="A31" s="20" t="s">
        <v>414</v>
      </c>
      <c r="B31" s="19">
        <v>10479</v>
      </c>
    </row>
    <row r="32" spans="1:2">
      <c r="A32" s="20" t="s">
        <v>416</v>
      </c>
      <c r="B32" s="19">
        <v>22349</v>
      </c>
    </row>
    <row r="33" spans="1:2">
      <c r="A33" s="20" t="s">
        <v>430</v>
      </c>
      <c r="B33" s="19">
        <v>4456</v>
      </c>
    </row>
    <row r="34" spans="1:2">
      <c r="A34" s="20" t="s">
        <v>434</v>
      </c>
      <c r="B34" s="19">
        <v>42269</v>
      </c>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ABU1643"/>
  <sheetViews>
    <sheetView workbookViewId="0">
      <pane xSplit="2" ySplit="22" topLeftCell="C23" activePane="bottomRight" state="frozen"/>
      <selection activeCell="J31" sqref="J31"/>
      <selection pane="topRight" activeCell="J31" sqref="J31"/>
      <selection pane="bottomLeft" activeCell="J31" sqref="J31"/>
      <selection pane="bottomRight" activeCell="L25" sqref="L25"/>
    </sheetView>
  </sheetViews>
  <sheetFormatPr baseColWidth="10" defaultColWidth="11.5" defaultRowHeight="14" outlineLevelRow="1" x14ac:dyDescent="0"/>
  <cols>
    <col min="2" max="2" width="19.5" customWidth="1"/>
    <col min="3" max="3" width="6.1640625" customWidth="1"/>
    <col min="4" max="8" width="8.33203125" customWidth="1"/>
    <col min="10" max="10" width="6.83203125" bestFit="1" customWidth="1"/>
    <col min="11" max="11" width="15.1640625" customWidth="1"/>
    <col min="12" max="12" width="11" customWidth="1"/>
    <col min="13" max="13" width="7.5" customWidth="1"/>
    <col min="14" max="14" width="4.6640625" customWidth="1"/>
    <col min="15" max="748" width="10.6640625" bestFit="1" customWidth="1"/>
    <col min="749" max="749" width="15.1640625" bestFit="1" customWidth="1"/>
  </cols>
  <sheetData>
    <row r="1" spans="2:20" ht="7.25" customHeight="1"/>
    <row r="2" spans="2:20">
      <c r="B2" s="5" t="s">
        <v>16</v>
      </c>
      <c r="C2" s="157" t="s">
        <v>7</v>
      </c>
      <c r="D2" s="157"/>
      <c r="E2" s="157"/>
      <c r="F2" s="157"/>
      <c r="G2" s="157"/>
      <c r="H2" s="157"/>
      <c r="I2" s="157"/>
      <c r="J2" s="157"/>
      <c r="K2" s="157"/>
      <c r="L2" s="157"/>
      <c r="O2" s="78" t="s">
        <v>2018</v>
      </c>
    </row>
    <row r="3" spans="2:20">
      <c r="B3" s="5" t="s">
        <v>17</v>
      </c>
      <c r="C3" s="158" t="s">
        <v>201</v>
      </c>
      <c r="D3" s="158"/>
      <c r="E3" s="158"/>
      <c r="F3" s="158"/>
      <c r="G3" s="158"/>
      <c r="H3" s="158"/>
      <c r="I3" s="158"/>
      <c r="J3" s="158"/>
      <c r="K3" s="158"/>
      <c r="L3" s="158"/>
      <c r="O3" s="86" t="s">
        <v>2012</v>
      </c>
      <c r="P3" s="87">
        <v>23</v>
      </c>
      <c r="Q3" s="88" t="s">
        <v>2013</v>
      </c>
      <c r="R3" s="87">
        <v>42</v>
      </c>
      <c r="S3" s="89" t="s">
        <v>2017</v>
      </c>
      <c r="T3" s="90">
        <v>0.54761904761904767</v>
      </c>
    </row>
    <row r="4" spans="2:20" ht="14.5" customHeight="1">
      <c r="B4" s="5" t="s">
        <v>27</v>
      </c>
      <c r="C4" s="160" t="s">
        <v>181</v>
      </c>
      <c r="D4" s="161"/>
      <c r="E4" s="161"/>
      <c r="F4" s="161"/>
      <c r="G4" s="162"/>
      <c r="H4" s="152" t="s">
        <v>2010</v>
      </c>
      <c r="I4" s="153"/>
      <c r="J4" s="153"/>
      <c r="K4" s="154"/>
      <c r="L4" s="77" t="s">
        <v>2011</v>
      </c>
      <c r="O4" s="81" t="s">
        <v>2014</v>
      </c>
      <c r="P4" s="82" t="s">
        <v>1795</v>
      </c>
      <c r="Q4" s="81" t="s">
        <v>2015</v>
      </c>
      <c r="R4" s="82" t="s">
        <v>1795</v>
      </c>
      <c r="S4" s="81" t="s">
        <v>2016</v>
      </c>
      <c r="T4" s="82" t="s">
        <v>1795</v>
      </c>
    </row>
    <row r="5" spans="2:20" ht="29" customHeight="1">
      <c r="B5" s="5" t="s">
        <v>199</v>
      </c>
      <c r="C5" s="159" t="s">
        <v>4</v>
      </c>
      <c r="D5" s="159"/>
      <c r="E5" s="159"/>
      <c r="F5" s="159"/>
      <c r="G5" s="159"/>
      <c r="H5" s="159"/>
      <c r="I5" s="159"/>
      <c r="J5" s="159"/>
      <c r="K5" s="159"/>
      <c r="L5" s="159"/>
      <c r="M5" s="163"/>
      <c r="O5" s="92">
        <v>14</v>
      </c>
      <c r="P5" s="84">
        <v>60.869565217391312</v>
      </c>
      <c r="Q5" s="92">
        <v>5</v>
      </c>
      <c r="R5" s="84">
        <v>21.739130434782609</v>
      </c>
      <c r="S5" s="92">
        <v>4</v>
      </c>
      <c r="T5" s="84">
        <v>17.391304347826086</v>
      </c>
    </row>
    <row r="6" spans="2:20" ht="74.5" customHeight="1">
      <c r="B6" s="5" t="s">
        <v>1808</v>
      </c>
      <c r="C6" s="159" t="s">
        <v>1865</v>
      </c>
      <c r="D6" s="159"/>
      <c r="E6" s="159"/>
      <c r="F6" s="159"/>
      <c r="G6" s="159"/>
      <c r="H6" s="159"/>
      <c r="I6" s="159"/>
      <c r="J6" s="159"/>
      <c r="K6" s="159"/>
      <c r="L6" s="159"/>
      <c r="M6" s="163"/>
      <c r="T6" s="79"/>
    </row>
    <row r="7" spans="2:20" ht="29" customHeight="1" outlineLevel="1">
      <c r="B7" s="6" t="s">
        <v>19</v>
      </c>
      <c r="C7" s="131" t="s">
        <v>1861</v>
      </c>
      <c r="D7" s="131"/>
      <c r="E7" s="131"/>
      <c r="F7" s="131"/>
      <c r="G7" s="131"/>
      <c r="H7" s="131"/>
      <c r="I7" s="131"/>
      <c r="J7" s="131"/>
      <c r="K7" s="131"/>
      <c r="L7" s="131"/>
    </row>
    <row r="8" spans="2:20" outlineLevel="1">
      <c r="B8" s="6" t="s">
        <v>20</v>
      </c>
      <c r="C8" s="131" t="s">
        <v>28</v>
      </c>
      <c r="D8" s="131"/>
      <c r="E8" s="131"/>
      <c r="F8" s="131"/>
      <c r="G8" s="131"/>
      <c r="H8" s="131"/>
      <c r="I8" s="131"/>
      <c r="J8" s="131"/>
      <c r="K8" s="131"/>
      <c r="L8" s="131"/>
    </row>
    <row r="9" spans="2:20" outlineLevel="1">
      <c r="B9" s="6" t="s">
        <v>29</v>
      </c>
      <c r="C9" s="137"/>
      <c r="D9" s="137"/>
      <c r="E9" s="137"/>
      <c r="F9" s="137"/>
      <c r="G9" s="137"/>
      <c r="H9" s="137"/>
      <c r="I9" s="137"/>
      <c r="J9" s="137"/>
      <c r="K9" s="137"/>
      <c r="L9" s="137"/>
    </row>
    <row r="10" spans="2:20" outlineLevel="1">
      <c r="B10" s="6" t="s">
        <v>21</v>
      </c>
      <c r="C10" s="137" t="s">
        <v>31</v>
      </c>
      <c r="D10" s="137"/>
      <c r="E10" s="137"/>
      <c r="F10" s="137"/>
      <c r="G10" s="137"/>
      <c r="H10" s="137"/>
      <c r="I10" s="137"/>
      <c r="J10" s="137"/>
      <c r="K10" s="137"/>
      <c r="L10" s="137"/>
    </row>
    <row r="11" spans="2:20" ht="28" outlineLevel="1">
      <c r="B11" s="6" t="s">
        <v>22</v>
      </c>
      <c r="C11" s="135"/>
      <c r="D11" s="135"/>
      <c r="E11" s="135"/>
      <c r="F11" s="135"/>
      <c r="G11" s="135"/>
      <c r="H11" s="135"/>
      <c r="I11" s="135"/>
      <c r="J11" s="135"/>
      <c r="K11" s="135"/>
      <c r="L11" s="135"/>
    </row>
    <row r="12" spans="2:20" outlineLevel="1">
      <c r="B12" s="6" t="s">
        <v>23</v>
      </c>
      <c r="C12" s="138"/>
      <c r="D12" s="138"/>
      <c r="E12" s="138"/>
      <c r="F12" s="138"/>
      <c r="G12" s="138"/>
      <c r="H12" s="138"/>
      <c r="I12" s="138"/>
      <c r="J12" s="138"/>
      <c r="K12" s="138"/>
      <c r="L12" s="138"/>
    </row>
    <row r="13" spans="2:20" outlineLevel="1">
      <c r="B13" s="6" t="s">
        <v>30</v>
      </c>
      <c r="C13" s="137" t="s">
        <v>1673</v>
      </c>
      <c r="D13" s="137"/>
      <c r="E13" s="137"/>
      <c r="F13" s="137"/>
      <c r="G13" s="137"/>
      <c r="H13" s="137"/>
      <c r="I13" s="137"/>
      <c r="J13" s="137"/>
      <c r="K13" s="137"/>
      <c r="L13" s="137"/>
    </row>
    <row r="14" spans="2:20" outlineLevel="1">
      <c r="B14" s="6" t="s">
        <v>24</v>
      </c>
      <c r="C14" s="135"/>
      <c r="D14" s="135"/>
      <c r="E14" s="135"/>
      <c r="F14" s="135"/>
      <c r="G14" s="135"/>
      <c r="H14" s="135"/>
      <c r="I14" s="135"/>
      <c r="J14" s="135"/>
      <c r="K14" s="135"/>
      <c r="L14" s="135"/>
    </row>
    <row r="15" spans="2:20" outlineLevel="1">
      <c r="B15" s="7" t="s">
        <v>14</v>
      </c>
      <c r="C15" s="139">
        <v>44314</v>
      </c>
      <c r="D15" s="139"/>
      <c r="E15" s="139"/>
      <c r="F15" s="139"/>
      <c r="G15" s="139"/>
      <c r="H15" s="139"/>
      <c r="I15" s="139"/>
      <c r="J15" s="139"/>
      <c r="K15" s="139"/>
      <c r="L15" s="139"/>
    </row>
    <row r="16" spans="2:20" outlineLevel="1">
      <c r="B16" s="7" t="s">
        <v>25</v>
      </c>
      <c r="C16" s="140" t="s">
        <v>183</v>
      </c>
      <c r="D16" s="140"/>
      <c r="E16" s="140"/>
      <c r="F16" s="140"/>
      <c r="G16" s="140"/>
      <c r="H16" s="140"/>
      <c r="I16" s="140"/>
      <c r="J16" s="140"/>
      <c r="K16" s="140"/>
      <c r="L16" s="140"/>
    </row>
    <row r="17" spans="1:749" outlineLevel="1">
      <c r="B17" s="7" t="s">
        <v>26</v>
      </c>
      <c r="C17" s="140" t="s">
        <v>1818</v>
      </c>
      <c r="D17" s="140"/>
      <c r="E17" s="140"/>
      <c r="F17" s="140"/>
      <c r="G17" s="140"/>
      <c r="H17" s="140"/>
      <c r="I17" s="140"/>
      <c r="J17" s="140"/>
      <c r="K17" s="140"/>
      <c r="L17" s="140"/>
    </row>
    <row r="18" spans="1:749" outlineLevel="1">
      <c r="B18" s="7" t="s">
        <v>15</v>
      </c>
      <c r="C18" s="142"/>
      <c r="D18" s="142"/>
      <c r="E18" s="142"/>
      <c r="F18" s="142"/>
      <c r="G18" s="142"/>
      <c r="H18" s="142"/>
      <c r="I18" s="142"/>
      <c r="J18" s="142"/>
      <c r="K18" s="142"/>
      <c r="L18" s="142"/>
    </row>
    <row r="19" spans="1:749" outlineLevel="1">
      <c r="B19" s="6" t="s">
        <v>180</v>
      </c>
      <c r="C19" s="135" t="s">
        <v>1819</v>
      </c>
      <c r="D19" s="135"/>
      <c r="E19" s="135"/>
      <c r="F19" s="135"/>
      <c r="G19" s="135"/>
      <c r="H19" s="135"/>
      <c r="I19" s="135"/>
      <c r="J19" s="135"/>
      <c r="K19" s="135"/>
      <c r="L19" s="135"/>
    </row>
    <row r="20" spans="1:749" s="9" customFormat="1" ht="15.75" customHeight="1" thickBot="1">
      <c r="K20" s="18" t="s">
        <v>1669</v>
      </c>
      <c r="L20" t="s">
        <v>1140</v>
      </c>
    </row>
    <row r="21" spans="1:749">
      <c r="A21" s="11" t="s">
        <v>179</v>
      </c>
      <c r="K21" s="21"/>
    </row>
    <row r="22" spans="1:749" s="10" customFormat="1">
      <c r="A22" s="30" t="s">
        <v>31</v>
      </c>
      <c r="B22" s="30" t="s">
        <v>227</v>
      </c>
      <c r="C22" s="30" t="s">
        <v>463</v>
      </c>
      <c r="D22" s="30" t="s">
        <v>1669</v>
      </c>
      <c r="E22" s="30" t="s">
        <v>453</v>
      </c>
      <c r="F22" s="30" t="s">
        <v>454</v>
      </c>
      <c r="G22" s="30" t="s">
        <v>455</v>
      </c>
      <c r="H22" s="31" t="s">
        <v>456</v>
      </c>
      <c r="J22"/>
      <c r="K22" s="18" t="s">
        <v>1792</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row>
    <row r="23" spans="1:749">
      <c r="A23" s="29" t="s">
        <v>228</v>
      </c>
      <c r="B23" s="29" t="s">
        <v>229</v>
      </c>
      <c r="C23" s="29" t="s">
        <v>466</v>
      </c>
      <c r="D23" s="29" t="s">
        <v>1075</v>
      </c>
      <c r="E23" s="29"/>
      <c r="F23" s="29"/>
      <c r="G23" s="29"/>
      <c r="H23" s="29">
        <f>E23+F23+G23</f>
        <v>0</v>
      </c>
      <c r="K23" s="18" t="s">
        <v>31</v>
      </c>
      <c r="L23" t="s">
        <v>2049</v>
      </c>
    </row>
    <row r="24" spans="1:749">
      <c r="A24" s="29" t="s">
        <v>228</v>
      </c>
      <c r="B24" s="29" t="s">
        <v>229</v>
      </c>
      <c r="C24" s="29" t="s">
        <v>494</v>
      </c>
      <c r="D24" s="29" t="s">
        <v>1101</v>
      </c>
      <c r="E24" s="29"/>
      <c r="F24" s="29"/>
      <c r="G24" s="29"/>
      <c r="H24" s="29">
        <f t="shared" ref="H24:H87" si="0">E24+F24+G24</f>
        <v>0</v>
      </c>
      <c r="K24" s="20" t="s">
        <v>338</v>
      </c>
      <c r="L24" s="19">
        <v>0</v>
      </c>
    </row>
    <row r="25" spans="1:749">
      <c r="A25" s="29" t="s">
        <v>228</v>
      </c>
      <c r="B25" s="29" t="s">
        <v>229</v>
      </c>
      <c r="C25" s="29" t="s">
        <v>702</v>
      </c>
      <c r="D25" s="29" t="s">
        <v>1073</v>
      </c>
      <c r="E25" s="29"/>
      <c r="F25" s="29"/>
      <c r="G25" s="29"/>
      <c r="H25" s="29">
        <f t="shared" si="0"/>
        <v>0</v>
      </c>
      <c r="K25" s="20" t="s">
        <v>430</v>
      </c>
      <c r="L25" s="19">
        <v>0</v>
      </c>
    </row>
    <row r="26" spans="1:749">
      <c r="A26" s="29" t="s">
        <v>228</v>
      </c>
      <c r="B26" s="29" t="s">
        <v>229</v>
      </c>
      <c r="C26" s="29" t="s">
        <v>726</v>
      </c>
      <c r="D26" s="29" t="s">
        <v>1073</v>
      </c>
      <c r="E26" s="29"/>
      <c r="F26" s="29"/>
      <c r="G26" s="29"/>
      <c r="H26" s="29">
        <f t="shared" si="0"/>
        <v>0</v>
      </c>
      <c r="K26" s="20" t="s">
        <v>2260</v>
      </c>
      <c r="L26" s="19">
        <v>0</v>
      </c>
    </row>
    <row r="27" spans="1:749">
      <c r="A27" s="29" t="s">
        <v>228</v>
      </c>
      <c r="B27" s="29" t="s">
        <v>229</v>
      </c>
      <c r="C27" s="29" t="s">
        <v>509</v>
      </c>
      <c r="D27" s="29" t="s">
        <v>1074</v>
      </c>
      <c r="E27" s="29"/>
      <c r="F27" s="29"/>
      <c r="G27" s="29"/>
      <c r="H27" s="29">
        <f t="shared" si="0"/>
        <v>0</v>
      </c>
    </row>
    <row r="28" spans="1:749">
      <c r="A28" s="29" t="s">
        <v>228</v>
      </c>
      <c r="B28" s="29" t="s">
        <v>229</v>
      </c>
      <c r="C28" s="29" t="s">
        <v>544</v>
      </c>
      <c r="D28" s="29" t="s">
        <v>1075</v>
      </c>
      <c r="E28" s="29"/>
      <c r="F28" s="29"/>
      <c r="G28" s="29"/>
      <c r="H28" s="29">
        <f t="shared" si="0"/>
        <v>0</v>
      </c>
    </row>
    <row r="29" spans="1:749">
      <c r="A29" s="29" t="s">
        <v>228</v>
      </c>
      <c r="B29" s="29" t="s">
        <v>229</v>
      </c>
      <c r="C29" s="29" t="s">
        <v>544</v>
      </c>
      <c r="D29" s="29" t="s">
        <v>1074</v>
      </c>
      <c r="E29" s="29"/>
      <c r="F29" s="29"/>
      <c r="G29" s="29"/>
      <c r="H29" s="29">
        <f t="shared" si="0"/>
        <v>0</v>
      </c>
    </row>
    <row r="30" spans="1:749">
      <c r="A30" s="29" t="s">
        <v>230</v>
      </c>
      <c r="B30" s="29" t="s">
        <v>231</v>
      </c>
      <c r="C30" s="29" t="s">
        <v>687</v>
      </c>
      <c r="D30" s="29" t="s">
        <v>1675</v>
      </c>
      <c r="E30" s="29">
        <v>3</v>
      </c>
      <c r="F30" s="29"/>
      <c r="G30" s="29"/>
      <c r="H30" s="29">
        <f t="shared" si="0"/>
        <v>3</v>
      </c>
    </row>
    <row r="31" spans="1:749">
      <c r="A31" s="29" t="s">
        <v>230</v>
      </c>
      <c r="B31" s="29" t="s">
        <v>231</v>
      </c>
      <c r="C31" s="29" t="s">
        <v>689</v>
      </c>
      <c r="D31" s="29" t="s">
        <v>1101</v>
      </c>
      <c r="E31" s="29"/>
      <c r="F31" s="29"/>
      <c r="G31" s="29"/>
      <c r="H31" s="29">
        <f t="shared" si="0"/>
        <v>0</v>
      </c>
    </row>
    <row r="32" spans="1:749">
      <c r="A32" s="29" t="s">
        <v>230</v>
      </c>
      <c r="B32" s="29" t="s">
        <v>231</v>
      </c>
      <c r="C32" s="29" t="s">
        <v>1676</v>
      </c>
      <c r="D32" s="29" t="s">
        <v>1080</v>
      </c>
      <c r="E32" s="29"/>
      <c r="F32" s="29"/>
      <c r="G32" s="29"/>
      <c r="H32" s="29">
        <f t="shared" si="0"/>
        <v>0</v>
      </c>
    </row>
    <row r="33" spans="1:8">
      <c r="A33" s="29" t="s">
        <v>230</v>
      </c>
      <c r="B33" s="29" t="s">
        <v>231</v>
      </c>
      <c r="C33" s="29" t="s">
        <v>1665</v>
      </c>
      <c r="D33" s="29" t="s">
        <v>1091</v>
      </c>
      <c r="E33" s="29"/>
      <c r="F33" s="29">
        <v>3</v>
      </c>
      <c r="G33" s="29"/>
      <c r="H33" s="29">
        <f t="shared" si="0"/>
        <v>3</v>
      </c>
    </row>
    <row r="34" spans="1:8">
      <c r="A34" s="29" t="s">
        <v>230</v>
      </c>
      <c r="B34" s="29" t="s">
        <v>231</v>
      </c>
      <c r="C34" s="29" t="s">
        <v>726</v>
      </c>
      <c r="D34" s="29" t="s">
        <v>1073</v>
      </c>
      <c r="E34" s="29"/>
      <c r="F34" s="29"/>
      <c r="G34" s="29"/>
      <c r="H34" s="29">
        <f t="shared" si="0"/>
        <v>0</v>
      </c>
    </row>
    <row r="35" spans="1:8">
      <c r="A35" s="29" t="s">
        <v>232</v>
      </c>
      <c r="B35" s="29" t="s">
        <v>233</v>
      </c>
      <c r="C35" s="29" t="s">
        <v>702</v>
      </c>
      <c r="D35" s="29" t="s">
        <v>1073</v>
      </c>
      <c r="E35" s="29"/>
      <c r="F35" s="29"/>
      <c r="G35" s="29"/>
      <c r="H35" s="29">
        <f t="shared" si="0"/>
        <v>0</v>
      </c>
    </row>
    <row r="36" spans="1:8">
      <c r="A36" s="29" t="s">
        <v>232</v>
      </c>
      <c r="B36" s="29" t="s">
        <v>233</v>
      </c>
      <c r="C36" s="29" t="s">
        <v>715</v>
      </c>
      <c r="D36" s="29" t="s">
        <v>1073</v>
      </c>
      <c r="E36" s="29"/>
      <c r="F36" s="29"/>
      <c r="G36" s="29"/>
      <c r="H36" s="29">
        <f t="shared" si="0"/>
        <v>0</v>
      </c>
    </row>
    <row r="37" spans="1:8">
      <c r="A37" s="29" t="s">
        <v>232</v>
      </c>
      <c r="B37" s="29" t="s">
        <v>233</v>
      </c>
      <c r="C37" s="29" t="s">
        <v>1677</v>
      </c>
      <c r="D37" s="29" t="s">
        <v>1329</v>
      </c>
      <c r="E37" s="29">
        <v>13</v>
      </c>
      <c r="F37" s="29"/>
      <c r="G37" s="29"/>
      <c r="H37" s="29">
        <f t="shared" si="0"/>
        <v>13</v>
      </c>
    </row>
    <row r="38" spans="1:8">
      <c r="A38" s="29" t="s">
        <v>232</v>
      </c>
      <c r="B38" s="29" t="s">
        <v>233</v>
      </c>
      <c r="C38" s="29" t="s">
        <v>862</v>
      </c>
      <c r="D38" s="29" t="s">
        <v>1074</v>
      </c>
      <c r="E38" s="29"/>
      <c r="F38" s="29"/>
      <c r="G38" s="29"/>
      <c r="H38" s="29">
        <f t="shared" si="0"/>
        <v>0</v>
      </c>
    </row>
    <row r="39" spans="1:8">
      <c r="A39" s="29" t="s">
        <v>232</v>
      </c>
      <c r="B39" s="29" t="s">
        <v>233</v>
      </c>
      <c r="C39" s="29" t="s">
        <v>871</v>
      </c>
      <c r="D39" s="29" t="s">
        <v>1074</v>
      </c>
      <c r="E39" s="29"/>
      <c r="F39" s="29"/>
      <c r="G39" s="29"/>
      <c r="H39" s="29">
        <f t="shared" si="0"/>
        <v>0</v>
      </c>
    </row>
    <row r="40" spans="1:8">
      <c r="A40" s="29" t="s">
        <v>232</v>
      </c>
      <c r="B40" s="29" t="s">
        <v>233</v>
      </c>
      <c r="C40" s="29" t="s">
        <v>915</v>
      </c>
      <c r="D40" s="29" t="s">
        <v>1073</v>
      </c>
      <c r="E40" s="29"/>
      <c r="F40" s="29"/>
      <c r="G40" s="29"/>
      <c r="H40" s="29">
        <f t="shared" si="0"/>
        <v>0</v>
      </c>
    </row>
    <row r="41" spans="1:8">
      <c r="A41" s="29" t="s">
        <v>232</v>
      </c>
      <c r="B41" s="29" t="s">
        <v>233</v>
      </c>
      <c r="C41" s="29" t="s">
        <v>915</v>
      </c>
      <c r="D41" s="29" t="s">
        <v>1074</v>
      </c>
      <c r="E41" s="29"/>
      <c r="F41" s="29"/>
      <c r="G41" s="29"/>
      <c r="H41" s="29">
        <f t="shared" si="0"/>
        <v>0</v>
      </c>
    </row>
    <row r="42" spans="1:8">
      <c r="A42" s="29" t="s">
        <v>232</v>
      </c>
      <c r="B42" s="29" t="s">
        <v>233</v>
      </c>
      <c r="C42" s="29" t="s">
        <v>916</v>
      </c>
      <c r="D42" s="29" t="s">
        <v>1073</v>
      </c>
      <c r="E42" s="29"/>
      <c r="F42" s="29"/>
      <c r="G42" s="29"/>
      <c r="H42" s="29">
        <f t="shared" si="0"/>
        <v>0</v>
      </c>
    </row>
    <row r="43" spans="1:8">
      <c r="A43" s="29" t="s">
        <v>232</v>
      </c>
      <c r="B43" s="29" t="s">
        <v>233</v>
      </c>
      <c r="C43" s="29" t="s">
        <v>951</v>
      </c>
      <c r="D43" s="29" t="s">
        <v>1073</v>
      </c>
      <c r="E43" s="29"/>
      <c r="F43" s="29"/>
      <c r="G43" s="29"/>
      <c r="H43" s="29">
        <f t="shared" si="0"/>
        <v>0</v>
      </c>
    </row>
    <row r="44" spans="1:8">
      <c r="A44" s="29" t="s">
        <v>234</v>
      </c>
      <c r="B44" s="29" t="s">
        <v>235</v>
      </c>
      <c r="C44" s="29" t="s">
        <v>1473</v>
      </c>
      <c r="D44" s="29" t="s">
        <v>1074</v>
      </c>
      <c r="E44" s="29">
        <v>3</v>
      </c>
      <c r="F44" s="29"/>
      <c r="G44" s="29"/>
      <c r="H44" s="29">
        <f t="shared" si="0"/>
        <v>3</v>
      </c>
    </row>
    <row r="45" spans="1:8">
      <c r="A45" s="29" t="s">
        <v>234</v>
      </c>
      <c r="B45" s="29" t="s">
        <v>235</v>
      </c>
      <c r="C45" s="29" t="s">
        <v>1545</v>
      </c>
      <c r="D45" s="29" t="s">
        <v>1077</v>
      </c>
      <c r="E45" s="29"/>
      <c r="F45" s="29">
        <v>13</v>
      </c>
      <c r="G45" s="29"/>
      <c r="H45" s="29">
        <f t="shared" si="0"/>
        <v>13</v>
      </c>
    </row>
    <row r="46" spans="1:8">
      <c r="A46" s="29" t="s">
        <v>234</v>
      </c>
      <c r="B46" s="29" t="s">
        <v>235</v>
      </c>
      <c r="C46" s="29" t="s">
        <v>925</v>
      </c>
      <c r="D46" s="29" t="s">
        <v>1073</v>
      </c>
      <c r="E46" s="29"/>
      <c r="F46" s="29"/>
      <c r="G46" s="29"/>
      <c r="H46" s="29">
        <f t="shared" si="0"/>
        <v>0</v>
      </c>
    </row>
    <row r="47" spans="1:8">
      <c r="A47" s="29" t="s">
        <v>234</v>
      </c>
      <c r="B47" s="29" t="s">
        <v>235</v>
      </c>
      <c r="C47" s="29" t="s">
        <v>948</v>
      </c>
      <c r="D47" s="29" t="s">
        <v>1074</v>
      </c>
      <c r="E47" s="29"/>
      <c r="F47" s="29"/>
      <c r="G47" s="29"/>
      <c r="H47" s="29">
        <f t="shared" si="0"/>
        <v>0</v>
      </c>
    </row>
    <row r="48" spans="1:8">
      <c r="A48" s="29" t="s">
        <v>236</v>
      </c>
      <c r="B48" s="29" t="s">
        <v>237</v>
      </c>
      <c r="C48" s="29" t="s">
        <v>702</v>
      </c>
      <c r="D48" s="29" t="s">
        <v>1073</v>
      </c>
      <c r="E48" s="29"/>
      <c r="F48" s="29"/>
      <c r="G48" s="29"/>
      <c r="H48" s="29">
        <f t="shared" si="0"/>
        <v>0</v>
      </c>
    </row>
    <row r="49" spans="1:8">
      <c r="A49" s="29" t="s">
        <v>236</v>
      </c>
      <c r="B49" s="29" t="s">
        <v>237</v>
      </c>
      <c r="C49" s="29" t="s">
        <v>791</v>
      </c>
      <c r="D49" s="29" t="s">
        <v>1073</v>
      </c>
      <c r="E49" s="29"/>
      <c r="F49" s="29"/>
      <c r="G49" s="29"/>
      <c r="H49" s="29">
        <f t="shared" si="0"/>
        <v>0</v>
      </c>
    </row>
    <row r="50" spans="1:8">
      <c r="A50" s="29" t="s">
        <v>236</v>
      </c>
      <c r="B50" s="29" t="s">
        <v>237</v>
      </c>
      <c r="C50" s="29" t="s">
        <v>538</v>
      </c>
      <c r="D50" s="29" t="s">
        <v>1075</v>
      </c>
      <c r="E50" s="29"/>
      <c r="F50" s="29"/>
      <c r="G50" s="29"/>
      <c r="H50" s="29">
        <f t="shared" si="0"/>
        <v>0</v>
      </c>
    </row>
    <row r="51" spans="1:8">
      <c r="A51" s="29" t="s">
        <v>236</v>
      </c>
      <c r="B51" s="29" t="s">
        <v>237</v>
      </c>
      <c r="C51" s="29" t="s">
        <v>1289</v>
      </c>
      <c r="D51" s="29" t="s">
        <v>1077</v>
      </c>
      <c r="E51" s="29">
        <v>1</v>
      </c>
      <c r="F51" s="29"/>
      <c r="G51" s="29"/>
      <c r="H51" s="29">
        <f t="shared" si="0"/>
        <v>1</v>
      </c>
    </row>
    <row r="52" spans="1:8">
      <c r="A52" s="29" t="s">
        <v>236</v>
      </c>
      <c r="B52" s="29" t="s">
        <v>237</v>
      </c>
      <c r="C52" s="29" t="s">
        <v>553</v>
      </c>
      <c r="D52" s="29" t="s">
        <v>1073</v>
      </c>
      <c r="E52" s="29"/>
      <c r="F52" s="29"/>
      <c r="G52" s="29"/>
      <c r="H52" s="29">
        <f t="shared" si="0"/>
        <v>0</v>
      </c>
    </row>
    <row r="53" spans="1:8">
      <c r="A53" s="29" t="s">
        <v>238</v>
      </c>
      <c r="B53" s="29" t="s">
        <v>239</v>
      </c>
      <c r="C53" s="29" t="s">
        <v>492</v>
      </c>
      <c r="D53" s="29" t="s">
        <v>1112</v>
      </c>
      <c r="E53" s="29">
        <v>37</v>
      </c>
      <c r="F53" s="29"/>
      <c r="G53" s="29"/>
      <c r="H53" s="29">
        <f t="shared" si="0"/>
        <v>37</v>
      </c>
    </row>
    <row r="54" spans="1:8">
      <c r="A54" s="29" t="s">
        <v>238</v>
      </c>
      <c r="B54" s="29" t="s">
        <v>239</v>
      </c>
      <c r="C54" s="29" t="s">
        <v>536</v>
      </c>
      <c r="D54" s="29" t="s">
        <v>1112</v>
      </c>
      <c r="E54" s="29">
        <v>11</v>
      </c>
      <c r="F54" s="29"/>
      <c r="G54" s="29"/>
      <c r="H54" s="29">
        <f t="shared" si="0"/>
        <v>11</v>
      </c>
    </row>
    <row r="55" spans="1:8">
      <c r="A55" s="29" t="s">
        <v>238</v>
      </c>
      <c r="B55" s="29" t="s">
        <v>239</v>
      </c>
      <c r="C55" s="29" t="s">
        <v>554</v>
      </c>
      <c r="D55" s="29" t="s">
        <v>1112</v>
      </c>
      <c r="E55" s="29"/>
      <c r="F55" s="29"/>
      <c r="G55" s="29"/>
      <c r="H55" s="29">
        <f t="shared" si="0"/>
        <v>0</v>
      </c>
    </row>
    <row r="56" spans="1:8">
      <c r="A56" s="29" t="s">
        <v>238</v>
      </c>
      <c r="B56" s="29" t="s">
        <v>239</v>
      </c>
      <c r="C56" s="29" t="s">
        <v>557</v>
      </c>
      <c r="D56" s="29" t="s">
        <v>1436</v>
      </c>
      <c r="E56" s="29"/>
      <c r="F56" s="29"/>
      <c r="G56" s="29"/>
      <c r="H56" s="29">
        <f t="shared" si="0"/>
        <v>0</v>
      </c>
    </row>
    <row r="57" spans="1:8">
      <c r="A57" s="29" t="s">
        <v>238</v>
      </c>
      <c r="B57" s="29" t="s">
        <v>239</v>
      </c>
      <c r="C57" s="29" t="s">
        <v>893</v>
      </c>
      <c r="D57" s="29" t="s">
        <v>1074</v>
      </c>
      <c r="E57" s="29"/>
      <c r="F57" s="29"/>
      <c r="G57" s="29"/>
      <c r="H57" s="29">
        <f t="shared" si="0"/>
        <v>0</v>
      </c>
    </row>
    <row r="58" spans="1:8">
      <c r="A58" s="29" t="s">
        <v>238</v>
      </c>
      <c r="B58" s="29" t="s">
        <v>239</v>
      </c>
      <c r="C58" s="29" t="s">
        <v>968</v>
      </c>
      <c r="D58" s="29" t="s">
        <v>1093</v>
      </c>
      <c r="E58" s="29"/>
      <c r="F58" s="29"/>
      <c r="G58" s="29"/>
      <c r="H58" s="29">
        <f t="shared" si="0"/>
        <v>0</v>
      </c>
    </row>
    <row r="59" spans="1:8">
      <c r="A59" s="29" t="s">
        <v>238</v>
      </c>
      <c r="B59" s="29" t="s">
        <v>239</v>
      </c>
      <c r="C59" s="29" t="s">
        <v>576</v>
      </c>
      <c r="D59" s="29" t="s">
        <v>1073</v>
      </c>
      <c r="E59" s="29"/>
      <c r="F59" s="29"/>
      <c r="G59" s="29"/>
      <c r="H59" s="29">
        <f t="shared" si="0"/>
        <v>0</v>
      </c>
    </row>
    <row r="60" spans="1:8">
      <c r="A60" s="29" t="s">
        <v>238</v>
      </c>
      <c r="B60" s="29" t="s">
        <v>239</v>
      </c>
      <c r="C60" s="29" t="s">
        <v>1059</v>
      </c>
      <c r="D60" s="29" t="s">
        <v>1074</v>
      </c>
      <c r="E60" s="29"/>
      <c r="F60" s="29"/>
      <c r="G60" s="29"/>
      <c r="H60" s="29">
        <f t="shared" si="0"/>
        <v>0</v>
      </c>
    </row>
    <row r="61" spans="1:8">
      <c r="A61" s="29" t="s">
        <v>240</v>
      </c>
      <c r="B61" s="29" t="s">
        <v>241</v>
      </c>
      <c r="C61" s="29" t="s">
        <v>693</v>
      </c>
      <c r="D61" s="29" t="s">
        <v>1073</v>
      </c>
      <c r="E61" s="29"/>
      <c r="F61" s="29"/>
      <c r="G61" s="29"/>
      <c r="H61" s="29">
        <f t="shared" si="0"/>
        <v>0</v>
      </c>
    </row>
    <row r="62" spans="1:8">
      <c r="A62" s="29" t="s">
        <v>240</v>
      </c>
      <c r="B62" s="29" t="s">
        <v>241</v>
      </c>
      <c r="C62" s="29" t="s">
        <v>702</v>
      </c>
      <c r="D62" s="29" t="s">
        <v>1073</v>
      </c>
      <c r="E62" s="29">
        <v>4</v>
      </c>
      <c r="F62" s="29"/>
      <c r="G62" s="29"/>
      <c r="H62" s="29">
        <f t="shared" si="0"/>
        <v>4</v>
      </c>
    </row>
    <row r="63" spans="1:8">
      <c r="A63" s="29" t="s">
        <v>240</v>
      </c>
      <c r="B63" s="29" t="s">
        <v>241</v>
      </c>
      <c r="C63" s="29" t="s">
        <v>705</v>
      </c>
      <c r="D63" s="29" t="s">
        <v>1073</v>
      </c>
      <c r="E63" s="29"/>
      <c r="F63" s="29"/>
      <c r="G63" s="29"/>
      <c r="H63" s="29">
        <f t="shared" si="0"/>
        <v>0</v>
      </c>
    </row>
    <row r="64" spans="1:8">
      <c r="A64" s="29" t="s">
        <v>240</v>
      </c>
      <c r="B64" s="29" t="s">
        <v>241</v>
      </c>
      <c r="C64" s="29" t="s">
        <v>705</v>
      </c>
      <c r="D64" s="29" t="s">
        <v>1074</v>
      </c>
      <c r="E64" s="29"/>
      <c r="F64" s="29"/>
      <c r="G64" s="29"/>
      <c r="H64" s="29">
        <f t="shared" si="0"/>
        <v>0</v>
      </c>
    </row>
    <row r="65" spans="1:8">
      <c r="A65" s="29" t="s">
        <v>240</v>
      </c>
      <c r="B65" s="29" t="s">
        <v>241</v>
      </c>
      <c r="C65" s="29" t="s">
        <v>707</v>
      </c>
      <c r="D65" s="29" t="s">
        <v>1073</v>
      </c>
      <c r="E65" s="29"/>
      <c r="F65" s="29"/>
      <c r="G65" s="29"/>
      <c r="H65" s="29">
        <f t="shared" si="0"/>
        <v>0</v>
      </c>
    </row>
    <row r="66" spans="1:8">
      <c r="A66" s="29" t="s">
        <v>240</v>
      </c>
      <c r="B66" s="29" t="s">
        <v>241</v>
      </c>
      <c r="C66" s="29" t="s">
        <v>710</v>
      </c>
      <c r="D66" s="29" t="s">
        <v>1073</v>
      </c>
      <c r="E66" s="29"/>
      <c r="F66" s="29"/>
      <c r="G66" s="29"/>
      <c r="H66" s="29">
        <f t="shared" si="0"/>
        <v>0</v>
      </c>
    </row>
    <row r="67" spans="1:8">
      <c r="A67" s="29" t="s">
        <v>240</v>
      </c>
      <c r="B67" s="29" t="s">
        <v>241</v>
      </c>
      <c r="C67" s="29" t="s">
        <v>720</v>
      </c>
      <c r="D67" s="29" t="s">
        <v>1073</v>
      </c>
      <c r="E67" s="29"/>
      <c r="F67" s="29"/>
      <c r="G67" s="29"/>
      <c r="H67" s="29">
        <f t="shared" si="0"/>
        <v>0</v>
      </c>
    </row>
    <row r="68" spans="1:8">
      <c r="A68" s="29" t="s">
        <v>240</v>
      </c>
      <c r="B68" s="29" t="s">
        <v>241</v>
      </c>
      <c r="C68" s="29" t="s">
        <v>720</v>
      </c>
      <c r="D68" s="29" t="s">
        <v>1074</v>
      </c>
      <c r="E68" s="29"/>
      <c r="F68" s="29"/>
      <c r="G68" s="29"/>
      <c r="H68" s="29">
        <f t="shared" si="0"/>
        <v>0</v>
      </c>
    </row>
    <row r="69" spans="1:8">
      <c r="A69" s="29" t="s">
        <v>240</v>
      </c>
      <c r="B69" s="29" t="s">
        <v>241</v>
      </c>
      <c r="C69" s="29" t="s">
        <v>507</v>
      </c>
      <c r="D69" s="29" t="s">
        <v>1075</v>
      </c>
      <c r="E69" s="29"/>
      <c r="F69" s="29"/>
      <c r="G69" s="29"/>
      <c r="H69" s="29">
        <f t="shared" si="0"/>
        <v>0</v>
      </c>
    </row>
    <row r="70" spans="1:8">
      <c r="A70" s="29" t="s">
        <v>240</v>
      </c>
      <c r="B70" s="29" t="s">
        <v>241</v>
      </c>
      <c r="C70" s="29" t="s">
        <v>507</v>
      </c>
      <c r="D70" s="29" t="s">
        <v>1080</v>
      </c>
      <c r="E70" s="29">
        <v>3</v>
      </c>
      <c r="F70" s="29"/>
      <c r="G70" s="29"/>
      <c r="H70" s="29">
        <f t="shared" si="0"/>
        <v>3</v>
      </c>
    </row>
    <row r="71" spans="1:8">
      <c r="A71" s="29" t="s">
        <v>240</v>
      </c>
      <c r="B71" s="29" t="s">
        <v>241</v>
      </c>
      <c r="C71" s="29" t="s">
        <v>726</v>
      </c>
      <c r="D71" s="29" t="s">
        <v>1073</v>
      </c>
      <c r="E71" s="29"/>
      <c r="F71" s="29"/>
      <c r="G71" s="29"/>
      <c r="H71" s="29">
        <f t="shared" si="0"/>
        <v>0</v>
      </c>
    </row>
    <row r="72" spans="1:8">
      <c r="A72" s="29" t="s">
        <v>240</v>
      </c>
      <c r="B72" s="29" t="s">
        <v>241</v>
      </c>
      <c r="C72" s="29" t="s">
        <v>727</v>
      </c>
      <c r="D72" s="29" t="s">
        <v>1074</v>
      </c>
      <c r="E72" s="29"/>
      <c r="F72" s="29"/>
      <c r="G72" s="29"/>
      <c r="H72" s="29">
        <f t="shared" si="0"/>
        <v>0</v>
      </c>
    </row>
    <row r="73" spans="1:8">
      <c r="A73" s="29" t="s">
        <v>240</v>
      </c>
      <c r="B73" s="29" t="s">
        <v>241</v>
      </c>
      <c r="C73" s="29" t="s">
        <v>512</v>
      </c>
      <c r="D73" s="29" t="s">
        <v>1074</v>
      </c>
      <c r="E73" s="29">
        <v>2</v>
      </c>
      <c r="F73" s="29"/>
      <c r="G73" s="29"/>
      <c r="H73" s="29">
        <f t="shared" si="0"/>
        <v>2</v>
      </c>
    </row>
    <row r="74" spans="1:8">
      <c r="A74" s="29" t="s">
        <v>240</v>
      </c>
      <c r="B74" s="29" t="s">
        <v>241</v>
      </c>
      <c r="C74" s="29" t="s">
        <v>517</v>
      </c>
      <c r="D74" s="29" t="s">
        <v>1075</v>
      </c>
      <c r="E74" s="29"/>
      <c r="F74" s="29"/>
      <c r="G74" s="29"/>
      <c r="H74" s="29">
        <f t="shared" si="0"/>
        <v>0</v>
      </c>
    </row>
    <row r="75" spans="1:8">
      <c r="A75" s="29" t="s">
        <v>240</v>
      </c>
      <c r="B75" s="29" t="s">
        <v>241</v>
      </c>
      <c r="C75" s="29" t="s">
        <v>1678</v>
      </c>
      <c r="D75" s="29" t="s">
        <v>1074</v>
      </c>
      <c r="E75" s="29">
        <v>12</v>
      </c>
      <c r="F75" s="29"/>
      <c r="G75" s="29"/>
      <c r="H75" s="29">
        <f t="shared" si="0"/>
        <v>12</v>
      </c>
    </row>
    <row r="76" spans="1:8">
      <c r="A76" s="29" t="s">
        <v>240</v>
      </c>
      <c r="B76" s="29" t="s">
        <v>241</v>
      </c>
      <c r="C76" s="29" t="s">
        <v>1594</v>
      </c>
      <c r="D76" s="29" t="s">
        <v>1073</v>
      </c>
      <c r="E76" s="29"/>
      <c r="F76" s="29"/>
      <c r="G76" s="29"/>
      <c r="H76" s="29">
        <f t="shared" si="0"/>
        <v>0</v>
      </c>
    </row>
    <row r="77" spans="1:8">
      <c r="A77" s="29" t="s">
        <v>240</v>
      </c>
      <c r="B77" s="29" t="s">
        <v>241</v>
      </c>
      <c r="C77" s="29" t="s">
        <v>770</v>
      </c>
      <c r="D77" s="29" t="s">
        <v>1073</v>
      </c>
      <c r="E77" s="29"/>
      <c r="F77" s="29"/>
      <c r="G77" s="29"/>
      <c r="H77" s="29">
        <f t="shared" si="0"/>
        <v>0</v>
      </c>
    </row>
    <row r="78" spans="1:8">
      <c r="A78" s="29" t="s">
        <v>240</v>
      </c>
      <c r="B78" s="29" t="s">
        <v>241</v>
      </c>
      <c r="C78" s="29" t="s">
        <v>782</v>
      </c>
      <c r="D78" s="29" t="s">
        <v>1073</v>
      </c>
      <c r="E78" s="29"/>
      <c r="F78" s="29"/>
      <c r="G78" s="29"/>
      <c r="H78" s="29">
        <f t="shared" si="0"/>
        <v>0</v>
      </c>
    </row>
    <row r="79" spans="1:8">
      <c r="A79" s="29" t="s">
        <v>240</v>
      </c>
      <c r="B79" s="29" t="s">
        <v>241</v>
      </c>
      <c r="C79" s="29" t="s">
        <v>782</v>
      </c>
      <c r="D79" s="29" t="s">
        <v>1436</v>
      </c>
      <c r="E79" s="29"/>
      <c r="F79" s="29"/>
      <c r="G79" s="29"/>
      <c r="H79" s="29">
        <f t="shared" si="0"/>
        <v>0</v>
      </c>
    </row>
    <row r="80" spans="1:8">
      <c r="A80" s="29" t="s">
        <v>240</v>
      </c>
      <c r="B80" s="29" t="s">
        <v>241</v>
      </c>
      <c r="C80" s="29" t="s">
        <v>785</v>
      </c>
      <c r="D80" s="29" t="s">
        <v>1073</v>
      </c>
      <c r="E80" s="29"/>
      <c r="F80" s="29"/>
      <c r="G80" s="29"/>
      <c r="H80" s="29">
        <f t="shared" si="0"/>
        <v>0</v>
      </c>
    </row>
    <row r="81" spans="1:8">
      <c r="A81" s="29" t="s">
        <v>240</v>
      </c>
      <c r="B81" s="29" t="s">
        <v>241</v>
      </c>
      <c r="C81" s="29" t="s">
        <v>835</v>
      </c>
      <c r="D81" s="29" t="s">
        <v>1073</v>
      </c>
      <c r="E81" s="29"/>
      <c r="F81" s="29"/>
      <c r="G81" s="29"/>
      <c r="H81" s="29">
        <f t="shared" si="0"/>
        <v>0</v>
      </c>
    </row>
    <row r="82" spans="1:8">
      <c r="A82" s="29" t="s">
        <v>240</v>
      </c>
      <c r="B82" s="29" t="s">
        <v>241</v>
      </c>
      <c r="C82" s="29" t="s">
        <v>840</v>
      </c>
      <c r="D82" s="29" t="s">
        <v>1073</v>
      </c>
      <c r="E82" s="29"/>
      <c r="F82" s="29"/>
      <c r="G82" s="29"/>
      <c r="H82" s="29">
        <f t="shared" si="0"/>
        <v>0</v>
      </c>
    </row>
    <row r="83" spans="1:8">
      <c r="A83" s="29" t="s">
        <v>240</v>
      </c>
      <c r="B83" s="29" t="s">
        <v>241</v>
      </c>
      <c r="C83" s="29" t="s">
        <v>851</v>
      </c>
      <c r="D83" s="29" t="s">
        <v>1074</v>
      </c>
      <c r="E83" s="29"/>
      <c r="F83" s="29"/>
      <c r="G83" s="29"/>
      <c r="H83" s="29">
        <f t="shared" si="0"/>
        <v>0</v>
      </c>
    </row>
    <row r="84" spans="1:8">
      <c r="A84" s="29" t="s">
        <v>240</v>
      </c>
      <c r="B84" s="29" t="s">
        <v>241</v>
      </c>
      <c r="C84" s="29" t="s">
        <v>858</v>
      </c>
      <c r="D84" s="29" t="s">
        <v>1073</v>
      </c>
      <c r="E84" s="29">
        <v>2</v>
      </c>
      <c r="F84" s="29"/>
      <c r="G84" s="29"/>
      <c r="H84" s="29">
        <f t="shared" si="0"/>
        <v>2</v>
      </c>
    </row>
    <row r="85" spans="1:8">
      <c r="A85" s="29" t="s">
        <v>240</v>
      </c>
      <c r="B85" s="29" t="s">
        <v>241</v>
      </c>
      <c r="C85" s="29" t="s">
        <v>858</v>
      </c>
      <c r="D85" s="29" t="s">
        <v>1074</v>
      </c>
      <c r="E85" s="29"/>
      <c r="F85" s="29"/>
      <c r="G85" s="29"/>
      <c r="H85" s="29">
        <f t="shared" si="0"/>
        <v>0</v>
      </c>
    </row>
    <row r="86" spans="1:8">
      <c r="A86" s="29" t="s">
        <v>240</v>
      </c>
      <c r="B86" s="29" t="s">
        <v>241</v>
      </c>
      <c r="C86" s="29" t="s">
        <v>1663</v>
      </c>
      <c r="D86" s="29" t="s">
        <v>1073</v>
      </c>
      <c r="E86" s="29"/>
      <c r="F86" s="29"/>
      <c r="G86" s="29"/>
      <c r="H86" s="29">
        <f t="shared" si="0"/>
        <v>0</v>
      </c>
    </row>
    <row r="87" spans="1:8">
      <c r="A87" s="29" t="s">
        <v>240</v>
      </c>
      <c r="B87" s="29" t="s">
        <v>241</v>
      </c>
      <c r="C87" s="29" t="s">
        <v>926</v>
      </c>
      <c r="D87" s="29" t="s">
        <v>1073</v>
      </c>
      <c r="E87" s="29"/>
      <c r="F87" s="29"/>
      <c r="G87" s="29"/>
      <c r="H87" s="29">
        <f t="shared" si="0"/>
        <v>0</v>
      </c>
    </row>
    <row r="88" spans="1:8">
      <c r="A88" s="29" t="s">
        <v>240</v>
      </c>
      <c r="B88" s="29" t="s">
        <v>241</v>
      </c>
      <c r="C88" s="29" t="s">
        <v>1578</v>
      </c>
      <c r="D88" s="29" t="s">
        <v>1679</v>
      </c>
      <c r="E88" s="29"/>
      <c r="F88" s="29"/>
      <c r="G88" s="29"/>
      <c r="H88" s="29">
        <f t="shared" ref="H88:H151" si="1">E88+F88+G88</f>
        <v>0</v>
      </c>
    </row>
    <row r="89" spans="1:8">
      <c r="A89" s="29" t="s">
        <v>240</v>
      </c>
      <c r="B89" s="29" t="s">
        <v>241</v>
      </c>
      <c r="C89" s="29" t="s">
        <v>1059</v>
      </c>
      <c r="D89" s="29" t="s">
        <v>1074</v>
      </c>
      <c r="E89" s="29"/>
      <c r="F89" s="29"/>
      <c r="G89" s="29"/>
      <c r="H89" s="29">
        <f t="shared" si="1"/>
        <v>0</v>
      </c>
    </row>
    <row r="90" spans="1:8">
      <c r="A90" s="29" t="s">
        <v>242</v>
      </c>
      <c r="B90" s="29" t="s">
        <v>243</v>
      </c>
      <c r="C90" s="29" t="s">
        <v>1680</v>
      </c>
      <c r="D90" s="29" t="s">
        <v>1681</v>
      </c>
      <c r="E90" s="29"/>
      <c r="F90" s="29"/>
      <c r="G90" s="29"/>
      <c r="H90" s="29">
        <f t="shared" si="1"/>
        <v>0</v>
      </c>
    </row>
    <row r="91" spans="1:8">
      <c r="A91" s="29" t="s">
        <v>242</v>
      </c>
      <c r="B91" s="29" t="s">
        <v>243</v>
      </c>
      <c r="C91" s="29" t="s">
        <v>1659</v>
      </c>
      <c r="D91" s="29" t="s">
        <v>1175</v>
      </c>
      <c r="E91" s="29"/>
      <c r="F91" s="29"/>
      <c r="G91" s="29"/>
      <c r="H91" s="29">
        <f t="shared" si="1"/>
        <v>0</v>
      </c>
    </row>
    <row r="92" spans="1:8">
      <c r="A92" s="29" t="s">
        <v>242</v>
      </c>
      <c r="B92" s="29" t="s">
        <v>243</v>
      </c>
      <c r="C92" s="29" t="s">
        <v>702</v>
      </c>
      <c r="D92" s="29" t="s">
        <v>1073</v>
      </c>
      <c r="E92" s="29"/>
      <c r="F92" s="29"/>
      <c r="G92" s="29"/>
      <c r="H92" s="29">
        <f t="shared" si="1"/>
        <v>0</v>
      </c>
    </row>
    <row r="93" spans="1:8">
      <c r="A93" s="29" t="s">
        <v>242</v>
      </c>
      <c r="B93" s="29" t="s">
        <v>243</v>
      </c>
      <c r="C93" s="29" t="s">
        <v>1194</v>
      </c>
      <c r="D93" s="29" t="s">
        <v>1073</v>
      </c>
      <c r="E93" s="29"/>
      <c r="F93" s="29"/>
      <c r="G93" s="29"/>
      <c r="H93" s="29">
        <f t="shared" si="1"/>
        <v>0</v>
      </c>
    </row>
    <row r="94" spans="1:8">
      <c r="A94" s="29" t="s">
        <v>242</v>
      </c>
      <c r="B94" s="29" t="s">
        <v>243</v>
      </c>
      <c r="C94" s="29" t="s">
        <v>1658</v>
      </c>
      <c r="D94" s="29" t="s">
        <v>1074</v>
      </c>
      <c r="E94" s="29">
        <v>2</v>
      </c>
      <c r="F94" s="29"/>
      <c r="G94" s="29"/>
      <c r="H94" s="29">
        <f t="shared" si="1"/>
        <v>2</v>
      </c>
    </row>
    <row r="95" spans="1:8">
      <c r="A95" s="29" t="s">
        <v>242</v>
      </c>
      <c r="B95" s="29" t="s">
        <v>243</v>
      </c>
      <c r="C95" s="29" t="s">
        <v>1682</v>
      </c>
      <c r="D95" s="29" t="s">
        <v>1675</v>
      </c>
      <c r="E95" s="29">
        <v>11</v>
      </c>
      <c r="F95" s="29"/>
      <c r="G95" s="29"/>
      <c r="H95" s="29">
        <f t="shared" si="1"/>
        <v>11</v>
      </c>
    </row>
    <row r="96" spans="1:8">
      <c r="A96" s="29" t="s">
        <v>242</v>
      </c>
      <c r="B96" s="29" t="s">
        <v>243</v>
      </c>
      <c r="C96" s="29" t="s">
        <v>860</v>
      </c>
      <c r="D96" s="29" t="s">
        <v>1073</v>
      </c>
      <c r="E96" s="29"/>
      <c r="F96" s="29"/>
      <c r="G96" s="29"/>
      <c r="H96" s="29">
        <f t="shared" si="1"/>
        <v>0</v>
      </c>
    </row>
    <row r="97" spans="1:8">
      <c r="A97" s="29" t="s">
        <v>242</v>
      </c>
      <c r="B97" s="29" t="s">
        <v>243</v>
      </c>
      <c r="C97" s="29" t="s">
        <v>904</v>
      </c>
      <c r="D97" s="29" t="s">
        <v>1074</v>
      </c>
      <c r="E97" s="29"/>
      <c r="F97" s="29"/>
      <c r="G97" s="29"/>
      <c r="H97" s="29">
        <f t="shared" si="1"/>
        <v>0</v>
      </c>
    </row>
    <row r="98" spans="1:8">
      <c r="A98" s="29" t="s">
        <v>244</v>
      </c>
      <c r="B98" s="29" t="s">
        <v>245</v>
      </c>
      <c r="C98" s="29" t="s">
        <v>1656</v>
      </c>
      <c r="D98" s="29" t="s">
        <v>1080</v>
      </c>
      <c r="E98" s="29"/>
      <c r="F98" s="29"/>
      <c r="G98" s="29"/>
      <c r="H98" s="29">
        <f t="shared" si="1"/>
        <v>0</v>
      </c>
    </row>
    <row r="99" spans="1:8">
      <c r="A99" s="29" t="s">
        <v>244</v>
      </c>
      <c r="B99" s="29" t="s">
        <v>245</v>
      </c>
      <c r="C99" s="29" t="s">
        <v>481</v>
      </c>
      <c r="D99" s="29" t="s">
        <v>1073</v>
      </c>
      <c r="E99" s="29"/>
      <c r="F99" s="29"/>
      <c r="G99" s="29"/>
      <c r="H99" s="29">
        <f t="shared" si="1"/>
        <v>0</v>
      </c>
    </row>
    <row r="100" spans="1:8">
      <c r="A100" s="29" t="s">
        <v>244</v>
      </c>
      <c r="B100" s="29" t="s">
        <v>245</v>
      </c>
      <c r="C100" s="29" t="s">
        <v>481</v>
      </c>
      <c r="D100" s="29" t="s">
        <v>1074</v>
      </c>
      <c r="E100" s="29">
        <v>1</v>
      </c>
      <c r="F100" s="29"/>
      <c r="G100" s="29"/>
      <c r="H100" s="29">
        <f t="shared" si="1"/>
        <v>1</v>
      </c>
    </row>
    <row r="101" spans="1:8">
      <c r="A101" s="29" t="s">
        <v>244</v>
      </c>
      <c r="B101" s="29" t="s">
        <v>245</v>
      </c>
      <c r="C101" s="29" t="s">
        <v>702</v>
      </c>
      <c r="D101" s="29" t="s">
        <v>1073</v>
      </c>
      <c r="E101" s="29"/>
      <c r="F101" s="29"/>
      <c r="G101" s="29"/>
      <c r="H101" s="29">
        <f t="shared" si="1"/>
        <v>0</v>
      </c>
    </row>
    <row r="102" spans="1:8">
      <c r="A102" s="29" t="s">
        <v>244</v>
      </c>
      <c r="B102" s="29" t="s">
        <v>245</v>
      </c>
      <c r="C102" s="29" t="s">
        <v>1655</v>
      </c>
      <c r="D102" s="29" t="s">
        <v>1073</v>
      </c>
      <c r="E102" s="29"/>
      <c r="F102" s="29"/>
      <c r="G102" s="29"/>
      <c r="H102" s="29">
        <f t="shared" si="1"/>
        <v>0</v>
      </c>
    </row>
    <row r="103" spans="1:8">
      <c r="A103" s="29" t="s">
        <v>244</v>
      </c>
      <c r="B103" s="29" t="s">
        <v>245</v>
      </c>
      <c r="C103" s="29" t="s">
        <v>1655</v>
      </c>
      <c r="D103" s="29" t="s">
        <v>1074</v>
      </c>
      <c r="E103" s="29"/>
      <c r="F103" s="29"/>
      <c r="G103" s="29"/>
      <c r="H103" s="29">
        <f t="shared" si="1"/>
        <v>0</v>
      </c>
    </row>
    <row r="104" spans="1:8">
      <c r="A104" s="29" t="s">
        <v>244</v>
      </c>
      <c r="B104" s="29" t="s">
        <v>245</v>
      </c>
      <c r="C104" s="29" t="s">
        <v>821</v>
      </c>
      <c r="D104" s="29" t="s">
        <v>1683</v>
      </c>
      <c r="E104" s="29"/>
      <c r="F104" s="29"/>
      <c r="G104" s="29"/>
      <c r="H104" s="29">
        <f t="shared" si="1"/>
        <v>0</v>
      </c>
    </row>
    <row r="105" spans="1:8">
      <c r="A105" s="29" t="s">
        <v>246</v>
      </c>
      <c r="B105" s="29" t="s">
        <v>247</v>
      </c>
      <c r="C105" s="29" t="s">
        <v>1684</v>
      </c>
      <c r="D105" s="29" t="s">
        <v>1398</v>
      </c>
      <c r="E105" s="29">
        <v>16</v>
      </c>
      <c r="F105" s="29">
        <v>186</v>
      </c>
      <c r="G105" s="29"/>
      <c r="H105" s="29">
        <f t="shared" si="1"/>
        <v>202</v>
      </c>
    </row>
    <row r="106" spans="1:8">
      <c r="A106" s="29" t="s">
        <v>246</v>
      </c>
      <c r="B106" s="29" t="s">
        <v>247</v>
      </c>
      <c r="C106" s="29" t="s">
        <v>1685</v>
      </c>
      <c r="D106" s="29" t="s">
        <v>1080</v>
      </c>
      <c r="E106" s="29"/>
      <c r="F106" s="29"/>
      <c r="G106" s="29"/>
      <c r="H106" s="29">
        <f t="shared" si="1"/>
        <v>0</v>
      </c>
    </row>
    <row r="107" spans="1:8">
      <c r="A107" s="29" t="s">
        <v>246</v>
      </c>
      <c r="B107" s="29" t="s">
        <v>247</v>
      </c>
      <c r="C107" s="29" t="s">
        <v>1686</v>
      </c>
      <c r="D107" s="29" t="s">
        <v>1398</v>
      </c>
      <c r="E107" s="29">
        <v>1</v>
      </c>
      <c r="F107" s="29"/>
      <c r="G107" s="29"/>
      <c r="H107" s="29">
        <f t="shared" si="1"/>
        <v>1</v>
      </c>
    </row>
    <row r="108" spans="1:8">
      <c r="A108" s="29" t="s">
        <v>246</v>
      </c>
      <c r="B108" s="29" t="s">
        <v>247</v>
      </c>
      <c r="C108" s="29" t="s">
        <v>1687</v>
      </c>
      <c r="D108" s="29" t="s">
        <v>1398</v>
      </c>
      <c r="E108" s="29">
        <v>3</v>
      </c>
      <c r="F108" s="29"/>
      <c r="G108" s="29"/>
      <c r="H108" s="29">
        <f t="shared" si="1"/>
        <v>3</v>
      </c>
    </row>
    <row r="109" spans="1:8">
      <c r="A109" s="29" t="s">
        <v>246</v>
      </c>
      <c r="B109" s="29" t="s">
        <v>247</v>
      </c>
      <c r="C109" s="29" t="s">
        <v>1651</v>
      </c>
      <c r="D109" s="29" t="s">
        <v>1102</v>
      </c>
      <c r="E109" s="29"/>
      <c r="F109" s="29">
        <v>1</v>
      </c>
      <c r="G109" s="29"/>
      <c r="H109" s="29">
        <f t="shared" si="1"/>
        <v>1</v>
      </c>
    </row>
    <row r="110" spans="1:8">
      <c r="A110" s="29" t="s">
        <v>246</v>
      </c>
      <c r="B110" s="29" t="s">
        <v>247</v>
      </c>
      <c r="C110" s="29" t="s">
        <v>1650</v>
      </c>
      <c r="D110" s="29" t="s">
        <v>1134</v>
      </c>
      <c r="E110" s="29"/>
      <c r="F110" s="29"/>
      <c r="G110" s="29"/>
      <c r="H110" s="29">
        <f t="shared" si="1"/>
        <v>0</v>
      </c>
    </row>
    <row r="111" spans="1:8">
      <c r="A111" s="29" t="s">
        <v>246</v>
      </c>
      <c r="B111" s="29" t="s">
        <v>247</v>
      </c>
      <c r="C111" s="29" t="s">
        <v>656</v>
      </c>
      <c r="D111" s="29" t="s">
        <v>1073</v>
      </c>
      <c r="E111" s="29">
        <v>4</v>
      </c>
      <c r="F111" s="29"/>
      <c r="G111" s="29"/>
      <c r="H111" s="29">
        <f t="shared" si="1"/>
        <v>4</v>
      </c>
    </row>
    <row r="112" spans="1:8">
      <c r="A112" s="29" t="s">
        <v>246</v>
      </c>
      <c r="B112" s="29" t="s">
        <v>247</v>
      </c>
      <c r="C112" s="29" t="s">
        <v>1688</v>
      </c>
      <c r="D112" s="29" t="s">
        <v>1398</v>
      </c>
      <c r="E112" s="29">
        <v>7</v>
      </c>
      <c r="F112" s="29"/>
      <c r="G112" s="29"/>
      <c r="H112" s="29">
        <f t="shared" si="1"/>
        <v>7</v>
      </c>
    </row>
    <row r="113" spans="1:8">
      <c r="A113" s="29" t="s">
        <v>246</v>
      </c>
      <c r="B113" s="29" t="s">
        <v>247</v>
      </c>
      <c r="C113" s="29" t="s">
        <v>687</v>
      </c>
      <c r="D113" s="29" t="s">
        <v>1675</v>
      </c>
      <c r="E113" s="29">
        <v>11</v>
      </c>
      <c r="F113" s="29"/>
      <c r="G113" s="29"/>
      <c r="H113" s="29">
        <f t="shared" si="1"/>
        <v>11</v>
      </c>
    </row>
    <row r="114" spans="1:8">
      <c r="A114" s="29" t="s">
        <v>246</v>
      </c>
      <c r="B114" s="29" t="s">
        <v>247</v>
      </c>
      <c r="C114" s="29" t="s">
        <v>1676</v>
      </c>
      <c r="D114" s="29" t="s">
        <v>1080</v>
      </c>
      <c r="E114" s="29"/>
      <c r="F114" s="29"/>
      <c r="G114" s="29"/>
      <c r="H114" s="29">
        <f t="shared" si="1"/>
        <v>0</v>
      </c>
    </row>
    <row r="115" spans="1:8">
      <c r="A115" s="29" t="s">
        <v>246</v>
      </c>
      <c r="B115" s="29" t="s">
        <v>247</v>
      </c>
      <c r="C115" s="29" t="s">
        <v>1649</v>
      </c>
      <c r="D115" s="29" t="s">
        <v>1073</v>
      </c>
      <c r="E115" s="29"/>
      <c r="F115" s="29"/>
      <c r="G115" s="29"/>
      <c r="H115" s="29">
        <f t="shared" si="1"/>
        <v>0</v>
      </c>
    </row>
    <row r="116" spans="1:8">
      <c r="A116" s="29" t="s">
        <v>246</v>
      </c>
      <c r="B116" s="29" t="s">
        <v>247</v>
      </c>
      <c r="C116" s="29" t="s">
        <v>713</v>
      </c>
      <c r="D116" s="29" t="s">
        <v>1675</v>
      </c>
      <c r="E116" s="29">
        <v>9</v>
      </c>
      <c r="F116" s="29"/>
      <c r="G116" s="29"/>
      <c r="H116" s="29">
        <f t="shared" si="1"/>
        <v>9</v>
      </c>
    </row>
    <row r="117" spans="1:8">
      <c r="A117" s="29" t="s">
        <v>246</v>
      </c>
      <c r="B117" s="29" t="s">
        <v>247</v>
      </c>
      <c r="C117" s="29" t="s">
        <v>1689</v>
      </c>
      <c r="D117" s="29" t="s">
        <v>1675</v>
      </c>
      <c r="E117" s="29">
        <v>9</v>
      </c>
      <c r="F117" s="29"/>
      <c r="G117" s="29"/>
      <c r="H117" s="29">
        <f t="shared" si="1"/>
        <v>9</v>
      </c>
    </row>
    <row r="118" spans="1:8">
      <c r="A118" s="29" t="s">
        <v>246</v>
      </c>
      <c r="B118" s="29" t="s">
        <v>247</v>
      </c>
      <c r="C118" s="29" t="s">
        <v>1648</v>
      </c>
      <c r="D118" s="29" t="s">
        <v>1073</v>
      </c>
      <c r="E118" s="29"/>
      <c r="F118" s="29"/>
      <c r="G118" s="29"/>
      <c r="H118" s="29">
        <f t="shared" si="1"/>
        <v>0</v>
      </c>
    </row>
    <row r="119" spans="1:8">
      <c r="A119" s="29" t="s">
        <v>246</v>
      </c>
      <c r="B119" s="29" t="s">
        <v>247</v>
      </c>
      <c r="C119" s="29" t="s">
        <v>525</v>
      </c>
      <c r="D119" s="29" t="s">
        <v>1075</v>
      </c>
      <c r="E119" s="29"/>
      <c r="F119" s="29"/>
      <c r="G119" s="29"/>
      <c r="H119" s="29">
        <f t="shared" si="1"/>
        <v>0</v>
      </c>
    </row>
    <row r="120" spans="1:8">
      <c r="A120" s="29" t="s">
        <v>246</v>
      </c>
      <c r="B120" s="29" t="s">
        <v>247</v>
      </c>
      <c r="C120" s="29" t="s">
        <v>525</v>
      </c>
      <c r="D120" s="29" t="s">
        <v>1074</v>
      </c>
      <c r="E120" s="29"/>
      <c r="F120" s="29"/>
      <c r="G120" s="29"/>
      <c r="H120" s="29">
        <f t="shared" si="1"/>
        <v>0</v>
      </c>
    </row>
    <row r="121" spans="1:8">
      <c r="A121" s="29" t="s">
        <v>246</v>
      </c>
      <c r="B121" s="29" t="s">
        <v>247</v>
      </c>
      <c r="C121" s="29" t="s">
        <v>1647</v>
      </c>
      <c r="D121" s="29" t="s">
        <v>1077</v>
      </c>
      <c r="E121" s="29"/>
      <c r="F121" s="29">
        <v>30</v>
      </c>
      <c r="G121" s="29"/>
      <c r="H121" s="29">
        <f t="shared" si="1"/>
        <v>30</v>
      </c>
    </row>
    <row r="122" spans="1:8">
      <c r="A122" s="29" t="s">
        <v>246</v>
      </c>
      <c r="B122" s="29" t="s">
        <v>247</v>
      </c>
      <c r="C122" s="29" t="s">
        <v>1164</v>
      </c>
      <c r="D122" s="29" t="s">
        <v>1077</v>
      </c>
      <c r="E122" s="29"/>
      <c r="F122" s="29">
        <v>1</v>
      </c>
      <c r="G122" s="29"/>
      <c r="H122" s="29">
        <f t="shared" si="1"/>
        <v>1</v>
      </c>
    </row>
    <row r="123" spans="1:8">
      <c r="A123" s="29" t="s">
        <v>246</v>
      </c>
      <c r="B123" s="29" t="s">
        <v>247</v>
      </c>
      <c r="C123" s="29" t="s">
        <v>819</v>
      </c>
      <c r="D123" s="29" t="s">
        <v>1073</v>
      </c>
      <c r="E123" s="29"/>
      <c r="F123" s="29"/>
      <c r="G123" s="29"/>
      <c r="H123" s="29">
        <f t="shared" si="1"/>
        <v>0</v>
      </c>
    </row>
    <row r="124" spans="1:8">
      <c r="A124" s="29" t="s">
        <v>246</v>
      </c>
      <c r="B124" s="29" t="s">
        <v>247</v>
      </c>
      <c r="C124" s="29" t="s">
        <v>1646</v>
      </c>
      <c r="D124" s="29" t="s">
        <v>1074</v>
      </c>
      <c r="E124" s="29">
        <v>1</v>
      </c>
      <c r="F124" s="29"/>
      <c r="G124" s="29"/>
      <c r="H124" s="29">
        <f t="shared" si="1"/>
        <v>1</v>
      </c>
    </row>
    <row r="125" spans="1:8">
      <c r="A125" s="29" t="s">
        <v>246</v>
      </c>
      <c r="B125" s="29" t="s">
        <v>247</v>
      </c>
      <c r="C125" s="29" t="s">
        <v>1645</v>
      </c>
      <c r="D125" s="29" t="s">
        <v>1074</v>
      </c>
      <c r="E125" s="29"/>
      <c r="F125" s="29"/>
      <c r="G125" s="29"/>
      <c r="H125" s="29">
        <f t="shared" si="1"/>
        <v>0</v>
      </c>
    </row>
    <row r="126" spans="1:8">
      <c r="A126" s="29" t="s">
        <v>246</v>
      </c>
      <c r="B126" s="29" t="s">
        <v>247</v>
      </c>
      <c r="C126" s="29" t="s">
        <v>1564</v>
      </c>
      <c r="D126" s="29" t="s">
        <v>1073</v>
      </c>
      <c r="E126" s="29"/>
      <c r="F126" s="29"/>
      <c r="G126" s="29"/>
      <c r="H126" s="29">
        <f t="shared" si="1"/>
        <v>0</v>
      </c>
    </row>
    <row r="127" spans="1:8">
      <c r="A127" s="29" t="s">
        <v>246</v>
      </c>
      <c r="B127" s="29" t="s">
        <v>247</v>
      </c>
      <c r="C127" s="29" t="s">
        <v>923</v>
      </c>
      <c r="D127" s="29" t="s">
        <v>1080</v>
      </c>
      <c r="E127" s="29"/>
      <c r="F127" s="29"/>
      <c r="G127" s="29"/>
      <c r="H127" s="29">
        <f t="shared" si="1"/>
        <v>0</v>
      </c>
    </row>
    <row r="128" spans="1:8">
      <c r="A128" s="29" t="s">
        <v>246</v>
      </c>
      <c r="B128" s="29" t="s">
        <v>247</v>
      </c>
      <c r="C128" s="29" t="s">
        <v>1690</v>
      </c>
      <c r="D128" s="29" t="s">
        <v>1080</v>
      </c>
      <c r="E128" s="29">
        <v>3</v>
      </c>
      <c r="F128" s="29">
        <v>7</v>
      </c>
      <c r="G128" s="29"/>
      <c r="H128" s="29">
        <f t="shared" si="1"/>
        <v>10</v>
      </c>
    </row>
    <row r="129" spans="1:8">
      <c r="A129" s="29" t="s">
        <v>248</v>
      </c>
      <c r="B129" s="29" t="s">
        <v>249</v>
      </c>
      <c r="C129" s="29" t="s">
        <v>524</v>
      </c>
      <c r="D129" s="29" t="s">
        <v>1074</v>
      </c>
      <c r="E129" s="29"/>
      <c r="F129" s="29"/>
      <c r="G129" s="29"/>
      <c r="H129" s="29">
        <f t="shared" si="1"/>
        <v>0</v>
      </c>
    </row>
    <row r="130" spans="1:8">
      <c r="A130" s="29" t="s">
        <v>248</v>
      </c>
      <c r="B130" s="29" t="s">
        <v>249</v>
      </c>
      <c r="C130" s="29" t="s">
        <v>553</v>
      </c>
      <c r="D130" s="29" t="s">
        <v>1101</v>
      </c>
      <c r="E130" s="29"/>
      <c r="F130" s="29"/>
      <c r="G130" s="29"/>
      <c r="H130" s="29">
        <f t="shared" si="1"/>
        <v>0</v>
      </c>
    </row>
    <row r="131" spans="1:8">
      <c r="A131" s="29" t="s">
        <v>248</v>
      </c>
      <c r="B131" s="29" t="s">
        <v>249</v>
      </c>
      <c r="C131" s="29" t="s">
        <v>878</v>
      </c>
      <c r="D131" s="29" t="s">
        <v>1073</v>
      </c>
      <c r="E131" s="29"/>
      <c r="F131" s="29"/>
      <c r="G131" s="29"/>
      <c r="H131" s="29">
        <f t="shared" si="1"/>
        <v>0</v>
      </c>
    </row>
    <row r="132" spans="1:8">
      <c r="A132" s="29" t="s">
        <v>248</v>
      </c>
      <c r="B132" s="29" t="s">
        <v>249</v>
      </c>
      <c r="C132" s="29" t="s">
        <v>879</v>
      </c>
      <c r="D132" s="29" t="s">
        <v>1073</v>
      </c>
      <c r="E132" s="29"/>
      <c r="F132" s="29"/>
      <c r="G132" s="29"/>
      <c r="H132" s="29">
        <f t="shared" si="1"/>
        <v>0</v>
      </c>
    </row>
    <row r="133" spans="1:8">
      <c r="A133" s="29" t="s">
        <v>248</v>
      </c>
      <c r="B133" s="29" t="s">
        <v>249</v>
      </c>
      <c r="C133" s="29" t="s">
        <v>879</v>
      </c>
      <c r="D133" s="29" t="s">
        <v>1074</v>
      </c>
      <c r="E133" s="29"/>
      <c r="F133" s="29"/>
      <c r="G133" s="29"/>
      <c r="H133" s="29">
        <f t="shared" si="1"/>
        <v>0</v>
      </c>
    </row>
    <row r="134" spans="1:8">
      <c r="A134" s="29" t="s">
        <v>248</v>
      </c>
      <c r="B134" s="29" t="s">
        <v>249</v>
      </c>
      <c r="C134" s="29" t="s">
        <v>1642</v>
      </c>
      <c r="D134" s="29" t="s">
        <v>1073</v>
      </c>
      <c r="E134" s="29"/>
      <c r="F134" s="29"/>
      <c r="G134" s="29"/>
      <c r="H134" s="29">
        <f t="shared" si="1"/>
        <v>0</v>
      </c>
    </row>
    <row r="135" spans="1:8">
      <c r="A135" s="29" t="s">
        <v>248</v>
      </c>
      <c r="B135" s="29" t="s">
        <v>249</v>
      </c>
      <c r="C135" s="29" t="s">
        <v>1641</v>
      </c>
      <c r="D135" s="29" t="s">
        <v>1073</v>
      </c>
      <c r="E135" s="29"/>
      <c r="F135" s="29"/>
      <c r="G135" s="29"/>
      <c r="H135" s="29">
        <f t="shared" si="1"/>
        <v>0</v>
      </c>
    </row>
    <row r="136" spans="1:8">
      <c r="A136" s="29" t="s">
        <v>248</v>
      </c>
      <c r="B136" s="29" t="s">
        <v>249</v>
      </c>
      <c r="C136" s="29" t="s">
        <v>882</v>
      </c>
      <c r="D136" s="29" t="s">
        <v>1074</v>
      </c>
      <c r="E136" s="29"/>
      <c r="F136" s="29"/>
      <c r="G136" s="29"/>
      <c r="H136" s="29">
        <f t="shared" si="1"/>
        <v>0</v>
      </c>
    </row>
    <row r="137" spans="1:8">
      <c r="A137" s="29" t="s">
        <v>248</v>
      </c>
      <c r="B137" s="29" t="s">
        <v>249</v>
      </c>
      <c r="C137" s="29" t="s">
        <v>906</v>
      </c>
      <c r="D137" s="29" t="s">
        <v>1073</v>
      </c>
      <c r="E137" s="29"/>
      <c r="F137" s="29"/>
      <c r="G137" s="29"/>
      <c r="H137" s="29">
        <f t="shared" si="1"/>
        <v>0</v>
      </c>
    </row>
    <row r="138" spans="1:8">
      <c r="A138" s="29" t="s">
        <v>250</v>
      </c>
      <c r="B138" s="29" t="s">
        <v>251</v>
      </c>
      <c r="C138" s="29" t="s">
        <v>1638</v>
      </c>
      <c r="D138" s="29" t="s">
        <v>1101</v>
      </c>
      <c r="E138" s="29">
        <v>58</v>
      </c>
      <c r="F138" s="29"/>
      <c r="G138" s="29"/>
      <c r="H138" s="29">
        <f t="shared" si="1"/>
        <v>58</v>
      </c>
    </row>
    <row r="139" spans="1:8">
      <c r="A139" s="29" t="s">
        <v>250</v>
      </c>
      <c r="B139" s="29" t="s">
        <v>251</v>
      </c>
      <c r="C139" s="29" t="s">
        <v>1638</v>
      </c>
      <c r="D139" s="29" t="s">
        <v>1074</v>
      </c>
      <c r="E139" s="29">
        <v>48</v>
      </c>
      <c r="F139" s="29"/>
      <c r="G139" s="29"/>
      <c r="H139" s="29">
        <f t="shared" si="1"/>
        <v>48</v>
      </c>
    </row>
    <row r="140" spans="1:8">
      <c r="A140" s="29" t="s">
        <v>250</v>
      </c>
      <c r="B140" s="29" t="s">
        <v>251</v>
      </c>
      <c r="C140" s="29" t="s">
        <v>1637</v>
      </c>
      <c r="D140" s="29" t="s">
        <v>1073</v>
      </c>
      <c r="E140" s="29">
        <v>5</v>
      </c>
      <c r="F140" s="29"/>
      <c r="G140" s="29"/>
      <c r="H140" s="29">
        <f t="shared" si="1"/>
        <v>5</v>
      </c>
    </row>
    <row r="141" spans="1:8">
      <c r="A141" s="29" t="s">
        <v>250</v>
      </c>
      <c r="B141" s="29" t="s">
        <v>251</v>
      </c>
      <c r="C141" s="29" t="s">
        <v>689</v>
      </c>
      <c r="D141" s="29" t="s">
        <v>1101</v>
      </c>
      <c r="E141" s="29"/>
      <c r="F141" s="29"/>
      <c r="G141" s="29"/>
      <c r="H141" s="29">
        <f t="shared" si="1"/>
        <v>0</v>
      </c>
    </row>
    <row r="142" spans="1:8">
      <c r="A142" s="29" t="s">
        <v>250</v>
      </c>
      <c r="B142" s="29" t="s">
        <v>251</v>
      </c>
      <c r="C142" s="29" t="s">
        <v>700</v>
      </c>
      <c r="D142" s="29" t="s">
        <v>1073</v>
      </c>
      <c r="E142" s="29"/>
      <c r="F142" s="29"/>
      <c r="G142" s="29"/>
      <c r="H142" s="29">
        <f t="shared" si="1"/>
        <v>0</v>
      </c>
    </row>
    <row r="143" spans="1:8">
      <c r="A143" s="29" t="s">
        <v>250</v>
      </c>
      <c r="B143" s="29" t="s">
        <v>251</v>
      </c>
      <c r="C143" s="29" t="s">
        <v>700</v>
      </c>
      <c r="D143" s="29" t="s">
        <v>1074</v>
      </c>
      <c r="E143" s="29">
        <v>2</v>
      </c>
      <c r="F143" s="29"/>
      <c r="G143" s="29"/>
      <c r="H143" s="29">
        <f t="shared" si="1"/>
        <v>2</v>
      </c>
    </row>
    <row r="144" spans="1:8">
      <c r="A144" s="29" t="s">
        <v>250</v>
      </c>
      <c r="B144" s="29" t="s">
        <v>251</v>
      </c>
      <c r="C144" s="29" t="s">
        <v>1636</v>
      </c>
      <c r="D144" s="29" t="s">
        <v>1073</v>
      </c>
      <c r="E144" s="29">
        <v>2</v>
      </c>
      <c r="F144" s="29"/>
      <c r="G144" s="29"/>
      <c r="H144" s="29">
        <f t="shared" si="1"/>
        <v>2</v>
      </c>
    </row>
    <row r="145" spans="1:8">
      <c r="A145" s="29" t="s">
        <v>250</v>
      </c>
      <c r="B145" s="29" t="s">
        <v>251</v>
      </c>
      <c r="C145" s="29" t="s">
        <v>702</v>
      </c>
      <c r="D145" s="29" t="s">
        <v>1073</v>
      </c>
      <c r="E145" s="29"/>
      <c r="F145" s="29"/>
      <c r="G145" s="29"/>
      <c r="H145" s="29">
        <f t="shared" si="1"/>
        <v>0</v>
      </c>
    </row>
    <row r="146" spans="1:8">
      <c r="A146" s="29" t="s">
        <v>250</v>
      </c>
      <c r="B146" s="29" t="s">
        <v>251</v>
      </c>
      <c r="C146" s="29" t="s">
        <v>705</v>
      </c>
      <c r="D146" s="29" t="s">
        <v>1073</v>
      </c>
      <c r="E146" s="29"/>
      <c r="F146" s="29"/>
      <c r="G146" s="29"/>
      <c r="H146" s="29">
        <f t="shared" si="1"/>
        <v>0</v>
      </c>
    </row>
    <row r="147" spans="1:8">
      <c r="A147" s="29" t="s">
        <v>250</v>
      </c>
      <c r="B147" s="29" t="s">
        <v>251</v>
      </c>
      <c r="C147" s="29" t="s">
        <v>1635</v>
      </c>
      <c r="D147" s="29" t="s">
        <v>1073</v>
      </c>
      <c r="E147" s="29"/>
      <c r="F147" s="29"/>
      <c r="G147" s="29"/>
      <c r="H147" s="29">
        <f t="shared" si="1"/>
        <v>0</v>
      </c>
    </row>
    <row r="148" spans="1:8">
      <c r="A148" s="29" t="s">
        <v>250</v>
      </c>
      <c r="B148" s="29" t="s">
        <v>251</v>
      </c>
      <c r="C148" s="29" t="s">
        <v>1634</v>
      </c>
      <c r="D148" s="29" t="s">
        <v>1073</v>
      </c>
      <c r="E148" s="29"/>
      <c r="F148" s="29"/>
      <c r="G148" s="29"/>
      <c r="H148" s="29">
        <f t="shared" si="1"/>
        <v>0</v>
      </c>
    </row>
    <row r="149" spans="1:8">
      <c r="A149" s="29" t="s">
        <v>250</v>
      </c>
      <c r="B149" s="29" t="s">
        <v>251</v>
      </c>
      <c r="C149" s="29" t="s">
        <v>720</v>
      </c>
      <c r="D149" s="29" t="s">
        <v>1073</v>
      </c>
      <c r="E149" s="29"/>
      <c r="F149" s="29"/>
      <c r="G149" s="29"/>
      <c r="H149" s="29">
        <f t="shared" si="1"/>
        <v>0</v>
      </c>
    </row>
    <row r="150" spans="1:8">
      <c r="A150" s="29" t="s">
        <v>250</v>
      </c>
      <c r="B150" s="29" t="s">
        <v>251</v>
      </c>
      <c r="C150" s="29" t="s">
        <v>721</v>
      </c>
      <c r="D150" s="29" t="s">
        <v>1073</v>
      </c>
      <c r="E150" s="29">
        <v>5</v>
      </c>
      <c r="F150" s="29">
        <v>25</v>
      </c>
      <c r="G150" s="29"/>
      <c r="H150" s="29">
        <f t="shared" si="1"/>
        <v>30</v>
      </c>
    </row>
    <row r="151" spans="1:8">
      <c r="A151" s="29" t="s">
        <v>250</v>
      </c>
      <c r="B151" s="29" t="s">
        <v>251</v>
      </c>
      <c r="C151" s="29" t="s">
        <v>721</v>
      </c>
      <c r="D151" s="29" t="s">
        <v>1074</v>
      </c>
      <c r="E151" s="29"/>
      <c r="F151" s="29"/>
      <c r="G151" s="29"/>
      <c r="H151" s="29">
        <f t="shared" si="1"/>
        <v>0</v>
      </c>
    </row>
    <row r="152" spans="1:8">
      <c r="A152" s="29" t="s">
        <v>250</v>
      </c>
      <c r="B152" s="29" t="s">
        <v>251</v>
      </c>
      <c r="C152" s="29" t="s">
        <v>1633</v>
      </c>
      <c r="D152" s="29" t="s">
        <v>1074</v>
      </c>
      <c r="E152" s="29">
        <v>8</v>
      </c>
      <c r="F152" s="29"/>
      <c r="G152" s="29"/>
      <c r="H152" s="29">
        <f t="shared" ref="H152:H215" si="2">E152+F152+G152</f>
        <v>8</v>
      </c>
    </row>
    <row r="153" spans="1:8">
      <c r="A153" s="29" t="s">
        <v>250</v>
      </c>
      <c r="B153" s="29" t="s">
        <v>251</v>
      </c>
      <c r="C153" s="29" t="s">
        <v>744</v>
      </c>
      <c r="D153" s="29" t="s">
        <v>1073</v>
      </c>
      <c r="E153" s="29">
        <v>400</v>
      </c>
      <c r="F153" s="29"/>
      <c r="G153" s="29"/>
      <c r="H153" s="29">
        <f t="shared" si="2"/>
        <v>400</v>
      </c>
    </row>
    <row r="154" spans="1:8">
      <c r="A154" s="29" t="s">
        <v>250</v>
      </c>
      <c r="B154" s="29" t="s">
        <v>251</v>
      </c>
      <c r="C154" s="29" t="s">
        <v>1632</v>
      </c>
      <c r="D154" s="29" t="s">
        <v>1073</v>
      </c>
      <c r="E154" s="29">
        <v>184</v>
      </c>
      <c r="F154" s="29"/>
      <c r="G154" s="29">
        <v>600</v>
      </c>
      <c r="H154" s="29">
        <f t="shared" si="2"/>
        <v>784</v>
      </c>
    </row>
    <row r="155" spans="1:8">
      <c r="A155" s="29" t="s">
        <v>250</v>
      </c>
      <c r="B155" s="29" t="s">
        <v>251</v>
      </c>
      <c r="C155" s="29" t="s">
        <v>1631</v>
      </c>
      <c r="D155" s="29" t="s">
        <v>1073</v>
      </c>
      <c r="E155" s="29">
        <v>9</v>
      </c>
      <c r="F155" s="29"/>
      <c r="G155" s="29"/>
      <c r="H155" s="29">
        <f t="shared" si="2"/>
        <v>9</v>
      </c>
    </row>
    <row r="156" spans="1:8">
      <c r="A156" s="29" t="s">
        <v>250</v>
      </c>
      <c r="B156" s="29" t="s">
        <v>251</v>
      </c>
      <c r="C156" s="29" t="s">
        <v>757</v>
      </c>
      <c r="D156" s="29" t="s">
        <v>1074</v>
      </c>
      <c r="E156" s="29"/>
      <c r="F156" s="29"/>
      <c r="G156" s="29"/>
      <c r="H156" s="29">
        <f t="shared" si="2"/>
        <v>0</v>
      </c>
    </row>
    <row r="157" spans="1:8">
      <c r="A157" s="29" t="s">
        <v>250</v>
      </c>
      <c r="B157" s="29" t="s">
        <v>251</v>
      </c>
      <c r="C157" s="29" t="s">
        <v>1615</v>
      </c>
      <c r="D157" s="29" t="s">
        <v>1073</v>
      </c>
      <c r="E157" s="29"/>
      <c r="F157" s="29"/>
      <c r="G157" s="29"/>
      <c r="H157" s="29">
        <f t="shared" si="2"/>
        <v>0</v>
      </c>
    </row>
    <row r="158" spans="1:8">
      <c r="A158" s="29" t="s">
        <v>250</v>
      </c>
      <c r="B158" s="29" t="s">
        <v>251</v>
      </c>
      <c r="C158" s="29" t="s">
        <v>765</v>
      </c>
      <c r="D158" s="29" t="s">
        <v>1073</v>
      </c>
      <c r="E158" s="29"/>
      <c r="F158" s="29"/>
      <c r="G158" s="29"/>
      <c r="H158" s="29">
        <f t="shared" si="2"/>
        <v>0</v>
      </c>
    </row>
    <row r="159" spans="1:8">
      <c r="A159" s="29" t="s">
        <v>250</v>
      </c>
      <c r="B159" s="29" t="s">
        <v>251</v>
      </c>
      <c r="C159" s="29" t="s">
        <v>772</v>
      </c>
      <c r="D159" s="29" t="s">
        <v>1073</v>
      </c>
      <c r="E159" s="29">
        <v>5</v>
      </c>
      <c r="F159" s="29"/>
      <c r="G159" s="29"/>
      <c r="H159" s="29">
        <f t="shared" si="2"/>
        <v>5</v>
      </c>
    </row>
    <row r="160" spans="1:8">
      <c r="A160" s="29" t="s">
        <v>250</v>
      </c>
      <c r="B160" s="29" t="s">
        <v>251</v>
      </c>
      <c r="C160" s="29" t="s">
        <v>1630</v>
      </c>
      <c r="D160" s="29" t="s">
        <v>1073</v>
      </c>
      <c r="E160" s="29"/>
      <c r="F160" s="29"/>
      <c r="G160" s="29"/>
      <c r="H160" s="29">
        <f t="shared" si="2"/>
        <v>0</v>
      </c>
    </row>
    <row r="161" spans="1:8">
      <c r="A161" s="29" t="s">
        <v>250</v>
      </c>
      <c r="B161" s="29" t="s">
        <v>251</v>
      </c>
      <c r="C161" s="29" t="s">
        <v>783</v>
      </c>
      <c r="D161" s="29" t="s">
        <v>1073</v>
      </c>
      <c r="E161" s="29">
        <v>3</v>
      </c>
      <c r="F161" s="29"/>
      <c r="G161" s="29"/>
      <c r="H161" s="29">
        <f t="shared" si="2"/>
        <v>3</v>
      </c>
    </row>
    <row r="162" spans="1:8">
      <c r="A162" s="29" t="s">
        <v>250</v>
      </c>
      <c r="B162" s="29" t="s">
        <v>251</v>
      </c>
      <c r="C162" s="29" t="s">
        <v>1379</v>
      </c>
      <c r="D162" s="29" t="s">
        <v>1073</v>
      </c>
      <c r="E162" s="29"/>
      <c r="F162" s="29"/>
      <c r="G162" s="29"/>
      <c r="H162" s="29">
        <f t="shared" si="2"/>
        <v>0</v>
      </c>
    </row>
    <row r="163" spans="1:8">
      <c r="A163" s="29" t="s">
        <v>250</v>
      </c>
      <c r="B163" s="29" t="s">
        <v>251</v>
      </c>
      <c r="C163" s="29" t="s">
        <v>1452</v>
      </c>
      <c r="D163" s="29" t="s">
        <v>1074</v>
      </c>
      <c r="E163" s="29"/>
      <c r="F163" s="29"/>
      <c r="G163" s="29"/>
      <c r="H163" s="29">
        <f t="shared" si="2"/>
        <v>0</v>
      </c>
    </row>
    <row r="164" spans="1:8">
      <c r="A164" s="29" t="s">
        <v>250</v>
      </c>
      <c r="B164" s="29" t="s">
        <v>251</v>
      </c>
      <c r="C164" s="29" t="s">
        <v>841</v>
      </c>
      <c r="D164" s="29" t="s">
        <v>1073</v>
      </c>
      <c r="E164" s="29"/>
      <c r="F164" s="29"/>
      <c r="G164" s="29"/>
      <c r="H164" s="29">
        <f t="shared" si="2"/>
        <v>0</v>
      </c>
    </row>
    <row r="165" spans="1:8">
      <c r="A165" s="29" t="s">
        <v>250</v>
      </c>
      <c r="B165" s="29" t="s">
        <v>251</v>
      </c>
      <c r="C165" s="29" t="s">
        <v>849</v>
      </c>
      <c r="D165" s="29" t="s">
        <v>1073</v>
      </c>
      <c r="E165" s="29"/>
      <c r="F165" s="29"/>
      <c r="G165" s="29"/>
      <c r="H165" s="29">
        <f t="shared" si="2"/>
        <v>0</v>
      </c>
    </row>
    <row r="166" spans="1:8">
      <c r="A166" s="29" t="s">
        <v>250</v>
      </c>
      <c r="B166" s="29" t="s">
        <v>251</v>
      </c>
      <c r="C166" s="29" t="s">
        <v>1628</v>
      </c>
      <c r="D166" s="29" t="s">
        <v>1073</v>
      </c>
      <c r="E166" s="29">
        <v>8</v>
      </c>
      <c r="F166" s="29">
        <v>11</v>
      </c>
      <c r="G166" s="29"/>
      <c r="H166" s="29">
        <f t="shared" si="2"/>
        <v>19</v>
      </c>
    </row>
    <row r="167" spans="1:8">
      <c r="A167" s="29" t="s">
        <v>250</v>
      </c>
      <c r="B167" s="29" t="s">
        <v>251</v>
      </c>
      <c r="C167" s="29" t="s">
        <v>1627</v>
      </c>
      <c r="D167" s="29" t="s">
        <v>1073</v>
      </c>
      <c r="E167" s="29">
        <v>8</v>
      </c>
      <c r="F167" s="29">
        <v>9</v>
      </c>
      <c r="G167" s="29"/>
      <c r="H167" s="29">
        <f t="shared" si="2"/>
        <v>17</v>
      </c>
    </row>
    <row r="168" spans="1:8">
      <c r="A168" s="29" t="s">
        <v>250</v>
      </c>
      <c r="B168" s="29" t="s">
        <v>251</v>
      </c>
      <c r="C168" s="29" t="s">
        <v>1626</v>
      </c>
      <c r="D168" s="29" t="s">
        <v>1074</v>
      </c>
      <c r="E168" s="29">
        <v>18</v>
      </c>
      <c r="F168" s="29">
        <v>9</v>
      </c>
      <c r="G168" s="29"/>
      <c r="H168" s="29">
        <f t="shared" si="2"/>
        <v>27</v>
      </c>
    </row>
    <row r="169" spans="1:8">
      <c r="A169" s="29" t="s">
        <v>250</v>
      </c>
      <c r="B169" s="29" t="s">
        <v>251</v>
      </c>
      <c r="C169" s="29" t="s">
        <v>1248</v>
      </c>
      <c r="D169" s="29" t="s">
        <v>1074</v>
      </c>
      <c r="E169" s="29"/>
      <c r="F169" s="29"/>
      <c r="G169" s="29"/>
      <c r="H169" s="29">
        <f t="shared" si="2"/>
        <v>0</v>
      </c>
    </row>
    <row r="170" spans="1:8">
      <c r="A170" s="29" t="s">
        <v>250</v>
      </c>
      <c r="B170" s="29" t="s">
        <v>251</v>
      </c>
      <c r="C170" s="29" t="s">
        <v>869</v>
      </c>
      <c r="D170" s="29" t="s">
        <v>1074</v>
      </c>
      <c r="E170" s="29"/>
      <c r="F170" s="29"/>
      <c r="G170" s="29"/>
      <c r="H170" s="29">
        <f t="shared" si="2"/>
        <v>0</v>
      </c>
    </row>
    <row r="171" spans="1:8">
      <c r="A171" s="29" t="s">
        <v>250</v>
      </c>
      <c r="B171" s="29" t="s">
        <v>251</v>
      </c>
      <c r="C171" s="29" t="s">
        <v>905</v>
      </c>
      <c r="D171" s="29" t="s">
        <v>1073</v>
      </c>
      <c r="E171" s="29"/>
      <c r="F171" s="29"/>
      <c r="G171" s="29"/>
      <c r="H171" s="29">
        <f t="shared" si="2"/>
        <v>0</v>
      </c>
    </row>
    <row r="172" spans="1:8">
      <c r="A172" s="29" t="s">
        <v>250</v>
      </c>
      <c r="B172" s="29" t="s">
        <v>251</v>
      </c>
      <c r="C172" s="29" t="s">
        <v>1625</v>
      </c>
      <c r="D172" s="29" t="s">
        <v>1073</v>
      </c>
      <c r="E172" s="29">
        <v>1</v>
      </c>
      <c r="F172" s="29"/>
      <c r="G172" s="29"/>
      <c r="H172" s="29">
        <f t="shared" si="2"/>
        <v>1</v>
      </c>
    </row>
    <row r="173" spans="1:8">
      <c r="A173" s="29" t="s">
        <v>250</v>
      </c>
      <c r="B173" s="29" t="s">
        <v>251</v>
      </c>
      <c r="C173" s="29" t="s">
        <v>1624</v>
      </c>
      <c r="D173" s="29" t="s">
        <v>1073</v>
      </c>
      <c r="E173" s="29"/>
      <c r="F173" s="29"/>
      <c r="G173" s="29"/>
      <c r="H173" s="29">
        <f t="shared" si="2"/>
        <v>0</v>
      </c>
    </row>
    <row r="174" spans="1:8">
      <c r="A174" s="29" t="s">
        <v>250</v>
      </c>
      <c r="B174" s="29" t="s">
        <v>251</v>
      </c>
      <c r="C174" s="29" t="s">
        <v>1186</v>
      </c>
      <c r="D174" s="29" t="s">
        <v>1073</v>
      </c>
      <c r="E174" s="29"/>
      <c r="F174" s="29"/>
      <c r="G174" s="29"/>
      <c r="H174" s="29">
        <f t="shared" si="2"/>
        <v>0</v>
      </c>
    </row>
    <row r="175" spans="1:8">
      <c r="A175" s="29" t="s">
        <v>250</v>
      </c>
      <c r="B175" s="29" t="s">
        <v>251</v>
      </c>
      <c r="C175" s="29" t="s">
        <v>915</v>
      </c>
      <c r="D175" s="29" t="s">
        <v>1074</v>
      </c>
      <c r="E175" s="29"/>
      <c r="F175" s="29"/>
      <c r="G175" s="29"/>
      <c r="H175" s="29">
        <f t="shared" si="2"/>
        <v>0</v>
      </c>
    </row>
    <row r="176" spans="1:8">
      <c r="A176" s="29" t="s">
        <v>250</v>
      </c>
      <c r="B176" s="29" t="s">
        <v>251</v>
      </c>
      <c r="C176" s="29" t="s">
        <v>939</v>
      </c>
      <c r="D176" s="29" t="s">
        <v>1073</v>
      </c>
      <c r="E176" s="29"/>
      <c r="F176" s="29"/>
      <c r="G176" s="29"/>
      <c r="H176" s="29">
        <f t="shared" si="2"/>
        <v>0</v>
      </c>
    </row>
    <row r="177" spans="1:8">
      <c r="A177" s="29" t="s">
        <v>250</v>
      </c>
      <c r="B177" s="29" t="s">
        <v>251</v>
      </c>
      <c r="C177" s="29" t="s">
        <v>1623</v>
      </c>
      <c r="D177" s="29" t="s">
        <v>1098</v>
      </c>
      <c r="E177" s="29">
        <v>1</v>
      </c>
      <c r="F177" s="29"/>
      <c r="G177" s="29"/>
      <c r="H177" s="29">
        <f t="shared" si="2"/>
        <v>1</v>
      </c>
    </row>
    <row r="178" spans="1:8">
      <c r="A178" s="29" t="s">
        <v>250</v>
      </c>
      <c r="B178" s="29" t="s">
        <v>251</v>
      </c>
      <c r="C178" s="29" t="s">
        <v>1623</v>
      </c>
      <c r="D178" s="29" t="s">
        <v>1073</v>
      </c>
      <c r="E178" s="29">
        <v>1</v>
      </c>
      <c r="F178" s="29"/>
      <c r="G178" s="29"/>
      <c r="H178" s="29">
        <f t="shared" si="2"/>
        <v>1</v>
      </c>
    </row>
    <row r="179" spans="1:8">
      <c r="A179" s="29" t="s">
        <v>250</v>
      </c>
      <c r="B179" s="29" t="s">
        <v>251</v>
      </c>
      <c r="C179" s="29" t="s">
        <v>1622</v>
      </c>
      <c r="D179" s="29" t="s">
        <v>1073</v>
      </c>
      <c r="E179" s="29"/>
      <c r="F179" s="29"/>
      <c r="G179" s="29"/>
      <c r="H179" s="29">
        <f t="shared" si="2"/>
        <v>0</v>
      </c>
    </row>
    <row r="180" spans="1:8">
      <c r="A180" s="29" t="s">
        <v>250</v>
      </c>
      <c r="B180" s="29" t="s">
        <v>251</v>
      </c>
      <c r="C180" s="29" t="s">
        <v>1324</v>
      </c>
      <c r="D180" s="29" t="s">
        <v>1074</v>
      </c>
      <c r="E180" s="29"/>
      <c r="F180" s="29"/>
      <c r="G180" s="29"/>
      <c r="H180" s="29">
        <f t="shared" si="2"/>
        <v>0</v>
      </c>
    </row>
    <row r="181" spans="1:8">
      <c r="A181" s="29" t="s">
        <v>250</v>
      </c>
      <c r="B181" s="29" t="s">
        <v>251</v>
      </c>
      <c r="C181" s="29" t="s">
        <v>1405</v>
      </c>
      <c r="D181" s="29" t="s">
        <v>1073</v>
      </c>
      <c r="E181" s="29"/>
      <c r="F181" s="29"/>
      <c r="G181" s="29"/>
      <c r="H181" s="29">
        <f t="shared" si="2"/>
        <v>0</v>
      </c>
    </row>
    <row r="182" spans="1:8">
      <c r="A182" s="29" t="s">
        <v>250</v>
      </c>
      <c r="B182" s="29" t="s">
        <v>251</v>
      </c>
      <c r="C182" s="29" t="s">
        <v>1016</v>
      </c>
      <c r="D182" s="29" t="s">
        <v>1073</v>
      </c>
      <c r="E182" s="29"/>
      <c r="F182" s="29"/>
      <c r="G182" s="29"/>
      <c r="H182" s="29">
        <f t="shared" si="2"/>
        <v>0</v>
      </c>
    </row>
    <row r="183" spans="1:8">
      <c r="A183" s="29" t="s">
        <v>250</v>
      </c>
      <c r="B183" s="29" t="s">
        <v>251</v>
      </c>
      <c r="C183" s="29" t="s">
        <v>1058</v>
      </c>
      <c r="D183" s="29" t="s">
        <v>1074</v>
      </c>
      <c r="E183" s="29"/>
      <c r="F183" s="29"/>
      <c r="G183" s="29"/>
      <c r="H183" s="29">
        <f t="shared" si="2"/>
        <v>0</v>
      </c>
    </row>
    <row r="184" spans="1:8">
      <c r="A184" s="29" t="s">
        <v>252</v>
      </c>
      <c r="B184" s="29" t="s">
        <v>253</v>
      </c>
      <c r="C184" s="29" t="s">
        <v>1621</v>
      </c>
      <c r="D184" s="29" t="s">
        <v>1093</v>
      </c>
      <c r="E184" s="29">
        <v>3</v>
      </c>
      <c r="F184" s="29"/>
      <c r="G184" s="29"/>
      <c r="H184" s="29">
        <f t="shared" si="2"/>
        <v>3</v>
      </c>
    </row>
    <row r="185" spans="1:8">
      <c r="A185" s="29" t="s">
        <v>252</v>
      </c>
      <c r="B185" s="29" t="s">
        <v>253</v>
      </c>
      <c r="C185" s="29" t="s">
        <v>1620</v>
      </c>
      <c r="D185" s="29" t="s">
        <v>1265</v>
      </c>
      <c r="E185" s="29">
        <v>1</v>
      </c>
      <c r="F185" s="29">
        <v>1</v>
      </c>
      <c r="G185" s="29"/>
      <c r="H185" s="29">
        <f t="shared" si="2"/>
        <v>2</v>
      </c>
    </row>
    <row r="186" spans="1:8">
      <c r="A186" s="29" t="s">
        <v>252</v>
      </c>
      <c r="B186" s="29" t="s">
        <v>253</v>
      </c>
      <c r="C186" s="29" t="s">
        <v>1691</v>
      </c>
      <c r="D186" s="29" t="s">
        <v>1098</v>
      </c>
      <c r="E186" s="29">
        <v>8</v>
      </c>
      <c r="F186" s="29"/>
      <c r="G186" s="29"/>
      <c r="H186" s="29">
        <f t="shared" si="2"/>
        <v>8</v>
      </c>
    </row>
    <row r="187" spans="1:8">
      <c r="A187" s="29" t="s">
        <v>252</v>
      </c>
      <c r="B187" s="29" t="s">
        <v>253</v>
      </c>
      <c r="C187" s="29" t="s">
        <v>1619</v>
      </c>
      <c r="D187" s="29" t="s">
        <v>1073</v>
      </c>
      <c r="E187" s="29"/>
      <c r="F187" s="29"/>
      <c r="G187" s="29"/>
      <c r="H187" s="29">
        <f t="shared" si="2"/>
        <v>0</v>
      </c>
    </row>
    <row r="188" spans="1:8">
      <c r="A188" s="29" t="s">
        <v>252</v>
      </c>
      <c r="B188" s="29" t="s">
        <v>253</v>
      </c>
      <c r="C188" s="29" t="s">
        <v>1618</v>
      </c>
      <c r="D188" s="29" t="s">
        <v>1175</v>
      </c>
      <c r="E188" s="29"/>
      <c r="F188" s="29"/>
      <c r="G188" s="29"/>
      <c r="H188" s="29">
        <f t="shared" si="2"/>
        <v>0</v>
      </c>
    </row>
    <row r="189" spans="1:8">
      <c r="A189" s="29" t="s">
        <v>252</v>
      </c>
      <c r="B189" s="29" t="s">
        <v>253</v>
      </c>
      <c r="C189" s="29" t="s">
        <v>991</v>
      </c>
      <c r="D189" s="29" t="s">
        <v>1073</v>
      </c>
      <c r="E189" s="29"/>
      <c r="F189" s="29"/>
      <c r="G189" s="29"/>
      <c r="H189" s="29">
        <f t="shared" si="2"/>
        <v>0</v>
      </c>
    </row>
    <row r="190" spans="1:8">
      <c r="A190" s="29" t="s">
        <v>252</v>
      </c>
      <c r="B190" s="29" t="s">
        <v>253</v>
      </c>
      <c r="C190" s="29" t="s">
        <v>991</v>
      </c>
      <c r="D190" s="29" t="s">
        <v>1175</v>
      </c>
      <c r="E190" s="29"/>
      <c r="F190" s="29"/>
      <c r="G190" s="29"/>
      <c r="H190" s="29">
        <f t="shared" si="2"/>
        <v>0</v>
      </c>
    </row>
    <row r="191" spans="1:8">
      <c r="A191" s="29" t="s">
        <v>252</v>
      </c>
      <c r="B191" s="29" t="s">
        <v>253</v>
      </c>
      <c r="C191" s="29" t="s">
        <v>991</v>
      </c>
      <c r="D191" s="29" t="s">
        <v>1074</v>
      </c>
      <c r="E191" s="29"/>
      <c r="F191" s="29"/>
      <c r="G191" s="29"/>
      <c r="H191" s="29">
        <f t="shared" si="2"/>
        <v>0</v>
      </c>
    </row>
    <row r="192" spans="1:8">
      <c r="A192" s="29" t="s">
        <v>252</v>
      </c>
      <c r="B192" s="29" t="s">
        <v>253</v>
      </c>
      <c r="C192" s="29" t="s">
        <v>1617</v>
      </c>
      <c r="D192" s="29" t="s">
        <v>1095</v>
      </c>
      <c r="E192" s="29"/>
      <c r="F192" s="29"/>
      <c r="G192" s="29"/>
      <c r="H192" s="29">
        <f t="shared" si="2"/>
        <v>0</v>
      </c>
    </row>
    <row r="193" spans="1:8">
      <c r="A193" s="29" t="s">
        <v>254</v>
      </c>
      <c r="B193" s="29" t="s">
        <v>255</v>
      </c>
      <c r="C193" s="29" t="s">
        <v>1588</v>
      </c>
      <c r="D193" s="29" t="s">
        <v>1074</v>
      </c>
      <c r="E193" s="29">
        <v>7</v>
      </c>
      <c r="F193" s="29">
        <v>2</v>
      </c>
      <c r="G193" s="29"/>
      <c r="H193" s="29">
        <f t="shared" si="2"/>
        <v>9</v>
      </c>
    </row>
    <row r="194" spans="1:8">
      <c r="A194" s="29" t="s">
        <v>254</v>
      </c>
      <c r="B194" s="29" t="s">
        <v>255</v>
      </c>
      <c r="C194" s="29" t="s">
        <v>751</v>
      </c>
      <c r="D194" s="29" t="s">
        <v>1093</v>
      </c>
      <c r="E194" s="29"/>
      <c r="F194" s="29"/>
      <c r="G194" s="29"/>
      <c r="H194" s="29">
        <f t="shared" si="2"/>
        <v>0</v>
      </c>
    </row>
    <row r="195" spans="1:8">
      <c r="A195" s="29" t="s">
        <v>254</v>
      </c>
      <c r="B195" s="29" t="s">
        <v>255</v>
      </c>
      <c r="C195" s="29" t="s">
        <v>784</v>
      </c>
      <c r="D195" s="29" t="s">
        <v>1073</v>
      </c>
      <c r="E195" s="29"/>
      <c r="F195" s="29"/>
      <c r="G195" s="29"/>
      <c r="H195" s="29">
        <f t="shared" si="2"/>
        <v>0</v>
      </c>
    </row>
    <row r="196" spans="1:8">
      <c r="A196" s="29" t="s">
        <v>254</v>
      </c>
      <c r="B196" s="29" t="s">
        <v>255</v>
      </c>
      <c r="C196" s="29" t="s">
        <v>1616</v>
      </c>
      <c r="D196" s="29" t="s">
        <v>1073</v>
      </c>
      <c r="E196" s="29"/>
      <c r="F196" s="29"/>
      <c r="G196" s="29"/>
      <c r="H196" s="29">
        <f t="shared" si="2"/>
        <v>0</v>
      </c>
    </row>
    <row r="197" spans="1:8">
      <c r="A197" s="29" t="s">
        <v>254</v>
      </c>
      <c r="B197" s="29" t="s">
        <v>255</v>
      </c>
      <c r="C197" s="29" t="s">
        <v>1344</v>
      </c>
      <c r="D197" s="29" t="s">
        <v>1073</v>
      </c>
      <c r="E197" s="29"/>
      <c r="F197" s="29"/>
      <c r="G197" s="29"/>
      <c r="H197" s="29">
        <f t="shared" si="2"/>
        <v>0</v>
      </c>
    </row>
    <row r="198" spans="1:8">
      <c r="A198" s="29" t="s">
        <v>254</v>
      </c>
      <c r="B198" s="29" t="s">
        <v>255</v>
      </c>
      <c r="C198" s="29" t="s">
        <v>1344</v>
      </c>
      <c r="D198" s="29" t="s">
        <v>1074</v>
      </c>
      <c r="E198" s="29"/>
      <c r="F198" s="29"/>
      <c r="G198" s="29"/>
      <c r="H198" s="29">
        <f t="shared" si="2"/>
        <v>0</v>
      </c>
    </row>
    <row r="199" spans="1:8">
      <c r="A199" s="29" t="s">
        <v>254</v>
      </c>
      <c r="B199" s="29" t="s">
        <v>255</v>
      </c>
      <c r="C199" s="29" t="s">
        <v>823</v>
      </c>
      <c r="D199" s="29" t="s">
        <v>1073</v>
      </c>
      <c r="E199" s="29"/>
      <c r="F199" s="29"/>
      <c r="G199" s="29"/>
      <c r="H199" s="29">
        <f t="shared" si="2"/>
        <v>0</v>
      </c>
    </row>
    <row r="200" spans="1:8">
      <c r="A200" s="29" t="s">
        <v>256</v>
      </c>
      <c r="B200" s="29" t="s">
        <v>257</v>
      </c>
      <c r="C200" s="29" t="s">
        <v>1615</v>
      </c>
      <c r="D200" s="29" t="s">
        <v>1074</v>
      </c>
      <c r="E200" s="29">
        <v>1</v>
      </c>
      <c r="F200" s="29"/>
      <c r="G200" s="29"/>
      <c r="H200" s="29">
        <f t="shared" si="2"/>
        <v>1</v>
      </c>
    </row>
    <row r="201" spans="1:8">
      <c r="A201" s="29" t="s">
        <v>256</v>
      </c>
      <c r="B201" s="29" t="s">
        <v>257</v>
      </c>
      <c r="C201" s="29" t="s">
        <v>1614</v>
      </c>
      <c r="D201" s="29" t="s">
        <v>1073</v>
      </c>
      <c r="E201" s="29"/>
      <c r="F201" s="29"/>
      <c r="G201" s="29"/>
      <c r="H201" s="29">
        <f t="shared" si="2"/>
        <v>0</v>
      </c>
    </row>
    <row r="202" spans="1:8">
      <c r="A202" s="29" t="s">
        <v>256</v>
      </c>
      <c r="B202" s="29" t="s">
        <v>257</v>
      </c>
      <c r="C202" s="29" t="s">
        <v>1613</v>
      </c>
      <c r="D202" s="29" t="s">
        <v>1077</v>
      </c>
      <c r="E202" s="29">
        <v>3</v>
      </c>
      <c r="F202" s="29"/>
      <c r="G202" s="29"/>
      <c r="H202" s="29">
        <f t="shared" si="2"/>
        <v>3</v>
      </c>
    </row>
    <row r="203" spans="1:8">
      <c r="A203" s="29" t="s">
        <v>256</v>
      </c>
      <c r="B203" s="29" t="s">
        <v>257</v>
      </c>
      <c r="C203" s="29" t="s">
        <v>1422</v>
      </c>
      <c r="D203" s="29" t="s">
        <v>1077</v>
      </c>
      <c r="E203" s="29">
        <v>2</v>
      </c>
      <c r="F203" s="29">
        <v>12</v>
      </c>
      <c r="G203" s="29"/>
      <c r="H203" s="29">
        <f t="shared" si="2"/>
        <v>14</v>
      </c>
    </row>
    <row r="204" spans="1:8">
      <c r="A204" s="29" t="s">
        <v>256</v>
      </c>
      <c r="B204" s="29" t="s">
        <v>257</v>
      </c>
      <c r="C204" s="29" t="s">
        <v>1422</v>
      </c>
      <c r="D204" s="29" t="s">
        <v>1073</v>
      </c>
      <c r="E204" s="29">
        <v>2</v>
      </c>
      <c r="F204" s="29">
        <v>15</v>
      </c>
      <c r="G204" s="29"/>
      <c r="H204" s="29">
        <f t="shared" si="2"/>
        <v>17</v>
      </c>
    </row>
    <row r="205" spans="1:8">
      <c r="A205" s="29" t="s">
        <v>256</v>
      </c>
      <c r="B205" s="29" t="s">
        <v>257</v>
      </c>
      <c r="C205" s="29" t="s">
        <v>1422</v>
      </c>
      <c r="D205" s="29" t="s">
        <v>1074</v>
      </c>
      <c r="E205" s="29"/>
      <c r="F205" s="29"/>
      <c r="G205" s="29"/>
      <c r="H205" s="29">
        <f t="shared" si="2"/>
        <v>0</v>
      </c>
    </row>
    <row r="206" spans="1:8">
      <c r="A206" s="29" t="s">
        <v>256</v>
      </c>
      <c r="B206" s="29" t="s">
        <v>257</v>
      </c>
      <c r="C206" s="29" t="s">
        <v>1611</v>
      </c>
      <c r="D206" s="29" t="s">
        <v>1095</v>
      </c>
      <c r="E206" s="29"/>
      <c r="F206" s="29"/>
      <c r="G206" s="29"/>
      <c r="H206" s="29">
        <f t="shared" si="2"/>
        <v>0</v>
      </c>
    </row>
    <row r="207" spans="1:8">
      <c r="A207" s="29" t="s">
        <v>256</v>
      </c>
      <c r="B207" s="29" t="s">
        <v>257</v>
      </c>
      <c r="C207" s="29" t="s">
        <v>934</v>
      </c>
      <c r="D207" s="29" t="s">
        <v>1073</v>
      </c>
      <c r="E207" s="29">
        <v>2</v>
      </c>
      <c r="F207" s="29"/>
      <c r="G207" s="29"/>
      <c r="H207" s="29">
        <f t="shared" si="2"/>
        <v>2</v>
      </c>
    </row>
    <row r="208" spans="1:8">
      <c r="A208" s="29" t="s">
        <v>258</v>
      </c>
      <c r="B208" s="29" t="s">
        <v>259</v>
      </c>
      <c r="C208" s="29" t="s">
        <v>672</v>
      </c>
      <c r="D208" s="29" t="s">
        <v>1073</v>
      </c>
      <c r="E208" s="29"/>
      <c r="F208" s="29"/>
      <c r="G208" s="29"/>
      <c r="H208" s="29">
        <f t="shared" si="2"/>
        <v>0</v>
      </c>
    </row>
    <row r="209" spans="1:8">
      <c r="A209" s="29" t="s">
        <v>258</v>
      </c>
      <c r="B209" s="29" t="s">
        <v>259</v>
      </c>
      <c r="C209" s="29" t="s">
        <v>702</v>
      </c>
      <c r="D209" s="29" t="s">
        <v>1101</v>
      </c>
      <c r="E209" s="29"/>
      <c r="F209" s="29"/>
      <c r="G209" s="29"/>
      <c r="H209" s="29">
        <f t="shared" si="2"/>
        <v>0</v>
      </c>
    </row>
    <row r="210" spans="1:8">
      <c r="A210" s="29" t="s">
        <v>258</v>
      </c>
      <c r="B210" s="29" t="s">
        <v>259</v>
      </c>
      <c r="C210" s="29" t="s">
        <v>702</v>
      </c>
      <c r="D210" s="29" t="s">
        <v>1073</v>
      </c>
      <c r="E210" s="29"/>
      <c r="F210" s="29"/>
      <c r="G210" s="29"/>
      <c r="H210" s="29">
        <f t="shared" si="2"/>
        <v>0</v>
      </c>
    </row>
    <row r="211" spans="1:8">
      <c r="A211" s="29" t="s">
        <v>258</v>
      </c>
      <c r="B211" s="29" t="s">
        <v>259</v>
      </c>
      <c r="C211" s="29" t="s">
        <v>720</v>
      </c>
      <c r="D211" s="29" t="s">
        <v>1073</v>
      </c>
      <c r="E211" s="29"/>
      <c r="F211" s="29"/>
      <c r="G211" s="29"/>
      <c r="H211" s="29">
        <f t="shared" si="2"/>
        <v>0</v>
      </c>
    </row>
    <row r="212" spans="1:8">
      <c r="A212" s="29" t="s">
        <v>258</v>
      </c>
      <c r="B212" s="29" t="s">
        <v>259</v>
      </c>
      <c r="C212" s="29" t="s">
        <v>1692</v>
      </c>
      <c r="D212" s="29" t="s">
        <v>1074</v>
      </c>
      <c r="E212" s="29"/>
      <c r="F212" s="29"/>
      <c r="G212" s="29"/>
      <c r="H212" s="29">
        <f t="shared" si="2"/>
        <v>0</v>
      </c>
    </row>
    <row r="213" spans="1:8">
      <c r="A213" s="29" t="s">
        <v>258</v>
      </c>
      <c r="B213" s="29" t="s">
        <v>259</v>
      </c>
      <c r="C213" s="29" t="s">
        <v>726</v>
      </c>
      <c r="D213" s="29" t="s">
        <v>1073</v>
      </c>
      <c r="E213" s="29"/>
      <c r="F213" s="29"/>
      <c r="G213" s="29"/>
      <c r="H213" s="29">
        <f t="shared" si="2"/>
        <v>0</v>
      </c>
    </row>
    <row r="214" spans="1:8">
      <c r="A214" s="29" t="s">
        <v>258</v>
      </c>
      <c r="B214" s="29" t="s">
        <v>259</v>
      </c>
      <c r="C214" s="29" t="s">
        <v>756</v>
      </c>
      <c r="D214" s="29" t="s">
        <v>1101</v>
      </c>
      <c r="E214" s="29"/>
      <c r="F214" s="29"/>
      <c r="G214" s="29"/>
      <c r="H214" s="29">
        <f t="shared" si="2"/>
        <v>0</v>
      </c>
    </row>
    <row r="215" spans="1:8">
      <c r="A215" s="29" t="s">
        <v>258</v>
      </c>
      <c r="B215" s="29" t="s">
        <v>259</v>
      </c>
      <c r="C215" s="29" t="s">
        <v>1610</v>
      </c>
      <c r="D215" s="29" t="s">
        <v>1080</v>
      </c>
      <c r="E215" s="29"/>
      <c r="F215" s="29"/>
      <c r="G215" s="29"/>
      <c r="H215" s="29">
        <f t="shared" si="2"/>
        <v>0</v>
      </c>
    </row>
    <row r="216" spans="1:8">
      <c r="A216" s="29" t="s">
        <v>258</v>
      </c>
      <c r="B216" s="29" t="s">
        <v>259</v>
      </c>
      <c r="C216" s="29" t="s">
        <v>552</v>
      </c>
      <c r="D216" s="29" t="s">
        <v>1075</v>
      </c>
      <c r="E216" s="29"/>
      <c r="F216" s="29"/>
      <c r="G216" s="29"/>
      <c r="H216" s="29">
        <f t="shared" ref="H216:H279" si="3">E216+F216+G216</f>
        <v>0</v>
      </c>
    </row>
    <row r="217" spans="1:8">
      <c r="A217" s="29" t="s">
        <v>258</v>
      </c>
      <c r="B217" s="29" t="s">
        <v>259</v>
      </c>
      <c r="C217" s="29" t="s">
        <v>1609</v>
      </c>
      <c r="D217" s="29" t="s">
        <v>1101</v>
      </c>
      <c r="E217" s="29"/>
      <c r="F217" s="29"/>
      <c r="G217" s="29"/>
      <c r="H217" s="29">
        <f t="shared" si="3"/>
        <v>0</v>
      </c>
    </row>
    <row r="218" spans="1:8">
      <c r="A218" s="29" t="s">
        <v>258</v>
      </c>
      <c r="B218" s="29" t="s">
        <v>259</v>
      </c>
      <c r="C218" s="29" t="s">
        <v>864</v>
      </c>
      <c r="D218" s="29" t="s">
        <v>1098</v>
      </c>
      <c r="E218" s="29"/>
      <c r="F218" s="29"/>
      <c r="G218" s="29"/>
      <c r="H218" s="29">
        <f t="shared" si="3"/>
        <v>0</v>
      </c>
    </row>
    <row r="219" spans="1:8">
      <c r="A219" s="29" t="s">
        <v>258</v>
      </c>
      <c r="B219" s="29" t="s">
        <v>259</v>
      </c>
      <c r="C219" s="29" t="s">
        <v>864</v>
      </c>
      <c r="D219" s="29" t="s">
        <v>1073</v>
      </c>
      <c r="E219" s="29"/>
      <c r="F219" s="29"/>
      <c r="G219" s="29"/>
      <c r="H219" s="29">
        <f t="shared" si="3"/>
        <v>0</v>
      </c>
    </row>
    <row r="220" spans="1:8">
      <c r="A220" s="29" t="s">
        <v>258</v>
      </c>
      <c r="B220" s="29" t="s">
        <v>259</v>
      </c>
      <c r="C220" s="29" t="s">
        <v>864</v>
      </c>
      <c r="D220" s="29" t="s">
        <v>1074</v>
      </c>
      <c r="E220" s="29"/>
      <c r="F220" s="29"/>
      <c r="G220" s="29"/>
      <c r="H220" s="29">
        <f t="shared" si="3"/>
        <v>0</v>
      </c>
    </row>
    <row r="221" spans="1:8">
      <c r="A221" s="29" t="s">
        <v>258</v>
      </c>
      <c r="B221" s="29" t="s">
        <v>259</v>
      </c>
      <c r="C221" s="29" t="s">
        <v>1608</v>
      </c>
      <c r="D221" s="29" t="s">
        <v>1073</v>
      </c>
      <c r="E221" s="29"/>
      <c r="F221" s="29"/>
      <c r="G221" s="29"/>
      <c r="H221" s="29">
        <f t="shared" si="3"/>
        <v>0</v>
      </c>
    </row>
    <row r="222" spans="1:8">
      <c r="A222" s="29" t="s">
        <v>258</v>
      </c>
      <c r="B222" s="29" t="s">
        <v>259</v>
      </c>
      <c r="C222" s="29" t="s">
        <v>1607</v>
      </c>
      <c r="D222" s="29" t="s">
        <v>1091</v>
      </c>
      <c r="E222" s="29"/>
      <c r="F222" s="29"/>
      <c r="G222" s="29"/>
      <c r="H222" s="29">
        <f t="shared" si="3"/>
        <v>0</v>
      </c>
    </row>
    <row r="223" spans="1:8">
      <c r="A223" s="29" t="s">
        <v>258</v>
      </c>
      <c r="B223" s="29" t="s">
        <v>259</v>
      </c>
      <c r="C223" s="29" t="s">
        <v>1059</v>
      </c>
      <c r="D223" s="29" t="s">
        <v>1074</v>
      </c>
      <c r="E223" s="29"/>
      <c r="F223" s="29"/>
      <c r="G223" s="29"/>
      <c r="H223" s="29">
        <f t="shared" si="3"/>
        <v>0</v>
      </c>
    </row>
    <row r="224" spans="1:8">
      <c r="A224" s="29" t="s">
        <v>260</v>
      </c>
      <c r="B224" s="29" t="s">
        <v>261</v>
      </c>
      <c r="C224" s="29" t="s">
        <v>499</v>
      </c>
      <c r="D224" s="29" t="s">
        <v>1112</v>
      </c>
      <c r="E224" s="29"/>
      <c r="F224" s="29"/>
      <c r="G224" s="29"/>
      <c r="H224" s="29">
        <f t="shared" si="3"/>
        <v>0</v>
      </c>
    </row>
    <row r="225" spans="1:8">
      <c r="A225" s="29" t="s">
        <v>260</v>
      </c>
      <c r="B225" s="29" t="s">
        <v>261</v>
      </c>
      <c r="C225" s="29" t="s">
        <v>1335</v>
      </c>
      <c r="D225" s="29" t="s">
        <v>1073</v>
      </c>
      <c r="E225" s="29"/>
      <c r="F225" s="29"/>
      <c r="G225" s="29"/>
      <c r="H225" s="29">
        <f t="shared" si="3"/>
        <v>0</v>
      </c>
    </row>
    <row r="226" spans="1:8">
      <c r="A226" s="29" t="s">
        <v>260</v>
      </c>
      <c r="B226" s="29" t="s">
        <v>261</v>
      </c>
      <c r="C226" s="29" t="s">
        <v>515</v>
      </c>
      <c r="D226" s="29" t="s">
        <v>1075</v>
      </c>
      <c r="E226" s="29"/>
      <c r="F226" s="29"/>
      <c r="G226" s="29"/>
      <c r="H226" s="29">
        <f t="shared" si="3"/>
        <v>0</v>
      </c>
    </row>
    <row r="227" spans="1:8">
      <c r="A227" s="29" t="s">
        <v>260</v>
      </c>
      <c r="B227" s="29" t="s">
        <v>261</v>
      </c>
      <c r="C227" s="29" t="s">
        <v>1606</v>
      </c>
      <c r="D227" s="29" t="s">
        <v>1073</v>
      </c>
      <c r="E227" s="29"/>
      <c r="F227" s="29"/>
      <c r="G227" s="29"/>
      <c r="H227" s="29">
        <f t="shared" si="3"/>
        <v>0</v>
      </c>
    </row>
    <row r="228" spans="1:8">
      <c r="A228" s="29" t="s">
        <v>260</v>
      </c>
      <c r="B228" s="29" t="s">
        <v>261</v>
      </c>
      <c r="C228" s="29" t="s">
        <v>1334</v>
      </c>
      <c r="D228" s="29" t="s">
        <v>1077</v>
      </c>
      <c r="E228" s="29"/>
      <c r="F228" s="29"/>
      <c r="G228" s="29"/>
      <c r="H228" s="29">
        <f t="shared" si="3"/>
        <v>0</v>
      </c>
    </row>
    <row r="229" spans="1:8">
      <c r="A229" s="29" t="s">
        <v>260</v>
      </c>
      <c r="B229" s="29" t="s">
        <v>261</v>
      </c>
      <c r="C229" s="29" t="s">
        <v>1347</v>
      </c>
      <c r="D229" s="29" t="s">
        <v>1073</v>
      </c>
      <c r="E229" s="29"/>
      <c r="F229" s="29"/>
      <c r="G229" s="29"/>
      <c r="H229" s="29">
        <f t="shared" si="3"/>
        <v>0</v>
      </c>
    </row>
    <row r="230" spans="1:8">
      <c r="A230" s="29" t="s">
        <v>260</v>
      </c>
      <c r="B230" s="29" t="s">
        <v>261</v>
      </c>
      <c r="C230" s="29" t="s">
        <v>1605</v>
      </c>
      <c r="D230" s="29" t="s">
        <v>1073</v>
      </c>
      <c r="E230" s="29"/>
      <c r="F230" s="29"/>
      <c r="G230" s="29"/>
      <c r="H230" s="29">
        <f t="shared" si="3"/>
        <v>0</v>
      </c>
    </row>
    <row r="231" spans="1:8">
      <c r="A231" s="29" t="s">
        <v>260</v>
      </c>
      <c r="B231" s="29" t="s">
        <v>261</v>
      </c>
      <c r="C231" s="29" t="s">
        <v>1604</v>
      </c>
      <c r="D231" s="29" t="s">
        <v>1073</v>
      </c>
      <c r="E231" s="29"/>
      <c r="F231" s="29"/>
      <c r="G231" s="29"/>
      <c r="H231" s="29">
        <f t="shared" si="3"/>
        <v>0</v>
      </c>
    </row>
    <row r="232" spans="1:8">
      <c r="A232" s="29" t="s">
        <v>260</v>
      </c>
      <c r="B232" s="29" t="s">
        <v>261</v>
      </c>
      <c r="C232" s="29" t="s">
        <v>1099</v>
      </c>
      <c r="D232" s="29" t="s">
        <v>1073</v>
      </c>
      <c r="E232" s="29"/>
      <c r="F232" s="29"/>
      <c r="G232" s="29"/>
      <c r="H232" s="29">
        <f t="shared" si="3"/>
        <v>0</v>
      </c>
    </row>
    <row r="233" spans="1:8">
      <c r="A233" s="29" t="s">
        <v>260</v>
      </c>
      <c r="B233" s="29" t="s">
        <v>261</v>
      </c>
      <c r="C233" s="29" t="s">
        <v>1603</v>
      </c>
      <c r="D233" s="29" t="s">
        <v>1073</v>
      </c>
      <c r="E233" s="29"/>
      <c r="F233" s="29"/>
      <c r="G233" s="29"/>
      <c r="H233" s="29">
        <f t="shared" si="3"/>
        <v>0</v>
      </c>
    </row>
    <row r="234" spans="1:8">
      <c r="A234" s="29" t="s">
        <v>260</v>
      </c>
      <c r="B234" s="29" t="s">
        <v>261</v>
      </c>
      <c r="C234" s="29" t="s">
        <v>1602</v>
      </c>
      <c r="D234" s="29" t="s">
        <v>1074</v>
      </c>
      <c r="E234" s="29"/>
      <c r="F234" s="29"/>
      <c r="G234" s="29"/>
      <c r="H234" s="29">
        <f t="shared" si="3"/>
        <v>0</v>
      </c>
    </row>
    <row r="235" spans="1:8">
      <c r="A235" s="29" t="s">
        <v>262</v>
      </c>
      <c r="B235" s="29" t="s">
        <v>263</v>
      </c>
      <c r="C235" s="29" t="s">
        <v>470</v>
      </c>
      <c r="D235" s="29" t="s">
        <v>1074</v>
      </c>
      <c r="E235" s="29"/>
      <c r="F235" s="29"/>
      <c r="G235" s="29"/>
      <c r="H235" s="29">
        <f t="shared" si="3"/>
        <v>0</v>
      </c>
    </row>
    <row r="236" spans="1:8">
      <c r="A236" s="29" t="s">
        <v>262</v>
      </c>
      <c r="B236" s="29" t="s">
        <v>263</v>
      </c>
      <c r="C236" s="29" t="s">
        <v>1601</v>
      </c>
      <c r="D236" s="29" t="s">
        <v>1073</v>
      </c>
      <c r="E236" s="29">
        <v>5</v>
      </c>
      <c r="F236" s="29">
        <v>2</v>
      </c>
      <c r="G236" s="29"/>
      <c r="H236" s="29">
        <f t="shared" si="3"/>
        <v>7</v>
      </c>
    </row>
    <row r="237" spans="1:8">
      <c r="A237" s="29" t="s">
        <v>262</v>
      </c>
      <c r="B237" s="29" t="s">
        <v>263</v>
      </c>
      <c r="C237" s="29" t="s">
        <v>531</v>
      </c>
      <c r="D237" s="29" t="s">
        <v>1074</v>
      </c>
      <c r="E237" s="29"/>
      <c r="F237" s="29"/>
      <c r="G237" s="29"/>
      <c r="H237" s="29">
        <f t="shared" si="3"/>
        <v>0</v>
      </c>
    </row>
    <row r="238" spans="1:8">
      <c r="A238" s="29" t="s">
        <v>262</v>
      </c>
      <c r="B238" s="29" t="s">
        <v>263</v>
      </c>
      <c r="C238" s="29" t="s">
        <v>754</v>
      </c>
      <c r="D238" s="29" t="s">
        <v>1073</v>
      </c>
      <c r="E238" s="29"/>
      <c r="F238" s="29"/>
      <c r="G238" s="29"/>
      <c r="H238" s="29">
        <f t="shared" si="3"/>
        <v>0</v>
      </c>
    </row>
    <row r="239" spans="1:8">
      <c r="A239" s="29" t="s">
        <v>262</v>
      </c>
      <c r="B239" s="29" t="s">
        <v>263</v>
      </c>
      <c r="C239" s="29" t="s">
        <v>761</v>
      </c>
      <c r="D239" s="29" t="s">
        <v>1073</v>
      </c>
      <c r="E239" s="29"/>
      <c r="F239" s="29"/>
      <c r="G239" s="29"/>
      <c r="H239" s="29">
        <f t="shared" si="3"/>
        <v>0</v>
      </c>
    </row>
    <row r="240" spans="1:8">
      <c r="A240" s="29" t="s">
        <v>262</v>
      </c>
      <c r="B240" s="29" t="s">
        <v>263</v>
      </c>
      <c r="C240" s="29" t="s">
        <v>1148</v>
      </c>
      <c r="D240" s="29" t="s">
        <v>1073</v>
      </c>
      <c r="E240" s="29"/>
      <c r="F240" s="29"/>
      <c r="G240" s="29"/>
      <c r="H240" s="29">
        <f t="shared" si="3"/>
        <v>0</v>
      </c>
    </row>
    <row r="241" spans="1:8">
      <c r="A241" s="29" t="s">
        <v>262</v>
      </c>
      <c r="B241" s="29" t="s">
        <v>263</v>
      </c>
      <c r="C241" s="29" t="s">
        <v>1600</v>
      </c>
      <c r="D241" s="29" t="s">
        <v>1073</v>
      </c>
      <c r="E241" s="29"/>
      <c r="F241" s="29"/>
      <c r="G241" s="29"/>
      <c r="H241" s="29">
        <f t="shared" si="3"/>
        <v>0</v>
      </c>
    </row>
    <row r="242" spans="1:8">
      <c r="A242" s="29" t="s">
        <v>262</v>
      </c>
      <c r="B242" s="29" t="s">
        <v>263</v>
      </c>
      <c r="C242" s="29" t="s">
        <v>1600</v>
      </c>
      <c r="D242" s="29" t="s">
        <v>1074</v>
      </c>
      <c r="E242" s="29"/>
      <c r="F242" s="29"/>
      <c r="G242" s="29"/>
      <c r="H242" s="29">
        <f t="shared" si="3"/>
        <v>0</v>
      </c>
    </row>
    <row r="243" spans="1:8">
      <c r="A243" s="29" t="s">
        <v>262</v>
      </c>
      <c r="B243" s="29" t="s">
        <v>263</v>
      </c>
      <c r="C243" s="29" t="s">
        <v>1275</v>
      </c>
      <c r="D243" s="29" t="s">
        <v>1074</v>
      </c>
      <c r="E243" s="29"/>
      <c r="F243" s="29"/>
      <c r="G243" s="29"/>
      <c r="H243" s="29">
        <f t="shared" si="3"/>
        <v>0</v>
      </c>
    </row>
    <row r="244" spans="1:8">
      <c r="A244" s="29" t="s">
        <v>264</v>
      </c>
      <c r="B244" s="29" t="s">
        <v>265</v>
      </c>
      <c r="C244" s="29" t="s">
        <v>1487</v>
      </c>
      <c r="D244" s="29" t="s">
        <v>1398</v>
      </c>
      <c r="E244" s="29">
        <v>2</v>
      </c>
      <c r="F244" s="29"/>
      <c r="G244" s="29"/>
      <c r="H244" s="29">
        <f t="shared" si="3"/>
        <v>2</v>
      </c>
    </row>
    <row r="245" spans="1:8">
      <c r="A245" s="29" t="s">
        <v>264</v>
      </c>
      <c r="B245" s="29" t="s">
        <v>265</v>
      </c>
      <c r="C245" s="29" t="s">
        <v>782</v>
      </c>
      <c r="D245" s="29" t="s">
        <v>1074</v>
      </c>
      <c r="E245" s="29"/>
      <c r="F245" s="29"/>
      <c r="G245" s="29"/>
      <c r="H245" s="29">
        <f t="shared" si="3"/>
        <v>0</v>
      </c>
    </row>
    <row r="246" spans="1:8">
      <c r="A246" s="29" t="s">
        <v>264</v>
      </c>
      <c r="B246" s="29" t="s">
        <v>265</v>
      </c>
      <c r="C246" s="29" t="s">
        <v>1599</v>
      </c>
      <c r="D246" s="29" t="s">
        <v>1073</v>
      </c>
      <c r="E246" s="29"/>
      <c r="F246" s="29"/>
      <c r="G246" s="29"/>
      <c r="H246" s="29">
        <f t="shared" si="3"/>
        <v>0</v>
      </c>
    </row>
    <row r="247" spans="1:8">
      <c r="A247" s="29" t="s">
        <v>264</v>
      </c>
      <c r="B247" s="29" t="s">
        <v>265</v>
      </c>
      <c r="C247" s="29" t="s">
        <v>548</v>
      </c>
      <c r="D247" s="29" t="s">
        <v>1112</v>
      </c>
      <c r="E247" s="29"/>
      <c r="F247" s="29"/>
      <c r="G247" s="29"/>
      <c r="H247" s="29">
        <f t="shared" si="3"/>
        <v>0</v>
      </c>
    </row>
    <row r="248" spans="1:8">
      <c r="A248" s="29" t="s">
        <v>264</v>
      </c>
      <c r="B248" s="29" t="s">
        <v>265</v>
      </c>
      <c r="C248" s="29" t="s">
        <v>1598</v>
      </c>
      <c r="D248" s="29" t="s">
        <v>1074</v>
      </c>
      <c r="E248" s="29"/>
      <c r="F248" s="29"/>
      <c r="G248" s="29"/>
      <c r="H248" s="29">
        <f t="shared" si="3"/>
        <v>0</v>
      </c>
    </row>
    <row r="249" spans="1:8">
      <c r="A249" s="29" t="s">
        <v>264</v>
      </c>
      <c r="B249" s="29" t="s">
        <v>265</v>
      </c>
      <c r="C249" s="29" t="s">
        <v>1452</v>
      </c>
      <c r="D249" s="29" t="s">
        <v>1073</v>
      </c>
      <c r="E249" s="29">
        <v>52</v>
      </c>
      <c r="F249" s="29"/>
      <c r="G249" s="29">
        <v>4</v>
      </c>
      <c r="H249" s="29">
        <f t="shared" si="3"/>
        <v>56</v>
      </c>
    </row>
    <row r="250" spans="1:8">
      <c r="A250" s="29" t="s">
        <v>264</v>
      </c>
      <c r="B250" s="29" t="s">
        <v>265</v>
      </c>
      <c r="C250" s="29" t="s">
        <v>810</v>
      </c>
      <c r="D250" s="29" t="s">
        <v>1073</v>
      </c>
      <c r="E250" s="29">
        <v>74</v>
      </c>
      <c r="F250" s="29">
        <v>2</v>
      </c>
      <c r="G250" s="29">
        <v>9</v>
      </c>
      <c r="H250" s="29">
        <f t="shared" si="3"/>
        <v>85</v>
      </c>
    </row>
    <row r="251" spans="1:8">
      <c r="A251" s="29" t="s">
        <v>264</v>
      </c>
      <c r="B251" s="29" t="s">
        <v>265</v>
      </c>
      <c r="C251" s="29" t="s">
        <v>813</v>
      </c>
      <c r="D251" s="29" t="s">
        <v>1098</v>
      </c>
      <c r="E251" s="29"/>
      <c r="F251" s="29"/>
      <c r="G251" s="29"/>
      <c r="H251" s="29">
        <f t="shared" si="3"/>
        <v>0</v>
      </c>
    </row>
    <row r="252" spans="1:8">
      <c r="A252" s="29" t="s">
        <v>264</v>
      </c>
      <c r="B252" s="29" t="s">
        <v>265</v>
      </c>
      <c r="C252" s="29" t="s">
        <v>554</v>
      </c>
      <c r="D252" s="29" t="s">
        <v>1073</v>
      </c>
      <c r="E252" s="29"/>
      <c r="F252" s="29"/>
      <c r="G252" s="29"/>
      <c r="H252" s="29">
        <f t="shared" si="3"/>
        <v>0</v>
      </c>
    </row>
    <row r="253" spans="1:8">
      <c r="A253" s="29" t="s">
        <v>264</v>
      </c>
      <c r="B253" s="29" t="s">
        <v>265</v>
      </c>
      <c r="C253" s="29" t="s">
        <v>554</v>
      </c>
      <c r="D253" s="29" t="s">
        <v>1074</v>
      </c>
      <c r="E253" s="29"/>
      <c r="F253" s="29"/>
      <c r="G253" s="29"/>
      <c r="H253" s="29">
        <f t="shared" si="3"/>
        <v>0</v>
      </c>
    </row>
    <row r="254" spans="1:8">
      <c r="A254" s="29" t="s">
        <v>264</v>
      </c>
      <c r="B254" s="29" t="s">
        <v>265</v>
      </c>
      <c r="C254" s="29" t="s">
        <v>833</v>
      </c>
      <c r="D254" s="29" t="s">
        <v>1073</v>
      </c>
      <c r="E254" s="29"/>
      <c r="F254" s="29"/>
      <c r="G254" s="29"/>
      <c r="H254" s="29">
        <f t="shared" si="3"/>
        <v>0</v>
      </c>
    </row>
    <row r="255" spans="1:8">
      <c r="A255" s="29" t="s">
        <v>264</v>
      </c>
      <c r="B255" s="29" t="s">
        <v>265</v>
      </c>
      <c r="C255" s="29" t="s">
        <v>851</v>
      </c>
      <c r="D255" s="29" t="s">
        <v>1073</v>
      </c>
      <c r="E255" s="29"/>
      <c r="F255" s="29"/>
      <c r="G255" s="29"/>
      <c r="H255" s="29">
        <f t="shared" si="3"/>
        <v>0</v>
      </c>
    </row>
    <row r="256" spans="1:8">
      <c r="A256" s="29" t="s">
        <v>264</v>
      </c>
      <c r="B256" s="29" t="s">
        <v>265</v>
      </c>
      <c r="C256" s="29" t="s">
        <v>877</v>
      </c>
      <c r="D256" s="29" t="s">
        <v>1073</v>
      </c>
      <c r="E256" s="29"/>
      <c r="F256" s="29"/>
      <c r="G256" s="29"/>
      <c r="H256" s="29">
        <f t="shared" si="3"/>
        <v>0</v>
      </c>
    </row>
    <row r="257" spans="1:8">
      <c r="A257" s="29" t="s">
        <v>264</v>
      </c>
      <c r="B257" s="29" t="s">
        <v>265</v>
      </c>
      <c r="C257" s="29" t="s">
        <v>1597</v>
      </c>
      <c r="D257" s="29" t="s">
        <v>1073</v>
      </c>
      <c r="E257" s="29"/>
      <c r="F257" s="29"/>
      <c r="G257" s="29"/>
      <c r="H257" s="29">
        <f t="shared" si="3"/>
        <v>0</v>
      </c>
    </row>
    <row r="258" spans="1:8">
      <c r="A258" s="29" t="s">
        <v>264</v>
      </c>
      <c r="B258" s="29" t="s">
        <v>265</v>
      </c>
      <c r="C258" s="29" t="s">
        <v>557</v>
      </c>
      <c r="D258" s="29" t="s">
        <v>1073</v>
      </c>
      <c r="E258" s="29"/>
      <c r="F258" s="29"/>
      <c r="G258" s="29"/>
      <c r="H258" s="29">
        <f t="shared" si="3"/>
        <v>0</v>
      </c>
    </row>
    <row r="259" spans="1:8">
      <c r="A259" s="29" t="s">
        <v>264</v>
      </c>
      <c r="B259" s="29" t="s">
        <v>265</v>
      </c>
      <c r="C259" s="29" t="s">
        <v>972</v>
      </c>
      <c r="D259" s="29" t="s">
        <v>1073</v>
      </c>
      <c r="E259" s="29"/>
      <c r="F259" s="29"/>
      <c r="G259" s="29"/>
      <c r="H259" s="29">
        <f t="shared" si="3"/>
        <v>0</v>
      </c>
    </row>
    <row r="260" spans="1:8">
      <c r="A260" s="29" t="s">
        <v>264</v>
      </c>
      <c r="B260" s="29" t="s">
        <v>265</v>
      </c>
      <c r="C260" s="29" t="s">
        <v>1006</v>
      </c>
      <c r="D260" s="29" t="s">
        <v>1134</v>
      </c>
      <c r="E260" s="29"/>
      <c r="F260" s="29"/>
      <c r="G260" s="29"/>
      <c r="H260" s="29">
        <f t="shared" si="3"/>
        <v>0</v>
      </c>
    </row>
    <row r="261" spans="1:8">
      <c r="A261" s="29" t="s">
        <v>264</v>
      </c>
      <c r="B261" s="29" t="s">
        <v>265</v>
      </c>
      <c r="C261" s="29" t="s">
        <v>1008</v>
      </c>
      <c r="D261" s="29" t="s">
        <v>1596</v>
      </c>
      <c r="E261" s="29"/>
      <c r="F261" s="29"/>
      <c r="G261" s="29"/>
      <c r="H261" s="29">
        <f t="shared" si="3"/>
        <v>0</v>
      </c>
    </row>
    <row r="262" spans="1:8">
      <c r="A262" s="29" t="s">
        <v>264</v>
      </c>
      <c r="B262" s="29" t="s">
        <v>265</v>
      </c>
      <c r="C262" s="29" t="s">
        <v>1008</v>
      </c>
      <c r="D262" s="29" t="s">
        <v>1134</v>
      </c>
      <c r="E262" s="29"/>
      <c r="F262" s="29"/>
      <c r="G262" s="29"/>
      <c r="H262" s="29">
        <f t="shared" si="3"/>
        <v>0</v>
      </c>
    </row>
    <row r="263" spans="1:8">
      <c r="A263" s="29" t="s">
        <v>264</v>
      </c>
      <c r="B263" s="29" t="s">
        <v>265</v>
      </c>
      <c r="C263" s="29" t="s">
        <v>580</v>
      </c>
      <c r="D263" s="29" t="s">
        <v>1080</v>
      </c>
      <c r="E263" s="29"/>
      <c r="F263" s="29"/>
      <c r="G263" s="29"/>
      <c r="H263" s="29">
        <f t="shared" si="3"/>
        <v>0</v>
      </c>
    </row>
    <row r="264" spans="1:8">
      <c r="A264" s="29" t="s">
        <v>264</v>
      </c>
      <c r="B264" s="29" t="s">
        <v>265</v>
      </c>
      <c r="C264" s="29" t="s">
        <v>580</v>
      </c>
      <c r="D264" s="29" t="s">
        <v>1074</v>
      </c>
      <c r="E264" s="29"/>
      <c r="F264" s="29"/>
      <c r="G264" s="29"/>
      <c r="H264" s="29">
        <f t="shared" si="3"/>
        <v>0</v>
      </c>
    </row>
    <row r="265" spans="1:8">
      <c r="A265" s="29" t="s">
        <v>264</v>
      </c>
      <c r="B265" s="29" t="s">
        <v>265</v>
      </c>
      <c r="C265" s="29" t="s">
        <v>581</v>
      </c>
      <c r="D265" s="29" t="s">
        <v>1595</v>
      </c>
      <c r="E265" s="29"/>
      <c r="F265" s="29"/>
      <c r="G265" s="29"/>
      <c r="H265" s="29">
        <f t="shared" si="3"/>
        <v>0</v>
      </c>
    </row>
    <row r="266" spans="1:8">
      <c r="A266" s="29" t="s">
        <v>264</v>
      </c>
      <c r="B266" s="29" t="s">
        <v>265</v>
      </c>
      <c r="C266" s="29" t="s">
        <v>581</v>
      </c>
      <c r="D266" s="29" t="s">
        <v>1112</v>
      </c>
      <c r="E266" s="29"/>
      <c r="F266" s="29"/>
      <c r="G266" s="29"/>
      <c r="H266" s="29">
        <f t="shared" si="3"/>
        <v>0</v>
      </c>
    </row>
    <row r="267" spans="1:8">
      <c r="A267" s="29" t="s">
        <v>264</v>
      </c>
      <c r="B267" s="29" t="s">
        <v>265</v>
      </c>
      <c r="C267" s="29" t="s">
        <v>581</v>
      </c>
      <c r="D267" s="29" t="s">
        <v>1074</v>
      </c>
      <c r="E267" s="29"/>
      <c r="F267" s="29"/>
      <c r="G267" s="29"/>
      <c r="H267" s="29">
        <f t="shared" si="3"/>
        <v>0</v>
      </c>
    </row>
    <row r="268" spans="1:8">
      <c r="A268" s="29" t="s">
        <v>264</v>
      </c>
      <c r="B268" s="29" t="s">
        <v>265</v>
      </c>
      <c r="C268" s="29" t="s">
        <v>1057</v>
      </c>
      <c r="D268" s="29" t="s">
        <v>1074</v>
      </c>
      <c r="E268" s="29"/>
      <c r="F268" s="29"/>
      <c r="G268" s="29"/>
      <c r="H268" s="29">
        <f t="shared" si="3"/>
        <v>0</v>
      </c>
    </row>
    <row r="269" spans="1:8">
      <c r="A269" s="29" t="s">
        <v>266</v>
      </c>
      <c r="B269" s="29" t="s">
        <v>267</v>
      </c>
      <c r="C269" s="29" t="s">
        <v>1693</v>
      </c>
      <c r="D269" s="29" t="s">
        <v>1398</v>
      </c>
      <c r="E269" s="29"/>
      <c r="F269" s="29"/>
      <c r="G269" s="29"/>
      <c r="H269" s="29">
        <f t="shared" si="3"/>
        <v>0</v>
      </c>
    </row>
    <row r="270" spans="1:8">
      <c r="A270" s="29" t="s">
        <v>266</v>
      </c>
      <c r="B270" s="29" t="s">
        <v>267</v>
      </c>
      <c r="C270" s="29" t="s">
        <v>1594</v>
      </c>
      <c r="D270" s="29" t="s">
        <v>1073</v>
      </c>
      <c r="E270" s="29">
        <v>4</v>
      </c>
      <c r="F270" s="29">
        <v>12</v>
      </c>
      <c r="G270" s="29"/>
      <c r="H270" s="29">
        <f t="shared" si="3"/>
        <v>16</v>
      </c>
    </row>
    <row r="271" spans="1:8">
      <c r="A271" s="29" t="s">
        <v>266</v>
      </c>
      <c r="B271" s="29" t="s">
        <v>267</v>
      </c>
      <c r="C271" s="29" t="s">
        <v>554</v>
      </c>
      <c r="D271" s="29" t="s">
        <v>1098</v>
      </c>
      <c r="E271" s="29"/>
      <c r="F271" s="29"/>
      <c r="G271" s="29"/>
      <c r="H271" s="29">
        <f t="shared" si="3"/>
        <v>0</v>
      </c>
    </row>
    <row r="272" spans="1:8">
      <c r="A272" s="29" t="s">
        <v>266</v>
      </c>
      <c r="B272" s="29" t="s">
        <v>267</v>
      </c>
      <c r="C272" s="29" t="s">
        <v>554</v>
      </c>
      <c r="D272" s="29" t="s">
        <v>1073</v>
      </c>
      <c r="E272" s="29"/>
      <c r="F272" s="29"/>
      <c r="G272" s="29"/>
      <c r="H272" s="29">
        <f t="shared" si="3"/>
        <v>0</v>
      </c>
    </row>
    <row r="273" spans="1:8">
      <c r="A273" s="29" t="s">
        <v>266</v>
      </c>
      <c r="B273" s="29" t="s">
        <v>267</v>
      </c>
      <c r="C273" s="29" t="s">
        <v>557</v>
      </c>
      <c r="D273" s="29" t="s">
        <v>1073</v>
      </c>
      <c r="E273" s="29"/>
      <c r="F273" s="29"/>
      <c r="G273" s="29"/>
      <c r="H273" s="29">
        <f t="shared" si="3"/>
        <v>0</v>
      </c>
    </row>
    <row r="274" spans="1:8">
      <c r="A274" s="29" t="s">
        <v>266</v>
      </c>
      <c r="B274" s="29" t="s">
        <v>267</v>
      </c>
      <c r="C274" s="29" t="s">
        <v>1593</v>
      </c>
      <c r="D274" s="29" t="s">
        <v>1074</v>
      </c>
      <c r="E274" s="29">
        <v>24</v>
      </c>
      <c r="F274" s="29"/>
      <c r="G274" s="29"/>
      <c r="H274" s="29">
        <f t="shared" si="3"/>
        <v>24</v>
      </c>
    </row>
    <row r="275" spans="1:8">
      <c r="A275" s="29" t="s">
        <v>268</v>
      </c>
      <c r="B275" s="29" t="s">
        <v>269</v>
      </c>
      <c r="C275" s="29" t="s">
        <v>1592</v>
      </c>
      <c r="D275" s="29" t="s">
        <v>1074</v>
      </c>
      <c r="E275" s="29"/>
      <c r="F275" s="29"/>
      <c r="G275" s="29"/>
      <c r="H275" s="29">
        <f t="shared" si="3"/>
        <v>0</v>
      </c>
    </row>
    <row r="276" spans="1:8">
      <c r="A276" s="29" t="s">
        <v>268</v>
      </c>
      <c r="B276" s="29" t="s">
        <v>269</v>
      </c>
      <c r="C276" s="29" t="s">
        <v>473</v>
      </c>
      <c r="D276" s="29" t="s">
        <v>1073</v>
      </c>
      <c r="E276" s="29"/>
      <c r="F276" s="29"/>
      <c r="G276" s="29"/>
      <c r="H276" s="29">
        <f t="shared" si="3"/>
        <v>0</v>
      </c>
    </row>
    <row r="277" spans="1:8">
      <c r="A277" s="29" t="s">
        <v>268</v>
      </c>
      <c r="B277" s="29" t="s">
        <v>269</v>
      </c>
      <c r="C277" s="29" t="s">
        <v>1694</v>
      </c>
      <c r="D277" s="29" t="s">
        <v>1074</v>
      </c>
      <c r="E277" s="29">
        <v>22</v>
      </c>
      <c r="F277" s="29"/>
      <c r="G277" s="29"/>
      <c r="H277" s="29">
        <f t="shared" si="3"/>
        <v>22</v>
      </c>
    </row>
    <row r="278" spans="1:8">
      <c r="A278" s="29" t="s">
        <v>268</v>
      </c>
      <c r="B278" s="29" t="s">
        <v>269</v>
      </c>
      <c r="C278" s="29" t="s">
        <v>1695</v>
      </c>
      <c r="D278" s="29" t="s">
        <v>1398</v>
      </c>
      <c r="E278" s="29">
        <v>6</v>
      </c>
      <c r="F278" s="29"/>
      <c r="G278" s="29"/>
      <c r="H278" s="29">
        <f t="shared" si="3"/>
        <v>6</v>
      </c>
    </row>
    <row r="279" spans="1:8">
      <c r="A279" s="29" t="s">
        <v>268</v>
      </c>
      <c r="B279" s="29" t="s">
        <v>269</v>
      </c>
      <c r="C279" s="29" t="s">
        <v>1696</v>
      </c>
      <c r="D279" s="29" t="s">
        <v>1398</v>
      </c>
      <c r="E279" s="29">
        <v>4</v>
      </c>
      <c r="F279" s="29"/>
      <c r="G279" s="29"/>
      <c r="H279" s="29">
        <f t="shared" si="3"/>
        <v>4</v>
      </c>
    </row>
    <row r="280" spans="1:8">
      <c r="A280" s="29" t="s">
        <v>268</v>
      </c>
      <c r="B280" s="29" t="s">
        <v>269</v>
      </c>
      <c r="C280" s="29" t="s">
        <v>1591</v>
      </c>
      <c r="D280" s="29" t="s">
        <v>1074</v>
      </c>
      <c r="E280" s="29">
        <v>18</v>
      </c>
      <c r="F280" s="29">
        <v>12</v>
      </c>
      <c r="G280" s="29"/>
      <c r="H280" s="29">
        <f t="shared" ref="H280:H343" si="4">E280+F280+G280</f>
        <v>30</v>
      </c>
    </row>
    <row r="281" spans="1:8">
      <c r="A281" s="29" t="s">
        <v>268</v>
      </c>
      <c r="B281" s="29" t="s">
        <v>269</v>
      </c>
      <c r="C281" s="29" t="s">
        <v>1697</v>
      </c>
      <c r="D281" s="29" t="s">
        <v>1398</v>
      </c>
      <c r="E281" s="29">
        <v>2</v>
      </c>
      <c r="F281" s="29">
        <v>25</v>
      </c>
      <c r="G281" s="29"/>
      <c r="H281" s="29">
        <f t="shared" si="4"/>
        <v>27</v>
      </c>
    </row>
    <row r="282" spans="1:8">
      <c r="A282" s="29" t="s">
        <v>268</v>
      </c>
      <c r="B282" s="29" t="s">
        <v>269</v>
      </c>
      <c r="C282" s="29" t="s">
        <v>1588</v>
      </c>
      <c r="D282" s="29" t="s">
        <v>1073</v>
      </c>
      <c r="E282" s="29"/>
      <c r="F282" s="29"/>
      <c r="G282" s="29"/>
      <c r="H282" s="29">
        <f t="shared" si="4"/>
        <v>0</v>
      </c>
    </row>
    <row r="283" spans="1:8">
      <c r="A283" s="29" t="s">
        <v>268</v>
      </c>
      <c r="B283" s="29" t="s">
        <v>269</v>
      </c>
      <c r="C283" s="29" t="s">
        <v>1698</v>
      </c>
      <c r="D283" s="29" t="s">
        <v>1074</v>
      </c>
      <c r="E283" s="29"/>
      <c r="F283" s="29"/>
      <c r="G283" s="29"/>
      <c r="H283" s="29">
        <f t="shared" si="4"/>
        <v>0</v>
      </c>
    </row>
    <row r="284" spans="1:8">
      <c r="A284" s="29" t="s">
        <v>268</v>
      </c>
      <c r="B284" s="29" t="s">
        <v>269</v>
      </c>
      <c r="C284" s="29" t="s">
        <v>1699</v>
      </c>
      <c r="D284" s="29" t="s">
        <v>1074</v>
      </c>
      <c r="E284" s="29"/>
      <c r="F284" s="29"/>
      <c r="G284" s="29"/>
      <c r="H284" s="29">
        <f t="shared" si="4"/>
        <v>0</v>
      </c>
    </row>
    <row r="285" spans="1:8">
      <c r="A285" s="29" t="s">
        <v>268</v>
      </c>
      <c r="B285" s="29" t="s">
        <v>269</v>
      </c>
      <c r="C285" s="29" t="s">
        <v>663</v>
      </c>
      <c r="D285" s="29" t="s">
        <v>1073</v>
      </c>
      <c r="E285" s="29">
        <v>5</v>
      </c>
      <c r="F285" s="29"/>
      <c r="G285" s="29"/>
      <c r="H285" s="29">
        <f t="shared" si="4"/>
        <v>5</v>
      </c>
    </row>
    <row r="286" spans="1:8">
      <c r="A286" s="29" t="s">
        <v>268</v>
      </c>
      <c r="B286" s="29" t="s">
        <v>269</v>
      </c>
      <c r="C286" s="29" t="s">
        <v>679</v>
      </c>
      <c r="D286" s="29" t="s">
        <v>1073</v>
      </c>
      <c r="E286" s="29"/>
      <c r="F286" s="29"/>
      <c r="G286" s="29"/>
      <c r="H286" s="29">
        <f t="shared" si="4"/>
        <v>0</v>
      </c>
    </row>
    <row r="287" spans="1:8">
      <c r="A287" s="29" t="s">
        <v>268</v>
      </c>
      <c r="B287" s="29" t="s">
        <v>269</v>
      </c>
      <c r="C287" s="29" t="s">
        <v>695</v>
      </c>
      <c r="D287" s="29" t="s">
        <v>1073</v>
      </c>
      <c r="E287" s="29">
        <v>2</v>
      </c>
      <c r="F287" s="29"/>
      <c r="G287" s="29"/>
      <c r="H287" s="29">
        <f t="shared" si="4"/>
        <v>2</v>
      </c>
    </row>
    <row r="288" spans="1:8">
      <c r="A288" s="29" t="s">
        <v>268</v>
      </c>
      <c r="B288" s="29" t="s">
        <v>269</v>
      </c>
      <c r="C288" s="29" t="s">
        <v>1700</v>
      </c>
      <c r="D288" s="29" t="s">
        <v>1329</v>
      </c>
      <c r="E288" s="29">
        <v>30</v>
      </c>
      <c r="F288" s="29"/>
      <c r="G288" s="29"/>
      <c r="H288" s="29">
        <f t="shared" si="4"/>
        <v>30</v>
      </c>
    </row>
    <row r="289" spans="1:8">
      <c r="A289" s="29" t="s">
        <v>268</v>
      </c>
      <c r="B289" s="29" t="s">
        <v>269</v>
      </c>
      <c r="C289" s="29" t="s">
        <v>1701</v>
      </c>
      <c r="D289" s="29" t="s">
        <v>1074</v>
      </c>
      <c r="E289" s="29">
        <v>15</v>
      </c>
      <c r="F289" s="29"/>
      <c r="G289" s="29"/>
      <c r="H289" s="29">
        <f t="shared" si="4"/>
        <v>15</v>
      </c>
    </row>
    <row r="290" spans="1:8">
      <c r="A290" s="29" t="s">
        <v>268</v>
      </c>
      <c r="B290" s="29" t="s">
        <v>269</v>
      </c>
      <c r="C290" s="29" t="s">
        <v>507</v>
      </c>
      <c r="D290" s="29" t="s">
        <v>1702</v>
      </c>
      <c r="E290" s="29">
        <v>37</v>
      </c>
      <c r="F290" s="29"/>
      <c r="G290" s="29"/>
      <c r="H290" s="29">
        <f t="shared" si="4"/>
        <v>37</v>
      </c>
    </row>
    <row r="291" spans="1:8">
      <c r="A291" s="29" t="s">
        <v>268</v>
      </c>
      <c r="B291" s="29" t="s">
        <v>269</v>
      </c>
      <c r="C291" s="29" t="s">
        <v>1589</v>
      </c>
      <c r="D291" s="29" t="s">
        <v>1175</v>
      </c>
      <c r="E291" s="29"/>
      <c r="F291" s="29"/>
      <c r="G291" s="29"/>
      <c r="H291" s="29">
        <f t="shared" si="4"/>
        <v>0</v>
      </c>
    </row>
    <row r="292" spans="1:8">
      <c r="A292" s="29" t="s">
        <v>268</v>
      </c>
      <c r="B292" s="29" t="s">
        <v>269</v>
      </c>
      <c r="C292" s="29" t="s">
        <v>1148</v>
      </c>
      <c r="D292" s="29" t="s">
        <v>1703</v>
      </c>
      <c r="E292" s="29">
        <v>200</v>
      </c>
      <c r="F292" s="29"/>
      <c r="G292" s="29"/>
      <c r="H292" s="29">
        <f t="shared" si="4"/>
        <v>200</v>
      </c>
    </row>
    <row r="293" spans="1:8">
      <c r="A293" s="29" t="s">
        <v>268</v>
      </c>
      <c r="B293" s="29" t="s">
        <v>269</v>
      </c>
      <c r="C293" s="29" t="s">
        <v>835</v>
      </c>
      <c r="D293" s="29" t="s">
        <v>1073</v>
      </c>
      <c r="E293" s="29"/>
      <c r="F293" s="29"/>
      <c r="G293" s="29"/>
      <c r="H293" s="29">
        <f t="shared" si="4"/>
        <v>0</v>
      </c>
    </row>
    <row r="294" spans="1:8">
      <c r="A294" s="29" t="s">
        <v>268</v>
      </c>
      <c r="B294" s="29" t="s">
        <v>269</v>
      </c>
      <c r="C294" s="29" t="s">
        <v>1704</v>
      </c>
      <c r="D294" s="29" t="s">
        <v>1074</v>
      </c>
      <c r="E294" s="29">
        <v>4</v>
      </c>
      <c r="F294" s="29"/>
      <c r="G294" s="29"/>
      <c r="H294" s="29">
        <f t="shared" si="4"/>
        <v>4</v>
      </c>
    </row>
    <row r="295" spans="1:8">
      <c r="A295" s="29" t="s">
        <v>268</v>
      </c>
      <c r="B295" s="29" t="s">
        <v>269</v>
      </c>
      <c r="C295" s="29" t="s">
        <v>1018</v>
      </c>
      <c r="D295" s="29" t="s">
        <v>1073</v>
      </c>
      <c r="E295" s="29"/>
      <c r="F295" s="29"/>
      <c r="G295" s="29"/>
      <c r="H295" s="29">
        <f t="shared" si="4"/>
        <v>0</v>
      </c>
    </row>
    <row r="296" spans="1:8">
      <c r="A296" s="29" t="s">
        <v>268</v>
      </c>
      <c r="B296" s="29" t="s">
        <v>269</v>
      </c>
      <c r="C296" s="29" t="s">
        <v>1018</v>
      </c>
      <c r="D296" s="29" t="s">
        <v>1074</v>
      </c>
      <c r="E296" s="29">
        <v>1</v>
      </c>
      <c r="F296" s="29"/>
      <c r="G296" s="29"/>
      <c r="H296" s="29">
        <f t="shared" si="4"/>
        <v>1</v>
      </c>
    </row>
    <row r="297" spans="1:8">
      <c r="A297" s="29" t="s">
        <v>270</v>
      </c>
      <c r="B297" s="29" t="s">
        <v>271</v>
      </c>
      <c r="C297" s="29" t="s">
        <v>1588</v>
      </c>
      <c r="D297" s="29" t="s">
        <v>1073</v>
      </c>
      <c r="E297" s="29">
        <v>9</v>
      </c>
      <c r="F297" s="29"/>
      <c r="G297" s="29"/>
      <c r="H297" s="29">
        <f t="shared" si="4"/>
        <v>9</v>
      </c>
    </row>
    <row r="298" spans="1:8">
      <c r="A298" s="29" t="s">
        <v>270</v>
      </c>
      <c r="B298" s="29" t="s">
        <v>271</v>
      </c>
      <c r="C298" s="29" t="s">
        <v>1585</v>
      </c>
      <c r="D298" s="29" t="s">
        <v>1102</v>
      </c>
      <c r="E298" s="29">
        <v>2</v>
      </c>
      <c r="F298" s="29"/>
      <c r="G298" s="29"/>
      <c r="H298" s="29">
        <f t="shared" si="4"/>
        <v>2</v>
      </c>
    </row>
    <row r="299" spans="1:8">
      <c r="A299" s="29" t="s">
        <v>270</v>
      </c>
      <c r="B299" s="29" t="s">
        <v>271</v>
      </c>
      <c r="C299" s="29" t="s">
        <v>726</v>
      </c>
      <c r="D299" s="29" t="s">
        <v>1073</v>
      </c>
      <c r="E299" s="29"/>
      <c r="F299" s="29"/>
      <c r="G299" s="29"/>
      <c r="H299" s="29">
        <f t="shared" si="4"/>
        <v>0</v>
      </c>
    </row>
    <row r="300" spans="1:8">
      <c r="A300" s="29" t="s">
        <v>270</v>
      </c>
      <c r="B300" s="29" t="s">
        <v>271</v>
      </c>
      <c r="C300" s="29" t="s">
        <v>1484</v>
      </c>
      <c r="D300" s="29" t="s">
        <v>1073</v>
      </c>
      <c r="E300" s="29"/>
      <c r="F300" s="29"/>
      <c r="G300" s="29"/>
      <c r="H300" s="29">
        <f t="shared" si="4"/>
        <v>0</v>
      </c>
    </row>
    <row r="301" spans="1:8">
      <c r="A301" s="29" t="s">
        <v>270</v>
      </c>
      <c r="B301" s="29" t="s">
        <v>271</v>
      </c>
      <c r="C301" s="29" t="s">
        <v>524</v>
      </c>
      <c r="D301" s="29" t="s">
        <v>1074</v>
      </c>
      <c r="E301" s="29"/>
      <c r="F301" s="29"/>
      <c r="G301" s="29"/>
      <c r="H301" s="29">
        <f t="shared" si="4"/>
        <v>0</v>
      </c>
    </row>
    <row r="302" spans="1:8">
      <c r="A302" s="29" t="s">
        <v>270</v>
      </c>
      <c r="B302" s="29" t="s">
        <v>271</v>
      </c>
      <c r="C302" s="29" t="s">
        <v>863</v>
      </c>
      <c r="D302" s="29" t="s">
        <v>1074</v>
      </c>
      <c r="E302" s="29"/>
      <c r="F302" s="29"/>
      <c r="G302" s="29"/>
      <c r="H302" s="29">
        <f t="shared" si="4"/>
        <v>0</v>
      </c>
    </row>
    <row r="303" spans="1:8">
      <c r="A303" s="29" t="s">
        <v>270</v>
      </c>
      <c r="B303" s="29" t="s">
        <v>271</v>
      </c>
      <c r="C303" s="29" t="s">
        <v>1583</v>
      </c>
      <c r="D303" s="29" t="s">
        <v>1073</v>
      </c>
      <c r="E303" s="29"/>
      <c r="F303" s="29"/>
      <c r="G303" s="29"/>
      <c r="H303" s="29">
        <f t="shared" si="4"/>
        <v>0</v>
      </c>
    </row>
    <row r="304" spans="1:8">
      <c r="A304" s="29" t="s">
        <v>270</v>
      </c>
      <c r="B304" s="29" t="s">
        <v>271</v>
      </c>
      <c r="C304" s="29" t="s">
        <v>909</v>
      </c>
      <c r="D304" s="29" t="s">
        <v>1073</v>
      </c>
      <c r="E304" s="29"/>
      <c r="F304" s="29"/>
      <c r="G304" s="29"/>
      <c r="H304" s="29">
        <f t="shared" si="4"/>
        <v>0</v>
      </c>
    </row>
    <row r="305" spans="1:8">
      <c r="A305" s="29" t="s">
        <v>270</v>
      </c>
      <c r="B305" s="29" t="s">
        <v>271</v>
      </c>
      <c r="C305" s="29" t="s">
        <v>562</v>
      </c>
      <c r="D305" s="29" t="s">
        <v>1073</v>
      </c>
      <c r="E305" s="29"/>
      <c r="F305" s="29"/>
      <c r="G305" s="29"/>
      <c r="H305" s="29">
        <f t="shared" si="4"/>
        <v>0</v>
      </c>
    </row>
    <row r="306" spans="1:8">
      <c r="A306" s="29" t="s">
        <v>270</v>
      </c>
      <c r="B306" s="29" t="s">
        <v>271</v>
      </c>
      <c r="C306" s="29" t="s">
        <v>1582</v>
      </c>
      <c r="D306" s="29" t="s">
        <v>1073</v>
      </c>
      <c r="E306" s="29"/>
      <c r="F306" s="29"/>
      <c r="G306" s="29"/>
      <c r="H306" s="29">
        <f t="shared" si="4"/>
        <v>0</v>
      </c>
    </row>
    <row r="307" spans="1:8">
      <c r="A307" s="29" t="s">
        <v>270</v>
      </c>
      <c r="B307" s="29" t="s">
        <v>271</v>
      </c>
      <c r="C307" s="29" t="s">
        <v>941</v>
      </c>
      <c r="D307" s="29" t="s">
        <v>1073</v>
      </c>
      <c r="E307" s="29"/>
      <c r="F307" s="29"/>
      <c r="G307" s="29"/>
      <c r="H307" s="29">
        <f t="shared" si="4"/>
        <v>0</v>
      </c>
    </row>
    <row r="308" spans="1:8">
      <c r="A308" s="29" t="s">
        <v>270</v>
      </c>
      <c r="B308" s="29" t="s">
        <v>271</v>
      </c>
      <c r="C308" s="29" t="s">
        <v>941</v>
      </c>
      <c r="D308" s="29" t="s">
        <v>1074</v>
      </c>
      <c r="E308" s="29"/>
      <c r="F308" s="29"/>
      <c r="G308" s="29"/>
      <c r="H308" s="29">
        <f t="shared" si="4"/>
        <v>0</v>
      </c>
    </row>
    <row r="309" spans="1:8">
      <c r="A309" s="29" t="s">
        <v>270</v>
      </c>
      <c r="B309" s="29" t="s">
        <v>271</v>
      </c>
      <c r="C309" s="29" t="s">
        <v>1495</v>
      </c>
      <c r="D309" s="29" t="s">
        <v>1073</v>
      </c>
      <c r="E309" s="29"/>
      <c r="F309" s="29"/>
      <c r="G309" s="29"/>
      <c r="H309" s="29">
        <f t="shared" si="4"/>
        <v>0</v>
      </c>
    </row>
    <row r="310" spans="1:8">
      <c r="A310" s="29" t="s">
        <v>270</v>
      </c>
      <c r="B310" s="29" t="s">
        <v>271</v>
      </c>
      <c r="C310" s="29" t="s">
        <v>966</v>
      </c>
      <c r="D310" s="29" t="s">
        <v>1073</v>
      </c>
      <c r="E310" s="29"/>
      <c r="F310" s="29"/>
      <c r="G310" s="29"/>
      <c r="H310" s="29">
        <f t="shared" si="4"/>
        <v>0</v>
      </c>
    </row>
    <row r="311" spans="1:8">
      <c r="A311" s="29" t="s">
        <v>270</v>
      </c>
      <c r="B311" s="29" t="s">
        <v>271</v>
      </c>
      <c r="C311" s="29" t="s">
        <v>967</v>
      </c>
      <c r="D311" s="29" t="s">
        <v>1074</v>
      </c>
      <c r="E311" s="29"/>
      <c r="F311" s="29"/>
      <c r="G311" s="29"/>
      <c r="H311" s="29">
        <f t="shared" si="4"/>
        <v>0</v>
      </c>
    </row>
    <row r="312" spans="1:8">
      <c r="A312" s="29" t="s">
        <v>270</v>
      </c>
      <c r="B312" s="29" t="s">
        <v>271</v>
      </c>
      <c r="C312" s="29" t="s">
        <v>1571</v>
      </c>
      <c r="D312" s="29" t="s">
        <v>1073</v>
      </c>
      <c r="E312" s="29"/>
      <c r="F312" s="29"/>
      <c r="G312" s="29"/>
      <c r="H312" s="29">
        <f t="shared" si="4"/>
        <v>0</v>
      </c>
    </row>
    <row r="313" spans="1:8">
      <c r="A313" s="29" t="s">
        <v>270</v>
      </c>
      <c r="B313" s="29" t="s">
        <v>271</v>
      </c>
      <c r="C313" s="29" t="s">
        <v>1580</v>
      </c>
      <c r="D313" s="29" t="s">
        <v>1074</v>
      </c>
      <c r="E313" s="29"/>
      <c r="F313" s="29"/>
      <c r="G313" s="29"/>
      <c r="H313" s="29">
        <f t="shared" si="4"/>
        <v>0</v>
      </c>
    </row>
    <row r="314" spans="1:8">
      <c r="A314" s="29" t="s">
        <v>270</v>
      </c>
      <c r="B314" s="29" t="s">
        <v>271</v>
      </c>
      <c r="C314" s="29" t="s">
        <v>1579</v>
      </c>
      <c r="D314" s="29" t="s">
        <v>1073</v>
      </c>
      <c r="E314" s="29">
        <v>4</v>
      </c>
      <c r="F314" s="29"/>
      <c r="G314" s="29"/>
      <c r="H314" s="29">
        <f t="shared" si="4"/>
        <v>4</v>
      </c>
    </row>
    <row r="315" spans="1:8">
      <c r="A315" s="29" t="s">
        <v>270</v>
      </c>
      <c r="B315" s="29" t="s">
        <v>271</v>
      </c>
      <c r="C315" s="29" t="s">
        <v>1206</v>
      </c>
      <c r="D315" s="29" t="s">
        <v>1073</v>
      </c>
      <c r="E315" s="29">
        <v>4</v>
      </c>
      <c r="F315" s="29"/>
      <c r="G315" s="29"/>
      <c r="H315" s="29">
        <f t="shared" si="4"/>
        <v>4</v>
      </c>
    </row>
    <row r="316" spans="1:8">
      <c r="A316" s="29" t="s">
        <v>270</v>
      </c>
      <c r="B316" s="29" t="s">
        <v>271</v>
      </c>
      <c r="C316" s="29" t="s">
        <v>1206</v>
      </c>
      <c r="D316" s="29" t="s">
        <v>1074</v>
      </c>
      <c r="E316" s="29"/>
      <c r="F316" s="29"/>
      <c r="G316" s="29"/>
      <c r="H316" s="29">
        <f t="shared" si="4"/>
        <v>0</v>
      </c>
    </row>
    <row r="317" spans="1:8">
      <c r="A317" s="29" t="s">
        <v>270</v>
      </c>
      <c r="B317" s="29" t="s">
        <v>271</v>
      </c>
      <c r="C317" s="29" t="s">
        <v>1173</v>
      </c>
      <c r="D317" s="29" t="s">
        <v>1073</v>
      </c>
      <c r="E317" s="29"/>
      <c r="F317" s="29"/>
      <c r="G317" s="29"/>
      <c r="H317" s="29">
        <f t="shared" si="4"/>
        <v>0</v>
      </c>
    </row>
    <row r="318" spans="1:8">
      <c r="A318" s="29" t="s">
        <v>270</v>
      </c>
      <c r="B318" s="29" t="s">
        <v>271</v>
      </c>
      <c r="C318" s="29" t="s">
        <v>1578</v>
      </c>
      <c r="D318" s="29" t="s">
        <v>1134</v>
      </c>
      <c r="E318" s="29"/>
      <c r="F318" s="29"/>
      <c r="G318" s="29"/>
      <c r="H318" s="29">
        <f t="shared" si="4"/>
        <v>0</v>
      </c>
    </row>
    <row r="319" spans="1:8">
      <c r="A319" s="29" t="s">
        <v>270</v>
      </c>
      <c r="B319" s="29" t="s">
        <v>271</v>
      </c>
      <c r="C319" s="29" t="s">
        <v>1577</v>
      </c>
      <c r="D319" s="29" t="s">
        <v>1093</v>
      </c>
      <c r="E319" s="29"/>
      <c r="F319" s="29"/>
      <c r="G319" s="29"/>
      <c r="H319" s="29">
        <f t="shared" si="4"/>
        <v>0</v>
      </c>
    </row>
    <row r="320" spans="1:8">
      <c r="A320" s="29" t="s">
        <v>270</v>
      </c>
      <c r="B320" s="29" t="s">
        <v>271</v>
      </c>
      <c r="C320" s="29" t="s">
        <v>1052</v>
      </c>
      <c r="D320" s="29" t="s">
        <v>1073</v>
      </c>
      <c r="E320" s="29"/>
      <c r="F320" s="29"/>
      <c r="G320" s="29"/>
      <c r="H320" s="29">
        <f t="shared" si="4"/>
        <v>0</v>
      </c>
    </row>
    <row r="321" spans="1:8">
      <c r="A321" s="29" t="s">
        <v>272</v>
      </c>
      <c r="B321" s="29" t="s">
        <v>273</v>
      </c>
      <c r="C321" s="29" t="s">
        <v>587</v>
      </c>
      <c r="D321" s="29" t="s">
        <v>1073</v>
      </c>
      <c r="E321" s="29"/>
      <c r="F321" s="29"/>
      <c r="G321" s="29"/>
      <c r="H321" s="29">
        <f t="shared" si="4"/>
        <v>0</v>
      </c>
    </row>
    <row r="322" spans="1:8">
      <c r="A322" s="29" t="s">
        <v>272</v>
      </c>
      <c r="B322" s="29" t="s">
        <v>273</v>
      </c>
      <c r="C322" s="29" t="s">
        <v>524</v>
      </c>
      <c r="D322" s="29" t="s">
        <v>1074</v>
      </c>
      <c r="E322" s="29"/>
      <c r="F322" s="29"/>
      <c r="G322" s="29"/>
      <c r="H322" s="29">
        <f t="shared" si="4"/>
        <v>0</v>
      </c>
    </row>
    <row r="323" spans="1:8">
      <c r="A323" s="29" t="s">
        <v>272</v>
      </c>
      <c r="B323" s="29" t="s">
        <v>273</v>
      </c>
      <c r="C323" s="29" t="s">
        <v>1370</v>
      </c>
      <c r="D323" s="29" t="s">
        <v>1073</v>
      </c>
      <c r="E323" s="29"/>
      <c r="F323" s="29"/>
      <c r="G323" s="29"/>
      <c r="H323" s="29">
        <f t="shared" si="4"/>
        <v>0</v>
      </c>
    </row>
    <row r="324" spans="1:8">
      <c r="A324" s="29" t="s">
        <v>272</v>
      </c>
      <c r="B324" s="29" t="s">
        <v>273</v>
      </c>
      <c r="C324" s="29" t="s">
        <v>1576</v>
      </c>
      <c r="D324" s="29" t="s">
        <v>1093</v>
      </c>
      <c r="E324" s="29"/>
      <c r="F324" s="29"/>
      <c r="G324" s="29"/>
      <c r="H324" s="29">
        <f t="shared" si="4"/>
        <v>0</v>
      </c>
    </row>
    <row r="325" spans="1:8">
      <c r="A325" s="29" t="s">
        <v>272</v>
      </c>
      <c r="B325" s="29" t="s">
        <v>273</v>
      </c>
      <c r="C325" s="29" t="s">
        <v>1705</v>
      </c>
      <c r="D325" s="29" t="s">
        <v>1398</v>
      </c>
      <c r="E325" s="29"/>
      <c r="F325" s="29"/>
      <c r="G325" s="29"/>
      <c r="H325" s="29">
        <f t="shared" si="4"/>
        <v>0</v>
      </c>
    </row>
    <row r="326" spans="1:8">
      <c r="A326" s="29" t="s">
        <v>272</v>
      </c>
      <c r="B326" s="29" t="s">
        <v>273</v>
      </c>
      <c r="C326" s="29" t="s">
        <v>977</v>
      </c>
      <c r="D326" s="29" t="s">
        <v>1073</v>
      </c>
      <c r="E326" s="29"/>
      <c r="F326" s="29"/>
      <c r="G326" s="29"/>
      <c r="H326" s="29">
        <f t="shared" si="4"/>
        <v>0</v>
      </c>
    </row>
    <row r="327" spans="1:8">
      <c r="A327" s="29" t="s">
        <v>272</v>
      </c>
      <c r="B327" s="29" t="s">
        <v>273</v>
      </c>
      <c r="C327" s="29" t="s">
        <v>1575</v>
      </c>
      <c r="D327" s="29" t="s">
        <v>1073</v>
      </c>
      <c r="E327" s="29"/>
      <c r="F327" s="29"/>
      <c r="G327" s="29"/>
      <c r="H327" s="29">
        <f t="shared" si="4"/>
        <v>0</v>
      </c>
    </row>
    <row r="328" spans="1:8">
      <c r="A328" s="29" t="s">
        <v>272</v>
      </c>
      <c r="B328" s="29" t="s">
        <v>273</v>
      </c>
      <c r="C328" s="29" t="s">
        <v>570</v>
      </c>
      <c r="D328" s="29" t="s">
        <v>1073</v>
      </c>
      <c r="E328" s="29"/>
      <c r="F328" s="29"/>
      <c r="G328" s="29"/>
      <c r="H328" s="29">
        <f t="shared" si="4"/>
        <v>0</v>
      </c>
    </row>
    <row r="329" spans="1:8">
      <c r="A329" s="29" t="s">
        <v>272</v>
      </c>
      <c r="B329" s="29" t="s">
        <v>273</v>
      </c>
      <c r="C329" s="29" t="s">
        <v>1001</v>
      </c>
      <c r="D329" s="29" t="s">
        <v>1073</v>
      </c>
      <c r="E329" s="29"/>
      <c r="F329" s="29"/>
      <c r="G329" s="29"/>
      <c r="H329" s="29">
        <f t="shared" si="4"/>
        <v>0</v>
      </c>
    </row>
    <row r="330" spans="1:8">
      <c r="A330" s="29" t="s">
        <v>274</v>
      </c>
      <c r="B330" s="29" t="s">
        <v>275</v>
      </c>
      <c r="C330" s="29" t="s">
        <v>686</v>
      </c>
      <c r="D330" s="29" t="s">
        <v>1073</v>
      </c>
      <c r="E330" s="29"/>
      <c r="F330" s="29"/>
      <c r="G330" s="29"/>
      <c r="H330" s="29">
        <f t="shared" si="4"/>
        <v>0</v>
      </c>
    </row>
    <row r="331" spans="1:8">
      <c r="A331" s="29" t="s">
        <v>274</v>
      </c>
      <c r="B331" s="29" t="s">
        <v>275</v>
      </c>
      <c r="C331" s="29" t="s">
        <v>1706</v>
      </c>
      <c r="D331" s="29" t="s">
        <v>1398</v>
      </c>
      <c r="E331" s="29">
        <v>4</v>
      </c>
      <c r="F331" s="29"/>
      <c r="G331" s="29"/>
      <c r="H331" s="29">
        <f t="shared" si="4"/>
        <v>4</v>
      </c>
    </row>
    <row r="332" spans="1:8">
      <c r="A332" s="29" t="s">
        <v>274</v>
      </c>
      <c r="B332" s="29" t="s">
        <v>275</v>
      </c>
      <c r="C332" s="29" t="s">
        <v>1707</v>
      </c>
      <c r="D332" s="29" t="s">
        <v>1398</v>
      </c>
      <c r="E332" s="29">
        <v>4</v>
      </c>
      <c r="F332" s="29"/>
      <c r="G332" s="29"/>
      <c r="H332" s="29">
        <f t="shared" si="4"/>
        <v>4</v>
      </c>
    </row>
    <row r="333" spans="1:8">
      <c r="A333" s="29" t="s">
        <v>274</v>
      </c>
      <c r="B333" s="29" t="s">
        <v>275</v>
      </c>
      <c r="C333" s="29" t="s">
        <v>524</v>
      </c>
      <c r="D333" s="29" t="s">
        <v>1112</v>
      </c>
      <c r="E333" s="29"/>
      <c r="F333" s="29"/>
      <c r="G333" s="29"/>
      <c r="H333" s="29">
        <f t="shared" si="4"/>
        <v>0</v>
      </c>
    </row>
    <row r="334" spans="1:8">
      <c r="A334" s="29" t="s">
        <v>274</v>
      </c>
      <c r="B334" s="29" t="s">
        <v>275</v>
      </c>
      <c r="C334" s="29" t="s">
        <v>744</v>
      </c>
      <c r="D334" s="29" t="s">
        <v>1073</v>
      </c>
      <c r="E334" s="29"/>
      <c r="F334" s="29"/>
      <c r="G334" s="29"/>
      <c r="H334" s="29">
        <f t="shared" si="4"/>
        <v>0</v>
      </c>
    </row>
    <row r="335" spans="1:8">
      <c r="A335" s="29" t="s">
        <v>274</v>
      </c>
      <c r="B335" s="29" t="s">
        <v>275</v>
      </c>
      <c r="C335" s="29" t="s">
        <v>745</v>
      </c>
      <c r="D335" s="29" t="s">
        <v>1074</v>
      </c>
      <c r="E335" s="29"/>
      <c r="F335" s="29"/>
      <c r="G335" s="29"/>
      <c r="H335" s="29">
        <f t="shared" si="4"/>
        <v>0</v>
      </c>
    </row>
    <row r="336" spans="1:8">
      <c r="A336" s="29" t="s">
        <v>274</v>
      </c>
      <c r="B336" s="29" t="s">
        <v>275</v>
      </c>
      <c r="C336" s="29" t="s">
        <v>749</v>
      </c>
      <c r="D336" s="29" t="s">
        <v>1073</v>
      </c>
      <c r="E336" s="29"/>
      <c r="F336" s="29"/>
      <c r="G336" s="29"/>
      <c r="H336" s="29">
        <f t="shared" si="4"/>
        <v>0</v>
      </c>
    </row>
    <row r="337" spans="1:8">
      <c r="A337" s="29" t="s">
        <v>274</v>
      </c>
      <c r="B337" s="29" t="s">
        <v>275</v>
      </c>
      <c r="C337" s="29" t="s">
        <v>751</v>
      </c>
      <c r="D337" s="29" t="s">
        <v>1073</v>
      </c>
      <c r="E337" s="29"/>
      <c r="F337" s="29"/>
      <c r="G337" s="29"/>
      <c r="H337" s="29">
        <f t="shared" si="4"/>
        <v>0</v>
      </c>
    </row>
    <row r="338" spans="1:8">
      <c r="A338" s="29" t="s">
        <v>274</v>
      </c>
      <c r="B338" s="29" t="s">
        <v>275</v>
      </c>
      <c r="C338" s="29" t="s">
        <v>1574</v>
      </c>
      <c r="D338" s="29" t="s">
        <v>1093</v>
      </c>
      <c r="E338" s="29"/>
      <c r="F338" s="29"/>
      <c r="G338" s="29"/>
      <c r="H338" s="29">
        <f t="shared" si="4"/>
        <v>0</v>
      </c>
    </row>
    <row r="339" spans="1:8">
      <c r="A339" s="29" t="s">
        <v>274</v>
      </c>
      <c r="B339" s="29" t="s">
        <v>275</v>
      </c>
      <c r="C339" s="29" t="s">
        <v>794</v>
      </c>
      <c r="D339" s="29" t="s">
        <v>1073</v>
      </c>
      <c r="E339" s="29"/>
      <c r="F339" s="29"/>
      <c r="G339" s="29"/>
      <c r="H339" s="29">
        <f t="shared" si="4"/>
        <v>0</v>
      </c>
    </row>
    <row r="340" spans="1:8">
      <c r="A340" s="29" t="s">
        <v>274</v>
      </c>
      <c r="B340" s="29" t="s">
        <v>275</v>
      </c>
      <c r="C340" s="29" t="s">
        <v>809</v>
      </c>
      <c r="D340" s="29" t="s">
        <v>1073</v>
      </c>
      <c r="E340" s="29"/>
      <c r="F340" s="29"/>
      <c r="G340" s="29"/>
      <c r="H340" s="29">
        <f t="shared" si="4"/>
        <v>0</v>
      </c>
    </row>
    <row r="341" spans="1:8">
      <c r="A341" s="29" t="s">
        <v>274</v>
      </c>
      <c r="B341" s="29" t="s">
        <v>275</v>
      </c>
      <c r="C341" s="29" t="s">
        <v>810</v>
      </c>
      <c r="D341" s="29" t="s">
        <v>1073</v>
      </c>
      <c r="E341" s="29"/>
      <c r="F341" s="29"/>
      <c r="G341" s="29"/>
      <c r="H341" s="29">
        <f t="shared" si="4"/>
        <v>0</v>
      </c>
    </row>
    <row r="342" spans="1:8">
      <c r="A342" s="29" t="s">
        <v>274</v>
      </c>
      <c r="B342" s="29" t="s">
        <v>275</v>
      </c>
      <c r="C342" s="29" t="s">
        <v>817</v>
      </c>
      <c r="D342" s="29" t="s">
        <v>1073</v>
      </c>
      <c r="E342" s="29"/>
      <c r="F342" s="29"/>
      <c r="G342" s="29"/>
      <c r="H342" s="29">
        <f t="shared" si="4"/>
        <v>0</v>
      </c>
    </row>
    <row r="343" spans="1:8">
      <c r="A343" s="29" t="s">
        <v>274</v>
      </c>
      <c r="B343" s="29" t="s">
        <v>275</v>
      </c>
      <c r="C343" s="29" t="s">
        <v>817</v>
      </c>
      <c r="D343" s="29" t="s">
        <v>1074</v>
      </c>
      <c r="E343" s="29"/>
      <c r="F343" s="29"/>
      <c r="G343" s="29"/>
      <c r="H343" s="29">
        <f t="shared" si="4"/>
        <v>0</v>
      </c>
    </row>
    <row r="344" spans="1:8">
      <c r="A344" s="29" t="s">
        <v>274</v>
      </c>
      <c r="B344" s="29" t="s">
        <v>275</v>
      </c>
      <c r="C344" s="29" t="s">
        <v>821</v>
      </c>
      <c r="D344" s="29" t="s">
        <v>1073</v>
      </c>
      <c r="E344" s="29"/>
      <c r="F344" s="29"/>
      <c r="G344" s="29"/>
      <c r="H344" s="29">
        <f t="shared" ref="H344:H407" si="5">E344+F344+G344</f>
        <v>0</v>
      </c>
    </row>
    <row r="345" spans="1:8">
      <c r="A345" s="29" t="s">
        <v>274</v>
      </c>
      <c r="B345" s="29" t="s">
        <v>275</v>
      </c>
      <c r="C345" s="29" t="s">
        <v>822</v>
      </c>
      <c r="D345" s="29" t="s">
        <v>1073</v>
      </c>
      <c r="E345" s="29"/>
      <c r="F345" s="29"/>
      <c r="G345" s="29"/>
      <c r="H345" s="29">
        <f t="shared" si="5"/>
        <v>0</v>
      </c>
    </row>
    <row r="346" spans="1:8">
      <c r="A346" s="29" t="s">
        <v>274</v>
      </c>
      <c r="B346" s="29" t="s">
        <v>275</v>
      </c>
      <c r="C346" s="29" t="s">
        <v>1511</v>
      </c>
      <c r="D346" s="29" t="s">
        <v>1073</v>
      </c>
      <c r="E346" s="29"/>
      <c r="F346" s="29"/>
      <c r="G346" s="29"/>
      <c r="H346" s="29">
        <f t="shared" si="5"/>
        <v>0</v>
      </c>
    </row>
    <row r="347" spans="1:8">
      <c r="A347" s="29" t="s">
        <v>274</v>
      </c>
      <c r="B347" s="29" t="s">
        <v>275</v>
      </c>
      <c r="C347" s="29" t="s">
        <v>934</v>
      </c>
      <c r="D347" s="29" t="s">
        <v>1073</v>
      </c>
      <c r="E347" s="29"/>
      <c r="F347" s="29"/>
      <c r="G347" s="29"/>
      <c r="H347" s="29">
        <f t="shared" si="5"/>
        <v>0</v>
      </c>
    </row>
    <row r="348" spans="1:8">
      <c r="A348" s="29" t="s">
        <v>274</v>
      </c>
      <c r="B348" s="29" t="s">
        <v>275</v>
      </c>
      <c r="C348" s="29" t="s">
        <v>1467</v>
      </c>
      <c r="D348" s="29" t="s">
        <v>1074</v>
      </c>
      <c r="E348" s="29"/>
      <c r="F348" s="29">
        <v>8</v>
      </c>
      <c r="G348" s="29"/>
      <c r="H348" s="29">
        <f t="shared" si="5"/>
        <v>8</v>
      </c>
    </row>
    <row r="349" spans="1:8">
      <c r="A349" s="29" t="s">
        <v>274</v>
      </c>
      <c r="B349" s="29" t="s">
        <v>275</v>
      </c>
      <c r="C349" s="29" t="s">
        <v>1573</v>
      </c>
      <c r="D349" s="29" t="s">
        <v>1073</v>
      </c>
      <c r="E349" s="29"/>
      <c r="F349" s="29"/>
      <c r="G349" s="29"/>
      <c r="H349" s="29">
        <f t="shared" si="5"/>
        <v>0</v>
      </c>
    </row>
    <row r="350" spans="1:8">
      <c r="A350" s="29" t="s">
        <v>274</v>
      </c>
      <c r="B350" s="29" t="s">
        <v>275</v>
      </c>
      <c r="C350" s="29" t="s">
        <v>955</v>
      </c>
      <c r="D350" s="29" t="s">
        <v>1074</v>
      </c>
      <c r="E350" s="29"/>
      <c r="F350" s="29"/>
      <c r="G350" s="29"/>
      <c r="H350" s="29">
        <f t="shared" si="5"/>
        <v>0</v>
      </c>
    </row>
    <row r="351" spans="1:8">
      <c r="A351" s="29" t="s">
        <v>274</v>
      </c>
      <c r="B351" s="29" t="s">
        <v>275</v>
      </c>
      <c r="C351" s="29" t="s">
        <v>1572</v>
      </c>
      <c r="D351" s="29" t="s">
        <v>1073</v>
      </c>
      <c r="E351" s="29">
        <v>3</v>
      </c>
      <c r="F351" s="29"/>
      <c r="G351" s="29"/>
      <c r="H351" s="29">
        <f t="shared" si="5"/>
        <v>3</v>
      </c>
    </row>
    <row r="352" spans="1:8">
      <c r="A352" s="29" t="s">
        <v>274</v>
      </c>
      <c r="B352" s="29" t="s">
        <v>275</v>
      </c>
      <c r="C352" s="29" t="s">
        <v>1571</v>
      </c>
      <c r="D352" s="29" t="s">
        <v>1074</v>
      </c>
      <c r="E352" s="29">
        <v>2</v>
      </c>
      <c r="F352" s="29"/>
      <c r="G352" s="29"/>
      <c r="H352" s="29">
        <f t="shared" si="5"/>
        <v>2</v>
      </c>
    </row>
    <row r="353" spans="1:8">
      <c r="A353" s="29" t="s">
        <v>274</v>
      </c>
      <c r="B353" s="29" t="s">
        <v>275</v>
      </c>
      <c r="C353" s="29" t="s">
        <v>1570</v>
      </c>
      <c r="D353" s="29" t="s">
        <v>1073</v>
      </c>
      <c r="E353" s="29"/>
      <c r="F353" s="29"/>
      <c r="G353" s="29"/>
      <c r="H353" s="29">
        <f t="shared" si="5"/>
        <v>0</v>
      </c>
    </row>
    <row r="354" spans="1:8">
      <c r="A354" s="29" t="s">
        <v>274</v>
      </c>
      <c r="B354" s="29" t="s">
        <v>275</v>
      </c>
      <c r="C354" s="29" t="s">
        <v>576</v>
      </c>
      <c r="D354" s="29" t="s">
        <v>1073</v>
      </c>
      <c r="E354" s="29"/>
      <c r="F354" s="29"/>
      <c r="G354" s="29"/>
      <c r="H354" s="29">
        <f t="shared" si="5"/>
        <v>0</v>
      </c>
    </row>
    <row r="355" spans="1:8">
      <c r="A355" s="29" t="s">
        <v>274</v>
      </c>
      <c r="B355" s="29" t="s">
        <v>275</v>
      </c>
      <c r="C355" s="29" t="s">
        <v>576</v>
      </c>
      <c r="D355" s="29" t="s">
        <v>1074</v>
      </c>
      <c r="E355" s="29"/>
      <c r="F355" s="29"/>
      <c r="G355" s="29"/>
      <c r="H355" s="29">
        <f t="shared" si="5"/>
        <v>0</v>
      </c>
    </row>
    <row r="356" spans="1:8">
      <c r="A356" s="29" t="s">
        <v>274</v>
      </c>
      <c r="B356" s="29" t="s">
        <v>275</v>
      </c>
      <c r="C356" s="29" t="s">
        <v>1004</v>
      </c>
      <c r="D356" s="29" t="s">
        <v>1073</v>
      </c>
      <c r="E356" s="29"/>
      <c r="F356" s="29">
        <v>50</v>
      </c>
      <c r="G356" s="29"/>
      <c r="H356" s="29">
        <f t="shared" si="5"/>
        <v>50</v>
      </c>
    </row>
    <row r="357" spans="1:8">
      <c r="A357" s="29" t="s">
        <v>274</v>
      </c>
      <c r="B357" s="29" t="s">
        <v>275</v>
      </c>
      <c r="C357" s="29" t="s">
        <v>1004</v>
      </c>
      <c r="D357" s="29" t="s">
        <v>1074</v>
      </c>
      <c r="E357" s="29"/>
      <c r="F357" s="29"/>
      <c r="G357" s="29"/>
      <c r="H357" s="29">
        <f t="shared" si="5"/>
        <v>0</v>
      </c>
    </row>
    <row r="358" spans="1:8">
      <c r="A358" s="29" t="s">
        <v>274</v>
      </c>
      <c r="B358" s="29" t="s">
        <v>275</v>
      </c>
      <c r="C358" s="29" t="s">
        <v>1005</v>
      </c>
      <c r="D358" s="29" t="s">
        <v>1073</v>
      </c>
      <c r="E358" s="29"/>
      <c r="F358" s="29"/>
      <c r="G358" s="29"/>
      <c r="H358" s="29">
        <f t="shared" si="5"/>
        <v>0</v>
      </c>
    </row>
    <row r="359" spans="1:8">
      <c r="A359" s="29" t="s">
        <v>274</v>
      </c>
      <c r="B359" s="29" t="s">
        <v>275</v>
      </c>
      <c r="C359" s="29" t="s">
        <v>1005</v>
      </c>
      <c r="D359" s="29" t="s">
        <v>1074</v>
      </c>
      <c r="E359" s="29"/>
      <c r="F359" s="29"/>
      <c r="G359" s="29"/>
      <c r="H359" s="29">
        <f t="shared" si="5"/>
        <v>0</v>
      </c>
    </row>
    <row r="360" spans="1:8">
      <c r="A360" s="29" t="s">
        <v>274</v>
      </c>
      <c r="B360" s="29" t="s">
        <v>275</v>
      </c>
      <c r="C360" s="29" t="s">
        <v>583</v>
      </c>
      <c r="D360" s="29" t="s">
        <v>1074</v>
      </c>
      <c r="E360" s="29"/>
      <c r="F360" s="29"/>
      <c r="G360" s="29"/>
      <c r="H360" s="29">
        <f t="shared" si="5"/>
        <v>0</v>
      </c>
    </row>
    <row r="361" spans="1:8">
      <c r="A361" s="29" t="s">
        <v>274</v>
      </c>
      <c r="B361" s="29" t="s">
        <v>275</v>
      </c>
      <c r="C361" s="29" t="s">
        <v>1029</v>
      </c>
      <c r="D361" s="29" t="s">
        <v>1073</v>
      </c>
      <c r="E361" s="29"/>
      <c r="F361" s="29"/>
      <c r="G361" s="29"/>
      <c r="H361" s="29">
        <f t="shared" si="5"/>
        <v>0</v>
      </c>
    </row>
    <row r="362" spans="1:8">
      <c r="A362" s="29" t="s">
        <v>274</v>
      </c>
      <c r="B362" s="29" t="s">
        <v>275</v>
      </c>
      <c r="C362" s="29" t="s">
        <v>1569</v>
      </c>
      <c r="D362" s="29" t="s">
        <v>1095</v>
      </c>
      <c r="E362" s="29"/>
      <c r="F362" s="29"/>
      <c r="G362" s="29"/>
      <c r="H362" s="29">
        <f t="shared" si="5"/>
        <v>0</v>
      </c>
    </row>
    <row r="363" spans="1:8">
      <c r="A363" s="29" t="s">
        <v>274</v>
      </c>
      <c r="B363" s="29" t="s">
        <v>275</v>
      </c>
      <c r="C363" s="29" t="s">
        <v>1040</v>
      </c>
      <c r="D363" s="29" t="s">
        <v>1073</v>
      </c>
      <c r="E363" s="29"/>
      <c r="F363" s="29"/>
      <c r="G363" s="29"/>
      <c r="H363" s="29">
        <f t="shared" si="5"/>
        <v>0</v>
      </c>
    </row>
    <row r="364" spans="1:8">
      <c r="A364" s="29" t="s">
        <v>274</v>
      </c>
      <c r="B364" s="29" t="s">
        <v>275</v>
      </c>
      <c r="C364" s="29" t="s">
        <v>1043</v>
      </c>
      <c r="D364" s="29" t="s">
        <v>1098</v>
      </c>
      <c r="E364" s="29"/>
      <c r="F364" s="29">
        <v>2</v>
      </c>
      <c r="G364" s="29">
        <v>2</v>
      </c>
      <c r="H364" s="29">
        <f t="shared" si="5"/>
        <v>4</v>
      </c>
    </row>
    <row r="365" spans="1:8">
      <c r="A365" s="29" t="s">
        <v>274</v>
      </c>
      <c r="B365" s="29" t="s">
        <v>275</v>
      </c>
      <c r="C365" s="29" t="s">
        <v>1044</v>
      </c>
      <c r="D365" s="29" t="s">
        <v>1073</v>
      </c>
      <c r="E365" s="29"/>
      <c r="F365" s="29"/>
      <c r="G365" s="29"/>
      <c r="H365" s="29">
        <f t="shared" si="5"/>
        <v>0</v>
      </c>
    </row>
    <row r="366" spans="1:8">
      <c r="A366" s="29" t="s">
        <v>274</v>
      </c>
      <c r="B366" s="29" t="s">
        <v>275</v>
      </c>
      <c r="C366" s="29" t="s">
        <v>1044</v>
      </c>
      <c r="D366" s="29" t="s">
        <v>1074</v>
      </c>
      <c r="E366" s="29"/>
      <c r="F366" s="29"/>
      <c r="G366" s="29"/>
      <c r="H366" s="29">
        <f t="shared" si="5"/>
        <v>0</v>
      </c>
    </row>
    <row r="367" spans="1:8">
      <c r="A367" s="29" t="s">
        <v>274</v>
      </c>
      <c r="B367" s="29" t="s">
        <v>275</v>
      </c>
      <c r="C367" s="29" t="s">
        <v>1045</v>
      </c>
      <c r="D367" s="29" t="s">
        <v>1074</v>
      </c>
      <c r="E367" s="29"/>
      <c r="F367" s="29"/>
      <c r="G367" s="29"/>
      <c r="H367" s="29">
        <f t="shared" si="5"/>
        <v>0</v>
      </c>
    </row>
    <row r="368" spans="1:8">
      <c r="A368" s="29" t="s">
        <v>274</v>
      </c>
      <c r="B368" s="29" t="s">
        <v>275</v>
      </c>
      <c r="C368" s="29" t="s">
        <v>1048</v>
      </c>
      <c r="D368" s="29" t="s">
        <v>1101</v>
      </c>
      <c r="E368" s="29"/>
      <c r="F368" s="29"/>
      <c r="G368" s="29"/>
      <c r="H368" s="29">
        <f t="shared" si="5"/>
        <v>0</v>
      </c>
    </row>
    <row r="369" spans="1:8">
      <c r="A369" s="29" t="s">
        <v>274</v>
      </c>
      <c r="B369" s="29" t="s">
        <v>275</v>
      </c>
      <c r="C369" s="29" t="s">
        <v>1048</v>
      </c>
      <c r="D369" s="29" t="s">
        <v>1073</v>
      </c>
      <c r="E369" s="29"/>
      <c r="F369" s="29"/>
      <c r="G369" s="29"/>
      <c r="H369" s="29">
        <f t="shared" si="5"/>
        <v>0</v>
      </c>
    </row>
    <row r="370" spans="1:8">
      <c r="A370" s="29" t="s">
        <v>274</v>
      </c>
      <c r="B370" s="29" t="s">
        <v>275</v>
      </c>
      <c r="C370" s="29" t="s">
        <v>1048</v>
      </c>
      <c r="D370" s="29" t="s">
        <v>1074</v>
      </c>
      <c r="E370" s="29"/>
      <c r="F370" s="29"/>
      <c r="G370" s="29"/>
      <c r="H370" s="29">
        <f t="shared" si="5"/>
        <v>0</v>
      </c>
    </row>
    <row r="371" spans="1:8">
      <c r="A371" s="29" t="s">
        <v>274</v>
      </c>
      <c r="B371" s="29" t="s">
        <v>275</v>
      </c>
      <c r="C371" s="29" t="s">
        <v>1059</v>
      </c>
      <c r="D371" s="29" t="s">
        <v>1073</v>
      </c>
      <c r="E371" s="29"/>
      <c r="F371" s="29"/>
      <c r="G371" s="29"/>
      <c r="H371" s="29">
        <f t="shared" si="5"/>
        <v>0</v>
      </c>
    </row>
    <row r="372" spans="1:8">
      <c r="A372" s="29" t="s">
        <v>276</v>
      </c>
      <c r="B372" s="29" t="s">
        <v>277</v>
      </c>
      <c r="C372" s="29" t="s">
        <v>1568</v>
      </c>
      <c r="D372" s="29" t="s">
        <v>1073</v>
      </c>
      <c r="E372" s="29"/>
      <c r="F372" s="29"/>
      <c r="G372" s="29"/>
      <c r="H372" s="29">
        <f t="shared" si="5"/>
        <v>0</v>
      </c>
    </row>
    <row r="373" spans="1:8">
      <c r="A373" s="29" t="s">
        <v>276</v>
      </c>
      <c r="B373" s="29" t="s">
        <v>277</v>
      </c>
      <c r="C373" s="29" t="s">
        <v>850</v>
      </c>
      <c r="D373" s="29" t="s">
        <v>1074</v>
      </c>
      <c r="E373" s="29">
        <v>1</v>
      </c>
      <c r="F373" s="29"/>
      <c r="G373" s="29"/>
      <c r="H373" s="29">
        <f t="shared" si="5"/>
        <v>1</v>
      </c>
    </row>
    <row r="374" spans="1:8">
      <c r="A374" s="29" t="s">
        <v>276</v>
      </c>
      <c r="B374" s="29" t="s">
        <v>277</v>
      </c>
      <c r="C374" s="29" t="s">
        <v>942</v>
      </c>
      <c r="D374" s="29" t="s">
        <v>1074</v>
      </c>
      <c r="E374" s="29"/>
      <c r="F374" s="29"/>
      <c r="G374" s="29"/>
      <c r="H374" s="29">
        <f t="shared" si="5"/>
        <v>0</v>
      </c>
    </row>
    <row r="375" spans="1:8">
      <c r="A375" s="29" t="s">
        <v>280</v>
      </c>
      <c r="B375" s="29" t="s">
        <v>281</v>
      </c>
      <c r="C375" s="29" t="s">
        <v>884</v>
      </c>
      <c r="D375" s="29" t="s">
        <v>1073</v>
      </c>
      <c r="E375" s="29"/>
      <c r="F375" s="29"/>
      <c r="G375" s="29"/>
      <c r="H375" s="29">
        <f t="shared" si="5"/>
        <v>0</v>
      </c>
    </row>
    <row r="376" spans="1:8">
      <c r="A376" s="29" t="s">
        <v>280</v>
      </c>
      <c r="B376" s="29" t="s">
        <v>281</v>
      </c>
      <c r="C376" s="29" t="s">
        <v>1565</v>
      </c>
      <c r="D376" s="29" t="s">
        <v>1175</v>
      </c>
      <c r="E376" s="29"/>
      <c r="F376" s="29"/>
      <c r="G376" s="29"/>
      <c r="H376" s="29">
        <f t="shared" si="5"/>
        <v>0</v>
      </c>
    </row>
    <row r="377" spans="1:8">
      <c r="A377" s="29" t="s">
        <v>280</v>
      </c>
      <c r="B377" s="29" t="s">
        <v>281</v>
      </c>
      <c r="C377" s="29" t="s">
        <v>900</v>
      </c>
      <c r="D377" s="29" t="s">
        <v>1134</v>
      </c>
      <c r="E377" s="29"/>
      <c r="F377" s="29"/>
      <c r="G377" s="29"/>
      <c r="H377" s="29">
        <f t="shared" si="5"/>
        <v>0</v>
      </c>
    </row>
    <row r="378" spans="1:8">
      <c r="A378" s="29" t="s">
        <v>280</v>
      </c>
      <c r="B378" s="29" t="s">
        <v>281</v>
      </c>
      <c r="C378" s="29" t="s">
        <v>1563</v>
      </c>
      <c r="D378" s="29" t="s">
        <v>1073</v>
      </c>
      <c r="E378" s="29"/>
      <c r="F378" s="29"/>
      <c r="G378" s="29"/>
      <c r="H378" s="29">
        <f t="shared" si="5"/>
        <v>0</v>
      </c>
    </row>
    <row r="379" spans="1:8">
      <c r="A379" s="29" t="s">
        <v>280</v>
      </c>
      <c r="B379" s="29" t="s">
        <v>281</v>
      </c>
      <c r="C379" s="29" t="s">
        <v>1562</v>
      </c>
      <c r="D379" s="29" t="s">
        <v>1080</v>
      </c>
      <c r="E379" s="29"/>
      <c r="F379" s="29">
        <v>12</v>
      </c>
      <c r="G379" s="29"/>
      <c r="H379" s="29">
        <f t="shared" si="5"/>
        <v>12</v>
      </c>
    </row>
    <row r="380" spans="1:8">
      <c r="A380" s="29" t="s">
        <v>282</v>
      </c>
      <c r="B380" s="29" t="s">
        <v>283</v>
      </c>
      <c r="C380" s="29" t="s">
        <v>481</v>
      </c>
      <c r="D380" s="29" t="s">
        <v>1075</v>
      </c>
      <c r="E380" s="29"/>
      <c r="F380" s="29"/>
      <c r="G380" s="29"/>
      <c r="H380" s="29">
        <f t="shared" si="5"/>
        <v>0</v>
      </c>
    </row>
    <row r="381" spans="1:8">
      <c r="A381" s="29" t="s">
        <v>282</v>
      </c>
      <c r="B381" s="29" t="s">
        <v>283</v>
      </c>
      <c r="C381" s="29" t="s">
        <v>689</v>
      </c>
      <c r="D381" s="29" t="s">
        <v>1101</v>
      </c>
      <c r="E381" s="29"/>
      <c r="F381" s="29"/>
      <c r="G381" s="29"/>
      <c r="H381" s="29">
        <f t="shared" si="5"/>
        <v>0</v>
      </c>
    </row>
    <row r="382" spans="1:8">
      <c r="A382" s="29" t="s">
        <v>282</v>
      </c>
      <c r="B382" s="29" t="s">
        <v>283</v>
      </c>
      <c r="C382" s="29" t="s">
        <v>726</v>
      </c>
      <c r="D382" s="29" t="s">
        <v>1073</v>
      </c>
      <c r="E382" s="29"/>
      <c r="F382" s="29"/>
      <c r="G382" s="29"/>
      <c r="H382" s="29">
        <f t="shared" si="5"/>
        <v>0</v>
      </c>
    </row>
    <row r="383" spans="1:8">
      <c r="A383" s="29" t="s">
        <v>282</v>
      </c>
      <c r="B383" s="29" t="s">
        <v>283</v>
      </c>
      <c r="C383" s="29" t="s">
        <v>523</v>
      </c>
      <c r="D383" s="29" t="s">
        <v>1112</v>
      </c>
      <c r="E383" s="29"/>
      <c r="F383" s="29"/>
      <c r="G383" s="29"/>
      <c r="H383" s="29">
        <f t="shared" si="5"/>
        <v>0</v>
      </c>
    </row>
    <row r="384" spans="1:8">
      <c r="A384" s="29" t="s">
        <v>282</v>
      </c>
      <c r="B384" s="29" t="s">
        <v>283</v>
      </c>
      <c r="C384" s="29" t="s">
        <v>1574</v>
      </c>
      <c r="D384" s="29" t="s">
        <v>1708</v>
      </c>
      <c r="E384" s="29">
        <v>1</v>
      </c>
      <c r="F384" s="29"/>
      <c r="G384" s="29"/>
      <c r="H384" s="29">
        <f t="shared" si="5"/>
        <v>1</v>
      </c>
    </row>
    <row r="385" spans="1:8">
      <c r="A385" s="29" t="s">
        <v>282</v>
      </c>
      <c r="B385" s="29" t="s">
        <v>283</v>
      </c>
      <c r="C385" s="29" t="s">
        <v>786</v>
      </c>
      <c r="D385" s="29" t="s">
        <v>1101</v>
      </c>
      <c r="E385" s="29"/>
      <c r="F385" s="29"/>
      <c r="G385" s="29"/>
      <c r="H385" s="29">
        <f t="shared" si="5"/>
        <v>0</v>
      </c>
    </row>
    <row r="386" spans="1:8">
      <c r="A386" s="29" t="s">
        <v>284</v>
      </c>
      <c r="B386" s="29" t="s">
        <v>285</v>
      </c>
      <c r="C386" s="29" t="s">
        <v>1561</v>
      </c>
      <c r="D386" s="29" t="s">
        <v>1073</v>
      </c>
      <c r="E386" s="29"/>
      <c r="F386" s="29">
        <v>3</v>
      </c>
      <c r="G386" s="29"/>
      <c r="H386" s="29">
        <f t="shared" si="5"/>
        <v>3</v>
      </c>
    </row>
    <row r="387" spans="1:8">
      <c r="A387" s="29" t="s">
        <v>284</v>
      </c>
      <c r="B387" s="29" t="s">
        <v>285</v>
      </c>
      <c r="C387" s="29" t="s">
        <v>550</v>
      </c>
      <c r="D387" s="29" t="s">
        <v>1075</v>
      </c>
      <c r="E387" s="29"/>
      <c r="F387" s="29"/>
      <c r="G387" s="29"/>
      <c r="H387" s="29">
        <f t="shared" si="5"/>
        <v>0</v>
      </c>
    </row>
    <row r="388" spans="1:8">
      <c r="A388" s="29" t="s">
        <v>284</v>
      </c>
      <c r="B388" s="29" t="s">
        <v>285</v>
      </c>
      <c r="C388" s="29" t="s">
        <v>1560</v>
      </c>
      <c r="D388" s="29" t="s">
        <v>1073</v>
      </c>
      <c r="E388" s="29"/>
      <c r="F388" s="29"/>
      <c r="G388" s="29"/>
      <c r="H388" s="29">
        <f t="shared" si="5"/>
        <v>0</v>
      </c>
    </row>
    <row r="389" spans="1:8">
      <c r="A389" s="29" t="s">
        <v>284</v>
      </c>
      <c r="B389" s="29" t="s">
        <v>285</v>
      </c>
      <c r="C389" s="29" t="s">
        <v>1559</v>
      </c>
      <c r="D389" s="29" t="s">
        <v>1134</v>
      </c>
      <c r="E389" s="29">
        <v>4</v>
      </c>
      <c r="F389" s="29"/>
      <c r="G389" s="29"/>
      <c r="H389" s="29">
        <f t="shared" si="5"/>
        <v>4</v>
      </c>
    </row>
    <row r="390" spans="1:8">
      <c r="A390" s="29" t="s">
        <v>286</v>
      </c>
      <c r="B390" s="29" t="s">
        <v>287</v>
      </c>
      <c r="C390" s="29" t="s">
        <v>1558</v>
      </c>
      <c r="D390" s="29" t="s">
        <v>1095</v>
      </c>
      <c r="E390" s="29"/>
      <c r="F390" s="29"/>
      <c r="G390" s="29"/>
      <c r="H390" s="29">
        <f t="shared" si="5"/>
        <v>0</v>
      </c>
    </row>
    <row r="391" spans="1:8">
      <c r="A391" s="29" t="s">
        <v>286</v>
      </c>
      <c r="B391" s="29" t="s">
        <v>287</v>
      </c>
      <c r="C391" s="29" t="s">
        <v>1557</v>
      </c>
      <c r="D391" s="29" t="s">
        <v>1175</v>
      </c>
      <c r="E391" s="29"/>
      <c r="F391" s="29"/>
      <c r="G391" s="29"/>
      <c r="H391" s="29">
        <f t="shared" si="5"/>
        <v>0</v>
      </c>
    </row>
    <row r="392" spans="1:8">
      <c r="A392" s="29" t="s">
        <v>286</v>
      </c>
      <c r="B392" s="29" t="s">
        <v>287</v>
      </c>
      <c r="C392" s="29" t="s">
        <v>702</v>
      </c>
      <c r="D392" s="29" t="s">
        <v>1073</v>
      </c>
      <c r="E392" s="29"/>
      <c r="F392" s="29"/>
      <c r="G392" s="29"/>
      <c r="H392" s="29">
        <f t="shared" si="5"/>
        <v>0</v>
      </c>
    </row>
    <row r="393" spans="1:8">
      <c r="A393" s="29" t="s">
        <v>286</v>
      </c>
      <c r="B393" s="29" t="s">
        <v>287</v>
      </c>
      <c r="C393" s="29" t="s">
        <v>726</v>
      </c>
      <c r="D393" s="29" t="s">
        <v>1073</v>
      </c>
      <c r="E393" s="29"/>
      <c r="F393" s="29"/>
      <c r="G393" s="29"/>
      <c r="H393" s="29">
        <f t="shared" si="5"/>
        <v>0</v>
      </c>
    </row>
    <row r="394" spans="1:8">
      <c r="A394" s="29" t="s">
        <v>286</v>
      </c>
      <c r="B394" s="29" t="s">
        <v>287</v>
      </c>
      <c r="C394" s="29" t="s">
        <v>1709</v>
      </c>
      <c r="D394" s="29" t="s">
        <v>1080</v>
      </c>
      <c r="E394" s="29">
        <v>3</v>
      </c>
      <c r="F394" s="29"/>
      <c r="G394" s="29"/>
      <c r="H394" s="29">
        <f t="shared" si="5"/>
        <v>3</v>
      </c>
    </row>
    <row r="395" spans="1:8">
      <c r="A395" s="29" t="s">
        <v>286</v>
      </c>
      <c r="B395" s="29" t="s">
        <v>287</v>
      </c>
      <c r="C395" s="29" t="s">
        <v>1555</v>
      </c>
      <c r="D395" s="29" t="s">
        <v>1074</v>
      </c>
      <c r="E395" s="29"/>
      <c r="F395" s="29"/>
      <c r="G395" s="29"/>
      <c r="H395" s="29">
        <f t="shared" si="5"/>
        <v>0</v>
      </c>
    </row>
    <row r="396" spans="1:8">
      <c r="A396" s="29" t="s">
        <v>286</v>
      </c>
      <c r="B396" s="29" t="s">
        <v>287</v>
      </c>
      <c r="C396" s="29" t="s">
        <v>1554</v>
      </c>
      <c r="D396" s="29" t="s">
        <v>1073</v>
      </c>
      <c r="E396" s="29"/>
      <c r="F396" s="29"/>
      <c r="G396" s="29"/>
      <c r="H396" s="29">
        <f t="shared" si="5"/>
        <v>0</v>
      </c>
    </row>
    <row r="397" spans="1:8">
      <c r="A397" s="29" t="s">
        <v>286</v>
      </c>
      <c r="B397" s="29" t="s">
        <v>287</v>
      </c>
      <c r="C397" s="29" t="s">
        <v>1553</v>
      </c>
      <c r="D397" s="29" t="s">
        <v>1077</v>
      </c>
      <c r="E397" s="29">
        <v>3</v>
      </c>
      <c r="F397" s="29"/>
      <c r="G397" s="29"/>
      <c r="H397" s="29">
        <f t="shared" si="5"/>
        <v>3</v>
      </c>
    </row>
    <row r="398" spans="1:8">
      <c r="A398" s="29" t="s">
        <v>286</v>
      </c>
      <c r="B398" s="29" t="s">
        <v>287</v>
      </c>
      <c r="C398" s="29" t="s">
        <v>1551</v>
      </c>
      <c r="D398" s="29" t="s">
        <v>1329</v>
      </c>
      <c r="E398" s="29">
        <v>3</v>
      </c>
      <c r="F398" s="29"/>
      <c r="G398" s="29"/>
      <c r="H398" s="29">
        <f t="shared" si="5"/>
        <v>3</v>
      </c>
    </row>
    <row r="399" spans="1:8">
      <c r="A399" s="29" t="s">
        <v>286</v>
      </c>
      <c r="B399" s="29" t="s">
        <v>287</v>
      </c>
      <c r="C399" s="29" t="s">
        <v>906</v>
      </c>
      <c r="D399" s="29" t="s">
        <v>1073</v>
      </c>
      <c r="E399" s="29"/>
      <c r="F399" s="29"/>
      <c r="G399" s="29"/>
      <c r="H399" s="29">
        <f t="shared" si="5"/>
        <v>0</v>
      </c>
    </row>
    <row r="400" spans="1:8">
      <c r="A400" s="29" t="s">
        <v>286</v>
      </c>
      <c r="B400" s="29" t="s">
        <v>287</v>
      </c>
      <c r="C400" s="29" t="s">
        <v>906</v>
      </c>
      <c r="D400" s="29" t="s">
        <v>1074</v>
      </c>
      <c r="E400" s="29"/>
      <c r="F400" s="29"/>
      <c r="G400" s="29"/>
      <c r="H400" s="29">
        <f t="shared" si="5"/>
        <v>0</v>
      </c>
    </row>
    <row r="401" spans="1:8">
      <c r="A401" s="29" t="s">
        <v>286</v>
      </c>
      <c r="B401" s="29" t="s">
        <v>287</v>
      </c>
      <c r="C401" s="29" t="s">
        <v>924</v>
      </c>
      <c r="D401" s="29" t="s">
        <v>1073</v>
      </c>
      <c r="E401" s="29"/>
      <c r="F401" s="29"/>
      <c r="G401" s="29"/>
      <c r="H401" s="29">
        <f t="shared" si="5"/>
        <v>0</v>
      </c>
    </row>
    <row r="402" spans="1:8">
      <c r="A402" s="29" t="s">
        <v>286</v>
      </c>
      <c r="B402" s="29" t="s">
        <v>287</v>
      </c>
      <c r="C402" s="29" t="s">
        <v>924</v>
      </c>
      <c r="D402" s="29" t="s">
        <v>1074</v>
      </c>
      <c r="E402" s="29"/>
      <c r="F402" s="29"/>
      <c r="G402" s="29"/>
      <c r="H402" s="29">
        <f t="shared" si="5"/>
        <v>0</v>
      </c>
    </row>
    <row r="403" spans="1:8">
      <c r="A403" s="29" t="s">
        <v>286</v>
      </c>
      <c r="B403" s="29" t="s">
        <v>287</v>
      </c>
      <c r="C403" s="29" t="s">
        <v>927</v>
      </c>
      <c r="D403" s="29" t="s">
        <v>1073</v>
      </c>
      <c r="E403" s="29"/>
      <c r="F403" s="29"/>
      <c r="G403" s="29"/>
      <c r="H403" s="29">
        <f t="shared" si="5"/>
        <v>0</v>
      </c>
    </row>
    <row r="404" spans="1:8">
      <c r="A404" s="29" t="s">
        <v>286</v>
      </c>
      <c r="B404" s="29" t="s">
        <v>287</v>
      </c>
      <c r="C404" s="29" t="s">
        <v>947</v>
      </c>
      <c r="D404" s="29" t="s">
        <v>1073</v>
      </c>
      <c r="E404" s="29"/>
      <c r="F404" s="29"/>
      <c r="G404" s="29"/>
      <c r="H404" s="29">
        <f t="shared" si="5"/>
        <v>0</v>
      </c>
    </row>
    <row r="405" spans="1:8">
      <c r="A405" s="29" t="s">
        <v>288</v>
      </c>
      <c r="B405" s="29" t="s">
        <v>289</v>
      </c>
      <c r="C405" s="29" t="s">
        <v>1550</v>
      </c>
      <c r="D405" s="29" t="s">
        <v>1093</v>
      </c>
      <c r="E405" s="29"/>
      <c r="F405" s="29"/>
      <c r="G405" s="29"/>
      <c r="H405" s="29">
        <f t="shared" si="5"/>
        <v>0</v>
      </c>
    </row>
    <row r="406" spans="1:8">
      <c r="A406" s="29" t="s">
        <v>288</v>
      </c>
      <c r="B406" s="29" t="s">
        <v>289</v>
      </c>
      <c r="C406" s="29" t="s">
        <v>1710</v>
      </c>
      <c r="D406" s="29" t="s">
        <v>1134</v>
      </c>
      <c r="E406" s="29">
        <v>10</v>
      </c>
      <c r="F406" s="29"/>
      <c r="G406" s="29"/>
      <c r="H406" s="29">
        <f t="shared" si="5"/>
        <v>10</v>
      </c>
    </row>
    <row r="407" spans="1:8">
      <c r="A407" s="29" t="s">
        <v>288</v>
      </c>
      <c r="B407" s="29" t="s">
        <v>289</v>
      </c>
      <c r="C407" s="29" t="s">
        <v>1548</v>
      </c>
      <c r="D407" s="29" t="s">
        <v>1091</v>
      </c>
      <c r="E407" s="29"/>
      <c r="F407" s="29"/>
      <c r="G407" s="29"/>
      <c r="H407" s="29">
        <f t="shared" si="5"/>
        <v>0</v>
      </c>
    </row>
    <row r="408" spans="1:8">
      <c r="A408" s="29" t="s">
        <v>288</v>
      </c>
      <c r="B408" s="29" t="s">
        <v>289</v>
      </c>
      <c r="C408" s="29" t="s">
        <v>1711</v>
      </c>
      <c r="D408" s="29" t="s">
        <v>1398</v>
      </c>
      <c r="E408" s="29">
        <v>40</v>
      </c>
      <c r="F408" s="29"/>
      <c r="G408" s="29"/>
      <c r="H408" s="29">
        <f t="shared" ref="H408:H471" si="6">E408+F408+G408</f>
        <v>40</v>
      </c>
    </row>
    <row r="409" spans="1:8">
      <c r="A409" s="29" t="s">
        <v>288</v>
      </c>
      <c r="B409" s="29" t="s">
        <v>289</v>
      </c>
      <c r="C409" s="29" t="s">
        <v>1712</v>
      </c>
      <c r="D409" s="29" t="s">
        <v>1703</v>
      </c>
      <c r="E409" s="29">
        <v>200</v>
      </c>
      <c r="F409" s="29"/>
      <c r="G409" s="29"/>
      <c r="H409" s="29">
        <f t="shared" si="6"/>
        <v>200</v>
      </c>
    </row>
    <row r="410" spans="1:8">
      <c r="A410" s="29" t="s">
        <v>288</v>
      </c>
      <c r="B410" s="29" t="s">
        <v>289</v>
      </c>
      <c r="C410" s="29" t="s">
        <v>1713</v>
      </c>
      <c r="D410" s="29" t="s">
        <v>1074</v>
      </c>
      <c r="E410" s="29">
        <v>27</v>
      </c>
      <c r="F410" s="29"/>
      <c r="G410" s="29"/>
      <c r="H410" s="29">
        <f t="shared" si="6"/>
        <v>27</v>
      </c>
    </row>
    <row r="411" spans="1:8">
      <c r="A411" s="29" t="s">
        <v>288</v>
      </c>
      <c r="B411" s="29" t="s">
        <v>289</v>
      </c>
      <c r="C411" s="29" t="s">
        <v>1714</v>
      </c>
      <c r="D411" s="29" t="s">
        <v>1398</v>
      </c>
      <c r="E411" s="29">
        <v>7</v>
      </c>
      <c r="F411" s="29"/>
      <c r="G411" s="29"/>
      <c r="H411" s="29">
        <f t="shared" si="6"/>
        <v>7</v>
      </c>
    </row>
    <row r="412" spans="1:8">
      <c r="A412" s="29" t="s">
        <v>288</v>
      </c>
      <c r="B412" s="29" t="s">
        <v>289</v>
      </c>
      <c r="C412" s="29" t="s">
        <v>1715</v>
      </c>
      <c r="D412" s="29" t="s">
        <v>1398</v>
      </c>
      <c r="E412" s="29">
        <v>7</v>
      </c>
      <c r="F412" s="29"/>
      <c r="G412" s="29"/>
      <c r="H412" s="29">
        <f t="shared" si="6"/>
        <v>7</v>
      </c>
    </row>
    <row r="413" spans="1:8">
      <c r="A413" s="29" t="s">
        <v>288</v>
      </c>
      <c r="B413" s="29" t="s">
        <v>289</v>
      </c>
      <c r="C413" s="29" t="s">
        <v>1716</v>
      </c>
      <c r="D413" s="29" t="s">
        <v>1398</v>
      </c>
      <c r="E413" s="29">
        <v>3</v>
      </c>
      <c r="F413" s="29"/>
      <c r="G413" s="29"/>
      <c r="H413" s="29">
        <f t="shared" si="6"/>
        <v>3</v>
      </c>
    </row>
    <row r="414" spans="1:8">
      <c r="A414" s="29" t="s">
        <v>288</v>
      </c>
      <c r="B414" s="29" t="s">
        <v>289</v>
      </c>
      <c r="C414" s="29" t="s">
        <v>1717</v>
      </c>
      <c r="D414" s="29" t="s">
        <v>1675</v>
      </c>
      <c r="E414" s="29">
        <v>12</v>
      </c>
      <c r="F414" s="29"/>
      <c r="G414" s="29"/>
      <c r="H414" s="29">
        <f t="shared" si="6"/>
        <v>12</v>
      </c>
    </row>
    <row r="415" spans="1:8">
      <c r="A415" s="29" t="s">
        <v>288</v>
      </c>
      <c r="B415" s="29" t="s">
        <v>289</v>
      </c>
      <c r="C415" s="29" t="s">
        <v>1718</v>
      </c>
      <c r="D415" s="29" t="s">
        <v>1080</v>
      </c>
      <c r="E415" s="29">
        <v>6</v>
      </c>
      <c r="F415" s="29"/>
      <c r="G415" s="29"/>
      <c r="H415" s="29">
        <f t="shared" si="6"/>
        <v>6</v>
      </c>
    </row>
    <row r="416" spans="1:8">
      <c r="A416" s="29" t="s">
        <v>288</v>
      </c>
      <c r="B416" s="29" t="s">
        <v>289</v>
      </c>
      <c r="C416" s="29" t="s">
        <v>751</v>
      </c>
      <c r="D416" s="29" t="s">
        <v>1675</v>
      </c>
      <c r="E416" s="29"/>
      <c r="F416" s="29"/>
      <c r="G416" s="29"/>
      <c r="H416" s="29">
        <f t="shared" si="6"/>
        <v>0</v>
      </c>
    </row>
    <row r="417" spans="1:8">
      <c r="A417" s="29" t="s">
        <v>288</v>
      </c>
      <c r="B417" s="29" t="s">
        <v>289</v>
      </c>
      <c r="C417" s="29" t="s">
        <v>1546</v>
      </c>
      <c r="D417" s="29" t="s">
        <v>1073</v>
      </c>
      <c r="E417" s="29"/>
      <c r="F417" s="29"/>
      <c r="G417" s="29"/>
      <c r="H417" s="29">
        <f t="shared" si="6"/>
        <v>0</v>
      </c>
    </row>
    <row r="418" spans="1:8">
      <c r="A418" s="29" t="s">
        <v>288</v>
      </c>
      <c r="B418" s="29" t="s">
        <v>289</v>
      </c>
      <c r="C418" s="29" t="s">
        <v>1545</v>
      </c>
      <c r="D418" s="29" t="s">
        <v>1077</v>
      </c>
      <c r="E418" s="29"/>
      <c r="F418" s="29">
        <v>1</v>
      </c>
      <c r="G418" s="29"/>
      <c r="H418" s="29">
        <f t="shared" si="6"/>
        <v>1</v>
      </c>
    </row>
    <row r="419" spans="1:8">
      <c r="A419" s="29" t="s">
        <v>288</v>
      </c>
      <c r="B419" s="29" t="s">
        <v>289</v>
      </c>
      <c r="C419" s="29" t="s">
        <v>1164</v>
      </c>
      <c r="D419" s="29" t="s">
        <v>1077</v>
      </c>
      <c r="E419" s="29"/>
      <c r="F419" s="29">
        <v>15</v>
      </c>
      <c r="G419" s="29"/>
      <c r="H419" s="29">
        <f t="shared" si="6"/>
        <v>15</v>
      </c>
    </row>
    <row r="420" spans="1:8">
      <c r="A420" s="29" t="s">
        <v>288</v>
      </c>
      <c r="B420" s="29" t="s">
        <v>289</v>
      </c>
      <c r="C420" s="29" t="s">
        <v>828</v>
      </c>
      <c r="D420" s="29" t="s">
        <v>1073</v>
      </c>
      <c r="E420" s="29"/>
      <c r="F420" s="29"/>
      <c r="G420" s="29"/>
      <c r="H420" s="29">
        <f t="shared" si="6"/>
        <v>0</v>
      </c>
    </row>
    <row r="421" spans="1:8">
      <c r="A421" s="29" t="s">
        <v>288</v>
      </c>
      <c r="B421" s="29" t="s">
        <v>289</v>
      </c>
      <c r="C421" s="29" t="s">
        <v>1719</v>
      </c>
      <c r="D421" s="29" t="s">
        <v>1398</v>
      </c>
      <c r="E421" s="29">
        <v>2</v>
      </c>
      <c r="F421" s="29">
        <v>16</v>
      </c>
      <c r="G421" s="29"/>
      <c r="H421" s="29">
        <f t="shared" si="6"/>
        <v>18</v>
      </c>
    </row>
    <row r="422" spans="1:8">
      <c r="A422" s="29" t="s">
        <v>288</v>
      </c>
      <c r="B422" s="29" t="s">
        <v>289</v>
      </c>
      <c r="C422" s="29" t="s">
        <v>557</v>
      </c>
      <c r="D422" s="29" t="s">
        <v>1074</v>
      </c>
      <c r="E422" s="29">
        <v>3</v>
      </c>
      <c r="F422" s="29"/>
      <c r="G422" s="29"/>
      <c r="H422" s="29">
        <f t="shared" si="6"/>
        <v>3</v>
      </c>
    </row>
    <row r="423" spans="1:8">
      <c r="A423" s="29" t="s">
        <v>288</v>
      </c>
      <c r="B423" s="29" t="s">
        <v>289</v>
      </c>
      <c r="C423" s="29" t="s">
        <v>1543</v>
      </c>
      <c r="D423" s="29" t="s">
        <v>1073</v>
      </c>
      <c r="E423" s="29"/>
      <c r="F423" s="29"/>
      <c r="G423" s="29"/>
      <c r="H423" s="29">
        <f t="shared" si="6"/>
        <v>0</v>
      </c>
    </row>
    <row r="424" spans="1:8">
      <c r="A424" s="29" t="s">
        <v>288</v>
      </c>
      <c r="B424" s="29" t="s">
        <v>289</v>
      </c>
      <c r="C424" s="29" t="s">
        <v>1541</v>
      </c>
      <c r="D424" s="29" t="s">
        <v>1073</v>
      </c>
      <c r="E424" s="29"/>
      <c r="F424" s="29"/>
      <c r="G424" s="29"/>
      <c r="H424" s="29">
        <f t="shared" si="6"/>
        <v>0</v>
      </c>
    </row>
    <row r="425" spans="1:8">
      <c r="A425" s="29" t="s">
        <v>288</v>
      </c>
      <c r="B425" s="29" t="s">
        <v>289</v>
      </c>
      <c r="C425" s="29" t="s">
        <v>988</v>
      </c>
      <c r="D425" s="29" t="s">
        <v>1073</v>
      </c>
      <c r="E425" s="29">
        <v>4</v>
      </c>
      <c r="F425" s="29"/>
      <c r="G425" s="29"/>
      <c r="H425" s="29">
        <f t="shared" si="6"/>
        <v>4</v>
      </c>
    </row>
    <row r="426" spans="1:8">
      <c r="A426" s="29" t="s">
        <v>288</v>
      </c>
      <c r="B426" s="29" t="s">
        <v>289</v>
      </c>
      <c r="C426" s="29" t="s">
        <v>1022</v>
      </c>
      <c r="D426" s="29" t="s">
        <v>1073</v>
      </c>
      <c r="E426" s="29"/>
      <c r="F426" s="29"/>
      <c r="G426" s="29"/>
      <c r="H426" s="29">
        <f t="shared" si="6"/>
        <v>0</v>
      </c>
    </row>
    <row r="427" spans="1:8">
      <c r="A427" s="29" t="s">
        <v>288</v>
      </c>
      <c r="B427" s="29" t="s">
        <v>289</v>
      </c>
      <c r="C427" s="29" t="s">
        <v>1022</v>
      </c>
      <c r="D427" s="29" t="s">
        <v>1074</v>
      </c>
      <c r="E427" s="29"/>
      <c r="F427" s="29"/>
      <c r="G427" s="29"/>
      <c r="H427" s="29">
        <f t="shared" si="6"/>
        <v>0</v>
      </c>
    </row>
    <row r="428" spans="1:8">
      <c r="A428" s="29" t="s">
        <v>290</v>
      </c>
      <c r="B428" s="29" t="s">
        <v>291</v>
      </c>
      <c r="C428" s="29" t="s">
        <v>1540</v>
      </c>
      <c r="D428" s="29" t="s">
        <v>1091</v>
      </c>
      <c r="E428" s="29"/>
      <c r="F428" s="29"/>
      <c r="G428" s="29"/>
      <c r="H428" s="29">
        <f t="shared" si="6"/>
        <v>0</v>
      </c>
    </row>
    <row r="429" spans="1:8">
      <c r="A429" s="29" t="s">
        <v>290</v>
      </c>
      <c r="B429" s="29" t="s">
        <v>291</v>
      </c>
      <c r="C429" s="29" t="s">
        <v>1539</v>
      </c>
      <c r="D429" s="29" t="s">
        <v>1091</v>
      </c>
      <c r="E429" s="29">
        <v>3</v>
      </c>
      <c r="F429" s="29"/>
      <c r="G429" s="29"/>
      <c r="H429" s="29">
        <f t="shared" si="6"/>
        <v>3</v>
      </c>
    </row>
    <row r="430" spans="1:8">
      <c r="A430" s="29" t="s">
        <v>290</v>
      </c>
      <c r="B430" s="29" t="s">
        <v>291</v>
      </c>
      <c r="C430" s="29" t="s">
        <v>726</v>
      </c>
      <c r="D430" s="29" t="s">
        <v>1073</v>
      </c>
      <c r="E430" s="29"/>
      <c r="F430" s="29"/>
      <c r="G430" s="29"/>
      <c r="H430" s="29">
        <f t="shared" si="6"/>
        <v>0</v>
      </c>
    </row>
    <row r="431" spans="1:8">
      <c r="A431" s="29" t="s">
        <v>290</v>
      </c>
      <c r="B431" s="29" t="s">
        <v>291</v>
      </c>
      <c r="C431" s="29" t="s">
        <v>513</v>
      </c>
      <c r="D431" s="29" t="s">
        <v>1075</v>
      </c>
      <c r="E431" s="29"/>
      <c r="F431" s="29"/>
      <c r="G431" s="29"/>
      <c r="H431" s="29">
        <f t="shared" si="6"/>
        <v>0</v>
      </c>
    </row>
    <row r="432" spans="1:8">
      <c r="A432" s="29" t="s">
        <v>290</v>
      </c>
      <c r="B432" s="29" t="s">
        <v>291</v>
      </c>
      <c r="C432" s="29" t="s">
        <v>513</v>
      </c>
      <c r="D432" s="29" t="s">
        <v>1074</v>
      </c>
      <c r="E432" s="29"/>
      <c r="F432" s="29"/>
      <c r="G432" s="29"/>
      <c r="H432" s="29">
        <f t="shared" si="6"/>
        <v>0</v>
      </c>
    </row>
    <row r="433" spans="1:8">
      <c r="A433" s="29" t="s">
        <v>290</v>
      </c>
      <c r="B433" s="29" t="s">
        <v>291</v>
      </c>
      <c r="C433" s="29" t="s">
        <v>1538</v>
      </c>
      <c r="D433" s="29" t="s">
        <v>1073</v>
      </c>
      <c r="E433" s="29"/>
      <c r="F433" s="29"/>
      <c r="G433" s="29"/>
      <c r="H433" s="29">
        <f t="shared" si="6"/>
        <v>0</v>
      </c>
    </row>
    <row r="434" spans="1:8">
      <c r="A434" s="29" t="s">
        <v>290</v>
      </c>
      <c r="B434" s="29" t="s">
        <v>291</v>
      </c>
      <c r="C434" s="29" t="s">
        <v>1537</v>
      </c>
      <c r="D434" s="29" t="s">
        <v>1191</v>
      </c>
      <c r="E434" s="29"/>
      <c r="F434" s="29"/>
      <c r="G434" s="29"/>
      <c r="H434" s="29">
        <f t="shared" si="6"/>
        <v>0</v>
      </c>
    </row>
    <row r="435" spans="1:8">
      <c r="A435" s="29" t="s">
        <v>290</v>
      </c>
      <c r="B435" s="29" t="s">
        <v>291</v>
      </c>
      <c r="C435" s="29" t="s">
        <v>780</v>
      </c>
      <c r="D435" s="29" t="s">
        <v>1073</v>
      </c>
      <c r="E435" s="29"/>
      <c r="F435" s="29"/>
      <c r="G435" s="29"/>
      <c r="H435" s="29">
        <f t="shared" si="6"/>
        <v>0</v>
      </c>
    </row>
    <row r="436" spans="1:8">
      <c r="A436" s="29" t="s">
        <v>290</v>
      </c>
      <c r="B436" s="29" t="s">
        <v>291</v>
      </c>
      <c r="C436" s="29" t="s">
        <v>780</v>
      </c>
      <c r="D436" s="29" t="s">
        <v>1074</v>
      </c>
      <c r="E436" s="29"/>
      <c r="F436" s="29"/>
      <c r="G436" s="29"/>
      <c r="H436" s="29">
        <f t="shared" si="6"/>
        <v>0</v>
      </c>
    </row>
    <row r="437" spans="1:8">
      <c r="A437" s="29" t="s">
        <v>290</v>
      </c>
      <c r="B437" s="29" t="s">
        <v>291</v>
      </c>
      <c r="C437" s="29" t="s">
        <v>792</v>
      </c>
      <c r="D437" s="29" t="s">
        <v>1074</v>
      </c>
      <c r="E437" s="29"/>
      <c r="F437" s="29"/>
      <c r="G437" s="29"/>
      <c r="H437" s="29">
        <f t="shared" si="6"/>
        <v>0</v>
      </c>
    </row>
    <row r="438" spans="1:8">
      <c r="A438" s="29" t="s">
        <v>290</v>
      </c>
      <c r="B438" s="29" t="s">
        <v>291</v>
      </c>
      <c r="C438" s="29" t="s">
        <v>541</v>
      </c>
      <c r="D438" s="29" t="s">
        <v>1073</v>
      </c>
      <c r="E438" s="29"/>
      <c r="F438" s="29"/>
      <c r="G438" s="29"/>
      <c r="H438" s="29">
        <f t="shared" si="6"/>
        <v>0</v>
      </c>
    </row>
    <row r="439" spans="1:8">
      <c r="A439" s="29" t="s">
        <v>290</v>
      </c>
      <c r="B439" s="29" t="s">
        <v>291</v>
      </c>
      <c r="C439" s="29" t="s">
        <v>541</v>
      </c>
      <c r="D439" s="29" t="s">
        <v>1074</v>
      </c>
      <c r="E439" s="29"/>
      <c r="F439" s="29"/>
      <c r="G439" s="29"/>
      <c r="H439" s="29">
        <f t="shared" si="6"/>
        <v>0</v>
      </c>
    </row>
    <row r="440" spans="1:8">
      <c r="A440" s="29" t="s">
        <v>290</v>
      </c>
      <c r="B440" s="29" t="s">
        <v>291</v>
      </c>
      <c r="C440" s="29" t="s">
        <v>1536</v>
      </c>
      <c r="D440" s="29" t="s">
        <v>1073</v>
      </c>
      <c r="E440" s="29"/>
      <c r="F440" s="29"/>
      <c r="G440" s="29"/>
      <c r="H440" s="29">
        <f t="shared" si="6"/>
        <v>0</v>
      </c>
    </row>
    <row r="441" spans="1:8">
      <c r="A441" s="29" t="s">
        <v>290</v>
      </c>
      <c r="B441" s="29" t="s">
        <v>291</v>
      </c>
      <c r="C441" s="29" t="s">
        <v>1535</v>
      </c>
      <c r="D441" s="29" t="s">
        <v>1073</v>
      </c>
      <c r="E441" s="29"/>
      <c r="F441" s="29"/>
      <c r="G441" s="29"/>
      <c r="H441" s="29">
        <f t="shared" si="6"/>
        <v>0</v>
      </c>
    </row>
    <row r="442" spans="1:8">
      <c r="A442" s="29" t="s">
        <v>290</v>
      </c>
      <c r="B442" s="29" t="s">
        <v>291</v>
      </c>
      <c r="C442" s="29" t="s">
        <v>1099</v>
      </c>
      <c r="D442" s="29" t="s">
        <v>1095</v>
      </c>
      <c r="E442" s="29"/>
      <c r="F442" s="29"/>
      <c r="G442" s="29"/>
      <c r="H442" s="29">
        <f t="shared" si="6"/>
        <v>0</v>
      </c>
    </row>
    <row r="443" spans="1:8">
      <c r="A443" s="29" t="s">
        <v>290</v>
      </c>
      <c r="B443" s="29" t="s">
        <v>291</v>
      </c>
      <c r="C443" s="29" t="s">
        <v>1534</v>
      </c>
      <c r="D443" s="29" t="s">
        <v>1073</v>
      </c>
      <c r="E443" s="29"/>
      <c r="F443" s="29"/>
      <c r="G443" s="29"/>
      <c r="H443" s="29">
        <f t="shared" si="6"/>
        <v>0</v>
      </c>
    </row>
    <row r="444" spans="1:8">
      <c r="A444" s="29" t="s">
        <v>290</v>
      </c>
      <c r="B444" s="29" t="s">
        <v>291</v>
      </c>
      <c r="C444" s="29" t="s">
        <v>1403</v>
      </c>
      <c r="D444" s="29" t="s">
        <v>1073</v>
      </c>
      <c r="E444" s="29"/>
      <c r="F444" s="29"/>
      <c r="G444" s="29"/>
      <c r="H444" s="29">
        <f t="shared" si="6"/>
        <v>0</v>
      </c>
    </row>
    <row r="445" spans="1:8">
      <c r="A445" s="29" t="s">
        <v>290</v>
      </c>
      <c r="B445" s="29" t="s">
        <v>291</v>
      </c>
      <c r="C445" s="29" t="s">
        <v>1533</v>
      </c>
      <c r="D445" s="29" t="s">
        <v>1074</v>
      </c>
      <c r="E445" s="29"/>
      <c r="F445" s="29"/>
      <c r="G445" s="29"/>
      <c r="H445" s="29">
        <f t="shared" si="6"/>
        <v>0</v>
      </c>
    </row>
    <row r="446" spans="1:8">
      <c r="A446" s="29" t="s">
        <v>290</v>
      </c>
      <c r="B446" s="29" t="s">
        <v>291</v>
      </c>
      <c r="C446" s="29" t="s">
        <v>1532</v>
      </c>
      <c r="D446" s="29" t="s">
        <v>1073</v>
      </c>
      <c r="E446" s="29"/>
      <c r="F446" s="29"/>
      <c r="G446" s="29"/>
      <c r="H446" s="29">
        <f t="shared" si="6"/>
        <v>0</v>
      </c>
    </row>
    <row r="447" spans="1:8">
      <c r="A447" s="29" t="s">
        <v>290</v>
      </c>
      <c r="B447" s="29" t="s">
        <v>291</v>
      </c>
      <c r="C447" s="29" t="s">
        <v>1531</v>
      </c>
      <c r="D447" s="29" t="s">
        <v>1074</v>
      </c>
      <c r="E447" s="29"/>
      <c r="F447" s="29"/>
      <c r="G447" s="29"/>
      <c r="H447" s="29">
        <f t="shared" si="6"/>
        <v>0</v>
      </c>
    </row>
    <row r="448" spans="1:8">
      <c r="A448" s="29" t="s">
        <v>290</v>
      </c>
      <c r="B448" s="29" t="s">
        <v>291</v>
      </c>
      <c r="C448" s="29" t="s">
        <v>1530</v>
      </c>
      <c r="D448" s="29" t="s">
        <v>1074</v>
      </c>
      <c r="E448" s="29">
        <v>1</v>
      </c>
      <c r="F448" s="29">
        <v>1</v>
      </c>
      <c r="G448" s="29"/>
      <c r="H448" s="29">
        <f t="shared" si="6"/>
        <v>2</v>
      </c>
    </row>
    <row r="449" spans="1:8">
      <c r="A449" s="29" t="s">
        <v>290</v>
      </c>
      <c r="B449" s="29" t="s">
        <v>291</v>
      </c>
      <c r="C449" s="29" t="s">
        <v>949</v>
      </c>
      <c r="D449" s="29" t="s">
        <v>1073</v>
      </c>
      <c r="E449" s="29"/>
      <c r="F449" s="29"/>
      <c r="G449" s="29"/>
      <c r="H449" s="29">
        <f t="shared" si="6"/>
        <v>0</v>
      </c>
    </row>
    <row r="450" spans="1:8">
      <c r="A450" s="29" t="s">
        <v>290</v>
      </c>
      <c r="B450" s="29" t="s">
        <v>291</v>
      </c>
      <c r="C450" s="29" t="s">
        <v>1405</v>
      </c>
      <c r="D450" s="29" t="s">
        <v>1073</v>
      </c>
      <c r="E450" s="29"/>
      <c r="F450" s="29"/>
      <c r="G450" s="29"/>
      <c r="H450" s="29">
        <f t="shared" si="6"/>
        <v>0</v>
      </c>
    </row>
    <row r="451" spans="1:8">
      <c r="A451" s="29" t="s">
        <v>292</v>
      </c>
      <c r="B451" s="29" t="s">
        <v>293</v>
      </c>
      <c r="C451" s="29" t="s">
        <v>1529</v>
      </c>
      <c r="D451" s="29" t="s">
        <v>1080</v>
      </c>
      <c r="E451" s="29">
        <v>60</v>
      </c>
      <c r="F451" s="29"/>
      <c r="G451" s="29"/>
      <c r="H451" s="29">
        <f t="shared" si="6"/>
        <v>60</v>
      </c>
    </row>
    <row r="452" spans="1:8">
      <c r="A452" s="29" t="s">
        <v>292</v>
      </c>
      <c r="B452" s="29" t="s">
        <v>293</v>
      </c>
      <c r="C452" s="29" t="s">
        <v>1720</v>
      </c>
      <c r="D452" s="29" t="s">
        <v>1080</v>
      </c>
      <c r="E452" s="29">
        <v>5</v>
      </c>
      <c r="F452" s="29">
        <v>4</v>
      </c>
      <c r="G452" s="29"/>
      <c r="H452" s="29">
        <f t="shared" si="6"/>
        <v>9</v>
      </c>
    </row>
    <row r="453" spans="1:8">
      <c r="A453" s="29" t="s">
        <v>292</v>
      </c>
      <c r="B453" s="29" t="s">
        <v>293</v>
      </c>
      <c r="C453" s="29" t="s">
        <v>1525</v>
      </c>
      <c r="D453" s="29" t="s">
        <v>1091</v>
      </c>
      <c r="E453" s="29">
        <v>1</v>
      </c>
      <c r="F453" s="29">
        <v>1</v>
      </c>
      <c r="G453" s="29"/>
      <c r="H453" s="29">
        <f t="shared" si="6"/>
        <v>2</v>
      </c>
    </row>
    <row r="454" spans="1:8">
      <c r="A454" s="29" t="s">
        <v>292</v>
      </c>
      <c r="B454" s="29" t="s">
        <v>293</v>
      </c>
      <c r="C454" s="29" t="s">
        <v>670</v>
      </c>
      <c r="D454" s="29" t="s">
        <v>1073</v>
      </c>
      <c r="E454" s="29"/>
      <c r="F454" s="29"/>
      <c r="G454" s="29"/>
      <c r="H454" s="29">
        <f t="shared" si="6"/>
        <v>0</v>
      </c>
    </row>
    <row r="455" spans="1:8">
      <c r="A455" s="29" t="s">
        <v>292</v>
      </c>
      <c r="B455" s="29" t="s">
        <v>293</v>
      </c>
      <c r="C455" s="29" t="s">
        <v>765</v>
      </c>
      <c r="D455" s="29" t="s">
        <v>1073</v>
      </c>
      <c r="E455" s="29"/>
      <c r="F455" s="29"/>
      <c r="G455" s="29"/>
      <c r="H455" s="29">
        <f t="shared" si="6"/>
        <v>0</v>
      </c>
    </row>
    <row r="456" spans="1:8">
      <c r="A456" s="29" t="s">
        <v>292</v>
      </c>
      <c r="B456" s="29" t="s">
        <v>293</v>
      </c>
      <c r="C456" s="29" t="s">
        <v>1058</v>
      </c>
      <c r="D456" s="29" t="s">
        <v>1112</v>
      </c>
      <c r="E456" s="29"/>
      <c r="F456" s="29"/>
      <c r="G456" s="29"/>
      <c r="H456" s="29">
        <f t="shared" si="6"/>
        <v>0</v>
      </c>
    </row>
    <row r="457" spans="1:8">
      <c r="A457" s="29" t="s">
        <v>294</v>
      </c>
      <c r="B457" s="29" t="s">
        <v>295</v>
      </c>
      <c r="C457" s="29" t="s">
        <v>682</v>
      </c>
      <c r="D457" s="29" t="s">
        <v>1073</v>
      </c>
      <c r="E457" s="29"/>
      <c r="F457" s="29"/>
      <c r="G457" s="29"/>
      <c r="H457" s="29">
        <f t="shared" si="6"/>
        <v>0</v>
      </c>
    </row>
    <row r="458" spans="1:8">
      <c r="A458" s="29" t="s">
        <v>294</v>
      </c>
      <c r="B458" s="29" t="s">
        <v>295</v>
      </c>
      <c r="C458" s="29" t="s">
        <v>726</v>
      </c>
      <c r="D458" s="29" t="s">
        <v>1073</v>
      </c>
      <c r="E458" s="29"/>
      <c r="F458" s="29"/>
      <c r="G458" s="29"/>
      <c r="H458" s="29">
        <f t="shared" si="6"/>
        <v>0</v>
      </c>
    </row>
    <row r="459" spans="1:8">
      <c r="A459" s="29" t="s">
        <v>294</v>
      </c>
      <c r="B459" s="29" t="s">
        <v>295</v>
      </c>
      <c r="C459" s="29" t="s">
        <v>1523</v>
      </c>
      <c r="D459" s="29" t="s">
        <v>1073</v>
      </c>
      <c r="E459" s="29"/>
      <c r="F459" s="29"/>
      <c r="G459" s="29"/>
      <c r="H459" s="29">
        <f t="shared" si="6"/>
        <v>0</v>
      </c>
    </row>
    <row r="460" spans="1:8">
      <c r="A460" s="29" t="s">
        <v>294</v>
      </c>
      <c r="B460" s="29" t="s">
        <v>295</v>
      </c>
      <c r="C460" s="29" t="s">
        <v>1523</v>
      </c>
      <c r="D460" s="29" t="s">
        <v>1074</v>
      </c>
      <c r="E460" s="29"/>
      <c r="F460" s="29"/>
      <c r="G460" s="29"/>
      <c r="H460" s="29">
        <f t="shared" si="6"/>
        <v>0</v>
      </c>
    </row>
    <row r="461" spans="1:8">
      <c r="A461" s="29" t="s">
        <v>294</v>
      </c>
      <c r="B461" s="29" t="s">
        <v>295</v>
      </c>
      <c r="C461" s="29" t="s">
        <v>755</v>
      </c>
      <c r="D461" s="29" t="s">
        <v>1073</v>
      </c>
      <c r="E461" s="29"/>
      <c r="F461" s="29"/>
      <c r="G461" s="29"/>
      <c r="H461" s="29">
        <f t="shared" si="6"/>
        <v>0</v>
      </c>
    </row>
    <row r="462" spans="1:8">
      <c r="A462" s="29" t="s">
        <v>294</v>
      </c>
      <c r="B462" s="29" t="s">
        <v>295</v>
      </c>
      <c r="C462" s="29" t="s">
        <v>1109</v>
      </c>
      <c r="D462" s="29" t="s">
        <v>1073</v>
      </c>
      <c r="E462" s="29"/>
      <c r="F462" s="29"/>
      <c r="G462" s="29"/>
      <c r="H462" s="29">
        <f t="shared" si="6"/>
        <v>0</v>
      </c>
    </row>
    <row r="463" spans="1:8">
      <c r="A463" s="29" t="s">
        <v>294</v>
      </c>
      <c r="B463" s="29" t="s">
        <v>295</v>
      </c>
      <c r="C463" s="29" t="s">
        <v>1360</v>
      </c>
      <c r="D463" s="29" t="s">
        <v>1074</v>
      </c>
      <c r="E463" s="29"/>
      <c r="F463" s="29"/>
      <c r="G463" s="29"/>
      <c r="H463" s="29">
        <f t="shared" si="6"/>
        <v>0</v>
      </c>
    </row>
    <row r="464" spans="1:8">
      <c r="A464" s="29" t="s">
        <v>294</v>
      </c>
      <c r="B464" s="29" t="s">
        <v>295</v>
      </c>
      <c r="C464" s="29" t="s">
        <v>1452</v>
      </c>
      <c r="D464" s="29" t="s">
        <v>1073</v>
      </c>
      <c r="E464" s="29"/>
      <c r="F464" s="29"/>
      <c r="G464" s="29"/>
      <c r="H464" s="29">
        <f t="shared" si="6"/>
        <v>0</v>
      </c>
    </row>
    <row r="465" spans="1:8">
      <c r="A465" s="29" t="s">
        <v>294</v>
      </c>
      <c r="B465" s="29" t="s">
        <v>295</v>
      </c>
      <c r="C465" s="29" t="s">
        <v>880</v>
      </c>
      <c r="D465" s="29" t="s">
        <v>1073</v>
      </c>
      <c r="E465" s="29"/>
      <c r="F465" s="29"/>
      <c r="G465" s="29"/>
      <c r="H465" s="29">
        <f t="shared" si="6"/>
        <v>0</v>
      </c>
    </row>
    <row r="466" spans="1:8">
      <c r="A466" s="29" t="s">
        <v>294</v>
      </c>
      <c r="B466" s="29" t="s">
        <v>295</v>
      </c>
      <c r="C466" s="29" t="s">
        <v>889</v>
      </c>
      <c r="D466" s="29" t="s">
        <v>1073</v>
      </c>
      <c r="E466" s="29"/>
      <c r="F466" s="29"/>
      <c r="G466" s="29"/>
      <c r="H466" s="29">
        <f t="shared" si="6"/>
        <v>0</v>
      </c>
    </row>
    <row r="467" spans="1:8">
      <c r="A467" s="29" t="s">
        <v>294</v>
      </c>
      <c r="B467" s="29" t="s">
        <v>295</v>
      </c>
      <c r="C467" s="29" t="s">
        <v>889</v>
      </c>
      <c r="D467" s="29" t="s">
        <v>1074</v>
      </c>
      <c r="E467" s="29"/>
      <c r="F467" s="29"/>
      <c r="G467" s="29"/>
      <c r="H467" s="29">
        <f t="shared" si="6"/>
        <v>0</v>
      </c>
    </row>
    <row r="468" spans="1:8">
      <c r="A468" s="29" t="s">
        <v>294</v>
      </c>
      <c r="B468" s="29" t="s">
        <v>295</v>
      </c>
      <c r="C468" s="29" t="s">
        <v>562</v>
      </c>
      <c r="D468" s="29" t="s">
        <v>1073</v>
      </c>
      <c r="E468" s="29"/>
      <c r="F468" s="29"/>
      <c r="G468" s="29"/>
      <c r="H468" s="29">
        <f t="shared" si="6"/>
        <v>0</v>
      </c>
    </row>
    <row r="469" spans="1:8">
      <c r="A469" s="29" t="s">
        <v>294</v>
      </c>
      <c r="B469" s="29" t="s">
        <v>295</v>
      </c>
      <c r="C469" s="29" t="s">
        <v>562</v>
      </c>
      <c r="D469" s="29" t="s">
        <v>1074</v>
      </c>
      <c r="E469" s="29"/>
      <c r="F469" s="29"/>
      <c r="G469" s="29"/>
      <c r="H469" s="29">
        <f t="shared" si="6"/>
        <v>0</v>
      </c>
    </row>
    <row r="470" spans="1:8">
      <c r="A470" s="29" t="s">
        <v>294</v>
      </c>
      <c r="B470" s="29" t="s">
        <v>295</v>
      </c>
      <c r="C470" s="29" t="s">
        <v>563</v>
      </c>
      <c r="D470" s="29" t="s">
        <v>1074</v>
      </c>
      <c r="E470" s="29"/>
      <c r="F470" s="29"/>
      <c r="G470" s="29"/>
      <c r="H470" s="29">
        <f t="shared" si="6"/>
        <v>0</v>
      </c>
    </row>
    <row r="471" spans="1:8">
      <c r="A471" s="29" t="s">
        <v>294</v>
      </c>
      <c r="B471" s="29" t="s">
        <v>295</v>
      </c>
      <c r="C471" s="29" t="s">
        <v>564</v>
      </c>
      <c r="D471" s="29" t="s">
        <v>1074</v>
      </c>
      <c r="E471" s="29"/>
      <c r="F471" s="29"/>
      <c r="G471" s="29"/>
      <c r="H471" s="29">
        <f t="shared" si="6"/>
        <v>0</v>
      </c>
    </row>
    <row r="472" spans="1:8">
      <c r="A472" s="29" t="s">
        <v>294</v>
      </c>
      <c r="B472" s="29" t="s">
        <v>295</v>
      </c>
      <c r="C472" s="29" t="s">
        <v>565</v>
      </c>
      <c r="D472" s="29" t="s">
        <v>1074</v>
      </c>
      <c r="E472" s="29"/>
      <c r="F472" s="29"/>
      <c r="G472" s="29"/>
      <c r="H472" s="29">
        <f t="shared" ref="H472:H535" si="7">E472+F472+G472</f>
        <v>0</v>
      </c>
    </row>
    <row r="473" spans="1:8">
      <c r="A473" s="29" t="s">
        <v>294</v>
      </c>
      <c r="B473" s="29" t="s">
        <v>295</v>
      </c>
      <c r="C473" s="29" t="s">
        <v>1521</v>
      </c>
      <c r="D473" s="29" t="s">
        <v>1073</v>
      </c>
      <c r="E473" s="29"/>
      <c r="F473" s="29"/>
      <c r="G473" s="29"/>
      <c r="H473" s="29">
        <f t="shared" si="7"/>
        <v>0</v>
      </c>
    </row>
    <row r="474" spans="1:8">
      <c r="A474" s="29" t="s">
        <v>294</v>
      </c>
      <c r="B474" s="29" t="s">
        <v>295</v>
      </c>
      <c r="C474" s="29" t="s">
        <v>964</v>
      </c>
      <c r="D474" s="29" t="s">
        <v>1074</v>
      </c>
      <c r="E474" s="29"/>
      <c r="F474" s="29"/>
      <c r="G474" s="29"/>
      <c r="H474" s="29">
        <f t="shared" si="7"/>
        <v>0</v>
      </c>
    </row>
    <row r="475" spans="1:8">
      <c r="A475" s="29" t="s">
        <v>294</v>
      </c>
      <c r="B475" s="29" t="s">
        <v>295</v>
      </c>
      <c r="C475" s="29" t="s">
        <v>1119</v>
      </c>
      <c r="D475" s="29" t="s">
        <v>1073</v>
      </c>
      <c r="E475" s="29"/>
      <c r="F475" s="29"/>
      <c r="G475" s="29"/>
      <c r="H475" s="29">
        <f t="shared" si="7"/>
        <v>0</v>
      </c>
    </row>
    <row r="476" spans="1:8">
      <c r="A476" s="29" t="s">
        <v>294</v>
      </c>
      <c r="B476" s="29" t="s">
        <v>295</v>
      </c>
      <c r="C476" s="29" t="s">
        <v>570</v>
      </c>
      <c r="D476" s="29" t="s">
        <v>1074</v>
      </c>
      <c r="E476" s="29"/>
      <c r="F476" s="29"/>
      <c r="G476" s="29"/>
      <c r="H476" s="29">
        <f t="shared" si="7"/>
        <v>0</v>
      </c>
    </row>
    <row r="477" spans="1:8">
      <c r="A477" s="29" t="s">
        <v>294</v>
      </c>
      <c r="B477" s="29" t="s">
        <v>295</v>
      </c>
      <c r="C477" s="29" t="s">
        <v>1520</v>
      </c>
      <c r="D477" s="29" t="s">
        <v>1073</v>
      </c>
      <c r="E477" s="29"/>
      <c r="F477" s="29"/>
      <c r="G477" s="29"/>
      <c r="H477" s="29">
        <f t="shared" si="7"/>
        <v>0</v>
      </c>
    </row>
    <row r="478" spans="1:8">
      <c r="A478" s="29" t="s">
        <v>294</v>
      </c>
      <c r="B478" s="29" t="s">
        <v>295</v>
      </c>
      <c r="C478" s="29" t="s">
        <v>1519</v>
      </c>
      <c r="D478" s="29" t="s">
        <v>1073</v>
      </c>
      <c r="E478" s="29"/>
      <c r="F478" s="29"/>
      <c r="G478" s="29"/>
      <c r="H478" s="29">
        <f t="shared" si="7"/>
        <v>0</v>
      </c>
    </row>
    <row r="479" spans="1:8">
      <c r="A479" s="29" t="s">
        <v>294</v>
      </c>
      <c r="B479" s="29" t="s">
        <v>295</v>
      </c>
      <c r="C479" s="29" t="s">
        <v>1518</v>
      </c>
      <c r="D479" s="29" t="s">
        <v>1073</v>
      </c>
      <c r="E479" s="29"/>
      <c r="F479" s="29"/>
      <c r="G479" s="29"/>
      <c r="H479" s="29">
        <f t="shared" si="7"/>
        <v>0</v>
      </c>
    </row>
    <row r="480" spans="1:8">
      <c r="A480" s="29" t="s">
        <v>294</v>
      </c>
      <c r="B480" s="29" t="s">
        <v>295</v>
      </c>
      <c r="C480" s="29" t="s">
        <v>1517</v>
      </c>
      <c r="D480" s="29" t="s">
        <v>1093</v>
      </c>
      <c r="E480" s="29"/>
      <c r="F480" s="29"/>
      <c r="G480" s="29"/>
      <c r="H480" s="29">
        <f t="shared" si="7"/>
        <v>0</v>
      </c>
    </row>
    <row r="481" spans="1:8">
      <c r="A481" s="29" t="s">
        <v>294</v>
      </c>
      <c r="B481" s="29" t="s">
        <v>295</v>
      </c>
      <c r="C481" s="29" t="s">
        <v>1023</v>
      </c>
      <c r="D481" s="29" t="s">
        <v>1098</v>
      </c>
      <c r="E481" s="29"/>
      <c r="F481" s="29"/>
      <c r="G481" s="29"/>
      <c r="H481" s="29">
        <f t="shared" si="7"/>
        <v>0</v>
      </c>
    </row>
    <row r="482" spans="1:8">
      <c r="A482" s="29" t="s">
        <v>294</v>
      </c>
      <c r="B482" s="29" t="s">
        <v>295</v>
      </c>
      <c r="C482" s="29" t="s">
        <v>1031</v>
      </c>
      <c r="D482" s="29" t="s">
        <v>1073</v>
      </c>
      <c r="E482" s="29"/>
      <c r="F482" s="29"/>
      <c r="G482" s="29"/>
      <c r="H482" s="29">
        <f t="shared" si="7"/>
        <v>0</v>
      </c>
    </row>
    <row r="483" spans="1:8">
      <c r="A483" s="29" t="s">
        <v>294</v>
      </c>
      <c r="B483" s="29" t="s">
        <v>295</v>
      </c>
      <c r="C483" s="29" t="s">
        <v>1516</v>
      </c>
      <c r="D483" s="29" t="s">
        <v>1073</v>
      </c>
      <c r="E483" s="29"/>
      <c r="F483" s="29"/>
      <c r="G483" s="29"/>
      <c r="H483" s="29">
        <f t="shared" si="7"/>
        <v>0</v>
      </c>
    </row>
    <row r="484" spans="1:8">
      <c r="A484" s="29" t="s">
        <v>294</v>
      </c>
      <c r="B484" s="29" t="s">
        <v>295</v>
      </c>
      <c r="C484" s="29" t="s">
        <v>1516</v>
      </c>
      <c r="D484" s="29" t="s">
        <v>1091</v>
      </c>
      <c r="E484" s="29"/>
      <c r="F484" s="29"/>
      <c r="G484" s="29"/>
      <c r="H484" s="29">
        <f t="shared" si="7"/>
        <v>0</v>
      </c>
    </row>
    <row r="485" spans="1:8">
      <c r="A485" s="29" t="s">
        <v>294</v>
      </c>
      <c r="B485" s="29" t="s">
        <v>295</v>
      </c>
      <c r="C485" s="29" t="s">
        <v>1041</v>
      </c>
      <c r="D485" s="29" t="s">
        <v>1073</v>
      </c>
      <c r="E485" s="29"/>
      <c r="F485" s="29"/>
      <c r="G485" s="29"/>
      <c r="H485" s="29">
        <f t="shared" si="7"/>
        <v>0</v>
      </c>
    </row>
    <row r="486" spans="1:8">
      <c r="A486" s="29" t="s">
        <v>294</v>
      </c>
      <c r="B486" s="29" t="s">
        <v>295</v>
      </c>
      <c r="C486" s="29" t="s">
        <v>1054</v>
      </c>
      <c r="D486" s="29" t="s">
        <v>1074</v>
      </c>
      <c r="E486" s="29"/>
      <c r="F486" s="29"/>
      <c r="G486" s="29"/>
      <c r="H486" s="29">
        <f t="shared" si="7"/>
        <v>0</v>
      </c>
    </row>
    <row r="487" spans="1:8">
      <c r="A487" s="29" t="s">
        <v>296</v>
      </c>
      <c r="B487" s="29" t="s">
        <v>297</v>
      </c>
      <c r="C487" s="29" t="s">
        <v>1721</v>
      </c>
      <c r="D487" s="29" t="s">
        <v>1074</v>
      </c>
      <c r="E487" s="29">
        <v>2</v>
      </c>
      <c r="F487" s="29"/>
      <c r="G487" s="29"/>
      <c r="H487" s="29">
        <f t="shared" si="7"/>
        <v>2</v>
      </c>
    </row>
    <row r="488" spans="1:8">
      <c r="A488" s="29" t="s">
        <v>296</v>
      </c>
      <c r="B488" s="29" t="s">
        <v>297</v>
      </c>
      <c r="C488" s="29" t="s">
        <v>1515</v>
      </c>
      <c r="D488" s="29" t="s">
        <v>1073</v>
      </c>
      <c r="E488" s="29"/>
      <c r="F488" s="29"/>
      <c r="G488" s="29"/>
      <c r="H488" s="29">
        <f t="shared" si="7"/>
        <v>0</v>
      </c>
    </row>
    <row r="489" spans="1:8">
      <c r="A489" s="29" t="s">
        <v>296</v>
      </c>
      <c r="B489" s="29" t="s">
        <v>297</v>
      </c>
      <c r="C489" s="29" t="s">
        <v>693</v>
      </c>
      <c r="D489" s="29" t="s">
        <v>1073</v>
      </c>
      <c r="E489" s="29"/>
      <c r="F489" s="29"/>
      <c r="G489" s="29"/>
      <c r="H489" s="29">
        <f t="shared" si="7"/>
        <v>0</v>
      </c>
    </row>
    <row r="490" spans="1:8">
      <c r="A490" s="29" t="s">
        <v>296</v>
      </c>
      <c r="B490" s="29" t="s">
        <v>297</v>
      </c>
      <c r="C490" s="29" t="s">
        <v>693</v>
      </c>
      <c r="D490" s="29" t="s">
        <v>1074</v>
      </c>
      <c r="E490" s="29"/>
      <c r="F490" s="29"/>
      <c r="G490" s="29"/>
      <c r="H490" s="29">
        <f t="shared" si="7"/>
        <v>0</v>
      </c>
    </row>
    <row r="491" spans="1:8">
      <c r="A491" s="29" t="s">
        <v>296</v>
      </c>
      <c r="B491" s="29" t="s">
        <v>297</v>
      </c>
      <c r="C491" s="29" t="s">
        <v>511</v>
      </c>
      <c r="D491" s="29" t="s">
        <v>1073</v>
      </c>
      <c r="E491" s="29"/>
      <c r="F491" s="29"/>
      <c r="G491" s="29"/>
      <c r="H491" s="29">
        <f t="shared" si="7"/>
        <v>0</v>
      </c>
    </row>
    <row r="492" spans="1:8">
      <c r="A492" s="29" t="s">
        <v>296</v>
      </c>
      <c r="B492" s="29" t="s">
        <v>297</v>
      </c>
      <c r="C492" s="29" t="s">
        <v>1514</v>
      </c>
      <c r="D492" s="29" t="s">
        <v>1074</v>
      </c>
      <c r="E492" s="29"/>
      <c r="F492" s="29"/>
      <c r="G492" s="29"/>
      <c r="H492" s="29">
        <f t="shared" si="7"/>
        <v>0</v>
      </c>
    </row>
    <row r="493" spans="1:8">
      <c r="A493" s="29" t="s">
        <v>296</v>
      </c>
      <c r="B493" s="29" t="s">
        <v>297</v>
      </c>
      <c r="C493" s="29" t="s">
        <v>1513</v>
      </c>
      <c r="D493" s="29" t="s">
        <v>1077</v>
      </c>
      <c r="E493" s="29">
        <v>3</v>
      </c>
      <c r="F493" s="29"/>
      <c r="G493" s="29"/>
      <c r="H493" s="29">
        <f t="shared" si="7"/>
        <v>3</v>
      </c>
    </row>
    <row r="494" spans="1:8">
      <c r="A494" s="29" t="s">
        <v>296</v>
      </c>
      <c r="B494" s="29" t="s">
        <v>297</v>
      </c>
      <c r="C494" s="29" t="s">
        <v>911</v>
      </c>
      <c r="D494" s="29" t="s">
        <v>1095</v>
      </c>
      <c r="E494" s="29"/>
      <c r="F494" s="29"/>
      <c r="G494" s="29"/>
      <c r="H494" s="29">
        <f t="shared" si="7"/>
        <v>0</v>
      </c>
    </row>
    <row r="495" spans="1:8">
      <c r="A495" s="29" t="s">
        <v>296</v>
      </c>
      <c r="B495" s="29" t="s">
        <v>297</v>
      </c>
      <c r="C495" s="29" t="s">
        <v>1084</v>
      </c>
      <c r="D495" s="29" t="s">
        <v>1073</v>
      </c>
      <c r="E495" s="29"/>
      <c r="F495" s="29"/>
      <c r="G495" s="29"/>
      <c r="H495" s="29">
        <f t="shared" si="7"/>
        <v>0</v>
      </c>
    </row>
    <row r="496" spans="1:8">
      <c r="A496" s="29" t="s">
        <v>296</v>
      </c>
      <c r="B496" s="29" t="s">
        <v>297</v>
      </c>
      <c r="C496" s="29" t="s">
        <v>1512</v>
      </c>
      <c r="D496" s="29" t="s">
        <v>1074</v>
      </c>
      <c r="E496" s="29"/>
      <c r="F496" s="29"/>
      <c r="G496" s="29"/>
      <c r="H496" s="29">
        <f t="shared" si="7"/>
        <v>0</v>
      </c>
    </row>
    <row r="497" spans="1:8">
      <c r="A497" s="29" t="s">
        <v>296</v>
      </c>
      <c r="B497" s="29" t="s">
        <v>297</v>
      </c>
      <c r="C497" s="29" t="s">
        <v>1511</v>
      </c>
      <c r="D497" s="29" t="s">
        <v>1073</v>
      </c>
      <c r="E497" s="29">
        <v>1</v>
      </c>
      <c r="F497" s="29"/>
      <c r="G497" s="29"/>
      <c r="H497" s="29">
        <f t="shared" si="7"/>
        <v>1</v>
      </c>
    </row>
    <row r="498" spans="1:8">
      <c r="A498" s="29" t="s">
        <v>296</v>
      </c>
      <c r="B498" s="29" t="s">
        <v>297</v>
      </c>
      <c r="C498" s="29" t="s">
        <v>1463</v>
      </c>
      <c r="D498" s="29" t="s">
        <v>1073</v>
      </c>
      <c r="E498" s="29"/>
      <c r="F498" s="29"/>
      <c r="G498" s="29"/>
      <c r="H498" s="29">
        <f t="shared" si="7"/>
        <v>0</v>
      </c>
    </row>
    <row r="499" spans="1:8">
      <c r="A499" s="29" t="s">
        <v>296</v>
      </c>
      <c r="B499" s="29" t="s">
        <v>297</v>
      </c>
      <c r="C499" s="29" t="s">
        <v>562</v>
      </c>
      <c r="D499" s="29" t="s">
        <v>1073</v>
      </c>
      <c r="E499" s="29"/>
      <c r="F499" s="29"/>
      <c r="G499" s="29"/>
      <c r="H499" s="29">
        <f t="shared" si="7"/>
        <v>0</v>
      </c>
    </row>
    <row r="500" spans="1:8">
      <c r="A500" s="29" t="s">
        <v>296</v>
      </c>
      <c r="B500" s="29" t="s">
        <v>297</v>
      </c>
      <c r="C500" s="29" t="s">
        <v>565</v>
      </c>
      <c r="D500" s="29" t="s">
        <v>1073</v>
      </c>
      <c r="E500" s="29"/>
      <c r="F500" s="29"/>
      <c r="G500" s="29"/>
      <c r="H500" s="29">
        <f t="shared" si="7"/>
        <v>0</v>
      </c>
    </row>
    <row r="501" spans="1:8">
      <c r="A501" s="29" t="s">
        <v>296</v>
      </c>
      <c r="B501" s="29" t="s">
        <v>297</v>
      </c>
      <c r="C501" s="29" t="s">
        <v>1510</v>
      </c>
      <c r="D501" s="29" t="s">
        <v>1074</v>
      </c>
      <c r="E501" s="29">
        <v>1</v>
      </c>
      <c r="F501" s="29"/>
      <c r="G501" s="29"/>
      <c r="H501" s="29">
        <f t="shared" si="7"/>
        <v>1</v>
      </c>
    </row>
    <row r="502" spans="1:8">
      <c r="A502" s="29" t="s">
        <v>298</v>
      </c>
      <c r="B502" s="29" t="s">
        <v>299</v>
      </c>
      <c r="C502" s="29" t="s">
        <v>487</v>
      </c>
      <c r="D502" s="29" t="s">
        <v>1075</v>
      </c>
      <c r="E502" s="29"/>
      <c r="F502" s="29"/>
      <c r="G502" s="29"/>
      <c r="H502" s="29">
        <f t="shared" si="7"/>
        <v>0</v>
      </c>
    </row>
    <row r="503" spans="1:8">
      <c r="A503" s="29" t="s">
        <v>298</v>
      </c>
      <c r="B503" s="29" t="s">
        <v>299</v>
      </c>
      <c r="C503" s="29" t="s">
        <v>649</v>
      </c>
      <c r="D503" s="29" t="s">
        <v>1073</v>
      </c>
      <c r="E503" s="29"/>
      <c r="F503" s="29"/>
      <c r="G503" s="29"/>
      <c r="H503" s="29">
        <f t="shared" si="7"/>
        <v>0</v>
      </c>
    </row>
    <row r="504" spans="1:8">
      <c r="A504" s="29" t="s">
        <v>298</v>
      </c>
      <c r="B504" s="29" t="s">
        <v>299</v>
      </c>
      <c r="C504" s="29" t="s">
        <v>490</v>
      </c>
      <c r="D504" s="29" t="s">
        <v>1075</v>
      </c>
      <c r="E504" s="29">
        <v>22</v>
      </c>
      <c r="F504" s="29"/>
      <c r="G504" s="29"/>
      <c r="H504" s="29">
        <f t="shared" si="7"/>
        <v>22</v>
      </c>
    </row>
    <row r="505" spans="1:8">
      <c r="A505" s="29" t="s">
        <v>298</v>
      </c>
      <c r="B505" s="29" t="s">
        <v>299</v>
      </c>
      <c r="C505" s="29" t="s">
        <v>492</v>
      </c>
      <c r="D505" s="29" t="s">
        <v>1112</v>
      </c>
      <c r="E505" s="29">
        <v>73</v>
      </c>
      <c r="F505" s="29"/>
      <c r="G505" s="29"/>
      <c r="H505" s="29">
        <f t="shared" si="7"/>
        <v>73</v>
      </c>
    </row>
    <row r="506" spans="1:8">
      <c r="A506" s="29" t="s">
        <v>298</v>
      </c>
      <c r="B506" s="29" t="s">
        <v>299</v>
      </c>
      <c r="C506" s="29" t="s">
        <v>494</v>
      </c>
      <c r="D506" s="29" t="s">
        <v>1101</v>
      </c>
      <c r="E506" s="29"/>
      <c r="F506" s="29"/>
      <c r="G506" s="29"/>
      <c r="H506" s="29">
        <f t="shared" si="7"/>
        <v>0</v>
      </c>
    </row>
    <row r="507" spans="1:8">
      <c r="A507" s="29" t="s">
        <v>298</v>
      </c>
      <c r="B507" s="29" t="s">
        <v>299</v>
      </c>
      <c r="C507" s="29" t="s">
        <v>501</v>
      </c>
      <c r="D507" s="29" t="s">
        <v>1074</v>
      </c>
      <c r="E507" s="29"/>
      <c r="F507" s="29"/>
      <c r="G507" s="29"/>
      <c r="H507" s="29">
        <f t="shared" si="7"/>
        <v>0</v>
      </c>
    </row>
    <row r="508" spans="1:8">
      <c r="A508" s="29" t="s">
        <v>298</v>
      </c>
      <c r="B508" s="29" t="s">
        <v>299</v>
      </c>
      <c r="C508" s="29" t="s">
        <v>702</v>
      </c>
      <c r="D508" s="29" t="s">
        <v>1073</v>
      </c>
      <c r="E508" s="29"/>
      <c r="F508" s="29"/>
      <c r="G508" s="29"/>
      <c r="H508" s="29">
        <f t="shared" si="7"/>
        <v>0</v>
      </c>
    </row>
    <row r="509" spans="1:8">
      <c r="A509" s="29" t="s">
        <v>298</v>
      </c>
      <c r="B509" s="29" t="s">
        <v>299</v>
      </c>
      <c r="C509" s="29" t="s">
        <v>1722</v>
      </c>
      <c r="D509" s="29" t="s">
        <v>1080</v>
      </c>
      <c r="E509" s="29">
        <v>12</v>
      </c>
      <c r="F509" s="29"/>
      <c r="G509" s="29"/>
      <c r="H509" s="29">
        <f t="shared" si="7"/>
        <v>12</v>
      </c>
    </row>
    <row r="510" spans="1:8">
      <c r="A510" s="29" t="s">
        <v>298</v>
      </c>
      <c r="B510" s="29" t="s">
        <v>299</v>
      </c>
      <c r="C510" s="29" t="s">
        <v>534</v>
      </c>
      <c r="D510" s="29" t="s">
        <v>1075</v>
      </c>
      <c r="E510" s="29"/>
      <c r="F510" s="29"/>
      <c r="G510" s="29"/>
      <c r="H510" s="29">
        <f t="shared" si="7"/>
        <v>0</v>
      </c>
    </row>
    <row r="511" spans="1:8">
      <c r="A511" s="29" t="s">
        <v>298</v>
      </c>
      <c r="B511" s="29" t="s">
        <v>299</v>
      </c>
      <c r="C511" s="29" t="s">
        <v>544</v>
      </c>
      <c r="D511" s="29" t="s">
        <v>1112</v>
      </c>
      <c r="E511" s="29"/>
      <c r="F511" s="29"/>
      <c r="G511" s="29"/>
      <c r="H511" s="29">
        <f t="shared" si="7"/>
        <v>0</v>
      </c>
    </row>
    <row r="512" spans="1:8">
      <c r="A512" s="29" t="s">
        <v>298</v>
      </c>
      <c r="B512" s="29" t="s">
        <v>299</v>
      </c>
      <c r="C512" s="29" t="s">
        <v>545</v>
      </c>
      <c r="D512" s="29" t="s">
        <v>1074</v>
      </c>
      <c r="E512" s="29"/>
      <c r="F512" s="29"/>
      <c r="G512" s="29"/>
      <c r="H512" s="29">
        <f t="shared" si="7"/>
        <v>0</v>
      </c>
    </row>
    <row r="513" spans="1:8">
      <c r="A513" s="29" t="s">
        <v>298</v>
      </c>
      <c r="B513" s="29" t="s">
        <v>299</v>
      </c>
      <c r="C513" s="29" t="s">
        <v>1508</v>
      </c>
      <c r="D513" s="29" t="s">
        <v>1073</v>
      </c>
      <c r="E513" s="29">
        <v>7</v>
      </c>
      <c r="F513" s="29">
        <v>2</v>
      </c>
      <c r="G513" s="29"/>
      <c r="H513" s="29">
        <f t="shared" si="7"/>
        <v>9</v>
      </c>
    </row>
    <row r="514" spans="1:8">
      <c r="A514" s="29" t="s">
        <v>298</v>
      </c>
      <c r="B514" s="29" t="s">
        <v>299</v>
      </c>
      <c r="C514" s="29" t="s">
        <v>841</v>
      </c>
      <c r="D514" s="29" t="s">
        <v>1074</v>
      </c>
      <c r="E514" s="29"/>
      <c r="F514" s="29"/>
      <c r="G514" s="29"/>
      <c r="H514" s="29">
        <f t="shared" si="7"/>
        <v>0</v>
      </c>
    </row>
    <row r="515" spans="1:8">
      <c r="A515" s="29" t="s">
        <v>298</v>
      </c>
      <c r="B515" s="29" t="s">
        <v>299</v>
      </c>
      <c r="C515" s="29" t="s">
        <v>842</v>
      </c>
      <c r="D515" s="29" t="s">
        <v>1073</v>
      </c>
      <c r="E515" s="29"/>
      <c r="F515" s="29"/>
      <c r="G515" s="29"/>
      <c r="H515" s="29">
        <f t="shared" si="7"/>
        <v>0</v>
      </c>
    </row>
    <row r="516" spans="1:8">
      <c r="A516" s="29" t="s">
        <v>298</v>
      </c>
      <c r="B516" s="29" t="s">
        <v>299</v>
      </c>
      <c r="C516" s="29" t="s">
        <v>844</v>
      </c>
      <c r="D516" s="29" t="s">
        <v>1073</v>
      </c>
      <c r="E516" s="29"/>
      <c r="F516" s="29"/>
      <c r="G516" s="29"/>
      <c r="H516" s="29">
        <f t="shared" si="7"/>
        <v>0</v>
      </c>
    </row>
    <row r="517" spans="1:8">
      <c r="A517" s="29" t="s">
        <v>298</v>
      </c>
      <c r="B517" s="29" t="s">
        <v>299</v>
      </c>
      <c r="C517" s="29" t="s">
        <v>844</v>
      </c>
      <c r="D517" s="29" t="s">
        <v>1074</v>
      </c>
      <c r="E517" s="29"/>
      <c r="F517" s="29"/>
      <c r="G517" s="29"/>
      <c r="H517" s="29">
        <f t="shared" si="7"/>
        <v>0</v>
      </c>
    </row>
    <row r="518" spans="1:8">
      <c r="A518" s="29" t="s">
        <v>298</v>
      </c>
      <c r="B518" s="29" t="s">
        <v>299</v>
      </c>
      <c r="C518" s="29" t="s">
        <v>849</v>
      </c>
      <c r="D518" s="29" t="s">
        <v>1073</v>
      </c>
      <c r="E518" s="29"/>
      <c r="F518" s="29"/>
      <c r="G518" s="29"/>
      <c r="H518" s="29">
        <f t="shared" si="7"/>
        <v>0</v>
      </c>
    </row>
    <row r="519" spans="1:8">
      <c r="A519" s="29" t="s">
        <v>298</v>
      </c>
      <c r="B519" s="29" t="s">
        <v>299</v>
      </c>
      <c r="C519" s="29" t="s">
        <v>884</v>
      </c>
      <c r="D519" s="29" t="s">
        <v>1073</v>
      </c>
      <c r="E519" s="29"/>
      <c r="F519" s="29"/>
      <c r="G519" s="29"/>
      <c r="H519" s="29">
        <f t="shared" si="7"/>
        <v>0</v>
      </c>
    </row>
    <row r="520" spans="1:8">
      <c r="A520" s="29" t="s">
        <v>298</v>
      </c>
      <c r="B520" s="29" t="s">
        <v>299</v>
      </c>
      <c r="C520" s="29" t="s">
        <v>558</v>
      </c>
      <c r="D520" s="29" t="s">
        <v>1112</v>
      </c>
      <c r="E520" s="29"/>
      <c r="F520" s="29"/>
      <c r="G520" s="29"/>
      <c r="H520" s="29">
        <f t="shared" si="7"/>
        <v>0</v>
      </c>
    </row>
    <row r="521" spans="1:8">
      <c r="A521" s="29" t="s">
        <v>298</v>
      </c>
      <c r="B521" s="29" t="s">
        <v>299</v>
      </c>
      <c r="C521" s="29" t="s">
        <v>558</v>
      </c>
      <c r="D521" s="29" t="s">
        <v>1073</v>
      </c>
      <c r="E521" s="29"/>
      <c r="F521" s="29"/>
      <c r="G521" s="29"/>
      <c r="H521" s="29">
        <f t="shared" si="7"/>
        <v>0</v>
      </c>
    </row>
    <row r="522" spans="1:8">
      <c r="A522" s="29" t="s">
        <v>298</v>
      </c>
      <c r="B522" s="29" t="s">
        <v>299</v>
      </c>
      <c r="C522" s="29" t="s">
        <v>558</v>
      </c>
      <c r="D522" s="29" t="s">
        <v>1074</v>
      </c>
      <c r="E522" s="29"/>
      <c r="F522" s="29"/>
      <c r="G522" s="29"/>
      <c r="H522" s="29">
        <f t="shared" si="7"/>
        <v>0</v>
      </c>
    </row>
    <row r="523" spans="1:8">
      <c r="A523" s="29" t="s">
        <v>298</v>
      </c>
      <c r="B523" s="29" t="s">
        <v>299</v>
      </c>
      <c r="C523" s="29" t="s">
        <v>569</v>
      </c>
      <c r="D523" s="29" t="s">
        <v>1200</v>
      </c>
      <c r="E523" s="29"/>
      <c r="F523" s="29"/>
      <c r="G523" s="29"/>
      <c r="H523" s="29">
        <f t="shared" si="7"/>
        <v>0</v>
      </c>
    </row>
    <row r="524" spans="1:8">
      <c r="A524" s="29" t="s">
        <v>300</v>
      </c>
      <c r="B524" s="29" t="s">
        <v>301</v>
      </c>
      <c r="C524" s="29" t="s">
        <v>1723</v>
      </c>
      <c r="D524" s="29" t="s">
        <v>1080</v>
      </c>
      <c r="E524" s="29">
        <v>4</v>
      </c>
      <c r="F524" s="29">
        <v>22</v>
      </c>
      <c r="G524" s="29"/>
      <c r="H524" s="29">
        <f t="shared" si="7"/>
        <v>26</v>
      </c>
    </row>
    <row r="525" spans="1:8">
      <c r="A525" s="29" t="s">
        <v>300</v>
      </c>
      <c r="B525" s="29" t="s">
        <v>301</v>
      </c>
      <c r="C525" s="29" t="s">
        <v>1724</v>
      </c>
      <c r="D525" s="29" t="s">
        <v>1675</v>
      </c>
      <c r="E525" s="29">
        <v>5</v>
      </c>
      <c r="F525" s="29"/>
      <c r="G525" s="29"/>
      <c r="H525" s="29">
        <f t="shared" si="7"/>
        <v>5</v>
      </c>
    </row>
    <row r="526" spans="1:8">
      <c r="A526" s="29" t="s">
        <v>300</v>
      </c>
      <c r="B526" s="29" t="s">
        <v>301</v>
      </c>
      <c r="C526" s="29" t="s">
        <v>1503</v>
      </c>
      <c r="D526" s="29" t="s">
        <v>1098</v>
      </c>
      <c r="E526" s="29"/>
      <c r="F526" s="29"/>
      <c r="G526" s="29"/>
      <c r="H526" s="29">
        <f t="shared" si="7"/>
        <v>0</v>
      </c>
    </row>
    <row r="527" spans="1:8">
      <c r="A527" s="29" t="s">
        <v>300</v>
      </c>
      <c r="B527" s="29" t="s">
        <v>301</v>
      </c>
      <c r="C527" s="29" t="s">
        <v>1502</v>
      </c>
      <c r="D527" s="29" t="s">
        <v>1073</v>
      </c>
      <c r="E527" s="29">
        <v>12</v>
      </c>
      <c r="F527" s="29">
        <v>1</v>
      </c>
      <c r="G527" s="29"/>
      <c r="H527" s="29">
        <f t="shared" si="7"/>
        <v>13</v>
      </c>
    </row>
    <row r="528" spans="1:8">
      <c r="A528" s="29" t="s">
        <v>300</v>
      </c>
      <c r="B528" s="29" t="s">
        <v>301</v>
      </c>
      <c r="C528" s="29" t="s">
        <v>1501</v>
      </c>
      <c r="D528" s="29" t="s">
        <v>1073</v>
      </c>
      <c r="E528" s="29">
        <v>8</v>
      </c>
      <c r="F528" s="29">
        <v>3</v>
      </c>
      <c r="G528" s="29"/>
      <c r="H528" s="29">
        <f t="shared" si="7"/>
        <v>11</v>
      </c>
    </row>
    <row r="529" spans="1:8">
      <c r="A529" s="29" t="s">
        <v>300</v>
      </c>
      <c r="B529" s="29" t="s">
        <v>301</v>
      </c>
      <c r="C529" s="29" t="s">
        <v>739</v>
      </c>
      <c r="D529" s="29" t="s">
        <v>1073</v>
      </c>
      <c r="E529" s="29"/>
      <c r="F529" s="29"/>
      <c r="G529" s="29"/>
      <c r="H529" s="29">
        <f t="shared" si="7"/>
        <v>0</v>
      </c>
    </row>
    <row r="530" spans="1:8">
      <c r="A530" s="29" t="s">
        <v>300</v>
      </c>
      <c r="B530" s="29" t="s">
        <v>301</v>
      </c>
      <c r="C530" s="29" t="s">
        <v>740</v>
      </c>
      <c r="D530" s="29" t="s">
        <v>1098</v>
      </c>
      <c r="E530" s="29"/>
      <c r="F530" s="29"/>
      <c r="G530" s="29"/>
      <c r="H530" s="29">
        <f t="shared" si="7"/>
        <v>0</v>
      </c>
    </row>
    <row r="531" spans="1:8">
      <c r="A531" s="29" t="s">
        <v>300</v>
      </c>
      <c r="B531" s="29" t="s">
        <v>301</v>
      </c>
      <c r="C531" s="29" t="s">
        <v>740</v>
      </c>
      <c r="D531" s="29" t="s">
        <v>1073</v>
      </c>
      <c r="E531" s="29"/>
      <c r="F531" s="29"/>
      <c r="G531" s="29"/>
      <c r="H531" s="29">
        <f t="shared" si="7"/>
        <v>0</v>
      </c>
    </row>
    <row r="532" spans="1:8">
      <c r="A532" s="29" t="s">
        <v>300</v>
      </c>
      <c r="B532" s="29" t="s">
        <v>301</v>
      </c>
      <c r="C532" s="29" t="s">
        <v>740</v>
      </c>
      <c r="D532" s="29" t="s">
        <v>1074</v>
      </c>
      <c r="E532" s="29">
        <v>3</v>
      </c>
      <c r="F532" s="29"/>
      <c r="G532" s="29"/>
      <c r="H532" s="29">
        <f t="shared" si="7"/>
        <v>3</v>
      </c>
    </row>
    <row r="533" spans="1:8">
      <c r="A533" s="29" t="s">
        <v>300</v>
      </c>
      <c r="B533" s="29" t="s">
        <v>301</v>
      </c>
      <c r="C533" s="29" t="s">
        <v>744</v>
      </c>
      <c r="D533" s="29" t="s">
        <v>1073</v>
      </c>
      <c r="E533" s="29"/>
      <c r="F533" s="29"/>
      <c r="G533" s="29"/>
      <c r="H533" s="29">
        <f t="shared" si="7"/>
        <v>0</v>
      </c>
    </row>
    <row r="534" spans="1:8">
      <c r="A534" s="29" t="s">
        <v>300</v>
      </c>
      <c r="B534" s="29" t="s">
        <v>301</v>
      </c>
      <c r="C534" s="29" t="s">
        <v>748</v>
      </c>
      <c r="D534" s="29" t="s">
        <v>1074</v>
      </c>
      <c r="E534" s="29"/>
      <c r="F534" s="29"/>
      <c r="G534" s="29"/>
      <c r="H534" s="29">
        <f t="shared" si="7"/>
        <v>0</v>
      </c>
    </row>
    <row r="535" spans="1:8">
      <c r="A535" s="29" t="s">
        <v>300</v>
      </c>
      <c r="B535" s="29" t="s">
        <v>301</v>
      </c>
      <c r="C535" s="29" t="s">
        <v>749</v>
      </c>
      <c r="D535" s="29" t="s">
        <v>1073</v>
      </c>
      <c r="E535" s="29"/>
      <c r="F535" s="29"/>
      <c r="G535" s="29"/>
      <c r="H535" s="29">
        <f t="shared" si="7"/>
        <v>0</v>
      </c>
    </row>
    <row r="536" spans="1:8">
      <c r="A536" s="29" t="s">
        <v>300</v>
      </c>
      <c r="B536" s="29" t="s">
        <v>301</v>
      </c>
      <c r="C536" s="29" t="s">
        <v>1475</v>
      </c>
      <c r="D536" s="29" t="s">
        <v>1073</v>
      </c>
      <c r="E536" s="29"/>
      <c r="F536" s="29"/>
      <c r="G536" s="29"/>
      <c r="H536" s="29">
        <f t="shared" ref="H536:H599" si="8">E536+F536+G536</f>
        <v>0</v>
      </c>
    </row>
    <row r="537" spans="1:8">
      <c r="A537" s="29" t="s">
        <v>300</v>
      </c>
      <c r="B537" s="29" t="s">
        <v>301</v>
      </c>
      <c r="C537" s="29" t="s">
        <v>762</v>
      </c>
      <c r="D537" s="29" t="s">
        <v>1073</v>
      </c>
      <c r="E537" s="29">
        <v>1</v>
      </c>
      <c r="F537" s="29">
        <v>1</v>
      </c>
      <c r="G537" s="29"/>
      <c r="H537" s="29">
        <f t="shared" si="8"/>
        <v>2</v>
      </c>
    </row>
    <row r="538" spans="1:8">
      <c r="A538" s="29" t="s">
        <v>300</v>
      </c>
      <c r="B538" s="29" t="s">
        <v>301</v>
      </c>
      <c r="C538" s="29" t="s">
        <v>764</v>
      </c>
      <c r="D538" s="29" t="s">
        <v>1098</v>
      </c>
      <c r="E538" s="29"/>
      <c r="F538" s="29"/>
      <c r="G538" s="29"/>
      <c r="H538" s="29">
        <f t="shared" si="8"/>
        <v>0</v>
      </c>
    </row>
    <row r="539" spans="1:8">
      <c r="A539" s="29" t="s">
        <v>300</v>
      </c>
      <c r="B539" s="29" t="s">
        <v>301</v>
      </c>
      <c r="C539" s="29" t="s">
        <v>764</v>
      </c>
      <c r="D539" s="29" t="s">
        <v>1073</v>
      </c>
      <c r="E539" s="29"/>
      <c r="F539" s="29"/>
      <c r="G539" s="29"/>
      <c r="H539" s="29">
        <f t="shared" si="8"/>
        <v>0</v>
      </c>
    </row>
    <row r="540" spans="1:8">
      <c r="A540" s="29" t="s">
        <v>300</v>
      </c>
      <c r="B540" s="29" t="s">
        <v>301</v>
      </c>
      <c r="C540" s="29" t="s">
        <v>765</v>
      </c>
      <c r="D540" s="29" t="s">
        <v>1073</v>
      </c>
      <c r="E540" s="29">
        <v>8</v>
      </c>
      <c r="F540" s="29"/>
      <c r="G540" s="29"/>
      <c r="H540" s="29">
        <f t="shared" si="8"/>
        <v>8</v>
      </c>
    </row>
    <row r="541" spans="1:8">
      <c r="A541" s="29" t="s">
        <v>300</v>
      </c>
      <c r="B541" s="29" t="s">
        <v>301</v>
      </c>
      <c r="C541" s="29" t="s">
        <v>797</v>
      </c>
      <c r="D541" s="29" t="s">
        <v>1073</v>
      </c>
      <c r="E541" s="29"/>
      <c r="F541" s="29"/>
      <c r="G541" s="29"/>
      <c r="H541" s="29">
        <f t="shared" si="8"/>
        <v>0</v>
      </c>
    </row>
    <row r="542" spans="1:8">
      <c r="A542" s="29" t="s">
        <v>300</v>
      </c>
      <c r="B542" s="29" t="s">
        <v>301</v>
      </c>
      <c r="C542" s="29" t="s">
        <v>822</v>
      </c>
      <c r="D542" s="29" t="s">
        <v>1073</v>
      </c>
      <c r="E542" s="29"/>
      <c r="F542" s="29"/>
      <c r="G542" s="29"/>
      <c r="H542" s="29">
        <f t="shared" si="8"/>
        <v>0</v>
      </c>
    </row>
    <row r="543" spans="1:8">
      <c r="A543" s="29" t="s">
        <v>300</v>
      </c>
      <c r="B543" s="29" t="s">
        <v>301</v>
      </c>
      <c r="C543" s="29" t="s">
        <v>931</v>
      </c>
      <c r="D543" s="29" t="s">
        <v>1074</v>
      </c>
      <c r="E543" s="29"/>
      <c r="F543" s="29"/>
      <c r="G543" s="29"/>
      <c r="H543" s="29">
        <f t="shared" si="8"/>
        <v>0</v>
      </c>
    </row>
    <row r="544" spans="1:8">
      <c r="A544" s="29" t="s">
        <v>300</v>
      </c>
      <c r="B544" s="29" t="s">
        <v>301</v>
      </c>
      <c r="C544" s="29" t="s">
        <v>1394</v>
      </c>
      <c r="D544" s="29" t="s">
        <v>1073</v>
      </c>
      <c r="E544" s="29"/>
      <c r="F544" s="29"/>
      <c r="G544" s="29"/>
      <c r="H544" s="29">
        <f t="shared" si="8"/>
        <v>0</v>
      </c>
    </row>
    <row r="545" spans="1:8">
      <c r="A545" s="29" t="s">
        <v>300</v>
      </c>
      <c r="B545" s="29" t="s">
        <v>301</v>
      </c>
      <c r="C545" s="29" t="s">
        <v>1184</v>
      </c>
      <c r="D545" s="29" t="s">
        <v>1073</v>
      </c>
      <c r="E545" s="29"/>
      <c r="F545" s="29"/>
      <c r="G545" s="29"/>
      <c r="H545" s="29">
        <f t="shared" si="8"/>
        <v>0</v>
      </c>
    </row>
    <row r="546" spans="1:8">
      <c r="A546" s="29" t="s">
        <v>300</v>
      </c>
      <c r="B546" s="29" t="s">
        <v>301</v>
      </c>
      <c r="C546" s="29" t="s">
        <v>1499</v>
      </c>
      <c r="D546" s="29" t="s">
        <v>1074</v>
      </c>
      <c r="E546" s="29"/>
      <c r="F546" s="29"/>
      <c r="G546" s="29"/>
      <c r="H546" s="29">
        <f t="shared" si="8"/>
        <v>0</v>
      </c>
    </row>
    <row r="547" spans="1:8">
      <c r="A547" s="29" t="s">
        <v>300</v>
      </c>
      <c r="B547" s="29" t="s">
        <v>301</v>
      </c>
      <c r="C547" s="29" t="s">
        <v>945</v>
      </c>
      <c r="D547" s="29" t="s">
        <v>1074</v>
      </c>
      <c r="E547" s="29">
        <v>3</v>
      </c>
      <c r="F547" s="29"/>
      <c r="G547" s="29"/>
      <c r="H547" s="29">
        <f t="shared" si="8"/>
        <v>3</v>
      </c>
    </row>
    <row r="548" spans="1:8">
      <c r="A548" s="29" t="s">
        <v>300</v>
      </c>
      <c r="B548" s="29" t="s">
        <v>301</v>
      </c>
      <c r="C548" s="29" t="s">
        <v>947</v>
      </c>
      <c r="D548" s="29" t="s">
        <v>1073</v>
      </c>
      <c r="E548" s="29">
        <v>3</v>
      </c>
      <c r="F548" s="29">
        <v>2</v>
      </c>
      <c r="G548" s="29"/>
      <c r="H548" s="29">
        <f t="shared" si="8"/>
        <v>5</v>
      </c>
    </row>
    <row r="549" spans="1:8">
      <c r="A549" s="29" t="s">
        <v>300</v>
      </c>
      <c r="B549" s="29" t="s">
        <v>301</v>
      </c>
      <c r="C549" s="29" t="s">
        <v>1418</v>
      </c>
      <c r="D549" s="29" t="s">
        <v>1073</v>
      </c>
      <c r="E549" s="29"/>
      <c r="F549" s="29"/>
      <c r="G549" s="29"/>
      <c r="H549" s="29">
        <f t="shared" si="8"/>
        <v>0</v>
      </c>
    </row>
    <row r="550" spans="1:8">
      <c r="A550" s="29" t="s">
        <v>300</v>
      </c>
      <c r="B550" s="29" t="s">
        <v>301</v>
      </c>
      <c r="C550" s="29" t="s">
        <v>1495</v>
      </c>
      <c r="D550" s="29" t="s">
        <v>1073</v>
      </c>
      <c r="E550" s="29"/>
      <c r="F550" s="29"/>
      <c r="G550" s="29"/>
      <c r="H550" s="29">
        <f t="shared" si="8"/>
        <v>0</v>
      </c>
    </row>
    <row r="551" spans="1:8">
      <c r="A551" s="29" t="s">
        <v>300</v>
      </c>
      <c r="B551" s="29" t="s">
        <v>301</v>
      </c>
      <c r="C551" s="29" t="s">
        <v>971</v>
      </c>
      <c r="D551" s="29" t="s">
        <v>1073</v>
      </c>
      <c r="E551" s="29"/>
      <c r="F551" s="29"/>
      <c r="G551" s="29"/>
      <c r="H551" s="29">
        <f t="shared" si="8"/>
        <v>0</v>
      </c>
    </row>
    <row r="552" spans="1:8">
      <c r="A552" s="29" t="s">
        <v>300</v>
      </c>
      <c r="B552" s="29" t="s">
        <v>301</v>
      </c>
      <c r="C552" s="29" t="s">
        <v>972</v>
      </c>
      <c r="D552" s="29" t="s">
        <v>1073</v>
      </c>
      <c r="E552" s="29"/>
      <c r="F552" s="29"/>
      <c r="G552" s="29"/>
      <c r="H552" s="29">
        <f t="shared" si="8"/>
        <v>0</v>
      </c>
    </row>
    <row r="553" spans="1:8">
      <c r="A553" s="29" t="s">
        <v>300</v>
      </c>
      <c r="B553" s="29" t="s">
        <v>301</v>
      </c>
      <c r="C553" s="29" t="s">
        <v>972</v>
      </c>
      <c r="D553" s="29" t="s">
        <v>1074</v>
      </c>
      <c r="E553" s="29"/>
      <c r="F553" s="29"/>
      <c r="G553" s="29"/>
      <c r="H553" s="29">
        <f t="shared" si="8"/>
        <v>0</v>
      </c>
    </row>
    <row r="554" spans="1:8">
      <c r="A554" s="29" t="s">
        <v>300</v>
      </c>
      <c r="B554" s="29" t="s">
        <v>301</v>
      </c>
      <c r="C554" s="29" t="s">
        <v>973</v>
      </c>
      <c r="D554" s="29" t="s">
        <v>1073</v>
      </c>
      <c r="E554" s="29"/>
      <c r="F554" s="29"/>
      <c r="G554" s="29"/>
      <c r="H554" s="29">
        <f t="shared" si="8"/>
        <v>0</v>
      </c>
    </row>
    <row r="555" spans="1:8">
      <c r="A555" s="29" t="s">
        <v>300</v>
      </c>
      <c r="B555" s="29" t="s">
        <v>301</v>
      </c>
      <c r="C555" s="29" t="s">
        <v>974</v>
      </c>
      <c r="D555" s="29" t="s">
        <v>1073</v>
      </c>
      <c r="E555" s="29"/>
      <c r="F555" s="29"/>
      <c r="G555" s="29"/>
      <c r="H555" s="29">
        <f t="shared" si="8"/>
        <v>0</v>
      </c>
    </row>
    <row r="556" spans="1:8">
      <c r="A556" s="29" t="s">
        <v>300</v>
      </c>
      <c r="B556" s="29" t="s">
        <v>301</v>
      </c>
      <c r="C556" s="29" t="s">
        <v>975</v>
      </c>
      <c r="D556" s="29" t="s">
        <v>1073</v>
      </c>
      <c r="E556" s="29"/>
      <c r="F556" s="29"/>
      <c r="G556" s="29"/>
      <c r="H556" s="29">
        <f t="shared" si="8"/>
        <v>0</v>
      </c>
    </row>
    <row r="557" spans="1:8">
      <c r="A557" s="29" t="s">
        <v>300</v>
      </c>
      <c r="B557" s="29" t="s">
        <v>301</v>
      </c>
      <c r="C557" s="29" t="s">
        <v>1494</v>
      </c>
      <c r="D557" s="29" t="s">
        <v>1073</v>
      </c>
      <c r="E557" s="29"/>
      <c r="F557" s="29"/>
      <c r="G557" s="29"/>
      <c r="H557" s="29">
        <f t="shared" si="8"/>
        <v>0</v>
      </c>
    </row>
    <row r="558" spans="1:8">
      <c r="A558" s="29" t="s">
        <v>300</v>
      </c>
      <c r="B558" s="29" t="s">
        <v>301</v>
      </c>
      <c r="C558" s="29" t="s">
        <v>1000</v>
      </c>
      <c r="D558" s="29" t="s">
        <v>1073</v>
      </c>
      <c r="E558" s="29"/>
      <c r="F558" s="29"/>
      <c r="G558" s="29"/>
      <c r="H558" s="29">
        <f t="shared" si="8"/>
        <v>0</v>
      </c>
    </row>
    <row r="559" spans="1:8">
      <c r="A559" s="29" t="s">
        <v>300</v>
      </c>
      <c r="B559" s="29" t="s">
        <v>301</v>
      </c>
      <c r="C559" s="29" t="s">
        <v>1023</v>
      </c>
      <c r="D559" s="29" t="s">
        <v>1073</v>
      </c>
      <c r="E559" s="29"/>
      <c r="F559" s="29"/>
      <c r="G559" s="29"/>
      <c r="H559" s="29">
        <f t="shared" si="8"/>
        <v>0</v>
      </c>
    </row>
    <row r="560" spans="1:8">
      <c r="A560" s="29" t="s">
        <v>300</v>
      </c>
      <c r="B560" s="29" t="s">
        <v>301</v>
      </c>
      <c r="C560" s="29" t="s">
        <v>1493</v>
      </c>
      <c r="D560" s="29" t="s">
        <v>1073</v>
      </c>
      <c r="E560" s="29"/>
      <c r="F560" s="29"/>
      <c r="G560" s="29"/>
      <c r="H560" s="29">
        <f t="shared" si="8"/>
        <v>0</v>
      </c>
    </row>
    <row r="561" spans="1:8">
      <c r="A561" s="29" t="s">
        <v>302</v>
      </c>
      <c r="B561" s="29" t="s">
        <v>303</v>
      </c>
      <c r="C561" s="29" t="s">
        <v>1492</v>
      </c>
      <c r="D561" s="29" t="s">
        <v>1091</v>
      </c>
      <c r="E561" s="29">
        <v>2</v>
      </c>
      <c r="F561" s="29">
        <v>10</v>
      </c>
      <c r="G561" s="29"/>
      <c r="H561" s="29">
        <f t="shared" si="8"/>
        <v>12</v>
      </c>
    </row>
    <row r="562" spans="1:8">
      <c r="A562" s="29" t="s">
        <v>302</v>
      </c>
      <c r="B562" s="29" t="s">
        <v>303</v>
      </c>
      <c r="C562" s="29" t="s">
        <v>473</v>
      </c>
      <c r="D562" s="29" t="s">
        <v>1073</v>
      </c>
      <c r="E562" s="29"/>
      <c r="F562" s="29"/>
      <c r="G562" s="29"/>
      <c r="H562" s="29">
        <f t="shared" si="8"/>
        <v>0</v>
      </c>
    </row>
    <row r="563" spans="1:8">
      <c r="A563" s="29" t="s">
        <v>302</v>
      </c>
      <c r="B563" s="29" t="s">
        <v>303</v>
      </c>
      <c r="C563" s="29" t="s">
        <v>1725</v>
      </c>
      <c r="D563" s="29" t="s">
        <v>1080</v>
      </c>
      <c r="E563" s="29">
        <v>3</v>
      </c>
      <c r="F563" s="29">
        <v>12</v>
      </c>
      <c r="G563" s="29"/>
      <c r="H563" s="29">
        <f t="shared" si="8"/>
        <v>15</v>
      </c>
    </row>
    <row r="564" spans="1:8">
      <c r="A564" s="29" t="s">
        <v>302</v>
      </c>
      <c r="B564" s="29" t="s">
        <v>303</v>
      </c>
      <c r="C564" s="29" t="s">
        <v>1726</v>
      </c>
      <c r="D564" s="29" t="s">
        <v>1398</v>
      </c>
      <c r="E564" s="29">
        <v>10</v>
      </c>
      <c r="F564" s="29">
        <v>17</v>
      </c>
      <c r="G564" s="29"/>
      <c r="H564" s="29">
        <f t="shared" si="8"/>
        <v>27</v>
      </c>
    </row>
    <row r="565" spans="1:8">
      <c r="A565" s="29" t="s">
        <v>302</v>
      </c>
      <c r="B565" s="29" t="s">
        <v>303</v>
      </c>
      <c r="C565" s="29" t="s">
        <v>666</v>
      </c>
      <c r="D565" s="29" t="s">
        <v>1073</v>
      </c>
      <c r="E565" s="29"/>
      <c r="F565" s="29"/>
      <c r="G565" s="29"/>
      <c r="H565" s="29">
        <f t="shared" si="8"/>
        <v>0</v>
      </c>
    </row>
    <row r="566" spans="1:8">
      <c r="A566" s="29" t="s">
        <v>302</v>
      </c>
      <c r="B566" s="29" t="s">
        <v>303</v>
      </c>
      <c r="C566" s="29" t="s">
        <v>1490</v>
      </c>
      <c r="D566" s="29" t="s">
        <v>1073</v>
      </c>
      <c r="E566" s="29"/>
      <c r="F566" s="29"/>
      <c r="G566" s="29"/>
      <c r="H566" s="29">
        <f t="shared" si="8"/>
        <v>0</v>
      </c>
    </row>
    <row r="567" spans="1:8">
      <c r="A567" s="29" t="s">
        <v>302</v>
      </c>
      <c r="B567" s="29" t="s">
        <v>303</v>
      </c>
      <c r="C567" s="29" t="s">
        <v>692</v>
      </c>
      <c r="D567" s="29" t="s">
        <v>1073</v>
      </c>
      <c r="E567" s="29"/>
      <c r="F567" s="29"/>
      <c r="G567" s="29"/>
      <c r="H567" s="29">
        <f t="shared" si="8"/>
        <v>0</v>
      </c>
    </row>
    <row r="568" spans="1:8">
      <c r="A568" s="29" t="s">
        <v>302</v>
      </c>
      <c r="B568" s="29" t="s">
        <v>303</v>
      </c>
      <c r="C568" s="29" t="s">
        <v>1371</v>
      </c>
      <c r="D568" s="29" t="s">
        <v>1073</v>
      </c>
      <c r="E568" s="29"/>
      <c r="F568" s="29"/>
      <c r="G568" s="29"/>
      <c r="H568" s="29">
        <f t="shared" si="8"/>
        <v>0</v>
      </c>
    </row>
    <row r="569" spans="1:8">
      <c r="A569" s="29" t="s">
        <v>302</v>
      </c>
      <c r="B569" s="29" t="s">
        <v>303</v>
      </c>
      <c r="C569" s="29" t="s">
        <v>1442</v>
      </c>
      <c r="D569" s="29" t="s">
        <v>1098</v>
      </c>
      <c r="E569" s="29"/>
      <c r="F569" s="29"/>
      <c r="G569" s="29"/>
      <c r="H569" s="29">
        <f t="shared" si="8"/>
        <v>0</v>
      </c>
    </row>
    <row r="570" spans="1:8">
      <c r="A570" s="29" t="s">
        <v>302</v>
      </c>
      <c r="B570" s="29" t="s">
        <v>303</v>
      </c>
      <c r="C570" s="29" t="s">
        <v>765</v>
      </c>
      <c r="D570" s="29" t="s">
        <v>1073</v>
      </c>
      <c r="E570" s="29"/>
      <c r="F570" s="29"/>
      <c r="G570" s="29"/>
      <c r="H570" s="29">
        <f t="shared" si="8"/>
        <v>0</v>
      </c>
    </row>
    <row r="571" spans="1:8">
      <c r="A571" s="29" t="s">
        <v>302</v>
      </c>
      <c r="B571" s="29" t="s">
        <v>303</v>
      </c>
      <c r="C571" s="29" t="s">
        <v>791</v>
      </c>
      <c r="D571" s="29" t="s">
        <v>1073</v>
      </c>
      <c r="E571" s="29"/>
      <c r="F571" s="29"/>
      <c r="G571" s="29"/>
      <c r="H571" s="29">
        <f t="shared" si="8"/>
        <v>0</v>
      </c>
    </row>
    <row r="572" spans="1:8">
      <c r="A572" s="29" t="s">
        <v>302</v>
      </c>
      <c r="B572" s="29" t="s">
        <v>303</v>
      </c>
      <c r="C572" s="29" t="s">
        <v>534</v>
      </c>
      <c r="D572" s="29" t="s">
        <v>1073</v>
      </c>
      <c r="E572" s="29"/>
      <c r="F572" s="29"/>
      <c r="G572" s="29"/>
      <c r="H572" s="29">
        <f t="shared" si="8"/>
        <v>0</v>
      </c>
    </row>
    <row r="573" spans="1:8">
      <c r="A573" s="29" t="s">
        <v>302</v>
      </c>
      <c r="B573" s="29" t="s">
        <v>303</v>
      </c>
      <c r="C573" s="29" t="s">
        <v>550</v>
      </c>
      <c r="D573" s="29" t="s">
        <v>1073</v>
      </c>
      <c r="E573" s="29"/>
      <c r="F573" s="29"/>
      <c r="G573" s="29"/>
      <c r="H573" s="29">
        <f t="shared" si="8"/>
        <v>0</v>
      </c>
    </row>
    <row r="574" spans="1:8">
      <c r="A574" s="29" t="s">
        <v>302</v>
      </c>
      <c r="B574" s="29" t="s">
        <v>303</v>
      </c>
      <c r="C574" s="29" t="s">
        <v>553</v>
      </c>
      <c r="D574" s="29" t="s">
        <v>1073</v>
      </c>
      <c r="E574" s="29"/>
      <c r="F574" s="29"/>
      <c r="G574" s="29"/>
      <c r="H574" s="29">
        <f t="shared" si="8"/>
        <v>0</v>
      </c>
    </row>
    <row r="575" spans="1:8">
      <c r="A575" s="29" t="s">
        <v>302</v>
      </c>
      <c r="B575" s="29" t="s">
        <v>303</v>
      </c>
      <c r="C575" s="29" t="s">
        <v>553</v>
      </c>
      <c r="D575" s="29" t="s">
        <v>1175</v>
      </c>
      <c r="E575" s="29"/>
      <c r="F575" s="29"/>
      <c r="G575" s="29"/>
      <c r="H575" s="29">
        <f t="shared" si="8"/>
        <v>0</v>
      </c>
    </row>
    <row r="576" spans="1:8">
      <c r="A576" s="29" t="s">
        <v>302</v>
      </c>
      <c r="B576" s="29" t="s">
        <v>303</v>
      </c>
      <c r="C576" s="29" t="s">
        <v>1351</v>
      </c>
      <c r="D576" s="29" t="s">
        <v>1074</v>
      </c>
      <c r="E576" s="29">
        <v>16</v>
      </c>
      <c r="F576" s="29"/>
      <c r="G576" s="29"/>
      <c r="H576" s="29">
        <f t="shared" si="8"/>
        <v>16</v>
      </c>
    </row>
    <row r="577" spans="1:8">
      <c r="A577" s="29" t="s">
        <v>302</v>
      </c>
      <c r="B577" s="29" t="s">
        <v>303</v>
      </c>
      <c r="C577" s="29" t="s">
        <v>1489</v>
      </c>
      <c r="D577" s="29" t="s">
        <v>1073</v>
      </c>
      <c r="E577" s="29"/>
      <c r="F577" s="29"/>
      <c r="G577" s="29"/>
      <c r="H577" s="29">
        <f t="shared" si="8"/>
        <v>0</v>
      </c>
    </row>
    <row r="578" spans="1:8">
      <c r="A578" s="29" t="s">
        <v>302</v>
      </c>
      <c r="B578" s="29" t="s">
        <v>303</v>
      </c>
      <c r="C578" s="29" t="s">
        <v>882</v>
      </c>
      <c r="D578" s="29" t="s">
        <v>1073</v>
      </c>
      <c r="E578" s="29"/>
      <c r="F578" s="29"/>
      <c r="G578" s="29"/>
      <c r="H578" s="29">
        <f t="shared" si="8"/>
        <v>0</v>
      </c>
    </row>
    <row r="579" spans="1:8">
      <c r="A579" s="29" t="s">
        <v>302</v>
      </c>
      <c r="B579" s="29" t="s">
        <v>303</v>
      </c>
      <c r="C579" s="29" t="s">
        <v>890</v>
      </c>
      <c r="D579" s="29" t="s">
        <v>1073</v>
      </c>
      <c r="E579" s="29"/>
      <c r="F579" s="29"/>
      <c r="G579" s="29"/>
      <c r="H579" s="29">
        <f t="shared" si="8"/>
        <v>0</v>
      </c>
    </row>
    <row r="580" spans="1:8">
      <c r="A580" s="29" t="s">
        <v>302</v>
      </c>
      <c r="B580" s="29" t="s">
        <v>303</v>
      </c>
      <c r="C580" s="29" t="s">
        <v>896</v>
      </c>
      <c r="D580" s="29" t="s">
        <v>1073</v>
      </c>
      <c r="E580" s="29"/>
      <c r="F580" s="29"/>
      <c r="G580" s="29"/>
      <c r="H580" s="29">
        <f t="shared" si="8"/>
        <v>0</v>
      </c>
    </row>
    <row r="581" spans="1:8">
      <c r="A581" s="29" t="s">
        <v>302</v>
      </c>
      <c r="B581" s="29" t="s">
        <v>303</v>
      </c>
      <c r="C581" s="29" t="s">
        <v>1488</v>
      </c>
      <c r="D581" s="29" t="s">
        <v>1073</v>
      </c>
      <c r="E581" s="29"/>
      <c r="F581" s="29"/>
      <c r="G581" s="29"/>
      <c r="H581" s="29">
        <f t="shared" si="8"/>
        <v>0</v>
      </c>
    </row>
    <row r="582" spans="1:8">
      <c r="A582" s="29" t="s">
        <v>302</v>
      </c>
      <c r="B582" s="29" t="s">
        <v>303</v>
      </c>
      <c r="C582" s="29" t="s">
        <v>964</v>
      </c>
      <c r="D582" s="29" t="s">
        <v>1074</v>
      </c>
      <c r="E582" s="29"/>
      <c r="F582" s="29"/>
      <c r="G582" s="29"/>
      <c r="H582" s="29">
        <f t="shared" si="8"/>
        <v>0</v>
      </c>
    </row>
    <row r="583" spans="1:8">
      <c r="A583" s="29" t="s">
        <v>302</v>
      </c>
      <c r="B583" s="29" t="s">
        <v>303</v>
      </c>
      <c r="C583" s="29" t="s">
        <v>967</v>
      </c>
      <c r="D583" s="29" t="s">
        <v>1073</v>
      </c>
      <c r="E583" s="29"/>
      <c r="F583" s="29"/>
      <c r="G583" s="29"/>
      <c r="H583" s="29">
        <f t="shared" si="8"/>
        <v>0</v>
      </c>
    </row>
    <row r="584" spans="1:8">
      <c r="A584" s="29" t="s">
        <v>302</v>
      </c>
      <c r="B584" s="29" t="s">
        <v>303</v>
      </c>
      <c r="C584" s="29" t="s">
        <v>1405</v>
      </c>
      <c r="D584" s="29" t="s">
        <v>1073</v>
      </c>
      <c r="E584" s="29"/>
      <c r="F584" s="29"/>
      <c r="G584" s="29"/>
      <c r="H584" s="29">
        <f t="shared" si="8"/>
        <v>0</v>
      </c>
    </row>
    <row r="585" spans="1:8">
      <c r="A585" s="29" t="s">
        <v>302</v>
      </c>
      <c r="B585" s="29" t="s">
        <v>303</v>
      </c>
      <c r="C585" s="29" t="s">
        <v>1034</v>
      </c>
      <c r="D585" s="29" t="s">
        <v>1073</v>
      </c>
      <c r="E585" s="29"/>
      <c r="F585" s="29"/>
      <c r="G585" s="29"/>
      <c r="H585" s="29">
        <f t="shared" si="8"/>
        <v>0</v>
      </c>
    </row>
    <row r="586" spans="1:8">
      <c r="A586" s="29" t="s">
        <v>302</v>
      </c>
      <c r="B586" s="29" t="s">
        <v>303</v>
      </c>
      <c r="C586" s="29" t="s">
        <v>1034</v>
      </c>
      <c r="D586" s="29" t="s">
        <v>1093</v>
      </c>
      <c r="E586" s="29"/>
      <c r="F586" s="29"/>
      <c r="G586" s="29"/>
      <c r="H586" s="29">
        <f t="shared" si="8"/>
        <v>0</v>
      </c>
    </row>
    <row r="587" spans="1:8">
      <c r="A587" s="29" t="s">
        <v>302</v>
      </c>
      <c r="B587" s="29" t="s">
        <v>303</v>
      </c>
      <c r="C587" s="29" t="s">
        <v>1036</v>
      </c>
      <c r="D587" s="29" t="s">
        <v>1073</v>
      </c>
      <c r="E587" s="29"/>
      <c r="F587" s="29"/>
      <c r="G587" s="29"/>
      <c r="H587" s="29">
        <f t="shared" si="8"/>
        <v>0</v>
      </c>
    </row>
    <row r="588" spans="1:8">
      <c r="A588" s="29" t="s">
        <v>302</v>
      </c>
      <c r="B588" s="29" t="s">
        <v>303</v>
      </c>
      <c r="C588" s="29" t="s">
        <v>1036</v>
      </c>
      <c r="D588" s="29" t="s">
        <v>1074</v>
      </c>
      <c r="E588" s="29"/>
      <c r="F588" s="29"/>
      <c r="G588" s="29"/>
      <c r="H588" s="29">
        <f t="shared" si="8"/>
        <v>0</v>
      </c>
    </row>
    <row r="589" spans="1:8">
      <c r="A589" s="29" t="s">
        <v>302</v>
      </c>
      <c r="B589" s="29" t="s">
        <v>303</v>
      </c>
      <c r="C589" s="29" t="s">
        <v>1037</v>
      </c>
      <c r="D589" s="29" t="s">
        <v>1074</v>
      </c>
      <c r="E589" s="29"/>
      <c r="F589" s="29"/>
      <c r="G589" s="29"/>
      <c r="H589" s="29">
        <f t="shared" si="8"/>
        <v>0</v>
      </c>
    </row>
    <row r="590" spans="1:8">
      <c r="A590" s="29" t="s">
        <v>304</v>
      </c>
      <c r="B590" s="29" t="s">
        <v>305</v>
      </c>
      <c r="C590" s="29" t="s">
        <v>702</v>
      </c>
      <c r="D590" s="29" t="s">
        <v>1101</v>
      </c>
      <c r="E590" s="29"/>
      <c r="F590" s="29"/>
      <c r="G590" s="29"/>
      <c r="H590" s="29">
        <f t="shared" si="8"/>
        <v>0</v>
      </c>
    </row>
    <row r="591" spans="1:8">
      <c r="A591" s="29" t="s">
        <v>304</v>
      </c>
      <c r="B591" s="29" t="s">
        <v>305</v>
      </c>
      <c r="C591" s="29" t="s">
        <v>726</v>
      </c>
      <c r="D591" s="29" t="s">
        <v>1073</v>
      </c>
      <c r="E591" s="29"/>
      <c r="F591" s="29"/>
      <c r="G591" s="29"/>
      <c r="H591" s="29">
        <f t="shared" si="8"/>
        <v>0</v>
      </c>
    </row>
    <row r="592" spans="1:8">
      <c r="A592" s="29" t="s">
        <v>304</v>
      </c>
      <c r="B592" s="29" t="s">
        <v>305</v>
      </c>
      <c r="C592" s="29" t="s">
        <v>864</v>
      </c>
      <c r="D592" s="29" t="s">
        <v>1073</v>
      </c>
      <c r="E592" s="29"/>
      <c r="F592" s="29"/>
      <c r="G592" s="29"/>
      <c r="H592" s="29">
        <f t="shared" si="8"/>
        <v>0</v>
      </c>
    </row>
    <row r="593" spans="1:8">
      <c r="A593" s="29" t="s">
        <v>304</v>
      </c>
      <c r="B593" s="29" t="s">
        <v>305</v>
      </c>
      <c r="C593" s="29" t="s">
        <v>868</v>
      </c>
      <c r="D593" s="29" t="s">
        <v>1074</v>
      </c>
      <c r="E593" s="29"/>
      <c r="F593" s="29"/>
      <c r="G593" s="29"/>
      <c r="H593" s="29">
        <f t="shared" si="8"/>
        <v>0</v>
      </c>
    </row>
    <row r="594" spans="1:8">
      <c r="A594" s="29" t="s">
        <v>306</v>
      </c>
      <c r="B594" s="29" t="s">
        <v>307</v>
      </c>
      <c r="C594" s="29" t="s">
        <v>727</v>
      </c>
      <c r="D594" s="29" t="s">
        <v>1073</v>
      </c>
      <c r="E594" s="29">
        <v>3</v>
      </c>
      <c r="F594" s="29"/>
      <c r="G594" s="29"/>
      <c r="H594" s="29">
        <f t="shared" si="8"/>
        <v>3</v>
      </c>
    </row>
    <row r="595" spans="1:8">
      <c r="A595" s="29" t="s">
        <v>306</v>
      </c>
      <c r="B595" s="29" t="s">
        <v>307</v>
      </c>
      <c r="C595" s="29" t="s">
        <v>1487</v>
      </c>
      <c r="D595" s="29" t="s">
        <v>1073</v>
      </c>
      <c r="E595" s="29">
        <v>3</v>
      </c>
      <c r="F595" s="29">
        <v>7</v>
      </c>
      <c r="G595" s="29"/>
      <c r="H595" s="29">
        <f t="shared" si="8"/>
        <v>10</v>
      </c>
    </row>
    <row r="596" spans="1:8">
      <c r="A596" s="29" t="s">
        <v>306</v>
      </c>
      <c r="B596" s="29" t="s">
        <v>307</v>
      </c>
      <c r="C596" s="29" t="s">
        <v>1487</v>
      </c>
      <c r="D596" s="29" t="s">
        <v>1093</v>
      </c>
      <c r="E596" s="29">
        <v>3</v>
      </c>
      <c r="F596" s="29"/>
      <c r="G596" s="29"/>
      <c r="H596" s="29">
        <f t="shared" si="8"/>
        <v>3</v>
      </c>
    </row>
    <row r="597" spans="1:8">
      <c r="A597" s="29" t="s">
        <v>306</v>
      </c>
      <c r="B597" s="29" t="s">
        <v>307</v>
      </c>
      <c r="C597" s="29" t="s">
        <v>1486</v>
      </c>
      <c r="D597" s="29" t="s">
        <v>1073</v>
      </c>
      <c r="E597" s="29"/>
      <c r="F597" s="29"/>
      <c r="G597" s="29"/>
      <c r="H597" s="29">
        <f t="shared" si="8"/>
        <v>0</v>
      </c>
    </row>
    <row r="598" spans="1:8">
      <c r="A598" s="29" t="s">
        <v>306</v>
      </c>
      <c r="B598" s="29" t="s">
        <v>307</v>
      </c>
      <c r="C598" s="29" t="s">
        <v>1486</v>
      </c>
      <c r="D598" s="29" t="s">
        <v>1175</v>
      </c>
      <c r="E598" s="29"/>
      <c r="F598" s="29"/>
      <c r="G598" s="29"/>
      <c r="H598" s="29">
        <f t="shared" si="8"/>
        <v>0</v>
      </c>
    </row>
    <row r="599" spans="1:8">
      <c r="A599" s="29" t="s">
        <v>306</v>
      </c>
      <c r="B599" s="29" t="s">
        <v>307</v>
      </c>
      <c r="C599" s="29" t="s">
        <v>1486</v>
      </c>
      <c r="D599" s="29" t="s">
        <v>1329</v>
      </c>
      <c r="E599" s="29"/>
      <c r="F599" s="29"/>
      <c r="G599" s="29"/>
      <c r="H599" s="29">
        <f t="shared" si="8"/>
        <v>0</v>
      </c>
    </row>
    <row r="600" spans="1:8">
      <c r="A600" s="29" t="s">
        <v>306</v>
      </c>
      <c r="B600" s="29" t="s">
        <v>307</v>
      </c>
      <c r="C600" s="29" t="s">
        <v>1485</v>
      </c>
      <c r="D600" s="29" t="s">
        <v>1080</v>
      </c>
      <c r="E600" s="29"/>
      <c r="F600" s="29"/>
      <c r="G600" s="29"/>
      <c r="H600" s="29">
        <f t="shared" ref="H600:H663" si="9">E600+F600+G600</f>
        <v>0</v>
      </c>
    </row>
    <row r="601" spans="1:8">
      <c r="A601" s="29" t="s">
        <v>308</v>
      </c>
      <c r="B601" s="29" t="s">
        <v>309</v>
      </c>
      <c r="C601" s="29" t="s">
        <v>1484</v>
      </c>
      <c r="D601" s="29" t="s">
        <v>1074</v>
      </c>
      <c r="E601" s="29"/>
      <c r="F601" s="29"/>
      <c r="G601" s="29"/>
      <c r="H601" s="29">
        <f t="shared" si="9"/>
        <v>0</v>
      </c>
    </row>
    <row r="602" spans="1:8">
      <c r="A602" s="29" t="s">
        <v>310</v>
      </c>
      <c r="B602" s="29" t="s">
        <v>311</v>
      </c>
      <c r="C602" s="29" t="s">
        <v>499</v>
      </c>
      <c r="D602" s="29" t="s">
        <v>1112</v>
      </c>
      <c r="E602" s="29"/>
      <c r="F602" s="29"/>
      <c r="G602" s="29"/>
      <c r="H602" s="29">
        <f t="shared" si="9"/>
        <v>0</v>
      </c>
    </row>
    <row r="603" spans="1:8">
      <c r="A603" s="29" t="s">
        <v>310</v>
      </c>
      <c r="B603" s="29" t="s">
        <v>311</v>
      </c>
      <c r="C603" s="29" t="s">
        <v>515</v>
      </c>
      <c r="D603" s="29" t="s">
        <v>1075</v>
      </c>
      <c r="E603" s="29"/>
      <c r="F603" s="29"/>
      <c r="G603" s="29"/>
      <c r="H603" s="29">
        <f t="shared" si="9"/>
        <v>0</v>
      </c>
    </row>
    <row r="604" spans="1:8">
      <c r="A604" s="29" t="s">
        <v>310</v>
      </c>
      <c r="B604" s="29" t="s">
        <v>311</v>
      </c>
      <c r="C604" s="29" t="s">
        <v>789</v>
      </c>
      <c r="D604" s="29" t="s">
        <v>1073</v>
      </c>
      <c r="E604" s="29"/>
      <c r="F604" s="29"/>
      <c r="G604" s="29"/>
      <c r="H604" s="29">
        <f t="shared" si="9"/>
        <v>0</v>
      </c>
    </row>
    <row r="605" spans="1:8">
      <c r="A605" s="29" t="s">
        <v>310</v>
      </c>
      <c r="B605" s="29" t="s">
        <v>311</v>
      </c>
      <c r="C605" s="29" t="s">
        <v>789</v>
      </c>
      <c r="D605" s="29" t="s">
        <v>1074</v>
      </c>
      <c r="E605" s="29"/>
      <c r="F605" s="29"/>
      <c r="G605" s="29"/>
      <c r="H605" s="29">
        <f t="shared" si="9"/>
        <v>0</v>
      </c>
    </row>
    <row r="606" spans="1:8">
      <c r="A606" s="29" t="s">
        <v>310</v>
      </c>
      <c r="B606" s="29" t="s">
        <v>311</v>
      </c>
      <c r="C606" s="29" t="s">
        <v>1483</v>
      </c>
      <c r="D606" s="29" t="s">
        <v>1074</v>
      </c>
      <c r="E606" s="29"/>
      <c r="F606" s="29"/>
      <c r="G606" s="29"/>
      <c r="H606" s="29">
        <f t="shared" si="9"/>
        <v>0</v>
      </c>
    </row>
    <row r="607" spans="1:8">
      <c r="A607" s="29" t="s">
        <v>310</v>
      </c>
      <c r="B607" s="29" t="s">
        <v>311</v>
      </c>
      <c r="C607" s="29" t="s">
        <v>993</v>
      </c>
      <c r="D607" s="29" t="s">
        <v>1073</v>
      </c>
      <c r="E607" s="29"/>
      <c r="F607" s="29"/>
      <c r="G607" s="29"/>
      <c r="H607" s="29">
        <f t="shared" si="9"/>
        <v>0</v>
      </c>
    </row>
    <row r="608" spans="1:8">
      <c r="A608" s="29" t="s">
        <v>310</v>
      </c>
      <c r="B608" s="29" t="s">
        <v>311</v>
      </c>
      <c r="C608" s="29" t="s">
        <v>993</v>
      </c>
      <c r="D608" s="29" t="s">
        <v>1074</v>
      </c>
      <c r="E608" s="29"/>
      <c r="F608" s="29"/>
      <c r="G608" s="29"/>
      <c r="H608" s="29">
        <f t="shared" si="9"/>
        <v>0</v>
      </c>
    </row>
    <row r="609" spans="1:8">
      <c r="A609" s="29" t="s">
        <v>310</v>
      </c>
      <c r="B609" s="29" t="s">
        <v>311</v>
      </c>
      <c r="C609" s="29" t="s">
        <v>1033</v>
      </c>
      <c r="D609" s="29" t="s">
        <v>1074</v>
      </c>
      <c r="E609" s="29"/>
      <c r="F609" s="29"/>
      <c r="G609" s="29"/>
      <c r="H609" s="29">
        <f t="shared" si="9"/>
        <v>0</v>
      </c>
    </row>
    <row r="610" spans="1:8">
      <c r="A610" s="29" t="s">
        <v>312</v>
      </c>
      <c r="B610" s="29" t="s">
        <v>313</v>
      </c>
      <c r="C610" s="29" t="s">
        <v>1481</v>
      </c>
      <c r="D610" s="29" t="s">
        <v>1093</v>
      </c>
      <c r="E610" s="29">
        <v>1</v>
      </c>
      <c r="F610" s="29">
        <v>5</v>
      </c>
      <c r="G610" s="29"/>
      <c r="H610" s="29">
        <f t="shared" si="9"/>
        <v>6</v>
      </c>
    </row>
    <row r="611" spans="1:8">
      <c r="A611" s="29" t="s">
        <v>312</v>
      </c>
      <c r="B611" s="29" t="s">
        <v>313</v>
      </c>
      <c r="C611" s="29" t="s">
        <v>589</v>
      </c>
      <c r="D611" s="29" t="s">
        <v>1080</v>
      </c>
      <c r="E611" s="29">
        <v>1</v>
      </c>
      <c r="F611" s="29"/>
      <c r="G611" s="29"/>
      <c r="H611" s="29">
        <f t="shared" si="9"/>
        <v>1</v>
      </c>
    </row>
    <row r="612" spans="1:8">
      <c r="A612" s="29" t="s">
        <v>312</v>
      </c>
      <c r="B612" s="29" t="s">
        <v>313</v>
      </c>
      <c r="C612" s="29" t="s">
        <v>591</v>
      </c>
      <c r="D612" s="29" t="s">
        <v>1073</v>
      </c>
      <c r="E612" s="29"/>
      <c r="F612" s="29"/>
      <c r="G612" s="29"/>
      <c r="H612" s="29">
        <f t="shared" si="9"/>
        <v>0</v>
      </c>
    </row>
    <row r="613" spans="1:8">
      <c r="A613" s="29" t="s">
        <v>312</v>
      </c>
      <c r="B613" s="29" t="s">
        <v>313</v>
      </c>
      <c r="C613" s="29" t="s">
        <v>1727</v>
      </c>
      <c r="D613" s="29" t="s">
        <v>1675</v>
      </c>
      <c r="E613" s="29">
        <v>3</v>
      </c>
      <c r="F613" s="29">
        <v>1</v>
      </c>
      <c r="G613" s="29"/>
      <c r="H613" s="29">
        <f t="shared" si="9"/>
        <v>4</v>
      </c>
    </row>
    <row r="614" spans="1:8">
      <c r="A614" s="29" t="s">
        <v>312</v>
      </c>
      <c r="B614" s="29" t="s">
        <v>313</v>
      </c>
      <c r="C614" s="29" t="s">
        <v>600</v>
      </c>
      <c r="D614" s="29" t="s">
        <v>1091</v>
      </c>
      <c r="E614" s="29"/>
      <c r="F614" s="29">
        <v>8</v>
      </c>
      <c r="G614" s="29"/>
      <c r="H614" s="29">
        <f t="shared" si="9"/>
        <v>8</v>
      </c>
    </row>
    <row r="615" spans="1:8">
      <c r="A615" s="29" t="s">
        <v>312</v>
      </c>
      <c r="B615" s="29" t="s">
        <v>313</v>
      </c>
      <c r="C615" s="29" t="s">
        <v>1479</v>
      </c>
      <c r="D615" s="29" t="s">
        <v>1091</v>
      </c>
      <c r="E615" s="29"/>
      <c r="F615" s="29"/>
      <c r="G615" s="29"/>
      <c r="H615" s="29">
        <f t="shared" si="9"/>
        <v>0</v>
      </c>
    </row>
    <row r="616" spans="1:8">
      <c r="A616" s="29" t="s">
        <v>312</v>
      </c>
      <c r="B616" s="29" t="s">
        <v>313</v>
      </c>
      <c r="C616" s="29" t="s">
        <v>1478</v>
      </c>
      <c r="D616" s="29" t="s">
        <v>1093</v>
      </c>
      <c r="E616" s="29"/>
      <c r="F616" s="29">
        <v>1</v>
      </c>
      <c r="G616" s="29"/>
      <c r="H616" s="29">
        <f t="shared" si="9"/>
        <v>1</v>
      </c>
    </row>
    <row r="617" spans="1:8">
      <c r="A617" s="29" t="s">
        <v>312</v>
      </c>
      <c r="B617" s="29" t="s">
        <v>313</v>
      </c>
      <c r="C617" s="29" t="s">
        <v>1728</v>
      </c>
      <c r="D617" s="29" t="s">
        <v>1080</v>
      </c>
      <c r="E617" s="29"/>
      <c r="F617" s="29"/>
      <c r="G617" s="29"/>
      <c r="H617" s="29">
        <f t="shared" si="9"/>
        <v>0</v>
      </c>
    </row>
    <row r="618" spans="1:8">
      <c r="A618" s="29" t="s">
        <v>312</v>
      </c>
      <c r="B618" s="29" t="s">
        <v>313</v>
      </c>
      <c r="C618" s="29" t="s">
        <v>609</v>
      </c>
      <c r="D618" s="29" t="s">
        <v>1073</v>
      </c>
      <c r="E618" s="29"/>
      <c r="F618" s="29"/>
      <c r="G618" s="29"/>
      <c r="H618" s="29">
        <f t="shared" si="9"/>
        <v>0</v>
      </c>
    </row>
    <row r="619" spans="1:8">
      <c r="A619" s="29" t="s">
        <v>312</v>
      </c>
      <c r="B619" s="29" t="s">
        <v>313</v>
      </c>
      <c r="C619" s="29" t="s">
        <v>611</v>
      </c>
      <c r="D619" s="29" t="s">
        <v>1073</v>
      </c>
      <c r="E619" s="29"/>
      <c r="F619" s="29"/>
      <c r="G619" s="29"/>
      <c r="H619" s="29">
        <f t="shared" si="9"/>
        <v>0</v>
      </c>
    </row>
    <row r="620" spans="1:8">
      <c r="A620" s="29" t="s">
        <v>312</v>
      </c>
      <c r="B620" s="29" t="s">
        <v>313</v>
      </c>
      <c r="C620" s="29" t="s">
        <v>617</v>
      </c>
      <c r="D620" s="29" t="s">
        <v>1073</v>
      </c>
      <c r="E620" s="29"/>
      <c r="F620" s="29"/>
      <c r="G620" s="29"/>
      <c r="H620" s="29">
        <f t="shared" si="9"/>
        <v>0</v>
      </c>
    </row>
    <row r="621" spans="1:8">
      <c r="A621" s="29" t="s">
        <v>312</v>
      </c>
      <c r="B621" s="29" t="s">
        <v>313</v>
      </c>
      <c r="C621" s="29" t="s">
        <v>1729</v>
      </c>
      <c r="D621" s="29" t="s">
        <v>1074</v>
      </c>
      <c r="E621" s="29"/>
      <c r="F621" s="29"/>
      <c r="G621" s="29"/>
      <c r="H621" s="29">
        <f t="shared" si="9"/>
        <v>0</v>
      </c>
    </row>
    <row r="622" spans="1:8">
      <c r="A622" s="29" t="s">
        <v>312</v>
      </c>
      <c r="B622" s="29" t="s">
        <v>313</v>
      </c>
      <c r="C622" s="29" t="s">
        <v>628</v>
      </c>
      <c r="D622" s="29" t="s">
        <v>1098</v>
      </c>
      <c r="E622" s="29"/>
      <c r="F622" s="29"/>
      <c r="G622" s="29"/>
      <c r="H622" s="29">
        <f t="shared" si="9"/>
        <v>0</v>
      </c>
    </row>
    <row r="623" spans="1:8">
      <c r="A623" s="29" t="s">
        <v>312</v>
      </c>
      <c r="B623" s="29" t="s">
        <v>313</v>
      </c>
      <c r="C623" s="29" t="s">
        <v>495</v>
      </c>
      <c r="D623" s="29" t="s">
        <v>1073</v>
      </c>
      <c r="E623" s="29"/>
      <c r="F623" s="29"/>
      <c r="G623" s="29"/>
      <c r="H623" s="29">
        <f t="shared" si="9"/>
        <v>0</v>
      </c>
    </row>
    <row r="624" spans="1:8">
      <c r="A624" s="29" t="s">
        <v>312</v>
      </c>
      <c r="B624" s="29" t="s">
        <v>313</v>
      </c>
      <c r="C624" s="29" t="s">
        <v>1476</v>
      </c>
      <c r="D624" s="29" t="s">
        <v>1073</v>
      </c>
      <c r="E624" s="29"/>
      <c r="F624" s="29"/>
      <c r="G624" s="29"/>
      <c r="H624" s="29">
        <f t="shared" si="9"/>
        <v>0</v>
      </c>
    </row>
    <row r="625" spans="1:8">
      <c r="A625" s="29" t="s">
        <v>312</v>
      </c>
      <c r="B625" s="29" t="s">
        <v>313</v>
      </c>
      <c r="C625" s="29" t="s">
        <v>1730</v>
      </c>
      <c r="D625" s="29" t="s">
        <v>1074</v>
      </c>
      <c r="E625" s="29">
        <v>5</v>
      </c>
      <c r="F625" s="29"/>
      <c r="G625" s="29"/>
      <c r="H625" s="29">
        <f t="shared" si="9"/>
        <v>5</v>
      </c>
    </row>
    <row r="626" spans="1:8">
      <c r="A626" s="29" t="s">
        <v>312</v>
      </c>
      <c r="B626" s="29" t="s">
        <v>313</v>
      </c>
      <c r="C626" s="29" t="s">
        <v>660</v>
      </c>
      <c r="D626" s="29" t="s">
        <v>1073</v>
      </c>
      <c r="E626" s="29"/>
      <c r="F626" s="29"/>
      <c r="G626" s="29"/>
      <c r="H626" s="29">
        <f t="shared" si="9"/>
        <v>0</v>
      </c>
    </row>
    <row r="627" spans="1:8">
      <c r="A627" s="29" t="s">
        <v>312</v>
      </c>
      <c r="B627" s="29" t="s">
        <v>313</v>
      </c>
      <c r="C627" s="29" t="s">
        <v>1731</v>
      </c>
      <c r="D627" s="29" t="s">
        <v>1398</v>
      </c>
      <c r="E627" s="29">
        <v>18</v>
      </c>
      <c r="F627" s="29"/>
      <c r="G627" s="29"/>
      <c r="H627" s="29">
        <f t="shared" si="9"/>
        <v>18</v>
      </c>
    </row>
    <row r="628" spans="1:8">
      <c r="A628" s="29" t="s">
        <v>312</v>
      </c>
      <c r="B628" s="29" t="s">
        <v>313</v>
      </c>
      <c r="C628" s="29" t="s">
        <v>684</v>
      </c>
      <c r="D628" s="29" t="s">
        <v>1073</v>
      </c>
      <c r="E628" s="29"/>
      <c r="F628" s="29"/>
      <c r="G628" s="29">
        <v>2</v>
      </c>
      <c r="H628" s="29">
        <f t="shared" si="9"/>
        <v>2</v>
      </c>
    </row>
    <row r="629" spans="1:8">
      <c r="A629" s="29" t="s">
        <v>312</v>
      </c>
      <c r="B629" s="29" t="s">
        <v>313</v>
      </c>
      <c r="C629" s="29" t="s">
        <v>688</v>
      </c>
      <c r="D629" s="29" t="s">
        <v>1073</v>
      </c>
      <c r="E629" s="29"/>
      <c r="F629" s="29"/>
      <c r="G629" s="29"/>
      <c r="H629" s="29">
        <f t="shared" si="9"/>
        <v>0</v>
      </c>
    </row>
    <row r="630" spans="1:8">
      <c r="A630" s="29" t="s">
        <v>312</v>
      </c>
      <c r="B630" s="29" t="s">
        <v>313</v>
      </c>
      <c r="C630" s="29" t="s">
        <v>1732</v>
      </c>
      <c r="D630" s="29" t="s">
        <v>1398</v>
      </c>
      <c r="E630" s="29">
        <v>8</v>
      </c>
      <c r="F630" s="29"/>
      <c r="G630" s="29"/>
      <c r="H630" s="29">
        <f t="shared" si="9"/>
        <v>8</v>
      </c>
    </row>
    <row r="631" spans="1:8">
      <c r="A631" s="29" t="s">
        <v>312</v>
      </c>
      <c r="B631" s="29" t="s">
        <v>313</v>
      </c>
      <c r="C631" s="29" t="s">
        <v>704</v>
      </c>
      <c r="D631" s="29" t="s">
        <v>1073</v>
      </c>
      <c r="E631" s="29"/>
      <c r="F631" s="29"/>
      <c r="G631" s="29"/>
      <c r="H631" s="29">
        <f t="shared" si="9"/>
        <v>0</v>
      </c>
    </row>
    <row r="632" spans="1:8">
      <c r="A632" s="29" t="s">
        <v>312</v>
      </c>
      <c r="B632" s="29" t="s">
        <v>313</v>
      </c>
      <c r="C632" s="29" t="s">
        <v>716</v>
      </c>
      <c r="D632" s="29" t="s">
        <v>1073</v>
      </c>
      <c r="E632" s="29"/>
      <c r="F632" s="29"/>
      <c r="G632" s="29"/>
      <c r="H632" s="29">
        <f t="shared" si="9"/>
        <v>0</v>
      </c>
    </row>
    <row r="633" spans="1:8">
      <c r="A633" s="29" t="s">
        <v>312</v>
      </c>
      <c r="B633" s="29" t="s">
        <v>313</v>
      </c>
      <c r="C633" s="29" t="s">
        <v>723</v>
      </c>
      <c r="D633" s="29" t="s">
        <v>1073</v>
      </c>
      <c r="E633" s="29">
        <v>4</v>
      </c>
      <c r="F633" s="29"/>
      <c r="G633" s="29"/>
      <c r="H633" s="29">
        <f t="shared" si="9"/>
        <v>4</v>
      </c>
    </row>
    <row r="634" spans="1:8">
      <c r="A634" s="29" t="s">
        <v>312</v>
      </c>
      <c r="B634" s="29" t="s">
        <v>313</v>
      </c>
      <c r="C634" s="29" t="s">
        <v>1733</v>
      </c>
      <c r="D634" s="29" t="s">
        <v>1398</v>
      </c>
      <c r="E634" s="29">
        <v>2</v>
      </c>
      <c r="F634" s="29"/>
      <c r="G634" s="29"/>
      <c r="H634" s="29">
        <f t="shared" si="9"/>
        <v>2</v>
      </c>
    </row>
    <row r="635" spans="1:8">
      <c r="A635" s="29" t="s">
        <v>312</v>
      </c>
      <c r="B635" s="29" t="s">
        <v>313</v>
      </c>
      <c r="C635" s="29" t="s">
        <v>1475</v>
      </c>
      <c r="D635" s="29" t="s">
        <v>1073</v>
      </c>
      <c r="E635" s="29"/>
      <c r="F635" s="29"/>
      <c r="G635" s="29"/>
      <c r="H635" s="29">
        <f t="shared" si="9"/>
        <v>0</v>
      </c>
    </row>
    <row r="636" spans="1:8">
      <c r="A636" s="29" t="s">
        <v>312</v>
      </c>
      <c r="B636" s="29" t="s">
        <v>313</v>
      </c>
      <c r="C636" s="29" t="s">
        <v>778</v>
      </c>
      <c r="D636" s="29" t="s">
        <v>1073</v>
      </c>
      <c r="E636" s="29"/>
      <c r="F636" s="29"/>
      <c r="G636" s="29"/>
      <c r="H636" s="29">
        <f t="shared" si="9"/>
        <v>0</v>
      </c>
    </row>
    <row r="637" spans="1:8">
      <c r="A637" s="29" t="s">
        <v>312</v>
      </c>
      <c r="B637" s="29" t="s">
        <v>313</v>
      </c>
      <c r="C637" s="29" t="s">
        <v>1474</v>
      </c>
      <c r="D637" s="29" t="s">
        <v>1073</v>
      </c>
      <c r="E637" s="29"/>
      <c r="F637" s="29"/>
      <c r="G637" s="29"/>
      <c r="H637" s="29">
        <f t="shared" si="9"/>
        <v>0</v>
      </c>
    </row>
    <row r="638" spans="1:8">
      <c r="A638" s="29" t="s">
        <v>312</v>
      </c>
      <c r="B638" s="29" t="s">
        <v>313</v>
      </c>
      <c r="C638" s="29" t="s">
        <v>801</v>
      </c>
      <c r="D638" s="29" t="s">
        <v>1073</v>
      </c>
      <c r="E638" s="29">
        <v>7</v>
      </c>
      <c r="F638" s="29"/>
      <c r="G638" s="29"/>
      <c r="H638" s="29">
        <f t="shared" si="9"/>
        <v>7</v>
      </c>
    </row>
    <row r="639" spans="1:8">
      <c r="A639" s="29" t="s">
        <v>312</v>
      </c>
      <c r="B639" s="29" t="s">
        <v>313</v>
      </c>
      <c r="C639" s="29" t="s">
        <v>802</v>
      </c>
      <c r="D639" s="29" t="s">
        <v>1073</v>
      </c>
      <c r="E639" s="29">
        <v>6</v>
      </c>
      <c r="F639" s="29"/>
      <c r="G639" s="29"/>
      <c r="H639" s="29">
        <f t="shared" si="9"/>
        <v>6</v>
      </c>
    </row>
    <row r="640" spans="1:8">
      <c r="A640" s="29" t="s">
        <v>312</v>
      </c>
      <c r="B640" s="29" t="s">
        <v>313</v>
      </c>
      <c r="C640" s="29" t="s">
        <v>808</v>
      </c>
      <c r="D640" s="29" t="s">
        <v>1073</v>
      </c>
      <c r="E640" s="29">
        <v>1</v>
      </c>
      <c r="F640" s="29"/>
      <c r="G640" s="29"/>
      <c r="H640" s="29">
        <f t="shared" si="9"/>
        <v>1</v>
      </c>
    </row>
    <row r="641" spans="1:8">
      <c r="A641" s="29" t="s">
        <v>312</v>
      </c>
      <c r="B641" s="29" t="s">
        <v>313</v>
      </c>
      <c r="C641" s="29" t="s">
        <v>829</v>
      </c>
      <c r="D641" s="29" t="s">
        <v>1074</v>
      </c>
      <c r="E641" s="29">
        <v>21</v>
      </c>
      <c r="F641" s="29"/>
      <c r="G641" s="29"/>
      <c r="H641" s="29">
        <f t="shared" si="9"/>
        <v>21</v>
      </c>
    </row>
    <row r="642" spans="1:8">
      <c r="A642" s="29" t="s">
        <v>312</v>
      </c>
      <c r="B642" s="29" t="s">
        <v>313</v>
      </c>
      <c r="C642" s="29" t="s">
        <v>1351</v>
      </c>
      <c r="D642" s="29" t="s">
        <v>1074</v>
      </c>
      <c r="E642" s="29">
        <v>1</v>
      </c>
      <c r="F642" s="29"/>
      <c r="G642" s="29"/>
      <c r="H642" s="29">
        <f t="shared" si="9"/>
        <v>1</v>
      </c>
    </row>
    <row r="643" spans="1:8">
      <c r="A643" s="29" t="s">
        <v>312</v>
      </c>
      <c r="B643" s="29" t="s">
        <v>313</v>
      </c>
      <c r="C643" s="29" t="s">
        <v>830</v>
      </c>
      <c r="D643" s="29" t="s">
        <v>1074</v>
      </c>
      <c r="E643" s="29">
        <v>2</v>
      </c>
      <c r="F643" s="29"/>
      <c r="G643" s="29"/>
      <c r="H643" s="29">
        <f t="shared" si="9"/>
        <v>2</v>
      </c>
    </row>
    <row r="644" spans="1:8">
      <c r="A644" s="29" t="s">
        <v>312</v>
      </c>
      <c r="B644" s="29" t="s">
        <v>313</v>
      </c>
      <c r="C644" s="29" t="s">
        <v>841</v>
      </c>
      <c r="D644" s="29" t="s">
        <v>1073</v>
      </c>
      <c r="E644" s="29">
        <v>1</v>
      </c>
      <c r="F644" s="29"/>
      <c r="G644" s="29"/>
      <c r="H644" s="29">
        <f t="shared" si="9"/>
        <v>1</v>
      </c>
    </row>
    <row r="645" spans="1:8">
      <c r="A645" s="29" t="s">
        <v>314</v>
      </c>
      <c r="B645" s="29" t="s">
        <v>315</v>
      </c>
      <c r="C645" s="29" t="s">
        <v>1471</v>
      </c>
      <c r="D645" s="29" t="s">
        <v>1073</v>
      </c>
      <c r="E645" s="29"/>
      <c r="F645" s="29"/>
      <c r="G645" s="29"/>
      <c r="H645" s="29">
        <f t="shared" si="9"/>
        <v>0</v>
      </c>
    </row>
    <row r="646" spans="1:8">
      <c r="A646" s="29" t="s">
        <v>314</v>
      </c>
      <c r="B646" s="29" t="s">
        <v>315</v>
      </c>
      <c r="C646" s="29" t="s">
        <v>884</v>
      </c>
      <c r="D646" s="29" t="s">
        <v>1073</v>
      </c>
      <c r="E646" s="29"/>
      <c r="F646" s="29"/>
      <c r="G646" s="29"/>
      <c r="H646" s="29">
        <f t="shared" si="9"/>
        <v>0</v>
      </c>
    </row>
    <row r="647" spans="1:8">
      <c r="A647" s="29" t="s">
        <v>314</v>
      </c>
      <c r="B647" s="29" t="s">
        <v>315</v>
      </c>
      <c r="C647" s="29" t="s">
        <v>1470</v>
      </c>
      <c r="D647" s="29" t="s">
        <v>1073</v>
      </c>
      <c r="E647" s="29"/>
      <c r="F647" s="29"/>
      <c r="G647" s="29"/>
      <c r="H647" s="29">
        <f t="shared" si="9"/>
        <v>0</v>
      </c>
    </row>
    <row r="648" spans="1:8">
      <c r="A648" s="29" t="s">
        <v>314</v>
      </c>
      <c r="B648" s="29" t="s">
        <v>315</v>
      </c>
      <c r="C648" s="29" t="s">
        <v>562</v>
      </c>
      <c r="D648" s="29" t="s">
        <v>1073</v>
      </c>
      <c r="E648" s="29">
        <v>5</v>
      </c>
      <c r="F648" s="29"/>
      <c r="G648" s="29"/>
      <c r="H648" s="29">
        <f t="shared" si="9"/>
        <v>5</v>
      </c>
    </row>
    <row r="649" spans="1:8">
      <c r="A649" s="29" t="s">
        <v>314</v>
      </c>
      <c r="B649" s="29" t="s">
        <v>315</v>
      </c>
      <c r="C649" s="29" t="s">
        <v>1469</v>
      </c>
      <c r="D649" s="29" t="s">
        <v>1073</v>
      </c>
      <c r="E649" s="29"/>
      <c r="F649" s="29"/>
      <c r="G649" s="29"/>
      <c r="H649" s="29">
        <f t="shared" si="9"/>
        <v>0</v>
      </c>
    </row>
    <row r="650" spans="1:8">
      <c r="A650" s="29" t="s">
        <v>314</v>
      </c>
      <c r="B650" s="29" t="s">
        <v>315</v>
      </c>
      <c r="C650" s="29" t="s">
        <v>1468</v>
      </c>
      <c r="D650" s="29" t="s">
        <v>1134</v>
      </c>
      <c r="E650" s="29"/>
      <c r="F650" s="29"/>
      <c r="G650" s="29"/>
      <c r="H650" s="29">
        <f t="shared" si="9"/>
        <v>0</v>
      </c>
    </row>
    <row r="651" spans="1:8">
      <c r="A651" s="29" t="s">
        <v>314</v>
      </c>
      <c r="B651" s="29" t="s">
        <v>315</v>
      </c>
      <c r="C651" s="29" t="s">
        <v>1468</v>
      </c>
      <c r="D651" s="29" t="s">
        <v>1074</v>
      </c>
      <c r="E651" s="29">
        <v>10</v>
      </c>
      <c r="F651" s="29">
        <v>48</v>
      </c>
      <c r="G651" s="29"/>
      <c r="H651" s="29">
        <f t="shared" si="9"/>
        <v>58</v>
      </c>
    </row>
    <row r="652" spans="1:8">
      <c r="A652" s="29" t="s">
        <v>314</v>
      </c>
      <c r="B652" s="29" t="s">
        <v>315</v>
      </c>
      <c r="C652" s="29" t="s">
        <v>1467</v>
      </c>
      <c r="D652" s="29" t="s">
        <v>1074</v>
      </c>
      <c r="E652" s="29">
        <v>5</v>
      </c>
      <c r="F652" s="29"/>
      <c r="G652" s="29"/>
      <c r="H652" s="29">
        <f t="shared" si="9"/>
        <v>5</v>
      </c>
    </row>
    <row r="653" spans="1:8">
      <c r="A653" s="29" t="s">
        <v>314</v>
      </c>
      <c r="B653" s="29" t="s">
        <v>315</v>
      </c>
      <c r="C653" s="29" t="s">
        <v>1466</v>
      </c>
      <c r="D653" s="29" t="s">
        <v>1073</v>
      </c>
      <c r="E653" s="29"/>
      <c r="F653" s="29">
        <v>100</v>
      </c>
      <c r="G653" s="29"/>
      <c r="H653" s="29">
        <f t="shared" si="9"/>
        <v>100</v>
      </c>
    </row>
    <row r="654" spans="1:8">
      <c r="A654" s="29" t="s">
        <v>314</v>
      </c>
      <c r="B654" s="29" t="s">
        <v>315</v>
      </c>
      <c r="C654" s="29" t="s">
        <v>1465</v>
      </c>
      <c r="D654" s="29" t="s">
        <v>1074</v>
      </c>
      <c r="E654" s="29"/>
      <c r="F654" s="29"/>
      <c r="G654" s="29">
        <v>51</v>
      </c>
      <c r="H654" s="29">
        <f t="shared" si="9"/>
        <v>51</v>
      </c>
    </row>
    <row r="655" spans="1:8">
      <c r="A655" s="29" t="s">
        <v>314</v>
      </c>
      <c r="B655" s="29" t="s">
        <v>315</v>
      </c>
      <c r="C655" s="29" t="s">
        <v>1011</v>
      </c>
      <c r="D655" s="29" t="s">
        <v>1073</v>
      </c>
      <c r="E655" s="29"/>
      <c r="F655" s="29"/>
      <c r="G655" s="29"/>
      <c r="H655" s="29">
        <f t="shared" si="9"/>
        <v>0</v>
      </c>
    </row>
    <row r="656" spans="1:8">
      <c r="A656" s="29" t="s">
        <v>316</v>
      </c>
      <c r="B656" s="29" t="s">
        <v>317</v>
      </c>
      <c r="C656" s="29" t="s">
        <v>1734</v>
      </c>
      <c r="D656" s="29" t="s">
        <v>1074</v>
      </c>
      <c r="E656" s="29">
        <v>1</v>
      </c>
      <c r="F656" s="29"/>
      <c r="G656" s="29"/>
      <c r="H656" s="29">
        <f t="shared" si="9"/>
        <v>1</v>
      </c>
    </row>
    <row r="657" spans="1:8">
      <c r="A657" s="29" t="s">
        <v>316</v>
      </c>
      <c r="B657" s="29" t="s">
        <v>317</v>
      </c>
      <c r="C657" s="29" t="s">
        <v>1464</v>
      </c>
      <c r="D657" s="29" t="s">
        <v>1073</v>
      </c>
      <c r="E657" s="29"/>
      <c r="F657" s="29"/>
      <c r="G657" s="29"/>
      <c r="H657" s="29">
        <f t="shared" si="9"/>
        <v>0</v>
      </c>
    </row>
    <row r="658" spans="1:8">
      <c r="A658" s="29" t="s">
        <v>316</v>
      </c>
      <c r="B658" s="29" t="s">
        <v>317</v>
      </c>
      <c r="C658" s="29" t="s">
        <v>726</v>
      </c>
      <c r="D658" s="29" t="s">
        <v>1073</v>
      </c>
      <c r="E658" s="29"/>
      <c r="F658" s="29"/>
      <c r="G658" s="29"/>
      <c r="H658" s="29">
        <f t="shared" si="9"/>
        <v>0</v>
      </c>
    </row>
    <row r="659" spans="1:8">
      <c r="A659" s="29" t="s">
        <v>316</v>
      </c>
      <c r="B659" s="29" t="s">
        <v>317</v>
      </c>
      <c r="C659" s="29" t="s">
        <v>1735</v>
      </c>
      <c r="D659" s="29" t="s">
        <v>1073</v>
      </c>
      <c r="E659" s="29"/>
      <c r="F659" s="29"/>
      <c r="G659" s="29"/>
      <c r="H659" s="29">
        <f t="shared" si="9"/>
        <v>0</v>
      </c>
    </row>
    <row r="660" spans="1:8">
      <c r="A660" s="29" t="s">
        <v>316</v>
      </c>
      <c r="B660" s="29" t="s">
        <v>317</v>
      </c>
      <c r="C660" s="29" t="s">
        <v>1463</v>
      </c>
      <c r="D660" s="29" t="s">
        <v>1073</v>
      </c>
      <c r="E660" s="29"/>
      <c r="F660" s="29"/>
      <c r="G660" s="29"/>
      <c r="H660" s="29">
        <f t="shared" si="9"/>
        <v>0</v>
      </c>
    </row>
    <row r="661" spans="1:8">
      <c r="A661" s="29" t="s">
        <v>316</v>
      </c>
      <c r="B661" s="29" t="s">
        <v>317</v>
      </c>
      <c r="C661" s="29" t="s">
        <v>1462</v>
      </c>
      <c r="D661" s="29" t="s">
        <v>1073</v>
      </c>
      <c r="E661" s="29"/>
      <c r="F661" s="29"/>
      <c r="G661" s="29"/>
      <c r="H661" s="29">
        <f t="shared" si="9"/>
        <v>0</v>
      </c>
    </row>
    <row r="662" spans="1:8">
      <c r="A662" s="29" t="s">
        <v>316</v>
      </c>
      <c r="B662" s="29" t="s">
        <v>317</v>
      </c>
      <c r="C662" s="29" t="s">
        <v>965</v>
      </c>
      <c r="D662" s="29" t="s">
        <v>1074</v>
      </c>
      <c r="E662" s="29"/>
      <c r="F662" s="29"/>
      <c r="G662" s="29"/>
      <c r="H662" s="29">
        <f t="shared" si="9"/>
        <v>0</v>
      </c>
    </row>
    <row r="663" spans="1:8">
      <c r="A663" s="29" t="s">
        <v>316</v>
      </c>
      <c r="B663" s="29" t="s">
        <v>317</v>
      </c>
      <c r="C663" s="29" t="s">
        <v>1461</v>
      </c>
      <c r="D663" s="29" t="s">
        <v>1073</v>
      </c>
      <c r="E663" s="29"/>
      <c r="F663" s="29"/>
      <c r="G663" s="29"/>
      <c r="H663" s="29">
        <f t="shared" si="9"/>
        <v>0</v>
      </c>
    </row>
    <row r="664" spans="1:8">
      <c r="A664" s="29" t="s">
        <v>316</v>
      </c>
      <c r="B664" s="29" t="s">
        <v>317</v>
      </c>
      <c r="C664" s="29" t="s">
        <v>969</v>
      </c>
      <c r="D664" s="29" t="s">
        <v>1073</v>
      </c>
      <c r="E664" s="29"/>
      <c r="F664" s="29"/>
      <c r="G664" s="29"/>
      <c r="H664" s="29">
        <f t="shared" ref="H664:H727" si="10">E664+F664+G664</f>
        <v>0</v>
      </c>
    </row>
    <row r="665" spans="1:8">
      <c r="A665" s="29" t="s">
        <v>316</v>
      </c>
      <c r="B665" s="29" t="s">
        <v>317</v>
      </c>
      <c r="C665" s="29" t="s">
        <v>981</v>
      </c>
      <c r="D665" s="29" t="s">
        <v>1074</v>
      </c>
      <c r="E665" s="29"/>
      <c r="F665" s="29"/>
      <c r="G665" s="29"/>
      <c r="H665" s="29">
        <f t="shared" si="10"/>
        <v>0</v>
      </c>
    </row>
    <row r="666" spans="1:8">
      <c r="A666" s="29" t="s">
        <v>316</v>
      </c>
      <c r="B666" s="29" t="s">
        <v>317</v>
      </c>
      <c r="C666" s="29" t="s">
        <v>982</v>
      </c>
      <c r="D666" s="29" t="s">
        <v>1074</v>
      </c>
      <c r="E666" s="29"/>
      <c r="F666" s="29"/>
      <c r="G666" s="29"/>
      <c r="H666" s="29">
        <f t="shared" si="10"/>
        <v>0</v>
      </c>
    </row>
    <row r="667" spans="1:8">
      <c r="A667" s="29" t="s">
        <v>316</v>
      </c>
      <c r="B667" s="29" t="s">
        <v>317</v>
      </c>
      <c r="C667" s="29" t="s">
        <v>997</v>
      </c>
      <c r="D667" s="29" t="s">
        <v>1074</v>
      </c>
      <c r="E667" s="29"/>
      <c r="F667" s="29"/>
      <c r="G667" s="29"/>
      <c r="H667" s="29">
        <f t="shared" si="10"/>
        <v>0</v>
      </c>
    </row>
    <row r="668" spans="1:8">
      <c r="A668" s="29" t="s">
        <v>316</v>
      </c>
      <c r="B668" s="29" t="s">
        <v>317</v>
      </c>
      <c r="C668" s="29" t="s">
        <v>1459</v>
      </c>
      <c r="D668" s="29" t="s">
        <v>1074</v>
      </c>
      <c r="E668" s="29"/>
      <c r="F668" s="29"/>
      <c r="G668" s="29"/>
      <c r="H668" s="29">
        <f t="shared" si="10"/>
        <v>0</v>
      </c>
    </row>
    <row r="669" spans="1:8">
      <c r="A669" s="29" t="s">
        <v>316</v>
      </c>
      <c r="B669" s="29" t="s">
        <v>317</v>
      </c>
      <c r="C669" s="29" t="s">
        <v>1013</v>
      </c>
      <c r="D669" s="29" t="s">
        <v>1074</v>
      </c>
      <c r="E669" s="29"/>
      <c r="F669" s="29"/>
      <c r="G669" s="29"/>
      <c r="H669" s="29">
        <f t="shared" si="10"/>
        <v>0</v>
      </c>
    </row>
    <row r="670" spans="1:8">
      <c r="A670" s="29" t="s">
        <v>316</v>
      </c>
      <c r="B670" s="29" t="s">
        <v>317</v>
      </c>
      <c r="C670" s="29" t="s">
        <v>1015</v>
      </c>
      <c r="D670" s="29" t="s">
        <v>1074</v>
      </c>
      <c r="E670" s="29"/>
      <c r="F670" s="29"/>
      <c r="G670" s="29"/>
      <c r="H670" s="29">
        <f t="shared" si="10"/>
        <v>0</v>
      </c>
    </row>
    <row r="671" spans="1:8">
      <c r="A671" s="29" t="s">
        <v>318</v>
      </c>
      <c r="B671" s="29" t="s">
        <v>319</v>
      </c>
      <c r="C671" s="29" t="s">
        <v>1458</v>
      </c>
      <c r="D671" s="29" t="s">
        <v>1073</v>
      </c>
      <c r="E671" s="29"/>
      <c r="F671" s="29"/>
      <c r="G671" s="29"/>
      <c r="H671" s="29">
        <f t="shared" si="10"/>
        <v>0</v>
      </c>
    </row>
    <row r="672" spans="1:8">
      <c r="A672" s="29" t="s">
        <v>318</v>
      </c>
      <c r="B672" s="29" t="s">
        <v>319</v>
      </c>
      <c r="C672" s="29" t="s">
        <v>1456</v>
      </c>
      <c r="D672" s="29" t="s">
        <v>1073</v>
      </c>
      <c r="E672" s="29"/>
      <c r="F672" s="29"/>
      <c r="G672" s="29"/>
      <c r="H672" s="29">
        <f t="shared" si="10"/>
        <v>0</v>
      </c>
    </row>
    <row r="673" spans="1:8">
      <c r="A673" s="29" t="s">
        <v>318</v>
      </c>
      <c r="B673" s="29" t="s">
        <v>319</v>
      </c>
      <c r="C673" s="29" t="s">
        <v>799</v>
      </c>
      <c r="D673" s="29" t="s">
        <v>1093</v>
      </c>
      <c r="E673" s="29"/>
      <c r="F673" s="29"/>
      <c r="G673" s="29"/>
      <c r="H673" s="29">
        <f t="shared" si="10"/>
        <v>0</v>
      </c>
    </row>
    <row r="674" spans="1:8">
      <c r="A674" s="29" t="s">
        <v>318</v>
      </c>
      <c r="B674" s="29" t="s">
        <v>319</v>
      </c>
      <c r="C674" s="29" t="s">
        <v>820</v>
      </c>
      <c r="D674" s="29" t="s">
        <v>1073</v>
      </c>
      <c r="E674" s="29">
        <v>1</v>
      </c>
      <c r="F674" s="29"/>
      <c r="G674" s="29"/>
      <c r="H674" s="29">
        <f t="shared" si="10"/>
        <v>1</v>
      </c>
    </row>
    <row r="675" spans="1:8">
      <c r="A675" s="29" t="s">
        <v>318</v>
      </c>
      <c r="B675" s="29" t="s">
        <v>319</v>
      </c>
      <c r="C675" s="29" t="s">
        <v>876</v>
      </c>
      <c r="D675" s="29" t="s">
        <v>1074</v>
      </c>
      <c r="E675" s="29"/>
      <c r="F675" s="29"/>
      <c r="G675" s="29"/>
      <c r="H675" s="29">
        <f t="shared" si="10"/>
        <v>0</v>
      </c>
    </row>
    <row r="676" spans="1:8">
      <c r="A676" s="29" t="s">
        <v>318</v>
      </c>
      <c r="B676" s="29" t="s">
        <v>319</v>
      </c>
      <c r="C676" s="29" t="s">
        <v>884</v>
      </c>
      <c r="D676" s="29" t="s">
        <v>1073</v>
      </c>
      <c r="E676" s="29"/>
      <c r="F676" s="29"/>
      <c r="G676" s="29"/>
      <c r="H676" s="29">
        <f t="shared" si="10"/>
        <v>0</v>
      </c>
    </row>
    <row r="677" spans="1:8">
      <c r="A677" s="29" t="s">
        <v>318</v>
      </c>
      <c r="B677" s="29" t="s">
        <v>319</v>
      </c>
      <c r="C677" s="29" t="s">
        <v>900</v>
      </c>
      <c r="D677" s="29" t="s">
        <v>1073</v>
      </c>
      <c r="E677" s="29"/>
      <c r="F677" s="29"/>
      <c r="G677" s="29"/>
      <c r="H677" s="29">
        <f t="shared" si="10"/>
        <v>0</v>
      </c>
    </row>
    <row r="678" spans="1:8">
      <c r="A678" s="29" t="s">
        <v>318</v>
      </c>
      <c r="B678" s="29" t="s">
        <v>319</v>
      </c>
      <c r="C678" s="29" t="s">
        <v>902</v>
      </c>
      <c r="D678" s="29" t="s">
        <v>1074</v>
      </c>
      <c r="E678" s="29"/>
      <c r="F678" s="29"/>
      <c r="G678" s="29"/>
      <c r="H678" s="29">
        <f t="shared" si="10"/>
        <v>0</v>
      </c>
    </row>
    <row r="679" spans="1:8">
      <c r="A679" s="29" t="s">
        <v>318</v>
      </c>
      <c r="B679" s="29" t="s">
        <v>319</v>
      </c>
      <c r="C679" s="29" t="s">
        <v>906</v>
      </c>
      <c r="D679" s="29" t="s">
        <v>1074</v>
      </c>
      <c r="E679" s="29"/>
      <c r="F679" s="29"/>
      <c r="G679" s="29"/>
      <c r="H679" s="29">
        <f t="shared" si="10"/>
        <v>0</v>
      </c>
    </row>
    <row r="680" spans="1:8">
      <c r="A680" s="29" t="s">
        <v>318</v>
      </c>
      <c r="B680" s="29" t="s">
        <v>319</v>
      </c>
      <c r="C680" s="29" t="s">
        <v>908</v>
      </c>
      <c r="D680" s="29" t="s">
        <v>1074</v>
      </c>
      <c r="E680" s="29"/>
      <c r="F680" s="29"/>
      <c r="G680" s="29"/>
      <c r="H680" s="29">
        <f t="shared" si="10"/>
        <v>0</v>
      </c>
    </row>
    <row r="681" spans="1:8">
      <c r="A681" s="29" t="s">
        <v>318</v>
      </c>
      <c r="B681" s="29" t="s">
        <v>319</v>
      </c>
      <c r="C681" s="29" t="s">
        <v>909</v>
      </c>
      <c r="D681" s="29" t="s">
        <v>1095</v>
      </c>
      <c r="E681" s="29"/>
      <c r="F681" s="29"/>
      <c r="G681" s="29"/>
      <c r="H681" s="29">
        <f t="shared" si="10"/>
        <v>0</v>
      </c>
    </row>
    <row r="682" spans="1:8">
      <c r="A682" s="29" t="s">
        <v>320</v>
      </c>
      <c r="B682" s="29" t="s">
        <v>321</v>
      </c>
      <c r="C682" s="29" t="s">
        <v>470</v>
      </c>
      <c r="D682" s="29" t="s">
        <v>1074</v>
      </c>
      <c r="E682" s="29"/>
      <c r="F682" s="29"/>
      <c r="G682" s="29"/>
      <c r="H682" s="29">
        <f t="shared" si="10"/>
        <v>0</v>
      </c>
    </row>
    <row r="683" spans="1:8">
      <c r="A683" s="29" t="s">
        <v>320</v>
      </c>
      <c r="B683" s="29" t="s">
        <v>321</v>
      </c>
      <c r="C683" s="29" t="s">
        <v>1736</v>
      </c>
      <c r="D683" s="29" t="s">
        <v>1112</v>
      </c>
      <c r="E683" s="29"/>
      <c r="F683" s="29"/>
      <c r="G683" s="29"/>
      <c r="H683" s="29">
        <f t="shared" si="10"/>
        <v>0</v>
      </c>
    </row>
    <row r="684" spans="1:8">
      <c r="A684" s="29" t="s">
        <v>320</v>
      </c>
      <c r="B684" s="29" t="s">
        <v>321</v>
      </c>
      <c r="C684" s="29" t="s">
        <v>1453</v>
      </c>
      <c r="D684" s="29" t="s">
        <v>1073</v>
      </c>
      <c r="E684" s="29">
        <v>2</v>
      </c>
      <c r="F684" s="29"/>
      <c r="G684" s="29"/>
      <c r="H684" s="29">
        <f t="shared" si="10"/>
        <v>2</v>
      </c>
    </row>
    <row r="685" spans="1:8">
      <c r="A685" s="29" t="s">
        <v>320</v>
      </c>
      <c r="B685" s="29" t="s">
        <v>321</v>
      </c>
      <c r="C685" s="29" t="s">
        <v>668</v>
      </c>
      <c r="D685" s="29" t="s">
        <v>1175</v>
      </c>
      <c r="E685" s="29"/>
      <c r="F685" s="29"/>
      <c r="G685" s="29"/>
      <c r="H685" s="29">
        <f t="shared" si="10"/>
        <v>0</v>
      </c>
    </row>
    <row r="686" spans="1:8">
      <c r="A686" s="29" t="s">
        <v>320</v>
      </c>
      <c r="B686" s="29" t="s">
        <v>321</v>
      </c>
      <c r="C686" s="29" t="s">
        <v>678</v>
      </c>
      <c r="D686" s="29" t="s">
        <v>1073</v>
      </c>
      <c r="E686" s="29"/>
      <c r="F686" s="29"/>
      <c r="G686" s="29"/>
      <c r="H686" s="29">
        <f t="shared" si="10"/>
        <v>0</v>
      </c>
    </row>
    <row r="687" spans="1:8">
      <c r="A687" s="29" t="s">
        <v>320</v>
      </c>
      <c r="B687" s="29" t="s">
        <v>321</v>
      </c>
      <c r="C687" s="29" t="s">
        <v>680</v>
      </c>
      <c r="D687" s="29" t="s">
        <v>1073</v>
      </c>
      <c r="E687" s="29"/>
      <c r="F687" s="29"/>
      <c r="G687" s="29"/>
      <c r="H687" s="29">
        <f t="shared" si="10"/>
        <v>0</v>
      </c>
    </row>
    <row r="688" spans="1:8">
      <c r="A688" s="29" t="s">
        <v>320</v>
      </c>
      <c r="B688" s="29" t="s">
        <v>321</v>
      </c>
      <c r="C688" s="29" t="s">
        <v>702</v>
      </c>
      <c r="D688" s="29" t="s">
        <v>1073</v>
      </c>
      <c r="E688" s="29"/>
      <c r="F688" s="29"/>
      <c r="G688" s="29"/>
      <c r="H688" s="29">
        <f t="shared" si="10"/>
        <v>0</v>
      </c>
    </row>
    <row r="689" spans="1:8">
      <c r="A689" s="29" t="s">
        <v>320</v>
      </c>
      <c r="B689" s="29" t="s">
        <v>321</v>
      </c>
      <c r="C689" s="29" t="s">
        <v>710</v>
      </c>
      <c r="D689" s="29" t="s">
        <v>1073</v>
      </c>
      <c r="E689" s="29"/>
      <c r="F689" s="29"/>
      <c r="G689" s="29"/>
      <c r="H689" s="29">
        <f t="shared" si="10"/>
        <v>0</v>
      </c>
    </row>
    <row r="690" spans="1:8">
      <c r="A690" s="29" t="s">
        <v>320</v>
      </c>
      <c r="B690" s="29" t="s">
        <v>321</v>
      </c>
      <c r="C690" s="29" t="s">
        <v>755</v>
      </c>
      <c r="D690" s="29" t="s">
        <v>1073</v>
      </c>
      <c r="E690" s="29"/>
      <c r="F690" s="29"/>
      <c r="G690" s="29"/>
      <c r="H690" s="29">
        <f t="shared" si="10"/>
        <v>0</v>
      </c>
    </row>
    <row r="691" spans="1:8">
      <c r="A691" s="29" t="s">
        <v>320</v>
      </c>
      <c r="B691" s="29" t="s">
        <v>321</v>
      </c>
      <c r="C691" s="29" t="s">
        <v>761</v>
      </c>
      <c r="D691" s="29" t="s">
        <v>1073</v>
      </c>
      <c r="E691" s="29"/>
      <c r="F691" s="29"/>
      <c r="G691" s="29"/>
      <c r="H691" s="29">
        <f t="shared" si="10"/>
        <v>0</v>
      </c>
    </row>
    <row r="692" spans="1:8">
      <c r="A692" s="29" t="s">
        <v>320</v>
      </c>
      <c r="B692" s="29" t="s">
        <v>321</v>
      </c>
      <c r="C692" s="29" t="s">
        <v>1451</v>
      </c>
      <c r="D692" s="29" t="s">
        <v>1073</v>
      </c>
      <c r="E692" s="29"/>
      <c r="F692" s="29"/>
      <c r="G692" s="29"/>
      <c r="H692" s="29">
        <f t="shared" si="10"/>
        <v>0</v>
      </c>
    </row>
    <row r="693" spans="1:8">
      <c r="A693" s="29" t="s">
        <v>320</v>
      </c>
      <c r="B693" s="29" t="s">
        <v>321</v>
      </c>
      <c r="C693" s="29" t="s">
        <v>1024</v>
      </c>
      <c r="D693" s="29" t="s">
        <v>1073</v>
      </c>
      <c r="E693" s="29"/>
      <c r="F693" s="29"/>
      <c r="G693" s="29"/>
      <c r="H693" s="29">
        <f t="shared" si="10"/>
        <v>0</v>
      </c>
    </row>
    <row r="694" spans="1:8">
      <c r="A694" s="29" t="s">
        <v>322</v>
      </c>
      <c r="B694" s="29" t="s">
        <v>323</v>
      </c>
      <c r="C694" s="29" t="s">
        <v>473</v>
      </c>
      <c r="D694" s="29" t="s">
        <v>1073</v>
      </c>
      <c r="E694" s="29"/>
      <c r="F694" s="29"/>
      <c r="G694" s="29"/>
      <c r="H694" s="29">
        <f t="shared" si="10"/>
        <v>0</v>
      </c>
    </row>
    <row r="695" spans="1:8">
      <c r="A695" s="29" t="s">
        <v>322</v>
      </c>
      <c r="B695" s="29" t="s">
        <v>323</v>
      </c>
      <c r="C695" s="29" t="s">
        <v>1448</v>
      </c>
      <c r="D695" s="29" t="s">
        <v>1091</v>
      </c>
      <c r="E695" s="29">
        <v>14</v>
      </c>
      <c r="F695" s="29">
        <v>3</v>
      </c>
      <c r="G695" s="29"/>
      <c r="H695" s="29">
        <f t="shared" si="10"/>
        <v>17</v>
      </c>
    </row>
    <row r="696" spans="1:8">
      <c r="A696" s="29" t="s">
        <v>322</v>
      </c>
      <c r="B696" s="29" t="s">
        <v>323</v>
      </c>
      <c r="C696" s="29" t="s">
        <v>602</v>
      </c>
      <c r="D696" s="29" t="s">
        <v>1073</v>
      </c>
      <c r="E696" s="29"/>
      <c r="F696" s="29"/>
      <c r="G696" s="29"/>
      <c r="H696" s="29">
        <f t="shared" si="10"/>
        <v>0</v>
      </c>
    </row>
    <row r="697" spans="1:8">
      <c r="A697" s="29" t="s">
        <v>322</v>
      </c>
      <c r="B697" s="29" t="s">
        <v>323</v>
      </c>
      <c r="C697" s="29" t="s">
        <v>1737</v>
      </c>
      <c r="D697" s="29" t="s">
        <v>1398</v>
      </c>
      <c r="E697" s="29">
        <v>5</v>
      </c>
      <c r="F697" s="29"/>
      <c r="G697" s="29"/>
      <c r="H697" s="29">
        <f t="shared" si="10"/>
        <v>5</v>
      </c>
    </row>
    <row r="698" spans="1:8">
      <c r="A698" s="29" t="s">
        <v>322</v>
      </c>
      <c r="B698" s="29" t="s">
        <v>323</v>
      </c>
      <c r="C698" s="29" t="s">
        <v>1446</v>
      </c>
      <c r="D698" s="29" t="s">
        <v>1073</v>
      </c>
      <c r="E698" s="29">
        <v>5</v>
      </c>
      <c r="F698" s="29"/>
      <c r="G698" s="29"/>
      <c r="H698" s="29">
        <f t="shared" si="10"/>
        <v>5</v>
      </c>
    </row>
    <row r="699" spans="1:8">
      <c r="A699" s="29" t="s">
        <v>322</v>
      </c>
      <c r="B699" s="29" t="s">
        <v>323</v>
      </c>
      <c r="C699" s="29" t="s">
        <v>638</v>
      </c>
      <c r="D699" s="29" t="s">
        <v>1073</v>
      </c>
      <c r="E699" s="29">
        <v>2</v>
      </c>
      <c r="F699" s="29"/>
      <c r="G699" s="29"/>
      <c r="H699" s="29">
        <f t="shared" si="10"/>
        <v>2</v>
      </c>
    </row>
    <row r="700" spans="1:8">
      <c r="A700" s="29" t="s">
        <v>322</v>
      </c>
      <c r="B700" s="29" t="s">
        <v>323</v>
      </c>
      <c r="C700" s="29" t="s">
        <v>647</v>
      </c>
      <c r="D700" s="29" t="s">
        <v>1074</v>
      </c>
      <c r="E700" s="29"/>
      <c r="F700" s="29"/>
      <c r="G700" s="29"/>
      <c r="H700" s="29">
        <f t="shared" si="10"/>
        <v>0</v>
      </c>
    </row>
    <row r="701" spans="1:8">
      <c r="A701" s="29" t="s">
        <v>322</v>
      </c>
      <c r="B701" s="29" t="s">
        <v>323</v>
      </c>
      <c r="C701" s="29" t="s">
        <v>1445</v>
      </c>
      <c r="D701" s="29" t="s">
        <v>1080</v>
      </c>
      <c r="E701" s="29">
        <v>1</v>
      </c>
      <c r="F701" s="29"/>
      <c r="G701" s="29"/>
      <c r="H701" s="29">
        <f t="shared" si="10"/>
        <v>1</v>
      </c>
    </row>
    <row r="702" spans="1:8">
      <c r="A702" s="29" t="s">
        <v>322</v>
      </c>
      <c r="B702" s="29" t="s">
        <v>323</v>
      </c>
      <c r="C702" s="29" t="s">
        <v>1738</v>
      </c>
      <c r="D702" s="29" t="s">
        <v>1398</v>
      </c>
      <c r="E702" s="29">
        <v>18</v>
      </c>
      <c r="F702" s="29"/>
      <c r="G702" s="29"/>
      <c r="H702" s="29">
        <f t="shared" si="10"/>
        <v>18</v>
      </c>
    </row>
    <row r="703" spans="1:8">
      <c r="A703" s="29" t="s">
        <v>322</v>
      </c>
      <c r="B703" s="29" t="s">
        <v>323</v>
      </c>
      <c r="C703" s="29" t="s">
        <v>1739</v>
      </c>
      <c r="D703" s="29" t="s">
        <v>1074</v>
      </c>
      <c r="E703" s="29">
        <v>2</v>
      </c>
      <c r="F703" s="29"/>
      <c r="G703" s="29"/>
      <c r="H703" s="29">
        <f t="shared" si="10"/>
        <v>2</v>
      </c>
    </row>
    <row r="704" spans="1:8">
      <c r="A704" s="29" t="s">
        <v>322</v>
      </c>
      <c r="B704" s="29" t="s">
        <v>323</v>
      </c>
      <c r="C704" s="29" t="s">
        <v>664</v>
      </c>
      <c r="D704" s="29" t="s">
        <v>1073</v>
      </c>
      <c r="E704" s="29"/>
      <c r="F704" s="29"/>
      <c r="G704" s="29"/>
      <c r="H704" s="29">
        <f t="shared" si="10"/>
        <v>0</v>
      </c>
    </row>
    <row r="705" spans="1:8">
      <c r="A705" s="29" t="s">
        <v>322</v>
      </c>
      <c r="B705" s="29" t="s">
        <v>323</v>
      </c>
      <c r="C705" s="29" t="s">
        <v>1740</v>
      </c>
      <c r="D705" s="29" t="s">
        <v>1074</v>
      </c>
      <c r="E705" s="29"/>
      <c r="F705" s="29"/>
      <c r="G705" s="29"/>
      <c r="H705" s="29">
        <f t="shared" si="10"/>
        <v>0</v>
      </c>
    </row>
    <row r="706" spans="1:8">
      <c r="A706" s="29" t="s">
        <v>322</v>
      </c>
      <c r="B706" s="29" t="s">
        <v>323</v>
      </c>
      <c r="C706" s="29" t="s">
        <v>1444</v>
      </c>
      <c r="D706" s="29" t="s">
        <v>1098</v>
      </c>
      <c r="E706" s="29"/>
      <c r="F706" s="29"/>
      <c r="G706" s="29"/>
      <c r="H706" s="29">
        <f t="shared" si="10"/>
        <v>0</v>
      </c>
    </row>
    <row r="707" spans="1:8">
      <c r="A707" s="29" t="s">
        <v>322</v>
      </c>
      <c r="B707" s="29" t="s">
        <v>323</v>
      </c>
      <c r="C707" s="29" t="s">
        <v>726</v>
      </c>
      <c r="D707" s="29" t="s">
        <v>1073</v>
      </c>
      <c r="E707" s="29"/>
      <c r="F707" s="29"/>
      <c r="G707" s="29"/>
      <c r="H707" s="29">
        <f t="shared" si="10"/>
        <v>0</v>
      </c>
    </row>
    <row r="708" spans="1:8">
      <c r="A708" s="29" t="s">
        <v>322</v>
      </c>
      <c r="B708" s="29" t="s">
        <v>323</v>
      </c>
      <c r="C708" s="29" t="s">
        <v>1741</v>
      </c>
      <c r="D708" s="29" t="s">
        <v>1679</v>
      </c>
      <c r="E708" s="29">
        <v>9</v>
      </c>
      <c r="F708" s="29"/>
      <c r="G708" s="29"/>
      <c r="H708" s="29">
        <f t="shared" si="10"/>
        <v>9</v>
      </c>
    </row>
    <row r="709" spans="1:8">
      <c r="A709" s="29" t="s">
        <v>322</v>
      </c>
      <c r="B709" s="29" t="s">
        <v>323</v>
      </c>
      <c r="C709" s="29" t="s">
        <v>1742</v>
      </c>
      <c r="D709" s="29" t="s">
        <v>1679</v>
      </c>
      <c r="E709" s="29">
        <v>10</v>
      </c>
      <c r="F709" s="29"/>
      <c r="G709" s="29"/>
      <c r="H709" s="29">
        <f t="shared" si="10"/>
        <v>10</v>
      </c>
    </row>
    <row r="710" spans="1:8">
      <c r="A710" s="29" t="s">
        <v>322</v>
      </c>
      <c r="B710" s="29" t="s">
        <v>323</v>
      </c>
      <c r="C710" s="29" t="s">
        <v>1743</v>
      </c>
      <c r="D710" s="29" t="s">
        <v>1398</v>
      </c>
      <c r="E710" s="29">
        <v>1</v>
      </c>
      <c r="F710" s="29"/>
      <c r="G710" s="29"/>
      <c r="H710" s="29">
        <f t="shared" si="10"/>
        <v>1</v>
      </c>
    </row>
    <row r="711" spans="1:8">
      <c r="A711" s="29" t="s">
        <v>322</v>
      </c>
      <c r="B711" s="29" t="s">
        <v>323</v>
      </c>
      <c r="C711" s="29" t="s">
        <v>740</v>
      </c>
      <c r="D711" s="29" t="s">
        <v>1073</v>
      </c>
      <c r="E711" s="29"/>
      <c r="F711" s="29"/>
      <c r="G711" s="29"/>
      <c r="H711" s="29">
        <f t="shared" si="10"/>
        <v>0</v>
      </c>
    </row>
    <row r="712" spans="1:8">
      <c r="A712" s="29" t="s">
        <v>322</v>
      </c>
      <c r="B712" s="29" t="s">
        <v>323</v>
      </c>
      <c r="C712" s="29" t="s">
        <v>1442</v>
      </c>
      <c r="D712" s="29" t="s">
        <v>1073</v>
      </c>
      <c r="E712" s="29"/>
      <c r="F712" s="29"/>
      <c r="G712" s="29"/>
      <c r="H712" s="29">
        <f t="shared" si="10"/>
        <v>0</v>
      </c>
    </row>
    <row r="713" spans="1:8">
      <c r="A713" s="29" t="s">
        <v>322</v>
      </c>
      <c r="B713" s="29" t="s">
        <v>323</v>
      </c>
      <c r="C713" s="29" t="s">
        <v>765</v>
      </c>
      <c r="D713" s="29" t="s">
        <v>1073</v>
      </c>
      <c r="E713" s="29"/>
      <c r="F713" s="29"/>
      <c r="G713" s="29"/>
      <c r="H713" s="29">
        <f t="shared" si="10"/>
        <v>0</v>
      </c>
    </row>
    <row r="714" spans="1:8">
      <c r="A714" s="29" t="s">
        <v>322</v>
      </c>
      <c r="B714" s="29" t="s">
        <v>323</v>
      </c>
      <c r="C714" s="29" t="s">
        <v>1441</v>
      </c>
      <c r="D714" s="29" t="s">
        <v>1098</v>
      </c>
      <c r="E714" s="29"/>
      <c r="F714" s="29"/>
      <c r="G714" s="29"/>
      <c r="H714" s="29">
        <f t="shared" si="10"/>
        <v>0</v>
      </c>
    </row>
    <row r="715" spans="1:8">
      <c r="A715" s="29" t="s">
        <v>322</v>
      </c>
      <c r="B715" s="29" t="s">
        <v>323</v>
      </c>
      <c r="C715" s="29" t="s">
        <v>827</v>
      </c>
      <c r="D715" s="29" t="s">
        <v>1073</v>
      </c>
      <c r="E715" s="29"/>
      <c r="F715" s="29"/>
      <c r="G715" s="29"/>
      <c r="H715" s="29">
        <f t="shared" si="10"/>
        <v>0</v>
      </c>
    </row>
    <row r="716" spans="1:8">
      <c r="A716" s="29" t="s">
        <v>322</v>
      </c>
      <c r="B716" s="29" t="s">
        <v>323</v>
      </c>
      <c r="C716" s="29" t="s">
        <v>832</v>
      </c>
      <c r="D716" s="29" t="s">
        <v>1398</v>
      </c>
      <c r="E716" s="29">
        <v>4</v>
      </c>
      <c r="F716" s="29"/>
      <c r="G716" s="29"/>
      <c r="H716" s="29">
        <f t="shared" si="10"/>
        <v>4</v>
      </c>
    </row>
    <row r="717" spans="1:8">
      <c r="A717" s="29" t="s">
        <v>322</v>
      </c>
      <c r="B717" s="29" t="s">
        <v>323</v>
      </c>
      <c r="C717" s="29" t="s">
        <v>880</v>
      </c>
      <c r="D717" s="29" t="s">
        <v>1073</v>
      </c>
      <c r="E717" s="29"/>
      <c r="F717" s="29"/>
      <c r="G717" s="29"/>
      <c r="H717" s="29">
        <f t="shared" si="10"/>
        <v>0</v>
      </c>
    </row>
    <row r="718" spans="1:8">
      <c r="A718" s="29" t="s">
        <v>322</v>
      </c>
      <c r="B718" s="29" t="s">
        <v>323</v>
      </c>
      <c r="C718" s="29" t="s">
        <v>557</v>
      </c>
      <c r="D718" s="29" t="s">
        <v>1073</v>
      </c>
      <c r="E718" s="29"/>
      <c r="F718" s="29"/>
      <c r="G718" s="29"/>
      <c r="H718" s="29">
        <f t="shared" si="10"/>
        <v>0</v>
      </c>
    </row>
    <row r="719" spans="1:8">
      <c r="A719" s="29" t="s">
        <v>322</v>
      </c>
      <c r="B719" s="29" t="s">
        <v>323</v>
      </c>
      <c r="C719" s="29" t="s">
        <v>557</v>
      </c>
      <c r="D719" s="29" t="s">
        <v>1074</v>
      </c>
      <c r="E719" s="29">
        <v>4</v>
      </c>
      <c r="F719" s="29"/>
      <c r="G719" s="29">
        <v>4</v>
      </c>
      <c r="H719" s="29">
        <f t="shared" si="10"/>
        <v>8</v>
      </c>
    </row>
    <row r="720" spans="1:8">
      <c r="A720" s="29" t="s">
        <v>322</v>
      </c>
      <c r="B720" s="29" t="s">
        <v>323</v>
      </c>
      <c r="C720" s="29" t="s">
        <v>891</v>
      </c>
      <c r="D720" s="29" t="s">
        <v>1073</v>
      </c>
      <c r="E720" s="29">
        <v>4</v>
      </c>
      <c r="F720" s="29"/>
      <c r="G720" s="29"/>
      <c r="H720" s="29">
        <f t="shared" si="10"/>
        <v>4</v>
      </c>
    </row>
    <row r="721" spans="1:8">
      <c r="A721" s="29" t="s">
        <v>322</v>
      </c>
      <c r="B721" s="29" t="s">
        <v>323</v>
      </c>
      <c r="C721" s="29" t="s">
        <v>892</v>
      </c>
      <c r="D721" s="29" t="s">
        <v>1073</v>
      </c>
      <c r="E721" s="29"/>
      <c r="F721" s="29"/>
      <c r="G721" s="29"/>
      <c r="H721" s="29">
        <f t="shared" si="10"/>
        <v>0</v>
      </c>
    </row>
    <row r="722" spans="1:8">
      <c r="A722" s="29" t="s">
        <v>322</v>
      </c>
      <c r="B722" s="29" t="s">
        <v>323</v>
      </c>
      <c r="C722" s="29" t="s">
        <v>894</v>
      </c>
      <c r="D722" s="29" t="s">
        <v>1073</v>
      </c>
      <c r="E722" s="29"/>
      <c r="F722" s="29"/>
      <c r="G722" s="29"/>
      <c r="H722" s="29">
        <f t="shared" si="10"/>
        <v>0</v>
      </c>
    </row>
    <row r="723" spans="1:8">
      <c r="A723" s="29" t="s">
        <v>322</v>
      </c>
      <c r="B723" s="29" t="s">
        <v>323</v>
      </c>
      <c r="C723" s="29" t="s">
        <v>903</v>
      </c>
      <c r="D723" s="29" t="s">
        <v>1073</v>
      </c>
      <c r="E723" s="29"/>
      <c r="F723" s="29"/>
      <c r="G723" s="29"/>
      <c r="H723" s="29">
        <f t="shared" si="10"/>
        <v>0</v>
      </c>
    </row>
    <row r="724" spans="1:8">
      <c r="A724" s="29" t="s">
        <v>322</v>
      </c>
      <c r="B724" s="29" t="s">
        <v>323</v>
      </c>
      <c r="C724" s="29" t="s">
        <v>1440</v>
      </c>
      <c r="D724" s="29" t="s">
        <v>1073</v>
      </c>
      <c r="E724" s="29"/>
      <c r="F724" s="29"/>
      <c r="G724" s="29"/>
      <c r="H724" s="29">
        <f t="shared" si="10"/>
        <v>0</v>
      </c>
    </row>
    <row r="725" spans="1:8">
      <c r="A725" s="29" t="s">
        <v>322</v>
      </c>
      <c r="B725" s="29" t="s">
        <v>323</v>
      </c>
      <c r="C725" s="29" t="s">
        <v>932</v>
      </c>
      <c r="D725" s="29" t="s">
        <v>1073</v>
      </c>
      <c r="E725" s="29"/>
      <c r="F725" s="29"/>
      <c r="G725" s="29"/>
      <c r="H725" s="29">
        <f t="shared" si="10"/>
        <v>0</v>
      </c>
    </row>
    <row r="726" spans="1:8">
      <c r="A726" s="29" t="s">
        <v>322</v>
      </c>
      <c r="B726" s="29" t="s">
        <v>323</v>
      </c>
      <c r="C726" s="29" t="s">
        <v>937</v>
      </c>
      <c r="D726" s="29" t="s">
        <v>1074</v>
      </c>
      <c r="E726" s="29">
        <v>4</v>
      </c>
      <c r="F726" s="29"/>
      <c r="G726" s="29"/>
      <c r="H726" s="29">
        <f t="shared" si="10"/>
        <v>4</v>
      </c>
    </row>
    <row r="727" spans="1:8">
      <c r="A727" s="29" t="s">
        <v>322</v>
      </c>
      <c r="B727" s="29" t="s">
        <v>323</v>
      </c>
      <c r="C727" s="29" t="s">
        <v>944</v>
      </c>
      <c r="D727" s="29" t="s">
        <v>1074</v>
      </c>
      <c r="E727" s="29">
        <v>1</v>
      </c>
      <c r="F727" s="29"/>
      <c r="G727" s="29"/>
      <c r="H727" s="29">
        <f t="shared" si="10"/>
        <v>1</v>
      </c>
    </row>
    <row r="728" spans="1:8">
      <c r="A728" s="29" t="s">
        <v>322</v>
      </c>
      <c r="B728" s="29" t="s">
        <v>323</v>
      </c>
      <c r="C728" s="29" t="s">
        <v>965</v>
      </c>
      <c r="D728" s="29" t="s">
        <v>1073</v>
      </c>
      <c r="E728" s="29"/>
      <c r="F728" s="29"/>
      <c r="G728" s="29"/>
      <c r="H728" s="29">
        <f t="shared" ref="H728:H791" si="11">E728+F728+G728</f>
        <v>0</v>
      </c>
    </row>
    <row r="729" spans="1:8">
      <c r="A729" s="29" t="s">
        <v>322</v>
      </c>
      <c r="B729" s="29" t="s">
        <v>323</v>
      </c>
      <c r="C729" s="29" t="s">
        <v>1367</v>
      </c>
      <c r="D729" s="29" t="s">
        <v>1073</v>
      </c>
      <c r="E729" s="29"/>
      <c r="F729" s="29"/>
      <c r="G729" s="29"/>
      <c r="H729" s="29">
        <f t="shared" si="11"/>
        <v>0</v>
      </c>
    </row>
    <row r="730" spans="1:8">
      <c r="A730" s="29" t="s">
        <v>322</v>
      </c>
      <c r="B730" s="29" t="s">
        <v>323</v>
      </c>
      <c r="C730" s="29" t="s">
        <v>989</v>
      </c>
      <c r="D730" s="29" t="s">
        <v>1073</v>
      </c>
      <c r="E730" s="29"/>
      <c r="F730" s="29"/>
      <c r="G730" s="29"/>
      <c r="H730" s="29">
        <f t="shared" si="11"/>
        <v>0</v>
      </c>
    </row>
    <row r="731" spans="1:8">
      <c r="A731" s="29" t="s">
        <v>322</v>
      </c>
      <c r="B731" s="29" t="s">
        <v>323</v>
      </c>
      <c r="C731" s="29" t="s">
        <v>1439</v>
      </c>
      <c r="D731" s="29" t="s">
        <v>1073</v>
      </c>
      <c r="E731" s="29"/>
      <c r="F731" s="29"/>
      <c r="G731" s="29"/>
      <c r="H731" s="29">
        <f t="shared" si="11"/>
        <v>0</v>
      </c>
    </row>
    <row r="732" spans="1:8">
      <c r="A732" s="29" t="s">
        <v>322</v>
      </c>
      <c r="B732" s="29" t="s">
        <v>323</v>
      </c>
      <c r="C732" s="29" t="s">
        <v>990</v>
      </c>
      <c r="D732" s="29" t="s">
        <v>1191</v>
      </c>
      <c r="E732" s="29"/>
      <c r="F732" s="29"/>
      <c r="G732" s="29"/>
      <c r="H732" s="29">
        <f t="shared" si="11"/>
        <v>0</v>
      </c>
    </row>
    <row r="733" spans="1:8">
      <c r="A733" s="29" t="s">
        <v>322</v>
      </c>
      <c r="B733" s="29" t="s">
        <v>323</v>
      </c>
      <c r="C733" s="29" t="s">
        <v>990</v>
      </c>
      <c r="D733" s="29" t="s">
        <v>1073</v>
      </c>
      <c r="E733" s="29"/>
      <c r="F733" s="29"/>
      <c r="G733" s="29"/>
      <c r="H733" s="29">
        <f t="shared" si="11"/>
        <v>0</v>
      </c>
    </row>
    <row r="734" spans="1:8">
      <c r="A734" s="29" t="s">
        <v>322</v>
      </c>
      <c r="B734" s="29" t="s">
        <v>323</v>
      </c>
      <c r="C734" s="29" t="s">
        <v>990</v>
      </c>
      <c r="D734" s="29" t="s">
        <v>1175</v>
      </c>
      <c r="E734" s="29"/>
      <c r="F734" s="29"/>
      <c r="G734" s="29"/>
      <c r="H734" s="29">
        <f t="shared" si="11"/>
        <v>0</v>
      </c>
    </row>
    <row r="735" spans="1:8">
      <c r="A735" s="29" t="s">
        <v>322</v>
      </c>
      <c r="B735" s="29" t="s">
        <v>323</v>
      </c>
      <c r="C735" s="29" t="s">
        <v>990</v>
      </c>
      <c r="D735" s="29" t="s">
        <v>1074</v>
      </c>
      <c r="E735" s="29"/>
      <c r="F735" s="29"/>
      <c r="G735" s="29"/>
      <c r="H735" s="29">
        <f t="shared" si="11"/>
        <v>0</v>
      </c>
    </row>
    <row r="736" spans="1:8">
      <c r="A736" s="29" t="s">
        <v>322</v>
      </c>
      <c r="B736" s="29" t="s">
        <v>323</v>
      </c>
      <c r="C736" s="29" t="s">
        <v>1011</v>
      </c>
      <c r="D736" s="29" t="s">
        <v>1074</v>
      </c>
      <c r="E736" s="29">
        <v>4</v>
      </c>
      <c r="F736" s="29"/>
      <c r="G736" s="29"/>
      <c r="H736" s="29">
        <f t="shared" si="11"/>
        <v>4</v>
      </c>
    </row>
    <row r="737" spans="1:8">
      <c r="A737" s="29" t="s">
        <v>322</v>
      </c>
      <c r="B737" s="29" t="s">
        <v>323</v>
      </c>
      <c r="C737" s="29" t="s">
        <v>1012</v>
      </c>
      <c r="D737" s="29" t="s">
        <v>1073</v>
      </c>
      <c r="E737" s="29"/>
      <c r="F737" s="29"/>
      <c r="G737" s="29"/>
      <c r="H737" s="29">
        <f t="shared" si="11"/>
        <v>0</v>
      </c>
    </row>
    <row r="738" spans="1:8">
      <c r="A738" s="29" t="s">
        <v>322</v>
      </c>
      <c r="B738" s="29" t="s">
        <v>323</v>
      </c>
      <c r="C738" s="29" t="s">
        <v>1025</v>
      </c>
      <c r="D738" s="29" t="s">
        <v>1098</v>
      </c>
      <c r="E738" s="29"/>
      <c r="F738" s="29"/>
      <c r="G738" s="29"/>
      <c r="H738" s="29">
        <f t="shared" si="11"/>
        <v>0</v>
      </c>
    </row>
    <row r="739" spans="1:8">
      <c r="A739" s="29" t="s">
        <v>322</v>
      </c>
      <c r="B739" s="29" t="s">
        <v>323</v>
      </c>
      <c r="C739" s="29" t="s">
        <v>584</v>
      </c>
      <c r="D739" s="29" t="s">
        <v>1098</v>
      </c>
      <c r="E739" s="29"/>
      <c r="F739" s="29"/>
      <c r="G739" s="29"/>
      <c r="H739" s="29">
        <f t="shared" si="11"/>
        <v>0</v>
      </c>
    </row>
    <row r="740" spans="1:8">
      <c r="A740" s="29" t="s">
        <v>324</v>
      </c>
      <c r="B740" s="29" t="s">
        <v>325</v>
      </c>
      <c r="C740" s="29" t="s">
        <v>493</v>
      </c>
      <c r="D740" s="29" t="s">
        <v>1101</v>
      </c>
      <c r="E740" s="29"/>
      <c r="F740" s="29"/>
      <c r="G740" s="29"/>
      <c r="H740" s="29">
        <f t="shared" si="11"/>
        <v>0</v>
      </c>
    </row>
    <row r="741" spans="1:8">
      <c r="A741" s="29" t="s">
        <v>324</v>
      </c>
      <c r="B741" s="29" t="s">
        <v>325</v>
      </c>
      <c r="C741" s="29" t="s">
        <v>694</v>
      </c>
      <c r="D741" s="29" t="s">
        <v>1073</v>
      </c>
      <c r="E741" s="29"/>
      <c r="F741" s="29"/>
      <c r="G741" s="29"/>
      <c r="H741" s="29">
        <f t="shared" si="11"/>
        <v>0</v>
      </c>
    </row>
    <row r="742" spans="1:8">
      <c r="A742" s="29" t="s">
        <v>324</v>
      </c>
      <c r="B742" s="29" t="s">
        <v>325</v>
      </c>
      <c r="C742" s="29" t="s">
        <v>702</v>
      </c>
      <c r="D742" s="29" t="s">
        <v>1101</v>
      </c>
      <c r="E742" s="29"/>
      <c r="F742" s="29"/>
      <c r="G742" s="29"/>
      <c r="H742" s="29">
        <f t="shared" si="11"/>
        <v>0</v>
      </c>
    </row>
    <row r="743" spans="1:8">
      <c r="A743" s="29" t="s">
        <v>324</v>
      </c>
      <c r="B743" s="29" t="s">
        <v>325</v>
      </c>
      <c r="C743" s="29" t="s">
        <v>702</v>
      </c>
      <c r="D743" s="29" t="s">
        <v>1073</v>
      </c>
      <c r="E743" s="29"/>
      <c r="F743" s="29"/>
      <c r="G743" s="29"/>
      <c r="H743" s="29">
        <f t="shared" si="11"/>
        <v>0</v>
      </c>
    </row>
    <row r="744" spans="1:8">
      <c r="A744" s="29" t="s">
        <v>324</v>
      </c>
      <c r="B744" s="29" t="s">
        <v>325</v>
      </c>
      <c r="C744" s="29" t="s">
        <v>705</v>
      </c>
      <c r="D744" s="29" t="s">
        <v>1191</v>
      </c>
      <c r="E744" s="29"/>
      <c r="F744" s="29"/>
      <c r="G744" s="29"/>
      <c r="H744" s="29">
        <f t="shared" si="11"/>
        <v>0</v>
      </c>
    </row>
    <row r="745" spans="1:8">
      <c r="A745" s="29" t="s">
        <v>324</v>
      </c>
      <c r="B745" s="29" t="s">
        <v>325</v>
      </c>
      <c r="C745" s="29" t="s">
        <v>705</v>
      </c>
      <c r="D745" s="29" t="s">
        <v>1074</v>
      </c>
      <c r="E745" s="29"/>
      <c r="F745" s="29"/>
      <c r="G745" s="29"/>
      <c r="H745" s="29">
        <f t="shared" si="11"/>
        <v>0</v>
      </c>
    </row>
    <row r="746" spans="1:8">
      <c r="A746" s="29" t="s">
        <v>324</v>
      </c>
      <c r="B746" s="29" t="s">
        <v>325</v>
      </c>
      <c r="C746" s="29" t="s">
        <v>707</v>
      </c>
      <c r="D746" s="29" t="s">
        <v>1073</v>
      </c>
      <c r="E746" s="29">
        <v>2</v>
      </c>
      <c r="F746" s="29"/>
      <c r="G746" s="29"/>
      <c r="H746" s="29">
        <f t="shared" si="11"/>
        <v>2</v>
      </c>
    </row>
    <row r="747" spans="1:8">
      <c r="A747" s="29" t="s">
        <v>324</v>
      </c>
      <c r="B747" s="29" t="s">
        <v>325</v>
      </c>
      <c r="C747" s="29" t="s">
        <v>707</v>
      </c>
      <c r="D747" s="29" t="s">
        <v>1074</v>
      </c>
      <c r="E747" s="29"/>
      <c r="F747" s="29"/>
      <c r="G747" s="29"/>
      <c r="H747" s="29">
        <f t="shared" si="11"/>
        <v>0</v>
      </c>
    </row>
    <row r="748" spans="1:8">
      <c r="A748" s="29" t="s">
        <v>324</v>
      </c>
      <c r="B748" s="29" t="s">
        <v>325</v>
      </c>
      <c r="C748" s="29" t="s">
        <v>710</v>
      </c>
      <c r="D748" s="29" t="s">
        <v>1073</v>
      </c>
      <c r="E748" s="29"/>
      <c r="F748" s="29"/>
      <c r="G748" s="29"/>
      <c r="H748" s="29">
        <f t="shared" si="11"/>
        <v>0</v>
      </c>
    </row>
    <row r="749" spans="1:8">
      <c r="A749" s="29" t="s">
        <v>324</v>
      </c>
      <c r="B749" s="29" t="s">
        <v>325</v>
      </c>
      <c r="C749" s="29" t="s">
        <v>720</v>
      </c>
      <c r="D749" s="29" t="s">
        <v>1073</v>
      </c>
      <c r="E749" s="29"/>
      <c r="F749" s="29"/>
      <c r="G749" s="29"/>
      <c r="H749" s="29">
        <f t="shared" si="11"/>
        <v>0</v>
      </c>
    </row>
    <row r="750" spans="1:8">
      <c r="A750" s="29" t="s">
        <v>324</v>
      </c>
      <c r="B750" s="29" t="s">
        <v>325</v>
      </c>
      <c r="C750" s="29" t="s">
        <v>726</v>
      </c>
      <c r="D750" s="29" t="s">
        <v>1073</v>
      </c>
      <c r="E750" s="29"/>
      <c r="F750" s="29"/>
      <c r="G750" s="29"/>
      <c r="H750" s="29">
        <f t="shared" si="11"/>
        <v>0</v>
      </c>
    </row>
    <row r="751" spans="1:8">
      <c r="A751" s="29" t="s">
        <v>324</v>
      </c>
      <c r="B751" s="29" t="s">
        <v>325</v>
      </c>
      <c r="C751" s="29" t="s">
        <v>517</v>
      </c>
      <c r="D751" s="29" t="s">
        <v>1075</v>
      </c>
      <c r="E751" s="29"/>
      <c r="F751" s="29"/>
      <c r="G751" s="29"/>
      <c r="H751" s="29">
        <f t="shared" si="11"/>
        <v>0</v>
      </c>
    </row>
    <row r="752" spans="1:8">
      <c r="A752" s="29" t="s">
        <v>324</v>
      </c>
      <c r="B752" s="29" t="s">
        <v>325</v>
      </c>
      <c r="C752" s="29" t="s">
        <v>1438</v>
      </c>
      <c r="D752" s="29" t="s">
        <v>1073</v>
      </c>
      <c r="E752" s="29"/>
      <c r="F752" s="29"/>
      <c r="G752" s="29"/>
      <c r="H752" s="29">
        <f t="shared" si="11"/>
        <v>0</v>
      </c>
    </row>
    <row r="753" spans="1:8">
      <c r="A753" s="29" t="s">
        <v>324</v>
      </c>
      <c r="B753" s="29" t="s">
        <v>325</v>
      </c>
      <c r="C753" s="29" t="s">
        <v>523</v>
      </c>
      <c r="D753" s="29" t="s">
        <v>1098</v>
      </c>
      <c r="E753" s="29"/>
      <c r="F753" s="29"/>
      <c r="G753" s="29"/>
      <c r="H753" s="29">
        <f t="shared" si="11"/>
        <v>0</v>
      </c>
    </row>
    <row r="754" spans="1:8">
      <c r="A754" s="29" t="s">
        <v>324</v>
      </c>
      <c r="B754" s="29" t="s">
        <v>325</v>
      </c>
      <c r="C754" s="29" t="s">
        <v>757</v>
      </c>
      <c r="D754" s="29" t="s">
        <v>1073</v>
      </c>
      <c r="E754" s="29"/>
      <c r="F754" s="29"/>
      <c r="G754" s="29"/>
      <c r="H754" s="29">
        <f t="shared" si="11"/>
        <v>0</v>
      </c>
    </row>
    <row r="755" spans="1:8">
      <c r="A755" s="29" t="s">
        <v>324</v>
      </c>
      <c r="B755" s="29" t="s">
        <v>325</v>
      </c>
      <c r="C755" s="29" t="s">
        <v>761</v>
      </c>
      <c r="D755" s="29" t="s">
        <v>1073</v>
      </c>
      <c r="E755" s="29"/>
      <c r="F755" s="29"/>
      <c r="G755" s="29"/>
      <c r="H755" s="29">
        <f t="shared" si="11"/>
        <v>0</v>
      </c>
    </row>
    <row r="756" spans="1:8">
      <c r="A756" s="29" t="s">
        <v>324</v>
      </c>
      <c r="B756" s="29" t="s">
        <v>325</v>
      </c>
      <c r="C756" s="29" t="s">
        <v>1437</v>
      </c>
      <c r="D756" s="29" t="s">
        <v>1073</v>
      </c>
      <c r="E756" s="29"/>
      <c r="F756" s="29"/>
      <c r="G756" s="29"/>
      <c r="H756" s="29">
        <f t="shared" si="11"/>
        <v>0</v>
      </c>
    </row>
    <row r="757" spans="1:8">
      <c r="A757" s="29" t="s">
        <v>324</v>
      </c>
      <c r="B757" s="29" t="s">
        <v>325</v>
      </c>
      <c r="C757" s="29" t="s">
        <v>776</v>
      </c>
      <c r="D757" s="29" t="s">
        <v>1073</v>
      </c>
      <c r="E757" s="29"/>
      <c r="F757" s="29"/>
      <c r="G757" s="29"/>
      <c r="H757" s="29">
        <f t="shared" si="11"/>
        <v>0</v>
      </c>
    </row>
    <row r="758" spans="1:8">
      <c r="A758" s="29" t="s">
        <v>324</v>
      </c>
      <c r="B758" s="29" t="s">
        <v>325</v>
      </c>
      <c r="C758" s="29" t="s">
        <v>777</v>
      </c>
      <c r="D758" s="29" t="s">
        <v>1436</v>
      </c>
      <c r="E758" s="29"/>
      <c r="F758" s="29"/>
      <c r="G758" s="29"/>
      <c r="H758" s="29">
        <f t="shared" si="11"/>
        <v>0</v>
      </c>
    </row>
    <row r="759" spans="1:8">
      <c r="A759" s="29" t="s">
        <v>324</v>
      </c>
      <c r="B759" s="29" t="s">
        <v>325</v>
      </c>
      <c r="C759" s="29" t="s">
        <v>779</v>
      </c>
      <c r="D759" s="29" t="s">
        <v>1073</v>
      </c>
      <c r="E759" s="29"/>
      <c r="F759" s="29"/>
      <c r="G759" s="29"/>
      <c r="H759" s="29">
        <f t="shared" si="11"/>
        <v>0</v>
      </c>
    </row>
    <row r="760" spans="1:8">
      <c r="A760" s="29" t="s">
        <v>324</v>
      </c>
      <c r="B760" s="29" t="s">
        <v>325</v>
      </c>
      <c r="C760" s="29" t="s">
        <v>782</v>
      </c>
      <c r="D760" s="29" t="s">
        <v>1073</v>
      </c>
      <c r="E760" s="29"/>
      <c r="F760" s="29"/>
      <c r="G760" s="29"/>
      <c r="H760" s="29">
        <f t="shared" si="11"/>
        <v>0</v>
      </c>
    </row>
    <row r="761" spans="1:8">
      <c r="A761" s="29" t="s">
        <v>324</v>
      </c>
      <c r="B761" s="29" t="s">
        <v>325</v>
      </c>
      <c r="C761" s="29" t="s">
        <v>785</v>
      </c>
      <c r="D761" s="29" t="s">
        <v>1073</v>
      </c>
      <c r="E761" s="29"/>
      <c r="F761" s="29"/>
      <c r="G761" s="29"/>
      <c r="H761" s="29">
        <f t="shared" si="11"/>
        <v>0</v>
      </c>
    </row>
    <row r="762" spans="1:8">
      <c r="A762" s="29" t="s">
        <v>324</v>
      </c>
      <c r="B762" s="29" t="s">
        <v>325</v>
      </c>
      <c r="C762" s="29" t="s">
        <v>552</v>
      </c>
      <c r="D762" s="29" t="s">
        <v>1075</v>
      </c>
      <c r="E762" s="29"/>
      <c r="F762" s="29"/>
      <c r="G762" s="29"/>
      <c r="H762" s="29">
        <f t="shared" si="11"/>
        <v>0</v>
      </c>
    </row>
    <row r="763" spans="1:8">
      <c r="A763" s="29" t="s">
        <v>324</v>
      </c>
      <c r="B763" s="29" t="s">
        <v>325</v>
      </c>
      <c r="C763" s="29" t="s">
        <v>827</v>
      </c>
      <c r="D763" s="29" t="s">
        <v>1073</v>
      </c>
      <c r="E763" s="29"/>
      <c r="F763" s="29"/>
      <c r="G763" s="29"/>
      <c r="H763" s="29">
        <f t="shared" si="11"/>
        <v>0</v>
      </c>
    </row>
    <row r="764" spans="1:8">
      <c r="A764" s="29" t="s">
        <v>324</v>
      </c>
      <c r="B764" s="29" t="s">
        <v>325</v>
      </c>
      <c r="C764" s="29" t="s">
        <v>830</v>
      </c>
      <c r="D764" s="29" t="s">
        <v>1073</v>
      </c>
      <c r="E764" s="29"/>
      <c r="F764" s="29"/>
      <c r="G764" s="29"/>
      <c r="H764" s="29">
        <f t="shared" si="11"/>
        <v>0</v>
      </c>
    </row>
    <row r="765" spans="1:8">
      <c r="A765" s="29" t="s">
        <v>324</v>
      </c>
      <c r="B765" s="29" t="s">
        <v>325</v>
      </c>
      <c r="C765" s="29" t="s">
        <v>833</v>
      </c>
      <c r="D765" s="29" t="s">
        <v>1073</v>
      </c>
      <c r="E765" s="29"/>
      <c r="F765" s="29"/>
      <c r="G765" s="29"/>
      <c r="H765" s="29">
        <f t="shared" si="11"/>
        <v>0</v>
      </c>
    </row>
    <row r="766" spans="1:8">
      <c r="A766" s="29" t="s">
        <v>324</v>
      </c>
      <c r="B766" s="29" t="s">
        <v>325</v>
      </c>
      <c r="C766" s="29" t="s">
        <v>858</v>
      </c>
      <c r="D766" s="29" t="s">
        <v>1073</v>
      </c>
      <c r="E766" s="29"/>
      <c r="F766" s="29"/>
      <c r="G766" s="29"/>
      <c r="H766" s="29">
        <f t="shared" si="11"/>
        <v>0</v>
      </c>
    </row>
    <row r="767" spans="1:8">
      <c r="A767" s="29" t="s">
        <v>324</v>
      </c>
      <c r="B767" s="29" t="s">
        <v>325</v>
      </c>
      <c r="C767" s="29" t="s">
        <v>864</v>
      </c>
      <c r="D767" s="29" t="s">
        <v>1073</v>
      </c>
      <c r="E767" s="29"/>
      <c r="F767" s="29"/>
      <c r="G767" s="29"/>
      <c r="H767" s="29">
        <f t="shared" si="11"/>
        <v>0</v>
      </c>
    </row>
    <row r="768" spans="1:8">
      <c r="A768" s="29" t="s">
        <v>324</v>
      </c>
      <c r="B768" s="29" t="s">
        <v>325</v>
      </c>
      <c r="C768" s="29" t="s">
        <v>864</v>
      </c>
      <c r="D768" s="29" t="s">
        <v>1074</v>
      </c>
      <c r="E768" s="29"/>
      <c r="F768" s="29"/>
      <c r="G768" s="29"/>
      <c r="H768" s="29">
        <f t="shared" si="11"/>
        <v>0</v>
      </c>
    </row>
    <row r="769" spans="1:8">
      <c r="A769" s="29" t="s">
        <v>324</v>
      </c>
      <c r="B769" s="29" t="s">
        <v>325</v>
      </c>
      <c r="C769" s="29" t="s">
        <v>868</v>
      </c>
      <c r="D769" s="29" t="s">
        <v>1074</v>
      </c>
      <c r="E769" s="29">
        <v>1</v>
      </c>
      <c r="F769" s="29">
        <v>1</v>
      </c>
      <c r="G769" s="29"/>
      <c r="H769" s="29">
        <f t="shared" si="11"/>
        <v>2</v>
      </c>
    </row>
    <row r="770" spans="1:8">
      <c r="A770" s="29" t="s">
        <v>324</v>
      </c>
      <c r="B770" s="29" t="s">
        <v>325</v>
      </c>
      <c r="C770" s="29" t="s">
        <v>917</v>
      </c>
      <c r="D770" s="29" t="s">
        <v>1073</v>
      </c>
      <c r="E770" s="29"/>
      <c r="F770" s="29"/>
      <c r="G770" s="29"/>
      <c r="H770" s="29">
        <f t="shared" si="11"/>
        <v>0</v>
      </c>
    </row>
    <row r="771" spans="1:8">
      <c r="A771" s="29" t="s">
        <v>324</v>
      </c>
      <c r="B771" s="29" t="s">
        <v>325</v>
      </c>
      <c r="C771" s="29" t="s">
        <v>920</v>
      </c>
      <c r="D771" s="29" t="s">
        <v>1074</v>
      </c>
      <c r="E771" s="29"/>
      <c r="F771" s="29"/>
      <c r="G771" s="29"/>
      <c r="H771" s="29">
        <f t="shared" si="11"/>
        <v>0</v>
      </c>
    </row>
    <row r="772" spans="1:8">
      <c r="A772" s="29" t="s">
        <v>324</v>
      </c>
      <c r="B772" s="29" t="s">
        <v>325</v>
      </c>
      <c r="C772" s="29" t="s">
        <v>566</v>
      </c>
      <c r="D772" s="29" t="s">
        <v>1073</v>
      </c>
      <c r="E772" s="29"/>
      <c r="F772" s="29"/>
      <c r="G772" s="29"/>
      <c r="H772" s="29">
        <f t="shared" si="11"/>
        <v>0</v>
      </c>
    </row>
    <row r="773" spans="1:8">
      <c r="A773" s="29" t="s">
        <v>324</v>
      </c>
      <c r="B773" s="29" t="s">
        <v>325</v>
      </c>
      <c r="C773" s="29" t="s">
        <v>1282</v>
      </c>
      <c r="D773" s="29" t="s">
        <v>1073</v>
      </c>
      <c r="E773" s="29"/>
      <c r="F773" s="29"/>
      <c r="G773" s="29"/>
      <c r="H773" s="29">
        <f t="shared" si="11"/>
        <v>0</v>
      </c>
    </row>
    <row r="774" spans="1:8">
      <c r="A774" s="29" t="s">
        <v>324</v>
      </c>
      <c r="B774" s="29" t="s">
        <v>325</v>
      </c>
      <c r="C774" s="29" t="s">
        <v>574</v>
      </c>
      <c r="D774" s="29" t="s">
        <v>1074</v>
      </c>
      <c r="E774" s="29"/>
      <c r="F774" s="29"/>
      <c r="G774" s="29"/>
      <c r="H774" s="29">
        <f t="shared" si="11"/>
        <v>0</v>
      </c>
    </row>
    <row r="775" spans="1:8">
      <c r="A775" s="29" t="s">
        <v>324</v>
      </c>
      <c r="B775" s="29" t="s">
        <v>325</v>
      </c>
      <c r="C775" s="29" t="s">
        <v>1435</v>
      </c>
      <c r="D775" s="29" t="s">
        <v>1074</v>
      </c>
      <c r="E775" s="29"/>
      <c r="F775" s="29"/>
      <c r="G775" s="29"/>
      <c r="H775" s="29">
        <f t="shared" si="11"/>
        <v>0</v>
      </c>
    </row>
    <row r="776" spans="1:8">
      <c r="A776" s="29" t="s">
        <v>324</v>
      </c>
      <c r="B776" s="29" t="s">
        <v>325</v>
      </c>
      <c r="C776" s="29" t="s">
        <v>1002</v>
      </c>
      <c r="D776" s="29" t="s">
        <v>1073</v>
      </c>
      <c r="E776" s="29"/>
      <c r="F776" s="29"/>
      <c r="G776" s="29"/>
      <c r="H776" s="29">
        <f t="shared" si="11"/>
        <v>0</v>
      </c>
    </row>
    <row r="777" spans="1:8">
      <c r="A777" s="29" t="s">
        <v>324</v>
      </c>
      <c r="B777" s="29" t="s">
        <v>325</v>
      </c>
      <c r="C777" s="29" t="s">
        <v>1020</v>
      </c>
      <c r="D777" s="29" t="s">
        <v>1073</v>
      </c>
      <c r="E777" s="29"/>
      <c r="F777" s="29"/>
      <c r="G777" s="29"/>
      <c r="H777" s="29">
        <f t="shared" si="11"/>
        <v>0</v>
      </c>
    </row>
    <row r="778" spans="1:8">
      <c r="A778" s="29" t="s">
        <v>324</v>
      </c>
      <c r="B778" s="29" t="s">
        <v>325</v>
      </c>
      <c r="C778" s="29" t="s">
        <v>1042</v>
      </c>
      <c r="D778" s="29" t="s">
        <v>1074</v>
      </c>
      <c r="E778" s="29"/>
      <c r="F778" s="29"/>
      <c r="G778" s="29"/>
      <c r="H778" s="29">
        <f t="shared" si="11"/>
        <v>0</v>
      </c>
    </row>
    <row r="779" spans="1:8">
      <c r="A779" s="29" t="s">
        <v>326</v>
      </c>
      <c r="B779" s="29" t="s">
        <v>327</v>
      </c>
      <c r="C779" s="29" t="s">
        <v>1434</v>
      </c>
      <c r="D779" s="29" t="s">
        <v>1073</v>
      </c>
      <c r="E779" s="29">
        <v>3</v>
      </c>
      <c r="F779" s="29">
        <v>5</v>
      </c>
      <c r="G779" s="29"/>
      <c r="H779" s="29">
        <f t="shared" si="11"/>
        <v>8</v>
      </c>
    </row>
    <row r="780" spans="1:8">
      <c r="A780" s="29" t="s">
        <v>326</v>
      </c>
      <c r="B780" s="29" t="s">
        <v>327</v>
      </c>
      <c r="C780" s="29" t="s">
        <v>1433</v>
      </c>
      <c r="D780" s="29" t="s">
        <v>1073</v>
      </c>
      <c r="E780" s="29"/>
      <c r="F780" s="29"/>
      <c r="G780" s="29"/>
      <c r="H780" s="29">
        <f t="shared" si="11"/>
        <v>0</v>
      </c>
    </row>
    <row r="781" spans="1:8">
      <c r="A781" s="29" t="s">
        <v>326</v>
      </c>
      <c r="B781" s="29" t="s">
        <v>327</v>
      </c>
      <c r="C781" s="29" t="s">
        <v>726</v>
      </c>
      <c r="D781" s="29" t="s">
        <v>1073</v>
      </c>
      <c r="E781" s="29"/>
      <c r="F781" s="29"/>
      <c r="G781" s="29"/>
      <c r="H781" s="29">
        <f t="shared" si="11"/>
        <v>0</v>
      </c>
    </row>
    <row r="782" spans="1:8">
      <c r="A782" s="29" t="s">
        <v>326</v>
      </c>
      <c r="B782" s="29" t="s">
        <v>327</v>
      </c>
      <c r="C782" s="29" t="s">
        <v>1424</v>
      </c>
      <c r="D782" s="29" t="s">
        <v>1073</v>
      </c>
      <c r="E782" s="29"/>
      <c r="F782" s="29"/>
      <c r="G782" s="29"/>
      <c r="H782" s="29">
        <f t="shared" si="11"/>
        <v>0</v>
      </c>
    </row>
    <row r="783" spans="1:8">
      <c r="A783" s="29" t="s">
        <v>326</v>
      </c>
      <c r="B783" s="29" t="s">
        <v>327</v>
      </c>
      <c r="C783" s="29" t="s">
        <v>539</v>
      </c>
      <c r="D783" s="29" t="s">
        <v>1073</v>
      </c>
      <c r="E783" s="29"/>
      <c r="F783" s="29">
        <v>10</v>
      </c>
      <c r="G783" s="29"/>
      <c r="H783" s="29">
        <f t="shared" si="11"/>
        <v>10</v>
      </c>
    </row>
    <row r="784" spans="1:8">
      <c r="A784" s="29" t="s">
        <v>326</v>
      </c>
      <c r="B784" s="29" t="s">
        <v>327</v>
      </c>
      <c r="C784" s="29" t="s">
        <v>539</v>
      </c>
      <c r="D784" s="29" t="s">
        <v>1074</v>
      </c>
      <c r="E784" s="29"/>
      <c r="F784" s="29">
        <v>10</v>
      </c>
      <c r="G784" s="29"/>
      <c r="H784" s="29">
        <f t="shared" si="11"/>
        <v>10</v>
      </c>
    </row>
    <row r="785" spans="1:8">
      <c r="A785" s="29" t="s">
        <v>326</v>
      </c>
      <c r="B785" s="29" t="s">
        <v>327</v>
      </c>
      <c r="C785" s="29" t="s">
        <v>1432</v>
      </c>
      <c r="D785" s="29" t="s">
        <v>1073</v>
      </c>
      <c r="E785" s="29"/>
      <c r="F785" s="29"/>
      <c r="G785" s="29"/>
      <c r="H785" s="29">
        <f t="shared" si="11"/>
        <v>0</v>
      </c>
    </row>
    <row r="786" spans="1:8">
      <c r="A786" s="29" t="s">
        <v>326</v>
      </c>
      <c r="B786" s="29" t="s">
        <v>327</v>
      </c>
      <c r="C786" s="29" t="s">
        <v>1432</v>
      </c>
      <c r="D786" s="29" t="s">
        <v>1074</v>
      </c>
      <c r="E786" s="29"/>
      <c r="F786" s="29"/>
      <c r="G786" s="29"/>
      <c r="H786" s="29">
        <f t="shared" si="11"/>
        <v>0</v>
      </c>
    </row>
    <row r="787" spans="1:8">
      <c r="A787" s="29" t="s">
        <v>326</v>
      </c>
      <c r="B787" s="29" t="s">
        <v>327</v>
      </c>
      <c r="C787" s="29" t="s">
        <v>796</v>
      </c>
      <c r="D787" s="29" t="s">
        <v>1073</v>
      </c>
      <c r="E787" s="29"/>
      <c r="F787" s="29"/>
      <c r="G787" s="29"/>
      <c r="H787" s="29">
        <f t="shared" si="11"/>
        <v>0</v>
      </c>
    </row>
    <row r="788" spans="1:8">
      <c r="A788" s="29" t="s">
        <v>326</v>
      </c>
      <c r="B788" s="29" t="s">
        <v>327</v>
      </c>
      <c r="C788" s="29" t="s">
        <v>796</v>
      </c>
      <c r="D788" s="29" t="s">
        <v>1093</v>
      </c>
      <c r="E788" s="29"/>
      <c r="F788" s="29">
        <v>6</v>
      </c>
      <c r="G788" s="29"/>
      <c r="H788" s="29">
        <f t="shared" si="11"/>
        <v>6</v>
      </c>
    </row>
    <row r="789" spans="1:8">
      <c r="A789" s="29" t="s">
        <v>326</v>
      </c>
      <c r="B789" s="29" t="s">
        <v>327</v>
      </c>
      <c r="C789" s="29" t="s">
        <v>796</v>
      </c>
      <c r="D789" s="29" t="s">
        <v>1074</v>
      </c>
      <c r="E789" s="29"/>
      <c r="F789" s="29"/>
      <c r="G789" s="29"/>
      <c r="H789" s="29">
        <f t="shared" si="11"/>
        <v>0</v>
      </c>
    </row>
    <row r="790" spans="1:8">
      <c r="A790" s="29" t="s">
        <v>326</v>
      </c>
      <c r="B790" s="29" t="s">
        <v>327</v>
      </c>
      <c r="C790" s="29" t="s">
        <v>1389</v>
      </c>
      <c r="D790" s="29" t="s">
        <v>1073</v>
      </c>
      <c r="E790" s="29"/>
      <c r="F790" s="29"/>
      <c r="G790" s="29"/>
      <c r="H790" s="29">
        <f t="shared" si="11"/>
        <v>0</v>
      </c>
    </row>
    <row r="791" spans="1:8">
      <c r="A791" s="29" t="s">
        <v>326</v>
      </c>
      <c r="B791" s="29" t="s">
        <v>327</v>
      </c>
      <c r="C791" s="29" t="s">
        <v>1431</v>
      </c>
      <c r="D791" s="29" t="s">
        <v>1175</v>
      </c>
      <c r="E791" s="29"/>
      <c r="F791" s="29"/>
      <c r="G791" s="29"/>
      <c r="H791" s="29">
        <f t="shared" si="11"/>
        <v>0</v>
      </c>
    </row>
    <row r="792" spans="1:8">
      <c r="A792" s="29" t="s">
        <v>326</v>
      </c>
      <c r="B792" s="29" t="s">
        <v>327</v>
      </c>
      <c r="C792" s="29" t="s">
        <v>1430</v>
      </c>
      <c r="D792" s="29" t="s">
        <v>1073</v>
      </c>
      <c r="E792" s="29"/>
      <c r="F792" s="29"/>
      <c r="G792" s="29"/>
      <c r="H792" s="29">
        <f t="shared" ref="H792:H855" si="12">E792+F792+G792</f>
        <v>0</v>
      </c>
    </row>
    <row r="793" spans="1:8">
      <c r="A793" s="29" t="s">
        <v>326</v>
      </c>
      <c r="B793" s="29" t="s">
        <v>327</v>
      </c>
      <c r="C793" s="29" t="s">
        <v>1429</v>
      </c>
      <c r="D793" s="29" t="s">
        <v>1073</v>
      </c>
      <c r="E793" s="29"/>
      <c r="F793" s="29"/>
      <c r="G793" s="29"/>
      <c r="H793" s="29">
        <f t="shared" si="12"/>
        <v>0</v>
      </c>
    </row>
    <row r="794" spans="1:8">
      <c r="A794" s="29" t="s">
        <v>326</v>
      </c>
      <c r="B794" s="29" t="s">
        <v>327</v>
      </c>
      <c r="C794" s="29" t="s">
        <v>1351</v>
      </c>
      <c r="D794" s="29" t="s">
        <v>1073</v>
      </c>
      <c r="E794" s="29"/>
      <c r="F794" s="29">
        <v>8</v>
      </c>
      <c r="G794" s="29"/>
      <c r="H794" s="29">
        <f t="shared" si="12"/>
        <v>8</v>
      </c>
    </row>
    <row r="795" spans="1:8">
      <c r="A795" s="29" t="s">
        <v>326</v>
      </c>
      <c r="B795" s="29" t="s">
        <v>327</v>
      </c>
      <c r="C795" s="29" t="s">
        <v>1427</v>
      </c>
      <c r="D795" s="29" t="s">
        <v>1073</v>
      </c>
      <c r="E795" s="29"/>
      <c r="F795" s="29"/>
      <c r="G795" s="29"/>
      <c r="H795" s="29">
        <f t="shared" si="12"/>
        <v>0</v>
      </c>
    </row>
    <row r="796" spans="1:8">
      <c r="A796" s="29" t="s">
        <v>326</v>
      </c>
      <c r="B796" s="29" t="s">
        <v>327</v>
      </c>
      <c r="C796" s="29" t="s">
        <v>1426</v>
      </c>
      <c r="D796" s="29" t="s">
        <v>1073</v>
      </c>
      <c r="E796" s="29"/>
      <c r="F796" s="29"/>
      <c r="G796" s="29"/>
      <c r="H796" s="29">
        <f t="shared" si="12"/>
        <v>0</v>
      </c>
    </row>
    <row r="797" spans="1:8">
      <c r="A797" s="29" t="s">
        <v>326</v>
      </c>
      <c r="B797" s="29" t="s">
        <v>327</v>
      </c>
      <c r="C797" s="29" t="s">
        <v>1425</v>
      </c>
      <c r="D797" s="29" t="s">
        <v>1074</v>
      </c>
      <c r="E797" s="29"/>
      <c r="F797" s="29"/>
      <c r="G797" s="29"/>
      <c r="H797" s="29">
        <f t="shared" si="12"/>
        <v>0</v>
      </c>
    </row>
    <row r="798" spans="1:8">
      <c r="A798" s="29" t="s">
        <v>326</v>
      </c>
      <c r="B798" s="29" t="s">
        <v>327</v>
      </c>
      <c r="C798" s="29" t="s">
        <v>1024</v>
      </c>
      <c r="D798" s="29" t="s">
        <v>1091</v>
      </c>
      <c r="E798" s="29"/>
      <c r="F798" s="29"/>
      <c r="G798" s="29"/>
      <c r="H798" s="29">
        <f t="shared" si="12"/>
        <v>0</v>
      </c>
    </row>
    <row r="799" spans="1:8">
      <c r="A799" s="29" t="s">
        <v>326</v>
      </c>
      <c r="B799" s="29" t="s">
        <v>327</v>
      </c>
      <c r="C799" s="29" t="s">
        <v>1024</v>
      </c>
      <c r="D799" s="29" t="s">
        <v>1093</v>
      </c>
      <c r="E799" s="29"/>
      <c r="F799" s="29"/>
      <c r="G799" s="29"/>
      <c r="H799" s="29">
        <f t="shared" si="12"/>
        <v>0</v>
      </c>
    </row>
    <row r="800" spans="1:8">
      <c r="A800" s="29" t="s">
        <v>326</v>
      </c>
      <c r="B800" s="29" t="s">
        <v>327</v>
      </c>
      <c r="C800" s="29" t="s">
        <v>1054</v>
      </c>
      <c r="D800" s="29" t="s">
        <v>1074</v>
      </c>
      <c r="E800" s="29"/>
      <c r="F800" s="29"/>
      <c r="G800" s="29"/>
      <c r="H800" s="29">
        <f t="shared" si="12"/>
        <v>0</v>
      </c>
    </row>
    <row r="801" spans="1:8">
      <c r="A801" s="29" t="s">
        <v>328</v>
      </c>
      <c r="B801" s="29" t="s">
        <v>329</v>
      </c>
      <c r="C801" s="29" t="s">
        <v>652</v>
      </c>
      <c r="D801" s="29" t="s">
        <v>1101</v>
      </c>
      <c r="E801" s="29"/>
      <c r="F801" s="29"/>
      <c r="G801" s="29"/>
      <c r="H801" s="29">
        <f t="shared" si="12"/>
        <v>0</v>
      </c>
    </row>
    <row r="802" spans="1:8">
      <c r="A802" s="29" t="s">
        <v>328</v>
      </c>
      <c r="B802" s="29" t="s">
        <v>329</v>
      </c>
      <c r="C802" s="29" t="s">
        <v>1744</v>
      </c>
      <c r="D802" s="29" t="s">
        <v>1398</v>
      </c>
      <c r="E802" s="29">
        <v>15</v>
      </c>
      <c r="F802" s="29"/>
      <c r="G802" s="29"/>
      <c r="H802" s="29">
        <f t="shared" si="12"/>
        <v>15</v>
      </c>
    </row>
    <row r="803" spans="1:8">
      <c r="A803" s="29" t="s">
        <v>328</v>
      </c>
      <c r="B803" s="29" t="s">
        <v>329</v>
      </c>
      <c r="C803" s="29" t="s">
        <v>1745</v>
      </c>
      <c r="D803" s="29" t="s">
        <v>1074</v>
      </c>
      <c r="E803" s="29">
        <v>2</v>
      </c>
      <c r="F803" s="29"/>
      <c r="G803" s="29"/>
      <c r="H803" s="29">
        <f t="shared" si="12"/>
        <v>2</v>
      </c>
    </row>
    <row r="804" spans="1:8">
      <c r="A804" s="29" t="s">
        <v>328</v>
      </c>
      <c r="B804" s="29" t="s">
        <v>329</v>
      </c>
      <c r="C804" s="29" t="s">
        <v>1746</v>
      </c>
      <c r="D804" s="29" t="s">
        <v>1703</v>
      </c>
      <c r="E804" s="29"/>
      <c r="F804" s="29"/>
      <c r="G804" s="29"/>
      <c r="H804" s="29">
        <f t="shared" si="12"/>
        <v>0</v>
      </c>
    </row>
    <row r="805" spans="1:8">
      <c r="A805" s="29" t="s">
        <v>328</v>
      </c>
      <c r="B805" s="29" t="s">
        <v>329</v>
      </c>
      <c r="C805" s="29" t="s">
        <v>1747</v>
      </c>
      <c r="D805" s="29" t="s">
        <v>1398</v>
      </c>
      <c r="E805" s="29">
        <v>16</v>
      </c>
      <c r="F805" s="29"/>
      <c r="G805" s="29"/>
      <c r="H805" s="29">
        <f t="shared" si="12"/>
        <v>16</v>
      </c>
    </row>
    <row r="806" spans="1:8">
      <c r="A806" s="29" t="s">
        <v>328</v>
      </c>
      <c r="B806" s="29" t="s">
        <v>329</v>
      </c>
      <c r="C806" s="29" t="s">
        <v>1167</v>
      </c>
      <c r="D806" s="29" t="s">
        <v>1073</v>
      </c>
      <c r="E806" s="29"/>
      <c r="F806" s="29"/>
      <c r="G806" s="29"/>
      <c r="H806" s="29">
        <f t="shared" si="12"/>
        <v>0</v>
      </c>
    </row>
    <row r="807" spans="1:8">
      <c r="A807" s="29" t="s">
        <v>328</v>
      </c>
      <c r="B807" s="29" t="s">
        <v>329</v>
      </c>
      <c r="C807" s="29" t="s">
        <v>1748</v>
      </c>
      <c r="D807" s="29" t="s">
        <v>1398</v>
      </c>
      <c r="E807" s="29">
        <v>8</v>
      </c>
      <c r="F807" s="29"/>
      <c r="G807" s="29"/>
      <c r="H807" s="29">
        <f t="shared" si="12"/>
        <v>8</v>
      </c>
    </row>
    <row r="808" spans="1:8">
      <c r="A808" s="29" t="s">
        <v>328</v>
      </c>
      <c r="B808" s="29" t="s">
        <v>329</v>
      </c>
      <c r="C808" s="29" t="s">
        <v>1749</v>
      </c>
      <c r="D808" s="29" t="s">
        <v>1398</v>
      </c>
      <c r="E808" s="29">
        <v>1</v>
      </c>
      <c r="F808" s="29"/>
      <c r="G808" s="29"/>
      <c r="H808" s="29">
        <f t="shared" si="12"/>
        <v>1</v>
      </c>
    </row>
    <row r="809" spans="1:8">
      <c r="A809" s="29" t="s">
        <v>328</v>
      </c>
      <c r="B809" s="29" t="s">
        <v>329</v>
      </c>
      <c r="C809" s="29" t="s">
        <v>1750</v>
      </c>
      <c r="D809" s="29" t="s">
        <v>1080</v>
      </c>
      <c r="E809" s="29">
        <v>7</v>
      </c>
      <c r="F809" s="29"/>
      <c r="G809" s="29"/>
      <c r="H809" s="29">
        <f t="shared" si="12"/>
        <v>7</v>
      </c>
    </row>
    <row r="810" spans="1:8">
      <c r="A810" s="29" t="s">
        <v>328</v>
      </c>
      <c r="B810" s="29" t="s">
        <v>329</v>
      </c>
      <c r="C810" s="29" t="s">
        <v>514</v>
      </c>
      <c r="D810" s="29" t="s">
        <v>1075</v>
      </c>
      <c r="E810" s="29"/>
      <c r="F810" s="29"/>
      <c r="G810" s="29"/>
      <c r="H810" s="29">
        <f t="shared" si="12"/>
        <v>0</v>
      </c>
    </row>
    <row r="811" spans="1:8">
      <c r="A811" s="29" t="s">
        <v>328</v>
      </c>
      <c r="B811" s="29" t="s">
        <v>329</v>
      </c>
      <c r="C811" s="29" t="s">
        <v>524</v>
      </c>
      <c r="D811" s="29" t="s">
        <v>1074</v>
      </c>
      <c r="E811" s="29"/>
      <c r="F811" s="29"/>
      <c r="G811" s="29"/>
      <c r="H811" s="29">
        <f t="shared" si="12"/>
        <v>0</v>
      </c>
    </row>
    <row r="812" spans="1:8">
      <c r="A812" s="29" t="s">
        <v>328</v>
      </c>
      <c r="B812" s="29" t="s">
        <v>329</v>
      </c>
      <c r="C812" s="29" t="s">
        <v>1424</v>
      </c>
      <c r="D812" s="29" t="s">
        <v>1073</v>
      </c>
      <c r="E812" s="29"/>
      <c r="F812" s="29"/>
      <c r="G812" s="29"/>
      <c r="H812" s="29">
        <f t="shared" si="12"/>
        <v>0</v>
      </c>
    </row>
    <row r="813" spans="1:8">
      <c r="A813" s="29" t="s">
        <v>328</v>
      </c>
      <c r="B813" s="29" t="s">
        <v>329</v>
      </c>
      <c r="C813" s="29" t="s">
        <v>1423</v>
      </c>
      <c r="D813" s="29" t="s">
        <v>1073</v>
      </c>
      <c r="E813" s="29"/>
      <c r="F813" s="29"/>
      <c r="G813" s="29"/>
      <c r="H813" s="29">
        <f t="shared" si="12"/>
        <v>0</v>
      </c>
    </row>
    <row r="814" spans="1:8">
      <c r="A814" s="29" t="s">
        <v>328</v>
      </c>
      <c r="B814" s="29" t="s">
        <v>329</v>
      </c>
      <c r="C814" s="29" t="s">
        <v>797</v>
      </c>
      <c r="D814" s="29" t="s">
        <v>1073</v>
      </c>
      <c r="E814" s="29"/>
      <c r="F814" s="29"/>
      <c r="G814" s="29"/>
      <c r="H814" s="29">
        <f t="shared" si="12"/>
        <v>0</v>
      </c>
    </row>
    <row r="815" spans="1:8">
      <c r="A815" s="29" t="s">
        <v>328</v>
      </c>
      <c r="B815" s="29" t="s">
        <v>329</v>
      </c>
      <c r="C815" s="29" t="s">
        <v>1164</v>
      </c>
      <c r="D815" s="29" t="s">
        <v>1077</v>
      </c>
      <c r="E815" s="29">
        <v>1</v>
      </c>
      <c r="F815" s="29"/>
      <c r="G815" s="29"/>
      <c r="H815" s="29">
        <f t="shared" si="12"/>
        <v>1</v>
      </c>
    </row>
    <row r="816" spans="1:8">
      <c r="A816" s="29" t="s">
        <v>328</v>
      </c>
      <c r="B816" s="29" t="s">
        <v>329</v>
      </c>
      <c r="C816" s="29" t="s">
        <v>821</v>
      </c>
      <c r="D816" s="29" t="s">
        <v>1073</v>
      </c>
      <c r="E816" s="29"/>
      <c r="F816" s="29"/>
      <c r="G816" s="29"/>
      <c r="H816" s="29">
        <f t="shared" si="12"/>
        <v>0</v>
      </c>
    </row>
    <row r="817" spans="1:8">
      <c r="A817" s="29" t="s">
        <v>328</v>
      </c>
      <c r="B817" s="29" t="s">
        <v>329</v>
      </c>
      <c r="C817" s="29" t="s">
        <v>866</v>
      </c>
      <c r="D817" s="29" t="s">
        <v>1073</v>
      </c>
      <c r="E817" s="29">
        <v>3</v>
      </c>
      <c r="F817" s="29"/>
      <c r="G817" s="29"/>
      <c r="H817" s="29">
        <f t="shared" si="12"/>
        <v>3</v>
      </c>
    </row>
    <row r="818" spans="1:8">
      <c r="A818" s="29" t="s">
        <v>328</v>
      </c>
      <c r="B818" s="29" t="s">
        <v>329</v>
      </c>
      <c r="C818" s="29" t="s">
        <v>873</v>
      </c>
      <c r="D818" s="29" t="s">
        <v>1073</v>
      </c>
      <c r="E818" s="29"/>
      <c r="F818" s="29"/>
      <c r="G818" s="29"/>
      <c r="H818" s="29">
        <f t="shared" si="12"/>
        <v>0</v>
      </c>
    </row>
    <row r="819" spans="1:8">
      <c r="A819" s="29" t="s">
        <v>328</v>
      </c>
      <c r="B819" s="29" t="s">
        <v>329</v>
      </c>
      <c r="C819" s="29" t="s">
        <v>1421</v>
      </c>
      <c r="D819" s="29" t="s">
        <v>1093</v>
      </c>
      <c r="E819" s="29"/>
      <c r="F819" s="29"/>
      <c r="G819" s="29"/>
      <c r="H819" s="29">
        <f t="shared" si="12"/>
        <v>0</v>
      </c>
    </row>
    <row r="820" spans="1:8">
      <c r="A820" s="29" t="s">
        <v>328</v>
      </c>
      <c r="B820" s="29" t="s">
        <v>329</v>
      </c>
      <c r="C820" s="29" t="s">
        <v>1420</v>
      </c>
      <c r="D820" s="29" t="s">
        <v>1073</v>
      </c>
      <c r="E820" s="29"/>
      <c r="F820" s="29"/>
      <c r="G820" s="29"/>
      <c r="H820" s="29">
        <f t="shared" si="12"/>
        <v>0</v>
      </c>
    </row>
    <row r="821" spans="1:8">
      <c r="A821" s="29" t="s">
        <v>328</v>
      </c>
      <c r="B821" s="29" t="s">
        <v>329</v>
      </c>
      <c r="C821" s="29" t="s">
        <v>1419</v>
      </c>
      <c r="D821" s="29" t="s">
        <v>1074</v>
      </c>
      <c r="E821" s="29"/>
      <c r="F821" s="29"/>
      <c r="G821" s="29"/>
      <c r="H821" s="29">
        <f t="shared" si="12"/>
        <v>0</v>
      </c>
    </row>
    <row r="822" spans="1:8">
      <c r="A822" s="29" t="s">
        <v>328</v>
      </c>
      <c r="B822" s="29" t="s">
        <v>329</v>
      </c>
      <c r="C822" s="29" t="s">
        <v>1418</v>
      </c>
      <c r="D822" s="29" t="s">
        <v>1073</v>
      </c>
      <c r="E822" s="29"/>
      <c r="F822" s="29"/>
      <c r="G822" s="29"/>
      <c r="H822" s="29">
        <f t="shared" si="12"/>
        <v>0</v>
      </c>
    </row>
    <row r="823" spans="1:8">
      <c r="A823" s="29" t="s">
        <v>328</v>
      </c>
      <c r="B823" s="29" t="s">
        <v>329</v>
      </c>
      <c r="C823" s="29" t="s">
        <v>1418</v>
      </c>
      <c r="D823" s="29" t="s">
        <v>1093</v>
      </c>
      <c r="E823" s="29"/>
      <c r="F823" s="29"/>
      <c r="G823" s="29"/>
      <c r="H823" s="29">
        <f t="shared" si="12"/>
        <v>0</v>
      </c>
    </row>
    <row r="824" spans="1:8">
      <c r="A824" s="29" t="s">
        <v>328</v>
      </c>
      <c r="B824" s="29" t="s">
        <v>329</v>
      </c>
      <c r="C824" s="29" t="s">
        <v>987</v>
      </c>
      <c r="D824" s="29" t="s">
        <v>1074</v>
      </c>
      <c r="E824" s="29"/>
      <c r="F824" s="29"/>
      <c r="G824" s="29"/>
      <c r="H824" s="29">
        <f t="shared" si="12"/>
        <v>0</v>
      </c>
    </row>
    <row r="825" spans="1:8">
      <c r="A825" s="29" t="s">
        <v>328</v>
      </c>
      <c r="B825" s="29" t="s">
        <v>329</v>
      </c>
      <c r="C825" s="29" t="s">
        <v>1004</v>
      </c>
      <c r="D825" s="29" t="s">
        <v>1074</v>
      </c>
      <c r="E825" s="29"/>
      <c r="F825" s="29"/>
      <c r="G825" s="29"/>
      <c r="H825" s="29">
        <f t="shared" si="12"/>
        <v>0</v>
      </c>
    </row>
    <row r="826" spans="1:8">
      <c r="A826" s="29" t="s">
        <v>328</v>
      </c>
      <c r="B826" s="29" t="s">
        <v>329</v>
      </c>
      <c r="C826" s="29" t="s">
        <v>1416</v>
      </c>
      <c r="D826" s="29" t="s">
        <v>1095</v>
      </c>
      <c r="E826" s="29"/>
      <c r="F826" s="29"/>
      <c r="G826" s="29"/>
      <c r="H826" s="29">
        <f t="shared" si="12"/>
        <v>0</v>
      </c>
    </row>
    <row r="827" spans="1:8">
      <c r="A827" s="29" t="s">
        <v>330</v>
      </c>
      <c r="B827" s="29" t="s">
        <v>331</v>
      </c>
      <c r="C827" s="29" t="s">
        <v>1415</v>
      </c>
      <c r="D827" s="29" t="s">
        <v>1095</v>
      </c>
      <c r="E827" s="29"/>
      <c r="F827" s="29"/>
      <c r="G827" s="29"/>
      <c r="H827" s="29">
        <f t="shared" si="12"/>
        <v>0</v>
      </c>
    </row>
    <row r="828" spans="1:8">
      <c r="A828" s="29" t="s">
        <v>330</v>
      </c>
      <c r="B828" s="29" t="s">
        <v>331</v>
      </c>
      <c r="C828" s="29" t="s">
        <v>1414</v>
      </c>
      <c r="D828" s="29" t="s">
        <v>1175</v>
      </c>
      <c r="E828" s="29"/>
      <c r="F828" s="29"/>
      <c r="G828" s="29"/>
      <c r="H828" s="29">
        <f t="shared" si="12"/>
        <v>0</v>
      </c>
    </row>
    <row r="829" spans="1:8">
      <c r="A829" s="29" t="s">
        <v>330</v>
      </c>
      <c r="B829" s="29" t="s">
        <v>331</v>
      </c>
      <c r="C829" s="29" t="s">
        <v>1413</v>
      </c>
      <c r="D829" s="29" t="s">
        <v>1073</v>
      </c>
      <c r="E829" s="29"/>
      <c r="F829" s="29"/>
      <c r="G829" s="29"/>
      <c r="H829" s="29">
        <f t="shared" si="12"/>
        <v>0</v>
      </c>
    </row>
    <row r="830" spans="1:8">
      <c r="A830" s="29" t="s">
        <v>330</v>
      </c>
      <c r="B830" s="29" t="s">
        <v>331</v>
      </c>
      <c r="C830" s="29" t="s">
        <v>526</v>
      </c>
      <c r="D830" s="29" t="s">
        <v>1075</v>
      </c>
      <c r="E830" s="29"/>
      <c r="F830" s="29"/>
      <c r="G830" s="29"/>
      <c r="H830" s="29">
        <f t="shared" si="12"/>
        <v>0</v>
      </c>
    </row>
    <row r="831" spans="1:8">
      <c r="A831" s="29" t="s">
        <v>330</v>
      </c>
      <c r="B831" s="29" t="s">
        <v>331</v>
      </c>
      <c r="C831" s="29" t="s">
        <v>1412</v>
      </c>
      <c r="D831" s="29" t="s">
        <v>1073</v>
      </c>
      <c r="E831" s="29"/>
      <c r="F831" s="29"/>
      <c r="G831" s="29"/>
      <c r="H831" s="29">
        <f t="shared" si="12"/>
        <v>0</v>
      </c>
    </row>
    <row r="832" spans="1:8">
      <c r="A832" s="29" t="s">
        <v>330</v>
      </c>
      <c r="B832" s="29" t="s">
        <v>331</v>
      </c>
      <c r="C832" s="29" t="s">
        <v>1411</v>
      </c>
      <c r="D832" s="29" t="s">
        <v>1073</v>
      </c>
      <c r="E832" s="29"/>
      <c r="F832" s="29"/>
      <c r="G832" s="29"/>
      <c r="H832" s="29">
        <f t="shared" si="12"/>
        <v>0</v>
      </c>
    </row>
    <row r="833" spans="1:8">
      <c r="A833" s="29" t="s">
        <v>330</v>
      </c>
      <c r="B833" s="29" t="s">
        <v>331</v>
      </c>
      <c r="C833" s="29" t="s">
        <v>539</v>
      </c>
      <c r="D833" s="29" t="s">
        <v>1075</v>
      </c>
      <c r="E833" s="29"/>
      <c r="F833" s="29"/>
      <c r="G833" s="29"/>
      <c r="H833" s="29">
        <f t="shared" si="12"/>
        <v>0</v>
      </c>
    </row>
    <row r="834" spans="1:8">
      <c r="A834" s="29" t="s">
        <v>330</v>
      </c>
      <c r="B834" s="29" t="s">
        <v>331</v>
      </c>
      <c r="C834" s="29" t="s">
        <v>540</v>
      </c>
      <c r="D834" s="29" t="s">
        <v>1075</v>
      </c>
      <c r="E834" s="29"/>
      <c r="F834" s="29"/>
      <c r="G834" s="29"/>
      <c r="H834" s="29">
        <f t="shared" si="12"/>
        <v>0</v>
      </c>
    </row>
    <row r="835" spans="1:8">
      <c r="A835" s="29" t="s">
        <v>330</v>
      </c>
      <c r="B835" s="29" t="s">
        <v>331</v>
      </c>
      <c r="C835" s="29" t="s">
        <v>541</v>
      </c>
      <c r="D835" s="29" t="s">
        <v>1075</v>
      </c>
      <c r="E835" s="29"/>
      <c r="F835" s="29"/>
      <c r="G835" s="29"/>
      <c r="H835" s="29">
        <f t="shared" si="12"/>
        <v>0</v>
      </c>
    </row>
    <row r="836" spans="1:8">
      <c r="A836" s="29" t="s">
        <v>330</v>
      </c>
      <c r="B836" s="29" t="s">
        <v>331</v>
      </c>
      <c r="C836" s="29" t="s">
        <v>1410</v>
      </c>
      <c r="D836" s="29" t="s">
        <v>1073</v>
      </c>
      <c r="E836" s="29"/>
      <c r="F836" s="29"/>
      <c r="G836" s="29"/>
      <c r="H836" s="29">
        <f t="shared" si="12"/>
        <v>0</v>
      </c>
    </row>
    <row r="837" spans="1:8">
      <c r="A837" s="29" t="s">
        <v>330</v>
      </c>
      <c r="B837" s="29" t="s">
        <v>331</v>
      </c>
      <c r="C837" s="29" t="s">
        <v>562</v>
      </c>
      <c r="D837" s="29" t="s">
        <v>1073</v>
      </c>
      <c r="E837" s="29"/>
      <c r="F837" s="29"/>
      <c r="G837" s="29"/>
      <c r="H837" s="29">
        <f t="shared" si="12"/>
        <v>0</v>
      </c>
    </row>
    <row r="838" spans="1:8">
      <c r="A838" s="29" t="s">
        <v>330</v>
      </c>
      <c r="B838" s="29" t="s">
        <v>331</v>
      </c>
      <c r="C838" s="29" t="s">
        <v>933</v>
      </c>
      <c r="D838" s="29" t="s">
        <v>1073</v>
      </c>
      <c r="E838" s="29"/>
      <c r="F838" s="29"/>
      <c r="G838" s="29"/>
      <c r="H838" s="29">
        <f t="shared" si="12"/>
        <v>0</v>
      </c>
    </row>
    <row r="839" spans="1:8">
      <c r="A839" s="29" t="s">
        <v>330</v>
      </c>
      <c r="B839" s="29" t="s">
        <v>331</v>
      </c>
      <c r="C839" s="29" t="s">
        <v>933</v>
      </c>
      <c r="D839" s="29" t="s">
        <v>1074</v>
      </c>
      <c r="E839" s="29"/>
      <c r="F839" s="29"/>
      <c r="G839" s="29"/>
      <c r="H839" s="29">
        <f t="shared" si="12"/>
        <v>0</v>
      </c>
    </row>
    <row r="840" spans="1:8">
      <c r="A840" s="29" t="s">
        <v>330</v>
      </c>
      <c r="B840" s="29" t="s">
        <v>331</v>
      </c>
      <c r="C840" s="29" t="s">
        <v>1409</v>
      </c>
      <c r="D840" s="29" t="s">
        <v>1074</v>
      </c>
      <c r="E840" s="29"/>
      <c r="F840" s="29"/>
      <c r="G840" s="29"/>
      <c r="H840" s="29">
        <f t="shared" si="12"/>
        <v>0</v>
      </c>
    </row>
    <row r="841" spans="1:8">
      <c r="A841" s="29" t="s">
        <v>330</v>
      </c>
      <c r="B841" s="29" t="s">
        <v>331</v>
      </c>
      <c r="C841" s="29" t="s">
        <v>1408</v>
      </c>
      <c r="D841" s="29" t="s">
        <v>1073</v>
      </c>
      <c r="E841" s="29"/>
      <c r="F841" s="29"/>
      <c r="G841" s="29"/>
      <c r="H841" s="29">
        <f t="shared" si="12"/>
        <v>0</v>
      </c>
    </row>
    <row r="842" spans="1:8">
      <c r="A842" s="29" t="s">
        <v>330</v>
      </c>
      <c r="B842" s="29" t="s">
        <v>331</v>
      </c>
      <c r="C842" s="29" t="s">
        <v>576</v>
      </c>
      <c r="D842" s="29" t="s">
        <v>1073</v>
      </c>
      <c r="E842" s="29"/>
      <c r="F842" s="29"/>
      <c r="G842" s="29"/>
      <c r="H842" s="29">
        <f t="shared" si="12"/>
        <v>0</v>
      </c>
    </row>
    <row r="843" spans="1:8">
      <c r="A843" s="29" t="s">
        <v>332</v>
      </c>
      <c r="B843" s="29" t="s">
        <v>333</v>
      </c>
      <c r="C843" s="29" t="s">
        <v>1751</v>
      </c>
      <c r="D843" s="29" t="s">
        <v>1398</v>
      </c>
      <c r="E843" s="29"/>
      <c r="F843" s="29"/>
      <c r="G843" s="29"/>
      <c r="H843" s="29">
        <f t="shared" si="12"/>
        <v>0</v>
      </c>
    </row>
    <row r="844" spans="1:8">
      <c r="A844" s="29" t="s">
        <v>332</v>
      </c>
      <c r="B844" s="29" t="s">
        <v>333</v>
      </c>
      <c r="C844" s="29" t="s">
        <v>1162</v>
      </c>
      <c r="D844" s="29" t="s">
        <v>1073</v>
      </c>
      <c r="E844" s="29"/>
      <c r="F844" s="29"/>
      <c r="G844" s="29"/>
      <c r="H844" s="29">
        <f t="shared" si="12"/>
        <v>0</v>
      </c>
    </row>
    <row r="845" spans="1:8">
      <c r="A845" s="29" t="s">
        <v>332</v>
      </c>
      <c r="B845" s="29" t="s">
        <v>333</v>
      </c>
      <c r="C845" s="29" t="s">
        <v>812</v>
      </c>
      <c r="D845" s="29" t="s">
        <v>1074</v>
      </c>
      <c r="E845" s="29"/>
      <c r="F845" s="29"/>
      <c r="G845" s="29"/>
      <c r="H845" s="29">
        <f t="shared" si="12"/>
        <v>0</v>
      </c>
    </row>
    <row r="846" spans="1:8">
      <c r="A846" s="29" t="s">
        <v>332</v>
      </c>
      <c r="B846" s="29" t="s">
        <v>333</v>
      </c>
      <c r="C846" s="29" t="s">
        <v>553</v>
      </c>
      <c r="D846" s="29" t="s">
        <v>1101</v>
      </c>
      <c r="E846" s="29"/>
      <c r="F846" s="29"/>
      <c r="G846" s="29"/>
      <c r="H846" s="29">
        <f t="shared" si="12"/>
        <v>0</v>
      </c>
    </row>
    <row r="847" spans="1:8">
      <c r="A847" s="29" t="s">
        <v>332</v>
      </c>
      <c r="B847" s="29" t="s">
        <v>333</v>
      </c>
      <c r="C847" s="29" t="s">
        <v>1752</v>
      </c>
      <c r="D847" s="29" t="s">
        <v>1074</v>
      </c>
      <c r="E847" s="29"/>
      <c r="F847" s="29"/>
      <c r="G847" s="29"/>
      <c r="H847" s="29">
        <f t="shared" si="12"/>
        <v>0</v>
      </c>
    </row>
    <row r="848" spans="1:8">
      <c r="A848" s="29" t="s">
        <v>332</v>
      </c>
      <c r="B848" s="29" t="s">
        <v>333</v>
      </c>
      <c r="C848" s="29" t="s">
        <v>1407</v>
      </c>
      <c r="D848" s="29" t="s">
        <v>1073</v>
      </c>
      <c r="E848" s="29"/>
      <c r="F848" s="29"/>
      <c r="G848" s="29"/>
      <c r="H848" s="29">
        <f t="shared" si="12"/>
        <v>0</v>
      </c>
    </row>
    <row r="849" spans="1:8">
      <c r="A849" s="29" t="s">
        <v>332</v>
      </c>
      <c r="B849" s="29" t="s">
        <v>333</v>
      </c>
      <c r="C849" s="29" t="s">
        <v>1406</v>
      </c>
      <c r="D849" s="29" t="s">
        <v>1074</v>
      </c>
      <c r="E849" s="29"/>
      <c r="F849" s="29"/>
      <c r="G849" s="29"/>
      <c r="H849" s="29">
        <f t="shared" si="12"/>
        <v>0</v>
      </c>
    </row>
    <row r="850" spans="1:8">
      <c r="A850" s="29" t="s">
        <v>332</v>
      </c>
      <c r="B850" s="29" t="s">
        <v>333</v>
      </c>
      <c r="C850" s="29" t="s">
        <v>1405</v>
      </c>
      <c r="D850" s="29" t="s">
        <v>1073</v>
      </c>
      <c r="E850" s="29"/>
      <c r="F850" s="29"/>
      <c r="G850" s="29"/>
      <c r="H850" s="29">
        <f t="shared" si="12"/>
        <v>0</v>
      </c>
    </row>
    <row r="851" spans="1:8">
      <c r="A851" s="29" t="s">
        <v>332</v>
      </c>
      <c r="B851" s="29" t="s">
        <v>333</v>
      </c>
      <c r="C851" s="29" t="s">
        <v>1027</v>
      </c>
      <c r="D851" s="29" t="s">
        <v>1073</v>
      </c>
      <c r="E851" s="29"/>
      <c r="F851" s="29"/>
      <c r="G851" s="29"/>
      <c r="H851" s="29">
        <f t="shared" si="12"/>
        <v>0</v>
      </c>
    </row>
    <row r="852" spans="1:8">
      <c r="A852" s="29" t="s">
        <v>332</v>
      </c>
      <c r="B852" s="29" t="s">
        <v>333</v>
      </c>
      <c r="C852" s="29" t="s">
        <v>1059</v>
      </c>
      <c r="D852" s="29" t="s">
        <v>1073</v>
      </c>
      <c r="E852" s="29"/>
      <c r="F852" s="29"/>
      <c r="G852" s="29"/>
      <c r="H852" s="29">
        <f t="shared" si="12"/>
        <v>0</v>
      </c>
    </row>
    <row r="853" spans="1:8">
      <c r="A853" s="29" t="s">
        <v>334</v>
      </c>
      <c r="B853" s="29" t="s">
        <v>335</v>
      </c>
      <c r="C853" s="29" t="s">
        <v>1298</v>
      </c>
      <c r="D853" s="29" t="s">
        <v>1073</v>
      </c>
      <c r="E853" s="29"/>
      <c r="F853" s="29"/>
      <c r="G853" s="29"/>
      <c r="H853" s="29">
        <f t="shared" si="12"/>
        <v>0</v>
      </c>
    </row>
    <row r="854" spans="1:8">
      <c r="A854" s="29" t="s">
        <v>334</v>
      </c>
      <c r="B854" s="29" t="s">
        <v>335</v>
      </c>
      <c r="C854" s="29" t="s">
        <v>1404</v>
      </c>
      <c r="D854" s="29" t="s">
        <v>1073</v>
      </c>
      <c r="E854" s="29"/>
      <c r="F854" s="29"/>
      <c r="G854" s="29"/>
      <c r="H854" s="29">
        <f t="shared" si="12"/>
        <v>0</v>
      </c>
    </row>
    <row r="855" spans="1:8">
      <c r="A855" s="29" t="s">
        <v>334</v>
      </c>
      <c r="B855" s="29" t="s">
        <v>335</v>
      </c>
      <c r="C855" s="29" t="s">
        <v>821</v>
      </c>
      <c r="D855" s="29" t="s">
        <v>1753</v>
      </c>
      <c r="E855" s="29"/>
      <c r="F855" s="29"/>
      <c r="G855" s="29"/>
      <c r="H855" s="29">
        <f t="shared" si="12"/>
        <v>0</v>
      </c>
    </row>
    <row r="856" spans="1:8">
      <c r="A856" s="29" t="s">
        <v>334</v>
      </c>
      <c r="B856" s="29" t="s">
        <v>335</v>
      </c>
      <c r="C856" s="29" t="s">
        <v>1403</v>
      </c>
      <c r="D856" s="29" t="s">
        <v>1095</v>
      </c>
      <c r="E856" s="29"/>
      <c r="F856" s="29"/>
      <c r="G856" s="29"/>
      <c r="H856" s="29">
        <f t="shared" ref="H856:H919" si="13">E856+F856+G856</f>
        <v>0</v>
      </c>
    </row>
    <row r="857" spans="1:8">
      <c r="A857" s="29" t="s">
        <v>334</v>
      </c>
      <c r="B857" s="29" t="s">
        <v>335</v>
      </c>
      <c r="C857" s="29" t="s">
        <v>1402</v>
      </c>
      <c r="D857" s="29" t="s">
        <v>1073</v>
      </c>
      <c r="E857" s="29"/>
      <c r="F857" s="29"/>
      <c r="G857" s="29"/>
      <c r="H857" s="29">
        <f t="shared" si="13"/>
        <v>0</v>
      </c>
    </row>
    <row r="858" spans="1:8">
      <c r="A858" s="29" t="s">
        <v>334</v>
      </c>
      <c r="B858" s="29" t="s">
        <v>335</v>
      </c>
      <c r="C858" s="29" t="s">
        <v>964</v>
      </c>
      <c r="D858" s="29" t="s">
        <v>1073</v>
      </c>
      <c r="E858" s="29"/>
      <c r="F858" s="29"/>
      <c r="G858" s="29"/>
      <c r="H858" s="29">
        <f t="shared" si="13"/>
        <v>0</v>
      </c>
    </row>
    <row r="859" spans="1:8">
      <c r="A859" s="29" t="s">
        <v>334</v>
      </c>
      <c r="B859" s="29" t="s">
        <v>335</v>
      </c>
      <c r="C859" s="29" t="s">
        <v>965</v>
      </c>
      <c r="D859" s="29" t="s">
        <v>1074</v>
      </c>
      <c r="E859" s="29"/>
      <c r="F859" s="29"/>
      <c r="G859" s="29"/>
      <c r="H859" s="29">
        <f t="shared" si="13"/>
        <v>0</v>
      </c>
    </row>
    <row r="860" spans="1:8">
      <c r="A860" s="29" t="s">
        <v>334</v>
      </c>
      <c r="B860" s="29" t="s">
        <v>335</v>
      </c>
      <c r="C860" s="29" t="s">
        <v>1401</v>
      </c>
      <c r="D860" s="29" t="s">
        <v>1073</v>
      </c>
      <c r="E860" s="29"/>
      <c r="F860" s="29"/>
      <c r="G860" s="29"/>
      <c r="H860" s="29">
        <f t="shared" si="13"/>
        <v>0</v>
      </c>
    </row>
    <row r="861" spans="1:8">
      <c r="A861" s="29" t="s">
        <v>334</v>
      </c>
      <c r="B861" s="29" t="s">
        <v>335</v>
      </c>
      <c r="C861" s="29" t="s">
        <v>576</v>
      </c>
      <c r="D861" s="29" t="s">
        <v>1073</v>
      </c>
      <c r="E861" s="29"/>
      <c r="F861" s="29"/>
      <c r="G861" s="29"/>
      <c r="H861" s="29">
        <f t="shared" si="13"/>
        <v>0</v>
      </c>
    </row>
    <row r="862" spans="1:8">
      <c r="A862" s="29" t="s">
        <v>336</v>
      </c>
      <c r="B862" s="29" t="s">
        <v>337</v>
      </c>
      <c r="C862" s="29" t="s">
        <v>807</v>
      </c>
      <c r="D862" s="29" t="s">
        <v>1077</v>
      </c>
      <c r="E862" s="29">
        <v>20</v>
      </c>
      <c r="F862" s="29">
        <v>71</v>
      </c>
      <c r="G862" s="29"/>
      <c r="H862" s="29">
        <f t="shared" si="13"/>
        <v>91</v>
      </c>
    </row>
    <row r="863" spans="1:8">
      <c r="A863" s="29" t="s">
        <v>336</v>
      </c>
      <c r="B863" s="29" t="s">
        <v>337</v>
      </c>
      <c r="C863" s="29" t="s">
        <v>1136</v>
      </c>
      <c r="D863" s="29" t="s">
        <v>1073</v>
      </c>
      <c r="E863" s="29"/>
      <c r="F863" s="29"/>
      <c r="G863" s="29"/>
      <c r="H863" s="29">
        <f t="shared" si="13"/>
        <v>0</v>
      </c>
    </row>
    <row r="864" spans="1:8">
      <c r="A864" s="29" t="s">
        <v>338</v>
      </c>
      <c r="B864" s="29" t="s">
        <v>339</v>
      </c>
      <c r="C864" s="29" t="s">
        <v>644</v>
      </c>
      <c r="D864" s="29" t="s">
        <v>1073</v>
      </c>
      <c r="E864" s="29"/>
      <c r="F864" s="29"/>
      <c r="G864" s="29"/>
      <c r="H864" s="29">
        <f t="shared" si="13"/>
        <v>0</v>
      </c>
    </row>
    <row r="865" spans="1:8">
      <c r="A865" s="29" t="s">
        <v>338</v>
      </c>
      <c r="B865" s="29" t="s">
        <v>339</v>
      </c>
      <c r="C865" s="29" t="s">
        <v>645</v>
      </c>
      <c r="D865" s="29" t="s">
        <v>1098</v>
      </c>
      <c r="E865" s="29"/>
      <c r="F865" s="29"/>
      <c r="G865" s="29"/>
      <c r="H865" s="29">
        <f t="shared" si="13"/>
        <v>0</v>
      </c>
    </row>
    <row r="866" spans="1:8">
      <c r="A866" s="29" t="s">
        <v>338</v>
      </c>
      <c r="B866" s="29" t="s">
        <v>339</v>
      </c>
      <c r="C866" s="29" t="s">
        <v>645</v>
      </c>
      <c r="D866" s="29" t="s">
        <v>1073</v>
      </c>
      <c r="E866" s="29">
        <v>2</v>
      </c>
      <c r="F866" s="29"/>
      <c r="G866" s="29"/>
      <c r="H866" s="29">
        <f t="shared" si="13"/>
        <v>2</v>
      </c>
    </row>
    <row r="867" spans="1:8">
      <c r="A867" s="29" t="s">
        <v>338</v>
      </c>
      <c r="B867" s="29" t="s">
        <v>339</v>
      </c>
      <c r="C867" s="29" t="s">
        <v>740</v>
      </c>
      <c r="D867" s="29" t="s">
        <v>1073</v>
      </c>
      <c r="E867" s="29"/>
      <c r="F867" s="29"/>
      <c r="G867" s="29"/>
      <c r="H867" s="29">
        <f t="shared" si="13"/>
        <v>0</v>
      </c>
    </row>
    <row r="868" spans="1:8">
      <c r="A868" s="29" t="s">
        <v>338</v>
      </c>
      <c r="B868" s="29" t="s">
        <v>339</v>
      </c>
      <c r="C868" s="29" t="s">
        <v>744</v>
      </c>
      <c r="D868" s="29" t="s">
        <v>1073</v>
      </c>
      <c r="E868" s="29"/>
      <c r="F868" s="29"/>
      <c r="G868" s="29"/>
      <c r="H868" s="29">
        <f t="shared" si="13"/>
        <v>0</v>
      </c>
    </row>
    <row r="869" spans="1:8">
      <c r="A869" s="29" t="s">
        <v>338</v>
      </c>
      <c r="B869" s="29" t="s">
        <v>339</v>
      </c>
      <c r="C869" s="29" t="s">
        <v>755</v>
      </c>
      <c r="D869" s="29" t="s">
        <v>1098</v>
      </c>
      <c r="E869" s="29"/>
      <c r="F869" s="29"/>
      <c r="G869" s="29"/>
      <c r="H869" s="29">
        <f t="shared" si="13"/>
        <v>0</v>
      </c>
    </row>
    <row r="870" spans="1:8">
      <c r="A870" s="29" t="s">
        <v>338</v>
      </c>
      <c r="B870" s="29" t="s">
        <v>339</v>
      </c>
      <c r="C870" s="29" t="s">
        <v>755</v>
      </c>
      <c r="D870" s="29" t="s">
        <v>1073</v>
      </c>
      <c r="E870" s="29"/>
      <c r="F870" s="29"/>
      <c r="G870" s="29"/>
      <c r="H870" s="29">
        <f t="shared" si="13"/>
        <v>0</v>
      </c>
    </row>
    <row r="871" spans="1:8">
      <c r="A871" s="29" t="s">
        <v>338</v>
      </c>
      <c r="B871" s="29" t="s">
        <v>339</v>
      </c>
      <c r="C871" s="29" t="s">
        <v>759</v>
      </c>
      <c r="D871" s="29" t="s">
        <v>1073</v>
      </c>
      <c r="E871" s="29"/>
      <c r="F871" s="29"/>
      <c r="G871" s="29"/>
      <c r="H871" s="29">
        <f t="shared" si="13"/>
        <v>0</v>
      </c>
    </row>
    <row r="872" spans="1:8">
      <c r="A872" s="29" t="s">
        <v>338</v>
      </c>
      <c r="B872" s="29" t="s">
        <v>339</v>
      </c>
      <c r="C872" s="29" t="s">
        <v>534</v>
      </c>
      <c r="D872" s="29" t="s">
        <v>1073</v>
      </c>
      <c r="E872" s="29"/>
      <c r="F872" s="29"/>
      <c r="G872" s="29"/>
      <c r="H872" s="29">
        <f t="shared" si="13"/>
        <v>0</v>
      </c>
    </row>
    <row r="873" spans="1:8">
      <c r="A873" s="29" t="s">
        <v>338</v>
      </c>
      <c r="B873" s="29" t="s">
        <v>339</v>
      </c>
      <c r="C873" s="29" t="s">
        <v>1396</v>
      </c>
      <c r="D873" s="29" t="s">
        <v>1073</v>
      </c>
      <c r="E873" s="29">
        <v>3</v>
      </c>
      <c r="F873" s="29">
        <v>5</v>
      </c>
      <c r="G873" s="29"/>
      <c r="H873" s="29">
        <f t="shared" si="13"/>
        <v>8</v>
      </c>
    </row>
    <row r="874" spans="1:8">
      <c r="A874" s="29" t="s">
        <v>338</v>
      </c>
      <c r="B874" s="29" t="s">
        <v>339</v>
      </c>
      <c r="C874" s="29" t="s">
        <v>880</v>
      </c>
      <c r="D874" s="29" t="s">
        <v>1073</v>
      </c>
      <c r="E874" s="29"/>
      <c r="F874" s="29"/>
      <c r="G874" s="29"/>
      <c r="H874" s="29">
        <f t="shared" si="13"/>
        <v>0</v>
      </c>
    </row>
    <row r="875" spans="1:8">
      <c r="A875" s="29" t="s">
        <v>338</v>
      </c>
      <c r="B875" s="29" t="s">
        <v>339</v>
      </c>
      <c r="C875" s="29" t="s">
        <v>1106</v>
      </c>
      <c r="D875" s="29" t="s">
        <v>1073</v>
      </c>
      <c r="E875" s="29">
        <v>1</v>
      </c>
      <c r="F875" s="29">
        <v>2</v>
      </c>
      <c r="G875" s="29"/>
      <c r="H875" s="29">
        <f t="shared" si="13"/>
        <v>3</v>
      </c>
    </row>
    <row r="876" spans="1:8">
      <c r="A876" s="29" t="s">
        <v>338</v>
      </c>
      <c r="B876" s="29" t="s">
        <v>339</v>
      </c>
      <c r="C876" s="29" t="s">
        <v>884</v>
      </c>
      <c r="D876" s="29" t="s">
        <v>1073</v>
      </c>
      <c r="E876" s="29"/>
      <c r="F876" s="29"/>
      <c r="G876" s="29"/>
      <c r="H876" s="29">
        <f t="shared" si="13"/>
        <v>0</v>
      </c>
    </row>
    <row r="877" spans="1:8">
      <c r="A877" s="29" t="s">
        <v>338</v>
      </c>
      <c r="B877" s="29" t="s">
        <v>339</v>
      </c>
      <c r="C877" s="29" t="s">
        <v>885</v>
      </c>
      <c r="D877" s="29" t="s">
        <v>1073</v>
      </c>
      <c r="E877" s="29"/>
      <c r="F877" s="29"/>
      <c r="G877" s="29"/>
      <c r="H877" s="29">
        <f t="shared" si="13"/>
        <v>0</v>
      </c>
    </row>
    <row r="878" spans="1:8">
      <c r="A878" s="29" t="s">
        <v>338</v>
      </c>
      <c r="B878" s="29" t="s">
        <v>339</v>
      </c>
      <c r="C878" s="29" t="s">
        <v>886</v>
      </c>
      <c r="D878" s="29" t="s">
        <v>1073</v>
      </c>
      <c r="E878" s="29"/>
      <c r="F878" s="29"/>
      <c r="G878" s="29"/>
      <c r="H878" s="29">
        <f t="shared" si="13"/>
        <v>0</v>
      </c>
    </row>
    <row r="879" spans="1:8">
      <c r="A879" s="29" t="s">
        <v>338</v>
      </c>
      <c r="B879" s="29" t="s">
        <v>339</v>
      </c>
      <c r="C879" s="29" t="s">
        <v>1308</v>
      </c>
      <c r="D879" s="29" t="s">
        <v>1073</v>
      </c>
      <c r="E879" s="29"/>
      <c r="F879" s="29"/>
      <c r="G879" s="29"/>
      <c r="H879" s="29">
        <f t="shared" si="13"/>
        <v>0</v>
      </c>
    </row>
    <row r="880" spans="1:8">
      <c r="A880" s="29" t="s">
        <v>338</v>
      </c>
      <c r="B880" s="29" t="s">
        <v>339</v>
      </c>
      <c r="C880" s="29" t="s">
        <v>888</v>
      </c>
      <c r="D880" s="29" t="s">
        <v>1073</v>
      </c>
      <c r="E880" s="29"/>
      <c r="F880" s="29"/>
      <c r="G880" s="29"/>
      <c r="H880" s="29">
        <f t="shared" si="13"/>
        <v>0</v>
      </c>
    </row>
    <row r="881" spans="1:8">
      <c r="A881" s="29" t="s">
        <v>338</v>
      </c>
      <c r="B881" s="29" t="s">
        <v>339</v>
      </c>
      <c r="C881" s="29" t="s">
        <v>1395</v>
      </c>
      <c r="D881" s="29" t="s">
        <v>1073</v>
      </c>
      <c r="E881" s="29"/>
      <c r="F881" s="29"/>
      <c r="G881" s="29"/>
      <c r="H881" s="29">
        <f t="shared" si="13"/>
        <v>0</v>
      </c>
    </row>
    <row r="882" spans="1:8">
      <c r="A882" s="29" t="s">
        <v>338</v>
      </c>
      <c r="B882" s="29" t="s">
        <v>339</v>
      </c>
      <c r="C882" s="29" t="s">
        <v>962</v>
      </c>
      <c r="D882" s="29" t="s">
        <v>1073</v>
      </c>
      <c r="E882" s="29"/>
      <c r="F882" s="29"/>
      <c r="G882" s="29"/>
      <c r="H882" s="29">
        <f t="shared" si="13"/>
        <v>0</v>
      </c>
    </row>
    <row r="883" spans="1:8">
      <c r="A883" s="29" t="s">
        <v>338</v>
      </c>
      <c r="B883" s="29" t="s">
        <v>339</v>
      </c>
      <c r="C883" s="29" t="s">
        <v>1393</v>
      </c>
      <c r="D883" s="29" t="s">
        <v>1140</v>
      </c>
      <c r="E883" s="29"/>
      <c r="F883" s="29"/>
      <c r="G883" s="29"/>
      <c r="H883" s="29">
        <f t="shared" si="13"/>
        <v>0</v>
      </c>
    </row>
    <row r="884" spans="1:8">
      <c r="A884" s="29" t="s">
        <v>338</v>
      </c>
      <c r="B884" s="29" t="s">
        <v>339</v>
      </c>
      <c r="C884" s="29" t="s">
        <v>1021</v>
      </c>
      <c r="D884" s="29" t="s">
        <v>1073</v>
      </c>
      <c r="E884" s="29"/>
      <c r="F884" s="29"/>
      <c r="G884" s="29"/>
      <c r="H884" s="29">
        <f t="shared" si="13"/>
        <v>0</v>
      </c>
    </row>
    <row r="885" spans="1:8">
      <c r="A885" s="29" t="s">
        <v>338</v>
      </c>
      <c r="B885" s="29" t="s">
        <v>339</v>
      </c>
      <c r="C885" s="29" t="s">
        <v>1021</v>
      </c>
      <c r="D885" s="29" t="s">
        <v>1074</v>
      </c>
      <c r="E885" s="29"/>
      <c r="F885" s="29"/>
      <c r="G885" s="29"/>
      <c r="H885" s="29">
        <f t="shared" si="13"/>
        <v>0</v>
      </c>
    </row>
    <row r="886" spans="1:8">
      <c r="A886" s="29" t="s">
        <v>338</v>
      </c>
      <c r="B886" s="29" t="s">
        <v>339</v>
      </c>
      <c r="C886" s="29" t="s">
        <v>1026</v>
      </c>
      <c r="D886" s="29" t="s">
        <v>1073</v>
      </c>
      <c r="E886" s="29">
        <v>4</v>
      </c>
      <c r="F886" s="29"/>
      <c r="G886" s="29"/>
      <c r="H886" s="29">
        <f t="shared" si="13"/>
        <v>4</v>
      </c>
    </row>
    <row r="887" spans="1:8">
      <c r="A887" s="29" t="s">
        <v>338</v>
      </c>
      <c r="B887" s="29" t="s">
        <v>339</v>
      </c>
      <c r="C887" s="29" t="s">
        <v>1036</v>
      </c>
      <c r="D887" s="29" t="s">
        <v>1073</v>
      </c>
      <c r="E887" s="29"/>
      <c r="F887" s="29"/>
      <c r="G887" s="29"/>
      <c r="H887" s="29">
        <f t="shared" si="13"/>
        <v>0</v>
      </c>
    </row>
    <row r="888" spans="1:8">
      <c r="A888" s="29" t="s">
        <v>338</v>
      </c>
      <c r="B888" s="29" t="s">
        <v>339</v>
      </c>
      <c r="C888" s="29" t="s">
        <v>1038</v>
      </c>
      <c r="D888" s="29" t="s">
        <v>1073</v>
      </c>
      <c r="E888" s="29"/>
      <c r="F888" s="29"/>
      <c r="G888" s="29"/>
      <c r="H888" s="29">
        <f t="shared" si="13"/>
        <v>0</v>
      </c>
    </row>
    <row r="889" spans="1:8">
      <c r="A889" s="29" t="s">
        <v>338</v>
      </c>
      <c r="B889" s="29" t="s">
        <v>339</v>
      </c>
      <c r="C889" s="29" t="s">
        <v>1056</v>
      </c>
      <c r="D889" s="29" t="s">
        <v>1073</v>
      </c>
      <c r="E889" s="29"/>
      <c r="F889" s="29"/>
      <c r="G889" s="29"/>
      <c r="H889" s="29">
        <f t="shared" si="13"/>
        <v>0</v>
      </c>
    </row>
    <row r="890" spans="1:8">
      <c r="A890" s="29" t="s">
        <v>340</v>
      </c>
      <c r="B890" s="29" t="s">
        <v>341</v>
      </c>
      <c r="C890" s="29" t="s">
        <v>1754</v>
      </c>
      <c r="D890" s="29" t="s">
        <v>1074</v>
      </c>
      <c r="E890" s="29">
        <v>60</v>
      </c>
      <c r="F890" s="29"/>
      <c r="G890" s="29"/>
      <c r="H890" s="29">
        <f t="shared" si="13"/>
        <v>60</v>
      </c>
    </row>
    <row r="891" spans="1:8">
      <c r="A891" s="29" t="s">
        <v>340</v>
      </c>
      <c r="B891" s="29" t="s">
        <v>341</v>
      </c>
      <c r="C891" s="29" t="s">
        <v>1755</v>
      </c>
      <c r="D891" s="29" t="s">
        <v>1074</v>
      </c>
      <c r="E891" s="29">
        <v>30</v>
      </c>
      <c r="F891" s="29">
        <v>120</v>
      </c>
      <c r="G891" s="29"/>
      <c r="H891" s="29">
        <f t="shared" si="13"/>
        <v>150</v>
      </c>
    </row>
    <row r="892" spans="1:8">
      <c r="A892" s="29" t="s">
        <v>340</v>
      </c>
      <c r="B892" s="29" t="s">
        <v>341</v>
      </c>
      <c r="C892" s="29" t="s">
        <v>621</v>
      </c>
      <c r="D892" s="29" t="s">
        <v>1093</v>
      </c>
      <c r="E892" s="29">
        <v>1</v>
      </c>
      <c r="F892" s="29">
        <v>2</v>
      </c>
      <c r="G892" s="29"/>
      <c r="H892" s="29">
        <f t="shared" si="13"/>
        <v>3</v>
      </c>
    </row>
    <row r="893" spans="1:8">
      <c r="A893" s="29" t="s">
        <v>340</v>
      </c>
      <c r="B893" s="29" t="s">
        <v>341</v>
      </c>
      <c r="C893" s="29" t="s">
        <v>1756</v>
      </c>
      <c r="D893" s="29" t="s">
        <v>1080</v>
      </c>
      <c r="E893" s="29">
        <v>10</v>
      </c>
      <c r="F893" s="29"/>
      <c r="G893" s="29"/>
      <c r="H893" s="29">
        <f t="shared" si="13"/>
        <v>10</v>
      </c>
    </row>
    <row r="894" spans="1:8">
      <c r="A894" s="29" t="s">
        <v>340</v>
      </c>
      <c r="B894" s="29" t="s">
        <v>341</v>
      </c>
      <c r="C894" s="29" t="s">
        <v>1757</v>
      </c>
      <c r="D894" s="29" t="s">
        <v>1398</v>
      </c>
      <c r="E894" s="29">
        <v>20</v>
      </c>
      <c r="F894" s="29"/>
      <c r="G894" s="29"/>
      <c r="H894" s="29">
        <f t="shared" si="13"/>
        <v>20</v>
      </c>
    </row>
    <row r="895" spans="1:8">
      <c r="A895" s="29" t="s">
        <v>340</v>
      </c>
      <c r="B895" s="29" t="s">
        <v>341</v>
      </c>
      <c r="C895" s="29" t="s">
        <v>702</v>
      </c>
      <c r="D895" s="29" t="s">
        <v>1073</v>
      </c>
      <c r="E895" s="29"/>
      <c r="F895" s="29"/>
      <c r="G895" s="29"/>
      <c r="H895" s="29">
        <f t="shared" si="13"/>
        <v>0</v>
      </c>
    </row>
    <row r="896" spans="1:8">
      <c r="A896" s="29" t="s">
        <v>340</v>
      </c>
      <c r="B896" s="29" t="s">
        <v>341</v>
      </c>
      <c r="C896" s="29" t="s">
        <v>710</v>
      </c>
      <c r="D896" s="29" t="s">
        <v>1073</v>
      </c>
      <c r="E896" s="29"/>
      <c r="F896" s="29"/>
      <c r="G896" s="29"/>
      <c r="H896" s="29">
        <f t="shared" si="13"/>
        <v>0</v>
      </c>
    </row>
    <row r="897" spans="1:8">
      <c r="A897" s="29" t="s">
        <v>340</v>
      </c>
      <c r="B897" s="29" t="s">
        <v>341</v>
      </c>
      <c r="C897" s="29" t="s">
        <v>1665</v>
      </c>
      <c r="D897" s="29" t="s">
        <v>1080</v>
      </c>
      <c r="E897" s="29"/>
      <c r="F897" s="29"/>
      <c r="G897" s="29"/>
      <c r="H897" s="29">
        <f t="shared" si="13"/>
        <v>0</v>
      </c>
    </row>
    <row r="898" spans="1:8">
      <c r="A898" s="29" t="s">
        <v>340</v>
      </c>
      <c r="B898" s="29" t="s">
        <v>341</v>
      </c>
      <c r="C898" s="29" t="s">
        <v>1758</v>
      </c>
      <c r="D898" s="29" t="s">
        <v>1080</v>
      </c>
      <c r="E898" s="29"/>
      <c r="F898" s="29"/>
      <c r="G898" s="29"/>
      <c r="H898" s="29">
        <f t="shared" si="13"/>
        <v>0</v>
      </c>
    </row>
    <row r="899" spans="1:8">
      <c r="A899" s="29" t="s">
        <v>340</v>
      </c>
      <c r="B899" s="29" t="s">
        <v>341</v>
      </c>
      <c r="C899" s="29" t="s">
        <v>519</v>
      </c>
      <c r="D899" s="29" t="s">
        <v>1075</v>
      </c>
      <c r="E899" s="29"/>
      <c r="F899" s="29"/>
      <c r="G899" s="29"/>
      <c r="H899" s="29">
        <f t="shared" si="13"/>
        <v>0</v>
      </c>
    </row>
    <row r="900" spans="1:8">
      <c r="A900" s="29" t="s">
        <v>340</v>
      </c>
      <c r="B900" s="29" t="s">
        <v>341</v>
      </c>
      <c r="C900" s="29" t="s">
        <v>524</v>
      </c>
      <c r="D900" s="29" t="s">
        <v>1074</v>
      </c>
      <c r="E900" s="29"/>
      <c r="F900" s="29"/>
      <c r="G900" s="29"/>
      <c r="H900" s="29">
        <f t="shared" si="13"/>
        <v>0</v>
      </c>
    </row>
    <row r="901" spans="1:8">
      <c r="A901" s="29" t="s">
        <v>340</v>
      </c>
      <c r="B901" s="29" t="s">
        <v>341</v>
      </c>
      <c r="C901" s="29" t="s">
        <v>554</v>
      </c>
      <c r="D901" s="29" t="s">
        <v>1080</v>
      </c>
      <c r="E901" s="29"/>
      <c r="F901" s="29"/>
      <c r="G901" s="29"/>
      <c r="H901" s="29">
        <f t="shared" si="13"/>
        <v>0</v>
      </c>
    </row>
    <row r="902" spans="1:8">
      <c r="A902" s="29" t="s">
        <v>340</v>
      </c>
      <c r="B902" s="29" t="s">
        <v>341</v>
      </c>
      <c r="C902" s="29" t="s">
        <v>819</v>
      </c>
      <c r="D902" s="29" t="s">
        <v>1073</v>
      </c>
      <c r="E902" s="29"/>
      <c r="F902" s="29"/>
      <c r="G902" s="29"/>
      <c r="H902" s="29">
        <f t="shared" si="13"/>
        <v>0</v>
      </c>
    </row>
    <row r="903" spans="1:8">
      <c r="A903" s="29" t="s">
        <v>340</v>
      </c>
      <c r="B903" s="29" t="s">
        <v>341</v>
      </c>
      <c r="C903" s="29" t="s">
        <v>821</v>
      </c>
      <c r="D903" s="29" t="s">
        <v>1759</v>
      </c>
      <c r="E903" s="29">
        <v>2</v>
      </c>
      <c r="F903" s="29"/>
      <c r="G903" s="29"/>
      <c r="H903" s="29">
        <f t="shared" si="13"/>
        <v>2</v>
      </c>
    </row>
    <row r="904" spans="1:8">
      <c r="A904" s="29" t="s">
        <v>340</v>
      </c>
      <c r="B904" s="29" t="s">
        <v>341</v>
      </c>
      <c r="C904" s="29" t="s">
        <v>884</v>
      </c>
      <c r="D904" s="29" t="s">
        <v>1074</v>
      </c>
      <c r="E904" s="29"/>
      <c r="F904" s="29"/>
      <c r="G904" s="29"/>
      <c r="H904" s="29">
        <f t="shared" si="13"/>
        <v>0</v>
      </c>
    </row>
    <row r="905" spans="1:8">
      <c r="A905" s="29" t="s">
        <v>342</v>
      </c>
      <c r="B905" s="29" t="s">
        <v>343</v>
      </c>
      <c r="C905" s="29" t="s">
        <v>687</v>
      </c>
      <c r="D905" s="29" t="s">
        <v>1675</v>
      </c>
      <c r="E905" s="29">
        <v>8</v>
      </c>
      <c r="F905" s="29"/>
      <c r="G905" s="29"/>
      <c r="H905" s="29">
        <f t="shared" si="13"/>
        <v>8</v>
      </c>
    </row>
    <row r="906" spans="1:8">
      <c r="A906" s="29" t="s">
        <v>342</v>
      </c>
      <c r="B906" s="29" t="s">
        <v>343</v>
      </c>
      <c r="C906" s="29" t="s">
        <v>1676</v>
      </c>
      <c r="D906" s="29" t="s">
        <v>1080</v>
      </c>
      <c r="E906" s="29"/>
      <c r="F906" s="29"/>
      <c r="G906" s="29"/>
      <c r="H906" s="29">
        <f t="shared" si="13"/>
        <v>0</v>
      </c>
    </row>
    <row r="907" spans="1:8">
      <c r="A907" s="29" t="s">
        <v>342</v>
      </c>
      <c r="B907" s="29" t="s">
        <v>343</v>
      </c>
      <c r="C907" s="29" t="s">
        <v>505</v>
      </c>
      <c r="D907" s="29" t="s">
        <v>1392</v>
      </c>
      <c r="E907" s="29"/>
      <c r="F907" s="29"/>
      <c r="G907" s="29"/>
      <c r="H907" s="29">
        <f t="shared" si="13"/>
        <v>0</v>
      </c>
    </row>
    <row r="908" spans="1:8">
      <c r="A908" s="29" t="s">
        <v>342</v>
      </c>
      <c r="B908" s="29" t="s">
        <v>343</v>
      </c>
      <c r="C908" s="29" t="s">
        <v>725</v>
      </c>
      <c r="D908" s="29" t="s">
        <v>1074</v>
      </c>
      <c r="E908" s="29"/>
      <c r="F908" s="29"/>
      <c r="G908" s="29"/>
      <c r="H908" s="29">
        <f t="shared" si="13"/>
        <v>0</v>
      </c>
    </row>
    <row r="909" spans="1:8">
      <c r="A909" s="29" t="s">
        <v>342</v>
      </c>
      <c r="B909" s="29" t="s">
        <v>343</v>
      </c>
      <c r="C909" s="29" t="s">
        <v>516</v>
      </c>
      <c r="D909" s="29" t="s">
        <v>1112</v>
      </c>
      <c r="E909" s="29">
        <v>2</v>
      </c>
      <c r="F909" s="29"/>
      <c r="G909" s="29"/>
      <c r="H909" s="29">
        <f t="shared" si="13"/>
        <v>2</v>
      </c>
    </row>
    <row r="910" spans="1:8">
      <c r="A910" s="29" t="s">
        <v>342</v>
      </c>
      <c r="B910" s="29" t="s">
        <v>343</v>
      </c>
      <c r="C910" s="29" t="s">
        <v>816</v>
      </c>
      <c r="D910" s="29" t="s">
        <v>1073</v>
      </c>
      <c r="E910" s="29"/>
      <c r="F910" s="29"/>
      <c r="G910" s="29"/>
      <c r="H910" s="29">
        <f t="shared" si="13"/>
        <v>0</v>
      </c>
    </row>
    <row r="911" spans="1:8">
      <c r="A911" s="29" t="s">
        <v>342</v>
      </c>
      <c r="B911" s="29" t="s">
        <v>343</v>
      </c>
      <c r="C911" s="29" t="s">
        <v>856</v>
      </c>
      <c r="D911" s="29" t="s">
        <v>1074</v>
      </c>
      <c r="E911" s="29"/>
      <c r="F911" s="29"/>
      <c r="G911" s="29"/>
      <c r="H911" s="29">
        <f t="shared" si="13"/>
        <v>0</v>
      </c>
    </row>
    <row r="912" spans="1:8">
      <c r="A912" s="29" t="s">
        <v>342</v>
      </c>
      <c r="B912" s="29" t="s">
        <v>343</v>
      </c>
      <c r="C912" s="29" t="s">
        <v>557</v>
      </c>
      <c r="D912" s="29" t="s">
        <v>1073</v>
      </c>
      <c r="E912" s="29"/>
      <c r="F912" s="29"/>
      <c r="G912" s="29"/>
      <c r="H912" s="29">
        <f t="shared" si="13"/>
        <v>0</v>
      </c>
    </row>
    <row r="913" spans="1:8">
      <c r="A913" s="29" t="s">
        <v>342</v>
      </c>
      <c r="B913" s="29" t="s">
        <v>343</v>
      </c>
      <c r="C913" s="29" t="s">
        <v>899</v>
      </c>
      <c r="D913" s="29" t="s">
        <v>1073</v>
      </c>
      <c r="E913" s="29"/>
      <c r="F913" s="29"/>
      <c r="G913" s="29"/>
      <c r="H913" s="29">
        <f t="shared" si="13"/>
        <v>0</v>
      </c>
    </row>
    <row r="914" spans="1:8">
      <c r="A914" s="29" t="s">
        <v>344</v>
      </c>
      <c r="B914" s="29" t="s">
        <v>345</v>
      </c>
      <c r="C914" s="29" t="s">
        <v>783</v>
      </c>
      <c r="D914" s="29" t="s">
        <v>1074</v>
      </c>
      <c r="E914" s="29"/>
      <c r="F914" s="29"/>
      <c r="G914" s="29"/>
      <c r="H914" s="29">
        <f t="shared" si="13"/>
        <v>0</v>
      </c>
    </row>
    <row r="915" spans="1:8">
      <c r="A915" s="29" t="s">
        <v>344</v>
      </c>
      <c r="B915" s="29" t="s">
        <v>345</v>
      </c>
      <c r="C915" s="29" t="s">
        <v>1391</v>
      </c>
      <c r="D915" s="29" t="s">
        <v>1073</v>
      </c>
      <c r="E915" s="29"/>
      <c r="F915" s="29"/>
      <c r="G915" s="29"/>
      <c r="H915" s="29">
        <f t="shared" si="13"/>
        <v>0</v>
      </c>
    </row>
    <row r="916" spans="1:8">
      <c r="A916" s="29" t="s">
        <v>344</v>
      </c>
      <c r="B916" s="29" t="s">
        <v>345</v>
      </c>
      <c r="C916" s="29" t="s">
        <v>1390</v>
      </c>
      <c r="D916" s="29" t="s">
        <v>1073</v>
      </c>
      <c r="E916" s="29"/>
      <c r="F916" s="29"/>
      <c r="G916" s="29"/>
      <c r="H916" s="29">
        <f t="shared" si="13"/>
        <v>0</v>
      </c>
    </row>
    <row r="917" spans="1:8">
      <c r="A917" s="29" t="s">
        <v>344</v>
      </c>
      <c r="B917" s="29" t="s">
        <v>345</v>
      </c>
      <c r="C917" s="29" t="s">
        <v>1390</v>
      </c>
      <c r="D917" s="29" t="s">
        <v>1074</v>
      </c>
      <c r="E917" s="29"/>
      <c r="F917" s="29"/>
      <c r="G917" s="29"/>
      <c r="H917" s="29">
        <f t="shared" si="13"/>
        <v>0</v>
      </c>
    </row>
    <row r="918" spans="1:8">
      <c r="A918" s="29" t="s">
        <v>344</v>
      </c>
      <c r="B918" s="29" t="s">
        <v>345</v>
      </c>
      <c r="C918" s="29" t="s">
        <v>1159</v>
      </c>
      <c r="D918" s="29" t="s">
        <v>1073</v>
      </c>
      <c r="E918" s="29"/>
      <c r="F918" s="29">
        <v>38</v>
      </c>
      <c r="G918" s="29"/>
      <c r="H918" s="29">
        <f t="shared" si="13"/>
        <v>38</v>
      </c>
    </row>
    <row r="919" spans="1:8">
      <c r="A919" s="29" t="s">
        <v>344</v>
      </c>
      <c r="B919" s="29" t="s">
        <v>345</v>
      </c>
      <c r="C919" s="29" t="s">
        <v>800</v>
      </c>
      <c r="D919" s="29" t="s">
        <v>1073</v>
      </c>
      <c r="E919" s="29"/>
      <c r="F919" s="29">
        <v>6</v>
      </c>
      <c r="G919" s="29"/>
      <c r="H919" s="29">
        <f t="shared" si="13"/>
        <v>6</v>
      </c>
    </row>
    <row r="920" spans="1:8">
      <c r="A920" s="29" t="s">
        <v>344</v>
      </c>
      <c r="B920" s="29" t="s">
        <v>345</v>
      </c>
      <c r="C920" s="29" t="s">
        <v>872</v>
      </c>
      <c r="D920" s="29" t="s">
        <v>1073</v>
      </c>
      <c r="E920" s="29"/>
      <c r="F920" s="29"/>
      <c r="G920" s="29"/>
      <c r="H920" s="29">
        <f t="shared" ref="H920:H983" si="14">E920+F920+G920</f>
        <v>0</v>
      </c>
    </row>
    <row r="921" spans="1:8">
      <c r="A921" s="29" t="s">
        <v>344</v>
      </c>
      <c r="B921" s="29" t="s">
        <v>345</v>
      </c>
      <c r="C921" s="29" t="s">
        <v>1388</v>
      </c>
      <c r="D921" s="29" t="s">
        <v>1073</v>
      </c>
      <c r="E921" s="29"/>
      <c r="F921" s="29"/>
      <c r="G921" s="29"/>
      <c r="H921" s="29">
        <f t="shared" si="14"/>
        <v>0</v>
      </c>
    </row>
    <row r="922" spans="1:8">
      <c r="A922" s="29" t="s">
        <v>346</v>
      </c>
      <c r="B922" s="29" t="s">
        <v>347</v>
      </c>
      <c r="C922" s="29" t="s">
        <v>465</v>
      </c>
      <c r="D922" s="29" t="s">
        <v>1075</v>
      </c>
      <c r="E922" s="29"/>
      <c r="F922" s="29"/>
      <c r="G922" s="29"/>
      <c r="H922" s="29">
        <f t="shared" si="14"/>
        <v>0</v>
      </c>
    </row>
    <row r="923" spans="1:8">
      <c r="A923" s="29" t="s">
        <v>346</v>
      </c>
      <c r="B923" s="29" t="s">
        <v>347</v>
      </c>
      <c r="C923" s="29" t="s">
        <v>484</v>
      </c>
      <c r="D923" s="29" t="s">
        <v>1075</v>
      </c>
      <c r="E923" s="29"/>
      <c r="F923" s="29"/>
      <c r="G923" s="29"/>
      <c r="H923" s="29">
        <f t="shared" si="14"/>
        <v>0</v>
      </c>
    </row>
    <row r="924" spans="1:8">
      <c r="A924" s="29" t="s">
        <v>346</v>
      </c>
      <c r="B924" s="29" t="s">
        <v>347</v>
      </c>
      <c r="C924" s="29" t="s">
        <v>492</v>
      </c>
      <c r="D924" s="29" t="s">
        <v>1112</v>
      </c>
      <c r="E924" s="29">
        <v>56</v>
      </c>
      <c r="F924" s="29"/>
      <c r="G924" s="29"/>
      <c r="H924" s="29">
        <f t="shared" si="14"/>
        <v>56</v>
      </c>
    </row>
    <row r="925" spans="1:8">
      <c r="A925" s="29" t="s">
        <v>346</v>
      </c>
      <c r="B925" s="29" t="s">
        <v>347</v>
      </c>
      <c r="C925" s="29" t="s">
        <v>493</v>
      </c>
      <c r="D925" s="29" t="s">
        <v>1101</v>
      </c>
      <c r="E925" s="29"/>
      <c r="F925" s="29"/>
      <c r="G925" s="29"/>
      <c r="H925" s="29">
        <f t="shared" si="14"/>
        <v>0</v>
      </c>
    </row>
    <row r="926" spans="1:8">
      <c r="A926" s="29" t="s">
        <v>346</v>
      </c>
      <c r="B926" s="29" t="s">
        <v>347</v>
      </c>
      <c r="C926" s="29" t="s">
        <v>494</v>
      </c>
      <c r="D926" s="29" t="s">
        <v>1101</v>
      </c>
      <c r="E926" s="29"/>
      <c r="F926" s="29"/>
      <c r="G926" s="29"/>
      <c r="H926" s="29">
        <f t="shared" si="14"/>
        <v>0</v>
      </c>
    </row>
    <row r="927" spans="1:8">
      <c r="A927" s="29" t="s">
        <v>346</v>
      </c>
      <c r="B927" s="29" t="s">
        <v>347</v>
      </c>
      <c r="C927" s="29" t="s">
        <v>675</v>
      </c>
      <c r="D927" s="29" t="s">
        <v>1398</v>
      </c>
      <c r="E927" s="29">
        <v>1</v>
      </c>
      <c r="F927" s="29"/>
      <c r="G927" s="29"/>
      <c r="H927" s="29">
        <f t="shared" si="14"/>
        <v>1</v>
      </c>
    </row>
    <row r="928" spans="1:8">
      <c r="A928" s="29" t="s">
        <v>346</v>
      </c>
      <c r="B928" s="29" t="s">
        <v>347</v>
      </c>
      <c r="C928" s="29" t="s">
        <v>687</v>
      </c>
      <c r="D928" s="29" t="s">
        <v>1074</v>
      </c>
      <c r="E928" s="29">
        <v>12</v>
      </c>
      <c r="F928" s="29"/>
      <c r="G928" s="29"/>
      <c r="H928" s="29">
        <f t="shared" si="14"/>
        <v>12</v>
      </c>
    </row>
    <row r="929" spans="1:8">
      <c r="A929" s="29" t="s">
        <v>346</v>
      </c>
      <c r="B929" s="29" t="s">
        <v>347</v>
      </c>
      <c r="C929" s="29" t="s">
        <v>689</v>
      </c>
      <c r="D929" s="29" t="s">
        <v>1101</v>
      </c>
      <c r="E929" s="29"/>
      <c r="F929" s="29"/>
      <c r="G929" s="29"/>
      <c r="H929" s="29">
        <f t="shared" si="14"/>
        <v>0</v>
      </c>
    </row>
    <row r="930" spans="1:8">
      <c r="A930" s="29" t="s">
        <v>346</v>
      </c>
      <c r="B930" s="29" t="s">
        <v>347</v>
      </c>
      <c r="C930" s="29" t="s">
        <v>1676</v>
      </c>
      <c r="D930" s="29" t="s">
        <v>1675</v>
      </c>
      <c r="E930" s="29">
        <v>105</v>
      </c>
      <c r="F930" s="29"/>
      <c r="G930" s="29"/>
      <c r="H930" s="29">
        <f t="shared" si="14"/>
        <v>105</v>
      </c>
    </row>
    <row r="931" spans="1:8">
      <c r="A931" s="29" t="s">
        <v>346</v>
      </c>
      <c r="B931" s="29" t="s">
        <v>347</v>
      </c>
      <c r="C931" s="29" t="s">
        <v>702</v>
      </c>
      <c r="D931" s="29" t="s">
        <v>1073</v>
      </c>
      <c r="E931" s="29"/>
      <c r="F931" s="29"/>
      <c r="G931" s="29"/>
      <c r="H931" s="29">
        <f t="shared" si="14"/>
        <v>0</v>
      </c>
    </row>
    <row r="932" spans="1:8">
      <c r="A932" s="29" t="s">
        <v>346</v>
      </c>
      <c r="B932" s="29" t="s">
        <v>347</v>
      </c>
      <c r="C932" s="29" t="s">
        <v>726</v>
      </c>
      <c r="D932" s="29" t="s">
        <v>1073</v>
      </c>
      <c r="E932" s="29"/>
      <c r="F932" s="29"/>
      <c r="G932" s="29"/>
      <c r="H932" s="29">
        <f t="shared" si="14"/>
        <v>0</v>
      </c>
    </row>
    <row r="933" spans="1:8">
      <c r="A933" s="29" t="s">
        <v>346</v>
      </c>
      <c r="B933" s="29" t="s">
        <v>347</v>
      </c>
      <c r="C933" s="29" t="s">
        <v>535</v>
      </c>
      <c r="D933" s="29" t="s">
        <v>1075</v>
      </c>
      <c r="E933" s="29"/>
      <c r="F933" s="29"/>
      <c r="G933" s="29"/>
      <c r="H933" s="29">
        <f t="shared" si="14"/>
        <v>0</v>
      </c>
    </row>
    <row r="934" spans="1:8">
      <c r="A934" s="29" t="s">
        <v>346</v>
      </c>
      <c r="B934" s="29" t="s">
        <v>347</v>
      </c>
      <c r="C934" s="29" t="s">
        <v>544</v>
      </c>
      <c r="D934" s="29" t="s">
        <v>1075</v>
      </c>
      <c r="E934" s="29"/>
      <c r="F934" s="29"/>
      <c r="G934" s="29"/>
      <c r="H934" s="29">
        <f t="shared" si="14"/>
        <v>0</v>
      </c>
    </row>
    <row r="935" spans="1:8">
      <c r="A935" s="29" t="s">
        <v>346</v>
      </c>
      <c r="B935" s="29" t="s">
        <v>347</v>
      </c>
      <c r="C935" s="29" t="s">
        <v>545</v>
      </c>
      <c r="D935" s="29" t="s">
        <v>1074</v>
      </c>
      <c r="E935" s="29"/>
      <c r="F935" s="29"/>
      <c r="G935" s="29"/>
      <c r="H935" s="29">
        <f t="shared" si="14"/>
        <v>0</v>
      </c>
    </row>
    <row r="936" spans="1:8">
      <c r="A936" s="29" t="s">
        <v>346</v>
      </c>
      <c r="B936" s="29" t="s">
        <v>347</v>
      </c>
      <c r="C936" s="29" t="s">
        <v>815</v>
      </c>
      <c r="D936" s="29" t="s">
        <v>1073</v>
      </c>
      <c r="E936" s="29"/>
      <c r="F936" s="29"/>
      <c r="G936" s="29"/>
      <c r="H936" s="29">
        <f t="shared" si="14"/>
        <v>0</v>
      </c>
    </row>
    <row r="937" spans="1:8">
      <c r="A937" s="29" t="s">
        <v>346</v>
      </c>
      <c r="B937" s="29" t="s">
        <v>347</v>
      </c>
      <c r="C937" s="29" t="s">
        <v>854</v>
      </c>
      <c r="D937" s="29" t="s">
        <v>1073</v>
      </c>
      <c r="E937" s="29"/>
      <c r="F937" s="29"/>
      <c r="G937" s="29"/>
      <c r="H937" s="29">
        <f t="shared" si="14"/>
        <v>0</v>
      </c>
    </row>
    <row r="938" spans="1:8">
      <c r="A938" s="29" t="s">
        <v>346</v>
      </c>
      <c r="B938" s="29" t="s">
        <v>347</v>
      </c>
      <c r="C938" s="29" t="s">
        <v>854</v>
      </c>
      <c r="D938" s="29" t="s">
        <v>1074</v>
      </c>
      <c r="E938" s="29"/>
      <c r="F938" s="29"/>
      <c r="G938" s="29"/>
      <c r="H938" s="29">
        <f t="shared" si="14"/>
        <v>0</v>
      </c>
    </row>
    <row r="939" spans="1:8">
      <c r="A939" s="29" t="s">
        <v>346</v>
      </c>
      <c r="B939" s="29" t="s">
        <v>347</v>
      </c>
      <c r="C939" s="29" t="s">
        <v>557</v>
      </c>
      <c r="D939" s="29" t="s">
        <v>1073</v>
      </c>
      <c r="E939" s="29"/>
      <c r="F939" s="29"/>
      <c r="G939" s="29"/>
      <c r="H939" s="29">
        <f t="shared" si="14"/>
        <v>0</v>
      </c>
    </row>
    <row r="940" spans="1:8">
      <c r="A940" s="29" t="s">
        <v>348</v>
      </c>
      <c r="B940" s="29" t="s">
        <v>349</v>
      </c>
      <c r="C940" s="29" t="s">
        <v>1385</v>
      </c>
      <c r="D940" s="29" t="s">
        <v>1073</v>
      </c>
      <c r="E940" s="29">
        <v>1</v>
      </c>
      <c r="F940" s="29"/>
      <c r="G940" s="29"/>
      <c r="H940" s="29">
        <f t="shared" si="14"/>
        <v>1</v>
      </c>
    </row>
    <row r="941" spans="1:8">
      <c r="A941" s="29" t="s">
        <v>348</v>
      </c>
      <c r="B941" s="29" t="s">
        <v>349</v>
      </c>
      <c r="C941" s="29" t="s">
        <v>1384</v>
      </c>
      <c r="D941" s="29" t="s">
        <v>1093</v>
      </c>
      <c r="E941" s="29">
        <v>4</v>
      </c>
      <c r="F941" s="29"/>
      <c r="G941" s="29"/>
      <c r="H941" s="29">
        <f t="shared" si="14"/>
        <v>4</v>
      </c>
    </row>
    <row r="942" spans="1:8">
      <c r="A942" s="29" t="s">
        <v>348</v>
      </c>
      <c r="B942" s="29" t="s">
        <v>349</v>
      </c>
      <c r="C942" s="29" t="s">
        <v>493</v>
      </c>
      <c r="D942" s="29" t="s">
        <v>1101</v>
      </c>
      <c r="E942" s="29"/>
      <c r="F942" s="29"/>
      <c r="G942" s="29"/>
      <c r="H942" s="29">
        <f t="shared" si="14"/>
        <v>0</v>
      </c>
    </row>
    <row r="943" spans="1:8">
      <c r="A943" s="29" t="s">
        <v>348</v>
      </c>
      <c r="B943" s="29" t="s">
        <v>349</v>
      </c>
      <c r="C943" s="29" t="s">
        <v>702</v>
      </c>
      <c r="D943" s="29" t="s">
        <v>1101</v>
      </c>
      <c r="E943" s="29"/>
      <c r="F943" s="29"/>
      <c r="G943" s="29"/>
      <c r="H943" s="29">
        <f t="shared" si="14"/>
        <v>0</v>
      </c>
    </row>
    <row r="944" spans="1:8">
      <c r="A944" s="29" t="s">
        <v>348</v>
      </c>
      <c r="B944" s="29" t="s">
        <v>349</v>
      </c>
      <c r="C944" s="29" t="s">
        <v>702</v>
      </c>
      <c r="D944" s="29" t="s">
        <v>1073</v>
      </c>
      <c r="E944" s="29"/>
      <c r="F944" s="29"/>
      <c r="G944" s="29"/>
      <c r="H944" s="29">
        <f t="shared" si="14"/>
        <v>0</v>
      </c>
    </row>
    <row r="945" spans="1:8">
      <c r="A945" s="29" t="s">
        <v>348</v>
      </c>
      <c r="B945" s="29" t="s">
        <v>349</v>
      </c>
      <c r="C945" s="29" t="s">
        <v>720</v>
      </c>
      <c r="D945" s="29" t="s">
        <v>1073</v>
      </c>
      <c r="E945" s="29"/>
      <c r="F945" s="29"/>
      <c r="G945" s="29"/>
      <c r="H945" s="29">
        <f t="shared" si="14"/>
        <v>0</v>
      </c>
    </row>
    <row r="946" spans="1:8">
      <c r="A946" s="29" t="s">
        <v>348</v>
      </c>
      <c r="B946" s="29" t="s">
        <v>349</v>
      </c>
      <c r="C946" s="29" t="s">
        <v>726</v>
      </c>
      <c r="D946" s="29" t="s">
        <v>1073</v>
      </c>
      <c r="E946" s="29"/>
      <c r="F946" s="29"/>
      <c r="G946" s="29"/>
      <c r="H946" s="29">
        <f t="shared" si="14"/>
        <v>0</v>
      </c>
    </row>
    <row r="947" spans="1:8">
      <c r="A947" s="29" t="s">
        <v>348</v>
      </c>
      <c r="B947" s="29" t="s">
        <v>349</v>
      </c>
      <c r="C947" s="29" t="s">
        <v>756</v>
      </c>
      <c r="D947" s="29" t="s">
        <v>1073</v>
      </c>
      <c r="E947" s="29"/>
      <c r="F947" s="29"/>
      <c r="G947" s="29"/>
      <c r="H947" s="29">
        <f t="shared" si="14"/>
        <v>0</v>
      </c>
    </row>
    <row r="948" spans="1:8">
      <c r="A948" s="29" t="s">
        <v>348</v>
      </c>
      <c r="B948" s="29" t="s">
        <v>349</v>
      </c>
      <c r="C948" s="29" t="s">
        <v>765</v>
      </c>
      <c r="D948" s="29" t="s">
        <v>1073</v>
      </c>
      <c r="E948" s="29"/>
      <c r="F948" s="29"/>
      <c r="G948" s="29"/>
      <c r="H948" s="29">
        <f t="shared" si="14"/>
        <v>0</v>
      </c>
    </row>
    <row r="949" spans="1:8">
      <c r="A949" s="29" t="s">
        <v>348</v>
      </c>
      <c r="B949" s="29" t="s">
        <v>349</v>
      </c>
      <c r="C949" s="29" t="s">
        <v>1382</v>
      </c>
      <c r="D949" s="29" t="s">
        <v>1074</v>
      </c>
      <c r="E949" s="29"/>
      <c r="F949" s="29"/>
      <c r="G949" s="29"/>
      <c r="H949" s="29">
        <f t="shared" si="14"/>
        <v>0</v>
      </c>
    </row>
    <row r="950" spans="1:8">
      <c r="A950" s="29" t="s">
        <v>348</v>
      </c>
      <c r="B950" s="29" t="s">
        <v>349</v>
      </c>
      <c r="C950" s="29" t="s">
        <v>547</v>
      </c>
      <c r="D950" s="29" t="s">
        <v>1075</v>
      </c>
      <c r="E950" s="29"/>
      <c r="F950" s="29"/>
      <c r="G950" s="29"/>
      <c r="H950" s="29">
        <f t="shared" si="14"/>
        <v>0</v>
      </c>
    </row>
    <row r="951" spans="1:8">
      <c r="A951" s="29" t="s">
        <v>348</v>
      </c>
      <c r="B951" s="29" t="s">
        <v>349</v>
      </c>
      <c r="C951" s="29" t="s">
        <v>551</v>
      </c>
      <c r="D951" s="29" t="s">
        <v>1074</v>
      </c>
      <c r="E951" s="29"/>
      <c r="F951" s="29"/>
      <c r="G951" s="29"/>
      <c r="H951" s="29">
        <f t="shared" si="14"/>
        <v>0</v>
      </c>
    </row>
    <row r="952" spans="1:8">
      <c r="A952" s="29" t="s">
        <v>348</v>
      </c>
      <c r="B952" s="29" t="s">
        <v>349</v>
      </c>
      <c r="C952" s="29" t="s">
        <v>552</v>
      </c>
      <c r="D952" s="29" t="s">
        <v>1075</v>
      </c>
      <c r="E952" s="29"/>
      <c r="F952" s="29"/>
      <c r="G952" s="29"/>
      <c r="H952" s="29">
        <f t="shared" si="14"/>
        <v>0</v>
      </c>
    </row>
    <row r="953" spans="1:8">
      <c r="A953" s="29" t="s">
        <v>348</v>
      </c>
      <c r="B953" s="29" t="s">
        <v>349</v>
      </c>
      <c r="C953" s="29" t="s">
        <v>1735</v>
      </c>
      <c r="D953" s="29" t="s">
        <v>1074</v>
      </c>
      <c r="E953" s="29">
        <v>2</v>
      </c>
      <c r="F953" s="29"/>
      <c r="G953" s="29"/>
      <c r="H953" s="29">
        <f t="shared" si="14"/>
        <v>2</v>
      </c>
    </row>
    <row r="954" spans="1:8">
      <c r="A954" s="29" t="s">
        <v>348</v>
      </c>
      <c r="B954" s="29" t="s">
        <v>349</v>
      </c>
      <c r="C954" s="29" t="s">
        <v>835</v>
      </c>
      <c r="D954" s="29" t="s">
        <v>1073</v>
      </c>
      <c r="E954" s="29"/>
      <c r="F954" s="29"/>
      <c r="G954" s="29"/>
      <c r="H954" s="29">
        <f t="shared" si="14"/>
        <v>0</v>
      </c>
    </row>
    <row r="955" spans="1:8">
      <c r="A955" s="29" t="s">
        <v>348</v>
      </c>
      <c r="B955" s="29" t="s">
        <v>349</v>
      </c>
      <c r="C955" s="29" t="s">
        <v>576</v>
      </c>
      <c r="D955" s="29" t="s">
        <v>1381</v>
      </c>
      <c r="E955" s="29"/>
      <c r="F955" s="29"/>
      <c r="G955" s="29"/>
      <c r="H955" s="29">
        <f t="shared" si="14"/>
        <v>0</v>
      </c>
    </row>
    <row r="956" spans="1:8">
      <c r="A956" s="29" t="s">
        <v>348</v>
      </c>
      <c r="B956" s="29" t="s">
        <v>349</v>
      </c>
      <c r="C956" s="29" t="s">
        <v>1059</v>
      </c>
      <c r="D956" s="29" t="s">
        <v>1074</v>
      </c>
      <c r="E956" s="29"/>
      <c r="F956" s="29"/>
      <c r="G956" s="29"/>
      <c r="H956" s="29">
        <f t="shared" si="14"/>
        <v>0</v>
      </c>
    </row>
    <row r="957" spans="1:8">
      <c r="A957" s="29" t="s">
        <v>350</v>
      </c>
      <c r="B957" s="29" t="s">
        <v>351</v>
      </c>
      <c r="C957" s="29" t="s">
        <v>835</v>
      </c>
      <c r="D957" s="29" t="s">
        <v>1073</v>
      </c>
      <c r="E957" s="29"/>
      <c r="F957" s="29"/>
      <c r="G957" s="29"/>
      <c r="H957" s="29">
        <f t="shared" si="14"/>
        <v>0</v>
      </c>
    </row>
    <row r="958" spans="1:8">
      <c r="A958" s="29" t="s">
        <v>352</v>
      </c>
      <c r="B958" s="29" t="s">
        <v>353</v>
      </c>
      <c r="C958" s="29" t="s">
        <v>1380</v>
      </c>
      <c r="D958" s="29" t="s">
        <v>1073</v>
      </c>
      <c r="E958" s="29"/>
      <c r="F958" s="29"/>
      <c r="G958" s="29"/>
      <c r="H958" s="29">
        <f t="shared" si="14"/>
        <v>0</v>
      </c>
    </row>
    <row r="959" spans="1:8">
      <c r="A959" s="29" t="s">
        <v>352</v>
      </c>
      <c r="B959" s="29" t="s">
        <v>353</v>
      </c>
      <c r="C959" s="29" t="s">
        <v>1379</v>
      </c>
      <c r="D959" s="29" t="s">
        <v>1073</v>
      </c>
      <c r="E959" s="29"/>
      <c r="F959" s="29"/>
      <c r="G959" s="29"/>
      <c r="H959" s="29">
        <f t="shared" si="14"/>
        <v>0</v>
      </c>
    </row>
    <row r="960" spans="1:8">
      <c r="A960" s="29" t="s">
        <v>352</v>
      </c>
      <c r="B960" s="29" t="s">
        <v>353</v>
      </c>
      <c r="C960" s="29" t="s">
        <v>1379</v>
      </c>
      <c r="D960" s="29" t="s">
        <v>1074</v>
      </c>
      <c r="E960" s="29"/>
      <c r="F960" s="29"/>
      <c r="G960" s="29"/>
      <c r="H960" s="29">
        <f t="shared" si="14"/>
        <v>0</v>
      </c>
    </row>
    <row r="961" spans="1:8">
      <c r="A961" s="29" t="s">
        <v>352</v>
      </c>
      <c r="B961" s="29" t="s">
        <v>353</v>
      </c>
      <c r="C961" s="29" t="s">
        <v>1378</v>
      </c>
      <c r="D961" s="29" t="s">
        <v>1073</v>
      </c>
      <c r="E961" s="29"/>
      <c r="F961" s="29"/>
      <c r="G961" s="29"/>
      <c r="H961" s="29">
        <f t="shared" si="14"/>
        <v>0</v>
      </c>
    </row>
    <row r="962" spans="1:8">
      <c r="A962" s="29" t="s">
        <v>352</v>
      </c>
      <c r="B962" s="29" t="s">
        <v>353</v>
      </c>
      <c r="C962" s="29" t="s">
        <v>788</v>
      </c>
      <c r="D962" s="29" t="s">
        <v>1073</v>
      </c>
      <c r="E962" s="29"/>
      <c r="F962" s="29"/>
      <c r="G962" s="29"/>
      <c r="H962" s="29">
        <f t="shared" si="14"/>
        <v>0</v>
      </c>
    </row>
    <row r="963" spans="1:8">
      <c r="A963" s="29" t="s">
        <v>352</v>
      </c>
      <c r="B963" s="29" t="s">
        <v>353</v>
      </c>
      <c r="C963" s="29" t="s">
        <v>1377</v>
      </c>
      <c r="D963" s="29" t="s">
        <v>1073</v>
      </c>
      <c r="E963" s="29"/>
      <c r="F963" s="29"/>
      <c r="G963" s="29"/>
      <c r="H963" s="29">
        <f t="shared" si="14"/>
        <v>0</v>
      </c>
    </row>
    <row r="964" spans="1:8">
      <c r="A964" s="29" t="s">
        <v>352</v>
      </c>
      <c r="B964" s="29" t="s">
        <v>353</v>
      </c>
      <c r="C964" s="29" t="s">
        <v>1376</v>
      </c>
      <c r="D964" s="29" t="s">
        <v>1073</v>
      </c>
      <c r="E964" s="29"/>
      <c r="F964" s="29"/>
      <c r="G964" s="29"/>
      <c r="H964" s="29">
        <f t="shared" si="14"/>
        <v>0</v>
      </c>
    </row>
    <row r="965" spans="1:8">
      <c r="A965" s="29" t="s">
        <v>352</v>
      </c>
      <c r="B965" s="29" t="s">
        <v>353</v>
      </c>
      <c r="C965" s="29" t="s">
        <v>1164</v>
      </c>
      <c r="D965" s="29" t="s">
        <v>1077</v>
      </c>
      <c r="E965" s="29">
        <v>1</v>
      </c>
      <c r="F965" s="29"/>
      <c r="G965" s="29"/>
      <c r="H965" s="29">
        <f t="shared" si="14"/>
        <v>1</v>
      </c>
    </row>
    <row r="966" spans="1:8">
      <c r="A966" s="29" t="s">
        <v>352</v>
      </c>
      <c r="B966" s="29" t="s">
        <v>353</v>
      </c>
      <c r="C966" s="29" t="s">
        <v>1375</v>
      </c>
      <c r="D966" s="29" t="s">
        <v>1073</v>
      </c>
      <c r="E966" s="29"/>
      <c r="F966" s="29"/>
      <c r="G966" s="29"/>
      <c r="H966" s="29">
        <f t="shared" si="14"/>
        <v>0</v>
      </c>
    </row>
    <row r="967" spans="1:8">
      <c r="A967" s="29" t="s">
        <v>352</v>
      </c>
      <c r="B967" s="29" t="s">
        <v>353</v>
      </c>
      <c r="C967" s="29" t="s">
        <v>1374</v>
      </c>
      <c r="D967" s="29" t="s">
        <v>1175</v>
      </c>
      <c r="E967" s="29"/>
      <c r="F967" s="29"/>
      <c r="G967" s="29"/>
      <c r="H967" s="29">
        <f t="shared" si="14"/>
        <v>0</v>
      </c>
    </row>
    <row r="968" spans="1:8">
      <c r="A968" s="29" t="s">
        <v>352</v>
      </c>
      <c r="B968" s="29" t="s">
        <v>353</v>
      </c>
      <c r="C968" s="29" t="s">
        <v>1373</v>
      </c>
      <c r="D968" s="29" t="s">
        <v>1073</v>
      </c>
      <c r="E968" s="29"/>
      <c r="F968" s="29"/>
      <c r="G968" s="29"/>
      <c r="H968" s="29">
        <f t="shared" si="14"/>
        <v>0</v>
      </c>
    </row>
    <row r="969" spans="1:8">
      <c r="A969" s="29" t="s">
        <v>354</v>
      </c>
      <c r="B969" s="29" t="s">
        <v>355</v>
      </c>
      <c r="C969" s="29" t="s">
        <v>1372</v>
      </c>
      <c r="D969" s="29" t="s">
        <v>1073</v>
      </c>
      <c r="E969" s="29"/>
      <c r="F969" s="29"/>
      <c r="G969" s="29"/>
      <c r="H969" s="29">
        <f t="shared" si="14"/>
        <v>0</v>
      </c>
    </row>
    <row r="970" spans="1:8">
      <c r="A970" s="29" t="s">
        <v>354</v>
      </c>
      <c r="B970" s="29" t="s">
        <v>355</v>
      </c>
      <c r="C970" s="29" t="s">
        <v>1372</v>
      </c>
      <c r="D970" s="29" t="s">
        <v>1074</v>
      </c>
      <c r="E970" s="29"/>
      <c r="F970" s="29"/>
      <c r="G970" s="29"/>
      <c r="H970" s="29">
        <f t="shared" si="14"/>
        <v>0</v>
      </c>
    </row>
    <row r="971" spans="1:8">
      <c r="A971" s="29" t="s">
        <v>356</v>
      </c>
      <c r="B971" s="29" t="s">
        <v>357</v>
      </c>
      <c r="C971" s="29" t="s">
        <v>692</v>
      </c>
      <c r="D971" s="29" t="s">
        <v>1074</v>
      </c>
      <c r="E971" s="29"/>
      <c r="F971" s="29"/>
      <c r="G971" s="29"/>
      <c r="H971" s="29">
        <f t="shared" si="14"/>
        <v>0</v>
      </c>
    </row>
    <row r="972" spans="1:8">
      <c r="A972" s="29" t="s">
        <v>356</v>
      </c>
      <c r="B972" s="29" t="s">
        <v>357</v>
      </c>
      <c r="C972" s="29" t="s">
        <v>1371</v>
      </c>
      <c r="D972" s="29" t="s">
        <v>1095</v>
      </c>
      <c r="E972" s="29"/>
      <c r="F972" s="29"/>
      <c r="G972" s="29"/>
      <c r="H972" s="29">
        <f t="shared" si="14"/>
        <v>0</v>
      </c>
    </row>
    <row r="973" spans="1:8">
      <c r="A973" s="29" t="s">
        <v>356</v>
      </c>
      <c r="B973" s="29" t="s">
        <v>357</v>
      </c>
      <c r="C973" s="29" t="s">
        <v>1370</v>
      </c>
      <c r="D973" s="29" t="s">
        <v>1073</v>
      </c>
      <c r="E973" s="29"/>
      <c r="F973" s="29"/>
      <c r="G973" s="29"/>
      <c r="H973" s="29">
        <f t="shared" si="14"/>
        <v>0</v>
      </c>
    </row>
    <row r="974" spans="1:8">
      <c r="A974" s="29" t="s">
        <v>356</v>
      </c>
      <c r="B974" s="29" t="s">
        <v>357</v>
      </c>
      <c r="C974" s="29" t="s">
        <v>747</v>
      </c>
      <c r="D974" s="29" t="s">
        <v>1073</v>
      </c>
      <c r="E974" s="29"/>
      <c r="F974" s="29"/>
      <c r="G974" s="29"/>
      <c r="H974" s="29">
        <f t="shared" si="14"/>
        <v>0</v>
      </c>
    </row>
    <row r="975" spans="1:8">
      <c r="A975" s="29" t="s">
        <v>358</v>
      </c>
      <c r="B975" s="29" t="s">
        <v>359</v>
      </c>
      <c r="C975" s="29" t="s">
        <v>702</v>
      </c>
      <c r="D975" s="29" t="s">
        <v>1073</v>
      </c>
      <c r="E975" s="29"/>
      <c r="F975" s="29"/>
      <c r="G975" s="29"/>
      <c r="H975" s="29">
        <f t="shared" si="14"/>
        <v>0</v>
      </c>
    </row>
    <row r="976" spans="1:8">
      <c r="A976" s="29" t="s">
        <v>358</v>
      </c>
      <c r="B976" s="29" t="s">
        <v>359</v>
      </c>
      <c r="C976" s="29" t="s">
        <v>519</v>
      </c>
      <c r="D976" s="29" t="s">
        <v>1075</v>
      </c>
      <c r="E976" s="29"/>
      <c r="F976" s="29"/>
      <c r="G976" s="29"/>
      <c r="H976" s="29">
        <f t="shared" si="14"/>
        <v>0</v>
      </c>
    </row>
    <row r="977" spans="1:8">
      <c r="A977" s="29" t="s">
        <v>358</v>
      </c>
      <c r="B977" s="29" t="s">
        <v>359</v>
      </c>
      <c r="C977" s="29" t="s">
        <v>534</v>
      </c>
      <c r="D977" s="29" t="s">
        <v>1073</v>
      </c>
      <c r="E977" s="29"/>
      <c r="F977" s="29"/>
      <c r="G977" s="29"/>
      <c r="H977" s="29">
        <f t="shared" si="14"/>
        <v>0</v>
      </c>
    </row>
    <row r="978" spans="1:8">
      <c r="A978" s="29" t="s">
        <v>358</v>
      </c>
      <c r="B978" s="29" t="s">
        <v>359</v>
      </c>
      <c r="C978" s="29" t="s">
        <v>546</v>
      </c>
      <c r="D978" s="29" t="s">
        <v>1075</v>
      </c>
      <c r="E978" s="29"/>
      <c r="F978" s="29"/>
      <c r="G978" s="29"/>
      <c r="H978" s="29">
        <f t="shared" si="14"/>
        <v>0</v>
      </c>
    </row>
    <row r="979" spans="1:8">
      <c r="A979" s="29" t="s">
        <v>358</v>
      </c>
      <c r="B979" s="29" t="s">
        <v>359</v>
      </c>
      <c r="C979" s="29" t="s">
        <v>906</v>
      </c>
      <c r="D979" s="29" t="s">
        <v>1073</v>
      </c>
      <c r="E979" s="29"/>
      <c r="F979" s="29"/>
      <c r="G979" s="29"/>
      <c r="H979" s="29">
        <f t="shared" si="14"/>
        <v>0</v>
      </c>
    </row>
    <row r="980" spans="1:8">
      <c r="A980" s="29" t="s">
        <v>358</v>
      </c>
      <c r="B980" s="29" t="s">
        <v>359</v>
      </c>
      <c r="C980" s="29" t="s">
        <v>928</v>
      </c>
      <c r="D980" s="29" t="s">
        <v>1074</v>
      </c>
      <c r="E980" s="29"/>
      <c r="F980" s="29"/>
      <c r="G980" s="29"/>
      <c r="H980" s="29">
        <f t="shared" si="14"/>
        <v>0</v>
      </c>
    </row>
    <row r="981" spans="1:8">
      <c r="A981" s="29" t="s">
        <v>358</v>
      </c>
      <c r="B981" s="29" t="s">
        <v>359</v>
      </c>
      <c r="C981" s="29" t="s">
        <v>962</v>
      </c>
      <c r="D981" s="29" t="s">
        <v>1073</v>
      </c>
      <c r="E981" s="29"/>
      <c r="F981" s="29"/>
      <c r="G981" s="29"/>
      <c r="H981" s="29">
        <f t="shared" si="14"/>
        <v>0</v>
      </c>
    </row>
    <row r="982" spans="1:8">
      <c r="A982" s="29" t="s">
        <v>358</v>
      </c>
      <c r="B982" s="29" t="s">
        <v>359</v>
      </c>
      <c r="C982" s="29" t="s">
        <v>1368</v>
      </c>
      <c r="D982" s="29" t="s">
        <v>1074</v>
      </c>
      <c r="E982" s="29"/>
      <c r="F982" s="29"/>
      <c r="G982" s="29"/>
      <c r="H982" s="29">
        <f t="shared" si="14"/>
        <v>0</v>
      </c>
    </row>
    <row r="983" spans="1:8">
      <c r="A983" s="29" t="s">
        <v>358</v>
      </c>
      <c r="B983" s="29" t="s">
        <v>359</v>
      </c>
      <c r="C983" s="29" t="s">
        <v>1367</v>
      </c>
      <c r="D983" s="29" t="s">
        <v>1073</v>
      </c>
      <c r="E983" s="29"/>
      <c r="F983" s="29"/>
      <c r="G983" s="29"/>
      <c r="H983" s="29">
        <f t="shared" si="14"/>
        <v>0</v>
      </c>
    </row>
    <row r="984" spans="1:8">
      <c r="A984" s="29" t="s">
        <v>358</v>
      </c>
      <c r="B984" s="29" t="s">
        <v>359</v>
      </c>
      <c r="C984" s="29" t="s">
        <v>573</v>
      </c>
      <c r="D984" s="29" t="s">
        <v>1112</v>
      </c>
      <c r="E984" s="29"/>
      <c r="F984" s="29"/>
      <c r="G984" s="29"/>
      <c r="H984" s="29">
        <f t="shared" ref="H984:H1047" si="15">E984+F984+G984</f>
        <v>0</v>
      </c>
    </row>
    <row r="985" spans="1:8">
      <c r="A985" s="29" t="s">
        <v>360</v>
      </c>
      <c r="B985" s="29" t="s">
        <v>361</v>
      </c>
      <c r="C985" s="29" t="s">
        <v>1366</v>
      </c>
      <c r="D985" s="29" t="s">
        <v>1093</v>
      </c>
      <c r="E985" s="29"/>
      <c r="F985" s="29"/>
      <c r="G985" s="29"/>
      <c r="H985" s="29">
        <f t="shared" si="15"/>
        <v>0</v>
      </c>
    </row>
    <row r="986" spans="1:8">
      <c r="A986" s="29" t="s">
        <v>360</v>
      </c>
      <c r="B986" s="29" t="s">
        <v>361</v>
      </c>
      <c r="C986" s="29" t="s">
        <v>1103</v>
      </c>
      <c r="D986" s="29" t="s">
        <v>1102</v>
      </c>
      <c r="E986" s="29"/>
      <c r="F986" s="29"/>
      <c r="G986" s="29"/>
      <c r="H986" s="29">
        <f t="shared" si="15"/>
        <v>0</v>
      </c>
    </row>
    <row r="987" spans="1:8">
      <c r="A987" s="29" t="s">
        <v>360</v>
      </c>
      <c r="B987" s="29" t="s">
        <v>361</v>
      </c>
      <c r="C987" s="29" t="s">
        <v>1362</v>
      </c>
      <c r="D987" s="29" t="s">
        <v>1073</v>
      </c>
      <c r="E987" s="29"/>
      <c r="F987" s="29"/>
      <c r="G987" s="29"/>
      <c r="H987" s="29">
        <f t="shared" si="15"/>
        <v>0</v>
      </c>
    </row>
    <row r="988" spans="1:8">
      <c r="A988" s="29" t="s">
        <v>360</v>
      </c>
      <c r="B988" s="29" t="s">
        <v>361</v>
      </c>
      <c r="C988" s="29" t="s">
        <v>1760</v>
      </c>
      <c r="D988" s="29" t="s">
        <v>1398</v>
      </c>
      <c r="E988" s="29">
        <v>10</v>
      </c>
      <c r="F988" s="29"/>
      <c r="G988" s="29"/>
      <c r="H988" s="29">
        <f t="shared" si="15"/>
        <v>10</v>
      </c>
    </row>
    <row r="989" spans="1:8">
      <c r="A989" s="29" t="s">
        <v>360</v>
      </c>
      <c r="B989" s="29" t="s">
        <v>361</v>
      </c>
      <c r="C989" s="29" t="s">
        <v>702</v>
      </c>
      <c r="D989" s="29" t="s">
        <v>1073</v>
      </c>
      <c r="E989" s="29"/>
      <c r="F989" s="29"/>
      <c r="G989" s="29"/>
      <c r="H989" s="29">
        <f t="shared" si="15"/>
        <v>0</v>
      </c>
    </row>
    <row r="990" spans="1:8">
      <c r="A990" s="29" t="s">
        <v>360</v>
      </c>
      <c r="B990" s="29" t="s">
        <v>361</v>
      </c>
      <c r="C990" s="29" t="s">
        <v>710</v>
      </c>
      <c r="D990" s="29" t="s">
        <v>1073</v>
      </c>
      <c r="E990" s="29"/>
      <c r="F990" s="29"/>
      <c r="G990" s="29"/>
      <c r="H990" s="29">
        <f t="shared" si="15"/>
        <v>0</v>
      </c>
    </row>
    <row r="991" spans="1:8">
      <c r="A991" s="29" t="s">
        <v>360</v>
      </c>
      <c r="B991" s="29" t="s">
        <v>361</v>
      </c>
      <c r="C991" s="29" t="s">
        <v>712</v>
      </c>
      <c r="D991" s="29" t="s">
        <v>1073</v>
      </c>
      <c r="E991" s="29"/>
      <c r="F991" s="29"/>
      <c r="G991" s="29"/>
      <c r="H991" s="29">
        <f t="shared" si="15"/>
        <v>0</v>
      </c>
    </row>
    <row r="992" spans="1:8">
      <c r="A992" s="29" t="s">
        <v>360</v>
      </c>
      <c r="B992" s="29" t="s">
        <v>361</v>
      </c>
      <c r="C992" s="29" t="s">
        <v>724</v>
      </c>
      <c r="D992" s="29" t="s">
        <v>1073</v>
      </c>
      <c r="E992" s="29"/>
      <c r="F992" s="29"/>
      <c r="G992" s="29"/>
      <c r="H992" s="29">
        <f t="shared" si="15"/>
        <v>0</v>
      </c>
    </row>
    <row r="993" spans="1:8">
      <c r="A993" s="29" t="s">
        <v>360</v>
      </c>
      <c r="B993" s="29" t="s">
        <v>361</v>
      </c>
      <c r="C993" s="29" t="s">
        <v>726</v>
      </c>
      <c r="D993" s="29" t="s">
        <v>1073</v>
      </c>
      <c r="E993" s="29"/>
      <c r="F993" s="29"/>
      <c r="G993" s="29"/>
      <c r="H993" s="29">
        <f t="shared" si="15"/>
        <v>0</v>
      </c>
    </row>
    <row r="994" spans="1:8">
      <c r="A994" s="29" t="s">
        <v>360</v>
      </c>
      <c r="B994" s="29" t="s">
        <v>361</v>
      </c>
      <c r="C994" s="29" t="s">
        <v>511</v>
      </c>
      <c r="D994" s="29" t="s">
        <v>1075</v>
      </c>
      <c r="E994" s="29"/>
      <c r="F994" s="29"/>
      <c r="G994" s="29"/>
      <c r="H994" s="29">
        <f t="shared" si="15"/>
        <v>0</v>
      </c>
    </row>
    <row r="995" spans="1:8">
      <c r="A995" s="29" t="s">
        <v>360</v>
      </c>
      <c r="B995" s="29" t="s">
        <v>361</v>
      </c>
      <c r="C995" s="29" t="s">
        <v>1361</v>
      </c>
      <c r="D995" s="29" t="s">
        <v>1073</v>
      </c>
      <c r="E995" s="29"/>
      <c r="F995" s="29"/>
      <c r="G995" s="29"/>
      <c r="H995" s="29">
        <f t="shared" si="15"/>
        <v>0</v>
      </c>
    </row>
    <row r="996" spans="1:8">
      <c r="A996" s="29" t="s">
        <v>360</v>
      </c>
      <c r="B996" s="29" t="s">
        <v>361</v>
      </c>
      <c r="C996" s="29" t="s">
        <v>530</v>
      </c>
      <c r="D996" s="29" t="s">
        <v>1075</v>
      </c>
      <c r="E996" s="29"/>
      <c r="F996" s="29"/>
      <c r="G996" s="29"/>
      <c r="H996" s="29">
        <f t="shared" si="15"/>
        <v>0</v>
      </c>
    </row>
    <row r="997" spans="1:8">
      <c r="A997" s="29" t="s">
        <v>360</v>
      </c>
      <c r="B997" s="29" t="s">
        <v>361</v>
      </c>
      <c r="C997" s="29" t="s">
        <v>1360</v>
      </c>
      <c r="D997" s="29" t="s">
        <v>1074</v>
      </c>
      <c r="E997" s="29"/>
      <c r="F997" s="29">
        <v>6</v>
      </c>
      <c r="G997" s="29"/>
      <c r="H997" s="29">
        <f t="shared" si="15"/>
        <v>6</v>
      </c>
    </row>
    <row r="998" spans="1:8">
      <c r="A998" s="29" t="s">
        <v>360</v>
      </c>
      <c r="B998" s="29" t="s">
        <v>361</v>
      </c>
      <c r="C998" s="29" t="s">
        <v>1359</v>
      </c>
      <c r="D998" s="29" t="s">
        <v>1074</v>
      </c>
      <c r="E998" s="29"/>
      <c r="F998" s="29"/>
      <c r="G998" s="29"/>
      <c r="H998" s="29">
        <f t="shared" si="15"/>
        <v>0</v>
      </c>
    </row>
    <row r="999" spans="1:8">
      <c r="A999" s="29" t="s">
        <v>360</v>
      </c>
      <c r="B999" s="29" t="s">
        <v>361</v>
      </c>
      <c r="C999" s="29" t="s">
        <v>552</v>
      </c>
      <c r="D999" s="29" t="s">
        <v>1073</v>
      </c>
      <c r="E999" s="29"/>
      <c r="F999" s="29"/>
      <c r="G999" s="29"/>
      <c r="H999" s="29">
        <f t="shared" si="15"/>
        <v>0</v>
      </c>
    </row>
    <row r="1000" spans="1:8">
      <c r="A1000" s="29" t="s">
        <v>360</v>
      </c>
      <c r="B1000" s="29" t="s">
        <v>361</v>
      </c>
      <c r="C1000" s="29" t="s">
        <v>821</v>
      </c>
      <c r="D1000" s="29" t="s">
        <v>1683</v>
      </c>
      <c r="E1000" s="29"/>
      <c r="F1000" s="29"/>
      <c r="G1000" s="29"/>
      <c r="H1000" s="29">
        <f t="shared" si="15"/>
        <v>0</v>
      </c>
    </row>
    <row r="1001" spans="1:8">
      <c r="A1001" s="29" t="s">
        <v>360</v>
      </c>
      <c r="B1001" s="29" t="s">
        <v>361</v>
      </c>
      <c r="C1001" s="29" t="s">
        <v>1358</v>
      </c>
      <c r="D1001" s="29" t="s">
        <v>1073</v>
      </c>
      <c r="E1001" s="29"/>
      <c r="F1001" s="29"/>
      <c r="G1001" s="29"/>
      <c r="H1001" s="29">
        <f t="shared" si="15"/>
        <v>0</v>
      </c>
    </row>
    <row r="1002" spans="1:8">
      <c r="A1002" s="29" t="s">
        <v>360</v>
      </c>
      <c r="B1002" s="29" t="s">
        <v>361</v>
      </c>
      <c r="C1002" s="29" t="s">
        <v>835</v>
      </c>
      <c r="D1002" s="29" t="s">
        <v>1073</v>
      </c>
      <c r="E1002" s="29"/>
      <c r="F1002" s="29"/>
      <c r="G1002" s="29"/>
      <c r="H1002" s="29">
        <f t="shared" si="15"/>
        <v>0</v>
      </c>
    </row>
    <row r="1003" spans="1:8">
      <c r="A1003" s="29" t="s">
        <v>360</v>
      </c>
      <c r="B1003" s="29" t="s">
        <v>361</v>
      </c>
      <c r="C1003" s="29" t="s">
        <v>906</v>
      </c>
      <c r="D1003" s="29" t="s">
        <v>1073</v>
      </c>
      <c r="E1003" s="29"/>
      <c r="F1003" s="29"/>
      <c r="G1003" s="29"/>
      <c r="H1003" s="29">
        <f t="shared" si="15"/>
        <v>0</v>
      </c>
    </row>
    <row r="1004" spans="1:8">
      <c r="A1004" s="29" t="s">
        <v>360</v>
      </c>
      <c r="B1004" s="29" t="s">
        <v>361</v>
      </c>
      <c r="C1004" s="29" t="s">
        <v>910</v>
      </c>
      <c r="D1004" s="29" t="s">
        <v>1073</v>
      </c>
      <c r="E1004" s="29"/>
      <c r="F1004" s="29"/>
      <c r="G1004" s="29"/>
      <c r="H1004" s="29">
        <f t="shared" si="15"/>
        <v>0</v>
      </c>
    </row>
    <row r="1005" spans="1:8">
      <c r="A1005" s="29" t="s">
        <v>362</v>
      </c>
      <c r="B1005" s="29" t="s">
        <v>363</v>
      </c>
      <c r="C1005" s="29" t="s">
        <v>1357</v>
      </c>
      <c r="D1005" s="29" t="s">
        <v>1073</v>
      </c>
      <c r="E1005" s="29"/>
      <c r="F1005" s="29"/>
      <c r="G1005" s="29"/>
      <c r="H1005" s="29">
        <f t="shared" si="15"/>
        <v>0</v>
      </c>
    </row>
    <row r="1006" spans="1:8">
      <c r="A1006" s="29" t="s">
        <v>362</v>
      </c>
      <c r="B1006" s="29" t="s">
        <v>363</v>
      </c>
      <c r="C1006" s="29" t="s">
        <v>1356</v>
      </c>
      <c r="D1006" s="29" t="s">
        <v>1073</v>
      </c>
      <c r="E1006" s="29"/>
      <c r="F1006" s="29"/>
      <c r="G1006" s="29"/>
      <c r="H1006" s="29">
        <f t="shared" si="15"/>
        <v>0</v>
      </c>
    </row>
    <row r="1007" spans="1:8">
      <c r="A1007" s="29" t="s">
        <v>362</v>
      </c>
      <c r="B1007" s="29" t="s">
        <v>363</v>
      </c>
      <c r="C1007" s="29" t="s">
        <v>884</v>
      </c>
      <c r="D1007" s="29" t="s">
        <v>1073</v>
      </c>
      <c r="E1007" s="29"/>
      <c r="F1007" s="29"/>
      <c r="G1007" s="29"/>
      <c r="H1007" s="29">
        <f t="shared" si="15"/>
        <v>0</v>
      </c>
    </row>
    <row r="1008" spans="1:8">
      <c r="A1008" s="29" t="s">
        <v>362</v>
      </c>
      <c r="B1008" s="29" t="s">
        <v>363</v>
      </c>
      <c r="C1008" s="29" t="s">
        <v>1201</v>
      </c>
      <c r="D1008" s="29" t="s">
        <v>1073</v>
      </c>
      <c r="E1008" s="29"/>
      <c r="F1008" s="29"/>
      <c r="G1008" s="29"/>
      <c r="H1008" s="29">
        <f t="shared" si="15"/>
        <v>0</v>
      </c>
    </row>
    <row r="1009" spans="1:8">
      <c r="A1009" s="29" t="s">
        <v>362</v>
      </c>
      <c r="B1009" s="29" t="s">
        <v>363</v>
      </c>
      <c r="C1009" s="29" t="s">
        <v>571</v>
      </c>
      <c r="D1009" s="29" t="s">
        <v>1074</v>
      </c>
      <c r="E1009" s="29"/>
      <c r="F1009" s="29"/>
      <c r="G1009" s="29"/>
      <c r="H1009" s="29">
        <f t="shared" si="15"/>
        <v>0</v>
      </c>
    </row>
    <row r="1010" spans="1:8">
      <c r="A1010" s="29" t="s">
        <v>362</v>
      </c>
      <c r="B1010" s="29" t="s">
        <v>363</v>
      </c>
      <c r="C1010" s="29" t="s">
        <v>1355</v>
      </c>
      <c r="D1010" s="29" t="s">
        <v>1074</v>
      </c>
      <c r="E1010" s="29"/>
      <c r="F1010" s="29"/>
      <c r="G1010" s="29"/>
      <c r="H1010" s="29">
        <f t="shared" si="15"/>
        <v>0</v>
      </c>
    </row>
    <row r="1011" spans="1:8">
      <c r="A1011" s="29" t="s">
        <v>362</v>
      </c>
      <c r="B1011" s="29" t="s">
        <v>363</v>
      </c>
      <c r="C1011" s="29" t="s">
        <v>1002</v>
      </c>
      <c r="D1011" s="29" t="s">
        <v>1073</v>
      </c>
      <c r="E1011" s="29"/>
      <c r="F1011" s="29"/>
      <c r="G1011" s="29"/>
      <c r="H1011" s="29">
        <f t="shared" si="15"/>
        <v>0</v>
      </c>
    </row>
    <row r="1012" spans="1:8">
      <c r="A1012" s="29" t="s">
        <v>364</v>
      </c>
      <c r="B1012" s="29" t="s">
        <v>365</v>
      </c>
      <c r="C1012" s="29" t="s">
        <v>1353</v>
      </c>
      <c r="D1012" s="29" t="s">
        <v>1080</v>
      </c>
      <c r="E1012" s="29"/>
      <c r="F1012" s="29"/>
      <c r="G1012" s="29"/>
      <c r="H1012" s="29">
        <f t="shared" si="15"/>
        <v>0</v>
      </c>
    </row>
    <row r="1013" spans="1:8">
      <c r="A1013" s="29" t="s">
        <v>364</v>
      </c>
      <c r="B1013" s="29" t="s">
        <v>365</v>
      </c>
      <c r="C1013" s="29" t="s">
        <v>1761</v>
      </c>
      <c r="D1013" s="29" t="s">
        <v>1074</v>
      </c>
      <c r="E1013" s="29"/>
      <c r="F1013" s="29"/>
      <c r="G1013" s="29"/>
      <c r="H1013" s="29">
        <f t="shared" si="15"/>
        <v>0</v>
      </c>
    </row>
    <row r="1014" spans="1:8">
      <c r="A1014" s="29" t="s">
        <v>364</v>
      </c>
      <c r="B1014" s="29" t="s">
        <v>365</v>
      </c>
      <c r="C1014" s="29" t="s">
        <v>1352</v>
      </c>
      <c r="D1014" s="29" t="s">
        <v>1073</v>
      </c>
      <c r="E1014" s="29"/>
      <c r="F1014" s="29"/>
      <c r="G1014" s="29"/>
      <c r="H1014" s="29">
        <f t="shared" si="15"/>
        <v>0</v>
      </c>
    </row>
    <row r="1015" spans="1:8">
      <c r="A1015" s="29" t="s">
        <v>364</v>
      </c>
      <c r="B1015" s="29" t="s">
        <v>365</v>
      </c>
      <c r="C1015" s="29" t="s">
        <v>1351</v>
      </c>
      <c r="D1015" s="29" t="s">
        <v>1074</v>
      </c>
      <c r="E1015" s="29"/>
      <c r="F1015" s="29"/>
      <c r="G1015" s="29"/>
      <c r="H1015" s="29">
        <f t="shared" si="15"/>
        <v>0</v>
      </c>
    </row>
    <row r="1016" spans="1:8">
      <c r="A1016" s="29" t="s">
        <v>364</v>
      </c>
      <c r="B1016" s="29" t="s">
        <v>365</v>
      </c>
      <c r="C1016" s="29" t="s">
        <v>1350</v>
      </c>
      <c r="D1016" s="29" t="s">
        <v>1091</v>
      </c>
      <c r="E1016" s="29"/>
      <c r="F1016" s="29">
        <v>9</v>
      </c>
      <c r="G1016" s="29"/>
      <c r="H1016" s="29">
        <f t="shared" si="15"/>
        <v>9</v>
      </c>
    </row>
    <row r="1017" spans="1:8">
      <c r="A1017" s="29" t="s">
        <v>364</v>
      </c>
      <c r="B1017" s="29" t="s">
        <v>365</v>
      </c>
      <c r="C1017" s="29" t="s">
        <v>1349</v>
      </c>
      <c r="D1017" s="29" t="s">
        <v>1073</v>
      </c>
      <c r="E1017" s="29"/>
      <c r="F1017" s="29"/>
      <c r="G1017" s="29"/>
      <c r="H1017" s="29">
        <f t="shared" si="15"/>
        <v>0</v>
      </c>
    </row>
    <row r="1018" spans="1:8">
      <c r="A1018" s="29" t="s">
        <v>366</v>
      </c>
      <c r="B1018" s="29" t="s">
        <v>367</v>
      </c>
      <c r="C1018" s="29" t="s">
        <v>499</v>
      </c>
      <c r="D1018" s="29" t="s">
        <v>1112</v>
      </c>
      <c r="E1018" s="29"/>
      <c r="F1018" s="29"/>
      <c r="G1018" s="29"/>
      <c r="H1018" s="29">
        <f t="shared" si="15"/>
        <v>0</v>
      </c>
    </row>
    <row r="1019" spans="1:8">
      <c r="A1019" s="29" t="s">
        <v>366</v>
      </c>
      <c r="B1019" s="29" t="s">
        <v>367</v>
      </c>
      <c r="C1019" s="29" t="s">
        <v>515</v>
      </c>
      <c r="D1019" s="29" t="s">
        <v>1075</v>
      </c>
      <c r="E1019" s="29"/>
      <c r="F1019" s="29"/>
      <c r="G1019" s="29"/>
      <c r="H1019" s="29">
        <f t="shared" si="15"/>
        <v>0</v>
      </c>
    </row>
    <row r="1020" spans="1:8">
      <c r="A1020" s="29" t="s">
        <v>366</v>
      </c>
      <c r="B1020" s="29" t="s">
        <v>367</v>
      </c>
      <c r="C1020" s="29" t="s">
        <v>529</v>
      </c>
      <c r="D1020" s="29" t="s">
        <v>1073</v>
      </c>
      <c r="E1020" s="29"/>
      <c r="F1020" s="29"/>
      <c r="G1020" s="29"/>
      <c r="H1020" s="29">
        <f t="shared" si="15"/>
        <v>0</v>
      </c>
    </row>
    <row r="1021" spans="1:8">
      <c r="A1021" s="29" t="s">
        <v>366</v>
      </c>
      <c r="B1021" s="29" t="s">
        <v>367</v>
      </c>
      <c r="C1021" s="29" t="s">
        <v>1347</v>
      </c>
      <c r="D1021" s="29" t="s">
        <v>1073</v>
      </c>
      <c r="E1021" s="29"/>
      <c r="F1021" s="29"/>
      <c r="G1021" s="29"/>
      <c r="H1021" s="29">
        <f t="shared" si="15"/>
        <v>0</v>
      </c>
    </row>
    <row r="1022" spans="1:8">
      <c r="A1022" s="29" t="s">
        <v>366</v>
      </c>
      <c r="B1022" s="29" t="s">
        <v>367</v>
      </c>
      <c r="C1022" s="29" t="s">
        <v>1346</v>
      </c>
      <c r="D1022" s="29" t="s">
        <v>1073</v>
      </c>
      <c r="E1022" s="29"/>
      <c r="F1022" s="29"/>
      <c r="G1022" s="29"/>
      <c r="H1022" s="29">
        <f t="shared" si="15"/>
        <v>0</v>
      </c>
    </row>
    <row r="1023" spans="1:8">
      <c r="A1023" s="29" t="s">
        <v>366</v>
      </c>
      <c r="B1023" s="29" t="s">
        <v>367</v>
      </c>
      <c r="C1023" s="29" t="s">
        <v>1345</v>
      </c>
      <c r="D1023" s="29" t="s">
        <v>1073</v>
      </c>
      <c r="E1023" s="29"/>
      <c r="F1023" s="29"/>
      <c r="G1023" s="29"/>
      <c r="H1023" s="29">
        <f t="shared" si="15"/>
        <v>0</v>
      </c>
    </row>
    <row r="1024" spans="1:8">
      <c r="A1024" s="29" t="s">
        <v>366</v>
      </c>
      <c r="B1024" s="29" t="s">
        <v>367</v>
      </c>
      <c r="C1024" s="29" t="s">
        <v>796</v>
      </c>
      <c r="D1024" s="29" t="s">
        <v>1073</v>
      </c>
      <c r="E1024" s="29">
        <v>5</v>
      </c>
      <c r="F1024" s="29"/>
      <c r="G1024" s="29"/>
      <c r="H1024" s="29">
        <f t="shared" si="15"/>
        <v>5</v>
      </c>
    </row>
    <row r="1025" spans="1:8">
      <c r="A1025" s="29" t="s">
        <v>366</v>
      </c>
      <c r="B1025" s="29" t="s">
        <v>367</v>
      </c>
      <c r="C1025" s="29" t="s">
        <v>1344</v>
      </c>
      <c r="D1025" s="29" t="s">
        <v>1074</v>
      </c>
      <c r="E1025" s="29"/>
      <c r="F1025" s="29"/>
      <c r="G1025" s="29"/>
      <c r="H1025" s="29">
        <f t="shared" si="15"/>
        <v>0</v>
      </c>
    </row>
    <row r="1026" spans="1:8">
      <c r="A1026" s="29" t="s">
        <v>366</v>
      </c>
      <c r="B1026" s="29" t="s">
        <v>367</v>
      </c>
      <c r="C1026" s="29" t="s">
        <v>551</v>
      </c>
      <c r="D1026" s="29" t="s">
        <v>1595</v>
      </c>
      <c r="E1026" s="29"/>
      <c r="F1026" s="29"/>
      <c r="G1026" s="29"/>
      <c r="H1026" s="29">
        <f t="shared" si="15"/>
        <v>0</v>
      </c>
    </row>
    <row r="1027" spans="1:8">
      <c r="A1027" s="29" t="s">
        <v>366</v>
      </c>
      <c r="B1027" s="29" t="s">
        <v>367</v>
      </c>
      <c r="C1027" s="29" t="s">
        <v>821</v>
      </c>
      <c r="D1027" s="29" t="s">
        <v>1073</v>
      </c>
      <c r="E1027" s="29"/>
      <c r="F1027" s="29"/>
      <c r="G1027" s="29"/>
      <c r="H1027" s="29">
        <f t="shared" si="15"/>
        <v>0</v>
      </c>
    </row>
    <row r="1028" spans="1:8">
      <c r="A1028" s="29" t="s">
        <v>366</v>
      </c>
      <c r="B1028" s="29" t="s">
        <v>367</v>
      </c>
      <c r="C1028" s="29" t="s">
        <v>1104</v>
      </c>
      <c r="D1028" s="29" t="s">
        <v>1074</v>
      </c>
      <c r="E1028" s="29"/>
      <c r="F1028" s="29"/>
      <c r="G1028" s="29"/>
      <c r="H1028" s="29">
        <f t="shared" si="15"/>
        <v>0</v>
      </c>
    </row>
    <row r="1029" spans="1:8">
      <c r="A1029" s="29" t="s">
        <v>368</v>
      </c>
      <c r="B1029" s="29" t="s">
        <v>369</v>
      </c>
      <c r="C1029" s="29" t="s">
        <v>575</v>
      </c>
      <c r="D1029" s="29" t="s">
        <v>1074</v>
      </c>
      <c r="E1029" s="29"/>
      <c r="F1029" s="29"/>
      <c r="G1029" s="29"/>
      <c r="H1029" s="29">
        <f t="shared" si="15"/>
        <v>0</v>
      </c>
    </row>
    <row r="1030" spans="1:8">
      <c r="A1030" s="29" t="s">
        <v>370</v>
      </c>
      <c r="B1030" s="29" t="s">
        <v>371</v>
      </c>
      <c r="C1030" s="29" t="s">
        <v>702</v>
      </c>
      <c r="D1030" s="29" t="s">
        <v>1073</v>
      </c>
      <c r="E1030" s="29"/>
      <c r="F1030" s="29"/>
      <c r="G1030" s="29"/>
      <c r="H1030" s="29">
        <f t="shared" si="15"/>
        <v>0</v>
      </c>
    </row>
    <row r="1031" spans="1:8">
      <c r="A1031" s="29" t="s">
        <v>370</v>
      </c>
      <c r="B1031" s="29" t="s">
        <v>371</v>
      </c>
      <c r="C1031" s="29" t="s">
        <v>705</v>
      </c>
      <c r="D1031" s="29" t="s">
        <v>1073</v>
      </c>
      <c r="E1031" s="29"/>
      <c r="F1031" s="29"/>
      <c r="G1031" s="29"/>
      <c r="H1031" s="29">
        <f t="shared" si="15"/>
        <v>0</v>
      </c>
    </row>
    <row r="1032" spans="1:8">
      <c r="A1032" s="29" t="s">
        <v>370</v>
      </c>
      <c r="B1032" s="29" t="s">
        <v>371</v>
      </c>
      <c r="C1032" s="29" t="s">
        <v>726</v>
      </c>
      <c r="D1032" s="29" t="s">
        <v>1073</v>
      </c>
      <c r="E1032" s="29"/>
      <c r="F1032" s="29"/>
      <c r="G1032" s="29"/>
      <c r="H1032" s="29">
        <f t="shared" si="15"/>
        <v>0</v>
      </c>
    </row>
    <row r="1033" spans="1:8">
      <c r="A1033" s="29" t="s">
        <v>370</v>
      </c>
      <c r="B1033" s="29" t="s">
        <v>371</v>
      </c>
      <c r="C1033" s="29" t="s">
        <v>1341</v>
      </c>
      <c r="D1033" s="29" t="s">
        <v>1093</v>
      </c>
      <c r="E1033" s="29"/>
      <c r="F1033" s="29"/>
      <c r="G1033" s="29"/>
      <c r="H1033" s="29">
        <f t="shared" si="15"/>
        <v>0</v>
      </c>
    </row>
    <row r="1034" spans="1:8">
      <c r="A1034" s="29" t="s">
        <v>370</v>
      </c>
      <c r="B1034" s="29" t="s">
        <v>371</v>
      </c>
      <c r="C1034" s="29" t="s">
        <v>751</v>
      </c>
      <c r="D1034" s="29" t="s">
        <v>1073</v>
      </c>
      <c r="E1034" s="29"/>
      <c r="F1034" s="29"/>
      <c r="G1034" s="29"/>
      <c r="H1034" s="29">
        <f t="shared" si="15"/>
        <v>0</v>
      </c>
    </row>
    <row r="1035" spans="1:8">
      <c r="A1035" s="29" t="s">
        <v>370</v>
      </c>
      <c r="B1035" s="29" t="s">
        <v>371</v>
      </c>
      <c r="C1035" s="29" t="s">
        <v>806</v>
      </c>
      <c r="D1035" s="29" t="s">
        <v>1073</v>
      </c>
      <c r="E1035" s="29">
        <v>1</v>
      </c>
      <c r="F1035" s="29"/>
      <c r="G1035" s="29"/>
      <c r="H1035" s="29">
        <f t="shared" si="15"/>
        <v>1</v>
      </c>
    </row>
    <row r="1036" spans="1:8">
      <c r="A1036" s="29" t="s">
        <v>370</v>
      </c>
      <c r="B1036" s="29" t="s">
        <v>371</v>
      </c>
      <c r="C1036" s="29" t="s">
        <v>848</v>
      </c>
      <c r="D1036" s="29" t="s">
        <v>1073</v>
      </c>
      <c r="E1036" s="29"/>
      <c r="F1036" s="29"/>
      <c r="G1036" s="29"/>
      <c r="H1036" s="29">
        <f t="shared" si="15"/>
        <v>0</v>
      </c>
    </row>
    <row r="1037" spans="1:8">
      <c r="A1037" s="29" t="s">
        <v>370</v>
      </c>
      <c r="B1037" s="29" t="s">
        <v>371</v>
      </c>
      <c r="C1037" s="29" t="s">
        <v>970</v>
      </c>
      <c r="D1037" s="29" t="s">
        <v>1073</v>
      </c>
      <c r="E1037" s="29"/>
      <c r="F1037" s="29"/>
      <c r="G1037" s="29"/>
      <c r="H1037" s="29">
        <f t="shared" si="15"/>
        <v>0</v>
      </c>
    </row>
    <row r="1038" spans="1:8">
      <c r="A1038" s="29" t="s">
        <v>370</v>
      </c>
      <c r="B1038" s="29" t="s">
        <v>371</v>
      </c>
      <c r="C1038" s="29" t="s">
        <v>1340</v>
      </c>
      <c r="D1038" s="29" t="s">
        <v>1073</v>
      </c>
      <c r="E1038" s="29"/>
      <c r="F1038" s="29"/>
      <c r="G1038" s="29"/>
      <c r="H1038" s="29">
        <f t="shared" si="15"/>
        <v>0</v>
      </c>
    </row>
    <row r="1039" spans="1:8">
      <c r="A1039" s="29" t="s">
        <v>370</v>
      </c>
      <c r="B1039" s="29" t="s">
        <v>371</v>
      </c>
      <c r="C1039" s="29" t="s">
        <v>1340</v>
      </c>
      <c r="D1039" s="29" t="s">
        <v>1074</v>
      </c>
      <c r="E1039" s="29"/>
      <c r="F1039" s="29"/>
      <c r="G1039" s="29"/>
      <c r="H1039" s="29">
        <f t="shared" si="15"/>
        <v>0</v>
      </c>
    </row>
    <row r="1040" spans="1:8">
      <c r="A1040" s="29" t="s">
        <v>372</v>
      </c>
      <c r="B1040" s="29" t="s">
        <v>373</v>
      </c>
      <c r="C1040" s="29" t="s">
        <v>527</v>
      </c>
      <c r="D1040" s="29" t="s">
        <v>1075</v>
      </c>
      <c r="E1040" s="29"/>
      <c r="F1040" s="29"/>
      <c r="G1040" s="29"/>
      <c r="H1040" s="29">
        <f t="shared" si="15"/>
        <v>0</v>
      </c>
    </row>
    <row r="1041" spans="1:8">
      <c r="A1041" s="29" t="s">
        <v>374</v>
      </c>
      <c r="B1041" s="29" t="s">
        <v>375</v>
      </c>
      <c r="C1041" s="29" t="s">
        <v>1337</v>
      </c>
      <c r="D1041" s="29" t="s">
        <v>1080</v>
      </c>
      <c r="E1041" s="29"/>
      <c r="F1041" s="29">
        <v>3</v>
      </c>
      <c r="G1041" s="29"/>
      <c r="H1041" s="29">
        <f t="shared" si="15"/>
        <v>3</v>
      </c>
    </row>
    <row r="1042" spans="1:8">
      <c r="A1042" s="29" t="s">
        <v>374</v>
      </c>
      <c r="B1042" s="29" t="s">
        <v>375</v>
      </c>
      <c r="C1042" s="29" t="s">
        <v>499</v>
      </c>
      <c r="D1042" s="29" t="s">
        <v>1112</v>
      </c>
      <c r="E1042" s="29"/>
      <c r="F1042" s="29"/>
      <c r="G1042" s="29"/>
      <c r="H1042" s="29">
        <f t="shared" si="15"/>
        <v>0</v>
      </c>
    </row>
    <row r="1043" spans="1:8">
      <c r="A1043" s="29" t="s">
        <v>374</v>
      </c>
      <c r="B1043" s="29" t="s">
        <v>375</v>
      </c>
      <c r="C1043" s="29" t="s">
        <v>499</v>
      </c>
      <c r="D1043" s="29" t="s">
        <v>1073</v>
      </c>
      <c r="E1043" s="29"/>
      <c r="F1043" s="29"/>
      <c r="G1043" s="29"/>
      <c r="H1043" s="29">
        <f t="shared" si="15"/>
        <v>0</v>
      </c>
    </row>
    <row r="1044" spans="1:8">
      <c r="A1044" s="29" t="s">
        <v>374</v>
      </c>
      <c r="B1044" s="29" t="s">
        <v>375</v>
      </c>
      <c r="C1044" s="29" t="s">
        <v>1336</v>
      </c>
      <c r="D1044" s="29" t="s">
        <v>1073</v>
      </c>
      <c r="E1044" s="29">
        <v>9</v>
      </c>
      <c r="F1044" s="29"/>
      <c r="G1044" s="29"/>
      <c r="H1044" s="29">
        <f t="shared" si="15"/>
        <v>9</v>
      </c>
    </row>
    <row r="1045" spans="1:8">
      <c r="A1045" s="29" t="s">
        <v>374</v>
      </c>
      <c r="B1045" s="29" t="s">
        <v>375</v>
      </c>
      <c r="C1045" s="29" t="s">
        <v>1335</v>
      </c>
      <c r="D1045" s="29" t="s">
        <v>1091</v>
      </c>
      <c r="E1045" s="29">
        <v>2</v>
      </c>
      <c r="F1045" s="29"/>
      <c r="G1045" s="29"/>
      <c r="H1045" s="29">
        <f t="shared" si="15"/>
        <v>2</v>
      </c>
    </row>
    <row r="1046" spans="1:8">
      <c r="A1046" s="29" t="s">
        <v>374</v>
      </c>
      <c r="B1046" s="29" t="s">
        <v>375</v>
      </c>
      <c r="C1046" s="29" t="s">
        <v>515</v>
      </c>
      <c r="D1046" s="29" t="s">
        <v>1075</v>
      </c>
      <c r="E1046" s="29"/>
      <c r="F1046" s="29"/>
      <c r="G1046" s="29"/>
      <c r="H1046" s="29">
        <f t="shared" si="15"/>
        <v>0</v>
      </c>
    </row>
    <row r="1047" spans="1:8">
      <c r="A1047" s="29" t="s">
        <v>374</v>
      </c>
      <c r="B1047" s="29" t="s">
        <v>375</v>
      </c>
      <c r="C1047" s="29" t="s">
        <v>515</v>
      </c>
      <c r="D1047" s="29" t="s">
        <v>1074</v>
      </c>
      <c r="E1047" s="29"/>
      <c r="F1047" s="29"/>
      <c r="G1047" s="29"/>
      <c r="H1047" s="29">
        <f t="shared" si="15"/>
        <v>0</v>
      </c>
    </row>
    <row r="1048" spans="1:8">
      <c r="A1048" s="29" t="s">
        <v>374</v>
      </c>
      <c r="B1048" s="29" t="s">
        <v>375</v>
      </c>
      <c r="C1048" s="29" t="s">
        <v>1334</v>
      </c>
      <c r="D1048" s="29" t="s">
        <v>1073</v>
      </c>
      <c r="E1048" s="29"/>
      <c r="F1048" s="29"/>
      <c r="G1048" s="29"/>
      <c r="H1048" s="29">
        <f t="shared" ref="H1048:H1111" si="16">E1048+F1048+G1048</f>
        <v>0</v>
      </c>
    </row>
    <row r="1049" spans="1:8">
      <c r="A1049" s="29" t="s">
        <v>374</v>
      </c>
      <c r="B1049" s="29" t="s">
        <v>375</v>
      </c>
      <c r="C1049" s="29" t="s">
        <v>748</v>
      </c>
      <c r="D1049" s="29" t="s">
        <v>1073</v>
      </c>
      <c r="E1049" s="29">
        <v>5</v>
      </c>
      <c r="F1049" s="29"/>
      <c r="G1049" s="29"/>
      <c r="H1049" s="29">
        <f t="shared" si="16"/>
        <v>5</v>
      </c>
    </row>
    <row r="1050" spans="1:8">
      <c r="A1050" s="29" t="s">
        <v>374</v>
      </c>
      <c r="B1050" s="29" t="s">
        <v>375</v>
      </c>
      <c r="C1050" s="29" t="s">
        <v>1333</v>
      </c>
      <c r="D1050" s="29" t="s">
        <v>1175</v>
      </c>
      <c r="E1050" s="29"/>
      <c r="F1050" s="29"/>
      <c r="G1050" s="29"/>
      <c r="H1050" s="29">
        <f t="shared" si="16"/>
        <v>0</v>
      </c>
    </row>
    <row r="1051" spans="1:8">
      <c r="A1051" s="29" t="s">
        <v>374</v>
      </c>
      <c r="B1051" s="29" t="s">
        <v>375</v>
      </c>
      <c r="C1051" s="29" t="s">
        <v>913</v>
      </c>
      <c r="D1051" s="29" t="s">
        <v>1095</v>
      </c>
      <c r="E1051" s="29"/>
      <c r="F1051" s="29"/>
      <c r="G1051" s="29"/>
      <c r="H1051" s="29">
        <f t="shared" si="16"/>
        <v>0</v>
      </c>
    </row>
    <row r="1052" spans="1:8">
      <c r="A1052" s="29" t="s">
        <v>374</v>
      </c>
      <c r="B1052" s="29" t="s">
        <v>375</v>
      </c>
      <c r="C1052" s="29" t="s">
        <v>914</v>
      </c>
      <c r="D1052" s="29" t="s">
        <v>1073</v>
      </c>
      <c r="E1052" s="29"/>
      <c r="F1052" s="29"/>
      <c r="G1052" s="29"/>
      <c r="H1052" s="29">
        <f t="shared" si="16"/>
        <v>0</v>
      </c>
    </row>
    <row r="1053" spans="1:8">
      <c r="A1053" s="29" t="s">
        <v>374</v>
      </c>
      <c r="B1053" s="29" t="s">
        <v>375</v>
      </c>
      <c r="C1053" s="29" t="s">
        <v>1332</v>
      </c>
      <c r="D1053" s="29" t="s">
        <v>1073</v>
      </c>
      <c r="E1053" s="29"/>
      <c r="F1053" s="29"/>
      <c r="G1053" s="29"/>
      <c r="H1053" s="29">
        <f t="shared" si="16"/>
        <v>0</v>
      </c>
    </row>
    <row r="1054" spans="1:8">
      <c r="A1054" s="29" t="s">
        <v>374</v>
      </c>
      <c r="B1054" s="29" t="s">
        <v>375</v>
      </c>
      <c r="C1054" s="29" t="s">
        <v>560</v>
      </c>
      <c r="D1054" s="29" t="s">
        <v>1074</v>
      </c>
      <c r="E1054" s="29"/>
      <c r="F1054" s="29"/>
      <c r="G1054" s="29"/>
      <c r="H1054" s="29">
        <f t="shared" si="16"/>
        <v>0</v>
      </c>
    </row>
    <row r="1055" spans="1:8">
      <c r="A1055" s="29" t="s">
        <v>374</v>
      </c>
      <c r="B1055" s="29" t="s">
        <v>375</v>
      </c>
      <c r="C1055" s="29" t="s">
        <v>979</v>
      </c>
      <c r="D1055" s="29" t="s">
        <v>1073</v>
      </c>
      <c r="E1055" s="29"/>
      <c r="F1055" s="29"/>
      <c r="G1055" s="29"/>
      <c r="H1055" s="29">
        <f t="shared" si="16"/>
        <v>0</v>
      </c>
    </row>
    <row r="1056" spans="1:8">
      <c r="A1056" s="29" t="s">
        <v>374</v>
      </c>
      <c r="B1056" s="29" t="s">
        <v>375</v>
      </c>
      <c r="C1056" s="29" t="s">
        <v>1010</v>
      </c>
      <c r="D1056" s="29" t="s">
        <v>1112</v>
      </c>
      <c r="E1056" s="29"/>
      <c r="F1056" s="29"/>
      <c r="G1056" s="29"/>
      <c r="H1056" s="29">
        <f t="shared" si="16"/>
        <v>0</v>
      </c>
    </row>
    <row r="1057" spans="1:8">
      <c r="A1057" s="29" t="s">
        <v>374</v>
      </c>
      <c r="B1057" s="29" t="s">
        <v>375</v>
      </c>
      <c r="C1057" s="29" t="s">
        <v>1010</v>
      </c>
      <c r="D1057" s="29" t="s">
        <v>1074</v>
      </c>
      <c r="E1057" s="29"/>
      <c r="F1057" s="29"/>
      <c r="G1057" s="29"/>
      <c r="H1057" s="29">
        <f t="shared" si="16"/>
        <v>0</v>
      </c>
    </row>
    <row r="1058" spans="1:8">
      <c r="A1058" s="29" t="s">
        <v>376</v>
      </c>
      <c r="B1058" s="29" t="s">
        <v>377</v>
      </c>
      <c r="C1058" s="29" t="s">
        <v>1762</v>
      </c>
      <c r="D1058" s="29" t="s">
        <v>1080</v>
      </c>
      <c r="E1058" s="29"/>
      <c r="F1058" s="29"/>
      <c r="G1058" s="29"/>
      <c r="H1058" s="29">
        <f t="shared" si="16"/>
        <v>0</v>
      </c>
    </row>
    <row r="1059" spans="1:8">
      <c r="A1059" s="29" t="s">
        <v>376</v>
      </c>
      <c r="B1059" s="29" t="s">
        <v>377</v>
      </c>
      <c r="C1059" s="29" t="s">
        <v>1763</v>
      </c>
      <c r="D1059" s="29" t="s">
        <v>1398</v>
      </c>
      <c r="E1059" s="29"/>
      <c r="F1059" s="29">
        <v>3</v>
      </c>
      <c r="G1059" s="29"/>
      <c r="H1059" s="29">
        <f t="shared" si="16"/>
        <v>3</v>
      </c>
    </row>
    <row r="1060" spans="1:8">
      <c r="A1060" s="29" t="s">
        <v>376</v>
      </c>
      <c r="B1060" s="29" t="s">
        <v>377</v>
      </c>
      <c r="C1060" s="29" t="s">
        <v>1693</v>
      </c>
      <c r="D1060" s="29" t="s">
        <v>1074</v>
      </c>
      <c r="E1060" s="29">
        <v>5</v>
      </c>
      <c r="F1060" s="29"/>
      <c r="G1060" s="29"/>
      <c r="H1060" s="29">
        <f t="shared" si="16"/>
        <v>5</v>
      </c>
    </row>
    <row r="1061" spans="1:8">
      <c r="A1061" s="29" t="s">
        <v>376</v>
      </c>
      <c r="B1061" s="29" t="s">
        <v>377</v>
      </c>
      <c r="C1061" s="29" t="s">
        <v>1764</v>
      </c>
      <c r="D1061" s="29" t="s">
        <v>1675</v>
      </c>
      <c r="E1061" s="29">
        <v>7</v>
      </c>
      <c r="F1061" s="29"/>
      <c r="G1061" s="29"/>
      <c r="H1061" s="29">
        <f t="shared" si="16"/>
        <v>7</v>
      </c>
    </row>
    <row r="1062" spans="1:8">
      <c r="A1062" s="29" t="s">
        <v>376</v>
      </c>
      <c r="B1062" s="29" t="s">
        <v>377</v>
      </c>
      <c r="C1062" s="29" t="s">
        <v>1078</v>
      </c>
      <c r="D1062" s="29" t="s">
        <v>1073</v>
      </c>
      <c r="E1062" s="29"/>
      <c r="F1062" s="29"/>
      <c r="G1062" s="29"/>
      <c r="H1062" s="29">
        <f t="shared" si="16"/>
        <v>0</v>
      </c>
    </row>
    <row r="1063" spans="1:8">
      <c r="A1063" s="29" t="s">
        <v>376</v>
      </c>
      <c r="B1063" s="29" t="s">
        <v>377</v>
      </c>
      <c r="C1063" s="29" t="s">
        <v>1331</v>
      </c>
      <c r="D1063" s="29" t="s">
        <v>1074</v>
      </c>
      <c r="E1063" s="29"/>
      <c r="F1063" s="29"/>
      <c r="G1063" s="29"/>
      <c r="H1063" s="29">
        <f t="shared" si="16"/>
        <v>0</v>
      </c>
    </row>
    <row r="1064" spans="1:8">
      <c r="A1064" s="29" t="s">
        <v>378</v>
      </c>
      <c r="B1064" s="29" t="s">
        <v>379</v>
      </c>
      <c r="C1064" s="29" t="s">
        <v>1765</v>
      </c>
      <c r="D1064" s="29" t="s">
        <v>1708</v>
      </c>
      <c r="E1064" s="29"/>
      <c r="F1064" s="29"/>
      <c r="G1064" s="29"/>
      <c r="H1064" s="29">
        <f t="shared" si="16"/>
        <v>0</v>
      </c>
    </row>
    <row r="1065" spans="1:8">
      <c r="A1065" s="29" t="s">
        <v>378</v>
      </c>
      <c r="B1065" s="29" t="s">
        <v>379</v>
      </c>
      <c r="C1065" s="29" t="s">
        <v>1328</v>
      </c>
      <c r="D1065" s="29" t="s">
        <v>1073</v>
      </c>
      <c r="E1065" s="29"/>
      <c r="F1065" s="29"/>
      <c r="G1065" s="29"/>
      <c r="H1065" s="29">
        <f t="shared" si="16"/>
        <v>0</v>
      </c>
    </row>
    <row r="1066" spans="1:8">
      <c r="A1066" s="29" t="s">
        <v>378</v>
      </c>
      <c r="B1066" s="29" t="s">
        <v>379</v>
      </c>
      <c r="C1066" s="29" t="s">
        <v>757</v>
      </c>
      <c r="D1066" s="29" t="s">
        <v>1074</v>
      </c>
      <c r="E1066" s="29">
        <v>9</v>
      </c>
      <c r="F1066" s="29">
        <v>9</v>
      </c>
      <c r="G1066" s="29"/>
      <c r="H1066" s="29">
        <f t="shared" si="16"/>
        <v>18</v>
      </c>
    </row>
    <row r="1067" spans="1:8">
      <c r="A1067" s="29" t="s">
        <v>378</v>
      </c>
      <c r="B1067" s="29" t="s">
        <v>379</v>
      </c>
      <c r="C1067" s="29" t="s">
        <v>760</v>
      </c>
      <c r="D1067" s="29" t="s">
        <v>1074</v>
      </c>
      <c r="E1067" s="29"/>
      <c r="F1067" s="29"/>
      <c r="G1067" s="29"/>
      <c r="H1067" s="29">
        <f t="shared" si="16"/>
        <v>0</v>
      </c>
    </row>
    <row r="1068" spans="1:8">
      <c r="A1068" s="29" t="s">
        <v>378</v>
      </c>
      <c r="B1068" s="29" t="s">
        <v>379</v>
      </c>
      <c r="C1068" s="29" t="s">
        <v>1204</v>
      </c>
      <c r="D1068" s="29" t="s">
        <v>1073</v>
      </c>
      <c r="E1068" s="29"/>
      <c r="F1068" s="29"/>
      <c r="G1068" s="29"/>
      <c r="H1068" s="29">
        <f t="shared" si="16"/>
        <v>0</v>
      </c>
    </row>
    <row r="1069" spans="1:8">
      <c r="A1069" s="29" t="s">
        <v>378</v>
      </c>
      <c r="B1069" s="29" t="s">
        <v>379</v>
      </c>
      <c r="C1069" s="29" t="s">
        <v>860</v>
      </c>
      <c r="D1069" s="29" t="s">
        <v>1074</v>
      </c>
      <c r="E1069" s="29">
        <v>4</v>
      </c>
      <c r="F1069" s="29"/>
      <c r="G1069" s="29"/>
      <c r="H1069" s="29">
        <f t="shared" si="16"/>
        <v>4</v>
      </c>
    </row>
    <row r="1070" spans="1:8">
      <c r="A1070" s="29" t="s">
        <v>378</v>
      </c>
      <c r="B1070" s="29" t="s">
        <v>379</v>
      </c>
      <c r="C1070" s="29" t="s">
        <v>1327</v>
      </c>
      <c r="D1070" s="29" t="s">
        <v>1073</v>
      </c>
      <c r="E1070" s="29"/>
      <c r="F1070" s="29"/>
      <c r="G1070" s="29"/>
      <c r="H1070" s="29">
        <f t="shared" si="16"/>
        <v>0</v>
      </c>
    </row>
    <row r="1071" spans="1:8">
      <c r="A1071" s="29" t="s">
        <v>378</v>
      </c>
      <c r="B1071" s="29" t="s">
        <v>379</v>
      </c>
      <c r="C1071" s="29" t="s">
        <v>1326</v>
      </c>
      <c r="D1071" s="29" t="s">
        <v>1073</v>
      </c>
      <c r="E1071" s="29"/>
      <c r="F1071" s="29"/>
      <c r="G1071" s="29"/>
      <c r="H1071" s="29">
        <f t="shared" si="16"/>
        <v>0</v>
      </c>
    </row>
    <row r="1072" spans="1:8">
      <c r="A1072" s="29" t="s">
        <v>378</v>
      </c>
      <c r="B1072" s="29" t="s">
        <v>379</v>
      </c>
      <c r="C1072" s="29" t="s">
        <v>562</v>
      </c>
      <c r="D1072" s="29" t="s">
        <v>1074</v>
      </c>
      <c r="E1072" s="29"/>
      <c r="F1072" s="29"/>
      <c r="G1072" s="29"/>
      <c r="H1072" s="29">
        <f t="shared" si="16"/>
        <v>0</v>
      </c>
    </row>
    <row r="1073" spans="1:8">
      <c r="A1073" s="29" t="s">
        <v>378</v>
      </c>
      <c r="B1073" s="29" t="s">
        <v>379</v>
      </c>
      <c r="C1073" s="29" t="s">
        <v>937</v>
      </c>
      <c r="D1073" s="29" t="s">
        <v>1073</v>
      </c>
      <c r="E1073" s="29"/>
      <c r="F1073" s="29"/>
      <c r="G1073" s="29"/>
      <c r="H1073" s="29">
        <f t="shared" si="16"/>
        <v>0</v>
      </c>
    </row>
    <row r="1074" spans="1:8">
      <c r="A1074" s="29" t="s">
        <v>378</v>
      </c>
      <c r="B1074" s="29" t="s">
        <v>379</v>
      </c>
      <c r="C1074" s="29" t="s">
        <v>1325</v>
      </c>
      <c r="D1074" s="29" t="s">
        <v>1073</v>
      </c>
      <c r="E1074" s="29"/>
      <c r="F1074" s="29"/>
      <c r="G1074" s="29"/>
      <c r="H1074" s="29">
        <f t="shared" si="16"/>
        <v>0</v>
      </c>
    </row>
    <row r="1075" spans="1:8">
      <c r="A1075" s="29" t="s">
        <v>378</v>
      </c>
      <c r="B1075" s="29" t="s">
        <v>379</v>
      </c>
      <c r="C1075" s="29" t="s">
        <v>1324</v>
      </c>
      <c r="D1075" s="29" t="s">
        <v>1073</v>
      </c>
      <c r="E1075" s="29"/>
      <c r="F1075" s="29"/>
      <c r="G1075" s="29"/>
      <c r="H1075" s="29">
        <f t="shared" si="16"/>
        <v>0</v>
      </c>
    </row>
    <row r="1076" spans="1:8">
      <c r="A1076" s="29" t="s">
        <v>380</v>
      </c>
      <c r="B1076" s="29" t="s">
        <v>381</v>
      </c>
      <c r="C1076" s="29" t="s">
        <v>590</v>
      </c>
      <c r="D1076" s="29" t="s">
        <v>1074</v>
      </c>
      <c r="E1076" s="29"/>
      <c r="F1076" s="29">
        <v>2</v>
      </c>
      <c r="G1076" s="29"/>
      <c r="H1076" s="29">
        <f t="shared" si="16"/>
        <v>2</v>
      </c>
    </row>
    <row r="1077" spans="1:8">
      <c r="A1077" s="29" t="s">
        <v>380</v>
      </c>
      <c r="B1077" s="29" t="s">
        <v>381</v>
      </c>
      <c r="C1077" s="29" t="s">
        <v>1320</v>
      </c>
      <c r="D1077" s="29" t="s">
        <v>1073</v>
      </c>
      <c r="E1077" s="29">
        <v>29</v>
      </c>
      <c r="F1077" s="29"/>
      <c r="G1077" s="29"/>
      <c r="H1077" s="29">
        <f t="shared" si="16"/>
        <v>29</v>
      </c>
    </row>
    <row r="1078" spans="1:8">
      <c r="A1078" s="29" t="s">
        <v>380</v>
      </c>
      <c r="B1078" s="29" t="s">
        <v>381</v>
      </c>
      <c r="C1078" s="29" t="s">
        <v>1319</v>
      </c>
      <c r="D1078" s="29" t="s">
        <v>1073</v>
      </c>
      <c r="E1078" s="29">
        <v>3</v>
      </c>
      <c r="F1078" s="29">
        <v>6</v>
      </c>
      <c r="G1078" s="29"/>
      <c r="H1078" s="29">
        <f t="shared" si="16"/>
        <v>9</v>
      </c>
    </row>
    <row r="1079" spans="1:8">
      <c r="A1079" s="29" t="s">
        <v>380</v>
      </c>
      <c r="B1079" s="29" t="s">
        <v>381</v>
      </c>
      <c r="C1079" s="29" t="s">
        <v>1318</v>
      </c>
      <c r="D1079" s="29" t="s">
        <v>1101</v>
      </c>
      <c r="E1079" s="29">
        <v>2</v>
      </c>
      <c r="F1079" s="29"/>
      <c r="G1079" s="29"/>
      <c r="H1079" s="29">
        <f t="shared" si="16"/>
        <v>2</v>
      </c>
    </row>
    <row r="1080" spans="1:8">
      <c r="A1080" s="29" t="s">
        <v>380</v>
      </c>
      <c r="B1080" s="29" t="s">
        <v>381</v>
      </c>
      <c r="C1080" s="29" t="s">
        <v>1318</v>
      </c>
      <c r="D1080" s="29" t="s">
        <v>1095</v>
      </c>
      <c r="E1080" s="29">
        <v>1</v>
      </c>
      <c r="F1080" s="29">
        <v>2</v>
      </c>
      <c r="G1080" s="29"/>
      <c r="H1080" s="29">
        <f t="shared" si="16"/>
        <v>3</v>
      </c>
    </row>
    <row r="1081" spans="1:8">
      <c r="A1081" s="29" t="s">
        <v>380</v>
      </c>
      <c r="B1081" s="29" t="s">
        <v>381</v>
      </c>
      <c r="C1081" s="29" t="s">
        <v>1318</v>
      </c>
      <c r="D1081" s="29" t="s">
        <v>1091</v>
      </c>
      <c r="E1081" s="29"/>
      <c r="F1081" s="29"/>
      <c r="G1081" s="29"/>
      <c r="H1081" s="29">
        <f t="shared" si="16"/>
        <v>0</v>
      </c>
    </row>
    <row r="1082" spans="1:8">
      <c r="A1082" s="29" t="s">
        <v>380</v>
      </c>
      <c r="B1082" s="29" t="s">
        <v>381</v>
      </c>
      <c r="C1082" s="29" t="s">
        <v>1766</v>
      </c>
      <c r="D1082" s="29" t="s">
        <v>1398</v>
      </c>
      <c r="E1082" s="29"/>
      <c r="F1082" s="29"/>
      <c r="G1082" s="29"/>
      <c r="H1082" s="29">
        <f t="shared" si="16"/>
        <v>0</v>
      </c>
    </row>
    <row r="1083" spans="1:8">
      <c r="A1083" s="29" t="s">
        <v>380</v>
      </c>
      <c r="B1083" s="29" t="s">
        <v>381</v>
      </c>
      <c r="C1083" s="29" t="s">
        <v>669</v>
      </c>
      <c r="D1083" s="29" t="s">
        <v>1073</v>
      </c>
      <c r="E1083" s="29">
        <v>1</v>
      </c>
      <c r="F1083" s="29">
        <v>32</v>
      </c>
      <c r="G1083" s="29">
        <v>2</v>
      </c>
      <c r="H1083" s="29">
        <f t="shared" si="16"/>
        <v>35</v>
      </c>
    </row>
    <row r="1084" spans="1:8">
      <c r="A1084" s="29" t="s">
        <v>380</v>
      </c>
      <c r="B1084" s="29" t="s">
        <v>381</v>
      </c>
      <c r="C1084" s="29" t="s">
        <v>669</v>
      </c>
      <c r="D1084" s="29" t="s">
        <v>1074</v>
      </c>
      <c r="E1084" s="29"/>
      <c r="F1084" s="29"/>
      <c r="G1084" s="29"/>
      <c r="H1084" s="29">
        <f t="shared" si="16"/>
        <v>0</v>
      </c>
    </row>
    <row r="1085" spans="1:8">
      <c r="A1085" s="29" t="s">
        <v>380</v>
      </c>
      <c r="B1085" s="29" t="s">
        <v>381</v>
      </c>
      <c r="C1085" s="29" t="s">
        <v>1707</v>
      </c>
      <c r="D1085" s="29" t="s">
        <v>1398</v>
      </c>
      <c r="E1085" s="29">
        <v>7</v>
      </c>
      <c r="F1085" s="29"/>
      <c r="G1085" s="29"/>
      <c r="H1085" s="29">
        <f t="shared" si="16"/>
        <v>7</v>
      </c>
    </row>
    <row r="1086" spans="1:8">
      <c r="A1086" s="29" t="s">
        <v>380</v>
      </c>
      <c r="B1086" s="29" t="s">
        <v>381</v>
      </c>
      <c r="C1086" s="29" t="s">
        <v>1316</v>
      </c>
      <c r="D1086" s="29" t="s">
        <v>1073</v>
      </c>
      <c r="E1086" s="29"/>
      <c r="F1086" s="29"/>
      <c r="G1086" s="29"/>
      <c r="H1086" s="29">
        <f t="shared" si="16"/>
        <v>0</v>
      </c>
    </row>
    <row r="1087" spans="1:8">
      <c r="A1087" s="29" t="s">
        <v>380</v>
      </c>
      <c r="B1087" s="29" t="s">
        <v>381</v>
      </c>
      <c r="C1087" s="29" t="s">
        <v>734</v>
      </c>
      <c r="D1087" s="29" t="s">
        <v>1073</v>
      </c>
      <c r="E1087" s="29"/>
      <c r="F1087" s="29"/>
      <c r="G1087" s="29"/>
      <c r="H1087" s="29">
        <f t="shared" si="16"/>
        <v>0</v>
      </c>
    </row>
    <row r="1088" spans="1:8">
      <c r="A1088" s="29" t="s">
        <v>380</v>
      </c>
      <c r="B1088" s="29" t="s">
        <v>381</v>
      </c>
      <c r="C1088" s="29" t="s">
        <v>1315</v>
      </c>
      <c r="D1088" s="29" t="s">
        <v>1073</v>
      </c>
      <c r="E1088" s="29"/>
      <c r="F1088" s="29"/>
      <c r="G1088" s="29"/>
      <c r="H1088" s="29">
        <f t="shared" si="16"/>
        <v>0</v>
      </c>
    </row>
    <row r="1089" spans="1:8">
      <c r="A1089" s="29" t="s">
        <v>380</v>
      </c>
      <c r="B1089" s="29" t="s">
        <v>381</v>
      </c>
      <c r="C1089" s="29" t="s">
        <v>1314</v>
      </c>
      <c r="D1089" s="29" t="s">
        <v>1073</v>
      </c>
      <c r="E1089" s="29"/>
      <c r="F1089" s="29"/>
      <c r="G1089" s="29"/>
      <c r="H1089" s="29">
        <f t="shared" si="16"/>
        <v>0</v>
      </c>
    </row>
    <row r="1090" spans="1:8">
      <c r="A1090" s="29" t="s">
        <v>380</v>
      </c>
      <c r="B1090" s="29" t="s">
        <v>381</v>
      </c>
      <c r="C1090" s="29" t="s">
        <v>744</v>
      </c>
      <c r="D1090" s="29" t="s">
        <v>1073</v>
      </c>
      <c r="E1090" s="29"/>
      <c r="F1090" s="29"/>
      <c r="G1090" s="29"/>
      <c r="H1090" s="29">
        <f t="shared" si="16"/>
        <v>0</v>
      </c>
    </row>
    <row r="1091" spans="1:8">
      <c r="A1091" s="29" t="s">
        <v>380</v>
      </c>
      <c r="B1091" s="29" t="s">
        <v>381</v>
      </c>
      <c r="C1091" s="29" t="s">
        <v>744</v>
      </c>
      <c r="D1091" s="29" t="s">
        <v>1074</v>
      </c>
      <c r="E1091" s="29"/>
      <c r="F1091" s="29"/>
      <c r="G1091" s="29"/>
      <c r="H1091" s="29">
        <f t="shared" si="16"/>
        <v>0</v>
      </c>
    </row>
    <row r="1092" spans="1:8">
      <c r="A1092" s="29" t="s">
        <v>380</v>
      </c>
      <c r="B1092" s="29" t="s">
        <v>381</v>
      </c>
      <c r="C1092" s="29" t="s">
        <v>746</v>
      </c>
      <c r="D1092" s="29" t="s">
        <v>1073</v>
      </c>
      <c r="E1092" s="29"/>
      <c r="F1092" s="29"/>
      <c r="G1092" s="29"/>
      <c r="H1092" s="29">
        <f t="shared" si="16"/>
        <v>0</v>
      </c>
    </row>
    <row r="1093" spans="1:8">
      <c r="A1093" s="29" t="s">
        <v>380</v>
      </c>
      <c r="B1093" s="29" t="s">
        <v>381</v>
      </c>
      <c r="C1093" s="29" t="s">
        <v>749</v>
      </c>
      <c r="D1093" s="29" t="s">
        <v>1073</v>
      </c>
      <c r="E1093" s="29">
        <v>3</v>
      </c>
      <c r="F1093" s="29"/>
      <c r="G1093" s="29"/>
      <c r="H1093" s="29">
        <f t="shared" si="16"/>
        <v>3</v>
      </c>
    </row>
    <row r="1094" spans="1:8">
      <c r="A1094" s="29" t="s">
        <v>380</v>
      </c>
      <c r="B1094" s="29" t="s">
        <v>381</v>
      </c>
      <c r="C1094" s="29" t="s">
        <v>760</v>
      </c>
      <c r="D1094" s="29" t="s">
        <v>1073</v>
      </c>
      <c r="E1094" s="29"/>
      <c r="F1094" s="29"/>
      <c r="G1094" s="29"/>
      <c r="H1094" s="29">
        <f t="shared" si="16"/>
        <v>0</v>
      </c>
    </row>
    <row r="1095" spans="1:8">
      <c r="A1095" s="29" t="s">
        <v>380</v>
      </c>
      <c r="B1095" s="29" t="s">
        <v>381</v>
      </c>
      <c r="C1095" s="29" t="s">
        <v>762</v>
      </c>
      <c r="D1095" s="29" t="s">
        <v>1073</v>
      </c>
      <c r="E1095" s="29">
        <v>3</v>
      </c>
      <c r="F1095" s="29"/>
      <c r="G1095" s="29">
        <v>12</v>
      </c>
      <c r="H1095" s="29">
        <f t="shared" si="16"/>
        <v>15</v>
      </c>
    </row>
    <row r="1096" spans="1:8">
      <c r="A1096" s="29" t="s">
        <v>380</v>
      </c>
      <c r="B1096" s="29" t="s">
        <v>381</v>
      </c>
      <c r="C1096" s="29" t="s">
        <v>763</v>
      </c>
      <c r="D1096" s="29" t="s">
        <v>1073</v>
      </c>
      <c r="E1096" s="29">
        <v>3</v>
      </c>
      <c r="F1096" s="29"/>
      <c r="G1096" s="29"/>
      <c r="H1096" s="29">
        <f t="shared" si="16"/>
        <v>3</v>
      </c>
    </row>
    <row r="1097" spans="1:8">
      <c r="A1097" s="29" t="s">
        <v>380</v>
      </c>
      <c r="B1097" s="29" t="s">
        <v>381</v>
      </c>
      <c r="C1097" s="29" t="s">
        <v>765</v>
      </c>
      <c r="D1097" s="29" t="s">
        <v>1073</v>
      </c>
      <c r="E1097" s="29">
        <v>2</v>
      </c>
      <c r="F1097" s="29"/>
      <c r="G1097" s="29"/>
      <c r="H1097" s="29">
        <f t="shared" si="16"/>
        <v>2</v>
      </c>
    </row>
    <row r="1098" spans="1:8">
      <c r="A1098" s="29" t="s">
        <v>380</v>
      </c>
      <c r="B1098" s="29" t="s">
        <v>381</v>
      </c>
      <c r="C1098" s="29" t="s">
        <v>815</v>
      </c>
      <c r="D1098" s="29" t="s">
        <v>1073</v>
      </c>
      <c r="E1098" s="29"/>
      <c r="F1098" s="29"/>
      <c r="G1098" s="29"/>
      <c r="H1098" s="29">
        <f t="shared" si="16"/>
        <v>0</v>
      </c>
    </row>
    <row r="1099" spans="1:8">
      <c r="A1099" s="29" t="s">
        <v>380</v>
      </c>
      <c r="B1099" s="29" t="s">
        <v>381</v>
      </c>
      <c r="C1099" s="29" t="s">
        <v>821</v>
      </c>
      <c r="D1099" s="29" t="s">
        <v>1073</v>
      </c>
      <c r="E1099" s="29"/>
      <c r="F1099" s="29"/>
      <c r="G1099" s="29"/>
      <c r="H1099" s="29">
        <f t="shared" si="16"/>
        <v>0</v>
      </c>
    </row>
    <row r="1100" spans="1:8">
      <c r="A1100" s="29" t="s">
        <v>380</v>
      </c>
      <c r="B1100" s="29" t="s">
        <v>381</v>
      </c>
      <c r="C1100" s="29" t="s">
        <v>1313</v>
      </c>
      <c r="D1100" s="29" t="s">
        <v>1074</v>
      </c>
      <c r="E1100" s="29"/>
      <c r="F1100" s="29"/>
      <c r="G1100" s="29"/>
      <c r="H1100" s="29">
        <f t="shared" si="16"/>
        <v>0</v>
      </c>
    </row>
    <row r="1101" spans="1:8">
      <c r="A1101" s="29" t="s">
        <v>380</v>
      </c>
      <c r="B1101" s="29" t="s">
        <v>381</v>
      </c>
      <c r="C1101" s="29" t="s">
        <v>1312</v>
      </c>
      <c r="D1101" s="29" t="s">
        <v>1074</v>
      </c>
      <c r="E1101" s="29"/>
      <c r="F1101" s="29"/>
      <c r="G1101" s="29"/>
      <c r="H1101" s="29">
        <f t="shared" si="16"/>
        <v>0</v>
      </c>
    </row>
    <row r="1102" spans="1:8">
      <c r="A1102" s="29" t="s">
        <v>380</v>
      </c>
      <c r="B1102" s="29" t="s">
        <v>381</v>
      </c>
      <c r="C1102" s="29" t="s">
        <v>1311</v>
      </c>
      <c r="D1102" s="29" t="s">
        <v>1073</v>
      </c>
      <c r="E1102" s="29"/>
      <c r="F1102" s="29"/>
      <c r="G1102" s="29"/>
      <c r="H1102" s="29">
        <f t="shared" si="16"/>
        <v>0</v>
      </c>
    </row>
    <row r="1103" spans="1:8">
      <c r="A1103" s="29" t="s">
        <v>380</v>
      </c>
      <c r="B1103" s="29" t="s">
        <v>381</v>
      </c>
      <c r="C1103" s="29" t="s">
        <v>881</v>
      </c>
      <c r="D1103" s="29" t="s">
        <v>1073</v>
      </c>
      <c r="E1103" s="29"/>
      <c r="F1103" s="29"/>
      <c r="G1103" s="29"/>
      <c r="H1103" s="29">
        <f t="shared" si="16"/>
        <v>0</v>
      </c>
    </row>
    <row r="1104" spans="1:8">
      <c r="A1104" s="29" t="s">
        <v>380</v>
      </c>
      <c r="B1104" s="29" t="s">
        <v>381</v>
      </c>
      <c r="C1104" s="29" t="s">
        <v>881</v>
      </c>
      <c r="D1104" s="29" t="s">
        <v>1074</v>
      </c>
      <c r="E1104" s="29"/>
      <c r="F1104" s="29"/>
      <c r="G1104" s="29"/>
      <c r="H1104" s="29">
        <f t="shared" si="16"/>
        <v>0</v>
      </c>
    </row>
    <row r="1105" spans="1:8">
      <c r="A1105" s="29" t="s">
        <v>380</v>
      </c>
      <c r="B1105" s="29" t="s">
        <v>381</v>
      </c>
      <c r="C1105" s="29" t="s">
        <v>1310</v>
      </c>
      <c r="D1105" s="29" t="s">
        <v>1073</v>
      </c>
      <c r="E1105" s="29"/>
      <c r="F1105" s="29">
        <v>12</v>
      </c>
      <c r="G1105" s="29"/>
      <c r="H1105" s="29">
        <f t="shared" si="16"/>
        <v>12</v>
      </c>
    </row>
    <row r="1106" spans="1:8">
      <c r="A1106" s="29" t="s">
        <v>380</v>
      </c>
      <c r="B1106" s="29" t="s">
        <v>381</v>
      </c>
      <c r="C1106" s="29" t="s">
        <v>1309</v>
      </c>
      <c r="D1106" s="29" t="s">
        <v>1074</v>
      </c>
      <c r="E1106" s="29"/>
      <c r="F1106" s="29"/>
      <c r="G1106" s="29"/>
      <c r="H1106" s="29">
        <f t="shared" si="16"/>
        <v>0</v>
      </c>
    </row>
    <row r="1107" spans="1:8">
      <c r="A1107" s="29" t="s">
        <v>380</v>
      </c>
      <c r="B1107" s="29" t="s">
        <v>381</v>
      </c>
      <c r="C1107" s="29" t="s">
        <v>1308</v>
      </c>
      <c r="D1107" s="29" t="s">
        <v>1073</v>
      </c>
      <c r="E1107" s="29"/>
      <c r="F1107" s="29"/>
      <c r="G1107" s="29"/>
      <c r="H1107" s="29">
        <f t="shared" si="16"/>
        <v>0</v>
      </c>
    </row>
    <row r="1108" spans="1:8">
      <c r="A1108" s="29" t="s">
        <v>380</v>
      </c>
      <c r="B1108" s="29" t="s">
        <v>381</v>
      </c>
      <c r="C1108" s="29" t="s">
        <v>933</v>
      </c>
      <c r="D1108" s="29" t="s">
        <v>1073</v>
      </c>
      <c r="E1108" s="29"/>
      <c r="F1108" s="29"/>
      <c r="G1108" s="29"/>
      <c r="H1108" s="29">
        <f t="shared" si="16"/>
        <v>0</v>
      </c>
    </row>
    <row r="1109" spans="1:8">
      <c r="A1109" s="29" t="s">
        <v>380</v>
      </c>
      <c r="B1109" s="29" t="s">
        <v>381</v>
      </c>
      <c r="C1109" s="29" t="s">
        <v>966</v>
      </c>
      <c r="D1109" s="29" t="s">
        <v>1073</v>
      </c>
      <c r="E1109" s="29"/>
      <c r="F1109" s="29"/>
      <c r="G1109" s="29"/>
      <c r="H1109" s="29">
        <f t="shared" si="16"/>
        <v>0</v>
      </c>
    </row>
    <row r="1110" spans="1:8">
      <c r="A1110" s="29" t="s">
        <v>380</v>
      </c>
      <c r="B1110" s="29" t="s">
        <v>381</v>
      </c>
      <c r="C1110" s="29" t="s">
        <v>1307</v>
      </c>
      <c r="D1110" s="29" t="s">
        <v>1074</v>
      </c>
      <c r="E1110" s="29"/>
      <c r="F1110" s="29">
        <v>23</v>
      </c>
      <c r="G1110" s="29"/>
      <c r="H1110" s="29">
        <f t="shared" si="16"/>
        <v>23</v>
      </c>
    </row>
    <row r="1111" spans="1:8">
      <c r="A1111" s="29" t="s">
        <v>382</v>
      </c>
      <c r="B1111" s="29" t="s">
        <v>383</v>
      </c>
      <c r="C1111" s="29" t="s">
        <v>1303</v>
      </c>
      <c r="D1111" s="29" t="s">
        <v>1073</v>
      </c>
      <c r="E1111" s="29">
        <v>30</v>
      </c>
      <c r="F1111" s="29"/>
      <c r="G1111" s="29"/>
      <c r="H1111" s="29">
        <f t="shared" si="16"/>
        <v>30</v>
      </c>
    </row>
    <row r="1112" spans="1:8">
      <c r="A1112" s="29" t="s">
        <v>382</v>
      </c>
      <c r="B1112" s="29" t="s">
        <v>383</v>
      </c>
      <c r="C1112" s="29" t="s">
        <v>1302</v>
      </c>
      <c r="D1112" s="29" t="s">
        <v>1073</v>
      </c>
      <c r="E1112" s="29"/>
      <c r="F1112" s="29"/>
      <c r="G1112" s="29"/>
      <c r="H1112" s="29">
        <f t="shared" ref="H1112:H1175" si="17">E1112+F1112+G1112</f>
        <v>0</v>
      </c>
    </row>
    <row r="1113" spans="1:8">
      <c r="A1113" s="29" t="s">
        <v>382</v>
      </c>
      <c r="B1113" s="29" t="s">
        <v>383</v>
      </c>
      <c r="C1113" s="29" t="s">
        <v>1301</v>
      </c>
      <c r="D1113" s="29" t="s">
        <v>1073</v>
      </c>
      <c r="E1113" s="29"/>
      <c r="F1113" s="29"/>
      <c r="G1113" s="29"/>
      <c r="H1113" s="29">
        <f t="shared" si="17"/>
        <v>0</v>
      </c>
    </row>
    <row r="1114" spans="1:8">
      <c r="A1114" s="29" t="s">
        <v>382</v>
      </c>
      <c r="B1114" s="29" t="s">
        <v>383</v>
      </c>
      <c r="C1114" s="29" t="s">
        <v>1767</v>
      </c>
      <c r="D1114" s="29" t="s">
        <v>1095</v>
      </c>
      <c r="E1114" s="29"/>
      <c r="F1114" s="29"/>
      <c r="G1114" s="29"/>
      <c r="H1114" s="29">
        <f t="shared" si="17"/>
        <v>0</v>
      </c>
    </row>
    <row r="1115" spans="1:8">
      <c r="A1115" s="29" t="s">
        <v>382</v>
      </c>
      <c r="B1115" s="29" t="s">
        <v>383</v>
      </c>
      <c r="C1115" s="29" t="s">
        <v>696</v>
      </c>
      <c r="D1115" s="29" t="s">
        <v>1102</v>
      </c>
      <c r="E1115" s="29"/>
      <c r="F1115" s="29"/>
      <c r="G1115" s="29"/>
      <c r="H1115" s="29">
        <f t="shared" si="17"/>
        <v>0</v>
      </c>
    </row>
    <row r="1116" spans="1:8">
      <c r="A1116" s="29" t="s">
        <v>382</v>
      </c>
      <c r="B1116" s="29" t="s">
        <v>383</v>
      </c>
      <c r="C1116" s="29" t="s">
        <v>1300</v>
      </c>
      <c r="D1116" s="29" t="s">
        <v>1095</v>
      </c>
      <c r="E1116" s="29"/>
      <c r="F1116" s="29"/>
      <c r="G1116" s="29"/>
      <c r="H1116" s="29">
        <f t="shared" si="17"/>
        <v>0</v>
      </c>
    </row>
    <row r="1117" spans="1:8">
      <c r="A1117" s="29" t="s">
        <v>382</v>
      </c>
      <c r="B1117" s="29" t="s">
        <v>383</v>
      </c>
      <c r="C1117" s="29" t="s">
        <v>1299</v>
      </c>
      <c r="D1117" s="29" t="s">
        <v>1073</v>
      </c>
      <c r="E1117" s="29"/>
      <c r="F1117" s="29"/>
      <c r="G1117" s="29"/>
      <c r="H1117" s="29">
        <f t="shared" si="17"/>
        <v>0</v>
      </c>
    </row>
    <row r="1118" spans="1:8">
      <c r="A1118" s="29" t="s">
        <v>382</v>
      </c>
      <c r="B1118" s="29" t="s">
        <v>383</v>
      </c>
      <c r="C1118" s="29" t="s">
        <v>1298</v>
      </c>
      <c r="D1118" s="29" t="s">
        <v>1073</v>
      </c>
      <c r="E1118" s="29"/>
      <c r="F1118" s="29"/>
      <c r="G1118" s="29"/>
      <c r="H1118" s="29">
        <f t="shared" si="17"/>
        <v>0</v>
      </c>
    </row>
    <row r="1119" spans="1:8">
      <c r="A1119" s="29" t="s">
        <v>382</v>
      </c>
      <c r="B1119" s="29" t="s">
        <v>383</v>
      </c>
      <c r="C1119" s="29" t="s">
        <v>1297</v>
      </c>
      <c r="D1119" s="29" t="s">
        <v>1073</v>
      </c>
      <c r="E1119" s="29"/>
      <c r="F1119" s="29"/>
      <c r="G1119" s="29"/>
      <c r="H1119" s="29">
        <f t="shared" si="17"/>
        <v>0</v>
      </c>
    </row>
    <row r="1120" spans="1:8">
      <c r="A1120" s="29" t="s">
        <v>382</v>
      </c>
      <c r="B1120" s="29" t="s">
        <v>383</v>
      </c>
      <c r="C1120" s="29" t="s">
        <v>1296</v>
      </c>
      <c r="D1120" s="29" t="s">
        <v>1073</v>
      </c>
      <c r="E1120" s="29"/>
      <c r="F1120" s="29"/>
      <c r="G1120" s="29"/>
      <c r="H1120" s="29">
        <f t="shared" si="17"/>
        <v>0</v>
      </c>
    </row>
    <row r="1121" spans="1:8">
      <c r="A1121" s="29" t="s">
        <v>382</v>
      </c>
      <c r="B1121" s="29" t="s">
        <v>383</v>
      </c>
      <c r="C1121" s="29" t="s">
        <v>1295</v>
      </c>
      <c r="D1121" s="29" t="s">
        <v>1073</v>
      </c>
      <c r="E1121" s="29"/>
      <c r="F1121" s="29"/>
      <c r="G1121" s="29"/>
      <c r="H1121" s="29">
        <f t="shared" si="17"/>
        <v>0</v>
      </c>
    </row>
    <row r="1122" spans="1:8">
      <c r="A1122" s="29" t="s">
        <v>382</v>
      </c>
      <c r="B1122" s="29" t="s">
        <v>383</v>
      </c>
      <c r="C1122" s="29" t="s">
        <v>1294</v>
      </c>
      <c r="D1122" s="29" t="s">
        <v>1073</v>
      </c>
      <c r="E1122" s="29"/>
      <c r="F1122" s="29"/>
      <c r="G1122" s="29"/>
      <c r="H1122" s="29">
        <f t="shared" si="17"/>
        <v>0</v>
      </c>
    </row>
    <row r="1123" spans="1:8">
      <c r="A1123" s="29" t="s">
        <v>382</v>
      </c>
      <c r="B1123" s="29" t="s">
        <v>383</v>
      </c>
      <c r="C1123" s="29" t="s">
        <v>1293</v>
      </c>
      <c r="D1123" s="29" t="s">
        <v>1073</v>
      </c>
      <c r="E1123" s="29"/>
      <c r="F1123" s="29"/>
      <c r="G1123" s="29"/>
      <c r="H1123" s="29">
        <f t="shared" si="17"/>
        <v>0</v>
      </c>
    </row>
    <row r="1124" spans="1:8">
      <c r="A1124" s="29" t="s">
        <v>382</v>
      </c>
      <c r="B1124" s="29" t="s">
        <v>383</v>
      </c>
      <c r="C1124" s="29" t="s">
        <v>1292</v>
      </c>
      <c r="D1124" s="29" t="s">
        <v>1073</v>
      </c>
      <c r="E1124" s="29"/>
      <c r="F1124" s="29"/>
      <c r="G1124" s="29"/>
      <c r="H1124" s="29">
        <f t="shared" si="17"/>
        <v>0</v>
      </c>
    </row>
    <row r="1125" spans="1:8">
      <c r="A1125" s="29" t="s">
        <v>382</v>
      </c>
      <c r="B1125" s="29" t="s">
        <v>383</v>
      </c>
      <c r="C1125" s="29" t="s">
        <v>1291</v>
      </c>
      <c r="D1125" s="29" t="s">
        <v>1073</v>
      </c>
      <c r="E1125" s="29"/>
      <c r="F1125" s="29"/>
      <c r="G1125" s="29"/>
      <c r="H1125" s="29">
        <f t="shared" si="17"/>
        <v>0</v>
      </c>
    </row>
    <row r="1126" spans="1:8">
      <c r="A1126" s="29" t="s">
        <v>382</v>
      </c>
      <c r="B1126" s="29" t="s">
        <v>383</v>
      </c>
      <c r="C1126" s="29" t="s">
        <v>1290</v>
      </c>
      <c r="D1126" s="29" t="s">
        <v>1073</v>
      </c>
      <c r="E1126" s="29"/>
      <c r="F1126" s="29"/>
      <c r="G1126" s="29"/>
      <c r="H1126" s="29">
        <f t="shared" si="17"/>
        <v>0</v>
      </c>
    </row>
    <row r="1127" spans="1:8">
      <c r="A1127" s="29" t="s">
        <v>382</v>
      </c>
      <c r="B1127" s="29" t="s">
        <v>383</v>
      </c>
      <c r="C1127" s="29" t="s">
        <v>773</v>
      </c>
      <c r="D1127" s="29" t="s">
        <v>1073</v>
      </c>
      <c r="E1127" s="29"/>
      <c r="F1127" s="29"/>
      <c r="G1127" s="29"/>
      <c r="H1127" s="29">
        <f t="shared" si="17"/>
        <v>0</v>
      </c>
    </row>
    <row r="1128" spans="1:8">
      <c r="A1128" s="29" t="s">
        <v>382</v>
      </c>
      <c r="B1128" s="29" t="s">
        <v>383</v>
      </c>
      <c r="C1128" s="29" t="s">
        <v>551</v>
      </c>
      <c r="D1128" s="29" t="s">
        <v>1595</v>
      </c>
      <c r="E1128" s="29"/>
      <c r="F1128" s="29"/>
      <c r="G1128" s="29"/>
      <c r="H1128" s="29">
        <f t="shared" si="17"/>
        <v>0</v>
      </c>
    </row>
    <row r="1129" spans="1:8">
      <c r="A1129" s="29" t="s">
        <v>382</v>
      </c>
      <c r="B1129" s="29" t="s">
        <v>383</v>
      </c>
      <c r="C1129" s="29" t="s">
        <v>818</v>
      </c>
      <c r="D1129" s="29" t="s">
        <v>1074</v>
      </c>
      <c r="E1129" s="29"/>
      <c r="F1129" s="29"/>
      <c r="G1129" s="29"/>
      <c r="H1129" s="29">
        <f t="shared" si="17"/>
        <v>0</v>
      </c>
    </row>
    <row r="1130" spans="1:8">
      <c r="A1130" s="29" t="s">
        <v>382</v>
      </c>
      <c r="B1130" s="29" t="s">
        <v>383</v>
      </c>
      <c r="C1130" s="29" t="s">
        <v>1288</v>
      </c>
      <c r="D1130" s="29" t="s">
        <v>1073</v>
      </c>
      <c r="E1130" s="29"/>
      <c r="F1130" s="29"/>
      <c r="G1130" s="29"/>
      <c r="H1130" s="29">
        <f t="shared" si="17"/>
        <v>0</v>
      </c>
    </row>
    <row r="1131" spans="1:8">
      <c r="A1131" s="29" t="s">
        <v>382</v>
      </c>
      <c r="B1131" s="29" t="s">
        <v>383</v>
      </c>
      <c r="C1131" s="29" t="s">
        <v>876</v>
      </c>
      <c r="D1131" s="29" t="s">
        <v>1073</v>
      </c>
      <c r="E1131" s="29"/>
      <c r="F1131" s="29"/>
      <c r="G1131" s="29"/>
      <c r="H1131" s="29">
        <f t="shared" si="17"/>
        <v>0</v>
      </c>
    </row>
    <row r="1132" spans="1:8">
      <c r="A1132" s="29" t="s">
        <v>382</v>
      </c>
      <c r="B1132" s="29" t="s">
        <v>383</v>
      </c>
      <c r="C1132" s="29" t="s">
        <v>1287</v>
      </c>
      <c r="D1132" s="29" t="s">
        <v>1073</v>
      </c>
      <c r="E1132" s="29"/>
      <c r="F1132" s="29"/>
      <c r="G1132" s="29"/>
      <c r="H1132" s="29">
        <f t="shared" si="17"/>
        <v>0</v>
      </c>
    </row>
    <row r="1133" spans="1:8">
      <c r="A1133" s="29" t="s">
        <v>382</v>
      </c>
      <c r="B1133" s="29" t="s">
        <v>383</v>
      </c>
      <c r="C1133" s="29" t="s">
        <v>1286</v>
      </c>
      <c r="D1133" s="29" t="s">
        <v>1073</v>
      </c>
      <c r="E1133" s="29"/>
      <c r="F1133" s="29">
        <v>4</v>
      </c>
      <c r="G1133" s="29"/>
      <c r="H1133" s="29">
        <f t="shared" si="17"/>
        <v>4</v>
      </c>
    </row>
    <row r="1134" spans="1:8">
      <c r="A1134" s="29" t="s">
        <v>382</v>
      </c>
      <c r="B1134" s="29" t="s">
        <v>383</v>
      </c>
      <c r="C1134" s="29" t="s">
        <v>1186</v>
      </c>
      <c r="D1134" s="29" t="s">
        <v>1073</v>
      </c>
      <c r="E1134" s="29"/>
      <c r="F1134" s="29"/>
      <c r="G1134" s="29"/>
      <c r="H1134" s="29">
        <f t="shared" si="17"/>
        <v>0</v>
      </c>
    </row>
    <row r="1135" spans="1:8">
      <c r="A1135" s="29" t="s">
        <v>382</v>
      </c>
      <c r="B1135" s="29" t="s">
        <v>383</v>
      </c>
      <c r="C1135" s="29" t="s">
        <v>1285</v>
      </c>
      <c r="D1135" s="29" t="s">
        <v>1074</v>
      </c>
      <c r="E1135" s="29"/>
      <c r="F1135" s="29"/>
      <c r="G1135" s="29"/>
      <c r="H1135" s="29">
        <f t="shared" si="17"/>
        <v>0</v>
      </c>
    </row>
    <row r="1136" spans="1:8">
      <c r="A1136" s="29" t="s">
        <v>382</v>
      </c>
      <c r="B1136" s="29" t="s">
        <v>383</v>
      </c>
      <c r="C1136" s="29" t="s">
        <v>1284</v>
      </c>
      <c r="D1136" s="29" t="s">
        <v>1074</v>
      </c>
      <c r="E1136" s="29"/>
      <c r="F1136" s="29"/>
      <c r="G1136" s="29"/>
      <c r="H1136" s="29">
        <f t="shared" si="17"/>
        <v>0</v>
      </c>
    </row>
    <row r="1137" spans="1:8">
      <c r="A1137" s="29" t="s">
        <v>382</v>
      </c>
      <c r="B1137" s="29" t="s">
        <v>383</v>
      </c>
      <c r="C1137" s="29" t="s">
        <v>1283</v>
      </c>
      <c r="D1137" s="29" t="s">
        <v>1102</v>
      </c>
      <c r="E1137" s="29"/>
      <c r="F1137" s="29"/>
      <c r="G1137" s="29"/>
      <c r="H1137" s="29">
        <f t="shared" si="17"/>
        <v>0</v>
      </c>
    </row>
    <row r="1138" spans="1:8">
      <c r="A1138" s="29" t="s">
        <v>382</v>
      </c>
      <c r="B1138" s="29" t="s">
        <v>383</v>
      </c>
      <c r="C1138" s="29" t="s">
        <v>1282</v>
      </c>
      <c r="D1138" s="29" t="s">
        <v>1074</v>
      </c>
      <c r="E1138" s="29"/>
      <c r="F1138" s="29"/>
      <c r="G1138" s="29"/>
      <c r="H1138" s="29">
        <f t="shared" si="17"/>
        <v>0</v>
      </c>
    </row>
    <row r="1139" spans="1:8">
      <c r="A1139" s="29" t="s">
        <v>382</v>
      </c>
      <c r="B1139" s="29" t="s">
        <v>383</v>
      </c>
      <c r="C1139" s="29" t="s">
        <v>1137</v>
      </c>
      <c r="D1139" s="29" t="s">
        <v>1073</v>
      </c>
      <c r="E1139" s="29"/>
      <c r="F1139" s="29"/>
      <c r="G1139" s="29"/>
      <c r="H1139" s="29">
        <f t="shared" si="17"/>
        <v>0</v>
      </c>
    </row>
    <row r="1140" spans="1:8">
      <c r="A1140" s="29" t="s">
        <v>382</v>
      </c>
      <c r="B1140" s="29" t="s">
        <v>383</v>
      </c>
      <c r="C1140" s="29" t="s">
        <v>1281</v>
      </c>
      <c r="D1140" s="29" t="s">
        <v>1073</v>
      </c>
      <c r="E1140" s="29"/>
      <c r="F1140" s="29"/>
      <c r="G1140" s="29"/>
      <c r="H1140" s="29">
        <f t="shared" si="17"/>
        <v>0</v>
      </c>
    </row>
    <row r="1141" spans="1:8">
      <c r="A1141" s="29" t="s">
        <v>382</v>
      </c>
      <c r="B1141" s="29" t="s">
        <v>383</v>
      </c>
      <c r="C1141" s="29" t="s">
        <v>1096</v>
      </c>
      <c r="D1141" s="29" t="s">
        <v>1073</v>
      </c>
      <c r="E1141" s="29"/>
      <c r="F1141" s="29"/>
      <c r="G1141" s="29"/>
      <c r="H1141" s="29">
        <f t="shared" si="17"/>
        <v>0</v>
      </c>
    </row>
    <row r="1142" spans="1:8">
      <c r="A1142" s="29" t="s">
        <v>382</v>
      </c>
      <c r="B1142" s="29" t="s">
        <v>383</v>
      </c>
      <c r="C1142" s="29" t="s">
        <v>1280</v>
      </c>
      <c r="D1142" s="29" t="s">
        <v>1073</v>
      </c>
      <c r="E1142" s="29"/>
      <c r="F1142" s="29"/>
      <c r="G1142" s="29"/>
      <c r="H1142" s="29">
        <f t="shared" si="17"/>
        <v>0</v>
      </c>
    </row>
    <row r="1143" spans="1:8">
      <c r="A1143" s="29" t="s">
        <v>382</v>
      </c>
      <c r="B1143" s="29" t="s">
        <v>383</v>
      </c>
      <c r="C1143" s="29" t="s">
        <v>1279</v>
      </c>
      <c r="D1143" s="29" t="s">
        <v>1074</v>
      </c>
      <c r="E1143" s="29"/>
      <c r="F1143" s="29"/>
      <c r="G1143" s="29"/>
      <c r="H1143" s="29">
        <f t="shared" si="17"/>
        <v>0</v>
      </c>
    </row>
    <row r="1144" spans="1:8">
      <c r="A1144" s="29" t="s">
        <v>382</v>
      </c>
      <c r="B1144" s="29" t="s">
        <v>383</v>
      </c>
      <c r="C1144" s="29" t="s">
        <v>1278</v>
      </c>
      <c r="D1144" s="29" t="s">
        <v>1074</v>
      </c>
      <c r="E1144" s="29"/>
      <c r="F1144" s="29"/>
      <c r="G1144" s="29"/>
      <c r="H1144" s="29">
        <f t="shared" si="17"/>
        <v>0</v>
      </c>
    </row>
    <row r="1145" spans="1:8">
      <c r="A1145" s="29" t="s">
        <v>382</v>
      </c>
      <c r="B1145" s="29" t="s">
        <v>383</v>
      </c>
      <c r="C1145" s="29" t="s">
        <v>1277</v>
      </c>
      <c r="D1145" s="29" t="s">
        <v>1073</v>
      </c>
      <c r="E1145" s="29"/>
      <c r="F1145" s="29"/>
      <c r="G1145" s="29"/>
      <c r="H1145" s="29">
        <f t="shared" si="17"/>
        <v>0</v>
      </c>
    </row>
    <row r="1146" spans="1:8">
      <c r="A1146" s="29" t="s">
        <v>382</v>
      </c>
      <c r="B1146" s="29" t="s">
        <v>383</v>
      </c>
      <c r="C1146" s="29" t="s">
        <v>986</v>
      </c>
      <c r="D1146" s="29" t="s">
        <v>1073</v>
      </c>
      <c r="E1146" s="29"/>
      <c r="F1146" s="29"/>
      <c r="G1146" s="29"/>
      <c r="H1146" s="29">
        <f t="shared" si="17"/>
        <v>0</v>
      </c>
    </row>
    <row r="1147" spans="1:8">
      <c r="A1147" s="29" t="s">
        <v>382</v>
      </c>
      <c r="B1147" s="29" t="s">
        <v>383</v>
      </c>
      <c r="C1147" s="29" t="s">
        <v>1174</v>
      </c>
      <c r="D1147" s="29" t="s">
        <v>1074</v>
      </c>
      <c r="E1147" s="29"/>
      <c r="F1147" s="29"/>
      <c r="G1147" s="29"/>
      <c r="H1147" s="29">
        <f t="shared" si="17"/>
        <v>0</v>
      </c>
    </row>
    <row r="1148" spans="1:8">
      <c r="A1148" s="29" t="s">
        <v>382</v>
      </c>
      <c r="B1148" s="29" t="s">
        <v>383</v>
      </c>
      <c r="C1148" s="29" t="s">
        <v>1276</v>
      </c>
      <c r="D1148" s="29" t="s">
        <v>1175</v>
      </c>
      <c r="E1148" s="29"/>
      <c r="F1148" s="29"/>
      <c r="G1148" s="29"/>
      <c r="H1148" s="29">
        <f t="shared" si="17"/>
        <v>0</v>
      </c>
    </row>
    <row r="1149" spans="1:8">
      <c r="A1149" s="29" t="s">
        <v>382</v>
      </c>
      <c r="B1149" s="29" t="s">
        <v>383</v>
      </c>
      <c r="C1149" s="29" t="s">
        <v>576</v>
      </c>
      <c r="D1149" s="29" t="s">
        <v>1073</v>
      </c>
      <c r="E1149" s="29"/>
      <c r="F1149" s="29"/>
      <c r="G1149" s="29"/>
      <c r="H1149" s="29">
        <f t="shared" si="17"/>
        <v>0</v>
      </c>
    </row>
    <row r="1150" spans="1:8">
      <c r="A1150" s="29" t="s">
        <v>382</v>
      </c>
      <c r="B1150" s="29" t="s">
        <v>383</v>
      </c>
      <c r="C1150" s="29" t="s">
        <v>1274</v>
      </c>
      <c r="D1150" s="29" t="s">
        <v>1073</v>
      </c>
      <c r="E1150" s="29"/>
      <c r="F1150" s="29"/>
      <c r="G1150" s="29"/>
      <c r="H1150" s="29">
        <f t="shared" si="17"/>
        <v>0</v>
      </c>
    </row>
    <row r="1151" spans="1:8">
      <c r="A1151" s="29" t="s">
        <v>382</v>
      </c>
      <c r="B1151" s="29" t="s">
        <v>383</v>
      </c>
      <c r="C1151" s="29" t="s">
        <v>1273</v>
      </c>
      <c r="D1151" s="29" t="s">
        <v>1095</v>
      </c>
      <c r="E1151" s="29"/>
      <c r="F1151" s="29"/>
      <c r="G1151" s="29"/>
      <c r="H1151" s="29">
        <f t="shared" si="17"/>
        <v>0</v>
      </c>
    </row>
    <row r="1152" spans="1:8">
      <c r="A1152" s="29" t="s">
        <v>382</v>
      </c>
      <c r="B1152" s="29" t="s">
        <v>383</v>
      </c>
      <c r="C1152" s="29" t="s">
        <v>1003</v>
      </c>
      <c r="D1152" s="29" t="s">
        <v>1073</v>
      </c>
      <c r="E1152" s="29"/>
      <c r="F1152" s="29"/>
      <c r="G1152" s="29"/>
      <c r="H1152" s="29">
        <f t="shared" si="17"/>
        <v>0</v>
      </c>
    </row>
    <row r="1153" spans="1:8">
      <c r="A1153" s="29" t="s">
        <v>382</v>
      </c>
      <c r="B1153" s="29" t="s">
        <v>383</v>
      </c>
      <c r="C1153" s="29" t="s">
        <v>1003</v>
      </c>
      <c r="D1153" s="29" t="s">
        <v>1074</v>
      </c>
      <c r="E1153" s="29"/>
      <c r="F1153" s="29"/>
      <c r="G1153" s="29"/>
      <c r="H1153" s="29">
        <f t="shared" si="17"/>
        <v>0</v>
      </c>
    </row>
    <row r="1154" spans="1:8">
      <c r="A1154" s="29" t="s">
        <v>382</v>
      </c>
      <c r="B1154" s="29" t="s">
        <v>383</v>
      </c>
      <c r="C1154" s="29" t="s">
        <v>578</v>
      </c>
      <c r="D1154" s="29" t="s">
        <v>1112</v>
      </c>
      <c r="E1154" s="29"/>
      <c r="F1154" s="29"/>
      <c r="G1154" s="29"/>
      <c r="H1154" s="29">
        <f t="shared" si="17"/>
        <v>0</v>
      </c>
    </row>
    <row r="1155" spans="1:8">
      <c r="A1155" s="29" t="s">
        <v>382</v>
      </c>
      <c r="B1155" s="29" t="s">
        <v>383</v>
      </c>
      <c r="C1155" s="29" t="s">
        <v>578</v>
      </c>
      <c r="D1155" s="29" t="s">
        <v>1080</v>
      </c>
      <c r="E1155" s="29"/>
      <c r="F1155" s="29"/>
      <c r="G1155" s="29"/>
      <c r="H1155" s="29">
        <f t="shared" si="17"/>
        <v>0</v>
      </c>
    </row>
    <row r="1156" spans="1:8">
      <c r="A1156" s="29" t="s">
        <v>382</v>
      </c>
      <c r="B1156" s="29" t="s">
        <v>383</v>
      </c>
      <c r="C1156" s="29" t="s">
        <v>578</v>
      </c>
      <c r="D1156" s="29" t="s">
        <v>1074</v>
      </c>
      <c r="E1156" s="29"/>
      <c r="F1156" s="29"/>
      <c r="G1156" s="29"/>
      <c r="H1156" s="29">
        <f t="shared" si="17"/>
        <v>0</v>
      </c>
    </row>
    <row r="1157" spans="1:8">
      <c r="A1157" s="29" t="s">
        <v>382</v>
      </c>
      <c r="B1157" s="29" t="s">
        <v>383</v>
      </c>
      <c r="C1157" s="29" t="s">
        <v>583</v>
      </c>
      <c r="D1157" s="29" t="s">
        <v>1080</v>
      </c>
      <c r="E1157" s="29"/>
      <c r="F1157" s="29"/>
      <c r="G1157" s="29"/>
      <c r="H1157" s="29">
        <f t="shared" si="17"/>
        <v>0</v>
      </c>
    </row>
    <row r="1158" spans="1:8">
      <c r="A1158" s="29" t="s">
        <v>382</v>
      </c>
      <c r="B1158" s="29" t="s">
        <v>383</v>
      </c>
      <c r="C1158" s="29" t="s">
        <v>583</v>
      </c>
      <c r="D1158" s="29" t="s">
        <v>1074</v>
      </c>
      <c r="E1158" s="29"/>
      <c r="F1158" s="29"/>
      <c r="G1158" s="29"/>
      <c r="H1158" s="29">
        <f t="shared" si="17"/>
        <v>0</v>
      </c>
    </row>
    <row r="1159" spans="1:8">
      <c r="A1159" s="29" t="s">
        <v>382</v>
      </c>
      <c r="B1159" s="29" t="s">
        <v>383</v>
      </c>
      <c r="C1159" s="29" t="s">
        <v>1271</v>
      </c>
      <c r="D1159" s="29" t="s">
        <v>1073</v>
      </c>
      <c r="E1159" s="29"/>
      <c r="F1159" s="29"/>
      <c r="G1159" s="29"/>
      <c r="H1159" s="29">
        <f t="shared" si="17"/>
        <v>0</v>
      </c>
    </row>
    <row r="1160" spans="1:8">
      <c r="A1160" s="29" t="s">
        <v>382</v>
      </c>
      <c r="B1160" s="29" t="s">
        <v>383</v>
      </c>
      <c r="C1160" s="29" t="s">
        <v>1017</v>
      </c>
      <c r="D1160" s="29" t="s">
        <v>1073</v>
      </c>
      <c r="E1160" s="29"/>
      <c r="F1160" s="29"/>
      <c r="G1160" s="29"/>
      <c r="H1160" s="29">
        <f t="shared" si="17"/>
        <v>0</v>
      </c>
    </row>
    <row r="1161" spans="1:8">
      <c r="A1161" s="29" t="s">
        <v>382</v>
      </c>
      <c r="B1161" s="29" t="s">
        <v>383</v>
      </c>
      <c r="C1161" s="29" t="s">
        <v>1017</v>
      </c>
      <c r="D1161" s="29" t="s">
        <v>1134</v>
      </c>
      <c r="E1161" s="29"/>
      <c r="F1161" s="29"/>
      <c r="G1161" s="29"/>
      <c r="H1161" s="29">
        <f t="shared" si="17"/>
        <v>0</v>
      </c>
    </row>
    <row r="1162" spans="1:8">
      <c r="A1162" s="29" t="s">
        <v>382</v>
      </c>
      <c r="B1162" s="29" t="s">
        <v>383</v>
      </c>
      <c r="C1162" s="29" t="s">
        <v>1270</v>
      </c>
      <c r="D1162" s="29" t="s">
        <v>1095</v>
      </c>
      <c r="E1162" s="29"/>
      <c r="F1162" s="29"/>
      <c r="G1162" s="29"/>
      <c r="H1162" s="29">
        <f t="shared" si="17"/>
        <v>0</v>
      </c>
    </row>
    <row r="1163" spans="1:8">
      <c r="A1163" s="29" t="s">
        <v>382</v>
      </c>
      <c r="B1163" s="29" t="s">
        <v>383</v>
      </c>
      <c r="C1163" s="29" t="s">
        <v>1269</v>
      </c>
      <c r="D1163" s="29" t="s">
        <v>1093</v>
      </c>
      <c r="E1163" s="29"/>
      <c r="F1163" s="29"/>
      <c r="G1163" s="29"/>
      <c r="H1163" s="29">
        <f t="shared" si="17"/>
        <v>0</v>
      </c>
    </row>
    <row r="1164" spans="1:8">
      <c r="A1164" s="29" t="s">
        <v>382</v>
      </c>
      <c r="B1164" s="29" t="s">
        <v>383</v>
      </c>
      <c r="C1164" s="29" t="s">
        <v>1268</v>
      </c>
      <c r="D1164" s="29" t="s">
        <v>1073</v>
      </c>
      <c r="E1164" s="29"/>
      <c r="F1164" s="29"/>
      <c r="G1164" s="29"/>
      <c r="H1164" s="29">
        <f t="shared" si="17"/>
        <v>0</v>
      </c>
    </row>
    <row r="1165" spans="1:8">
      <c r="A1165" s="29" t="s">
        <v>382</v>
      </c>
      <c r="B1165" s="29" t="s">
        <v>383</v>
      </c>
      <c r="C1165" s="29" t="s">
        <v>1267</v>
      </c>
      <c r="D1165" s="29" t="s">
        <v>1095</v>
      </c>
      <c r="E1165" s="29"/>
      <c r="F1165" s="29"/>
      <c r="G1165" s="29"/>
      <c r="H1165" s="29">
        <f t="shared" si="17"/>
        <v>0</v>
      </c>
    </row>
    <row r="1166" spans="1:8">
      <c r="A1166" s="29" t="s">
        <v>382</v>
      </c>
      <c r="B1166" s="29" t="s">
        <v>383</v>
      </c>
      <c r="C1166" s="29" t="s">
        <v>1267</v>
      </c>
      <c r="D1166" s="29" t="s">
        <v>1073</v>
      </c>
      <c r="E1166" s="29"/>
      <c r="F1166" s="29"/>
      <c r="G1166" s="29"/>
      <c r="H1166" s="29">
        <f t="shared" si="17"/>
        <v>0</v>
      </c>
    </row>
    <row r="1167" spans="1:8">
      <c r="A1167" s="29" t="s">
        <v>382</v>
      </c>
      <c r="B1167" s="29" t="s">
        <v>383</v>
      </c>
      <c r="C1167" s="29" t="s">
        <v>1267</v>
      </c>
      <c r="D1167" s="29" t="s">
        <v>1074</v>
      </c>
      <c r="E1167" s="29"/>
      <c r="F1167" s="29"/>
      <c r="G1167" s="29"/>
      <c r="H1167" s="29">
        <f t="shared" si="17"/>
        <v>0</v>
      </c>
    </row>
    <row r="1168" spans="1:8">
      <c r="A1168" s="29" t="s">
        <v>382</v>
      </c>
      <c r="B1168" s="29" t="s">
        <v>383</v>
      </c>
      <c r="C1168" s="29" t="s">
        <v>1266</v>
      </c>
      <c r="D1168" s="29" t="s">
        <v>1073</v>
      </c>
      <c r="E1168" s="29"/>
      <c r="F1168" s="29"/>
      <c r="G1168" s="29"/>
      <c r="H1168" s="29">
        <f t="shared" si="17"/>
        <v>0</v>
      </c>
    </row>
    <row r="1169" spans="1:8">
      <c r="A1169" s="29" t="s">
        <v>382</v>
      </c>
      <c r="B1169" s="29" t="s">
        <v>383</v>
      </c>
      <c r="C1169" s="29" t="s">
        <v>1266</v>
      </c>
      <c r="D1169" s="29" t="s">
        <v>1265</v>
      </c>
      <c r="E1169" s="29"/>
      <c r="F1169" s="29"/>
      <c r="G1169" s="29"/>
      <c r="H1169" s="29">
        <f t="shared" si="17"/>
        <v>0</v>
      </c>
    </row>
    <row r="1170" spans="1:8">
      <c r="A1170" s="29" t="s">
        <v>382</v>
      </c>
      <c r="B1170" s="29" t="s">
        <v>383</v>
      </c>
      <c r="C1170" s="29" t="s">
        <v>1264</v>
      </c>
      <c r="D1170" s="29" t="s">
        <v>1095</v>
      </c>
      <c r="E1170" s="29"/>
      <c r="F1170" s="29"/>
      <c r="G1170" s="29"/>
      <c r="H1170" s="29">
        <f t="shared" si="17"/>
        <v>0</v>
      </c>
    </row>
    <row r="1171" spans="1:8">
      <c r="A1171" s="29" t="s">
        <v>382</v>
      </c>
      <c r="B1171" s="29" t="s">
        <v>383</v>
      </c>
      <c r="C1171" s="29" t="s">
        <v>584</v>
      </c>
      <c r="D1171" s="29" t="s">
        <v>1095</v>
      </c>
      <c r="E1171" s="29"/>
      <c r="F1171" s="29"/>
      <c r="G1171" s="29"/>
      <c r="H1171" s="29">
        <f t="shared" si="17"/>
        <v>0</v>
      </c>
    </row>
    <row r="1172" spans="1:8">
      <c r="A1172" s="29" t="s">
        <v>382</v>
      </c>
      <c r="B1172" s="29" t="s">
        <v>383</v>
      </c>
      <c r="C1172" s="29" t="s">
        <v>584</v>
      </c>
      <c r="D1172" s="29" t="s">
        <v>1073</v>
      </c>
      <c r="E1172" s="29"/>
      <c r="F1172" s="29"/>
      <c r="G1172" s="29"/>
      <c r="H1172" s="29">
        <f t="shared" si="17"/>
        <v>0</v>
      </c>
    </row>
    <row r="1173" spans="1:8">
      <c r="A1173" s="29" t="s">
        <v>382</v>
      </c>
      <c r="B1173" s="29" t="s">
        <v>383</v>
      </c>
      <c r="C1173" s="29" t="s">
        <v>1263</v>
      </c>
      <c r="D1173" s="29" t="s">
        <v>1074</v>
      </c>
      <c r="E1173" s="29"/>
      <c r="F1173" s="29"/>
      <c r="G1173" s="29"/>
      <c r="H1173" s="29">
        <f t="shared" si="17"/>
        <v>0</v>
      </c>
    </row>
    <row r="1174" spans="1:8">
      <c r="A1174" s="29" t="s">
        <v>384</v>
      </c>
      <c r="B1174" s="29" t="s">
        <v>385</v>
      </c>
      <c r="C1174" s="29" t="s">
        <v>1262</v>
      </c>
      <c r="D1174" s="29" t="s">
        <v>1073</v>
      </c>
      <c r="E1174" s="29"/>
      <c r="F1174" s="29"/>
      <c r="G1174" s="29"/>
      <c r="H1174" s="29">
        <f t="shared" si="17"/>
        <v>0</v>
      </c>
    </row>
    <row r="1175" spans="1:8">
      <c r="A1175" s="29" t="s">
        <v>384</v>
      </c>
      <c r="B1175" s="29" t="s">
        <v>385</v>
      </c>
      <c r="C1175" s="29" t="s">
        <v>781</v>
      </c>
      <c r="D1175" s="29" t="s">
        <v>1073</v>
      </c>
      <c r="E1175" s="29"/>
      <c r="F1175" s="29"/>
      <c r="G1175" s="29"/>
      <c r="H1175" s="29">
        <f t="shared" si="17"/>
        <v>0</v>
      </c>
    </row>
    <row r="1176" spans="1:8">
      <c r="A1176" s="29" t="s">
        <v>384</v>
      </c>
      <c r="B1176" s="29" t="s">
        <v>385</v>
      </c>
      <c r="C1176" s="29" t="s">
        <v>542</v>
      </c>
      <c r="D1176" s="29" t="s">
        <v>1074</v>
      </c>
      <c r="E1176" s="29"/>
      <c r="F1176" s="29"/>
      <c r="G1176" s="29"/>
      <c r="H1176" s="29">
        <f t="shared" ref="H1176:H1239" si="18">E1176+F1176+G1176</f>
        <v>0</v>
      </c>
    </row>
    <row r="1177" spans="1:8">
      <c r="A1177" s="29" t="s">
        <v>384</v>
      </c>
      <c r="B1177" s="29" t="s">
        <v>385</v>
      </c>
      <c r="C1177" s="29" t="s">
        <v>1261</v>
      </c>
      <c r="D1177" s="29" t="s">
        <v>1074</v>
      </c>
      <c r="E1177" s="29">
        <v>4</v>
      </c>
      <c r="F1177" s="29"/>
      <c r="G1177" s="29"/>
      <c r="H1177" s="29">
        <f t="shared" si="18"/>
        <v>4</v>
      </c>
    </row>
    <row r="1178" spans="1:8">
      <c r="A1178" s="29" t="s">
        <v>384</v>
      </c>
      <c r="B1178" s="29" t="s">
        <v>385</v>
      </c>
      <c r="C1178" s="29" t="s">
        <v>1260</v>
      </c>
      <c r="D1178" s="29" t="s">
        <v>1073</v>
      </c>
      <c r="E1178" s="29"/>
      <c r="F1178" s="29"/>
      <c r="G1178" s="29"/>
      <c r="H1178" s="29">
        <f t="shared" si="18"/>
        <v>0</v>
      </c>
    </row>
    <row r="1179" spans="1:8">
      <c r="A1179" s="29" t="s">
        <v>384</v>
      </c>
      <c r="B1179" s="29" t="s">
        <v>385</v>
      </c>
      <c r="C1179" s="29" t="s">
        <v>953</v>
      </c>
      <c r="D1179" s="29" t="s">
        <v>1074</v>
      </c>
      <c r="E1179" s="29"/>
      <c r="F1179" s="29"/>
      <c r="G1179" s="29"/>
      <c r="H1179" s="29">
        <f t="shared" si="18"/>
        <v>0</v>
      </c>
    </row>
    <row r="1180" spans="1:8">
      <c r="A1180" s="29" t="s">
        <v>384</v>
      </c>
      <c r="B1180" s="29" t="s">
        <v>385</v>
      </c>
      <c r="C1180" s="29" t="s">
        <v>967</v>
      </c>
      <c r="D1180" s="29" t="s">
        <v>1073</v>
      </c>
      <c r="E1180" s="29"/>
      <c r="F1180" s="29"/>
      <c r="G1180" s="29"/>
      <c r="H1180" s="29">
        <f t="shared" si="18"/>
        <v>0</v>
      </c>
    </row>
    <row r="1181" spans="1:8">
      <c r="A1181" s="29" t="s">
        <v>384</v>
      </c>
      <c r="B1181" s="29" t="s">
        <v>385</v>
      </c>
      <c r="C1181" s="29" t="s">
        <v>1259</v>
      </c>
      <c r="D1181" s="29" t="s">
        <v>1073</v>
      </c>
      <c r="E1181" s="29"/>
      <c r="F1181" s="29"/>
      <c r="G1181" s="29"/>
      <c r="H1181" s="29">
        <f t="shared" si="18"/>
        <v>0</v>
      </c>
    </row>
    <row r="1182" spans="1:8">
      <c r="A1182" s="29" t="s">
        <v>386</v>
      </c>
      <c r="B1182" s="29" t="s">
        <v>387</v>
      </c>
      <c r="C1182" s="29" t="s">
        <v>1258</v>
      </c>
      <c r="D1182" s="29" t="s">
        <v>1073</v>
      </c>
      <c r="E1182" s="29"/>
      <c r="F1182" s="29"/>
      <c r="G1182" s="29"/>
      <c r="H1182" s="29">
        <f t="shared" si="18"/>
        <v>0</v>
      </c>
    </row>
    <row r="1183" spans="1:8">
      <c r="A1183" s="29" t="s">
        <v>386</v>
      </c>
      <c r="B1183" s="29" t="s">
        <v>387</v>
      </c>
      <c r="C1183" s="29" t="s">
        <v>1257</v>
      </c>
      <c r="D1183" s="29" t="s">
        <v>1073</v>
      </c>
      <c r="E1183" s="29"/>
      <c r="F1183" s="29"/>
      <c r="G1183" s="29"/>
      <c r="H1183" s="29">
        <f t="shared" si="18"/>
        <v>0</v>
      </c>
    </row>
    <row r="1184" spans="1:8">
      <c r="A1184" s="29" t="s">
        <v>386</v>
      </c>
      <c r="B1184" s="29" t="s">
        <v>387</v>
      </c>
      <c r="C1184" s="29" t="s">
        <v>1256</v>
      </c>
      <c r="D1184" s="29" t="s">
        <v>1073</v>
      </c>
      <c r="E1184" s="29"/>
      <c r="F1184" s="29"/>
      <c r="G1184" s="29"/>
      <c r="H1184" s="29">
        <f t="shared" si="18"/>
        <v>0</v>
      </c>
    </row>
    <row r="1185" spans="1:8">
      <c r="A1185" s="29" t="s">
        <v>386</v>
      </c>
      <c r="B1185" s="29" t="s">
        <v>387</v>
      </c>
      <c r="C1185" s="29" t="s">
        <v>1256</v>
      </c>
      <c r="D1185" s="29" t="s">
        <v>1074</v>
      </c>
      <c r="E1185" s="29"/>
      <c r="F1185" s="29"/>
      <c r="G1185" s="29"/>
      <c r="H1185" s="29">
        <f t="shared" si="18"/>
        <v>0</v>
      </c>
    </row>
    <row r="1186" spans="1:8">
      <c r="A1186" s="29" t="s">
        <v>386</v>
      </c>
      <c r="B1186" s="29" t="s">
        <v>387</v>
      </c>
      <c r="C1186" s="29" t="s">
        <v>1255</v>
      </c>
      <c r="D1186" s="29" t="s">
        <v>1073</v>
      </c>
      <c r="E1186" s="29"/>
      <c r="F1186" s="29"/>
      <c r="G1186" s="29"/>
      <c r="H1186" s="29">
        <f t="shared" si="18"/>
        <v>0</v>
      </c>
    </row>
    <row r="1187" spans="1:8">
      <c r="A1187" s="29" t="s">
        <v>386</v>
      </c>
      <c r="B1187" s="29" t="s">
        <v>387</v>
      </c>
      <c r="C1187" s="29" t="s">
        <v>1108</v>
      </c>
      <c r="D1187" s="29" t="s">
        <v>1073</v>
      </c>
      <c r="E1187" s="29"/>
      <c r="F1187" s="29"/>
      <c r="G1187" s="29"/>
      <c r="H1187" s="29">
        <f t="shared" si="18"/>
        <v>0</v>
      </c>
    </row>
    <row r="1188" spans="1:8">
      <c r="A1188" s="29" t="s">
        <v>386</v>
      </c>
      <c r="B1188" s="29" t="s">
        <v>387</v>
      </c>
      <c r="C1188" s="29" t="s">
        <v>562</v>
      </c>
      <c r="D1188" s="29" t="s">
        <v>1074</v>
      </c>
      <c r="E1188" s="29"/>
      <c r="F1188" s="29"/>
      <c r="G1188" s="29"/>
      <c r="H1188" s="29">
        <f t="shared" si="18"/>
        <v>0</v>
      </c>
    </row>
    <row r="1189" spans="1:8">
      <c r="A1189" s="29" t="s">
        <v>386</v>
      </c>
      <c r="B1189" s="29" t="s">
        <v>387</v>
      </c>
      <c r="C1189" s="29" t="s">
        <v>1254</v>
      </c>
      <c r="D1189" s="29" t="s">
        <v>1175</v>
      </c>
      <c r="E1189" s="29"/>
      <c r="F1189" s="29"/>
      <c r="G1189" s="29"/>
      <c r="H1189" s="29">
        <f t="shared" si="18"/>
        <v>0</v>
      </c>
    </row>
    <row r="1190" spans="1:8">
      <c r="A1190" s="29" t="s">
        <v>386</v>
      </c>
      <c r="B1190" s="29" t="s">
        <v>387</v>
      </c>
      <c r="C1190" s="29" t="s">
        <v>1253</v>
      </c>
      <c r="D1190" s="29" t="s">
        <v>1073</v>
      </c>
      <c r="E1190" s="29"/>
      <c r="F1190" s="29"/>
      <c r="G1190" s="29"/>
      <c r="H1190" s="29">
        <f t="shared" si="18"/>
        <v>0</v>
      </c>
    </row>
    <row r="1191" spans="1:8">
      <c r="A1191" s="29" t="s">
        <v>386</v>
      </c>
      <c r="B1191" s="29" t="s">
        <v>387</v>
      </c>
      <c r="C1191" s="29" t="s">
        <v>1252</v>
      </c>
      <c r="D1191" s="29" t="s">
        <v>1074</v>
      </c>
      <c r="E1191" s="29"/>
      <c r="F1191" s="29"/>
      <c r="G1191" s="29"/>
      <c r="H1191" s="29">
        <f t="shared" si="18"/>
        <v>0</v>
      </c>
    </row>
    <row r="1192" spans="1:8">
      <c r="A1192" s="29" t="s">
        <v>386</v>
      </c>
      <c r="B1192" s="29" t="s">
        <v>387</v>
      </c>
      <c r="C1192" s="29" t="s">
        <v>1251</v>
      </c>
      <c r="D1192" s="29" t="s">
        <v>1191</v>
      </c>
      <c r="E1192" s="29"/>
      <c r="F1192" s="29"/>
      <c r="G1192" s="29"/>
      <c r="H1192" s="29">
        <f t="shared" si="18"/>
        <v>0</v>
      </c>
    </row>
    <row r="1193" spans="1:8">
      <c r="A1193" s="29" t="s">
        <v>386</v>
      </c>
      <c r="B1193" s="29" t="s">
        <v>387</v>
      </c>
      <c r="C1193" s="29" t="s">
        <v>1251</v>
      </c>
      <c r="D1193" s="29" t="s">
        <v>1093</v>
      </c>
      <c r="E1193" s="29"/>
      <c r="F1193" s="29"/>
      <c r="G1193" s="29"/>
      <c r="H1193" s="29">
        <f t="shared" si="18"/>
        <v>0</v>
      </c>
    </row>
    <row r="1194" spans="1:8">
      <c r="A1194" s="29" t="s">
        <v>386</v>
      </c>
      <c r="B1194" s="29" t="s">
        <v>387</v>
      </c>
      <c r="C1194" s="29" t="s">
        <v>1251</v>
      </c>
      <c r="D1194" s="29" t="s">
        <v>1074</v>
      </c>
      <c r="E1194" s="29"/>
      <c r="F1194" s="29"/>
      <c r="G1194" s="29"/>
      <c r="H1194" s="29">
        <f t="shared" si="18"/>
        <v>0</v>
      </c>
    </row>
    <row r="1195" spans="1:8">
      <c r="A1195" s="29" t="s">
        <v>388</v>
      </c>
      <c r="B1195" s="29" t="s">
        <v>389</v>
      </c>
      <c r="C1195" s="29" t="s">
        <v>1250</v>
      </c>
      <c r="D1195" s="29" t="s">
        <v>1093</v>
      </c>
      <c r="E1195" s="29">
        <v>2</v>
      </c>
      <c r="F1195" s="29">
        <v>6</v>
      </c>
      <c r="G1195" s="29"/>
      <c r="H1195" s="29">
        <f t="shared" si="18"/>
        <v>8</v>
      </c>
    </row>
    <row r="1196" spans="1:8">
      <c r="A1196" s="29" t="s">
        <v>388</v>
      </c>
      <c r="B1196" s="29" t="s">
        <v>389</v>
      </c>
      <c r="C1196" s="29" t="s">
        <v>473</v>
      </c>
      <c r="D1196" s="29" t="s">
        <v>1112</v>
      </c>
      <c r="E1196" s="29"/>
      <c r="F1196" s="29"/>
      <c r="G1196" s="29"/>
      <c r="H1196" s="29">
        <f t="shared" si="18"/>
        <v>0</v>
      </c>
    </row>
    <row r="1197" spans="1:8">
      <c r="A1197" s="29" t="s">
        <v>388</v>
      </c>
      <c r="B1197" s="29" t="s">
        <v>389</v>
      </c>
      <c r="C1197" s="29" t="s">
        <v>603</v>
      </c>
      <c r="D1197" s="29" t="s">
        <v>1073</v>
      </c>
      <c r="E1197" s="29">
        <v>9</v>
      </c>
      <c r="F1197" s="29"/>
      <c r="G1197" s="29"/>
      <c r="H1197" s="29">
        <f t="shared" si="18"/>
        <v>9</v>
      </c>
    </row>
    <row r="1198" spans="1:8">
      <c r="A1198" s="29" t="s">
        <v>388</v>
      </c>
      <c r="B1198" s="29" t="s">
        <v>389</v>
      </c>
      <c r="C1198" s="29" t="s">
        <v>476</v>
      </c>
      <c r="D1198" s="29" t="s">
        <v>1075</v>
      </c>
      <c r="E1198" s="29"/>
      <c r="F1198" s="29"/>
      <c r="G1198" s="29"/>
      <c r="H1198" s="29">
        <f t="shared" si="18"/>
        <v>0</v>
      </c>
    </row>
    <row r="1199" spans="1:8">
      <c r="A1199" s="29" t="s">
        <v>388</v>
      </c>
      <c r="B1199" s="29" t="s">
        <v>389</v>
      </c>
      <c r="C1199" s="29" t="s">
        <v>1768</v>
      </c>
      <c r="D1199" s="29" t="s">
        <v>1398</v>
      </c>
      <c r="E1199" s="29">
        <v>6</v>
      </c>
      <c r="F1199" s="29">
        <v>37</v>
      </c>
      <c r="G1199" s="29"/>
      <c r="H1199" s="29">
        <f t="shared" si="18"/>
        <v>43</v>
      </c>
    </row>
    <row r="1200" spans="1:8">
      <c r="A1200" s="29" t="s">
        <v>388</v>
      </c>
      <c r="B1200" s="29" t="s">
        <v>389</v>
      </c>
      <c r="C1200" s="29" t="s">
        <v>618</v>
      </c>
      <c r="D1200" s="29" t="s">
        <v>1073</v>
      </c>
      <c r="E1200" s="29">
        <v>10</v>
      </c>
      <c r="F1200" s="29"/>
      <c r="G1200" s="29"/>
      <c r="H1200" s="29">
        <f t="shared" si="18"/>
        <v>10</v>
      </c>
    </row>
    <row r="1201" spans="1:8">
      <c r="A1201" s="29" t="s">
        <v>388</v>
      </c>
      <c r="B1201" s="29" t="s">
        <v>389</v>
      </c>
      <c r="C1201" s="29" t="s">
        <v>485</v>
      </c>
      <c r="D1201" s="29" t="s">
        <v>1112</v>
      </c>
      <c r="E1201" s="29"/>
      <c r="F1201" s="29"/>
      <c r="G1201" s="29"/>
      <c r="H1201" s="29">
        <f t="shared" si="18"/>
        <v>0</v>
      </c>
    </row>
    <row r="1202" spans="1:8">
      <c r="A1202" s="29" t="s">
        <v>388</v>
      </c>
      <c r="B1202" s="29" t="s">
        <v>389</v>
      </c>
      <c r="C1202" s="29" t="s">
        <v>492</v>
      </c>
      <c r="D1202" s="29" t="s">
        <v>1112</v>
      </c>
      <c r="E1202" s="29">
        <v>29</v>
      </c>
      <c r="F1202" s="29"/>
      <c r="G1202" s="29"/>
      <c r="H1202" s="29">
        <f t="shared" si="18"/>
        <v>29</v>
      </c>
    </row>
    <row r="1203" spans="1:8">
      <c r="A1203" s="29" t="s">
        <v>388</v>
      </c>
      <c r="B1203" s="29" t="s">
        <v>389</v>
      </c>
      <c r="C1203" s="29" t="s">
        <v>493</v>
      </c>
      <c r="D1203" s="29" t="s">
        <v>1101</v>
      </c>
      <c r="E1203" s="29"/>
      <c r="F1203" s="29"/>
      <c r="G1203" s="29"/>
      <c r="H1203" s="29">
        <f t="shared" si="18"/>
        <v>0</v>
      </c>
    </row>
    <row r="1204" spans="1:8">
      <c r="A1204" s="29" t="s">
        <v>388</v>
      </c>
      <c r="B1204" s="29" t="s">
        <v>389</v>
      </c>
      <c r="C1204" s="29" t="s">
        <v>494</v>
      </c>
      <c r="D1204" s="29" t="s">
        <v>1101</v>
      </c>
      <c r="E1204" s="29"/>
      <c r="F1204" s="29"/>
      <c r="G1204" s="29"/>
      <c r="H1204" s="29">
        <f t="shared" si="18"/>
        <v>0</v>
      </c>
    </row>
    <row r="1205" spans="1:8">
      <c r="A1205" s="29" t="s">
        <v>388</v>
      </c>
      <c r="B1205" s="29" t="s">
        <v>389</v>
      </c>
      <c r="C1205" s="29" t="s">
        <v>502</v>
      </c>
      <c r="D1205" s="29" t="s">
        <v>1073</v>
      </c>
      <c r="E1205" s="29"/>
      <c r="F1205" s="29"/>
      <c r="G1205" s="29"/>
      <c r="H1205" s="29">
        <f t="shared" si="18"/>
        <v>0</v>
      </c>
    </row>
    <row r="1206" spans="1:8">
      <c r="A1206" s="29" t="s">
        <v>388</v>
      </c>
      <c r="B1206" s="29" t="s">
        <v>389</v>
      </c>
      <c r="C1206" s="29" t="s">
        <v>687</v>
      </c>
      <c r="D1206" s="29" t="s">
        <v>1675</v>
      </c>
      <c r="E1206" s="29"/>
      <c r="F1206" s="29"/>
      <c r="G1206" s="29"/>
      <c r="H1206" s="29">
        <f t="shared" si="18"/>
        <v>0</v>
      </c>
    </row>
    <row r="1207" spans="1:8">
      <c r="A1207" s="29" t="s">
        <v>388</v>
      </c>
      <c r="B1207" s="29" t="s">
        <v>389</v>
      </c>
      <c r="C1207" s="29" t="s">
        <v>702</v>
      </c>
      <c r="D1207" s="29" t="s">
        <v>1073</v>
      </c>
      <c r="E1207" s="29"/>
      <c r="F1207" s="29"/>
      <c r="G1207" s="29"/>
      <c r="H1207" s="29">
        <f t="shared" si="18"/>
        <v>0</v>
      </c>
    </row>
    <row r="1208" spans="1:8">
      <c r="A1208" s="29" t="s">
        <v>388</v>
      </c>
      <c r="B1208" s="29" t="s">
        <v>389</v>
      </c>
      <c r="C1208" s="29" t="s">
        <v>726</v>
      </c>
      <c r="D1208" s="29" t="s">
        <v>1073</v>
      </c>
      <c r="E1208" s="29"/>
      <c r="F1208" s="29"/>
      <c r="G1208" s="29"/>
      <c r="H1208" s="29">
        <f t="shared" si="18"/>
        <v>0</v>
      </c>
    </row>
    <row r="1209" spans="1:8">
      <c r="A1209" s="29" t="s">
        <v>388</v>
      </c>
      <c r="B1209" s="29" t="s">
        <v>389</v>
      </c>
      <c r="C1209" s="29" t="s">
        <v>787</v>
      </c>
      <c r="D1209" s="29" t="s">
        <v>1093</v>
      </c>
      <c r="E1209" s="29"/>
      <c r="F1209" s="29"/>
      <c r="G1209" s="29"/>
      <c r="H1209" s="29">
        <f t="shared" si="18"/>
        <v>0</v>
      </c>
    </row>
    <row r="1210" spans="1:8">
      <c r="A1210" s="29" t="s">
        <v>388</v>
      </c>
      <c r="B1210" s="29" t="s">
        <v>389</v>
      </c>
      <c r="C1210" s="29" t="s">
        <v>793</v>
      </c>
      <c r="D1210" s="29" t="s">
        <v>1074</v>
      </c>
      <c r="E1210" s="29"/>
      <c r="F1210" s="29"/>
      <c r="G1210" s="29"/>
      <c r="H1210" s="29">
        <f t="shared" si="18"/>
        <v>0</v>
      </c>
    </row>
    <row r="1211" spans="1:8">
      <c r="A1211" s="29" t="s">
        <v>388</v>
      </c>
      <c r="B1211" s="29" t="s">
        <v>389</v>
      </c>
      <c r="C1211" s="29" t="s">
        <v>795</v>
      </c>
      <c r="D1211" s="29" t="s">
        <v>1074</v>
      </c>
      <c r="E1211" s="29"/>
      <c r="F1211" s="29"/>
      <c r="G1211" s="29"/>
      <c r="H1211" s="29">
        <f t="shared" si="18"/>
        <v>0</v>
      </c>
    </row>
    <row r="1212" spans="1:8">
      <c r="A1212" s="29" t="s">
        <v>388</v>
      </c>
      <c r="B1212" s="29" t="s">
        <v>389</v>
      </c>
      <c r="C1212" s="29" t="s">
        <v>545</v>
      </c>
      <c r="D1212" s="29" t="s">
        <v>1074</v>
      </c>
      <c r="E1212" s="29"/>
      <c r="F1212" s="29"/>
      <c r="G1212" s="29"/>
      <c r="H1212" s="29">
        <f t="shared" si="18"/>
        <v>0</v>
      </c>
    </row>
    <row r="1213" spans="1:8">
      <c r="A1213" s="29" t="s">
        <v>388</v>
      </c>
      <c r="B1213" s="29" t="s">
        <v>389</v>
      </c>
      <c r="C1213" s="29" t="s">
        <v>815</v>
      </c>
      <c r="D1213" s="29" t="s">
        <v>1073</v>
      </c>
      <c r="E1213" s="29"/>
      <c r="F1213" s="29"/>
      <c r="G1213" s="29"/>
      <c r="H1213" s="29">
        <f t="shared" si="18"/>
        <v>0</v>
      </c>
    </row>
    <row r="1214" spans="1:8">
      <c r="A1214" s="29" t="s">
        <v>388</v>
      </c>
      <c r="B1214" s="29" t="s">
        <v>389</v>
      </c>
      <c r="C1214" s="29" t="s">
        <v>854</v>
      </c>
      <c r="D1214" s="29" t="s">
        <v>1073</v>
      </c>
      <c r="E1214" s="29"/>
      <c r="F1214" s="29"/>
      <c r="G1214" s="29"/>
      <c r="H1214" s="29">
        <f t="shared" si="18"/>
        <v>0</v>
      </c>
    </row>
    <row r="1215" spans="1:8">
      <c r="A1215" s="29" t="s">
        <v>388</v>
      </c>
      <c r="B1215" s="29" t="s">
        <v>389</v>
      </c>
      <c r="C1215" s="29" t="s">
        <v>854</v>
      </c>
      <c r="D1215" s="29" t="s">
        <v>1074</v>
      </c>
      <c r="E1215" s="29"/>
      <c r="F1215" s="29"/>
      <c r="G1215" s="29"/>
      <c r="H1215" s="29">
        <f t="shared" si="18"/>
        <v>0</v>
      </c>
    </row>
    <row r="1216" spans="1:8">
      <c r="A1216" s="29" t="s">
        <v>388</v>
      </c>
      <c r="B1216" s="29" t="s">
        <v>389</v>
      </c>
      <c r="C1216" s="29" t="s">
        <v>875</v>
      </c>
      <c r="D1216" s="29" t="s">
        <v>1073</v>
      </c>
      <c r="E1216" s="29"/>
      <c r="F1216" s="29"/>
      <c r="G1216" s="29"/>
      <c r="H1216" s="29">
        <f t="shared" si="18"/>
        <v>0</v>
      </c>
    </row>
    <row r="1217" spans="1:8">
      <c r="A1217" s="29" t="s">
        <v>388</v>
      </c>
      <c r="B1217" s="29" t="s">
        <v>389</v>
      </c>
      <c r="C1217" s="29" t="s">
        <v>557</v>
      </c>
      <c r="D1217" s="29" t="s">
        <v>1074</v>
      </c>
      <c r="E1217" s="29"/>
      <c r="F1217" s="29"/>
      <c r="G1217" s="29"/>
      <c r="H1217" s="29">
        <f t="shared" si="18"/>
        <v>0</v>
      </c>
    </row>
    <row r="1218" spans="1:8">
      <c r="A1218" s="29" t="s">
        <v>388</v>
      </c>
      <c r="B1218" s="29" t="s">
        <v>389</v>
      </c>
      <c r="C1218" s="29" t="s">
        <v>567</v>
      </c>
      <c r="D1218" s="29" t="s">
        <v>1200</v>
      </c>
      <c r="E1218" s="29"/>
      <c r="F1218" s="29"/>
      <c r="G1218" s="29"/>
      <c r="H1218" s="29">
        <f t="shared" si="18"/>
        <v>0</v>
      </c>
    </row>
    <row r="1219" spans="1:8">
      <c r="A1219" s="29" t="s">
        <v>388</v>
      </c>
      <c r="B1219" s="29" t="s">
        <v>389</v>
      </c>
      <c r="C1219" s="29" t="s">
        <v>568</v>
      </c>
      <c r="D1219" s="29" t="s">
        <v>1074</v>
      </c>
      <c r="E1219" s="29"/>
      <c r="F1219" s="29"/>
      <c r="G1219" s="29"/>
      <c r="H1219" s="29">
        <f t="shared" si="18"/>
        <v>0</v>
      </c>
    </row>
    <row r="1220" spans="1:8">
      <c r="A1220" s="29" t="s">
        <v>388</v>
      </c>
      <c r="B1220" s="29" t="s">
        <v>389</v>
      </c>
      <c r="C1220" s="29" t="s">
        <v>576</v>
      </c>
      <c r="D1220" s="29" t="s">
        <v>1112</v>
      </c>
      <c r="E1220" s="29"/>
      <c r="F1220" s="29"/>
      <c r="G1220" s="29"/>
      <c r="H1220" s="29">
        <f t="shared" si="18"/>
        <v>0</v>
      </c>
    </row>
    <row r="1221" spans="1:8">
      <c r="A1221" s="29" t="s">
        <v>390</v>
      </c>
      <c r="B1221" s="29" t="s">
        <v>391</v>
      </c>
      <c r="C1221" s="29" t="s">
        <v>1676</v>
      </c>
      <c r="D1221" s="29" t="s">
        <v>1080</v>
      </c>
      <c r="E1221" s="29"/>
      <c r="F1221" s="29"/>
      <c r="G1221" s="29"/>
      <c r="H1221" s="29">
        <f t="shared" si="18"/>
        <v>0</v>
      </c>
    </row>
    <row r="1222" spans="1:8">
      <c r="A1222" s="29" t="s">
        <v>390</v>
      </c>
      <c r="B1222" s="29" t="s">
        <v>391</v>
      </c>
      <c r="C1222" s="29" t="s">
        <v>1443</v>
      </c>
      <c r="D1222" s="29" t="s">
        <v>1675</v>
      </c>
      <c r="E1222" s="29">
        <v>8</v>
      </c>
      <c r="F1222" s="29"/>
      <c r="G1222" s="29"/>
      <c r="H1222" s="29">
        <f t="shared" si="18"/>
        <v>8</v>
      </c>
    </row>
    <row r="1223" spans="1:8">
      <c r="A1223" s="29" t="s">
        <v>390</v>
      </c>
      <c r="B1223" s="29" t="s">
        <v>391</v>
      </c>
      <c r="C1223" s="29" t="s">
        <v>729</v>
      </c>
      <c r="D1223" s="29" t="s">
        <v>1073</v>
      </c>
      <c r="E1223" s="29"/>
      <c r="F1223" s="29"/>
      <c r="G1223" s="29"/>
      <c r="H1223" s="29">
        <f t="shared" si="18"/>
        <v>0</v>
      </c>
    </row>
    <row r="1224" spans="1:8">
      <c r="A1224" s="29" t="s">
        <v>390</v>
      </c>
      <c r="B1224" s="29" t="s">
        <v>391</v>
      </c>
      <c r="C1224" s="29" t="s">
        <v>730</v>
      </c>
      <c r="D1224" s="29" t="s">
        <v>1073</v>
      </c>
      <c r="E1224" s="29"/>
      <c r="F1224" s="29"/>
      <c r="G1224" s="29"/>
      <c r="H1224" s="29">
        <f t="shared" si="18"/>
        <v>0</v>
      </c>
    </row>
    <row r="1225" spans="1:8">
      <c r="A1225" s="29" t="s">
        <v>390</v>
      </c>
      <c r="B1225" s="29" t="s">
        <v>391</v>
      </c>
      <c r="C1225" s="29" t="s">
        <v>738</v>
      </c>
      <c r="D1225" s="29" t="s">
        <v>1073</v>
      </c>
      <c r="E1225" s="29"/>
      <c r="F1225" s="29"/>
      <c r="G1225" s="29"/>
      <c r="H1225" s="29">
        <f t="shared" si="18"/>
        <v>0</v>
      </c>
    </row>
    <row r="1226" spans="1:8">
      <c r="A1226" s="29" t="s">
        <v>390</v>
      </c>
      <c r="B1226" s="29" t="s">
        <v>391</v>
      </c>
      <c r="C1226" s="29" t="s">
        <v>794</v>
      </c>
      <c r="D1226" s="29" t="s">
        <v>1074</v>
      </c>
      <c r="E1226" s="29"/>
      <c r="F1226" s="29"/>
      <c r="G1226" s="29"/>
      <c r="H1226" s="29">
        <f t="shared" si="18"/>
        <v>0</v>
      </c>
    </row>
    <row r="1227" spans="1:8">
      <c r="A1227" s="29" t="s">
        <v>390</v>
      </c>
      <c r="B1227" s="29" t="s">
        <v>391</v>
      </c>
      <c r="C1227" s="29" t="s">
        <v>542</v>
      </c>
      <c r="D1227" s="29" t="s">
        <v>1075</v>
      </c>
      <c r="E1227" s="29"/>
      <c r="F1227" s="29"/>
      <c r="G1227" s="29"/>
      <c r="H1227" s="29">
        <f t="shared" si="18"/>
        <v>0</v>
      </c>
    </row>
    <row r="1228" spans="1:8">
      <c r="A1228" s="29" t="s">
        <v>390</v>
      </c>
      <c r="B1228" s="29" t="s">
        <v>391</v>
      </c>
      <c r="C1228" s="29" t="s">
        <v>551</v>
      </c>
      <c r="D1228" s="29" t="s">
        <v>1073</v>
      </c>
      <c r="E1228" s="29"/>
      <c r="F1228" s="29"/>
      <c r="G1228" s="29"/>
      <c r="H1228" s="29">
        <f t="shared" si="18"/>
        <v>0</v>
      </c>
    </row>
    <row r="1229" spans="1:8">
      <c r="A1229" s="29" t="s">
        <v>390</v>
      </c>
      <c r="B1229" s="29" t="s">
        <v>391</v>
      </c>
      <c r="C1229" s="29" t="s">
        <v>812</v>
      </c>
      <c r="D1229" s="29" t="s">
        <v>1101</v>
      </c>
      <c r="E1229" s="29"/>
      <c r="F1229" s="29"/>
      <c r="G1229" s="29"/>
      <c r="H1229" s="29">
        <f t="shared" si="18"/>
        <v>0</v>
      </c>
    </row>
    <row r="1230" spans="1:8">
      <c r="A1230" s="29" t="s">
        <v>390</v>
      </c>
      <c r="B1230" s="29" t="s">
        <v>391</v>
      </c>
      <c r="C1230" s="29" t="s">
        <v>814</v>
      </c>
      <c r="D1230" s="29" t="s">
        <v>1101</v>
      </c>
      <c r="E1230" s="29"/>
      <c r="F1230" s="29"/>
      <c r="G1230" s="29"/>
      <c r="H1230" s="29">
        <f t="shared" si="18"/>
        <v>0</v>
      </c>
    </row>
    <row r="1231" spans="1:8">
      <c r="A1231" s="29" t="s">
        <v>390</v>
      </c>
      <c r="B1231" s="29" t="s">
        <v>391</v>
      </c>
      <c r="C1231" s="29" t="s">
        <v>814</v>
      </c>
      <c r="D1231" s="29" t="s">
        <v>1073</v>
      </c>
      <c r="E1231" s="29"/>
      <c r="F1231" s="29"/>
      <c r="G1231" s="29"/>
      <c r="H1231" s="29">
        <f t="shared" si="18"/>
        <v>0</v>
      </c>
    </row>
    <row r="1232" spans="1:8">
      <c r="A1232" s="29" t="s">
        <v>390</v>
      </c>
      <c r="B1232" s="29" t="s">
        <v>391</v>
      </c>
      <c r="C1232" s="29" t="s">
        <v>818</v>
      </c>
      <c r="D1232" s="29" t="s">
        <v>1073</v>
      </c>
      <c r="E1232" s="29"/>
      <c r="F1232" s="29"/>
      <c r="G1232" s="29"/>
      <c r="H1232" s="29">
        <f t="shared" si="18"/>
        <v>0</v>
      </c>
    </row>
    <row r="1233" spans="1:8">
      <c r="A1233" s="29" t="s">
        <v>390</v>
      </c>
      <c r="B1233" s="29" t="s">
        <v>391</v>
      </c>
      <c r="C1233" s="29" t="s">
        <v>935</v>
      </c>
      <c r="D1233" s="29" t="s">
        <v>1073</v>
      </c>
      <c r="E1233" s="29"/>
      <c r="F1233" s="29"/>
      <c r="G1233" s="29"/>
      <c r="H1233" s="29">
        <f t="shared" si="18"/>
        <v>0</v>
      </c>
    </row>
    <row r="1234" spans="1:8">
      <c r="A1234" s="29" t="s">
        <v>390</v>
      </c>
      <c r="B1234" s="29" t="s">
        <v>391</v>
      </c>
      <c r="C1234" s="29" t="s">
        <v>956</v>
      </c>
      <c r="D1234" s="29" t="s">
        <v>1074</v>
      </c>
      <c r="E1234" s="29"/>
      <c r="F1234" s="29"/>
      <c r="G1234" s="29"/>
      <c r="H1234" s="29">
        <f t="shared" si="18"/>
        <v>0</v>
      </c>
    </row>
    <row r="1235" spans="1:8">
      <c r="A1235" s="29" t="s">
        <v>390</v>
      </c>
      <c r="B1235" s="29" t="s">
        <v>391</v>
      </c>
      <c r="C1235" s="29" t="s">
        <v>957</v>
      </c>
      <c r="D1235" s="29" t="s">
        <v>1074</v>
      </c>
      <c r="E1235" s="29"/>
      <c r="F1235" s="29"/>
      <c r="G1235" s="29"/>
      <c r="H1235" s="29">
        <f t="shared" si="18"/>
        <v>0</v>
      </c>
    </row>
    <row r="1236" spans="1:8">
      <c r="A1236" s="29" t="s">
        <v>390</v>
      </c>
      <c r="B1236" s="29" t="s">
        <v>391</v>
      </c>
      <c r="C1236" s="29" t="s">
        <v>959</v>
      </c>
      <c r="D1236" s="29" t="s">
        <v>1073</v>
      </c>
      <c r="E1236" s="29"/>
      <c r="F1236" s="29"/>
      <c r="G1236" s="29"/>
      <c r="H1236" s="29">
        <f t="shared" si="18"/>
        <v>0</v>
      </c>
    </row>
    <row r="1237" spans="1:8">
      <c r="A1237" s="29" t="s">
        <v>390</v>
      </c>
      <c r="B1237" s="29" t="s">
        <v>391</v>
      </c>
      <c r="C1237" s="29" t="s">
        <v>1028</v>
      </c>
      <c r="D1237" s="29" t="s">
        <v>1073</v>
      </c>
      <c r="E1237" s="29"/>
      <c r="F1237" s="29"/>
      <c r="G1237" s="29"/>
      <c r="H1237" s="29">
        <f t="shared" si="18"/>
        <v>0</v>
      </c>
    </row>
    <row r="1238" spans="1:8">
      <c r="A1238" s="29" t="s">
        <v>392</v>
      </c>
      <c r="B1238" s="29" t="s">
        <v>393</v>
      </c>
      <c r="C1238" s="29" t="s">
        <v>1245</v>
      </c>
      <c r="D1238" s="29" t="s">
        <v>1080</v>
      </c>
      <c r="E1238" s="29"/>
      <c r="F1238" s="29"/>
      <c r="G1238" s="29"/>
      <c r="H1238" s="29">
        <f t="shared" si="18"/>
        <v>0</v>
      </c>
    </row>
    <row r="1239" spans="1:8">
      <c r="A1239" s="29" t="s">
        <v>392</v>
      </c>
      <c r="B1239" s="29" t="s">
        <v>393</v>
      </c>
      <c r="C1239" s="29" t="s">
        <v>1244</v>
      </c>
      <c r="D1239" s="29" t="s">
        <v>1093</v>
      </c>
      <c r="E1239" s="29">
        <v>1</v>
      </c>
      <c r="F1239" s="29">
        <v>1</v>
      </c>
      <c r="G1239" s="29"/>
      <c r="H1239" s="29">
        <f t="shared" si="18"/>
        <v>2</v>
      </c>
    </row>
    <row r="1240" spans="1:8">
      <c r="A1240" s="29" t="s">
        <v>392</v>
      </c>
      <c r="B1240" s="29" t="s">
        <v>393</v>
      </c>
      <c r="C1240" s="29" t="s">
        <v>1243</v>
      </c>
      <c r="D1240" s="29" t="s">
        <v>1093</v>
      </c>
      <c r="E1240" s="29"/>
      <c r="F1240" s="29"/>
      <c r="G1240" s="29"/>
      <c r="H1240" s="29">
        <f t="shared" ref="H1240:H1303" si="19">E1240+F1240+G1240</f>
        <v>0</v>
      </c>
    </row>
    <row r="1241" spans="1:8">
      <c r="A1241" s="29" t="s">
        <v>392</v>
      </c>
      <c r="B1241" s="29" t="s">
        <v>393</v>
      </c>
      <c r="C1241" s="29" t="s">
        <v>643</v>
      </c>
      <c r="D1241" s="29" t="s">
        <v>1074</v>
      </c>
      <c r="E1241" s="29">
        <v>149</v>
      </c>
      <c r="F1241" s="29">
        <v>228</v>
      </c>
      <c r="G1241" s="29"/>
      <c r="H1241" s="29">
        <f t="shared" si="19"/>
        <v>377</v>
      </c>
    </row>
    <row r="1242" spans="1:8">
      <c r="A1242" s="29" t="s">
        <v>392</v>
      </c>
      <c r="B1242" s="29" t="s">
        <v>393</v>
      </c>
      <c r="C1242" s="29" t="s">
        <v>1111</v>
      </c>
      <c r="D1242" s="29" t="s">
        <v>1074</v>
      </c>
      <c r="E1242" s="29"/>
      <c r="F1242" s="29"/>
      <c r="G1242" s="29"/>
      <c r="H1242" s="29">
        <f t="shared" si="19"/>
        <v>0</v>
      </c>
    </row>
    <row r="1243" spans="1:8">
      <c r="A1243" s="29" t="s">
        <v>392</v>
      </c>
      <c r="B1243" s="29" t="s">
        <v>393</v>
      </c>
      <c r="C1243" s="29" t="s">
        <v>1240</v>
      </c>
      <c r="D1243" s="29" t="s">
        <v>1074</v>
      </c>
      <c r="E1243" s="29"/>
      <c r="F1243" s="29"/>
      <c r="G1243" s="29"/>
      <c r="H1243" s="29">
        <f t="shared" si="19"/>
        <v>0</v>
      </c>
    </row>
    <row r="1244" spans="1:8">
      <c r="A1244" s="29" t="s">
        <v>392</v>
      </c>
      <c r="B1244" s="29" t="s">
        <v>393</v>
      </c>
      <c r="C1244" s="29" t="s">
        <v>1239</v>
      </c>
      <c r="D1244" s="29" t="s">
        <v>1074</v>
      </c>
      <c r="E1244" s="29"/>
      <c r="F1244" s="29"/>
      <c r="G1244" s="29"/>
      <c r="H1244" s="29">
        <f t="shared" si="19"/>
        <v>0</v>
      </c>
    </row>
    <row r="1245" spans="1:8">
      <c r="A1245" s="29" t="s">
        <v>392</v>
      </c>
      <c r="B1245" s="29" t="s">
        <v>393</v>
      </c>
      <c r="C1245" s="29" t="s">
        <v>1238</v>
      </c>
      <c r="D1245" s="29" t="s">
        <v>1073</v>
      </c>
      <c r="E1245" s="29"/>
      <c r="F1245" s="29"/>
      <c r="G1245" s="29"/>
      <c r="H1245" s="29">
        <f t="shared" si="19"/>
        <v>0</v>
      </c>
    </row>
    <row r="1246" spans="1:8">
      <c r="A1246" s="29" t="s">
        <v>392</v>
      </c>
      <c r="B1246" s="29" t="s">
        <v>393</v>
      </c>
      <c r="C1246" s="29" t="s">
        <v>1237</v>
      </c>
      <c r="D1246" s="29" t="s">
        <v>1073</v>
      </c>
      <c r="E1246" s="29"/>
      <c r="F1246" s="29"/>
      <c r="G1246" s="29"/>
      <c r="H1246" s="29">
        <f t="shared" si="19"/>
        <v>0</v>
      </c>
    </row>
    <row r="1247" spans="1:8">
      <c r="A1247" s="29" t="s">
        <v>392</v>
      </c>
      <c r="B1247" s="29" t="s">
        <v>393</v>
      </c>
      <c r="C1247" s="29" t="s">
        <v>1236</v>
      </c>
      <c r="D1247" s="29" t="s">
        <v>1074</v>
      </c>
      <c r="E1247" s="29"/>
      <c r="F1247" s="29"/>
      <c r="G1247" s="29"/>
      <c r="H1247" s="29">
        <f t="shared" si="19"/>
        <v>0</v>
      </c>
    </row>
    <row r="1248" spans="1:8">
      <c r="A1248" s="29" t="s">
        <v>392</v>
      </c>
      <c r="B1248" s="29" t="s">
        <v>393</v>
      </c>
      <c r="C1248" s="29" t="s">
        <v>1235</v>
      </c>
      <c r="D1248" s="29" t="s">
        <v>1080</v>
      </c>
      <c r="E1248" s="29"/>
      <c r="F1248" s="29"/>
      <c r="G1248" s="29"/>
      <c r="H1248" s="29">
        <f t="shared" si="19"/>
        <v>0</v>
      </c>
    </row>
    <row r="1249" spans="1:8">
      <c r="A1249" s="29" t="s">
        <v>394</v>
      </c>
      <c r="B1249" s="29" t="s">
        <v>395</v>
      </c>
      <c r="C1249" s="29" t="s">
        <v>710</v>
      </c>
      <c r="D1249" s="29" t="s">
        <v>1073</v>
      </c>
      <c r="E1249" s="29"/>
      <c r="F1249" s="29"/>
      <c r="G1249" s="29"/>
      <c r="H1249" s="29">
        <f t="shared" si="19"/>
        <v>0</v>
      </c>
    </row>
    <row r="1250" spans="1:8">
      <c r="A1250" s="29" t="s">
        <v>394</v>
      </c>
      <c r="B1250" s="29" t="s">
        <v>395</v>
      </c>
      <c r="C1250" s="29" t="s">
        <v>711</v>
      </c>
      <c r="D1250" s="29" t="s">
        <v>1073</v>
      </c>
      <c r="E1250" s="29"/>
      <c r="F1250" s="29"/>
      <c r="G1250" s="29"/>
      <c r="H1250" s="29">
        <f t="shared" si="19"/>
        <v>0</v>
      </c>
    </row>
    <row r="1251" spans="1:8">
      <c r="A1251" s="29" t="s">
        <v>394</v>
      </c>
      <c r="B1251" s="29" t="s">
        <v>395</v>
      </c>
      <c r="C1251" s="29" t="s">
        <v>711</v>
      </c>
      <c r="D1251" s="29" t="s">
        <v>1074</v>
      </c>
      <c r="E1251" s="29">
        <v>4</v>
      </c>
      <c r="F1251" s="29"/>
      <c r="G1251" s="29"/>
      <c r="H1251" s="29">
        <f t="shared" si="19"/>
        <v>4</v>
      </c>
    </row>
    <row r="1252" spans="1:8">
      <c r="A1252" s="29" t="s">
        <v>394</v>
      </c>
      <c r="B1252" s="29" t="s">
        <v>395</v>
      </c>
      <c r="C1252" s="29" t="s">
        <v>718</v>
      </c>
      <c r="D1252" s="29" t="s">
        <v>1073</v>
      </c>
      <c r="E1252" s="29"/>
      <c r="F1252" s="29"/>
      <c r="G1252" s="29"/>
      <c r="H1252" s="29">
        <f t="shared" si="19"/>
        <v>0</v>
      </c>
    </row>
    <row r="1253" spans="1:8">
      <c r="A1253" s="29" t="s">
        <v>394</v>
      </c>
      <c r="B1253" s="29" t="s">
        <v>395</v>
      </c>
      <c r="C1253" s="29" t="s">
        <v>524</v>
      </c>
      <c r="D1253" s="29" t="s">
        <v>1074</v>
      </c>
      <c r="E1253" s="29"/>
      <c r="F1253" s="29"/>
      <c r="G1253" s="29"/>
      <c r="H1253" s="29">
        <f t="shared" si="19"/>
        <v>0</v>
      </c>
    </row>
    <row r="1254" spans="1:8">
      <c r="A1254" s="29" t="s">
        <v>394</v>
      </c>
      <c r="B1254" s="29" t="s">
        <v>395</v>
      </c>
      <c r="C1254" s="29" t="s">
        <v>526</v>
      </c>
      <c r="D1254" s="29" t="s">
        <v>1112</v>
      </c>
      <c r="E1254" s="29"/>
      <c r="F1254" s="29"/>
      <c r="G1254" s="29"/>
      <c r="H1254" s="29">
        <f t="shared" si="19"/>
        <v>0</v>
      </c>
    </row>
    <row r="1255" spans="1:8">
      <c r="A1255" s="29" t="s">
        <v>394</v>
      </c>
      <c r="B1255" s="29" t="s">
        <v>395</v>
      </c>
      <c r="C1255" s="29" t="s">
        <v>526</v>
      </c>
      <c r="D1255" s="29" t="s">
        <v>1074</v>
      </c>
      <c r="E1255" s="29"/>
      <c r="F1255" s="29"/>
      <c r="G1255" s="29"/>
      <c r="H1255" s="29">
        <f t="shared" si="19"/>
        <v>0</v>
      </c>
    </row>
    <row r="1256" spans="1:8">
      <c r="A1256" s="29" t="s">
        <v>394</v>
      </c>
      <c r="B1256" s="29" t="s">
        <v>395</v>
      </c>
      <c r="C1256" s="29" t="s">
        <v>737</v>
      </c>
      <c r="D1256" s="29" t="s">
        <v>1073</v>
      </c>
      <c r="E1256" s="29"/>
      <c r="F1256" s="29"/>
      <c r="G1256" s="29"/>
      <c r="H1256" s="29">
        <f t="shared" si="19"/>
        <v>0</v>
      </c>
    </row>
    <row r="1257" spans="1:8">
      <c r="A1257" s="29" t="s">
        <v>394</v>
      </c>
      <c r="B1257" s="29" t="s">
        <v>395</v>
      </c>
      <c r="C1257" s="29" t="s">
        <v>1233</v>
      </c>
      <c r="D1257" s="29" t="s">
        <v>1073</v>
      </c>
      <c r="E1257" s="29"/>
      <c r="F1257" s="29"/>
      <c r="G1257" s="29"/>
      <c r="H1257" s="29">
        <f t="shared" si="19"/>
        <v>0</v>
      </c>
    </row>
    <row r="1258" spans="1:8">
      <c r="A1258" s="29" t="s">
        <v>394</v>
      </c>
      <c r="B1258" s="29" t="s">
        <v>395</v>
      </c>
      <c r="C1258" s="29" t="s">
        <v>537</v>
      </c>
      <c r="D1258" s="29" t="s">
        <v>1075</v>
      </c>
      <c r="E1258" s="29"/>
      <c r="F1258" s="29"/>
      <c r="G1258" s="29"/>
      <c r="H1258" s="29">
        <f t="shared" si="19"/>
        <v>0</v>
      </c>
    </row>
    <row r="1259" spans="1:8">
      <c r="A1259" s="29" t="s">
        <v>394</v>
      </c>
      <c r="B1259" s="29" t="s">
        <v>395</v>
      </c>
      <c r="C1259" s="29" t="s">
        <v>875</v>
      </c>
      <c r="D1259" s="29" t="s">
        <v>1093</v>
      </c>
      <c r="E1259" s="29">
        <v>5</v>
      </c>
      <c r="F1259" s="29"/>
      <c r="G1259" s="29"/>
      <c r="H1259" s="29">
        <f t="shared" si="19"/>
        <v>5</v>
      </c>
    </row>
    <row r="1260" spans="1:8">
      <c r="A1260" s="29" t="s">
        <v>394</v>
      </c>
      <c r="B1260" s="29" t="s">
        <v>395</v>
      </c>
      <c r="C1260" s="29" t="s">
        <v>907</v>
      </c>
      <c r="D1260" s="29" t="s">
        <v>1074</v>
      </c>
      <c r="E1260" s="29"/>
      <c r="F1260" s="29"/>
      <c r="G1260" s="29"/>
      <c r="H1260" s="29">
        <f t="shared" si="19"/>
        <v>0</v>
      </c>
    </row>
    <row r="1261" spans="1:8">
      <c r="A1261" s="29" t="s">
        <v>394</v>
      </c>
      <c r="B1261" s="29" t="s">
        <v>395</v>
      </c>
      <c r="C1261" s="29" t="s">
        <v>1231</v>
      </c>
      <c r="D1261" s="29" t="s">
        <v>1073</v>
      </c>
      <c r="E1261" s="29"/>
      <c r="F1261" s="29"/>
      <c r="G1261" s="29"/>
      <c r="H1261" s="29">
        <f t="shared" si="19"/>
        <v>0</v>
      </c>
    </row>
    <row r="1262" spans="1:8">
      <c r="A1262" s="29" t="s">
        <v>394</v>
      </c>
      <c r="B1262" s="29" t="s">
        <v>395</v>
      </c>
      <c r="C1262" s="29" t="s">
        <v>1208</v>
      </c>
      <c r="D1262" s="29" t="s">
        <v>1073</v>
      </c>
      <c r="E1262" s="29"/>
      <c r="F1262" s="29"/>
      <c r="G1262" s="29"/>
      <c r="H1262" s="29">
        <f t="shared" si="19"/>
        <v>0</v>
      </c>
    </row>
    <row r="1263" spans="1:8">
      <c r="A1263" s="29" t="s">
        <v>394</v>
      </c>
      <c r="B1263" s="29" t="s">
        <v>395</v>
      </c>
      <c r="C1263" s="29" t="s">
        <v>987</v>
      </c>
      <c r="D1263" s="29" t="s">
        <v>1073</v>
      </c>
      <c r="E1263" s="29"/>
      <c r="F1263" s="29"/>
      <c r="G1263" s="29"/>
      <c r="H1263" s="29">
        <f t="shared" si="19"/>
        <v>0</v>
      </c>
    </row>
    <row r="1264" spans="1:8">
      <c r="A1264" s="29" t="s">
        <v>394</v>
      </c>
      <c r="B1264" s="29" t="s">
        <v>395</v>
      </c>
      <c r="C1264" s="29" t="s">
        <v>1230</v>
      </c>
      <c r="D1264" s="29" t="s">
        <v>1074</v>
      </c>
      <c r="E1264" s="29"/>
      <c r="F1264" s="29"/>
      <c r="G1264" s="29"/>
      <c r="H1264" s="29">
        <f t="shared" si="19"/>
        <v>0</v>
      </c>
    </row>
    <row r="1265" spans="1:8">
      <c r="A1265" s="29" t="s">
        <v>394</v>
      </c>
      <c r="B1265" s="29" t="s">
        <v>395</v>
      </c>
      <c r="C1265" s="29" t="s">
        <v>1229</v>
      </c>
      <c r="D1265" s="29" t="s">
        <v>1073</v>
      </c>
      <c r="E1265" s="29"/>
      <c r="F1265" s="29"/>
      <c r="G1265" s="29"/>
      <c r="H1265" s="29">
        <f t="shared" si="19"/>
        <v>0</v>
      </c>
    </row>
    <row r="1266" spans="1:8">
      <c r="A1266" s="29" t="s">
        <v>394</v>
      </c>
      <c r="B1266" s="29" t="s">
        <v>395</v>
      </c>
      <c r="C1266" s="29" t="s">
        <v>1228</v>
      </c>
      <c r="D1266" s="29" t="s">
        <v>1073</v>
      </c>
      <c r="E1266" s="29"/>
      <c r="F1266" s="29"/>
      <c r="G1266" s="29"/>
      <c r="H1266" s="29">
        <f t="shared" si="19"/>
        <v>0</v>
      </c>
    </row>
    <row r="1267" spans="1:8">
      <c r="A1267" s="29" t="s">
        <v>394</v>
      </c>
      <c r="B1267" s="29" t="s">
        <v>395</v>
      </c>
      <c r="C1267" s="29" t="s">
        <v>1055</v>
      </c>
      <c r="D1267" s="29" t="s">
        <v>1073</v>
      </c>
      <c r="E1267" s="29"/>
      <c r="F1267" s="29"/>
      <c r="G1267" s="29"/>
      <c r="H1267" s="29">
        <f t="shared" si="19"/>
        <v>0</v>
      </c>
    </row>
    <row r="1268" spans="1:8">
      <c r="A1268" s="29" t="s">
        <v>396</v>
      </c>
      <c r="B1268" s="29" t="s">
        <v>397</v>
      </c>
      <c r="C1268" s="29" t="s">
        <v>1769</v>
      </c>
      <c r="D1268" s="29" t="s">
        <v>1080</v>
      </c>
      <c r="E1268" s="29"/>
      <c r="F1268" s="29"/>
      <c r="G1268" s="29"/>
      <c r="H1268" s="29">
        <f t="shared" si="19"/>
        <v>0</v>
      </c>
    </row>
    <row r="1269" spans="1:8">
      <c r="A1269" s="29" t="s">
        <v>396</v>
      </c>
      <c r="B1269" s="29" t="s">
        <v>397</v>
      </c>
      <c r="C1269" s="29" t="s">
        <v>1770</v>
      </c>
      <c r="D1269" s="29" t="s">
        <v>1074</v>
      </c>
      <c r="E1269" s="29">
        <v>2</v>
      </c>
      <c r="F1269" s="29">
        <v>7</v>
      </c>
      <c r="G1269" s="29"/>
      <c r="H1269" s="29">
        <f t="shared" si="19"/>
        <v>9</v>
      </c>
    </row>
    <row r="1270" spans="1:8">
      <c r="A1270" s="29" t="s">
        <v>396</v>
      </c>
      <c r="B1270" s="29" t="s">
        <v>397</v>
      </c>
      <c r="C1270" s="29" t="s">
        <v>1771</v>
      </c>
      <c r="D1270" s="29" t="s">
        <v>1329</v>
      </c>
      <c r="E1270" s="29">
        <v>2</v>
      </c>
      <c r="F1270" s="29">
        <v>30</v>
      </c>
      <c r="G1270" s="29"/>
      <c r="H1270" s="29">
        <f t="shared" si="19"/>
        <v>32</v>
      </c>
    </row>
    <row r="1271" spans="1:8">
      <c r="A1271" s="29" t="s">
        <v>396</v>
      </c>
      <c r="B1271" s="29" t="s">
        <v>397</v>
      </c>
      <c r="C1271" s="29" t="s">
        <v>1226</v>
      </c>
      <c r="D1271" s="29" t="s">
        <v>1091</v>
      </c>
      <c r="E1271" s="29"/>
      <c r="F1271" s="29">
        <v>4</v>
      </c>
      <c r="G1271" s="29"/>
      <c r="H1271" s="29">
        <f t="shared" si="19"/>
        <v>4</v>
      </c>
    </row>
    <row r="1272" spans="1:8">
      <c r="A1272" s="29" t="s">
        <v>396</v>
      </c>
      <c r="B1272" s="29" t="s">
        <v>397</v>
      </c>
      <c r="C1272" s="29" t="s">
        <v>662</v>
      </c>
      <c r="D1272" s="29" t="s">
        <v>1073</v>
      </c>
      <c r="E1272" s="29"/>
      <c r="F1272" s="29"/>
      <c r="G1272" s="29"/>
      <c r="H1272" s="29">
        <f t="shared" si="19"/>
        <v>0</v>
      </c>
    </row>
    <row r="1273" spans="1:8">
      <c r="A1273" s="29" t="s">
        <v>396</v>
      </c>
      <c r="B1273" s="29" t="s">
        <v>397</v>
      </c>
      <c r="C1273" s="29" t="s">
        <v>668</v>
      </c>
      <c r="D1273" s="29" t="s">
        <v>1073</v>
      </c>
      <c r="E1273" s="29"/>
      <c r="F1273" s="29"/>
      <c r="G1273" s="29"/>
      <c r="H1273" s="29">
        <f t="shared" si="19"/>
        <v>0</v>
      </c>
    </row>
    <row r="1274" spans="1:8">
      <c r="A1274" s="29" t="s">
        <v>396</v>
      </c>
      <c r="B1274" s="29" t="s">
        <v>397</v>
      </c>
      <c r="C1274" s="29" t="s">
        <v>1221</v>
      </c>
      <c r="D1274" s="29" t="s">
        <v>1073</v>
      </c>
      <c r="E1274" s="29"/>
      <c r="F1274" s="29"/>
      <c r="G1274" s="29"/>
      <c r="H1274" s="29">
        <f t="shared" si="19"/>
        <v>0</v>
      </c>
    </row>
    <row r="1275" spans="1:8">
      <c r="A1275" s="29" t="s">
        <v>396</v>
      </c>
      <c r="B1275" s="29" t="s">
        <v>397</v>
      </c>
      <c r="C1275" s="29" t="s">
        <v>1220</v>
      </c>
      <c r="D1275" s="29" t="s">
        <v>1073</v>
      </c>
      <c r="E1275" s="29"/>
      <c r="F1275" s="29"/>
      <c r="G1275" s="29"/>
      <c r="H1275" s="29">
        <f t="shared" si="19"/>
        <v>0</v>
      </c>
    </row>
    <row r="1276" spans="1:8">
      <c r="A1276" s="29" t="s">
        <v>396</v>
      </c>
      <c r="B1276" s="29" t="s">
        <v>397</v>
      </c>
      <c r="C1276" s="29" t="s">
        <v>1219</v>
      </c>
      <c r="D1276" s="29" t="s">
        <v>1074</v>
      </c>
      <c r="E1276" s="29"/>
      <c r="F1276" s="29"/>
      <c r="G1276" s="29"/>
      <c r="H1276" s="29">
        <f t="shared" si="19"/>
        <v>0</v>
      </c>
    </row>
    <row r="1277" spans="1:8">
      <c r="A1277" s="29" t="s">
        <v>396</v>
      </c>
      <c r="B1277" s="29" t="s">
        <v>397</v>
      </c>
      <c r="C1277" s="29" t="s">
        <v>1218</v>
      </c>
      <c r="D1277" s="29" t="s">
        <v>1073</v>
      </c>
      <c r="E1277" s="29"/>
      <c r="F1277" s="29"/>
      <c r="G1277" s="29"/>
      <c r="H1277" s="29">
        <f t="shared" si="19"/>
        <v>0</v>
      </c>
    </row>
    <row r="1278" spans="1:8">
      <c r="A1278" s="29" t="s">
        <v>396</v>
      </c>
      <c r="B1278" s="29" t="s">
        <v>397</v>
      </c>
      <c r="C1278" s="29" t="s">
        <v>1217</v>
      </c>
      <c r="D1278" s="29" t="s">
        <v>1073</v>
      </c>
      <c r="E1278" s="29"/>
      <c r="F1278" s="29"/>
      <c r="G1278" s="29"/>
      <c r="H1278" s="29">
        <f t="shared" si="19"/>
        <v>0</v>
      </c>
    </row>
    <row r="1279" spans="1:8">
      <c r="A1279" s="29" t="s">
        <v>396</v>
      </c>
      <c r="B1279" s="29" t="s">
        <v>397</v>
      </c>
      <c r="C1279" s="29" t="s">
        <v>736</v>
      </c>
      <c r="D1279" s="29" t="s">
        <v>1074</v>
      </c>
      <c r="E1279" s="29"/>
      <c r="F1279" s="29"/>
      <c r="G1279" s="29"/>
      <c r="H1279" s="29">
        <f t="shared" si="19"/>
        <v>0</v>
      </c>
    </row>
    <row r="1280" spans="1:8">
      <c r="A1280" s="29" t="s">
        <v>396</v>
      </c>
      <c r="B1280" s="29" t="s">
        <v>397</v>
      </c>
      <c r="C1280" s="29" t="s">
        <v>524</v>
      </c>
      <c r="D1280" s="29" t="s">
        <v>1074</v>
      </c>
      <c r="E1280" s="29"/>
      <c r="F1280" s="29"/>
      <c r="G1280" s="29"/>
      <c r="H1280" s="29">
        <f t="shared" si="19"/>
        <v>0</v>
      </c>
    </row>
    <row r="1281" spans="1:8">
      <c r="A1281" s="29" t="s">
        <v>396</v>
      </c>
      <c r="B1281" s="29" t="s">
        <v>397</v>
      </c>
      <c r="C1281" s="29" t="s">
        <v>1110</v>
      </c>
      <c r="D1281" s="29" t="s">
        <v>1073</v>
      </c>
      <c r="E1281" s="29"/>
      <c r="F1281" s="29"/>
      <c r="G1281" s="29"/>
      <c r="H1281" s="29">
        <f t="shared" si="19"/>
        <v>0</v>
      </c>
    </row>
    <row r="1282" spans="1:8">
      <c r="A1282" s="29" t="s">
        <v>396</v>
      </c>
      <c r="B1282" s="29" t="s">
        <v>397</v>
      </c>
      <c r="C1282" s="29" t="s">
        <v>761</v>
      </c>
      <c r="D1282" s="29" t="s">
        <v>1074</v>
      </c>
      <c r="E1282" s="29"/>
      <c r="F1282" s="29"/>
      <c r="G1282" s="29"/>
      <c r="H1282" s="29">
        <f t="shared" si="19"/>
        <v>0</v>
      </c>
    </row>
    <row r="1283" spans="1:8">
      <c r="A1283" s="29" t="s">
        <v>396</v>
      </c>
      <c r="B1283" s="29" t="s">
        <v>397</v>
      </c>
      <c r="C1283" s="29" t="s">
        <v>797</v>
      </c>
      <c r="D1283" s="29" t="s">
        <v>1073</v>
      </c>
      <c r="E1283" s="29"/>
      <c r="F1283" s="29"/>
      <c r="G1283" s="29"/>
      <c r="H1283" s="29">
        <f t="shared" si="19"/>
        <v>0</v>
      </c>
    </row>
    <row r="1284" spans="1:8">
      <c r="A1284" s="29" t="s">
        <v>396</v>
      </c>
      <c r="B1284" s="29" t="s">
        <v>397</v>
      </c>
      <c r="C1284" s="29" t="s">
        <v>1216</v>
      </c>
      <c r="D1284" s="29" t="s">
        <v>1073</v>
      </c>
      <c r="E1284" s="29"/>
      <c r="F1284" s="29"/>
      <c r="G1284" s="29"/>
      <c r="H1284" s="29">
        <f t="shared" si="19"/>
        <v>0</v>
      </c>
    </row>
    <row r="1285" spans="1:8">
      <c r="A1285" s="29" t="s">
        <v>396</v>
      </c>
      <c r="B1285" s="29" t="s">
        <v>397</v>
      </c>
      <c r="C1285" s="29" t="s">
        <v>819</v>
      </c>
      <c r="D1285" s="29" t="s">
        <v>1073</v>
      </c>
      <c r="E1285" s="29"/>
      <c r="F1285" s="29"/>
      <c r="G1285" s="29"/>
      <c r="H1285" s="29">
        <f t="shared" si="19"/>
        <v>0</v>
      </c>
    </row>
    <row r="1286" spans="1:8">
      <c r="A1286" s="29" t="s">
        <v>396</v>
      </c>
      <c r="B1286" s="29" t="s">
        <v>397</v>
      </c>
      <c r="C1286" s="29" t="s">
        <v>1107</v>
      </c>
      <c r="D1286" s="29" t="s">
        <v>1175</v>
      </c>
      <c r="E1286" s="29"/>
      <c r="F1286" s="29"/>
      <c r="G1286" s="29"/>
      <c r="H1286" s="29">
        <f t="shared" si="19"/>
        <v>0</v>
      </c>
    </row>
    <row r="1287" spans="1:8">
      <c r="A1287" s="29" t="s">
        <v>398</v>
      </c>
      <c r="B1287" s="29" t="s">
        <v>399</v>
      </c>
      <c r="C1287" s="29" t="s">
        <v>489</v>
      </c>
      <c r="D1287" s="29" t="s">
        <v>1112</v>
      </c>
      <c r="E1287" s="29"/>
      <c r="F1287" s="29"/>
      <c r="G1287" s="29"/>
      <c r="H1287" s="29">
        <f t="shared" si="19"/>
        <v>0</v>
      </c>
    </row>
    <row r="1288" spans="1:8">
      <c r="A1288" s="29" t="s">
        <v>398</v>
      </c>
      <c r="B1288" s="29" t="s">
        <v>399</v>
      </c>
      <c r="C1288" s="29" t="s">
        <v>491</v>
      </c>
      <c r="D1288" s="29" t="s">
        <v>1112</v>
      </c>
      <c r="E1288" s="29"/>
      <c r="F1288" s="29"/>
      <c r="G1288" s="29"/>
      <c r="H1288" s="29">
        <f t="shared" si="19"/>
        <v>0</v>
      </c>
    </row>
    <row r="1289" spans="1:8">
      <c r="A1289" s="29" t="s">
        <v>398</v>
      </c>
      <c r="B1289" s="29" t="s">
        <v>399</v>
      </c>
      <c r="C1289" s="29" t="s">
        <v>493</v>
      </c>
      <c r="D1289" s="29" t="s">
        <v>1101</v>
      </c>
      <c r="E1289" s="29"/>
      <c r="F1289" s="29"/>
      <c r="G1289" s="29"/>
      <c r="H1289" s="29">
        <f t="shared" si="19"/>
        <v>0</v>
      </c>
    </row>
    <row r="1290" spans="1:8">
      <c r="A1290" s="29" t="s">
        <v>398</v>
      </c>
      <c r="B1290" s="29" t="s">
        <v>399</v>
      </c>
      <c r="C1290" s="29" t="s">
        <v>494</v>
      </c>
      <c r="D1290" s="29" t="s">
        <v>1101</v>
      </c>
      <c r="E1290" s="29"/>
      <c r="F1290" s="29"/>
      <c r="G1290" s="29"/>
      <c r="H1290" s="29">
        <f t="shared" si="19"/>
        <v>0</v>
      </c>
    </row>
    <row r="1291" spans="1:8">
      <c r="A1291" s="29" t="s">
        <v>398</v>
      </c>
      <c r="B1291" s="29" t="s">
        <v>399</v>
      </c>
      <c r="C1291" s="29" t="s">
        <v>702</v>
      </c>
      <c r="D1291" s="29" t="s">
        <v>1073</v>
      </c>
      <c r="E1291" s="29"/>
      <c r="F1291" s="29"/>
      <c r="G1291" s="29"/>
      <c r="H1291" s="29">
        <f t="shared" si="19"/>
        <v>0</v>
      </c>
    </row>
    <row r="1292" spans="1:8">
      <c r="A1292" s="29" t="s">
        <v>398</v>
      </c>
      <c r="B1292" s="29" t="s">
        <v>399</v>
      </c>
      <c r="C1292" s="29" t="s">
        <v>726</v>
      </c>
      <c r="D1292" s="29" t="s">
        <v>1073</v>
      </c>
      <c r="E1292" s="29"/>
      <c r="F1292" s="29"/>
      <c r="G1292" s="29"/>
      <c r="H1292" s="29">
        <f t="shared" si="19"/>
        <v>0</v>
      </c>
    </row>
    <row r="1293" spans="1:8">
      <c r="A1293" s="29" t="s">
        <v>398</v>
      </c>
      <c r="B1293" s="29" t="s">
        <v>399</v>
      </c>
      <c r="C1293" s="29" t="s">
        <v>765</v>
      </c>
      <c r="D1293" s="29" t="s">
        <v>1073</v>
      </c>
      <c r="E1293" s="29"/>
      <c r="F1293" s="29"/>
      <c r="G1293" s="29"/>
      <c r="H1293" s="29">
        <f t="shared" si="19"/>
        <v>0</v>
      </c>
    </row>
    <row r="1294" spans="1:8">
      <c r="A1294" s="29" t="s">
        <v>398</v>
      </c>
      <c r="B1294" s="29" t="s">
        <v>399</v>
      </c>
      <c r="C1294" s="29" t="s">
        <v>534</v>
      </c>
      <c r="D1294" s="29" t="s">
        <v>1101</v>
      </c>
      <c r="E1294" s="29"/>
      <c r="F1294" s="29"/>
      <c r="G1294" s="29"/>
      <c r="H1294" s="29">
        <f t="shared" si="19"/>
        <v>0</v>
      </c>
    </row>
    <row r="1295" spans="1:8">
      <c r="A1295" s="29" t="s">
        <v>398</v>
      </c>
      <c r="B1295" s="29" t="s">
        <v>399</v>
      </c>
      <c r="C1295" s="29" t="s">
        <v>544</v>
      </c>
      <c r="D1295" s="29" t="s">
        <v>1112</v>
      </c>
      <c r="E1295" s="29"/>
      <c r="F1295" s="29"/>
      <c r="G1295" s="29"/>
      <c r="H1295" s="29">
        <f t="shared" si="19"/>
        <v>0</v>
      </c>
    </row>
    <row r="1296" spans="1:8">
      <c r="A1296" s="29" t="s">
        <v>398</v>
      </c>
      <c r="B1296" s="29" t="s">
        <v>399</v>
      </c>
      <c r="C1296" s="29" t="s">
        <v>816</v>
      </c>
      <c r="D1296" s="29" t="s">
        <v>1073</v>
      </c>
      <c r="E1296" s="29"/>
      <c r="F1296" s="29"/>
      <c r="G1296" s="29"/>
      <c r="H1296" s="29">
        <f t="shared" si="19"/>
        <v>0</v>
      </c>
    </row>
    <row r="1297" spans="1:8">
      <c r="A1297" s="29" t="s">
        <v>398</v>
      </c>
      <c r="B1297" s="29" t="s">
        <v>399</v>
      </c>
      <c r="C1297" s="29" t="s">
        <v>816</v>
      </c>
      <c r="D1297" s="29" t="s">
        <v>1074</v>
      </c>
      <c r="E1297" s="29"/>
      <c r="F1297" s="29"/>
      <c r="G1297" s="29"/>
      <c r="H1297" s="29">
        <f t="shared" si="19"/>
        <v>0</v>
      </c>
    </row>
    <row r="1298" spans="1:8">
      <c r="A1298" s="29" t="s">
        <v>398</v>
      </c>
      <c r="B1298" s="29" t="s">
        <v>399</v>
      </c>
      <c r="C1298" s="29" t="s">
        <v>854</v>
      </c>
      <c r="D1298" s="29" t="s">
        <v>1073</v>
      </c>
      <c r="E1298" s="29"/>
      <c r="F1298" s="29"/>
      <c r="G1298" s="29"/>
      <c r="H1298" s="29">
        <f t="shared" si="19"/>
        <v>0</v>
      </c>
    </row>
    <row r="1299" spans="1:8">
      <c r="A1299" s="29" t="s">
        <v>398</v>
      </c>
      <c r="B1299" s="29" t="s">
        <v>399</v>
      </c>
      <c r="C1299" s="29" t="s">
        <v>856</v>
      </c>
      <c r="D1299" s="29" t="s">
        <v>1073</v>
      </c>
      <c r="E1299" s="29"/>
      <c r="F1299" s="29"/>
      <c r="G1299" s="29"/>
      <c r="H1299" s="29">
        <f t="shared" si="19"/>
        <v>0</v>
      </c>
    </row>
    <row r="1300" spans="1:8">
      <c r="A1300" s="29" t="s">
        <v>398</v>
      </c>
      <c r="B1300" s="29" t="s">
        <v>399</v>
      </c>
      <c r="C1300" s="29" t="s">
        <v>557</v>
      </c>
      <c r="D1300" s="29" t="s">
        <v>1073</v>
      </c>
      <c r="E1300" s="29"/>
      <c r="F1300" s="29"/>
      <c r="G1300" s="29"/>
      <c r="H1300" s="29">
        <f t="shared" si="19"/>
        <v>0</v>
      </c>
    </row>
    <row r="1301" spans="1:8">
      <c r="A1301" s="29" t="s">
        <v>398</v>
      </c>
      <c r="B1301" s="29" t="s">
        <v>399</v>
      </c>
      <c r="C1301" s="29" t="s">
        <v>557</v>
      </c>
      <c r="D1301" s="29" t="s">
        <v>1074</v>
      </c>
      <c r="E1301" s="29"/>
      <c r="F1301" s="29"/>
      <c r="G1301" s="29"/>
      <c r="H1301" s="29">
        <f t="shared" si="19"/>
        <v>0</v>
      </c>
    </row>
    <row r="1302" spans="1:8">
      <c r="A1302" s="29" t="s">
        <v>398</v>
      </c>
      <c r="B1302" s="29" t="s">
        <v>399</v>
      </c>
      <c r="C1302" s="29" t="s">
        <v>898</v>
      </c>
      <c r="D1302" s="29" t="s">
        <v>1073</v>
      </c>
      <c r="E1302" s="29"/>
      <c r="F1302" s="29"/>
      <c r="G1302" s="29"/>
      <c r="H1302" s="29">
        <f t="shared" si="19"/>
        <v>0</v>
      </c>
    </row>
    <row r="1303" spans="1:8">
      <c r="A1303" s="29" t="s">
        <v>398</v>
      </c>
      <c r="B1303" s="29" t="s">
        <v>399</v>
      </c>
      <c r="C1303" s="29" t="s">
        <v>1215</v>
      </c>
      <c r="D1303" s="29" t="s">
        <v>1112</v>
      </c>
      <c r="E1303" s="29"/>
      <c r="F1303" s="29"/>
      <c r="G1303" s="29"/>
      <c r="H1303" s="29">
        <f t="shared" si="19"/>
        <v>0</v>
      </c>
    </row>
    <row r="1304" spans="1:8">
      <c r="A1304" s="29" t="s">
        <v>398</v>
      </c>
      <c r="B1304" s="29" t="s">
        <v>399</v>
      </c>
      <c r="C1304" s="29" t="s">
        <v>1059</v>
      </c>
      <c r="D1304" s="29" t="s">
        <v>1074</v>
      </c>
      <c r="E1304" s="29">
        <v>1</v>
      </c>
      <c r="F1304" s="29"/>
      <c r="G1304" s="29"/>
      <c r="H1304" s="29">
        <f t="shared" ref="H1304:H1367" si="20">E1304+F1304+G1304</f>
        <v>1</v>
      </c>
    </row>
    <row r="1305" spans="1:8">
      <c r="A1305" s="29" t="s">
        <v>400</v>
      </c>
      <c r="B1305" s="29" t="s">
        <v>401</v>
      </c>
      <c r="C1305" s="29" t="s">
        <v>884</v>
      </c>
      <c r="D1305" s="29" t="s">
        <v>1073</v>
      </c>
      <c r="E1305" s="29"/>
      <c r="F1305" s="29"/>
      <c r="G1305" s="29"/>
      <c r="H1305" s="29">
        <f t="shared" si="20"/>
        <v>0</v>
      </c>
    </row>
    <row r="1306" spans="1:8">
      <c r="A1306" s="29" t="s">
        <v>400</v>
      </c>
      <c r="B1306" s="29" t="s">
        <v>401</v>
      </c>
      <c r="C1306" s="29" t="s">
        <v>887</v>
      </c>
      <c r="D1306" s="29" t="s">
        <v>1073</v>
      </c>
      <c r="E1306" s="29"/>
      <c r="F1306" s="29"/>
      <c r="G1306" s="29"/>
      <c r="H1306" s="29">
        <f t="shared" si="20"/>
        <v>0</v>
      </c>
    </row>
    <row r="1307" spans="1:8">
      <c r="A1307" s="29" t="s">
        <v>400</v>
      </c>
      <c r="B1307" s="29" t="s">
        <v>401</v>
      </c>
      <c r="C1307" s="29" t="s">
        <v>1690</v>
      </c>
      <c r="D1307" s="29" t="s">
        <v>1080</v>
      </c>
      <c r="E1307" s="29">
        <v>5</v>
      </c>
      <c r="F1307" s="29"/>
      <c r="G1307" s="29"/>
      <c r="H1307" s="29">
        <f t="shared" si="20"/>
        <v>5</v>
      </c>
    </row>
    <row r="1308" spans="1:8">
      <c r="A1308" s="29" t="s">
        <v>400</v>
      </c>
      <c r="B1308" s="29" t="s">
        <v>401</v>
      </c>
      <c r="C1308" s="29" t="s">
        <v>1213</v>
      </c>
      <c r="D1308" s="29" t="s">
        <v>1074</v>
      </c>
      <c r="E1308" s="29"/>
      <c r="F1308" s="29"/>
      <c r="G1308" s="29"/>
      <c r="H1308" s="29">
        <f t="shared" si="20"/>
        <v>0</v>
      </c>
    </row>
    <row r="1309" spans="1:8">
      <c r="A1309" s="29" t="s">
        <v>400</v>
      </c>
      <c r="B1309" s="29" t="s">
        <v>401</v>
      </c>
      <c r="C1309" s="29" t="s">
        <v>1212</v>
      </c>
      <c r="D1309" s="29" t="s">
        <v>1073</v>
      </c>
      <c r="E1309" s="29"/>
      <c r="F1309" s="29"/>
      <c r="G1309" s="29"/>
      <c r="H1309" s="29">
        <f t="shared" si="20"/>
        <v>0</v>
      </c>
    </row>
    <row r="1310" spans="1:8">
      <c r="A1310" s="29" t="s">
        <v>400</v>
      </c>
      <c r="B1310" s="29" t="s">
        <v>401</v>
      </c>
      <c r="C1310" s="29" t="s">
        <v>1211</v>
      </c>
      <c r="D1310" s="29" t="s">
        <v>1073</v>
      </c>
      <c r="E1310" s="29"/>
      <c r="F1310" s="29"/>
      <c r="G1310" s="29"/>
      <c r="H1310" s="29">
        <f t="shared" si="20"/>
        <v>0</v>
      </c>
    </row>
    <row r="1311" spans="1:8">
      <c r="A1311" s="29" t="s">
        <v>400</v>
      </c>
      <c r="B1311" s="29" t="s">
        <v>401</v>
      </c>
      <c r="C1311" s="29" t="s">
        <v>966</v>
      </c>
      <c r="D1311" s="29" t="s">
        <v>1073</v>
      </c>
      <c r="E1311" s="29"/>
      <c r="F1311" s="29"/>
      <c r="G1311" s="29"/>
      <c r="H1311" s="29">
        <f t="shared" si="20"/>
        <v>0</v>
      </c>
    </row>
    <row r="1312" spans="1:8">
      <c r="A1312" s="29" t="s">
        <v>400</v>
      </c>
      <c r="B1312" s="29" t="s">
        <v>401</v>
      </c>
      <c r="C1312" s="29" t="s">
        <v>967</v>
      </c>
      <c r="D1312" s="29" t="s">
        <v>1073</v>
      </c>
      <c r="E1312" s="29"/>
      <c r="F1312" s="29"/>
      <c r="G1312" s="29"/>
      <c r="H1312" s="29">
        <f t="shared" si="20"/>
        <v>0</v>
      </c>
    </row>
    <row r="1313" spans="1:8">
      <c r="A1313" s="29" t="s">
        <v>400</v>
      </c>
      <c r="B1313" s="29" t="s">
        <v>401</v>
      </c>
      <c r="C1313" s="29" t="s">
        <v>967</v>
      </c>
      <c r="D1313" s="29" t="s">
        <v>1074</v>
      </c>
      <c r="E1313" s="29"/>
      <c r="F1313" s="29"/>
      <c r="G1313" s="29"/>
      <c r="H1313" s="29">
        <f t="shared" si="20"/>
        <v>0</v>
      </c>
    </row>
    <row r="1314" spans="1:8">
      <c r="A1314" s="29" t="s">
        <v>400</v>
      </c>
      <c r="B1314" s="29" t="s">
        <v>401</v>
      </c>
      <c r="C1314" s="29" t="s">
        <v>1210</v>
      </c>
      <c r="D1314" s="29" t="s">
        <v>1073</v>
      </c>
      <c r="E1314" s="29"/>
      <c r="F1314" s="29"/>
      <c r="G1314" s="29"/>
      <c r="H1314" s="29">
        <f t="shared" si="20"/>
        <v>0</v>
      </c>
    </row>
    <row r="1315" spans="1:8">
      <c r="A1315" s="29" t="s">
        <v>402</v>
      </c>
      <c r="B1315" s="29" t="s">
        <v>403</v>
      </c>
      <c r="C1315" s="29" t="s">
        <v>1772</v>
      </c>
      <c r="D1315" s="29" t="s">
        <v>1112</v>
      </c>
      <c r="E1315" s="29"/>
      <c r="F1315" s="29"/>
      <c r="G1315" s="29"/>
      <c r="H1315" s="29">
        <f t="shared" si="20"/>
        <v>0</v>
      </c>
    </row>
    <row r="1316" spans="1:8">
      <c r="A1316" s="29" t="s">
        <v>402</v>
      </c>
      <c r="B1316" s="29" t="s">
        <v>403</v>
      </c>
      <c r="C1316" s="29" t="s">
        <v>486</v>
      </c>
      <c r="D1316" s="29" t="s">
        <v>1073</v>
      </c>
      <c r="E1316" s="29"/>
      <c r="F1316" s="29"/>
      <c r="G1316" s="29"/>
      <c r="H1316" s="29">
        <f t="shared" si="20"/>
        <v>0</v>
      </c>
    </row>
    <row r="1317" spans="1:8">
      <c r="A1317" s="29" t="s">
        <v>402</v>
      </c>
      <c r="B1317" s="29" t="s">
        <v>403</v>
      </c>
      <c r="C1317" s="29" t="s">
        <v>654</v>
      </c>
      <c r="D1317" s="29" t="s">
        <v>1073</v>
      </c>
      <c r="E1317" s="29"/>
      <c r="F1317" s="29"/>
      <c r="G1317" s="29"/>
      <c r="H1317" s="29">
        <f t="shared" si="20"/>
        <v>0</v>
      </c>
    </row>
    <row r="1318" spans="1:8">
      <c r="A1318" s="29" t="s">
        <v>402</v>
      </c>
      <c r="B1318" s="29" t="s">
        <v>403</v>
      </c>
      <c r="C1318" s="29" t="s">
        <v>1773</v>
      </c>
      <c r="D1318" s="29" t="s">
        <v>1398</v>
      </c>
      <c r="E1318" s="29">
        <v>1</v>
      </c>
      <c r="F1318" s="29"/>
      <c r="G1318" s="29"/>
      <c r="H1318" s="29">
        <f t="shared" si="20"/>
        <v>1</v>
      </c>
    </row>
    <row r="1319" spans="1:8">
      <c r="A1319" s="29" t="s">
        <v>402</v>
      </c>
      <c r="B1319" s="29" t="s">
        <v>403</v>
      </c>
      <c r="C1319" s="29" t="s">
        <v>1774</v>
      </c>
      <c r="D1319" s="29" t="s">
        <v>1398</v>
      </c>
      <c r="E1319" s="29"/>
      <c r="F1319" s="29"/>
      <c r="G1319" s="29"/>
      <c r="H1319" s="29">
        <f t="shared" si="20"/>
        <v>0</v>
      </c>
    </row>
    <row r="1320" spans="1:8">
      <c r="A1320" s="29" t="s">
        <v>402</v>
      </c>
      <c r="B1320" s="29" t="s">
        <v>403</v>
      </c>
      <c r="C1320" s="29" t="s">
        <v>1775</v>
      </c>
      <c r="D1320" s="29" t="s">
        <v>1398</v>
      </c>
      <c r="E1320" s="29"/>
      <c r="F1320" s="29"/>
      <c r="G1320" s="29"/>
      <c r="H1320" s="29">
        <f t="shared" si="20"/>
        <v>0</v>
      </c>
    </row>
    <row r="1321" spans="1:8">
      <c r="A1321" s="29" t="s">
        <v>402</v>
      </c>
      <c r="B1321" s="29" t="s">
        <v>403</v>
      </c>
      <c r="C1321" s="29" t="s">
        <v>521</v>
      </c>
      <c r="D1321" s="29" t="s">
        <v>1074</v>
      </c>
      <c r="E1321" s="29"/>
      <c r="F1321" s="29"/>
      <c r="G1321" s="29"/>
      <c r="H1321" s="29">
        <f t="shared" si="20"/>
        <v>0</v>
      </c>
    </row>
    <row r="1322" spans="1:8">
      <c r="A1322" s="29" t="s">
        <v>402</v>
      </c>
      <c r="B1322" s="29" t="s">
        <v>403</v>
      </c>
      <c r="C1322" s="29" t="s">
        <v>524</v>
      </c>
      <c r="D1322" s="29" t="s">
        <v>1074</v>
      </c>
      <c r="E1322" s="29"/>
      <c r="F1322" s="29"/>
      <c r="G1322" s="29"/>
      <c r="H1322" s="29">
        <f t="shared" si="20"/>
        <v>0</v>
      </c>
    </row>
    <row r="1323" spans="1:8">
      <c r="A1323" s="29" t="s">
        <v>402</v>
      </c>
      <c r="B1323" s="29" t="s">
        <v>403</v>
      </c>
      <c r="C1323" s="29" t="s">
        <v>549</v>
      </c>
      <c r="D1323" s="29" t="s">
        <v>1075</v>
      </c>
      <c r="E1323" s="29"/>
      <c r="F1323" s="29"/>
      <c r="G1323" s="29"/>
      <c r="H1323" s="29">
        <f t="shared" si="20"/>
        <v>0</v>
      </c>
    </row>
    <row r="1324" spans="1:8">
      <c r="A1324" s="29" t="s">
        <v>402</v>
      </c>
      <c r="B1324" s="29" t="s">
        <v>403</v>
      </c>
      <c r="C1324" s="29" t="s">
        <v>1209</v>
      </c>
      <c r="D1324" s="29" t="s">
        <v>1073</v>
      </c>
      <c r="E1324" s="29"/>
      <c r="F1324" s="29"/>
      <c r="G1324" s="29"/>
      <c r="H1324" s="29">
        <f t="shared" si="20"/>
        <v>0</v>
      </c>
    </row>
    <row r="1325" spans="1:8">
      <c r="A1325" s="29" t="s">
        <v>402</v>
      </c>
      <c r="B1325" s="29" t="s">
        <v>403</v>
      </c>
      <c r="C1325" s="29" t="s">
        <v>1208</v>
      </c>
      <c r="D1325" s="29" t="s">
        <v>1074</v>
      </c>
      <c r="E1325" s="29"/>
      <c r="F1325" s="29"/>
      <c r="G1325" s="29"/>
      <c r="H1325" s="29">
        <f t="shared" si="20"/>
        <v>0</v>
      </c>
    </row>
    <row r="1326" spans="1:8">
      <c r="A1326" s="29" t="s">
        <v>402</v>
      </c>
      <c r="B1326" s="29" t="s">
        <v>403</v>
      </c>
      <c r="C1326" s="29" t="s">
        <v>1207</v>
      </c>
      <c r="D1326" s="29" t="s">
        <v>1073</v>
      </c>
      <c r="E1326" s="29"/>
      <c r="F1326" s="29"/>
      <c r="G1326" s="29"/>
      <c r="H1326" s="29">
        <f t="shared" si="20"/>
        <v>0</v>
      </c>
    </row>
    <row r="1327" spans="1:8">
      <c r="A1327" s="29" t="s">
        <v>402</v>
      </c>
      <c r="B1327" s="29" t="s">
        <v>403</v>
      </c>
      <c r="C1327" s="29" t="s">
        <v>1206</v>
      </c>
      <c r="D1327" s="29" t="s">
        <v>1074</v>
      </c>
      <c r="E1327" s="29"/>
      <c r="F1327" s="29"/>
      <c r="G1327" s="29"/>
      <c r="H1327" s="29">
        <f t="shared" si="20"/>
        <v>0</v>
      </c>
    </row>
    <row r="1328" spans="1:8">
      <c r="A1328" s="29" t="s">
        <v>404</v>
      </c>
      <c r="B1328" s="29" t="s">
        <v>405</v>
      </c>
      <c r="C1328" s="29" t="s">
        <v>980</v>
      </c>
      <c r="D1328" s="29" t="s">
        <v>1073</v>
      </c>
      <c r="E1328" s="29"/>
      <c r="F1328" s="29"/>
      <c r="G1328" s="29"/>
      <c r="H1328" s="29">
        <f t="shared" si="20"/>
        <v>0</v>
      </c>
    </row>
    <row r="1329" spans="1:8">
      <c r="A1329" s="29" t="s">
        <v>406</v>
      </c>
      <c r="B1329" s="29" t="s">
        <v>407</v>
      </c>
      <c r="C1329" s="29" t="s">
        <v>534</v>
      </c>
      <c r="D1329" s="29" t="s">
        <v>1112</v>
      </c>
      <c r="E1329" s="29"/>
      <c r="F1329" s="29"/>
      <c r="G1329" s="29"/>
      <c r="H1329" s="29">
        <f t="shared" si="20"/>
        <v>0</v>
      </c>
    </row>
    <row r="1330" spans="1:8">
      <c r="A1330" s="29" t="s">
        <v>406</v>
      </c>
      <c r="B1330" s="29" t="s">
        <v>407</v>
      </c>
      <c r="C1330" s="29" t="s">
        <v>534</v>
      </c>
      <c r="D1330" s="29" t="s">
        <v>1073</v>
      </c>
      <c r="E1330" s="29"/>
      <c r="F1330" s="29"/>
      <c r="G1330" s="29"/>
      <c r="H1330" s="29">
        <f t="shared" si="20"/>
        <v>0</v>
      </c>
    </row>
    <row r="1331" spans="1:8">
      <c r="A1331" s="29" t="s">
        <v>406</v>
      </c>
      <c r="B1331" s="29" t="s">
        <v>407</v>
      </c>
      <c r="C1331" s="29" t="s">
        <v>534</v>
      </c>
      <c r="D1331" s="29" t="s">
        <v>1075</v>
      </c>
      <c r="E1331" s="29"/>
      <c r="F1331" s="29"/>
      <c r="G1331" s="29"/>
      <c r="H1331" s="29">
        <f t="shared" si="20"/>
        <v>0</v>
      </c>
    </row>
    <row r="1332" spans="1:8">
      <c r="A1332" s="29" t="s">
        <v>406</v>
      </c>
      <c r="B1332" s="29" t="s">
        <v>407</v>
      </c>
      <c r="C1332" s="29" t="s">
        <v>534</v>
      </c>
      <c r="D1332" s="29" t="s">
        <v>1074</v>
      </c>
      <c r="E1332" s="29"/>
      <c r="F1332" s="29"/>
      <c r="G1332" s="29"/>
      <c r="H1332" s="29">
        <f t="shared" si="20"/>
        <v>0</v>
      </c>
    </row>
    <row r="1333" spans="1:8">
      <c r="A1333" s="29" t="s">
        <v>406</v>
      </c>
      <c r="B1333" s="29" t="s">
        <v>407</v>
      </c>
      <c r="C1333" s="29" t="s">
        <v>1204</v>
      </c>
      <c r="D1333" s="29" t="s">
        <v>1073</v>
      </c>
      <c r="E1333" s="29"/>
      <c r="F1333" s="29"/>
      <c r="G1333" s="29"/>
      <c r="H1333" s="29">
        <f t="shared" si="20"/>
        <v>0</v>
      </c>
    </row>
    <row r="1334" spans="1:8">
      <c r="A1334" s="29" t="s">
        <v>406</v>
      </c>
      <c r="B1334" s="29" t="s">
        <v>407</v>
      </c>
      <c r="C1334" s="29" t="s">
        <v>1203</v>
      </c>
      <c r="D1334" s="29" t="s">
        <v>1073</v>
      </c>
      <c r="E1334" s="29"/>
      <c r="F1334" s="29"/>
      <c r="G1334" s="29"/>
      <c r="H1334" s="29">
        <f t="shared" si="20"/>
        <v>0</v>
      </c>
    </row>
    <row r="1335" spans="1:8">
      <c r="A1335" s="29" t="s">
        <v>406</v>
      </c>
      <c r="B1335" s="29" t="s">
        <v>407</v>
      </c>
      <c r="C1335" s="29" t="s">
        <v>1203</v>
      </c>
      <c r="D1335" s="29" t="s">
        <v>1074</v>
      </c>
      <c r="E1335" s="29"/>
      <c r="F1335" s="29"/>
      <c r="G1335" s="29"/>
      <c r="H1335" s="29">
        <f t="shared" si="20"/>
        <v>0</v>
      </c>
    </row>
    <row r="1336" spans="1:8">
      <c r="A1336" s="29" t="s">
        <v>406</v>
      </c>
      <c r="B1336" s="29" t="s">
        <v>407</v>
      </c>
      <c r="C1336" s="29" t="s">
        <v>1202</v>
      </c>
      <c r="D1336" s="29" t="s">
        <v>1074</v>
      </c>
      <c r="E1336" s="29"/>
      <c r="F1336" s="29"/>
      <c r="G1336" s="29"/>
      <c r="H1336" s="29">
        <f t="shared" si="20"/>
        <v>0</v>
      </c>
    </row>
    <row r="1337" spans="1:8">
      <c r="A1337" s="29" t="s">
        <v>406</v>
      </c>
      <c r="B1337" s="29" t="s">
        <v>407</v>
      </c>
      <c r="C1337" s="29" t="s">
        <v>563</v>
      </c>
      <c r="D1337" s="29" t="s">
        <v>1073</v>
      </c>
      <c r="E1337" s="29"/>
      <c r="F1337" s="29"/>
      <c r="G1337" s="29"/>
      <c r="H1337" s="29">
        <f t="shared" si="20"/>
        <v>0</v>
      </c>
    </row>
    <row r="1338" spans="1:8">
      <c r="A1338" s="29" t="s">
        <v>406</v>
      </c>
      <c r="B1338" s="29" t="s">
        <v>407</v>
      </c>
      <c r="C1338" s="29" t="s">
        <v>1201</v>
      </c>
      <c r="D1338" s="29" t="s">
        <v>1074</v>
      </c>
      <c r="E1338" s="29"/>
      <c r="F1338" s="29"/>
      <c r="G1338" s="29"/>
      <c r="H1338" s="29">
        <f t="shared" si="20"/>
        <v>0</v>
      </c>
    </row>
    <row r="1339" spans="1:8">
      <c r="A1339" s="29" t="s">
        <v>408</v>
      </c>
      <c r="B1339" s="29" t="s">
        <v>409</v>
      </c>
      <c r="C1339" s="29" t="s">
        <v>468</v>
      </c>
      <c r="D1339" s="29" t="s">
        <v>1075</v>
      </c>
      <c r="E1339" s="29"/>
      <c r="F1339" s="29"/>
      <c r="G1339" s="29"/>
      <c r="H1339" s="29">
        <f t="shared" si="20"/>
        <v>0</v>
      </c>
    </row>
    <row r="1340" spans="1:8">
      <c r="A1340" s="29" t="s">
        <v>408</v>
      </c>
      <c r="B1340" s="29" t="s">
        <v>409</v>
      </c>
      <c r="C1340" s="29" t="s">
        <v>492</v>
      </c>
      <c r="D1340" s="29" t="s">
        <v>1112</v>
      </c>
      <c r="E1340" s="29">
        <v>15</v>
      </c>
      <c r="F1340" s="29"/>
      <c r="G1340" s="29"/>
      <c r="H1340" s="29">
        <f t="shared" si="20"/>
        <v>15</v>
      </c>
    </row>
    <row r="1341" spans="1:8">
      <c r="A1341" s="29" t="s">
        <v>408</v>
      </c>
      <c r="B1341" s="29" t="s">
        <v>409</v>
      </c>
      <c r="C1341" s="29" t="s">
        <v>494</v>
      </c>
      <c r="D1341" s="29" t="s">
        <v>1101</v>
      </c>
      <c r="E1341" s="29"/>
      <c r="F1341" s="29"/>
      <c r="G1341" s="29"/>
      <c r="H1341" s="29">
        <f t="shared" si="20"/>
        <v>0</v>
      </c>
    </row>
    <row r="1342" spans="1:8">
      <c r="A1342" s="29" t="s">
        <v>408</v>
      </c>
      <c r="B1342" s="29" t="s">
        <v>409</v>
      </c>
      <c r="C1342" s="29" t="s">
        <v>726</v>
      </c>
      <c r="D1342" s="29" t="s">
        <v>1073</v>
      </c>
      <c r="E1342" s="29"/>
      <c r="F1342" s="29"/>
      <c r="G1342" s="29"/>
      <c r="H1342" s="29">
        <f t="shared" si="20"/>
        <v>0</v>
      </c>
    </row>
    <row r="1343" spans="1:8">
      <c r="A1343" s="29" t="s">
        <v>408</v>
      </c>
      <c r="B1343" s="29" t="s">
        <v>409</v>
      </c>
      <c r="C1343" s="29" t="s">
        <v>543</v>
      </c>
      <c r="D1343" s="29" t="s">
        <v>1112</v>
      </c>
      <c r="E1343" s="29"/>
      <c r="F1343" s="29"/>
      <c r="G1343" s="29"/>
      <c r="H1343" s="29">
        <f t="shared" si="20"/>
        <v>0</v>
      </c>
    </row>
    <row r="1344" spans="1:8">
      <c r="A1344" s="29" t="s">
        <v>408</v>
      </c>
      <c r="B1344" s="29" t="s">
        <v>409</v>
      </c>
      <c r="C1344" s="29" t="s">
        <v>545</v>
      </c>
      <c r="D1344" s="29" t="s">
        <v>1074</v>
      </c>
      <c r="E1344" s="29"/>
      <c r="F1344" s="29"/>
      <c r="G1344" s="29"/>
      <c r="H1344" s="29">
        <f t="shared" si="20"/>
        <v>0</v>
      </c>
    </row>
    <row r="1345" spans="1:8">
      <c r="A1345" s="29" t="s">
        <v>408</v>
      </c>
      <c r="B1345" s="29" t="s">
        <v>409</v>
      </c>
      <c r="C1345" s="29" t="s">
        <v>555</v>
      </c>
      <c r="D1345" s="29" t="s">
        <v>1112</v>
      </c>
      <c r="E1345" s="29">
        <v>1</v>
      </c>
      <c r="F1345" s="29"/>
      <c r="G1345" s="29"/>
      <c r="H1345" s="29">
        <f t="shared" si="20"/>
        <v>1</v>
      </c>
    </row>
    <row r="1346" spans="1:8">
      <c r="A1346" s="29" t="s">
        <v>408</v>
      </c>
      <c r="B1346" s="29" t="s">
        <v>409</v>
      </c>
      <c r="C1346" s="29" t="s">
        <v>839</v>
      </c>
      <c r="D1346" s="29" t="s">
        <v>1074</v>
      </c>
      <c r="E1346" s="29"/>
      <c r="F1346" s="29"/>
      <c r="G1346" s="29"/>
      <c r="H1346" s="29">
        <f t="shared" si="20"/>
        <v>0</v>
      </c>
    </row>
    <row r="1347" spans="1:8">
      <c r="A1347" s="29" t="s">
        <v>408</v>
      </c>
      <c r="B1347" s="29" t="s">
        <v>409</v>
      </c>
      <c r="C1347" s="29" t="s">
        <v>854</v>
      </c>
      <c r="D1347" s="29" t="s">
        <v>1073</v>
      </c>
      <c r="E1347" s="29"/>
      <c r="F1347" s="29"/>
      <c r="G1347" s="29"/>
      <c r="H1347" s="29">
        <f t="shared" si="20"/>
        <v>0</v>
      </c>
    </row>
    <row r="1348" spans="1:8">
      <c r="A1348" s="29" t="s">
        <v>408</v>
      </c>
      <c r="B1348" s="29" t="s">
        <v>409</v>
      </c>
      <c r="C1348" s="29" t="s">
        <v>880</v>
      </c>
      <c r="D1348" s="29" t="s">
        <v>1073</v>
      </c>
      <c r="E1348" s="29"/>
      <c r="F1348" s="29"/>
      <c r="G1348" s="29"/>
      <c r="H1348" s="29">
        <f t="shared" si="20"/>
        <v>0</v>
      </c>
    </row>
    <row r="1349" spans="1:8">
      <c r="A1349" s="29" t="s">
        <v>408</v>
      </c>
      <c r="B1349" s="29" t="s">
        <v>409</v>
      </c>
      <c r="C1349" s="29" t="s">
        <v>883</v>
      </c>
      <c r="D1349" s="29" t="s">
        <v>1073</v>
      </c>
      <c r="E1349" s="29"/>
      <c r="F1349" s="29"/>
      <c r="G1349" s="29"/>
      <c r="H1349" s="29">
        <f t="shared" si="20"/>
        <v>0</v>
      </c>
    </row>
    <row r="1350" spans="1:8">
      <c r="A1350" s="29" t="s">
        <v>408</v>
      </c>
      <c r="B1350" s="29" t="s">
        <v>409</v>
      </c>
      <c r="C1350" s="29" t="s">
        <v>557</v>
      </c>
      <c r="D1350" s="29" t="s">
        <v>1073</v>
      </c>
      <c r="E1350" s="29"/>
      <c r="F1350" s="29"/>
      <c r="G1350" s="29"/>
      <c r="H1350" s="29">
        <f t="shared" si="20"/>
        <v>0</v>
      </c>
    </row>
    <row r="1351" spans="1:8">
      <c r="A1351" s="29" t="s">
        <v>408</v>
      </c>
      <c r="B1351" s="29" t="s">
        <v>409</v>
      </c>
      <c r="C1351" s="29" t="s">
        <v>557</v>
      </c>
      <c r="D1351" s="29" t="s">
        <v>1074</v>
      </c>
      <c r="E1351" s="29"/>
      <c r="F1351" s="29"/>
      <c r="G1351" s="29"/>
      <c r="H1351" s="29">
        <f t="shared" si="20"/>
        <v>0</v>
      </c>
    </row>
    <row r="1352" spans="1:8">
      <c r="A1352" s="29" t="s">
        <v>408</v>
      </c>
      <c r="B1352" s="29" t="s">
        <v>409</v>
      </c>
      <c r="C1352" s="29" t="s">
        <v>571</v>
      </c>
      <c r="D1352" s="29" t="s">
        <v>1200</v>
      </c>
      <c r="E1352" s="29"/>
      <c r="F1352" s="29"/>
      <c r="G1352" s="29"/>
      <c r="H1352" s="29">
        <f t="shared" si="20"/>
        <v>0</v>
      </c>
    </row>
    <row r="1353" spans="1:8">
      <c r="A1353" s="29" t="s">
        <v>410</v>
      </c>
      <c r="B1353" s="29" t="s">
        <v>411</v>
      </c>
      <c r="C1353" s="29" t="s">
        <v>1776</v>
      </c>
      <c r="D1353" s="29" t="s">
        <v>1398</v>
      </c>
      <c r="E1353" s="29">
        <v>3</v>
      </c>
      <c r="F1353" s="29">
        <v>100</v>
      </c>
      <c r="G1353" s="29"/>
      <c r="H1353" s="29">
        <f t="shared" si="20"/>
        <v>103</v>
      </c>
    </row>
    <row r="1354" spans="1:8">
      <c r="A1354" s="29" t="s">
        <v>410</v>
      </c>
      <c r="B1354" s="29" t="s">
        <v>411</v>
      </c>
      <c r="C1354" s="29" t="s">
        <v>1198</v>
      </c>
      <c r="D1354" s="29" t="s">
        <v>1093</v>
      </c>
      <c r="E1354" s="29">
        <v>2</v>
      </c>
      <c r="F1354" s="29">
        <v>14</v>
      </c>
      <c r="G1354" s="29"/>
      <c r="H1354" s="29">
        <f t="shared" si="20"/>
        <v>16</v>
      </c>
    </row>
    <row r="1355" spans="1:8">
      <c r="A1355" s="29" t="s">
        <v>410</v>
      </c>
      <c r="B1355" s="29" t="s">
        <v>411</v>
      </c>
      <c r="C1355" s="29" t="s">
        <v>651</v>
      </c>
      <c r="D1355" s="29" t="s">
        <v>1080</v>
      </c>
      <c r="E1355" s="29"/>
      <c r="F1355" s="29"/>
      <c r="G1355" s="29"/>
      <c r="H1355" s="29">
        <f t="shared" si="20"/>
        <v>0</v>
      </c>
    </row>
    <row r="1356" spans="1:8">
      <c r="A1356" s="29" t="s">
        <v>410</v>
      </c>
      <c r="B1356" s="29" t="s">
        <v>411</v>
      </c>
      <c r="C1356" s="29" t="s">
        <v>1777</v>
      </c>
      <c r="D1356" s="29" t="s">
        <v>1074</v>
      </c>
      <c r="E1356" s="29"/>
      <c r="F1356" s="29"/>
      <c r="G1356" s="29"/>
      <c r="H1356" s="29">
        <f t="shared" si="20"/>
        <v>0</v>
      </c>
    </row>
    <row r="1357" spans="1:8">
      <c r="A1357" s="29" t="s">
        <v>410</v>
      </c>
      <c r="B1357" s="29" t="s">
        <v>411</v>
      </c>
      <c r="C1357" s="29" t="s">
        <v>1778</v>
      </c>
      <c r="D1357" s="29" t="s">
        <v>1074</v>
      </c>
      <c r="E1357" s="29"/>
      <c r="F1357" s="29"/>
      <c r="G1357" s="29"/>
      <c r="H1357" s="29">
        <f t="shared" si="20"/>
        <v>0</v>
      </c>
    </row>
    <row r="1358" spans="1:8">
      <c r="A1358" s="29" t="s">
        <v>410</v>
      </c>
      <c r="B1358" s="29" t="s">
        <v>411</v>
      </c>
      <c r="C1358" s="29" t="s">
        <v>504</v>
      </c>
      <c r="D1358" s="29" t="s">
        <v>1075</v>
      </c>
      <c r="E1358" s="29"/>
      <c r="F1358" s="29"/>
      <c r="G1358" s="29"/>
      <c r="H1358" s="29">
        <f t="shared" si="20"/>
        <v>0</v>
      </c>
    </row>
    <row r="1359" spans="1:8">
      <c r="A1359" s="29" t="s">
        <v>410</v>
      </c>
      <c r="B1359" s="29" t="s">
        <v>411</v>
      </c>
      <c r="C1359" s="29" t="s">
        <v>1779</v>
      </c>
      <c r="D1359" s="29" t="s">
        <v>1329</v>
      </c>
      <c r="E1359" s="29">
        <v>7</v>
      </c>
      <c r="F1359" s="29"/>
      <c r="G1359" s="29"/>
      <c r="H1359" s="29">
        <f t="shared" si="20"/>
        <v>7</v>
      </c>
    </row>
    <row r="1360" spans="1:8">
      <c r="A1360" s="29" t="s">
        <v>410</v>
      </c>
      <c r="B1360" s="29" t="s">
        <v>411</v>
      </c>
      <c r="C1360" s="29" t="s">
        <v>705</v>
      </c>
      <c r="D1360" s="29" t="s">
        <v>1073</v>
      </c>
      <c r="E1360" s="29"/>
      <c r="F1360" s="29"/>
      <c r="G1360" s="29"/>
      <c r="H1360" s="29">
        <f t="shared" si="20"/>
        <v>0</v>
      </c>
    </row>
    <row r="1361" spans="1:8">
      <c r="A1361" s="29" t="s">
        <v>410</v>
      </c>
      <c r="B1361" s="29" t="s">
        <v>411</v>
      </c>
      <c r="C1361" s="29" t="s">
        <v>716</v>
      </c>
      <c r="D1361" s="29" t="s">
        <v>1073</v>
      </c>
      <c r="E1361" s="29">
        <v>3</v>
      </c>
      <c r="F1361" s="29"/>
      <c r="G1361" s="29"/>
      <c r="H1361" s="29">
        <f t="shared" si="20"/>
        <v>3</v>
      </c>
    </row>
    <row r="1362" spans="1:8">
      <c r="A1362" s="29" t="s">
        <v>410</v>
      </c>
      <c r="B1362" s="29" t="s">
        <v>411</v>
      </c>
      <c r="C1362" s="29" t="s">
        <v>726</v>
      </c>
      <c r="D1362" s="29" t="s">
        <v>1073</v>
      </c>
      <c r="E1362" s="29"/>
      <c r="F1362" s="29"/>
      <c r="G1362" s="29"/>
      <c r="H1362" s="29">
        <f t="shared" si="20"/>
        <v>0</v>
      </c>
    </row>
    <row r="1363" spans="1:8">
      <c r="A1363" s="29" t="s">
        <v>410</v>
      </c>
      <c r="B1363" s="29" t="s">
        <v>411</v>
      </c>
      <c r="C1363" s="29" t="s">
        <v>520</v>
      </c>
      <c r="D1363" s="29" t="s">
        <v>1075</v>
      </c>
      <c r="E1363" s="29"/>
      <c r="F1363" s="29"/>
      <c r="G1363" s="29"/>
      <c r="H1363" s="29">
        <f t="shared" si="20"/>
        <v>0</v>
      </c>
    </row>
    <row r="1364" spans="1:8">
      <c r="A1364" s="29" t="s">
        <v>410</v>
      </c>
      <c r="B1364" s="29" t="s">
        <v>411</v>
      </c>
      <c r="C1364" s="29" t="s">
        <v>520</v>
      </c>
      <c r="D1364" s="29" t="s">
        <v>1074</v>
      </c>
      <c r="E1364" s="29"/>
      <c r="F1364" s="29"/>
      <c r="G1364" s="29"/>
      <c r="H1364" s="29">
        <f t="shared" si="20"/>
        <v>0</v>
      </c>
    </row>
    <row r="1365" spans="1:8">
      <c r="A1365" s="29" t="s">
        <v>410</v>
      </c>
      <c r="B1365" s="29" t="s">
        <v>411</v>
      </c>
      <c r="C1365" s="29" t="s">
        <v>553</v>
      </c>
      <c r="D1365" s="29" t="s">
        <v>1073</v>
      </c>
      <c r="E1365" s="29"/>
      <c r="F1365" s="29"/>
      <c r="G1365" s="29"/>
      <c r="H1365" s="29">
        <f t="shared" si="20"/>
        <v>0</v>
      </c>
    </row>
    <row r="1366" spans="1:8">
      <c r="A1366" s="29" t="s">
        <v>410</v>
      </c>
      <c r="B1366" s="29" t="s">
        <v>411</v>
      </c>
      <c r="C1366" s="29" t="s">
        <v>554</v>
      </c>
      <c r="D1366" s="29" t="s">
        <v>1073</v>
      </c>
      <c r="E1366" s="29"/>
      <c r="F1366" s="29"/>
      <c r="G1366" s="29"/>
      <c r="H1366" s="29">
        <f t="shared" si="20"/>
        <v>0</v>
      </c>
    </row>
    <row r="1367" spans="1:8">
      <c r="A1367" s="29" t="s">
        <v>410</v>
      </c>
      <c r="B1367" s="29" t="s">
        <v>411</v>
      </c>
      <c r="C1367" s="29" t="s">
        <v>830</v>
      </c>
      <c r="D1367" s="29" t="s">
        <v>1074</v>
      </c>
      <c r="E1367" s="29"/>
      <c r="F1367" s="29"/>
      <c r="G1367" s="29"/>
      <c r="H1367" s="29">
        <f t="shared" si="20"/>
        <v>0</v>
      </c>
    </row>
    <row r="1368" spans="1:8">
      <c r="A1368" s="29" t="s">
        <v>410</v>
      </c>
      <c r="B1368" s="29" t="s">
        <v>411</v>
      </c>
      <c r="C1368" s="29" t="s">
        <v>836</v>
      </c>
      <c r="D1368" s="29" t="s">
        <v>1073</v>
      </c>
      <c r="E1368" s="29"/>
      <c r="F1368" s="29"/>
      <c r="G1368" s="29"/>
      <c r="H1368" s="29">
        <f t="shared" ref="H1368:H1431" si="21">E1368+F1368+G1368</f>
        <v>0</v>
      </c>
    </row>
    <row r="1369" spans="1:8">
      <c r="A1369" s="29" t="s">
        <v>410</v>
      </c>
      <c r="B1369" s="29" t="s">
        <v>411</v>
      </c>
      <c r="C1369" s="29" t="s">
        <v>1197</v>
      </c>
      <c r="D1369" s="29" t="s">
        <v>1134</v>
      </c>
      <c r="E1369" s="29"/>
      <c r="F1369" s="29"/>
      <c r="G1369" s="29"/>
      <c r="H1369" s="29">
        <f t="shared" si="21"/>
        <v>0</v>
      </c>
    </row>
    <row r="1370" spans="1:8">
      <c r="A1370" s="29" t="s">
        <v>410</v>
      </c>
      <c r="B1370" s="29" t="s">
        <v>411</v>
      </c>
      <c r="C1370" s="29" t="s">
        <v>1780</v>
      </c>
      <c r="D1370" s="29" t="s">
        <v>1398</v>
      </c>
      <c r="E1370" s="29">
        <v>8</v>
      </c>
      <c r="F1370" s="29">
        <v>150</v>
      </c>
      <c r="G1370" s="29"/>
      <c r="H1370" s="29">
        <f t="shared" si="21"/>
        <v>158</v>
      </c>
    </row>
    <row r="1371" spans="1:8">
      <c r="A1371" s="29" t="s">
        <v>410</v>
      </c>
      <c r="B1371" s="29" t="s">
        <v>411</v>
      </c>
      <c r="C1371" s="29" t="s">
        <v>852</v>
      </c>
      <c r="D1371" s="29" t="s">
        <v>1074</v>
      </c>
      <c r="E1371" s="29"/>
      <c r="F1371" s="29"/>
      <c r="G1371" s="29"/>
      <c r="H1371" s="29">
        <f t="shared" si="21"/>
        <v>0</v>
      </c>
    </row>
    <row r="1372" spans="1:8">
      <c r="A1372" s="29" t="s">
        <v>410</v>
      </c>
      <c r="B1372" s="29" t="s">
        <v>411</v>
      </c>
      <c r="C1372" s="29" t="s">
        <v>930</v>
      </c>
      <c r="D1372" s="29" t="s">
        <v>1073</v>
      </c>
      <c r="E1372" s="29"/>
      <c r="F1372" s="29"/>
      <c r="G1372" s="29"/>
      <c r="H1372" s="29">
        <f t="shared" si="21"/>
        <v>0</v>
      </c>
    </row>
    <row r="1373" spans="1:8">
      <c r="A1373" s="29" t="s">
        <v>410</v>
      </c>
      <c r="B1373" s="29" t="s">
        <v>411</v>
      </c>
      <c r="C1373" s="29" t="s">
        <v>943</v>
      </c>
      <c r="D1373" s="29" t="s">
        <v>1073</v>
      </c>
      <c r="E1373" s="29"/>
      <c r="F1373" s="29"/>
      <c r="G1373" s="29"/>
      <c r="H1373" s="29">
        <f t="shared" si="21"/>
        <v>0</v>
      </c>
    </row>
    <row r="1374" spans="1:8">
      <c r="A1374" s="29" t="s">
        <v>410</v>
      </c>
      <c r="B1374" s="29" t="s">
        <v>411</v>
      </c>
      <c r="C1374" s="29" t="s">
        <v>946</v>
      </c>
      <c r="D1374" s="29" t="s">
        <v>1074</v>
      </c>
      <c r="E1374" s="29"/>
      <c r="F1374" s="29"/>
      <c r="G1374" s="29"/>
      <c r="H1374" s="29">
        <f t="shared" si="21"/>
        <v>0</v>
      </c>
    </row>
    <row r="1375" spans="1:8">
      <c r="A1375" s="29" t="s">
        <v>410</v>
      </c>
      <c r="B1375" s="29" t="s">
        <v>411</v>
      </c>
      <c r="C1375" s="29" t="s">
        <v>953</v>
      </c>
      <c r="D1375" s="29" t="s">
        <v>1073</v>
      </c>
      <c r="E1375" s="29"/>
      <c r="F1375" s="29"/>
      <c r="G1375" s="29"/>
      <c r="H1375" s="29">
        <f t="shared" si="21"/>
        <v>0</v>
      </c>
    </row>
    <row r="1376" spans="1:8">
      <c r="A1376" s="29" t="s">
        <v>410</v>
      </c>
      <c r="B1376" s="29" t="s">
        <v>411</v>
      </c>
      <c r="C1376" s="29" t="s">
        <v>955</v>
      </c>
      <c r="D1376" s="29" t="s">
        <v>1073</v>
      </c>
      <c r="E1376" s="29"/>
      <c r="F1376" s="29"/>
      <c r="G1376" s="29"/>
      <c r="H1376" s="29">
        <f t="shared" si="21"/>
        <v>0</v>
      </c>
    </row>
    <row r="1377" spans="1:8">
      <c r="A1377" s="29" t="s">
        <v>410</v>
      </c>
      <c r="B1377" s="29" t="s">
        <v>411</v>
      </c>
      <c r="C1377" s="29" t="s">
        <v>958</v>
      </c>
      <c r="D1377" s="29" t="s">
        <v>1073</v>
      </c>
      <c r="E1377" s="29"/>
      <c r="F1377" s="29"/>
      <c r="G1377" s="29"/>
      <c r="H1377" s="29">
        <f t="shared" si="21"/>
        <v>0</v>
      </c>
    </row>
    <row r="1378" spans="1:8">
      <c r="A1378" s="29" t="s">
        <v>410</v>
      </c>
      <c r="B1378" s="29" t="s">
        <v>411</v>
      </c>
      <c r="C1378" s="29" t="s">
        <v>1196</v>
      </c>
      <c r="D1378" s="29" t="s">
        <v>1073</v>
      </c>
      <c r="E1378" s="29"/>
      <c r="F1378" s="29"/>
      <c r="G1378" s="29"/>
      <c r="H1378" s="29">
        <f t="shared" si="21"/>
        <v>0</v>
      </c>
    </row>
    <row r="1379" spans="1:8">
      <c r="A1379" s="29" t="s">
        <v>412</v>
      </c>
      <c r="B1379" s="29" t="s">
        <v>413</v>
      </c>
      <c r="C1379" s="29" t="s">
        <v>1195</v>
      </c>
      <c r="D1379" s="29" t="s">
        <v>1073</v>
      </c>
      <c r="E1379" s="29"/>
      <c r="F1379" s="29"/>
      <c r="G1379" s="29"/>
      <c r="H1379" s="29">
        <f t="shared" si="21"/>
        <v>0</v>
      </c>
    </row>
    <row r="1380" spans="1:8">
      <c r="A1380" s="29" t="s">
        <v>412</v>
      </c>
      <c r="B1380" s="29" t="s">
        <v>413</v>
      </c>
      <c r="C1380" s="29" t="s">
        <v>726</v>
      </c>
      <c r="D1380" s="29" t="s">
        <v>1073</v>
      </c>
      <c r="E1380" s="29"/>
      <c r="F1380" s="29"/>
      <c r="G1380" s="29"/>
      <c r="H1380" s="29">
        <f t="shared" si="21"/>
        <v>0</v>
      </c>
    </row>
    <row r="1381" spans="1:8">
      <c r="A1381" s="29" t="s">
        <v>414</v>
      </c>
      <c r="B1381" s="29" t="s">
        <v>415</v>
      </c>
      <c r="C1381" s="29" t="s">
        <v>639</v>
      </c>
      <c r="D1381" s="29" t="s">
        <v>1073</v>
      </c>
      <c r="E1381" s="29"/>
      <c r="F1381" s="29"/>
      <c r="G1381" s="29"/>
      <c r="H1381" s="29">
        <f t="shared" si="21"/>
        <v>0</v>
      </c>
    </row>
    <row r="1382" spans="1:8">
      <c r="A1382" s="29" t="s">
        <v>414</v>
      </c>
      <c r="B1382" s="29" t="s">
        <v>415</v>
      </c>
      <c r="C1382" s="29" t="s">
        <v>1781</v>
      </c>
      <c r="D1382" s="29" t="s">
        <v>1398</v>
      </c>
      <c r="E1382" s="29">
        <v>5</v>
      </c>
      <c r="F1382" s="29"/>
      <c r="G1382" s="29"/>
      <c r="H1382" s="29">
        <f t="shared" si="21"/>
        <v>5</v>
      </c>
    </row>
    <row r="1383" spans="1:8">
      <c r="A1383" s="29" t="s">
        <v>414</v>
      </c>
      <c r="B1383" s="29" t="s">
        <v>415</v>
      </c>
      <c r="C1383" s="29" t="s">
        <v>1194</v>
      </c>
      <c r="D1383" s="29" t="s">
        <v>1073</v>
      </c>
      <c r="E1383" s="29">
        <v>3</v>
      </c>
      <c r="F1383" s="29">
        <v>4</v>
      </c>
      <c r="G1383" s="29"/>
      <c r="H1383" s="29">
        <f t="shared" si="21"/>
        <v>7</v>
      </c>
    </row>
    <row r="1384" spans="1:8">
      <c r="A1384" s="29" t="s">
        <v>414</v>
      </c>
      <c r="B1384" s="29" t="s">
        <v>415</v>
      </c>
      <c r="C1384" s="29" t="s">
        <v>740</v>
      </c>
      <c r="D1384" s="29" t="s">
        <v>1073</v>
      </c>
      <c r="E1384" s="29">
        <v>3</v>
      </c>
      <c r="F1384" s="29"/>
      <c r="G1384" s="29"/>
      <c r="H1384" s="29">
        <f t="shared" si="21"/>
        <v>3</v>
      </c>
    </row>
    <row r="1385" spans="1:8">
      <c r="A1385" s="29" t="s">
        <v>414</v>
      </c>
      <c r="B1385" s="29" t="s">
        <v>415</v>
      </c>
      <c r="C1385" s="29" t="s">
        <v>750</v>
      </c>
      <c r="D1385" s="29" t="s">
        <v>1073</v>
      </c>
      <c r="E1385" s="29"/>
      <c r="F1385" s="29"/>
      <c r="G1385" s="29"/>
      <c r="H1385" s="29">
        <f t="shared" si="21"/>
        <v>0</v>
      </c>
    </row>
    <row r="1386" spans="1:8">
      <c r="A1386" s="29" t="s">
        <v>414</v>
      </c>
      <c r="B1386" s="29" t="s">
        <v>415</v>
      </c>
      <c r="C1386" s="29" t="s">
        <v>1193</v>
      </c>
      <c r="D1386" s="29" t="s">
        <v>1073</v>
      </c>
      <c r="E1386" s="29"/>
      <c r="F1386" s="29"/>
      <c r="G1386" s="29"/>
      <c r="H1386" s="29">
        <f t="shared" si="21"/>
        <v>0</v>
      </c>
    </row>
    <row r="1387" spans="1:8">
      <c r="A1387" s="29" t="s">
        <v>414</v>
      </c>
      <c r="B1387" s="29" t="s">
        <v>415</v>
      </c>
      <c r="C1387" s="29" t="s">
        <v>1192</v>
      </c>
      <c r="D1387" s="29" t="s">
        <v>1073</v>
      </c>
      <c r="E1387" s="29"/>
      <c r="F1387" s="29"/>
      <c r="G1387" s="29"/>
      <c r="H1387" s="29">
        <f t="shared" si="21"/>
        <v>0</v>
      </c>
    </row>
    <row r="1388" spans="1:8">
      <c r="A1388" s="29" t="s">
        <v>414</v>
      </c>
      <c r="B1388" s="29" t="s">
        <v>415</v>
      </c>
      <c r="C1388" s="29" t="s">
        <v>1192</v>
      </c>
      <c r="D1388" s="29" t="s">
        <v>1074</v>
      </c>
      <c r="E1388" s="29"/>
      <c r="F1388" s="29"/>
      <c r="G1388" s="29"/>
      <c r="H1388" s="29">
        <f t="shared" si="21"/>
        <v>0</v>
      </c>
    </row>
    <row r="1389" spans="1:8">
      <c r="A1389" s="29" t="s">
        <v>414</v>
      </c>
      <c r="B1389" s="29" t="s">
        <v>415</v>
      </c>
      <c r="C1389" s="29" t="s">
        <v>554</v>
      </c>
      <c r="D1389" s="29" t="s">
        <v>1074</v>
      </c>
      <c r="E1389" s="29"/>
      <c r="F1389" s="29"/>
      <c r="G1389" s="29"/>
      <c r="H1389" s="29">
        <f t="shared" si="21"/>
        <v>0</v>
      </c>
    </row>
    <row r="1390" spans="1:8">
      <c r="A1390" s="29" t="s">
        <v>414</v>
      </c>
      <c r="B1390" s="29" t="s">
        <v>415</v>
      </c>
      <c r="C1390" s="29" t="s">
        <v>823</v>
      </c>
      <c r="D1390" s="29" t="s">
        <v>1073</v>
      </c>
      <c r="E1390" s="29"/>
      <c r="F1390" s="29"/>
      <c r="G1390" s="29"/>
      <c r="H1390" s="29">
        <f t="shared" si="21"/>
        <v>0</v>
      </c>
    </row>
    <row r="1391" spans="1:8">
      <c r="A1391" s="29" t="s">
        <v>414</v>
      </c>
      <c r="B1391" s="29" t="s">
        <v>415</v>
      </c>
      <c r="C1391" s="29" t="s">
        <v>823</v>
      </c>
      <c r="D1391" s="29" t="s">
        <v>1074</v>
      </c>
      <c r="E1391" s="29"/>
      <c r="F1391" s="29"/>
      <c r="G1391" s="29"/>
      <c r="H1391" s="29">
        <f t="shared" si="21"/>
        <v>0</v>
      </c>
    </row>
    <row r="1392" spans="1:8">
      <c r="A1392" s="29" t="s">
        <v>414</v>
      </c>
      <c r="B1392" s="29" t="s">
        <v>415</v>
      </c>
      <c r="C1392" s="29" t="s">
        <v>845</v>
      </c>
      <c r="D1392" s="29" t="s">
        <v>1191</v>
      </c>
      <c r="E1392" s="29"/>
      <c r="F1392" s="29"/>
      <c r="G1392" s="29"/>
      <c r="H1392" s="29">
        <f t="shared" si="21"/>
        <v>0</v>
      </c>
    </row>
    <row r="1393" spans="1:8">
      <c r="A1393" s="29" t="s">
        <v>414</v>
      </c>
      <c r="B1393" s="29" t="s">
        <v>415</v>
      </c>
      <c r="C1393" s="29" t="s">
        <v>845</v>
      </c>
      <c r="D1393" s="29" t="s">
        <v>1073</v>
      </c>
      <c r="E1393" s="29"/>
      <c r="F1393" s="29"/>
      <c r="G1393" s="29"/>
      <c r="H1393" s="29">
        <f t="shared" si="21"/>
        <v>0</v>
      </c>
    </row>
    <row r="1394" spans="1:8">
      <c r="A1394" s="29" t="s">
        <v>414</v>
      </c>
      <c r="B1394" s="29" t="s">
        <v>415</v>
      </c>
      <c r="C1394" s="29" t="s">
        <v>845</v>
      </c>
      <c r="D1394" s="29" t="s">
        <v>1074</v>
      </c>
      <c r="E1394" s="29"/>
      <c r="F1394" s="29"/>
      <c r="G1394" s="29"/>
      <c r="H1394" s="29">
        <f t="shared" si="21"/>
        <v>0</v>
      </c>
    </row>
    <row r="1395" spans="1:8">
      <c r="A1395" s="29" t="s">
        <v>414</v>
      </c>
      <c r="B1395" s="29" t="s">
        <v>415</v>
      </c>
      <c r="C1395" s="29" t="s">
        <v>853</v>
      </c>
      <c r="D1395" s="29" t="s">
        <v>1073</v>
      </c>
      <c r="E1395" s="29"/>
      <c r="F1395" s="29"/>
      <c r="G1395" s="29"/>
      <c r="H1395" s="29">
        <f t="shared" si="21"/>
        <v>0</v>
      </c>
    </row>
    <row r="1396" spans="1:8">
      <c r="A1396" s="29" t="s">
        <v>414</v>
      </c>
      <c r="B1396" s="29" t="s">
        <v>415</v>
      </c>
      <c r="C1396" s="29" t="s">
        <v>557</v>
      </c>
      <c r="D1396" s="29" t="s">
        <v>1073</v>
      </c>
      <c r="E1396" s="29"/>
      <c r="F1396" s="29"/>
      <c r="G1396" s="29"/>
      <c r="H1396" s="29">
        <f t="shared" si="21"/>
        <v>0</v>
      </c>
    </row>
    <row r="1397" spans="1:8">
      <c r="A1397" s="29" t="s">
        <v>414</v>
      </c>
      <c r="B1397" s="29" t="s">
        <v>415</v>
      </c>
      <c r="C1397" s="29" t="s">
        <v>892</v>
      </c>
      <c r="D1397" s="29" t="s">
        <v>1073</v>
      </c>
      <c r="E1397" s="29">
        <v>2</v>
      </c>
      <c r="F1397" s="29"/>
      <c r="G1397" s="29"/>
      <c r="H1397" s="29">
        <f t="shared" si="21"/>
        <v>2</v>
      </c>
    </row>
    <row r="1398" spans="1:8">
      <c r="A1398" s="29" t="s">
        <v>416</v>
      </c>
      <c r="B1398" s="29" t="s">
        <v>417</v>
      </c>
      <c r="C1398" s="29" t="s">
        <v>497</v>
      </c>
      <c r="D1398" s="29" t="s">
        <v>1073</v>
      </c>
      <c r="E1398" s="29"/>
      <c r="F1398" s="29">
        <v>183</v>
      </c>
      <c r="G1398" s="29"/>
      <c r="H1398" s="29">
        <f t="shared" si="21"/>
        <v>183</v>
      </c>
    </row>
    <row r="1399" spans="1:8">
      <c r="A1399" s="29" t="s">
        <v>416</v>
      </c>
      <c r="B1399" s="29" t="s">
        <v>417</v>
      </c>
      <c r="C1399" s="29" t="s">
        <v>1190</v>
      </c>
      <c r="D1399" s="29" t="s">
        <v>1073</v>
      </c>
      <c r="E1399" s="29"/>
      <c r="F1399" s="29"/>
      <c r="G1399" s="29"/>
      <c r="H1399" s="29">
        <f t="shared" si="21"/>
        <v>0</v>
      </c>
    </row>
    <row r="1400" spans="1:8">
      <c r="A1400" s="29" t="s">
        <v>416</v>
      </c>
      <c r="B1400" s="29" t="s">
        <v>417</v>
      </c>
      <c r="C1400" s="29" t="s">
        <v>1189</v>
      </c>
      <c r="D1400" s="29" t="s">
        <v>1073</v>
      </c>
      <c r="E1400" s="29"/>
      <c r="F1400" s="29"/>
      <c r="G1400" s="29"/>
      <c r="H1400" s="29">
        <f t="shared" si="21"/>
        <v>0</v>
      </c>
    </row>
    <row r="1401" spans="1:8">
      <c r="A1401" s="29" t="s">
        <v>416</v>
      </c>
      <c r="B1401" s="29" t="s">
        <v>417</v>
      </c>
      <c r="C1401" s="29" t="s">
        <v>1188</v>
      </c>
      <c r="D1401" s="29" t="s">
        <v>1073</v>
      </c>
      <c r="E1401" s="29"/>
      <c r="F1401" s="29"/>
      <c r="G1401" s="29"/>
      <c r="H1401" s="29">
        <f t="shared" si="21"/>
        <v>0</v>
      </c>
    </row>
    <row r="1402" spans="1:8">
      <c r="A1402" s="29" t="s">
        <v>416</v>
      </c>
      <c r="B1402" s="29" t="s">
        <v>417</v>
      </c>
      <c r="C1402" s="29" t="s">
        <v>876</v>
      </c>
      <c r="D1402" s="29" t="s">
        <v>1074</v>
      </c>
      <c r="E1402" s="29"/>
      <c r="F1402" s="29"/>
      <c r="G1402" s="29"/>
      <c r="H1402" s="29">
        <f t="shared" si="21"/>
        <v>0</v>
      </c>
    </row>
    <row r="1403" spans="1:8">
      <c r="A1403" s="29" t="s">
        <v>416</v>
      </c>
      <c r="B1403" s="29" t="s">
        <v>417</v>
      </c>
      <c r="C1403" s="29" t="s">
        <v>1187</v>
      </c>
      <c r="D1403" s="29" t="s">
        <v>1073</v>
      </c>
      <c r="E1403" s="29"/>
      <c r="F1403" s="29"/>
      <c r="G1403" s="29"/>
      <c r="H1403" s="29">
        <f t="shared" si="21"/>
        <v>0</v>
      </c>
    </row>
    <row r="1404" spans="1:8">
      <c r="A1404" s="29" t="s">
        <v>416</v>
      </c>
      <c r="B1404" s="29" t="s">
        <v>417</v>
      </c>
      <c r="C1404" s="29" t="s">
        <v>1186</v>
      </c>
      <c r="D1404" s="29" t="s">
        <v>1073</v>
      </c>
      <c r="E1404" s="29"/>
      <c r="F1404" s="29"/>
      <c r="G1404" s="29"/>
      <c r="H1404" s="29">
        <f t="shared" si="21"/>
        <v>0</v>
      </c>
    </row>
    <row r="1405" spans="1:8">
      <c r="A1405" s="29" t="s">
        <v>416</v>
      </c>
      <c r="B1405" s="29" t="s">
        <v>417</v>
      </c>
      <c r="C1405" s="29" t="s">
        <v>912</v>
      </c>
      <c r="D1405" s="29" t="s">
        <v>1073</v>
      </c>
      <c r="E1405" s="29"/>
      <c r="F1405" s="29"/>
      <c r="G1405" s="29"/>
      <c r="H1405" s="29">
        <f t="shared" si="21"/>
        <v>0</v>
      </c>
    </row>
    <row r="1406" spans="1:8">
      <c r="A1406" s="29" t="s">
        <v>416</v>
      </c>
      <c r="B1406" s="29" t="s">
        <v>417</v>
      </c>
      <c r="C1406" s="29" t="s">
        <v>913</v>
      </c>
      <c r="D1406" s="29" t="s">
        <v>1073</v>
      </c>
      <c r="E1406" s="29"/>
      <c r="F1406" s="29"/>
      <c r="G1406" s="29"/>
      <c r="H1406" s="29">
        <f t="shared" si="21"/>
        <v>0</v>
      </c>
    </row>
    <row r="1407" spans="1:8">
      <c r="A1407" s="29" t="s">
        <v>416</v>
      </c>
      <c r="B1407" s="29" t="s">
        <v>417</v>
      </c>
      <c r="C1407" s="29" t="s">
        <v>923</v>
      </c>
      <c r="D1407" s="29" t="s">
        <v>1073</v>
      </c>
      <c r="E1407" s="29"/>
      <c r="F1407" s="29"/>
      <c r="G1407" s="29"/>
      <c r="H1407" s="29">
        <f t="shared" si="21"/>
        <v>0</v>
      </c>
    </row>
    <row r="1408" spans="1:8">
      <c r="A1408" s="29" t="s">
        <v>416</v>
      </c>
      <c r="B1408" s="29" t="s">
        <v>417</v>
      </c>
      <c r="C1408" s="29" t="s">
        <v>559</v>
      </c>
      <c r="D1408" s="29" t="s">
        <v>1074</v>
      </c>
      <c r="E1408" s="29"/>
      <c r="F1408" s="29"/>
      <c r="G1408" s="29"/>
      <c r="H1408" s="29">
        <f t="shared" si="21"/>
        <v>0</v>
      </c>
    </row>
    <row r="1409" spans="1:8">
      <c r="A1409" s="29" t="s">
        <v>416</v>
      </c>
      <c r="B1409" s="29" t="s">
        <v>417</v>
      </c>
      <c r="C1409" s="29" t="s">
        <v>1185</v>
      </c>
      <c r="D1409" s="29" t="s">
        <v>1073</v>
      </c>
      <c r="E1409" s="29"/>
      <c r="F1409" s="29"/>
      <c r="G1409" s="29"/>
      <c r="H1409" s="29">
        <f t="shared" si="21"/>
        <v>0</v>
      </c>
    </row>
    <row r="1410" spans="1:8">
      <c r="A1410" s="29" t="s">
        <v>416</v>
      </c>
      <c r="B1410" s="29" t="s">
        <v>417</v>
      </c>
      <c r="C1410" s="29" t="s">
        <v>1184</v>
      </c>
      <c r="D1410" s="29" t="s">
        <v>1074</v>
      </c>
      <c r="E1410" s="29"/>
      <c r="F1410" s="29"/>
      <c r="G1410" s="29"/>
      <c r="H1410" s="29">
        <f t="shared" si="21"/>
        <v>0</v>
      </c>
    </row>
    <row r="1411" spans="1:8">
      <c r="A1411" s="29" t="s">
        <v>416</v>
      </c>
      <c r="B1411" s="29" t="s">
        <v>417</v>
      </c>
      <c r="C1411" s="29" t="s">
        <v>1183</v>
      </c>
      <c r="D1411" s="29" t="s">
        <v>1073</v>
      </c>
      <c r="E1411" s="29"/>
      <c r="F1411" s="29"/>
      <c r="G1411" s="29"/>
      <c r="H1411" s="29">
        <f t="shared" si="21"/>
        <v>0</v>
      </c>
    </row>
    <row r="1412" spans="1:8">
      <c r="A1412" s="29" t="s">
        <v>416</v>
      </c>
      <c r="B1412" s="29" t="s">
        <v>417</v>
      </c>
      <c r="C1412" s="29" t="s">
        <v>1183</v>
      </c>
      <c r="D1412" s="29" t="s">
        <v>1074</v>
      </c>
      <c r="E1412" s="29"/>
      <c r="F1412" s="29"/>
      <c r="G1412" s="29"/>
      <c r="H1412" s="29">
        <f t="shared" si="21"/>
        <v>0</v>
      </c>
    </row>
    <row r="1413" spans="1:8">
      <c r="A1413" s="29" t="s">
        <v>416</v>
      </c>
      <c r="B1413" s="29" t="s">
        <v>417</v>
      </c>
      <c r="C1413" s="29" t="s">
        <v>951</v>
      </c>
      <c r="D1413" s="29" t="s">
        <v>1073</v>
      </c>
      <c r="E1413" s="29"/>
      <c r="F1413" s="29"/>
      <c r="G1413" s="29"/>
      <c r="H1413" s="29">
        <f t="shared" si="21"/>
        <v>0</v>
      </c>
    </row>
    <row r="1414" spans="1:8">
      <c r="A1414" s="29" t="s">
        <v>416</v>
      </c>
      <c r="B1414" s="29" t="s">
        <v>417</v>
      </c>
      <c r="C1414" s="29" t="s">
        <v>952</v>
      </c>
      <c r="D1414" s="29" t="s">
        <v>1073</v>
      </c>
      <c r="E1414" s="29"/>
      <c r="F1414" s="29"/>
      <c r="G1414" s="29"/>
      <c r="H1414" s="29">
        <f t="shared" si="21"/>
        <v>0</v>
      </c>
    </row>
    <row r="1415" spans="1:8">
      <c r="A1415" s="29" t="s">
        <v>416</v>
      </c>
      <c r="B1415" s="29" t="s">
        <v>417</v>
      </c>
      <c r="C1415" s="29" t="s">
        <v>954</v>
      </c>
      <c r="D1415" s="29" t="s">
        <v>1074</v>
      </c>
      <c r="E1415" s="29"/>
      <c r="F1415" s="29"/>
      <c r="G1415" s="29"/>
      <c r="H1415" s="29">
        <f t="shared" si="21"/>
        <v>0</v>
      </c>
    </row>
    <row r="1416" spans="1:8">
      <c r="A1416" s="29" t="s">
        <v>416</v>
      </c>
      <c r="B1416" s="29" t="s">
        <v>417</v>
      </c>
      <c r="C1416" s="29" t="s">
        <v>1182</v>
      </c>
      <c r="D1416" s="29" t="s">
        <v>1073</v>
      </c>
      <c r="E1416" s="29"/>
      <c r="F1416" s="29"/>
      <c r="G1416" s="29"/>
      <c r="H1416" s="29">
        <f t="shared" si="21"/>
        <v>0</v>
      </c>
    </row>
    <row r="1417" spans="1:8">
      <c r="A1417" s="29" t="s">
        <v>416</v>
      </c>
      <c r="B1417" s="29" t="s">
        <v>417</v>
      </c>
      <c r="C1417" s="29" t="s">
        <v>1181</v>
      </c>
      <c r="D1417" s="29" t="s">
        <v>1073</v>
      </c>
      <c r="E1417" s="29"/>
      <c r="F1417" s="29"/>
      <c r="G1417" s="29"/>
      <c r="H1417" s="29">
        <f t="shared" si="21"/>
        <v>0</v>
      </c>
    </row>
    <row r="1418" spans="1:8">
      <c r="A1418" s="29" t="s">
        <v>416</v>
      </c>
      <c r="B1418" s="29" t="s">
        <v>417</v>
      </c>
      <c r="C1418" s="29" t="s">
        <v>1181</v>
      </c>
      <c r="D1418" s="29" t="s">
        <v>1074</v>
      </c>
      <c r="E1418" s="29"/>
      <c r="F1418" s="29"/>
      <c r="G1418" s="29"/>
      <c r="H1418" s="29">
        <f t="shared" si="21"/>
        <v>0</v>
      </c>
    </row>
    <row r="1419" spans="1:8">
      <c r="A1419" s="29" t="s">
        <v>416</v>
      </c>
      <c r="B1419" s="29" t="s">
        <v>417</v>
      </c>
      <c r="C1419" s="29" t="s">
        <v>963</v>
      </c>
      <c r="D1419" s="29" t="s">
        <v>1073</v>
      </c>
      <c r="E1419" s="29"/>
      <c r="F1419" s="29"/>
      <c r="G1419" s="29"/>
      <c r="H1419" s="29">
        <f t="shared" si="21"/>
        <v>0</v>
      </c>
    </row>
    <row r="1420" spans="1:8">
      <c r="A1420" s="29" t="s">
        <v>416</v>
      </c>
      <c r="B1420" s="29" t="s">
        <v>417</v>
      </c>
      <c r="C1420" s="29" t="s">
        <v>965</v>
      </c>
      <c r="D1420" s="29" t="s">
        <v>1073</v>
      </c>
      <c r="E1420" s="29"/>
      <c r="F1420" s="29"/>
      <c r="G1420" s="29"/>
      <c r="H1420" s="29">
        <f t="shared" si="21"/>
        <v>0</v>
      </c>
    </row>
    <row r="1421" spans="1:8">
      <c r="A1421" s="29" t="s">
        <v>416</v>
      </c>
      <c r="B1421" s="29" t="s">
        <v>417</v>
      </c>
      <c r="C1421" s="29" t="s">
        <v>1180</v>
      </c>
      <c r="D1421" s="29" t="s">
        <v>1074</v>
      </c>
      <c r="E1421" s="29"/>
      <c r="F1421" s="29"/>
      <c r="G1421" s="29"/>
      <c r="H1421" s="29">
        <f t="shared" si="21"/>
        <v>0</v>
      </c>
    </row>
    <row r="1422" spans="1:8">
      <c r="A1422" s="29" t="s">
        <v>416</v>
      </c>
      <c r="B1422" s="29" t="s">
        <v>417</v>
      </c>
      <c r="C1422" s="29" t="s">
        <v>1179</v>
      </c>
      <c r="D1422" s="29" t="s">
        <v>1073</v>
      </c>
      <c r="E1422" s="29"/>
      <c r="F1422" s="29"/>
      <c r="G1422" s="29"/>
      <c r="H1422" s="29">
        <f t="shared" si="21"/>
        <v>0</v>
      </c>
    </row>
    <row r="1423" spans="1:8">
      <c r="A1423" s="29" t="s">
        <v>416</v>
      </c>
      <c r="B1423" s="29" t="s">
        <v>417</v>
      </c>
      <c r="C1423" s="29" t="s">
        <v>1178</v>
      </c>
      <c r="D1423" s="29" t="s">
        <v>1073</v>
      </c>
      <c r="E1423" s="29"/>
      <c r="F1423" s="29"/>
      <c r="G1423" s="29"/>
      <c r="H1423" s="29">
        <f t="shared" si="21"/>
        <v>0</v>
      </c>
    </row>
    <row r="1424" spans="1:8">
      <c r="A1424" s="29" t="s">
        <v>416</v>
      </c>
      <c r="B1424" s="29" t="s">
        <v>417</v>
      </c>
      <c r="C1424" s="29" t="s">
        <v>978</v>
      </c>
      <c r="D1424" s="29" t="s">
        <v>1073</v>
      </c>
      <c r="E1424" s="29"/>
      <c r="F1424" s="29"/>
      <c r="G1424" s="29"/>
      <c r="H1424" s="29">
        <f t="shared" si="21"/>
        <v>0</v>
      </c>
    </row>
    <row r="1425" spans="1:8">
      <c r="A1425" s="29" t="s">
        <v>416</v>
      </c>
      <c r="B1425" s="29" t="s">
        <v>417</v>
      </c>
      <c r="C1425" s="29" t="s">
        <v>978</v>
      </c>
      <c r="D1425" s="29" t="s">
        <v>1074</v>
      </c>
      <c r="E1425" s="29"/>
      <c r="F1425" s="29"/>
      <c r="G1425" s="29"/>
      <c r="H1425" s="29">
        <f t="shared" si="21"/>
        <v>0</v>
      </c>
    </row>
    <row r="1426" spans="1:8">
      <c r="A1426" s="29" t="s">
        <v>416</v>
      </c>
      <c r="B1426" s="29" t="s">
        <v>417</v>
      </c>
      <c r="C1426" s="29" t="s">
        <v>1177</v>
      </c>
      <c r="D1426" s="29" t="s">
        <v>1074</v>
      </c>
      <c r="E1426" s="29"/>
      <c r="F1426" s="29"/>
      <c r="G1426" s="29"/>
      <c r="H1426" s="29">
        <f t="shared" si="21"/>
        <v>0</v>
      </c>
    </row>
    <row r="1427" spans="1:8">
      <c r="A1427" s="29" t="s">
        <v>416</v>
      </c>
      <c r="B1427" s="29" t="s">
        <v>417</v>
      </c>
      <c r="C1427" s="29" t="s">
        <v>980</v>
      </c>
      <c r="D1427" s="29" t="s">
        <v>1073</v>
      </c>
      <c r="E1427" s="29"/>
      <c r="F1427" s="29"/>
      <c r="G1427" s="29"/>
      <c r="H1427" s="29">
        <f t="shared" si="21"/>
        <v>0</v>
      </c>
    </row>
    <row r="1428" spans="1:8">
      <c r="A1428" s="29" t="s">
        <v>416</v>
      </c>
      <c r="B1428" s="29" t="s">
        <v>417</v>
      </c>
      <c r="C1428" s="29" t="s">
        <v>572</v>
      </c>
      <c r="D1428" s="29" t="s">
        <v>1074</v>
      </c>
      <c r="E1428" s="29"/>
      <c r="F1428" s="29"/>
      <c r="G1428" s="29"/>
      <c r="H1428" s="29">
        <f t="shared" si="21"/>
        <v>0</v>
      </c>
    </row>
    <row r="1429" spans="1:8">
      <c r="A1429" s="29" t="s">
        <v>416</v>
      </c>
      <c r="B1429" s="29" t="s">
        <v>417</v>
      </c>
      <c r="C1429" s="29" t="s">
        <v>1176</v>
      </c>
      <c r="D1429" s="29" t="s">
        <v>1175</v>
      </c>
      <c r="E1429" s="29"/>
      <c r="F1429" s="29"/>
      <c r="G1429" s="29"/>
      <c r="H1429" s="29">
        <f t="shared" si="21"/>
        <v>0</v>
      </c>
    </row>
    <row r="1430" spans="1:8">
      <c r="A1430" s="29" t="s">
        <v>416</v>
      </c>
      <c r="B1430" s="29" t="s">
        <v>417</v>
      </c>
      <c r="C1430" s="29" t="s">
        <v>1174</v>
      </c>
      <c r="D1430" s="29" t="s">
        <v>1073</v>
      </c>
      <c r="E1430" s="29"/>
      <c r="F1430" s="29"/>
      <c r="G1430" s="29"/>
      <c r="H1430" s="29">
        <f t="shared" si="21"/>
        <v>0</v>
      </c>
    </row>
    <row r="1431" spans="1:8">
      <c r="A1431" s="29" t="s">
        <v>416</v>
      </c>
      <c r="B1431" s="29" t="s">
        <v>417</v>
      </c>
      <c r="C1431" s="29" t="s">
        <v>1174</v>
      </c>
      <c r="D1431" s="29" t="s">
        <v>1074</v>
      </c>
      <c r="E1431" s="29"/>
      <c r="F1431" s="29"/>
      <c r="G1431" s="29"/>
      <c r="H1431" s="29">
        <f t="shared" si="21"/>
        <v>0</v>
      </c>
    </row>
    <row r="1432" spans="1:8">
      <c r="A1432" s="29" t="s">
        <v>416</v>
      </c>
      <c r="B1432" s="29" t="s">
        <v>417</v>
      </c>
      <c r="C1432" s="29" t="s">
        <v>583</v>
      </c>
      <c r="D1432" s="29" t="s">
        <v>1074</v>
      </c>
      <c r="E1432" s="29"/>
      <c r="F1432" s="29"/>
      <c r="G1432" s="29"/>
      <c r="H1432" s="29">
        <f t="shared" ref="H1432:H1495" si="22">E1432+F1432+G1432</f>
        <v>0</v>
      </c>
    </row>
    <row r="1433" spans="1:8">
      <c r="A1433" s="29" t="s">
        <v>416</v>
      </c>
      <c r="B1433" s="29" t="s">
        <v>417</v>
      </c>
      <c r="C1433" s="29" t="s">
        <v>1038</v>
      </c>
      <c r="D1433" s="29" t="s">
        <v>1074</v>
      </c>
      <c r="E1433" s="29"/>
      <c r="F1433" s="29"/>
      <c r="G1433" s="29"/>
      <c r="H1433" s="29">
        <f t="shared" si="22"/>
        <v>0</v>
      </c>
    </row>
    <row r="1434" spans="1:8">
      <c r="A1434" s="29" t="s">
        <v>418</v>
      </c>
      <c r="B1434" s="29" t="s">
        <v>419</v>
      </c>
      <c r="C1434" s="29" t="s">
        <v>702</v>
      </c>
      <c r="D1434" s="29" t="s">
        <v>1073</v>
      </c>
      <c r="E1434" s="29"/>
      <c r="F1434" s="29"/>
      <c r="G1434" s="29"/>
      <c r="H1434" s="29">
        <f t="shared" si="22"/>
        <v>0</v>
      </c>
    </row>
    <row r="1435" spans="1:8">
      <c r="A1435" s="29" t="s">
        <v>418</v>
      </c>
      <c r="B1435" s="29" t="s">
        <v>419</v>
      </c>
      <c r="C1435" s="29" t="s">
        <v>1172</v>
      </c>
      <c r="D1435" s="29" t="s">
        <v>1077</v>
      </c>
      <c r="E1435" s="29">
        <v>3</v>
      </c>
      <c r="F1435" s="29">
        <v>6</v>
      </c>
      <c r="G1435" s="29"/>
      <c r="H1435" s="29">
        <f t="shared" si="22"/>
        <v>9</v>
      </c>
    </row>
    <row r="1436" spans="1:8">
      <c r="A1436" s="29" t="s">
        <v>420</v>
      </c>
      <c r="B1436" s="29" t="s">
        <v>421</v>
      </c>
      <c r="C1436" s="29" t="s">
        <v>702</v>
      </c>
      <c r="D1436" s="29" t="s">
        <v>1073</v>
      </c>
      <c r="E1436" s="29"/>
      <c r="F1436" s="29"/>
      <c r="G1436" s="29"/>
      <c r="H1436" s="29">
        <f t="shared" si="22"/>
        <v>0</v>
      </c>
    </row>
    <row r="1437" spans="1:8">
      <c r="A1437" s="29" t="s">
        <v>420</v>
      </c>
      <c r="B1437" s="29" t="s">
        <v>421</v>
      </c>
      <c r="C1437" s="29" t="s">
        <v>508</v>
      </c>
      <c r="D1437" s="29" t="s">
        <v>1112</v>
      </c>
      <c r="E1437" s="29"/>
      <c r="F1437" s="29"/>
      <c r="G1437" s="29"/>
      <c r="H1437" s="29">
        <f t="shared" si="22"/>
        <v>0</v>
      </c>
    </row>
    <row r="1438" spans="1:8">
      <c r="A1438" s="29" t="s">
        <v>420</v>
      </c>
      <c r="B1438" s="29" t="s">
        <v>421</v>
      </c>
      <c r="C1438" s="29" t="s">
        <v>510</v>
      </c>
      <c r="D1438" s="29" t="s">
        <v>1112</v>
      </c>
      <c r="E1438" s="29"/>
      <c r="F1438" s="29"/>
      <c r="G1438" s="29"/>
      <c r="H1438" s="29">
        <f t="shared" si="22"/>
        <v>0</v>
      </c>
    </row>
    <row r="1439" spans="1:8">
      <c r="A1439" s="29" t="s">
        <v>420</v>
      </c>
      <c r="B1439" s="29" t="s">
        <v>421</v>
      </c>
      <c r="C1439" s="29" t="s">
        <v>522</v>
      </c>
      <c r="D1439" s="29" t="s">
        <v>1075</v>
      </c>
      <c r="E1439" s="29">
        <v>11</v>
      </c>
      <c r="F1439" s="29"/>
      <c r="G1439" s="29"/>
      <c r="H1439" s="29">
        <f t="shared" si="22"/>
        <v>11</v>
      </c>
    </row>
    <row r="1440" spans="1:8">
      <c r="A1440" s="29" t="s">
        <v>420</v>
      </c>
      <c r="B1440" s="29" t="s">
        <v>421</v>
      </c>
      <c r="C1440" s="29" t="s">
        <v>844</v>
      </c>
      <c r="D1440" s="29" t="s">
        <v>1073</v>
      </c>
      <c r="E1440" s="29"/>
      <c r="F1440" s="29"/>
      <c r="G1440" s="29"/>
      <c r="H1440" s="29">
        <f t="shared" si="22"/>
        <v>0</v>
      </c>
    </row>
    <row r="1441" spans="1:8">
      <c r="A1441" s="29" t="s">
        <v>420</v>
      </c>
      <c r="B1441" s="29" t="s">
        <v>421</v>
      </c>
      <c r="C1441" s="29" t="s">
        <v>857</v>
      </c>
      <c r="D1441" s="29" t="s">
        <v>1073</v>
      </c>
      <c r="E1441" s="29"/>
      <c r="F1441" s="29"/>
      <c r="G1441" s="29"/>
      <c r="H1441" s="29">
        <f t="shared" si="22"/>
        <v>0</v>
      </c>
    </row>
    <row r="1442" spans="1:8">
      <c r="A1442" s="29" t="s">
        <v>420</v>
      </c>
      <c r="B1442" s="29" t="s">
        <v>421</v>
      </c>
      <c r="C1442" s="29" t="s">
        <v>859</v>
      </c>
      <c r="D1442" s="29" t="s">
        <v>1073</v>
      </c>
      <c r="E1442" s="29"/>
      <c r="F1442" s="29"/>
      <c r="G1442" s="29"/>
      <c r="H1442" s="29">
        <f t="shared" si="22"/>
        <v>0</v>
      </c>
    </row>
    <row r="1443" spans="1:8">
      <c r="A1443" s="29" t="s">
        <v>420</v>
      </c>
      <c r="B1443" s="29" t="s">
        <v>421</v>
      </c>
      <c r="C1443" s="29" t="s">
        <v>864</v>
      </c>
      <c r="D1443" s="29" t="s">
        <v>1074</v>
      </c>
      <c r="E1443" s="29"/>
      <c r="F1443" s="29"/>
      <c r="G1443" s="29"/>
      <c r="H1443" s="29">
        <f t="shared" si="22"/>
        <v>0</v>
      </c>
    </row>
    <row r="1444" spans="1:8">
      <c r="A1444" s="29" t="s">
        <v>420</v>
      </c>
      <c r="B1444" s="29" t="s">
        <v>421</v>
      </c>
      <c r="C1444" s="29" t="s">
        <v>865</v>
      </c>
      <c r="D1444" s="29" t="s">
        <v>1073</v>
      </c>
      <c r="E1444" s="29"/>
      <c r="F1444" s="29"/>
      <c r="G1444" s="29"/>
      <c r="H1444" s="29">
        <f t="shared" si="22"/>
        <v>0</v>
      </c>
    </row>
    <row r="1445" spans="1:8">
      <c r="A1445" s="29" t="s">
        <v>420</v>
      </c>
      <c r="B1445" s="29" t="s">
        <v>421</v>
      </c>
      <c r="C1445" s="29" t="s">
        <v>906</v>
      </c>
      <c r="D1445" s="29" t="s">
        <v>1073</v>
      </c>
      <c r="E1445" s="29"/>
      <c r="F1445" s="29"/>
      <c r="G1445" s="29"/>
      <c r="H1445" s="29">
        <f t="shared" si="22"/>
        <v>0</v>
      </c>
    </row>
    <row r="1446" spans="1:8">
      <c r="A1446" s="29" t="s">
        <v>420</v>
      </c>
      <c r="B1446" s="29" t="s">
        <v>421</v>
      </c>
      <c r="C1446" s="29" t="s">
        <v>933</v>
      </c>
      <c r="D1446" s="29" t="s">
        <v>1073</v>
      </c>
      <c r="E1446" s="29"/>
      <c r="F1446" s="29"/>
      <c r="G1446" s="29"/>
      <c r="H1446" s="29">
        <f t="shared" si="22"/>
        <v>0</v>
      </c>
    </row>
    <row r="1447" spans="1:8">
      <c r="A1447" s="29" t="s">
        <v>420</v>
      </c>
      <c r="B1447" s="29" t="s">
        <v>421</v>
      </c>
      <c r="C1447" s="29" t="s">
        <v>959</v>
      </c>
      <c r="D1447" s="29" t="s">
        <v>1074</v>
      </c>
      <c r="E1447" s="29"/>
      <c r="F1447" s="29"/>
      <c r="G1447" s="29"/>
      <c r="H1447" s="29">
        <f t="shared" si="22"/>
        <v>0</v>
      </c>
    </row>
    <row r="1448" spans="1:8">
      <c r="A1448" s="29" t="s">
        <v>420</v>
      </c>
      <c r="B1448" s="29" t="s">
        <v>421</v>
      </c>
      <c r="C1448" s="29" t="s">
        <v>1169</v>
      </c>
      <c r="D1448" s="29" t="s">
        <v>1073</v>
      </c>
      <c r="E1448" s="29"/>
      <c r="F1448" s="29"/>
      <c r="G1448" s="29"/>
      <c r="H1448" s="29">
        <f t="shared" si="22"/>
        <v>0</v>
      </c>
    </row>
    <row r="1449" spans="1:8">
      <c r="A1449" s="29" t="s">
        <v>420</v>
      </c>
      <c r="B1449" s="29" t="s">
        <v>421</v>
      </c>
      <c r="C1449" s="29" t="s">
        <v>1135</v>
      </c>
      <c r="D1449" s="29" t="s">
        <v>1073</v>
      </c>
      <c r="E1449" s="29"/>
      <c r="F1449" s="29"/>
      <c r="G1449" s="29"/>
      <c r="H1449" s="29">
        <f t="shared" si="22"/>
        <v>0</v>
      </c>
    </row>
    <row r="1450" spans="1:8">
      <c r="A1450" s="29" t="s">
        <v>422</v>
      </c>
      <c r="B1450" s="29" t="s">
        <v>423</v>
      </c>
      <c r="C1450" s="29" t="s">
        <v>702</v>
      </c>
      <c r="D1450" s="29" t="s">
        <v>1073</v>
      </c>
      <c r="E1450" s="29"/>
      <c r="F1450" s="29"/>
      <c r="G1450" s="29"/>
      <c r="H1450" s="29">
        <f t="shared" si="22"/>
        <v>0</v>
      </c>
    </row>
    <row r="1451" spans="1:8">
      <c r="A1451" s="29" t="s">
        <v>422</v>
      </c>
      <c r="B1451" s="29" t="s">
        <v>423</v>
      </c>
      <c r="C1451" s="29" t="s">
        <v>534</v>
      </c>
      <c r="D1451" s="29" t="s">
        <v>1073</v>
      </c>
      <c r="E1451" s="29"/>
      <c r="F1451" s="29"/>
      <c r="G1451" s="29"/>
      <c r="H1451" s="29">
        <f t="shared" si="22"/>
        <v>0</v>
      </c>
    </row>
    <row r="1452" spans="1:8">
      <c r="A1452" s="29" t="s">
        <v>422</v>
      </c>
      <c r="B1452" s="29" t="s">
        <v>423</v>
      </c>
      <c r="C1452" s="29" t="s">
        <v>1166</v>
      </c>
      <c r="D1452" s="29" t="s">
        <v>1073</v>
      </c>
      <c r="E1452" s="29"/>
      <c r="F1452" s="29"/>
      <c r="G1452" s="29"/>
      <c r="H1452" s="29">
        <f t="shared" si="22"/>
        <v>0</v>
      </c>
    </row>
    <row r="1453" spans="1:8">
      <c r="A1453" s="29" t="s">
        <v>422</v>
      </c>
      <c r="B1453" s="29" t="s">
        <v>423</v>
      </c>
      <c r="C1453" s="29" t="s">
        <v>1165</v>
      </c>
      <c r="D1453" s="29" t="s">
        <v>1073</v>
      </c>
      <c r="E1453" s="29"/>
      <c r="F1453" s="29"/>
      <c r="G1453" s="29"/>
      <c r="H1453" s="29">
        <f t="shared" si="22"/>
        <v>0</v>
      </c>
    </row>
    <row r="1454" spans="1:8">
      <c r="A1454" s="29" t="s">
        <v>424</v>
      </c>
      <c r="B1454" s="29" t="s">
        <v>425</v>
      </c>
      <c r="C1454" s="29" t="s">
        <v>702</v>
      </c>
      <c r="D1454" s="29" t="s">
        <v>1073</v>
      </c>
      <c r="E1454" s="29"/>
      <c r="F1454" s="29"/>
      <c r="G1454" s="29"/>
      <c r="H1454" s="29">
        <f t="shared" si="22"/>
        <v>0</v>
      </c>
    </row>
    <row r="1455" spans="1:8">
      <c r="A1455" s="29" t="s">
        <v>424</v>
      </c>
      <c r="B1455" s="29" t="s">
        <v>425</v>
      </c>
      <c r="C1455" s="29" t="s">
        <v>715</v>
      </c>
      <c r="D1455" s="29" t="s">
        <v>1073</v>
      </c>
      <c r="E1455" s="29"/>
      <c r="F1455" s="29"/>
      <c r="G1455" s="29"/>
      <c r="H1455" s="29">
        <f t="shared" si="22"/>
        <v>0</v>
      </c>
    </row>
    <row r="1456" spans="1:8">
      <c r="A1456" s="29" t="s">
        <v>424</v>
      </c>
      <c r="B1456" s="29" t="s">
        <v>425</v>
      </c>
      <c r="C1456" s="29" t="s">
        <v>552</v>
      </c>
      <c r="D1456" s="29" t="s">
        <v>1075</v>
      </c>
      <c r="E1456" s="29"/>
      <c r="F1456" s="29"/>
      <c r="G1456" s="29"/>
      <c r="H1456" s="29">
        <f t="shared" si="22"/>
        <v>0</v>
      </c>
    </row>
    <row r="1457" spans="1:8">
      <c r="A1457" s="29" t="s">
        <v>426</v>
      </c>
      <c r="B1457" s="29" t="s">
        <v>427</v>
      </c>
      <c r="C1457" s="29" t="s">
        <v>1163</v>
      </c>
      <c r="D1457" s="29" t="s">
        <v>1073</v>
      </c>
      <c r="E1457" s="29"/>
      <c r="F1457" s="29"/>
      <c r="G1457" s="29"/>
      <c r="H1457" s="29">
        <f t="shared" si="22"/>
        <v>0</v>
      </c>
    </row>
    <row r="1458" spans="1:8">
      <c r="A1458" s="29" t="s">
        <v>426</v>
      </c>
      <c r="B1458" s="29" t="s">
        <v>427</v>
      </c>
      <c r="C1458" s="29" t="s">
        <v>493</v>
      </c>
      <c r="D1458" s="29" t="s">
        <v>1101</v>
      </c>
      <c r="E1458" s="29"/>
      <c r="F1458" s="29"/>
      <c r="G1458" s="29"/>
      <c r="H1458" s="29">
        <f t="shared" si="22"/>
        <v>0</v>
      </c>
    </row>
    <row r="1459" spans="1:8">
      <c r="A1459" s="29" t="s">
        <v>426</v>
      </c>
      <c r="B1459" s="29" t="s">
        <v>427</v>
      </c>
      <c r="C1459" s="29" t="s">
        <v>1751</v>
      </c>
      <c r="D1459" s="29" t="s">
        <v>1398</v>
      </c>
      <c r="E1459" s="29">
        <v>14</v>
      </c>
      <c r="F1459" s="29"/>
      <c r="G1459" s="29"/>
      <c r="H1459" s="29">
        <f t="shared" si="22"/>
        <v>14</v>
      </c>
    </row>
    <row r="1460" spans="1:8">
      <c r="A1460" s="29" t="s">
        <v>426</v>
      </c>
      <c r="B1460" s="29" t="s">
        <v>427</v>
      </c>
      <c r="C1460" s="29" t="s">
        <v>1707</v>
      </c>
      <c r="D1460" s="29" t="s">
        <v>1398</v>
      </c>
      <c r="E1460" s="29">
        <v>7</v>
      </c>
      <c r="F1460" s="29"/>
      <c r="G1460" s="29"/>
      <c r="H1460" s="29">
        <f t="shared" si="22"/>
        <v>7</v>
      </c>
    </row>
    <row r="1461" spans="1:8">
      <c r="A1461" s="29" t="s">
        <v>426</v>
      </c>
      <c r="B1461" s="29" t="s">
        <v>427</v>
      </c>
      <c r="C1461" s="29" t="s">
        <v>1782</v>
      </c>
      <c r="D1461" s="29" t="s">
        <v>1398</v>
      </c>
      <c r="E1461" s="29">
        <v>8</v>
      </c>
      <c r="F1461" s="29">
        <v>108</v>
      </c>
      <c r="G1461" s="29"/>
      <c r="H1461" s="29">
        <f t="shared" si="22"/>
        <v>116</v>
      </c>
    </row>
    <row r="1462" spans="1:8">
      <c r="A1462" s="29" t="s">
        <v>426</v>
      </c>
      <c r="B1462" s="29" t="s">
        <v>427</v>
      </c>
      <c r="C1462" s="29" t="s">
        <v>1487</v>
      </c>
      <c r="D1462" s="29" t="s">
        <v>1074</v>
      </c>
      <c r="E1462" s="29"/>
      <c r="F1462" s="29"/>
      <c r="G1462" s="29"/>
      <c r="H1462" s="29">
        <f t="shared" si="22"/>
        <v>0</v>
      </c>
    </row>
    <row r="1463" spans="1:8">
      <c r="A1463" s="29" t="s">
        <v>426</v>
      </c>
      <c r="B1463" s="29" t="s">
        <v>427</v>
      </c>
      <c r="C1463" s="29" t="s">
        <v>524</v>
      </c>
      <c r="D1463" s="29" t="s">
        <v>1074</v>
      </c>
      <c r="E1463" s="29"/>
      <c r="F1463" s="29"/>
      <c r="G1463" s="29"/>
      <c r="H1463" s="29">
        <f t="shared" si="22"/>
        <v>0</v>
      </c>
    </row>
    <row r="1464" spans="1:8">
      <c r="A1464" s="29" t="s">
        <v>426</v>
      </c>
      <c r="B1464" s="29" t="s">
        <v>427</v>
      </c>
      <c r="C1464" s="29" t="s">
        <v>1162</v>
      </c>
      <c r="D1464" s="29" t="s">
        <v>1073</v>
      </c>
      <c r="E1464" s="29"/>
      <c r="F1464" s="29"/>
      <c r="G1464" s="29"/>
      <c r="H1464" s="29">
        <f t="shared" si="22"/>
        <v>0</v>
      </c>
    </row>
    <row r="1465" spans="1:8">
      <c r="A1465" s="29" t="s">
        <v>426</v>
      </c>
      <c r="B1465" s="29" t="s">
        <v>427</v>
      </c>
      <c r="C1465" s="29" t="s">
        <v>1161</v>
      </c>
      <c r="D1465" s="29" t="s">
        <v>1073</v>
      </c>
      <c r="E1465" s="29"/>
      <c r="F1465" s="29"/>
      <c r="G1465" s="29"/>
      <c r="H1465" s="29">
        <f t="shared" si="22"/>
        <v>0</v>
      </c>
    </row>
    <row r="1466" spans="1:8">
      <c r="A1466" s="29" t="s">
        <v>426</v>
      </c>
      <c r="B1466" s="29" t="s">
        <v>427</v>
      </c>
      <c r="C1466" s="29" t="s">
        <v>1161</v>
      </c>
      <c r="D1466" s="29" t="s">
        <v>1074</v>
      </c>
      <c r="E1466" s="29"/>
      <c r="F1466" s="29"/>
      <c r="G1466" s="29"/>
      <c r="H1466" s="29">
        <f t="shared" si="22"/>
        <v>0</v>
      </c>
    </row>
    <row r="1467" spans="1:8">
      <c r="A1467" s="29" t="s">
        <v>426</v>
      </c>
      <c r="B1467" s="29" t="s">
        <v>427</v>
      </c>
      <c r="C1467" s="29" t="s">
        <v>1160</v>
      </c>
      <c r="D1467" s="29" t="s">
        <v>1074</v>
      </c>
      <c r="E1467" s="29"/>
      <c r="F1467" s="29"/>
      <c r="G1467" s="29"/>
      <c r="H1467" s="29">
        <f t="shared" si="22"/>
        <v>0</v>
      </c>
    </row>
    <row r="1468" spans="1:8">
      <c r="A1468" s="29" t="s">
        <v>426</v>
      </c>
      <c r="B1468" s="29" t="s">
        <v>427</v>
      </c>
      <c r="C1468" s="29" t="s">
        <v>1159</v>
      </c>
      <c r="D1468" s="29" t="s">
        <v>1073</v>
      </c>
      <c r="E1468" s="29"/>
      <c r="F1468" s="29">
        <v>1</v>
      </c>
      <c r="G1468" s="29">
        <v>2</v>
      </c>
      <c r="H1468" s="29">
        <f t="shared" si="22"/>
        <v>3</v>
      </c>
    </row>
    <row r="1469" spans="1:8">
      <c r="A1469" s="29" t="s">
        <v>426</v>
      </c>
      <c r="B1469" s="29" t="s">
        <v>427</v>
      </c>
      <c r="C1469" s="29" t="s">
        <v>1159</v>
      </c>
      <c r="D1469" s="29" t="s">
        <v>1074</v>
      </c>
      <c r="E1469" s="29"/>
      <c r="F1469" s="29">
        <v>22</v>
      </c>
      <c r="G1469" s="29"/>
      <c r="H1469" s="29">
        <f t="shared" si="22"/>
        <v>22</v>
      </c>
    </row>
    <row r="1470" spans="1:8">
      <c r="A1470" s="29" t="s">
        <v>426</v>
      </c>
      <c r="B1470" s="29" t="s">
        <v>427</v>
      </c>
      <c r="C1470" s="29" t="s">
        <v>552</v>
      </c>
      <c r="D1470" s="29" t="s">
        <v>1073</v>
      </c>
      <c r="E1470" s="29"/>
      <c r="F1470" s="29"/>
      <c r="G1470" s="29"/>
      <c r="H1470" s="29">
        <f t="shared" si="22"/>
        <v>0</v>
      </c>
    </row>
    <row r="1471" spans="1:8">
      <c r="A1471" s="29" t="s">
        <v>426</v>
      </c>
      <c r="B1471" s="29" t="s">
        <v>427</v>
      </c>
      <c r="C1471" s="29" t="s">
        <v>553</v>
      </c>
      <c r="D1471" s="29" t="s">
        <v>1101</v>
      </c>
      <c r="E1471" s="29"/>
      <c r="F1471" s="29"/>
      <c r="G1471" s="29"/>
      <c r="H1471" s="29">
        <f t="shared" si="22"/>
        <v>0</v>
      </c>
    </row>
    <row r="1472" spans="1:8">
      <c r="A1472" s="29" t="s">
        <v>426</v>
      </c>
      <c r="B1472" s="29" t="s">
        <v>427</v>
      </c>
      <c r="C1472" s="29" t="s">
        <v>553</v>
      </c>
      <c r="D1472" s="29" t="s">
        <v>1074</v>
      </c>
      <c r="E1472" s="29"/>
      <c r="F1472" s="29"/>
      <c r="G1472" s="29"/>
      <c r="H1472" s="29">
        <f t="shared" si="22"/>
        <v>0</v>
      </c>
    </row>
    <row r="1473" spans="1:8">
      <c r="A1473" s="29" t="s">
        <v>426</v>
      </c>
      <c r="B1473" s="29" t="s">
        <v>427</v>
      </c>
      <c r="C1473" s="29" t="s">
        <v>1157</v>
      </c>
      <c r="D1473" s="29" t="s">
        <v>1074</v>
      </c>
      <c r="E1473" s="29"/>
      <c r="F1473" s="29"/>
      <c r="G1473" s="29"/>
      <c r="H1473" s="29">
        <f t="shared" si="22"/>
        <v>0</v>
      </c>
    </row>
    <row r="1474" spans="1:8">
      <c r="A1474" s="29" t="s">
        <v>428</v>
      </c>
      <c r="B1474" s="29" t="s">
        <v>429</v>
      </c>
      <c r="C1474" s="29" t="s">
        <v>1783</v>
      </c>
      <c r="D1474" s="29" t="s">
        <v>1074</v>
      </c>
      <c r="E1474" s="29"/>
      <c r="F1474" s="29"/>
      <c r="G1474" s="29"/>
      <c r="H1474" s="29">
        <f t="shared" si="22"/>
        <v>0</v>
      </c>
    </row>
    <row r="1475" spans="1:8">
      <c r="A1475" s="29" t="s">
        <v>428</v>
      </c>
      <c r="B1475" s="29" t="s">
        <v>429</v>
      </c>
      <c r="C1475" s="29" t="s">
        <v>495</v>
      </c>
      <c r="D1475" s="29" t="s">
        <v>1073</v>
      </c>
      <c r="E1475" s="29"/>
      <c r="F1475" s="29"/>
      <c r="G1475" s="29"/>
      <c r="H1475" s="29">
        <f t="shared" si="22"/>
        <v>0</v>
      </c>
    </row>
    <row r="1476" spans="1:8">
      <c r="A1476" s="29" t="s">
        <v>428</v>
      </c>
      <c r="B1476" s="29" t="s">
        <v>429</v>
      </c>
      <c r="C1476" s="29" t="s">
        <v>1154</v>
      </c>
      <c r="D1476" s="29" t="s">
        <v>1074</v>
      </c>
      <c r="E1476" s="29"/>
      <c r="F1476" s="29"/>
      <c r="G1476" s="29"/>
      <c r="H1476" s="29">
        <f t="shared" si="22"/>
        <v>0</v>
      </c>
    </row>
    <row r="1477" spans="1:8">
      <c r="A1477" s="29" t="s">
        <v>428</v>
      </c>
      <c r="B1477" s="29" t="s">
        <v>429</v>
      </c>
      <c r="C1477" s="29" t="s">
        <v>499</v>
      </c>
      <c r="D1477" s="29" t="s">
        <v>1073</v>
      </c>
      <c r="E1477" s="29"/>
      <c r="F1477" s="29">
        <v>3</v>
      </c>
      <c r="G1477" s="29"/>
      <c r="H1477" s="29">
        <f t="shared" si="22"/>
        <v>3</v>
      </c>
    </row>
    <row r="1478" spans="1:8">
      <c r="A1478" s="29" t="s">
        <v>428</v>
      </c>
      <c r="B1478" s="29" t="s">
        <v>429</v>
      </c>
      <c r="C1478" s="29" t="s">
        <v>524</v>
      </c>
      <c r="D1478" s="29" t="s">
        <v>1074</v>
      </c>
      <c r="E1478" s="29"/>
      <c r="F1478" s="29"/>
      <c r="G1478" s="29"/>
      <c r="H1478" s="29">
        <f t="shared" si="22"/>
        <v>0</v>
      </c>
    </row>
    <row r="1479" spans="1:8">
      <c r="A1479" s="29" t="s">
        <v>428</v>
      </c>
      <c r="B1479" s="29" t="s">
        <v>429</v>
      </c>
      <c r="C1479" s="29" t="s">
        <v>1153</v>
      </c>
      <c r="D1479" s="29" t="s">
        <v>1073</v>
      </c>
      <c r="E1479" s="29"/>
      <c r="F1479" s="29"/>
      <c r="G1479" s="29"/>
      <c r="H1479" s="29">
        <f t="shared" si="22"/>
        <v>0</v>
      </c>
    </row>
    <row r="1480" spans="1:8">
      <c r="A1480" s="29" t="s">
        <v>428</v>
      </c>
      <c r="B1480" s="29" t="s">
        <v>429</v>
      </c>
      <c r="C1480" s="29" t="s">
        <v>1152</v>
      </c>
      <c r="D1480" s="29" t="s">
        <v>1073</v>
      </c>
      <c r="E1480" s="29"/>
      <c r="F1480" s="29"/>
      <c r="G1480" s="29"/>
      <c r="H1480" s="29">
        <f t="shared" si="22"/>
        <v>0</v>
      </c>
    </row>
    <row r="1481" spans="1:8">
      <c r="A1481" s="29" t="s">
        <v>428</v>
      </c>
      <c r="B1481" s="29" t="s">
        <v>429</v>
      </c>
      <c r="C1481" s="29" t="s">
        <v>529</v>
      </c>
      <c r="D1481" s="29" t="s">
        <v>1073</v>
      </c>
      <c r="E1481" s="29"/>
      <c r="F1481" s="29"/>
      <c r="G1481" s="29"/>
      <c r="H1481" s="29">
        <f t="shared" si="22"/>
        <v>0</v>
      </c>
    </row>
    <row r="1482" spans="1:8">
      <c r="A1482" s="29" t="s">
        <v>428</v>
      </c>
      <c r="B1482" s="29" t="s">
        <v>429</v>
      </c>
      <c r="C1482" s="29" t="s">
        <v>532</v>
      </c>
      <c r="D1482" s="29" t="s">
        <v>1075</v>
      </c>
      <c r="E1482" s="29"/>
      <c r="F1482" s="29"/>
      <c r="G1482" s="29"/>
      <c r="H1482" s="29">
        <f t="shared" si="22"/>
        <v>0</v>
      </c>
    </row>
    <row r="1483" spans="1:8">
      <c r="A1483" s="29" t="s">
        <v>428</v>
      </c>
      <c r="B1483" s="29" t="s">
        <v>429</v>
      </c>
      <c r="C1483" s="29" t="s">
        <v>1151</v>
      </c>
      <c r="D1483" s="29" t="s">
        <v>1073</v>
      </c>
      <c r="E1483" s="29"/>
      <c r="F1483" s="29"/>
      <c r="G1483" s="29"/>
      <c r="H1483" s="29">
        <f t="shared" si="22"/>
        <v>0</v>
      </c>
    </row>
    <row r="1484" spans="1:8">
      <c r="A1484" s="29" t="s">
        <v>428</v>
      </c>
      <c r="B1484" s="29" t="s">
        <v>429</v>
      </c>
      <c r="C1484" s="29" t="s">
        <v>551</v>
      </c>
      <c r="D1484" s="29" t="s">
        <v>1075</v>
      </c>
      <c r="E1484" s="29"/>
      <c r="F1484" s="29"/>
      <c r="G1484" s="29"/>
      <c r="H1484" s="29">
        <f t="shared" si="22"/>
        <v>0</v>
      </c>
    </row>
    <row r="1485" spans="1:8">
      <c r="A1485" s="29" t="s">
        <v>428</v>
      </c>
      <c r="B1485" s="29" t="s">
        <v>429</v>
      </c>
      <c r="C1485" s="29" t="s">
        <v>819</v>
      </c>
      <c r="D1485" s="29" t="s">
        <v>1073</v>
      </c>
      <c r="E1485" s="29"/>
      <c r="F1485" s="29"/>
      <c r="G1485" s="29"/>
      <c r="H1485" s="29">
        <f t="shared" si="22"/>
        <v>0</v>
      </c>
    </row>
    <row r="1486" spans="1:8">
      <c r="A1486" s="29" t="s">
        <v>428</v>
      </c>
      <c r="B1486" s="29" t="s">
        <v>429</v>
      </c>
      <c r="C1486" s="29" t="s">
        <v>1150</v>
      </c>
      <c r="D1486" s="29" t="s">
        <v>1073</v>
      </c>
      <c r="E1486" s="29"/>
      <c r="F1486" s="29"/>
      <c r="G1486" s="29"/>
      <c r="H1486" s="29">
        <f t="shared" si="22"/>
        <v>0</v>
      </c>
    </row>
    <row r="1487" spans="1:8">
      <c r="A1487" s="29" t="s">
        <v>428</v>
      </c>
      <c r="B1487" s="29" t="s">
        <v>429</v>
      </c>
      <c r="C1487" s="29" t="s">
        <v>1149</v>
      </c>
      <c r="D1487" s="29" t="s">
        <v>1074</v>
      </c>
      <c r="E1487" s="29"/>
      <c r="F1487" s="29"/>
      <c r="G1487" s="29"/>
      <c r="H1487" s="29">
        <f t="shared" si="22"/>
        <v>0</v>
      </c>
    </row>
    <row r="1488" spans="1:8">
      <c r="A1488" s="29" t="s">
        <v>428</v>
      </c>
      <c r="B1488" s="29" t="s">
        <v>429</v>
      </c>
      <c r="C1488" s="29" t="s">
        <v>1107</v>
      </c>
      <c r="D1488" s="29" t="s">
        <v>1073</v>
      </c>
      <c r="E1488" s="29"/>
      <c r="F1488" s="29"/>
      <c r="G1488" s="29"/>
      <c r="H1488" s="29">
        <f t="shared" si="22"/>
        <v>0</v>
      </c>
    </row>
    <row r="1489" spans="1:8">
      <c r="A1489" s="29" t="s">
        <v>428</v>
      </c>
      <c r="B1489" s="29" t="s">
        <v>429</v>
      </c>
      <c r="C1489" s="29" t="s">
        <v>844</v>
      </c>
      <c r="D1489" s="29" t="s">
        <v>1073</v>
      </c>
      <c r="E1489" s="29"/>
      <c r="F1489" s="29"/>
      <c r="G1489" s="29"/>
      <c r="H1489" s="29">
        <f t="shared" si="22"/>
        <v>0</v>
      </c>
    </row>
    <row r="1490" spans="1:8">
      <c r="A1490" s="29" t="s">
        <v>428</v>
      </c>
      <c r="B1490" s="29" t="s">
        <v>429</v>
      </c>
      <c r="C1490" s="29" t="s">
        <v>1147</v>
      </c>
      <c r="D1490" s="29" t="s">
        <v>1073</v>
      </c>
      <c r="E1490" s="29"/>
      <c r="F1490" s="29"/>
      <c r="G1490" s="29"/>
      <c r="H1490" s="29">
        <f t="shared" si="22"/>
        <v>0</v>
      </c>
    </row>
    <row r="1491" spans="1:8">
      <c r="A1491" s="29" t="s">
        <v>428</v>
      </c>
      <c r="B1491" s="29" t="s">
        <v>429</v>
      </c>
      <c r="C1491" s="29" t="s">
        <v>1146</v>
      </c>
      <c r="D1491" s="29" t="s">
        <v>1073</v>
      </c>
      <c r="E1491" s="29"/>
      <c r="F1491" s="29"/>
      <c r="G1491" s="29"/>
      <c r="H1491" s="29">
        <f t="shared" si="22"/>
        <v>0</v>
      </c>
    </row>
    <row r="1492" spans="1:8">
      <c r="A1492" s="29" t="s">
        <v>428</v>
      </c>
      <c r="B1492" s="29" t="s">
        <v>429</v>
      </c>
      <c r="C1492" s="29" t="s">
        <v>897</v>
      </c>
      <c r="D1492" s="29" t="s">
        <v>1073</v>
      </c>
      <c r="E1492" s="29"/>
      <c r="F1492" s="29"/>
      <c r="G1492" s="29"/>
      <c r="H1492" s="29">
        <f t="shared" si="22"/>
        <v>0</v>
      </c>
    </row>
    <row r="1493" spans="1:8">
      <c r="A1493" s="29" t="s">
        <v>430</v>
      </c>
      <c r="B1493" s="29" t="s">
        <v>431</v>
      </c>
      <c r="C1493" s="29" t="s">
        <v>1784</v>
      </c>
      <c r="D1493" s="29" t="s">
        <v>1398</v>
      </c>
      <c r="E1493" s="29">
        <v>1</v>
      </c>
      <c r="F1493" s="29"/>
      <c r="G1493" s="29"/>
      <c r="H1493" s="29">
        <f t="shared" si="22"/>
        <v>1</v>
      </c>
    </row>
    <row r="1494" spans="1:8">
      <c r="A1494" s="29" t="s">
        <v>430</v>
      </c>
      <c r="B1494" s="29" t="s">
        <v>431</v>
      </c>
      <c r="C1494" s="29" t="s">
        <v>1142</v>
      </c>
      <c r="D1494" s="29" t="s">
        <v>1073</v>
      </c>
      <c r="E1494" s="29"/>
      <c r="F1494" s="29"/>
      <c r="G1494" s="29"/>
      <c r="H1494" s="29">
        <f t="shared" si="22"/>
        <v>0</v>
      </c>
    </row>
    <row r="1495" spans="1:8">
      <c r="A1495" s="29" t="s">
        <v>430</v>
      </c>
      <c r="B1495" s="29" t="s">
        <v>431</v>
      </c>
      <c r="C1495" s="29" t="s">
        <v>1142</v>
      </c>
      <c r="D1495" s="29" t="s">
        <v>1074</v>
      </c>
      <c r="E1495" s="29"/>
      <c r="F1495" s="29"/>
      <c r="G1495" s="29"/>
      <c r="H1495" s="29">
        <f t="shared" si="22"/>
        <v>0</v>
      </c>
    </row>
    <row r="1496" spans="1:8">
      <c r="A1496" s="29" t="s">
        <v>430</v>
      </c>
      <c r="B1496" s="29" t="s">
        <v>431</v>
      </c>
      <c r="C1496" s="29" t="s">
        <v>1141</v>
      </c>
      <c r="D1496" s="29" t="s">
        <v>1093</v>
      </c>
      <c r="E1496" s="29"/>
      <c r="F1496" s="29"/>
      <c r="G1496" s="29"/>
      <c r="H1496" s="29">
        <f t="shared" ref="H1496:H1559" si="23">E1496+F1496+G1496</f>
        <v>0</v>
      </c>
    </row>
    <row r="1497" spans="1:8">
      <c r="A1497" s="29" t="s">
        <v>430</v>
      </c>
      <c r="B1497" s="29" t="s">
        <v>431</v>
      </c>
      <c r="C1497" s="29" t="s">
        <v>762</v>
      </c>
      <c r="D1497" s="29" t="s">
        <v>1140</v>
      </c>
      <c r="E1497" s="29"/>
      <c r="F1497" s="29"/>
      <c r="G1497" s="29"/>
      <c r="H1497" s="29">
        <f t="shared" si="23"/>
        <v>0</v>
      </c>
    </row>
    <row r="1498" spans="1:8">
      <c r="A1498" s="29" t="s">
        <v>430</v>
      </c>
      <c r="B1498" s="29" t="s">
        <v>431</v>
      </c>
      <c r="C1498" s="29" t="s">
        <v>765</v>
      </c>
      <c r="D1498" s="29" t="s">
        <v>1073</v>
      </c>
      <c r="E1498" s="29"/>
      <c r="F1498" s="29"/>
      <c r="G1498" s="29"/>
      <c r="H1498" s="29">
        <f t="shared" si="23"/>
        <v>0</v>
      </c>
    </row>
    <row r="1499" spans="1:8">
      <c r="A1499" s="29" t="s">
        <v>430</v>
      </c>
      <c r="B1499" s="29" t="s">
        <v>431</v>
      </c>
      <c r="C1499" s="29" t="s">
        <v>1139</v>
      </c>
      <c r="D1499" s="29" t="s">
        <v>1073</v>
      </c>
      <c r="E1499" s="29"/>
      <c r="F1499" s="29"/>
      <c r="G1499" s="29"/>
      <c r="H1499" s="29">
        <f t="shared" si="23"/>
        <v>0</v>
      </c>
    </row>
    <row r="1500" spans="1:8">
      <c r="A1500" s="29" t="s">
        <v>430</v>
      </c>
      <c r="B1500" s="29" t="s">
        <v>431</v>
      </c>
      <c r="C1500" s="29" t="s">
        <v>1139</v>
      </c>
      <c r="D1500" s="29" t="s">
        <v>1074</v>
      </c>
      <c r="E1500" s="29"/>
      <c r="F1500" s="29"/>
      <c r="G1500" s="29"/>
      <c r="H1500" s="29">
        <f t="shared" si="23"/>
        <v>0</v>
      </c>
    </row>
    <row r="1501" spans="1:8">
      <c r="A1501" s="29" t="s">
        <v>430</v>
      </c>
      <c r="B1501" s="29" t="s">
        <v>431</v>
      </c>
      <c r="C1501" s="29" t="s">
        <v>555</v>
      </c>
      <c r="D1501" s="29" t="s">
        <v>1073</v>
      </c>
      <c r="E1501" s="29"/>
      <c r="F1501" s="29"/>
      <c r="G1501" s="29"/>
      <c r="H1501" s="29">
        <f t="shared" si="23"/>
        <v>0</v>
      </c>
    </row>
    <row r="1502" spans="1:8">
      <c r="A1502" s="29" t="s">
        <v>430</v>
      </c>
      <c r="B1502" s="29" t="s">
        <v>431</v>
      </c>
      <c r="C1502" s="29" t="s">
        <v>1137</v>
      </c>
      <c r="D1502" s="29" t="s">
        <v>1074</v>
      </c>
      <c r="E1502" s="29"/>
      <c r="F1502" s="29"/>
      <c r="G1502" s="29"/>
      <c r="H1502" s="29">
        <f t="shared" si="23"/>
        <v>0</v>
      </c>
    </row>
    <row r="1503" spans="1:8">
      <c r="A1503" s="29" t="s">
        <v>430</v>
      </c>
      <c r="B1503" s="29" t="s">
        <v>431</v>
      </c>
      <c r="C1503" s="29" t="s">
        <v>1135</v>
      </c>
      <c r="D1503" s="29" t="s">
        <v>1134</v>
      </c>
      <c r="E1503" s="29"/>
      <c r="F1503" s="29"/>
      <c r="G1503" s="29"/>
      <c r="H1503" s="29">
        <f t="shared" si="23"/>
        <v>0</v>
      </c>
    </row>
    <row r="1504" spans="1:8">
      <c r="A1504" s="29" t="s">
        <v>432</v>
      </c>
      <c r="B1504" s="29" t="s">
        <v>433</v>
      </c>
      <c r="C1504" s="29" t="s">
        <v>552</v>
      </c>
      <c r="D1504" s="29" t="s">
        <v>1075</v>
      </c>
      <c r="E1504" s="29"/>
      <c r="F1504" s="29"/>
      <c r="G1504" s="29"/>
      <c r="H1504" s="29">
        <f t="shared" si="23"/>
        <v>0</v>
      </c>
    </row>
    <row r="1505" spans="1:8">
      <c r="A1505" s="29" t="s">
        <v>432</v>
      </c>
      <c r="B1505" s="29" t="s">
        <v>433</v>
      </c>
      <c r="C1505" s="29" t="s">
        <v>834</v>
      </c>
      <c r="D1505" s="29" t="s">
        <v>1074</v>
      </c>
      <c r="E1505" s="29">
        <v>1</v>
      </c>
      <c r="F1505" s="29"/>
      <c r="G1505" s="29"/>
      <c r="H1505" s="29">
        <f t="shared" si="23"/>
        <v>1</v>
      </c>
    </row>
    <row r="1506" spans="1:8">
      <c r="A1506" s="29" t="s">
        <v>432</v>
      </c>
      <c r="B1506" s="29" t="s">
        <v>433</v>
      </c>
      <c r="C1506" s="29" t="s">
        <v>835</v>
      </c>
      <c r="D1506" s="29" t="s">
        <v>1073</v>
      </c>
      <c r="E1506" s="29"/>
      <c r="F1506" s="29"/>
      <c r="G1506" s="29"/>
      <c r="H1506" s="29">
        <f t="shared" si="23"/>
        <v>0</v>
      </c>
    </row>
    <row r="1507" spans="1:8">
      <c r="A1507" s="29" t="s">
        <v>432</v>
      </c>
      <c r="B1507" s="29" t="s">
        <v>433</v>
      </c>
      <c r="C1507" s="29" t="s">
        <v>859</v>
      </c>
      <c r="D1507" s="29" t="s">
        <v>1074</v>
      </c>
      <c r="E1507" s="29"/>
      <c r="F1507" s="29"/>
      <c r="G1507" s="29"/>
      <c r="H1507" s="29">
        <f t="shared" si="23"/>
        <v>0</v>
      </c>
    </row>
    <row r="1508" spans="1:8">
      <c r="A1508" s="29" t="s">
        <v>432</v>
      </c>
      <c r="B1508" s="29" t="s">
        <v>433</v>
      </c>
      <c r="C1508" s="29" t="s">
        <v>864</v>
      </c>
      <c r="D1508" s="29" t="s">
        <v>1073</v>
      </c>
      <c r="E1508" s="29"/>
      <c r="F1508" s="29"/>
      <c r="G1508" s="29"/>
      <c r="H1508" s="29">
        <f t="shared" si="23"/>
        <v>0</v>
      </c>
    </row>
    <row r="1509" spans="1:8">
      <c r="A1509" s="29" t="s">
        <v>432</v>
      </c>
      <c r="B1509" s="29" t="s">
        <v>433</v>
      </c>
      <c r="C1509" s="29" t="s">
        <v>864</v>
      </c>
      <c r="D1509" s="29" t="s">
        <v>1074</v>
      </c>
      <c r="E1509" s="29"/>
      <c r="F1509" s="29"/>
      <c r="G1509" s="29"/>
      <c r="H1509" s="29">
        <f t="shared" si="23"/>
        <v>0</v>
      </c>
    </row>
    <row r="1510" spans="1:8">
      <c r="A1510" s="29" t="s">
        <v>432</v>
      </c>
      <c r="B1510" s="29" t="s">
        <v>433</v>
      </c>
      <c r="C1510" s="29" t="s">
        <v>882</v>
      </c>
      <c r="D1510" s="29" t="s">
        <v>1073</v>
      </c>
      <c r="E1510" s="29"/>
      <c r="F1510" s="29"/>
      <c r="G1510" s="29"/>
      <c r="H1510" s="29">
        <f t="shared" si="23"/>
        <v>0</v>
      </c>
    </row>
    <row r="1511" spans="1:8">
      <c r="A1511" s="29" t="s">
        <v>432</v>
      </c>
      <c r="B1511" s="29" t="s">
        <v>433</v>
      </c>
      <c r="C1511" s="29" t="s">
        <v>906</v>
      </c>
      <c r="D1511" s="29" t="s">
        <v>1073</v>
      </c>
      <c r="E1511" s="29"/>
      <c r="F1511" s="29"/>
      <c r="G1511" s="29"/>
      <c r="H1511" s="29">
        <f t="shared" si="23"/>
        <v>0</v>
      </c>
    </row>
    <row r="1512" spans="1:8">
      <c r="A1512" s="29" t="s">
        <v>432</v>
      </c>
      <c r="B1512" s="29" t="s">
        <v>433</v>
      </c>
      <c r="C1512" s="29" t="s">
        <v>1133</v>
      </c>
      <c r="D1512" s="29" t="s">
        <v>1073</v>
      </c>
      <c r="E1512" s="29"/>
      <c r="F1512" s="29"/>
      <c r="G1512" s="29"/>
      <c r="H1512" s="29">
        <f t="shared" si="23"/>
        <v>0</v>
      </c>
    </row>
    <row r="1513" spans="1:8">
      <c r="A1513" s="29" t="s">
        <v>432</v>
      </c>
      <c r="B1513" s="29" t="s">
        <v>433</v>
      </c>
      <c r="C1513" s="29" t="s">
        <v>1001</v>
      </c>
      <c r="D1513" s="29" t="s">
        <v>1073</v>
      </c>
      <c r="E1513" s="29"/>
      <c r="F1513" s="29"/>
      <c r="G1513" s="29"/>
      <c r="H1513" s="29">
        <f t="shared" si="23"/>
        <v>0</v>
      </c>
    </row>
    <row r="1514" spans="1:8">
      <c r="A1514" s="29" t="s">
        <v>434</v>
      </c>
      <c r="B1514" s="29" t="s">
        <v>435</v>
      </c>
      <c r="C1514" s="29" t="s">
        <v>470</v>
      </c>
      <c r="D1514" s="29" t="s">
        <v>1074</v>
      </c>
      <c r="E1514" s="29"/>
      <c r="F1514" s="29"/>
      <c r="G1514" s="29"/>
      <c r="H1514" s="29">
        <f t="shared" si="23"/>
        <v>0</v>
      </c>
    </row>
    <row r="1515" spans="1:8">
      <c r="A1515" s="29" t="s">
        <v>434</v>
      </c>
      <c r="B1515" s="29" t="s">
        <v>435</v>
      </c>
      <c r="C1515" s="29" t="s">
        <v>1132</v>
      </c>
      <c r="D1515" s="29" t="s">
        <v>1073</v>
      </c>
      <c r="E1515" s="29"/>
      <c r="F1515" s="29"/>
      <c r="G1515" s="29"/>
      <c r="H1515" s="29">
        <f t="shared" si="23"/>
        <v>0</v>
      </c>
    </row>
    <row r="1516" spans="1:8">
      <c r="A1516" s="29" t="s">
        <v>434</v>
      </c>
      <c r="B1516" s="29" t="s">
        <v>435</v>
      </c>
      <c r="C1516" s="29" t="s">
        <v>680</v>
      </c>
      <c r="D1516" s="29" t="s">
        <v>1073</v>
      </c>
      <c r="E1516" s="29">
        <v>3</v>
      </c>
      <c r="F1516" s="29"/>
      <c r="G1516" s="29"/>
      <c r="H1516" s="29">
        <f t="shared" si="23"/>
        <v>3</v>
      </c>
    </row>
    <row r="1517" spans="1:8">
      <c r="A1517" s="29" t="s">
        <v>434</v>
      </c>
      <c r="B1517" s="29" t="s">
        <v>435</v>
      </c>
      <c r="C1517" s="29" t="s">
        <v>702</v>
      </c>
      <c r="D1517" s="29" t="s">
        <v>1073</v>
      </c>
      <c r="E1517" s="29"/>
      <c r="F1517" s="29"/>
      <c r="G1517" s="29"/>
      <c r="H1517" s="29">
        <f t="shared" si="23"/>
        <v>0</v>
      </c>
    </row>
    <row r="1518" spans="1:8">
      <c r="A1518" s="29" t="s">
        <v>434</v>
      </c>
      <c r="B1518" s="29" t="s">
        <v>435</v>
      </c>
      <c r="C1518" s="29" t="s">
        <v>705</v>
      </c>
      <c r="D1518" s="29" t="s">
        <v>1073</v>
      </c>
      <c r="E1518" s="29"/>
      <c r="F1518" s="29"/>
      <c r="G1518" s="29"/>
      <c r="H1518" s="29">
        <f t="shared" si="23"/>
        <v>0</v>
      </c>
    </row>
    <row r="1519" spans="1:8">
      <c r="A1519" s="29" t="s">
        <v>434</v>
      </c>
      <c r="B1519" s="29" t="s">
        <v>435</v>
      </c>
      <c r="C1519" s="29" t="s">
        <v>706</v>
      </c>
      <c r="D1519" s="29" t="s">
        <v>1073</v>
      </c>
      <c r="E1519" s="29"/>
      <c r="F1519" s="29"/>
      <c r="G1519" s="29"/>
      <c r="H1519" s="29">
        <f t="shared" si="23"/>
        <v>0</v>
      </c>
    </row>
    <row r="1520" spans="1:8">
      <c r="A1520" s="29" t="s">
        <v>434</v>
      </c>
      <c r="B1520" s="29" t="s">
        <v>435</v>
      </c>
      <c r="C1520" s="29" t="s">
        <v>707</v>
      </c>
      <c r="D1520" s="29" t="s">
        <v>1073</v>
      </c>
      <c r="E1520" s="29"/>
      <c r="F1520" s="29"/>
      <c r="G1520" s="29"/>
      <c r="H1520" s="29">
        <f t="shared" si="23"/>
        <v>0</v>
      </c>
    </row>
    <row r="1521" spans="1:8">
      <c r="A1521" s="29" t="s">
        <v>434</v>
      </c>
      <c r="B1521" s="29" t="s">
        <v>435</v>
      </c>
      <c r="C1521" s="29" t="s">
        <v>710</v>
      </c>
      <c r="D1521" s="29" t="s">
        <v>1073</v>
      </c>
      <c r="E1521" s="29"/>
      <c r="F1521" s="29"/>
      <c r="G1521" s="29"/>
      <c r="H1521" s="29">
        <f t="shared" si="23"/>
        <v>0</v>
      </c>
    </row>
    <row r="1522" spans="1:8">
      <c r="A1522" s="29" t="s">
        <v>434</v>
      </c>
      <c r="B1522" s="29" t="s">
        <v>435</v>
      </c>
      <c r="C1522" s="29" t="s">
        <v>726</v>
      </c>
      <c r="D1522" s="29" t="s">
        <v>1073</v>
      </c>
      <c r="E1522" s="29"/>
      <c r="F1522" s="29"/>
      <c r="G1522" s="29"/>
      <c r="H1522" s="29">
        <f t="shared" si="23"/>
        <v>0</v>
      </c>
    </row>
    <row r="1523" spans="1:8">
      <c r="A1523" s="29" t="s">
        <v>434</v>
      </c>
      <c r="B1523" s="29" t="s">
        <v>435</v>
      </c>
      <c r="C1523" s="29" t="s">
        <v>1129</v>
      </c>
      <c r="D1523" s="29" t="s">
        <v>1073</v>
      </c>
      <c r="E1523" s="29"/>
      <c r="F1523" s="29"/>
      <c r="G1523" s="29"/>
      <c r="H1523" s="29">
        <f t="shared" si="23"/>
        <v>0</v>
      </c>
    </row>
    <row r="1524" spans="1:8">
      <c r="A1524" s="29" t="s">
        <v>434</v>
      </c>
      <c r="B1524" s="29" t="s">
        <v>435</v>
      </c>
      <c r="C1524" s="29" t="s">
        <v>1128</v>
      </c>
      <c r="D1524" s="29" t="s">
        <v>1093</v>
      </c>
      <c r="E1524" s="29">
        <v>1</v>
      </c>
      <c r="F1524" s="29"/>
      <c r="G1524" s="29"/>
      <c r="H1524" s="29">
        <f t="shared" si="23"/>
        <v>1</v>
      </c>
    </row>
    <row r="1525" spans="1:8">
      <c r="A1525" s="29" t="s">
        <v>434</v>
      </c>
      <c r="B1525" s="29" t="s">
        <v>435</v>
      </c>
      <c r="C1525" s="29" t="s">
        <v>532</v>
      </c>
      <c r="D1525" s="29" t="s">
        <v>1073</v>
      </c>
      <c r="E1525" s="29"/>
      <c r="F1525" s="29"/>
      <c r="G1525" s="29"/>
      <c r="H1525" s="29">
        <f t="shared" si="23"/>
        <v>0</v>
      </c>
    </row>
    <row r="1526" spans="1:8">
      <c r="A1526" s="29" t="s">
        <v>434</v>
      </c>
      <c r="B1526" s="29" t="s">
        <v>435</v>
      </c>
      <c r="C1526" s="29" t="s">
        <v>760</v>
      </c>
      <c r="D1526" s="29" t="s">
        <v>1073</v>
      </c>
      <c r="E1526" s="29">
        <v>3</v>
      </c>
      <c r="F1526" s="29"/>
      <c r="G1526" s="29"/>
      <c r="H1526" s="29">
        <f t="shared" si="23"/>
        <v>3</v>
      </c>
    </row>
    <row r="1527" spans="1:8">
      <c r="A1527" s="29" t="s">
        <v>434</v>
      </c>
      <c r="B1527" s="29" t="s">
        <v>435</v>
      </c>
      <c r="C1527" s="29" t="s">
        <v>1126</v>
      </c>
      <c r="D1527" s="29" t="s">
        <v>1073</v>
      </c>
      <c r="E1527" s="29">
        <v>6</v>
      </c>
      <c r="F1527" s="29"/>
      <c r="G1527" s="29"/>
      <c r="H1527" s="29">
        <f t="shared" si="23"/>
        <v>6</v>
      </c>
    </row>
    <row r="1528" spans="1:8">
      <c r="A1528" s="29" t="s">
        <v>434</v>
      </c>
      <c r="B1528" s="29" t="s">
        <v>435</v>
      </c>
      <c r="C1528" s="29" t="s">
        <v>761</v>
      </c>
      <c r="D1528" s="29" t="s">
        <v>1073</v>
      </c>
      <c r="E1528" s="29"/>
      <c r="F1528" s="29"/>
      <c r="G1528" s="29"/>
      <c r="H1528" s="29">
        <f t="shared" si="23"/>
        <v>0</v>
      </c>
    </row>
    <row r="1529" spans="1:8">
      <c r="A1529" s="29" t="s">
        <v>434</v>
      </c>
      <c r="B1529" s="29" t="s">
        <v>435</v>
      </c>
      <c r="C1529" s="29" t="s">
        <v>761</v>
      </c>
      <c r="D1529" s="29" t="s">
        <v>1074</v>
      </c>
      <c r="E1529" s="29"/>
      <c r="F1529" s="29"/>
      <c r="G1529" s="29"/>
      <c r="H1529" s="29">
        <f t="shared" si="23"/>
        <v>0</v>
      </c>
    </row>
    <row r="1530" spans="1:8">
      <c r="A1530" s="29" t="s">
        <v>434</v>
      </c>
      <c r="B1530" s="29" t="s">
        <v>435</v>
      </c>
      <c r="C1530" s="29" t="s">
        <v>765</v>
      </c>
      <c r="D1530" s="29" t="s">
        <v>1073</v>
      </c>
      <c r="E1530" s="29"/>
      <c r="F1530" s="29"/>
      <c r="G1530" s="29"/>
      <c r="H1530" s="29">
        <f t="shared" si="23"/>
        <v>0</v>
      </c>
    </row>
    <row r="1531" spans="1:8">
      <c r="A1531" s="29" t="s">
        <v>434</v>
      </c>
      <c r="B1531" s="29" t="s">
        <v>435</v>
      </c>
      <c r="C1531" s="29" t="s">
        <v>1125</v>
      </c>
      <c r="D1531" s="29" t="s">
        <v>1074</v>
      </c>
      <c r="E1531" s="29"/>
      <c r="F1531" s="29"/>
      <c r="G1531" s="29"/>
      <c r="H1531" s="29">
        <f t="shared" si="23"/>
        <v>0</v>
      </c>
    </row>
    <row r="1532" spans="1:8">
      <c r="A1532" s="29" t="s">
        <v>434</v>
      </c>
      <c r="B1532" s="29" t="s">
        <v>435</v>
      </c>
      <c r="C1532" s="29" t="s">
        <v>1124</v>
      </c>
      <c r="D1532" s="29" t="s">
        <v>1074</v>
      </c>
      <c r="E1532" s="29"/>
      <c r="F1532" s="29"/>
      <c r="G1532" s="29"/>
      <c r="H1532" s="29">
        <f t="shared" si="23"/>
        <v>0</v>
      </c>
    </row>
    <row r="1533" spans="1:8">
      <c r="A1533" s="29" t="s">
        <v>434</v>
      </c>
      <c r="B1533" s="29" t="s">
        <v>435</v>
      </c>
      <c r="C1533" s="29" t="s">
        <v>1123</v>
      </c>
      <c r="D1533" s="29" t="s">
        <v>1073</v>
      </c>
      <c r="E1533" s="29"/>
      <c r="F1533" s="29"/>
      <c r="G1533" s="29"/>
      <c r="H1533" s="29">
        <f t="shared" si="23"/>
        <v>0</v>
      </c>
    </row>
    <row r="1534" spans="1:8">
      <c r="A1534" s="29" t="s">
        <v>434</v>
      </c>
      <c r="B1534" s="29" t="s">
        <v>435</v>
      </c>
      <c r="C1534" s="29" t="s">
        <v>819</v>
      </c>
      <c r="D1534" s="29" t="s">
        <v>1073</v>
      </c>
      <c r="E1534" s="29">
        <v>4</v>
      </c>
      <c r="F1534" s="29"/>
      <c r="G1534" s="29"/>
      <c r="H1534" s="29">
        <f t="shared" si="23"/>
        <v>4</v>
      </c>
    </row>
    <row r="1535" spans="1:8">
      <c r="A1535" s="29" t="s">
        <v>434</v>
      </c>
      <c r="B1535" s="29" t="s">
        <v>435</v>
      </c>
      <c r="C1535" s="29" t="s">
        <v>1121</v>
      </c>
      <c r="D1535" s="29" t="s">
        <v>1074</v>
      </c>
      <c r="E1535" s="29"/>
      <c r="F1535" s="29"/>
      <c r="G1535" s="29"/>
      <c r="H1535" s="29">
        <f t="shared" si="23"/>
        <v>0</v>
      </c>
    </row>
    <row r="1536" spans="1:8">
      <c r="A1536" s="29" t="s">
        <v>434</v>
      </c>
      <c r="B1536" s="29" t="s">
        <v>435</v>
      </c>
      <c r="C1536" s="29" t="s">
        <v>921</v>
      </c>
      <c r="D1536" s="29" t="s">
        <v>1073</v>
      </c>
      <c r="E1536" s="29"/>
      <c r="F1536" s="29"/>
      <c r="G1536" s="29"/>
      <c r="H1536" s="29">
        <f t="shared" si="23"/>
        <v>0</v>
      </c>
    </row>
    <row r="1537" spans="1:8">
      <c r="A1537" s="29" t="s">
        <v>434</v>
      </c>
      <c r="B1537" s="29" t="s">
        <v>435</v>
      </c>
      <c r="C1537" s="29" t="s">
        <v>921</v>
      </c>
      <c r="D1537" s="29" t="s">
        <v>1074</v>
      </c>
      <c r="E1537" s="29"/>
      <c r="F1537" s="29"/>
      <c r="G1537" s="29"/>
      <c r="H1537" s="29">
        <f t="shared" si="23"/>
        <v>0</v>
      </c>
    </row>
    <row r="1538" spans="1:8">
      <c r="A1538" s="29" t="s">
        <v>434</v>
      </c>
      <c r="B1538" s="29" t="s">
        <v>435</v>
      </c>
      <c r="C1538" s="29" t="s">
        <v>922</v>
      </c>
      <c r="D1538" s="29" t="s">
        <v>1073</v>
      </c>
      <c r="E1538" s="29"/>
      <c r="F1538" s="29"/>
      <c r="G1538" s="29"/>
      <c r="H1538" s="29">
        <f t="shared" si="23"/>
        <v>0</v>
      </c>
    </row>
    <row r="1539" spans="1:8">
      <c r="A1539" s="29" t="s">
        <v>434</v>
      </c>
      <c r="B1539" s="29" t="s">
        <v>435</v>
      </c>
      <c r="C1539" s="29" t="s">
        <v>922</v>
      </c>
      <c r="D1539" s="29" t="s">
        <v>1074</v>
      </c>
      <c r="E1539" s="29"/>
      <c r="F1539" s="29"/>
      <c r="G1539" s="29"/>
      <c r="H1539" s="29">
        <f t="shared" si="23"/>
        <v>0</v>
      </c>
    </row>
    <row r="1540" spans="1:8">
      <c r="A1540" s="29" t="s">
        <v>434</v>
      </c>
      <c r="B1540" s="29" t="s">
        <v>435</v>
      </c>
      <c r="C1540" s="29" t="s">
        <v>938</v>
      </c>
      <c r="D1540" s="29" t="s">
        <v>1073</v>
      </c>
      <c r="E1540" s="29"/>
      <c r="F1540" s="29"/>
      <c r="G1540" s="29"/>
      <c r="H1540" s="29">
        <f t="shared" si="23"/>
        <v>0</v>
      </c>
    </row>
    <row r="1541" spans="1:8">
      <c r="A1541" s="29" t="s">
        <v>434</v>
      </c>
      <c r="B1541" s="29" t="s">
        <v>435</v>
      </c>
      <c r="C1541" s="29" t="s">
        <v>940</v>
      </c>
      <c r="D1541" s="29" t="s">
        <v>1073</v>
      </c>
      <c r="E1541" s="29"/>
      <c r="F1541" s="29"/>
      <c r="G1541" s="29"/>
      <c r="H1541" s="29">
        <f t="shared" si="23"/>
        <v>0</v>
      </c>
    </row>
    <row r="1542" spans="1:8">
      <c r="A1542" s="29" t="s">
        <v>434</v>
      </c>
      <c r="B1542" s="29" t="s">
        <v>435</v>
      </c>
      <c r="C1542" s="29" t="s">
        <v>940</v>
      </c>
      <c r="D1542" s="29" t="s">
        <v>1074</v>
      </c>
      <c r="E1542" s="29"/>
      <c r="F1542" s="29"/>
      <c r="G1542" s="29"/>
      <c r="H1542" s="29">
        <f t="shared" si="23"/>
        <v>0</v>
      </c>
    </row>
    <row r="1543" spans="1:8">
      <c r="A1543" s="29" t="s">
        <v>434</v>
      </c>
      <c r="B1543" s="29" t="s">
        <v>435</v>
      </c>
      <c r="C1543" s="29" t="s">
        <v>1120</v>
      </c>
      <c r="D1543" s="29" t="s">
        <v>1073</v>
      </c>
      <c r="E1543" s="29"/>
      <c r="F1543" s="29"/>
      <c r="G1543" s="29"/>
      <c r="H1543" s="29">
        <f t="shared" si="23"/>
        <v>0</v>
      </c>
    </row>
    <row r="1544" spans="1:8">
      <c r="A1544" s="29" t="s">
        <v>434</v>
      </c>
      <c r="B1544" s="29" t="s">
        <v>435</v>
      </c>
      <c r="C1544" s="29" t="s">
        <v>1120</v>
      </c>
      <c r="D1544" s="29" t="s">
        <v>1074</v>
      </c>
      <c r="E1544" s="29"/>
      <c r="F1544" s="29"/>
      <c r="G1544" s="29"/>
      <c r="H1544" s="29">
        <f t="shared" si="23"/>
        <v>0</v>
      </c>
    </row>
    <row r="1545" spans="1:8">
      <c r="A1545" s="29" t="s">
        <v>434</v>
      </c>
      <c r="B1545" s="29" t="s">
        <v>435</v>
      </c>
      <c r="C1545" s="29" t="s">
        <v>1119</v>
      </c>
      <c r="D1545" s="29" t="s">
        <v>1073</v>
      </c>
      <c r="E1545" s="29"/>
      <c r="F1545" s="29"/>
      <c r="G1545" s="29"/>
      <c r="H1545" s="29">
        <f t="shared" si="23"/>
        <v>0</v>
      </c>
    </row>
    <row r="1546" spans="1:8">
      <c r="A1546" s="29" t="s">
        <v>434</v>
      </c>
      <c r="B1546" s="29" t="s">
        <v>435</v>
      </c>
      <c r="C1546" s="29" t="s">
        <v>985</v>
      </c>
      <c r="D1546" s="29" t="s">
        <v>1080</v>
      </c>
      <c r="E1546" s="29"/>
      <c r="F1546" s="29"/>
      <c r="G1546" s="29"/>
      <c r="H1546" s="29">
        <f t="shared" si="23"/>
        <v>0</v>
      </c>
    </row>
    <row r="1547" spans="1:8">
      <c r="A1547" s="29" t="s">
        <v>434</v>
      </c>
      <c r="B1547" s="29" t="s">
        <v>435</v>
      </c>
      <c r="C1547" s="29" t="s">
        <v>985</v>
      </c>
      <c r="D1547" s="29" t="s">
        <v>1074</v>
      </c>
      <c r="E1547" s="29"/>
      <c r="F1547" s="29"/>
      <c r="G1547" s="29"/>
      <c r="H1547" s="29">
        <f t="shared" si="23"/>
        <v>0</v>
      </c>
    </row>
    <row r="1548" spans="1:8">
      <c r="A1548" s="29" t="s">
        <v>434</v>
      </c>
      <c r="B1548" s="29" t="s">
        <v>435</v>
      </c>
      <c r="C1548" s="29" t="s">
        <v>996</v>
      </c>
      <c r="D1548" s="29" t="s">
        <v>1073</v>
      </c>
      <c r="E1548" s="29"/>
      <c r="F1548" s="29"/>
      <c r="G1548" s="29"/>
      <c r="H1548" s="29">
        <f t="shared" si="23"/>
        <v>0</v>
      </c>
    </row>
    <row r="1549" spans="1:8">
      <c r="A1549" s="29" t="s">
        <v>434</v>
      </c>
      <c r="B1549" s="29" t="s">
        <v>435</v>
      </c>
      <c r="C1549" s="29" t="s">
        <v>996</v>
      </c>
      <c r="D1549" s="29" t="s">
        <v>1074</v>
      </c>
      <c r="E1549" s="29"/>
      <c r="F1549" s="29"/>
      <c r="G1549" s="29"/>
      <c r="H1549" s="29">
        <f t="shared" si="23"/>
        <v>0</v>
      </c>
    </row>
    <row r="1550" spans="1:8">
      <c r="A1550" s="29" t="s">
        <v>434</v>
      </c>
      <c r="B1550" s="29" t="s">
        <v>435</v>
      </c>
      <c r="C1550" s="29" t="s">
        <v>1118</v>
      </c>
      <c r="D1550" s="29" t="s">
        <v>1080</v>
      </c>
      <c r="E1550" s="29"/>
      <c r="F1550" s="29"/>
      <c r="G1550" s="29"/>
      <c r="H1550" s="29">
        <f t="shared" si="23"/>
        <v>0</v>
      </c>
    </row>
    <row r="1551" spans="1:8">
      <c r="A1551" s="29" t="s">
        <v>436</v>
      </c>
      <c r="B1551" s="29" t="s">
        <v>437</v>
      </c>
      <c r="C1551" s="29" t="s">
        <v>1785</v>
      </c>
      <c r="D1551" s="29" t="s">
        <v>1074</v>
      </c>
      <c r="E1551" s="29"/>
      <c r="F1551" s="29"/>
      <c r="G1551" s="29"/>
      <c r="H1551" s="29">
        <f t="shared" si="23"/>
        <v>0</v>
      </c>
    </row>
    <row r="1552" spans="1:8">
      <c r="A1552" s="29" t="s">
        <v>436</v>
      </c>
      <c r="B1552" s="29" t="s">
        <v>437</v>
      </c>
      <c r="C1552" s="29" t="s">
        <v>1786</v>
      </c>
      <c r="D1552" s="29" t="s">
        <v>1080</v>
      </c>
      <c r="E1552" s="29">
        <v>4</v>
      </c>
      <c r="F1552" s="29"/>
      <c r="G1552" s="29"/>
      <c r="H1552" s="29">
        <f t="shared" si="23"/>
        <v>4</v>
      </c>
    </row>
    <row r="1553" spans="1:8">
      <c r="A1553" s="29" t="s">
        <v>436</v>
      </c>
      <c r="B1553" s="29" t="s">
        <v>437</v>
      </c>
      <c r="C1553" s="29" t="s">
        <v>493</v>
      </c>
      <c r="D1553" s="29" t="s">
        <v>1101</v>
      </c>
      <c r="E1553" s="29"/>
      <c r="F1553" s="29"/>
      <c r="G1553" s="29"/>
      <c r="H1553" s="29">
        <f t="shared" si="23"/>
        <v>0</v>
      </c>
    </row>
    <row r="1554" spans="1:8">
      <c r="A1554" s="29" t="s">
        <v>436</v>
      </c>
      <c r="B1554" s="29" t="s">
        <v>437</v>
      </c>
      <c r="C1554" s="29" t="s">
        <v>1787</v>
      </c>
      <c r="D1554" s="29" t="s">
        <v>1080</v>
      </c>
      <c r="E1554" s="29">
        <v>10</v>
      </c>
      <c r="F1554" s="29"/>
      <c r="G1554" s="29"/>
      <c r="H1554" s="29">
        <f t="shared" si="23"/>
        <v>10</v>
      </c>
    </row>
    <row r="1555" spans="1:8">
      <c r="A1555" s="29" t="s">
        <v>436</v>
      </c>
      <c r="B1555" s="29" t="s">
        <v>437</v>
      </c>
      <c r="C1555" s="29" t="s">
        <v>702</v>
      </c>
      <c r="D1555" s="29" t="s">
        <v>1101</v>
      </c>
      <c r="E1555" s="29"/>
      <c r="F1555" s="29"/>
      <c r="G1555" s="29"/>
      <c r="H1555" s="29">
        <f t="shared" si="23"/>
        <v>0</v>
      </c>
    </row>
    <row r="1556" spans="1:8">
      <c r="A1556" s="29" t="s">
        <v>436</v>
      </c>
      <c r="B1556" s="29" t="s">
        <v>437</v>
      </c>
      <c r="C1556" s="29" t="s">
        <v>506</v>
      </c>
      <c r="D1556" s="29" t="s">
        <v>1080</v>
      </c>
      <c r="E1556" s="29"/>
      <c r="F1556" s="29"/>
      <c r="G1556" s="29"/>
      <c r="H1556" s="29">
        <f t="shared" si="23"/>
        <v>0</v>
      </c>
    </row>
    <row r="1557" spans="1:8">
      <c r="A1557" s="29" t="s">
        <v>436</v>
      </c>
      <c r="B1557" s="29" t="s">
        <v>437</v>
      </c>
      <c r="C1557" s="29" t="s">
        <v>726</v>
      </c>
      <c r="D1557" s="29" t="s">
        <v>1073</v>
      </c>
      <c r="E1557" s="29"/>
      <c r="F1557" s="29"/>
      <c r="G1557" s="29"/>
      <c r="H1557" s="29">
        <f t="shared" si="23"/>
        <v>0</v>
      </c>
    </row>
    <row r="1558" spans="1:8">
      <c r="A1558" s="29" t="s">
        <v>436</v>
      </c>
      <c r="B1558" s="29" t="s">
        <v>437</v>
      </c>
      <c r="C1558" s="29" t="s">
        <v>1114</v>
      </c>
      <c r="D1558" s="29" t="s">
        <v>1074</v>
      </c>
      <c r="E1558" s="29"/>
      <c r="F1558" s="29"/>
      <c r="G1558" s="29"/>
      <c r="H1558" s="29">
        <f t="shared" si="23"/>
        <v>0</v>
      </c>
    </row>
    <row r="1559" spans="1:8">
      <c r="A1559" s="29" t="s">
        <v>436</v>
      </c>
      <c r="B1559" s="29" t="s">
        <v>437</v>
      </c>
      <c r="C1559" s="29" t="s">
        <v>796</v>
      </c>
      <c r="D1559" s="29" t="s">
        <v>1093</v>
      </c>
      <c r="E1559" s="29"/>
      <c r="F1559" s="29"/>
      <c r="G1559" s="29"/>
      <c r="H1559" s="29">
        <f t="shared" si="23"/>
        <v>0</v>
      </c>
    </row>
    <row r="1560" spans="1:8">
      <c r="A1560" s="29" t="s">
        <v>436</v>
      </c>
      <c r="B1560" s="29" t="s">
        <v>437</v>
      </c>
      <c r="C1560" s="29" t="s">
        <v>815</v>
      </c>
      <c r="D1560" s="29" t="s">
        <v>1073</v>
      </c>
      <c r="E1560" s="29"/>
      <c r="F1560" s="29"/>
      <c r="G1560" s="29"/>
      <c r="H1560" s="29">
        <f t="shared" ref="H1560:H1623" si="24">E1560+F1560+G1560</f>
        <v>0</v>
      </c>
    </row>
    <row r="1561" spans="1:8">
      <c r="A1561" s="29" t="s">
        <v>436</v>
      </c>
      <c r="B1561" s="29" t="s">
        <v>437</v>
      </c>
      <c r="C1561" s="29" t="s">
        <v>827</v>
      </c>
      <c r="D1561" s="29" t="s">
        <v>1073</v>
      </c>
      <c r="E1561" s="29"/>
      <c r="F1561" s="29"/>
      <c r="G1561" s="29"/>
      <c r="H1561" s="29">
        <f t="shared" si="24"/>
        <v>0</v>
      </c>
    </row>
    <row r="1562" spans="1:8">
      <c r="A1562" s="29" t="s">
        <v>436</v>
      </c>
      <c r="B1562" s="29" t="s">
        <v>437</v>
      </c>
      <c r="C1562" s="29" t="s">
        <v>858</v>
      </c>
      <c r="D1562" s="29" t="s">
        <v>1074</v>
      </c>
      <c r="E1562" s="29"/>
      <c r="F1562" s="29"/>
      <c r="G1562" s="29"/>
      <c r="H1562" s="29">
        <f t="shared" si="24"/>
        <v>0</v>
      </c>
    </row>
    <row r="1563" spans="1:8">
      <c r="A1563" s="29" t="s">
        <v>436</v>
      </c>
      <c r="B1563" s="29" t="s">
        <v>437</v>
      </c>
      <c r="C1563" s="29" t="s">
        <v>859</v>
      </c>
      <c r="D1563" s="29" t="s">
        <v>1074</v>
      </c>
      <c r="E1563" s="29"/>
      <c r="F1563" s="29"/>
      <c r="G1563" s="29"/>
      <c r="H1563" s="29">
        <f t="shared" si="24"/>
        <v>0</v>
      </c>
    </row>
    <row r="1564" spans="1:8">
      <c r="A1564" s="29" t="s">
        <v>436</v>
      </c>
      <c r="B1564" s="29" t="s">
        <v>437</v>
      </c>
      <c r="C1564" s="29" t="s">
        <v>868</v>
      </c>
      <c r="D1564" s="29" t="s">
        <v>1074</v>
      </c>
      <c r="E1564" s="29"/>
      <c r="F1564" s="29"/>
      <c r="G1564" s="29"/>
      <c r="H1564" s="29">
        <f t="shared" si="24"/>
        <v>0</v>
      </c>
    </row>
    <row r="1565" spans="1:8">
      <c r="A1565" s="29" t="s">
        <v>436</v>
      </c>
      <c r="B1565" s="29" t="s">
        <v>437</v>
      </c>
      <c r="C1565" s="29" t="s">
        <v>906</v>
      </c>
      <c r="D1565" s="29" t="s">
        <v>1074</v>
      </c>
      <c r="E1565" s="29"/>
      <c r="F1565" s="29"/>
      <c r="G1565" s="29"/>
      <c r="H1565" s="29">
        <f t="shared" si="24"/>
        <v>0</v>
      </c>
    </row>
    <row r="1566" spans="1:8">
      <c r="A1566" s="29" t="s">
        <v>436</v>
      </c>
      <c r="B1566" s="29" t="s">
        <v>437</v>
      </c>
      <c r="C1566" s="29" t="s">
        <v>984</v>
      </c>
      <c r="D1566" s="29" t="s">
        <v>1073</v>
      </c>
      <c r="E1566" s="29"/>
      <c r="F1566" s="29"/>
      <c r="G1566" s="29"/>
      <c r="H1566" s="29">
        <f t="shared" si="24"/>
        <v>0</v>
      </c>
    </row>
    <row r="1567" spans="1:8">
      <c r="A1567" s="29" t="s">
        <v>436</v>
      </c>
      <c r="B1567" s="29" t="s">
        <v>437</v>
      </c>
      <c r="C1567" s="29" t="s">
        <v>577</v>
      </c>
      <c r="D1567" s="29" t="s">
        <v>1112</v>
      </c>
      <c r="E1567" s="29"/>
      <c r="F1567" s="29"/>
      <c r="G1567" s="29"/>
      <c r="H1567" s="29">
        <f t="shared" si="24"/>
        <v>0</v>
      </c>
    </row>
    <row r="1568" spans="1:8">
      <c r="A1568" s="29" t="s">
        <v>438</v>
      </c>
      <c r="B1568" s="29" t="s">
        <v>439</v>
      </c>
      <c r="C1568" s="29" t="s">
        <v>1113</v>
      </c>
      <c r="D1568" s="29" t="s">
        <v>1091</v>
      </c>
      <c r="E1568" s="29"/>
      <c r="F1568" s="29"/>
      <c r="G1568" s="29"/>
      <c r="H1568" s="29">
        <f t="shared" si="24"/>
        <v>0</v>
      </c>
    </row>
    <row r="1569" spans="1:8">
      <c r="A1569" s="29" t="s">
        <v>438</v>
      </c>
      <c r="B1569" s="29" t="s">
        <v>439</v>
      </c>
      <c r="C1569" s="29" t="s">
        <v>499</v>
      </c>
      <c r="D1569" s="29" t="s">
        <v>1112</v>
      </c>
      <c r="E1569" s="29"/>
      <c r="F1569" s="29"/>
      <c r="G1569" s="29"/>
      <c r="H1569" s="29">
        <f t="shared" si="24"/>
        <v>0</v>
      </c>
    </row>
    <row r="1570" spans="1:8">
      <c r="A1570" s="29" t="s">
        <v>438</v>
      </c>
      <c r="B1570" s="29" t="s">
        <v>439</v>
      </c>
      <c r="C1570" s="29" t="s">
        <v>499</v>
      </c>
      <c r="D1570" s="29" t="s">
        <v>1073</v>
      </c>
      <c r="E1570" s="29"/>
      <c r="F1570" s="29"/>
      <c r="G1570" s="29"/>
      <c r="H1570" s="29">
        <f t="shared" si="24"/>
        <v>0</v>
      </c>
    </row>
    <row r="1571" spans="1:8">
      <c r="A1571" s="29" t="s">
        <v>438</v>
      </c>
      <c r="B1571" s="29" t="s">
        <v>439</v>
      </c>
      <c r="C1571" s="29" t="s">
        <v>524</v>
      </c>
      <c r="D1571" s="29" t="s">
        <v>1074</v>
      </c>
      <c r="E1571" s="29"/>
      <c r="F1571" s="29"/>
      <c r="G1571" s="29"/>
      <c r="H1571" s="29">
        <f t="shared" si="24"/>
        <v>0</v>
      </c>
    </row>
    <row r="1572" spans="1:8">
      <c r="A1572" s="29" t="s">
        <v>438</v>
      </c>
      <c r="B1572" s="29" t="s">
        <v>439</v>
      </c>
      <c r="C1572" s="29" t="s">
        <v>754</v>
      </c>
      <c r="D1572" s="29" t="s">
        <v>1073</v>
      </c>
      <c r="E1572" s="29"/>
      <c r="F1572" s="29"/>
      <c r="G1572" s="29"/>
      <c r="H1572" s="29">
        <f t="shared" si="24"/>
        <v>0</v>
      </c>
    </row>
    <row r="1573" spans="1:8">
      <c r="A1573" s="29" t="s">
        <v>438</v>
      </c>
      <c r="B1573" s="29" t="s">
        <v>439</v>
      </c>
      <c r="C1573" s="29" t="s">
        <v>1111</v>
      </c>
      <c r="D1573" s="29" t="s">
        <v>1074</v>
      </c>
      <c r="E1573" s="29"/>
      <c r="F1573" s="29"/>
      <c r="G1573" s="29"/>
      <c r="H1573" s="29">
        <f t="shared" si="24"/>
        <v>0</v>
      </c>
    </row>
    <row r="1574" spans="1:8">
      <c r="A1574" s="29" t="s">
        <v>438</v>
      </c>
      <c r="B1574" s="29" t="s">
        <v>439</v>
      </c>
      <c r="C1574" s="29" t="s">
        <v>1110</v>
      </c>
      <c r="D1574" s="29" t="s">
        <v>1073</v>
      </c>
      <c r="E1574" s="29"/>
      <c r="F1574" s="29"/>
      <c r="G1574" s="29"/>
      <c r="H1574" s="29">
        <f t="shared" si="24"/>
        <v>0</v>
      </c>
    </row>
    <row r="1575" spans="1:8">
      <c r="A1575" s="29" t="s">
        <v>438</v>
      </c>
      <c r="B1575" s="29" t="s">
        <v>439</v>
      </c>
      <c r="C1575" s="29" t="s">
        <v>1109</v>
      </c>
      <c r="D1575" s="29" t="s">
        <v>1073</v>
      </c>
      <c r="E1575" s="29"/>
      <c r="F1575" s="29"/>
      <c r="G1575" s="29"/>
      <c r="H1575" s="29">
        <f t="shared" si="24"/>
        <v>0</v>
      </c>
    </row>
    <row r="1576" spans="1:8">
      <c r="A1576" s="29" t="s">
        <v>438</v>
      </c>
      <c r="B1576" s="29" t="s">
        <v>439</v>
      </c>
      <c r="C1576" s="29" t="s">
        <v>784</v>
      </c>
      <c r="D1576" s="29" t="s">
        <v>1073</v>
      </c>
      <c r="E1576" s="29"/>
      <c r="F1576" s="29"/>
      <c r="G1576" s="29"/>
      <c r="H1576" s="29">
        <f t="shared" si="24"/>
        <v>0</v>
      </c>
    </row>
    <row r="1577" spans="1:8">
      <c r="A1577" s="29" t="s">
        <v>438</v>
      </c>
      <c r="B1577" s="29" t="s">
        <v>439</v>
      </c>
      <c r="C1577" s="29" t="s">
        <v>784</v>
      </c>
      <c r="D1577" s="29" t="s">
        <v>1074</v>
      </c>
      <c r="E1577" s="29"/>
      <c r="F1577" s="29"/>
      <c r="G1577" s="29"/>
      <c r="H1577" s="29">
        <f t="shared" si="24"/>
        <v>0</v>
      </c>
    </row>
    <row r="1578" spans="1:8">
      <c r="A1578" s="29" t="s">
        <v>438</v>
      </c>
      <c r="B1578" s="29" t="s">
        <v>439</v>
      </c>
      <c r="C1578" s="29" t="s">
        <v>791</v>
      </c>
      <c r="D1578" s="29" t="s">
        <v>1073</v>
      </c>
      <c r="E1578" s="29"/>
      <c r="F1578" s="29"/>
      <c r="G1578" s="29"/>
      <c r="H1578" s="29">
        <f t="shared" si="24"/>
        <v>0</v>
      </c>
    </row>
    <row r="1579" spans="1:8">
      <c r="A1579" s="29" t="s">
        <v>438</v>
      </c>
      <c r="B1579" s="29" t="s">
        <v>439</v>
      </c>
      <c r="C1579" s="29" t="s">
        <v>1108</v>
      </c>
      <c r="D1579" s="29" t="s">
        <v>1073</v>
      </c>
      <c r="E1579" s="29"/>
      <c r="F1579" s="29"/>
      <c r="G1579" s="29"/>
      <c r="H1579" s="29">
        <f t="shared" si="24"/>
        <v>0</v>
      </c>
    </row>
    <row r="1580" spans="1:8">
      <c r="A1580" s="29" t="s">
        <v>438</v>
      </c>
      <c r="B1580" s="29" t="s">
        <v>439</v>
      </c>
      <c r="C1580" s="29" t="s">
        <v>554</v>
      </c>
      <c r="D1580" s="29" t="s">
        <v>1077</v>
      </c>
      <c r="E1580" s="29"/>
      <c r="F1580" s="29"/>
      <c r="G1580" s="29"/>
      <c r="H1580" s="29">
        <f t="shared" si="24"/>
        <v>0</v>
      </c>
    </row>
    <row r="1581" spans="1:8">
      <c r="A1581" s="29" t="s">
        <v>438</v>
      </c>
      <c r="B1581" s="29" t="s">
        <v>439</v>
      </c>
      <c r="C1581" s="29" t="s">
        <v>1107</v>
      </c>
      <c r="D1581" s="29" t="s">
        <v>1074</v>
      </c>
      <c r="E1581" s="29"/>
      <c r="F1581" s="29">
        <v>6</v>
      </c>
      <c r="G1581" s="29"/>
      <c r="H1581" s="29">
        <f t="shared" si="24"/>
        <v>6</v>
      </c>
    </row>
    <row r="1582" spans="1:8">
      <c r="A1582" s="29" t="s">
        <v>438</v>
      </c>
      <c r="B1582" s="29" t="s">
        <v>439</v>
      </c>
      <c r="C1582" s="29" t="s">
        <v>1106</v>
      </c>
      <c r="D1582" s="29" t="s">
        <v>1073</v>
      </c>
      <c r="E1582" s="29"/>
      <c r="F1582" s="29"/>
      <c r="G1582" s="29"/>
      <c r="H1582" s="29">
        <f t="shared" si="24"/>
        <v>0</v>
      </c>
    </row>
    <row r="1583" spans="1:8">
      <c r="A1583" s="29" t="s">
        <v>438</v>
      </c>
      <c r="B1583" s="29" t="s">
        <v>439</v>
      </c>
      <c r="C1583" s="29" t="s">
        <v>1105</v>
      </c>
      <c r="D1583" s="29" t="s">
        <v>1073</v>
      </c>
      <c r="E1583" s="29"/>
      <c r="F1583" s="29"/>
      <c r="G1583" s="29"/>
      <c r="H1583" s="29">
        <f t="shared" si="24"/>
        <v>0</v>
      </c>
    </row>
    <row r="1584" spans="1:8">
      <c r="A1584" s="29" t="s">
        <v>438</v>
      </c>
      <c r="B1584" s="29" t="s">
        <v>439</v>
      </c>
      <c r="C1584" s="29" t="s">
        <v>1104</v>
      </c>
      <c r="D1584" s="29" t="s">
        <v>1073</v>
      </c>
      <c r="E1584" s="29"/>
      <c r="F1584" s="29"/>
      <c r="G1584" s="29"/>
      <c r="H1584" s="29">
        <f t="shared" si="24"/>
        <v>0</v>
      </c>
    </row>
    <row r="1585" spans="1:8">
      <c r="A1585" s="29" t="s">
        <v>438</v>
      </c>
      <c r="B1585" s="29" t="s">
        <v>439</v>
      </c>
      <c r="C1585" s="29" t="s">
        <v>1030</v>
      </c>
      <c r="D1585" s="29" t="s">
        <v>1073</v>
      </c>
      <c r="E1585" s="29"/>
      <c r="F1585" s="29">
        <v>2</v>
      </c>
      <c r="G1585" s="29"/>
      <c r="H1585" s="29">
        <f t="shared" si="24"/>
        <v>2</v>
      </c>
    </row>
    <row r="1586" spans="1:8">
      <c r="A1586" s="29" t="s">
        <v>438</v>
      </c>
      <c r="B1586" s="29" t="s">
        <v>439</v>
      </c>
      <c r="C1586" s="29" t="s">
        <v>1030</v>
      </c>
      <c r="D1586" s="29" t="s">
        <v>1074</v>
      </c>
      <c r="E1586" s="29"/>
      <c r="F1586" s="29">
        <v>1</v>
      </c>
      <c r="G1586" s="29"/>
      <c r="H1586" s="29">
        <f t="shared" si="24"/>
        <v>1</v>
      </c>
    </row>
    <row r="1587" spans="1:8">
      <c r="A1587" s="29" t="s">
        <v>440</v>
      </c>
      <c r="B1587" s="29" t="s">
        <v>441</v>
      </c>
      <c r="C1587" s="29" t="s">
        <v>1103</v>
      </c>
      <c r="D1587" s="29" t="s">
        <v>1102</v>
      </c>
      <c r="E1587" s="29"/>
      <c r="F1587" s="29"/>
      <c r="G1587" s="29"/>
      <c r="H1587" s="29">
        <f t="shared" si="24"/>
        <v>0</v>
      </c>
    </row>
    <row r="1588" spans="1:8">
      <c r="A1588" s="29" t="s">
        <v>440</v>
      </c>
      <c r="B1588" s="29" t="s">
        <v>441</v>
      </c>
      <c r="C1588" s="29" t="s">
        <v>493</v>
      </c>
      <c r="D1588" s="29" t="s">
        <v>1101</v>
      </c>
      <c r="E1588" s="29"/>
      <c r="F1588" s="29"/>
      <c r="G1588" s="29"/>
      <c r="H1588" s="29">
        <f t="shared" si="24"/>
        <v>0</v>
      </c>
    </row>
    <row r="1589" spans="1:8">
      <c r="A1589" s="29" t="s">
        <v>440</v>
      </c>
      <c r="B1589" s="29" t="s">
        <v>441</v>
      </c>
      <c r="C1589" s="29" t="s">
        <v>686</v>
      </c>
      <c r="D1589" s="29" t="s">
        <v>1073</v>
      </c>
      <c r="E1589" s="29"/>
      <c r="F1589" s="29"/>
      <c r="G1589" s="29"/>
      <c r="H1589" s="29">
        <f t="shared" si="24"/>
        <v>0</v>
      </c>
    </row>
    <row r="1590" spans="1:8">
      <c r="A1590" s="29" t="s">
        <v>440</v>
      </c>
      <c r="B1590" s="29" t="s">
        <v>441</v>
      </c>
      <c r="C1590" s="29" t="s">
        <v>686</v>
      </c>
      <c r="D1590" s="29" t="s">
        <v>1074</v>
      </c>
      <c r="E1590" s="29"/>
      <c r="F1590" s="29"/>
      <c r="G1590" s="29"/>
      <c r="H1590" s="29">
        <f t="shared" si="24"/>
        <v>0</v>
      </c>
    </row>
    <row r="1591" spans="1:8">
      <c r="A1591" s="29" t="s">
        <v>440</v>
      </c>
      <c r="B1591" s="29" t="s">
        <v>441</v>
      </c>
      <c r="C1591" s="29" t="s">
        <v>524</v>
      </c>
      <c r="D1591" s="29" t="s">
        <v>1074</v>
      </c>
      <c r="E1591" s="29"/>
      <c r="F1591" s="29"/>
      <c r="G1591" s="29"/>
      <c r="H1591" s="29">
        <f t="shared" si="24"/>
        <v>0</v>
      </c>
    </row>
    <row r="1592" spans="1:8">
      <c r="A1592" s="29" t="s">
        <v>440</v>
      </c>
      <c r="B1592" s="29" t="s">
        <v>441</v>
      </c>
      <c r="C1592" s="29" t="s">
        <v>749</v>
      </c>
      <c r="D1592" s="29" t="s">
        <v>1073</v>
      </c>
      <c r="E1592" s="29"/>
      <c r="F1592" s="29"/>
      <c r="G1592" s="29"/>
      <c r="H1592" s="29">
        <f t="shared" si="24"/>
        <v>0</v>
      </c>
    </row>
    <row r="1593" spans="1:8">
      <c r="A1593" s="29" t="s">
        <v>440</v>
      </c>
      <c r="B1593" s="29" t="s">
        <v>441</v>
      </c>
      <c r="C1593" s="29" t="s">
        <v>753</v>
      </c>
      <c r="D1593" s="29" t="s">
        <v>1073</v>
      </c>
      <c r="E1593" s="29"/>
      <c r="F1593" s="29"/>
      <c r="G1593" s="29"/>
      <c r="H1593" s="29">
        <f t="shared" si="24"/>
        <v>0</v>
      </c>
    </row>
    <row r="1594" spans="1:8">
      <c r="A1594" s="29" t="s">
        <v>440</v>
      </c>
      <c r="B1594" s="29" t="s">
        <v>441</v>
      </c>
      <c r="C1594" s="29" t="s">
        <v>753</v>
      </c>
      <c r="D1594" s="29" t="s">
        <v>1074</v>
      </c>
      <c r="E1594" s="29"/>
      <c r="F1594" s="29"/>
      <c r="G1594" s="29"/>
      <c r="H1594" s="29">
        <f t="shared" si="24"/>
        <v>0</v>
      </c>
    </row>
    <row r="1595" spans="1:8">
      <c r="A1595" s="29" t="s">
        <v>440</v>
      </c>
      <c r="B1595" s="29" t="s">
        <v>441</v>
      </c>
      <c r="C1595" s="29" t="s">
        <v>759</v>
      </c>
      <c r="D1595" s="29" t="s">
        <v>1074</v>
      </c>
      <c r="E1595" s="29">
        <v>2</v>
      </c>
      <c r="F1595" s="29"/>
      <c r="G1595" s="29"/>
      <c r="H1595" s="29">
        <f t="shared" si="24"/>
        <v>2</v>
      </c>
    </row>
    <row r="1596" spans="1:8">
      <c r="A1596" s="29" t="s">
        <v>440</v>
      </c>
      <c r="B1596" s="29" t="s">
        <v>441</v>
      </c>
      <c r="C1596" s="29" t="s">
        <v>760</v>
      </c>
      <c r="D1596" s="29" t="s">
        <v>1073</v>
      </c>
      <c r="E1596" s="29"/>
      <c r="F1596" s="29"/>
      <c r="G1596" s="29"/>
      <c r="H1596" s="29">
        <f t="shared" si="24"/>
        <v>0</v>
      </c>
    </row>
    <row r="1597" spans="1:8">
      <c r="A1597" s="29" t="s">
        <v>440</v>
      </c>
      <c r="B1597" s="29" t="s">
        <v>441</v>
      </c>
      <c r="C1597" s="29" t="s">
        <v>760</v>
      </c>
      <c r="D1597" s="29" t="s">
        <v>1074</v>
      </c>
      <c r="E1597" s="29"/>
      <c r="F1597" s="29"/>
      <c r="G1597" s="29"/>
      <c r="H1597" s="29">
        <f t="shared" si="24"/>
        <v>0</v>
      </c>
    </row>
    <row r="1598" spans="1:8">
      <c r="A1598" s="29" t="s">
        <v>440</v>
      </c>
      <c r="B1598" s="29" t="s">
        <v>441</v>
      </c>
      <c r="C1598" s="29" t="s">
        <v>765</v>
      </c>
      <c r="D1598" s="29" t="s">
        <v>1073</v>
      </c>
      <c r="E1598" s="29"/>
      <c r="F1598" s="29"/>
      <c r="G1598" s="29"/>
      <c r="H1598" s="29">
        <f t="shared" si="24"/>
        <v>0</v>
      </c>
    </row>
    <row r="1599" spans="1:8">
      <c r="A1599" s="29" t="s">
        <v>440</v>
      </c>
      <c r="B1599" s="29" t="s">
        <v>441</v>
      </c>
      <c r="C1599" s="29" t="s">
        <v>798</v>
      </c>
      <c r="D1599" s="29" t="s">
        <v>1098</v>
      </c>
      <c r="E1599" s="29"/>
      <c r="F1599" s="29"/>
      <c r="G1599" s="29"/>
      <c r="H1599" s="29">
        <f t="shared" si="24"/>
        <v>0</v>
      </c>
    </row>
    <row r="1600" spans="1:8">
      <c r="A1600" s="29" t="s">
        <v>440</v>
      </c>
      <c r="B1600" s="29" t="s">
        <v>441</v>
      </c>
      <c r="C1600" s="29" t="s">
        <v>798</v>
      </c>
      <c r="D1600" s="29" t="s">
        <v>1073</v>
      </c>
      <c r="E1600" s="29"/>
      <c r="F1600" s="29"/>
      <c r="G1600" s="29"/>
      <c r="H1600" s="29">
        <f t="shared" si="24"/>
        <v>0</v>
      </c>
    </row>
    <row r="1601" spans="1:8">
      <c r="A1601" s="29" t="s">
        <v>440</v>
      </c>
      <c r="B1601" s="29" t="s">
        <v>441</v>
      </c>
      <c r="C1601" s="29" t="s">
        <v>798</v>
      </c>
      <c r="D1601" s="29" t="s">
        <v>1074</v>
      </c>
      <c r="E1601" s="29"/>
      <c r="F1601" s="29"/>
      <c r="G1601" s="29"/>
      <c r="H1601" s="29">
        <f t="shared" si="24"/>
        <v>0</v>
      </c>
    </row>
    <row r="1602" spans="1:8">
      <c r="A1602" s="29" t="s">
        <v>440</v>
      </c>
      <c r="B1602" s="29" t="s">
        <v>441</v>
      </c>
      <c r="C1602" s="29" t="s">
        <v>804</v>
      </c>
      <c r="D1602" s="29" t="s">
        <v>1073</v>
      </c>
      <c r="E1602" s="29"/>
      <c r="F1602" s="29"/>
      <c r="G1602" s="29"/>
      <c r="H1602" s="29">
        <f t="shared" si="24"/>
        <v>0</v>
      </c>
    </row>
    <row r="1603" spans="1:8">
      <c r="A1603" s="29" t="s">
        <v>440</v>
      </c>
      <c r="B1603" s="29" t="s">
        <v>441</v>
      </c>
      <c r="C1603" s="29" t="s">
        <v>1097</v>
      </c>
      <c r="D1603" s="29" t="s">
        <v>1077</v>
      </c>
      <c r="E1603" s="29">
        <v>1</v>
      </c>
      <c r="F1603" s="29"/>
      <c r="G1603" s="29"/>
      <c r="H1603" s="29">
        <f t="shared" si="24"/>
        <v>1</v>
      </c>
    </row>
    <row r="1604" spans="1:8">
      <c r="A1604" s="29" t="s">
        <v>440</v>
      </c>
      <c r="B1604" s="29" t="s">
        <v>441</v>
      </c>
      <c r="C1604" s="29" t="s">
        <v>811</v>
      </c>
      <c r="D1604" s="29" t="s">
        <v>1073</v>
      </c>
      <c r="E1604" s="29"/>
      <c r="F1604" s="29"/>
      <c r="G1604" s="29"/>
      <c r="H1604" s="29">
        <f t="shared" si="24"/>
        <v>0</v>
      </c>
    </row>
    <row r="1605" spans="1:8">
      <c r="A1605" s="29" t="s">
        <v>440</v>
      </c>
      <c r="B1605" s="29" t="s">
        <v>441</v>
      </c>
      <c r="C1605" s="29" t="s">
        <v>815</v>
      </c>
      <c r="D1605" s="29" t="s">
        <v>1073</v>
      </c>
      <c r="E1605" s="29"/>
      <c r="F1605" s="29"/>
      <c r="G1605" s="29"/>
      <c r="H1605" s="29">
        <f t="shared" si="24"/>
        <v>0</v>
      </c>
    </row>
    <row r="1606" spans="1:8">
      <c r="A1606" s="29" t="s">
        <v>440</v>
      </c>
      <c r="B1606" s="29" t="s">
        <v>441</v>
      </c>
      <c r="C1606" s="29" t="s">
        <v>823</v>
      </c>
      <c r="D1606" s="29" t="s">
        <v>1073</v>
      </c>
      <c r="E1606" s="29"/>
      <c r="F1606" s="29"/>
      <c r="G1606" s="29"/>
      <c r="H1606" s="29">
        <f t="shared" si="24"/>
        <v>0</v>
      </c>
    </row>
    <row r="1607" spans="1:8">
      <c r="A1607" s="29" t="s">
        <v>440</v>
      </c>
      <c r="B1607" s="29" t="s">
        <v>441</v>
      </c>
      <c r="C1607" s="29" t="s">
        <v>823</v>
      </c>
      <c r="D1607" s="29" t="s">
        <v>1074</v>
      </c>
      <c r="E1607" s="29"/>
      <c r="F1607" s="29"/>
      <c r="G1607" s="29"/>
      <c r="H1607" s="29">
        <f t="shared" si="24"/>
        <v>0</v>
      </c>
    </row>
    <row r="1608" spans="1:8">
      <c r="A1608" s="29" t="s">
        <v>440</v>
      </c>
      <c r="B1608" s="29" t="s">
        <v>441</v>
      </c>
      <c r="C1608" s="29" t="s">
        <v>825</v>
      </c>
      <c r="D1608" s="29" t="s">
        <v>1073</v>
      </c>
      <c r="E1608" s="29"/>
      <c r="F1608" s="29"/>
      <c r="G1608" s="29"/>
      <c r="H1608" s="29">
        <f t="shared" si="24"/>
        <v>0</v>
      </c>
    </row>
    <row r="1609" spans="1:8">
      <c r="A1609" s="29" t="s">
        <v>440</v>
      </c>
      <c r="B1609" s="29" t="s">
        <v>441</v>
      </c>
      <c r="C1609" s="29" t="s">
        <v>826</v>
      </c>
      <c r="D1609" s="29" t="s">
        <v>1073</v>
      </c>
      <c r="E1609" s="29"/>
      <c r="F1609" s="29"/>
      <c r="G1609" s="29"/>
      <c r="H1609" s="29">
        <f t="shared" si="24"/>
        <v>0</v>
      </c>
    </row>
    <row r="1610" spans="1:8">
      <c r="A1610" s="29" t="s">
        <v>440</v>
      </c>
      <c r="B1610" s="29" t="s">
        <v>441</v>
      </c>
      <c r="C1610" s="29" t="s">
        <v>884</v>
      </c>
      <c r="D1610" s="29" t="s">
        <v>1073</v>
      </c>
      <c r="E1610" s="29"/>
      <c r="F1610" s="29"/>
      <c r="G1610" s="29"/>
      <c r="H1610" s="29">
        <f t="shared" si="24"/>
        <v>0</v>
      </c>
    </row>
    <row r="1611" spans="1:8">
      <c r="A1611" s="29" t="s">
        <v>440</v>
      </c>
      <c r="B1611" s="29" t="s">
        <v>441</v>
      </c>
      <c r="C1611" s="29" t="s">
        <v>906</v>
      </c>
      <c r="D1611" s="29" t="s">
        <v>1073</v>
      </c>
      <c r="E1611" s="29"/>
      <c r="F1611" s="29"/>
      <c r="G1611" s="29"/>
      <c r="H1611" s="29">
        <f t="shared" si="24"/>
        <v>0</v>
      </c>
    </row>
    <row r="1612" spans="1:8">
      <c r="A1612" s="29" t="s">
        <v>440</v>
      </c>
      <c r="B1612" s="29" t="s">
        <v>441</v>
      </c>
      <c r="C1612" s="29" t="s">
        <v>1096</v>
      </c>
      <c r="D1612" s="29" t="s">
        <v>1073</v>
      </c>
      <c r="E1612" s="29"/>
      <c r="F1612" s="29"/>
      <c r="G1612" s="29"/>
      <c r="H1612" s="29">
        <f t="shared" si="24"/>
        <v>0</v>
      </c>
    </row>
    <row r="1613" spans="1:8">
      <c r="A1613" s="29" t="s">
        <v>440</v>
      </c>
      <c r="B1613" s="29" t="s">
        <v>441</v>
      </c>
      <c r="C1613" s="29" t="s">
        <v>1096</v>
      </c>
      <c r="D1613" s="29" t="s">
        <v>1074</v>
      </c>
      <c r="E1613" s="29"/>
      <c r="F1613" s="29"/>
      <c r="G1613" s="29"/>
      <c r="H1613" s="29">
        <f t="shared" si="24"/>
        <v>0</v>
      </c>
    </row>
    <row r="1614" spans="1:8">
      <c r="A1614" s="29" t="s">
        <v>440</v>
      </c>
      <c r="B1614" s="29" t="s">
        <v>441</v>
      </c>
      <c r="C1614" s="29" t="s">
        <v>567</v>
      </c>
      <c r="D1614" s="29" t="s">
        <v>1073</v>
      </c>
      <c r="E1614" s="29"/>
      <c r="F1614" s="29"/>
      <c r="G1614" s="29"/>
      <c r="H1614" s="29">
        <f t="shared" si="24"/>
        <v>0</v>
      </c>
    </row>
    <row r="1615" spans="1:8">
      <c r="A1615" s="29" t="s">
        <v>440</v>
      </c>
      <c r="B1615" s="29" t="s">
        <v>441</v>
      </c>
      <c r="C1615" s="29" t="s">
        <v>994</v>
      </c>
      <c r="D1615" s="29" t="s">
        <v>1093</v>
      </c>
      <c r="E1615" s="29"/>
      <c r="F1615" s="29"/>
      <c r="G1615" s="29"/>
      <c r="H1615" s="29">
        <f t="shared" si="24"/>
        <v>0</v>
      </c>
    </row>
    <row r="1616" spans="1:8">
      <c r="A1616" s="29" t="s">
        <v>440</v>
      </c>
      <c r="B1616" s="29" t="s">
        <v>441</v>
      </c>
      <c r="C1616" s="29" t="s">
        <v>994</v>
      </c>
      <c r="D1616" s="29" t="s">
        <v>1074</v>
      </c>
      <c r="E1616" s="29"/>
      <c r="F1616" s="29"/>
      <c r="G1616" s="29"/>
      <c r="H1616" s="29">
        <f t="shared" si="24"/>
        <v>0</v>
      </c>
    </row>
    <row r="1617" spans="1:8">
      <c r="A1617" s="29" t="s">
        <v>440</v>
      </c>
      <c r="B1617" s="29" t="s">
        <v>441</v>
      </c>
      <c r="C1617" s="29" t="s">
        <v>1094</v>
      </c>
      <c r="D1617" s="29" t="s">
        <v>1095</v>
      </c>
      <c r="E1617" s="29"/>
      <c r="F1617" s="29"/>
      <c r="G1617" s="29"/>
      <c r="H1617" s="29">
        <f t="shared" si="24"/>
        <v>0</v>
      </c>
    </row>
    <row r="1618" spans="1:8">
      <c r="A1618" s="29" t="s">
        <v>440</v>
      </c>
      <c r="B1618" s="29" t="s">
        <v>441</v>
      </c>
      <c r="C1618" s="29" t="s">
        <v>1094</v>
      </c>
      <c r="D1618" s="29" t="s">
        <v>1093</v>
      </c>
      <c r="E1618" s="29"/>
      <c r="F1618" s="29"/>
      <c r="G1618" s="29"/>
      <c r="H1618" s="29">
        <f t="shared" si="24"/>
        <v>0</v>
      </c>
    </row>
    <row r="1619" spans="1:8">
      <c r="A1619" s="29" t="s">
        <v>440</v>
      </c>
      <c r="B1619" s="29" t="s">
        <v>441</v>
      </c>
      <c r="C1619" s="29" t="s">
        <v>1011</v>
      </c>
      <c r="D1619" s="29" t="s">
        <v>1074</v>
      </c>
      <c r="E1619" s="29"/>
      <c r="F1619" s="29"/>
      <c r="G1619" s="29"/>
      <c r="H1619" s="29">
        <f t="shared" si="24"/>
        <v>0</v>
      </c>
    </row>
    <row r="1620" spans="1:8">
      <c r="A1620" s="29" t="s">
        <v>442</v>
      </c>
      <c r="B1620" s="29" t="s">
        <v>443</v>
      </c>
      <c r="C1620" s="29" t="s">
        <v>1788</v>
      </c>
      <c r="D1620" s="29" t="s">
        <v>1074</v>
      </c>
      <c r="E1620" s="29">
        <v>2</v>
      </c>
      <c r="F1620" s="29"/>
      <c r="G1620" s="29"/>
      <c r="H1620" s="29">
        <f t="shared" si="24"/>
        <v>2</v>
      </c>
    </row>
    <row r="1621" spans="1:8">
      <c r="A1621" s="29" t="s">
        <v>442</v>
      </c>
      <c r="B1621" s="29" t="s">
        <v>443</v>
      </c>
      <c r="C1621" s="29" t="s">
        <v>1789</v>
      </c>
      <c r="D1621" s="29" t="s">
        <v>1074</v>
      </c>
      <c r="E1621" s="29">
        <v>2</v>
      </c>
      <c r="F1621" s="29"/>
      <c r="G1621" s="29"/>
      <c r="H1621" s="29">
        <f t="shared" si="24"/>
        <v>2</v>
      </c>
    </row>
    <row r="1622" spans="1:8">
      <c r="A1622" s="29" t="s">
        <v>442</v>
      </c>
      <c r="B1622" s="29" t="s">
        <v>443</v>
      </c>
      <c r="C1622" s="29" t="s">
        <v>1087</v>
      </c>
      <c r="D1622" s="29" t="s">
        <v>1073</v>
      </c>
      <c r="E1622" s="29">
        <v>2</v>
      </c>
      <c r="F1622" s="29"/>
      <c r="G1622" s="29"/>
      <c r="H1622" s="29">
        <f t="shared" si="24"/>
        <v>2</v>
      </c>
    </row>
    <row r="1623" spans="1:8">
      <c r="A1623" s="29" t="s">
        <v>442</v>
      </c>
      <c r="B1623" s="29" t="s">
        <v>443</v>
      </c>
      <c r="C1623" s="29" t="s">
        <v>746</v>
      </c>
      <c r="D1623" s="29" t="s">
        <v>1074</v>
      </c>
      <c r="E1623" s="29"/>
      <c r="F1623" s="29"/>
      <c r="G1623" s="29"/>
      <c r="H1623" s="29">
        <f t="shared" si="24"/>
        <v>0</v>
      </c>
    </row>
    <row r="1624" spans="1:8">
      <c r="A1624" s="29" t="s">
        <v>442</v>
      </c>
      <c r="B1624" s="29" t="s">
        <v>443</v>
      </c>
      <c r="C1624" s="29" t="s">
        <v>1086</v>
      </c>
      <c r="D1624" s="29" t="s">
        <v>1073</v>
      </c>
      <c r="E1624" s="29"/>
      <c r="F1624" s="29"/>
      <c r="G1624" s="29"/>
      <c r="H1624" s="29">
        <f t="shared" ref="H1624:H1643" si="25">E1624+F1624+G1624</f>
        <v>0</v>
      </c>
    </row>
    <row r="1625" spans="1:8">
      <c r="A1625" s="29" t="s">
        <v>442</v>
      </c>
      <c r="B1625" s="29" t="s">
        <v>443</v>
      </c>
      <c r="C1625" s="29" t="s">
        <v>913</v>
      </c>
      <c r="D1625" s="29" t="s">
        <v>1073</v>
      </c>
      <c r="E1625" s="29"/>
      <c r="F1625" s="29"/>
      <c r="G1625" s="29"/>
      <c r="H1625" s="29">
        <f t="shared" si="25"/>
        <v>0</v>
      </c>
    </row>
    <row r="1626" spans="1:8">
      <c r="A1626" s="29" t="s">
        <v>442</v>
      </c>
      <c r="B1626" s="29" t="s">
        <v>443</v>
      </c>
      <c r="C1626" s="29" t="s">
        <v>976</v>
      </c>
      <c r="D1626" s="29" t="s">
        <v>1073</v>
      </c>
      <c r="E1626" s="29"/>
      <c r="F1626" s="29"/>
      <c r="G1626" s="29"/>
      <c r="H1626" s="29">
        <f t="shared" si="25"/>
        <v>0</v>
      </c>
    </row>
    <row r="1627" spans="1:8">
      <c r="A1627" s="29" t="s">
        <v>442</v>
      </c>
      <c r="B1627" s="29" t="s">
        <v>443</v>
      </c>
      <c r="C1627" s="29" t="s">
        <v>1083</v>
      </c>
      <c r="D1627" s="29" t="s">
        <v>1073</v>
      </c>
      <c r="E1627" s="29"/>
      <c r="F1627" s="29"/>
      <c r="G1627" s="29"/>
      <c r="H1627" s="29">
        <f t="shared" si="25"/>
        <v>0</v>
      </c>
    </row>
    <row r="1628" spans="1:8">
      <c r="A1628" s="29" t="s">
        <v>442</v>
      </c>
      <c r="B1628" s="29" t="s">
        <v>443</v>
      </c>
      <c r="C1628" s="29" t="s">
        <v>1081</v>
      </c>
      <c r="D1628" s="29" t="s">
        <v>1074</v>
      </c>
      <c r="E1628" s="29"/>
      <c r="F1628" s="29"/>
      <c r="G1628" s="29"/>
      <c r="H1628" s="29">
        <f t="shared" si="25"/>
        <v>0</v>
      </c>
    </row>
    <row r="1629" spans="1:8">
      <c r="A1629" s="29" t="s">
        <v>444</v>
      </c>
      <c r="B1629" s="29" t="s">
        <v>445</v>
      </c>
      <c r="C1629" s="29" t="s">
        <v>687</v>
      </c>
      <c r="D1629" s="29" t="s">
        <v>1675</v>
      </c>
      <c r="E1629" s="29"/>
      <c r="F1629" s="29"/>
      <c r="G1629" s="29"/>
      <c r="H1629" s="29">
        <f t="shared" si="25"/>
        <v>0</v>
      </c>
    </row>
    <row r="1630" spans="1:8">
      <c r="A1630" s="29" t="s">
        <v>444</v>
      </c>
      <c r="B1630" s="29" t="s">
        <v>445</v>
      </c>
      <c r="C1630" s="29" t="s">
        <v>1676</v>
      </c>
      <c r="D1630" s="29" t="s">
        <v>1080</v>
      </c>
      <c r="E1630" s="29"/>
      <c r="F1630" s="29"/>
      <c r="G1630" s="29"/>
      <c r="H1630" s="29">
        <f t="shared" si="25"/>
        <v>0</v>
      </c>
    </row>
    <row r="1631" spans="1:8">
      <c r="A1631" s="29" t="s">
        <v>444</v>
      </c>
      <c r="B1631" s="29" t="s">
        <v>445</v>
      </c>
      <c r="C1631" s="29" t="s">
        <v>1665</v>
      </c>
      <c r="D1631" s="29" t="s">
        <v>1703</v>
      </c>
      <c r="E1631" s="29">
        <v>9</v>
      </c>
      <c r="F1631" s="29"/>
      <c r="G1631" s="29"/>
      <c r="H1631" s="29">
        <f t="shared" si="25"/>
        <v>9</v>
      </c>
    </row>
    <row r="1632" spans="1:8">
      <c r="A1632" s="29" t="s">
        <v>444</v>
      </c>
      <c r="B1632" s="29" t="s">
        <v>445</v>
      </c>
      <c r="C1632" s="29" t="s">
        <v>733</v>
      </c>
      <c r="D1632" s="29" t="s">
        <v>1074</v>
      </c>
      <c r="E1632" s="29"/>
      <c r="F1632" s="29"/>
      <c r="G1632" s="29"/>
      <c r="H1632" s="29">
        <f t="shared" si="25"/>
        <v>0</v>
      </c>
    </row>
    <row r="1633" spans="1:8">
      <c r="A1633" s="29" t="s">
        <v>444</v>
      </c>
      <c r="B1633" s="29" t="s">
        <v>445</v>
      </c>
      <c r="C1633" s="29" t="s">
        <v>551</v>
      </c>
      <c r="D1633" s="29" t="s">
        <v>1075</v>
      </c>
      <c r="E1633" s="29"/>
      <c r="F1633" s="29"/>
      <c r="G1633" s="29"/>
      <c r="H1633" s="29">
        <f t="shared" si="25"/>
        <v>0</v>
      </c>
    </row>
    <row r="1634" spans="1:8">
      <c r="A1634" s="29" t="s">
        <v>444</v>
      </c>
      <c r="B1634" s="29" t="s">
        <v>445</v>
      </c>
      <c r="C1634" s="29" t="s">
        <v>813</v>
      </c>
      <c r="D1634" s="29" t="s">
        <v>1080</v>
      </c>
      <c r="E1634" s="29"/>
      <c r="F1634" s="29"/>
      <c r="G1634" s="29"/>
      <c r="H1634" s="29">
        <f t="shared" si="25"/>
        <v>0</v>
      </c>
    </row>
    <row r="1635" spans="1:8">
      <c r="A1635" s="29" t="s">
        <v>444</v>
      </c>
      <c r="B1635" s="29" t="s">
        <v>445</v>
      </c>
      <c r="C1635" s="29" t="s">
        <v>819</v>
      </c>
      <c r="D1635" s="29" t="s">
        <v>1073</v>
      </c>
      <c r="E1635" s="29"/>
      <c r="F1635" s="29"/>
      <c r="G1635" s="29"/>
      <c r="H1635" s="29">
        <f t="shared" si="25"/>
        <v>0</v>
      </c>
    </row>
    <row r="1636" spans="1:8">
      <c r="A1636" s="29" t="s">
        <v>444</v>
      </c>
      <c r="B1636" s="29" t="s">
        <v>445</v>
      </c>
      <c r="C1636" s="29" t="s">
        <v>819</v>
      </c>
      <c r="D1636" s="29" t="s">
        <v>1074</v>
      </c>
      <c r="E1636" s="29"/>
      <c r="F1636" s="29"/>
      <c r="G1636" s="29"/>
      <c r="H1636" s="29">
        <f t="shared" si="25"/>
        <v>0</v>
      </c>
    </row>
    <row r="1637" spans="1:8">
      <c r="A1637" s="29" t="s">
        <v>446</v>
      </c>
      <c r="B1637" s="29" t="s">
        <v>447</v>
      </c>
      <c r="C1637" s="29" t="s">
        <v>1680</v>
      </c>
      <c r="D1637" s="29" t="s">
        <v>1681</v>
      </c>
      <c r="E1637" s="29"/>
      <c r="F1637" s="29"/>
      <c r="G1637" s="29"/>
      <c r="H1637" s="29">
        <f t="shared" si="25"/>
        <v>0</v>
      </c>
    </row>
    <row r="1638" spans="1:8">
      <c r="A1638" s="29" t="s">
        <v>446</v>
      </c>
      <c r="B1638" s="29" t="s">
        <v>447</v>
      </c>
      <c r="C1638" s="29" t="s">
        <v>520</v>
      </c>
      <c r="D1638" s="29" t="s">
        <v>1075</v>
      </c>
      <c r="E1638" s="29"/>
      <c r="F1638" s="29"/>
      <c r="G1638" s="29"/>
      <c r="H1638" s="29">
        <f t="shared" si="25"/>
        <v>0</v>
      </c>
    </row>
    <row r="1639" spans="1:8">
      <c r="A1639" s="29" t="s">
        <v>446</v>
      </c>
      <c r="B1639" s="29" t="s">
        <v>447</v>
      </c>
      <c r="C1639" s="29" t="s">
        <v>531</v>
      </c>
      <c r="D1639" s="29" t="s">
        <v>1074</v>
      </c>
      <c r="E1639" s="29"/>
      <c r="F1639" s="29"/>
      <c r="G1639" s="29"/>
      <c r="H1639" s="29">
        <f t="shared" si="25"/>
        <v>0</v>
      </c>
    </row>
    <row r="1640" spans="1:8">
      <c r="A1640" s="29" t="s">
        <v>446</v>
      </c>
      <c r="B1640" s="29" t="s">
        <v>447</v>
      </c>
      <c r="C1640" s="29" t="s">
        <v>807</v>
      </c>
      <c r="D1640" s="29" t="s">
        <v>1077</v>
      </c>
      <c r="E1640" s="29"/>
      <c r="F1640" s="29">
        <v>49</v>
      </c>
      <c r="G1640" s="29"/>
      <c r="H1640" s="29">
        <f t="shared" si="25"/>
        <v>49</v>
      </c>
    </row>
    <row r="1641" spans="1:8">
      <c r="A1641" s="29" t="s">
        <v>446</v>
      </c>
      <c r="B1641" s="29" t="s">
        <v>447</v>
      </c>
      <c r="C1641" s="29" t="s">
        <v>553</v>
      </c>
      <c r="D1641" s="29" t="s">
        <v>1075</v>
      </c>
      <c r="E1641" s="29"/>
      <c r="F1641" s="29"/>
      <c r="G1641" s="29"/>
      <c r="H1641" s="29">
        <f t="shared" si="25"/>
        <v>0</v>
      </c>
    </row>
    <row r="1642" spans="1:8">
      <c r="A1642" s="29" t="s">
        <v>446</v>
      </c>
      <c r="B1642" s="29" t="s">
        <v>447</v>
      </c>
      <c r="C1642" s="29" t="s">
        <v>852</v>
      </c>
      <c r="D1642" s="29" t="s">
        <v>1074</v>
      </c>
      <c r="E1642" s="29">
        <v>1</v>
      </c>
      <c r="F1642" s="29"/>
      <c r="G1642" s="29"/>
      <c r="H1642" s="29">
        <f t="shared" si="25"/>
        <v>1</v>
      </c>
    </row>
    <row r="1643" spans="1:8">
      <c r="A1643" s="29" t="s">
        <v>446</v>
      </c>
      <c r="B1643" s="29" t="s">
        <v>447</v>
      </c>
      <c r="C1643" s="29" t="s">
        <v>1007</v>
      </c>
      <c r="D1643" s="29" t="s">
        <v>1073</v>
      </c>
      <c r="E1643" s="29"/>
      <c r="F1643" s="29"/>
      <c r="G1643" s="29"/>
      <c r="H1643" s="29">
        <f t="shared" si="25"/>
        <v>0</v>
      </c>
    </row>
  </sheetData>
  <autoFilter ref="A22:H1643"/>
  <mergeCells count="20">
    <mergeCell ref="M5:M6"/>
    <mergeCell ref="C7:L7"/>
    <mergeCell ref="C8:L8"/>
    <mergeCell ref="C9:L9"/>
    <mergeCell ref="C10:L10"/>
    <mergeCell ref="C14:L14"/>
    <mergeCell ref="C11:L11"/>
    <mergeCell ref="C12:L12"/>
    <mergeCell ref="C13:L13"/>
    <mergeCell ref="C2:L2"/>
    <mergeCell ref="C3:L3"/>
    <mergeCell ref="C5:L5"/>
    <mergeCell ref="C6:L6"/>
    <mergeCell ref="C4:G4"/>
    <mergeCell ref="H4:K4"/>
    <mergeCell ref="C18:L18"/>
    <mergeCell ref="C19:L19"/>
    <mergeCell ref="C15:L15"/>
    <mergeCell ref="C16:L16"/>
    <mergeCell ref="C17:L17"/>
  </mergeCell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C107"/>
  <sheetViews>
    <sheetView workbookViewId="0">
      <selection activeCell="C1" sqref="C1"/>
    </sheetView>
  </sheetViews>
  <sheetFormatPr baseColWidth="10" defaultRowHeight="14" x14ac:dyDescent="0"/>
  <sheetData>
    <row r="1" spans="1:3">
      <c r="A1" s="44" t="s">
        <v>31</v>
      </c>
      <c r="B1" s="44" t="s">
        <v>2257</v>
      </c>
    </row>
    <row r="2" spans="1:3">
      <c r="A2" s="20" t="s">
        <v>228</v>
      </c>
      <c r="B2" s="19">
        <v>0</v>
      </c>
    </row>
    <row r="3" spans="1:3">
      <c r="A3" s="20" t="s">
        <v>230</v>
      </c>
      <c r="B3" s="19">
        <v>0</v>
      </c>
    </row>
    <row r="4" spans="1:3">
      <c r="A4" s="20" t="s">
        <v>232</v>
      </c>
      <c r="B4" s="19">
        <v>0</v>
      </c>
    </row>
    <row r="5" spans="1:3">
      <c r="A5" s="20" t="s">
        <v>234</v>
      </c>
      <c r="B5" s="19">
        <v>0</v>
      </c>
    </row>
    <row r="6" spans="1:3">
      <c r="A6" s="20" t="s">
        <v>236</v>
      </c>
      <c r="B6" s="19">
        <v>0</v>
      </c>
    </row>
    <row r="7" spans="1:3">
      <c r="A7" s="20" t="s">
        <v>238</v>
      </c>
      <c r="B7" s="19">
        <v>0</v>
      </c>
    </row>
    <row r="8" spans="1:3">
      <c r="A8" s="20" t="s">
        <v>240</v>
      </c>
      <c r="B8" s="19">
        <v>6</v>
      </c>
    </row>
    <row r="9" spans="1:3">
      <c r="A9" s="20" t="s">
        <v>242</v>
      </c>
      <c r="B9" s="19">
        <v>0</v>
      </c>
    </row>
    <row r="10" spans="1:3">
      <c r="A10" s="20" t="s">
        <v>244</v>
      </c>
      <c r="B10" s="19">
        <v>0</v>
      </c>
    </row>
    <row r="11" spans="1:3">
      <c r="A11" s="20" t="s">
        <v>246</v>
      </c>
      <c r="B11" s="19">
        <v>5</v>
      </c>
    </row>
    <row r="12" spans="1:3">
      <c r="A12" s="20" t="s">
        <v>248</v>
      </c>
      <c r="B12" s="19">
        <v>0</v>
      </c>
    </row>
    <row r="13" spans="1:3">
      <c r="A13" s="20" t="s">
        <v>250</v>
      </c>
      <c r="B13" s="19">
        <v>0</v>
      </c>
      <c r="C13" s="19"/>
    </row>
    <row r="14" spans="1:3">
      <c r="A14" s="20" t="s">
        <v>252</v>
      </c>
      <c r="B14" s="19">
        <v>11</v>
      </c>
    </row>
    <row r="15" spans="1:3">
      <c r="A15" s="20" t="s">
        <v>254</v>
      </c>
      <c r="B15" s="19">
        <v>0</v>
      </c>
    </row>
    <row r="16" spans="1:3">
      <c r="A16" s="20" t="s">
        <v>256</v>
      </c>
      <c r="B16" s="19">
        <v>19</v>
      </c>
    </row>
    <row r="17" spans="1:2">
      <c r="A17" s="20" t="s">
        <v>258</v>
      </c>
      <c r="B17" s="19">
        <v>0</v>
      </c>
    </row>
    <row r="18" spans="1:2">
      <c r="A18" s="20" t="s">
        <v>260</v>
      </c>
      <c r="B18" s="19">
        <v>0</v>
      </c>
    </row>
    <row r="19" spans="1:2">
      <c r="A19" s="20" t="s">
        <v>262</v>
      </c>
      <c r="B19" s="19">
        <v>7</v>
      </c>
    </row>
    <row r="20" spans="1:2">
      <c r="A20" s="20" t="s">
        <v>264</v>
      </c>
      <c r="B20" s="19">
        <v>141</v>
      </c>
    </row>
    <row r="21" spans="1:2">
      <c r="A21" s="20" t="s">
        <v>266</v>
      </c>
      <c r="B21" s="19">
        <v>16</v>
      </c>
    </row>
    <row r="22" spans="1:2">
      <c r="A22" s="20" t="s">
        <v>268</v>
      </c>
      <c r="B22" s="19">
        <v>7</v>
      </c>
    </row>
    <row r="23" spans="1:2">
      <c r="A23" s="20" t="s">
        <v>270</v>
      </c>
      <c r="B23" s="19">
        <v>19</v>
      </c>
    </row>
    <row r="24" spans="1:2">
      <c r="A24" s="20" t="s">
        <v>272</v>
      </c>
      <c r="B24" s="19">
        <v>0</v>
      </c>
    </row>
    <row r="25" spans="1:2">
      <c r="A25" s="20" t="s">
        <v>274</v>
      </c>
      <c r="B25" s="19">
        <v>57</v>
      </c>
    </row>
    <row r="26" spans="1:2">
      <c r="A26" s="20" t="s">
        <v>276</v>
      </c>
      <c r="B26" s="19">
        <v>0</v>
      </c>
    </row>
    <row r="27" spans="1:2">
      <c r="A27" s="20" t="s">
        <v>280</v>
      </c>
      <c r="B27" s="19">
        <v>0</v>
      </c>
    </row>
    <row r="28" spans="1:2">
      <c r="A28" s="20" t="s">
        <v>282</v>
      </c>
      <c r="B28" s="19">
        <v>0</v>
      </c>
    </row>
    <row r="29" spans="1:2">
      <c r="A29" s="20" t="s">
        <v>284</v>
      </c>
      <c r="B29" s="19">
        <v>3</v>
      </c>
    </row>
    <row r="30" spans="1:2">
      <c r="A30" s="20" t="s">
        <v>286</v>
      </c>
      <c r="B30" s="19">
        <v>0</v>
      </c>
    </row>
    <row r="31" spans="1:2">
      <c r="A31" s="20" t="s">
        <v>288</v>
      </c>
      <c r="B31" s="19">
        <v>4</v>
      </c>
    </row>
    <row r="32" spans="1:2">
      <c r="A32" s="20" t="s">
        <v>290</v>
      </c>
      <c r="B32" s="19">
        <v>0</v>
      </c>
    </row>
    <row r="33" spans="1:2">
      <c r="A33" s="20" t="s">
        <v>292</v>
      </c>
      <c r="B33" s="19">
        <v>0</v>
      </c>
    </row>
    <row r="34" spans="1:2">
      <c r="A34" s="20" t="s">
        <v>294</v>
      </c>
      <c r="B34" s="19">
        <v>0</v>
      </c>
    </row>
    <row r="35" spans="1:2">
      <c r="A35" s="20" t="s">
        <v>296</v>
      </c>
      <c r="B35" s="19">
        <v>1</v>
      </c>
    </row>
    <row r="36" spans="1:2">
      <c r="A36" s="20" t="s">
        <v>298</v>
      </c>
      <c r="B36" s="19">
        <v>9</v>
      </c>
    </row>
    <row r="37" spans="1:2">
      <c r="A37" s="20" t="s">
        <v>300</v>
      </c>
      <c r="B37" s="19">
        <v>39</v>
      </c>
    </row>
    <row r="38" spans="1:2">
      <c r="A38" s="20" t="s">
        <v>302</v>
      </c>
      <c r="B38" s="19">
        <v>0</v>
      </c>
    </row>
    <row r="39" spans="1:2">
      <c r="A39" s="20" t="s">
        <v>304</v>
      </c>
      <c r="B39" s="19">
        <v>0</v>
      </c>
    </row>
    <row r="40" spans="1:2">
      <c r="A40" s="20" t="s">
        <v>306</v>
      </c>
      <c r="B40" s="19">
        <v>16</v>
      </c>
    </row>
    <row r="41" spans="1:2">
      <c r="A41" s="20" t="s">
        <v>310</v>
      </c>
      <c r="B41" s="19">
        <v>0</v>
      </c>
    </row>
    <row r="42" spans="1:2">
      <c r="A42" s="20" t="s">
        <v>312</v>
      </c>
      <c r="B42" s="19">
        <v>28</v>
      </c>
    </row>
    <row r="43" spans="1:2">
      <c r="A43" s="20" t="s">
        <v>314</v>
      </c>
      <c r="B43" s="19">
        <v>105</v>
      </c>
    </row>
    <row r="44" spans="1:2">
      <c r="A44" s="20" t="s">
        <v>316</v>
      </c>
      <c r="B44" s="19">
        <v>0</v>
      </c>
    </row>
    <row r="45" spans="1:2">
      <c r="A45" s="20" t="s">
        <v>318</v>
      </c>
      <c r="B45" s="19">
        <v>1</v>
      </c>
    </row>
    <row r="46" spans="1:2">
      <c r="A46" s="20" t="s">
        <v>320</v>
      </c>
      <c r="B46" s="19">
        <v>2</v>
      </c>
    </row>
    <row r="47" spans="1:2">
      <c r="A47" s="20" t="s">
        <v>322</v>
      </c>
      <c r="B47" s="19">
        <v>11</v>
      </c>
    </row>
    <row r="48" spans="1:2">
      <c r="A48" s="20" t="s">
        <v>324</v>
      </c>
      <c r="B48" s="19">
        <v>2</v>
      </c>
    </row>
    <row r="49" spans="1:2">
      <c r="A49" s="20" t="s">
        <v>326</v>
      </c>
      <c r="B49" s="19">
        <v>32</v>
      </c>
    </row>
    <row r="50" spans="1:2">
      <c r="A50" s="20" t="s">
        <v>328</v>
      </c>
      <c r="B50" s="19">
        <v>3</v>
      </c>
    </row>
    <row r="51" spans="1:2">
      <c r="A51" s="20" t="s">
        <v>330</v>
      </c>
      <c r="B51" s="19">
        <v>0</v>
      </c>
    </row>
    <row r="52" spans="1:2">
      <c r="A52" s="20" t="s">
        <v>332</v>
      </c>
      <c r="B52" s="19">
        <v>0</v>
      </c>
    </row>
    <row r="53" spans="1:2">
      <c r="A53" s="20" t="s">
        <v>334</v>
      </c>
      <c r="B53" s="19">
        <v>0</v>
      </c>
    </row>
    <row r="54" spans="1:2">
      <c r="A54" s="20" t="s">
        <v>336</v>
      </c>
      <c r="B54" s="19">
        <v>0</v>
      </c>
    </row>
    <row r="55" spans="1:2">
      <c r="A55" s="20" t="s">
        <v>338</v>
      </c>
      <c r="B55" s="19">
        <v>17</v>
      </c>
    </row>
    <row r="56" spans="1:2">
      <c r="A56" s="20" t="s">
        <v>340</v>
      </c>
      <c r="B56" s="19">
        <v>3</v>
      </c>
    </row>
    <row r="57" spans="1:2">
      <c r="A57" s="20" t="s">
        <v>342</v>
      </c>
      <c r="B57" s="19">
        <v>0</v>
      </c>
    </row>
    <row r="58" spans="1:2">
      <c r="A58" s="20" t="s">
        <v>344</v>
      </c>
      <c r="B58" s="19">
        <v>44</v>
      </c>
    </row>
    <row r="59" spans="1:2">
      <c r="A59" s="20" t="s">
        <v>346</v>
      </c>
      <c r="B59" s="19">
        <v>0</v>
      </c>
    </row>
    <row r="60" spans="1:2">
      <c r="A60" s="20" t="s">
        <v>348</v>
      </c>
      <c r="B60" s="19">
        <v>5</v>
      </c>
    </row>
    <row r="61" spans="1:2">
      <c r="A61" s="20" t="s">
        <v>350</v>
      </c>
      <c r="B61" s="19">
        <v>0</v>
      </c>
    </row>
    <row r="62" spans="1:2">
      <c r="A62" s="20" t="s">
        <v>352</v>
      </c>
      <c r="B62" s="19">
        <v>0</v>
      </c>
    </row>
    <row r="63" spans="1:2">
      <c r="A63" s="20" t="s">
        <v>354</v>
      </c>
      <c r="B63" s="19">
        <v>0</v>
      </c>
    </row>
    <row r="64" spans="1:2">
      <c r="A64" s="20" t="s">
        <v>356</v>
      </c>
      <c r="B64" s="19">
        <v>0</v>
      </c>
    </row>
    <row r="65" spans="1:2">
      <c r="A65" s="20" t="s">
        <v>358</v>
      </c>
      <c r="B65" s="19">
        <v>0</v>
      </c>
    </row>
    <row r="66" spans="1:2">
      <c r="A66" s="20" t="s">
        <v>360</v>
      </c>
      <c r="B66" s="19">
        <v>0</v>
      </c>
    </row>
    <row r="67" spans="1:2">
      <c r="A67" s="20" t="s">
        <v>362</v>
      </c>
      <c r="B67" s="19">
        <v>0</v>
      </c>
    </row>
    <row r="68" spans="1:2">
      <c r="A68" s="20" t="s">
        <v>364</v>
      </c>
      <c r="B68" s="19">
        <v>0</v>
      </c>
    </row>
    <row r="69" spans="1:2">
      <c r="A69" s="20" t="s">
        <v>366</v>
      </c>
      <c r="B69" s="19">
        <v>5</v>
      </c>
    </row>
    <row r="70" spans="1:2">
      <c r="A70" s="20" t="s">
        <v>370</v>
      </c>
      <c r="B70" s="19">
        <v>1</v>
      </c>
    </row>
    <row r="71" spans="1:2">
      <c r="A71" s="20" t="s">
        <v>374</v>
      </c>
      <c r="B71" s="19">
        <v>14</v>
      </c>
    </row>
    <row r="72" spans="1:2">
      <c r="A72" s="20" t="s">
        <v>376</v>
      </c>
      <c r="B72" s="19">
        <v>0</v>
      </c>
    </row>
    <row r="73" spans="1:2">
      <c r="A73" s="20" t="s">
        <v>378</v>
      </c>
      <c r="B73" s="19">
        <v>0</v>
      </c>
    </row>
    <row r="74" spans="1:2">
      <c r="A74" s="20" t="s">
        <v>380</v>
      </c>
      <c r="B74" s="19">
        <v>113</v>
      </c>
    </row>
    <row r="75" spans="1:2">
      <c r="A75" s="20" t="s">
        <v>382</v>
      </c>
      <c r="B75" s="19">
        <v>34</v>
      </c>
    </row>
    <row r="76" spans="1:2">
      <c r="A76" s="20" t="s">
        <v>384</v>
      </c>
      <c r="B76" s="19">
        <v>0</v>
      </c>
    </row>
    <row r="77" spans="1:2">
      <c r="A77" s="20" t="s">
        <v>386</v>
      </c>
      <c r="B77" s="19">
        <v>0</v>
      </c>
    </row>
    <row r="78" spans="1:2">
      <c r="A78" s="20" t="s">
        <v>388</v>
      </c>
      <c r="B78" s="19">
        <v>27</v>
      </c>
    </row>
    <row r="79" spans="1:2">
      <c r="A79" s="20" t="s">
        <v>390</v>
      </c>
      <c r="B79" s="19">
        <v>0</v>
      </c>
    </row>
    <row r="80" spans="1:2">
      <c r="A80" s="20" t="s">
        <v>392</v>
      </c>
      <c r="B80" s="19">
        <v>2</v>
      </c>
    </row>
    <row r="81" spans="1:2">
      <c r="A81" s="20" t="s">
        <v>394</v>
      </c>
      <c r="B81" s="19">
        <v>5</v>
      </c>
    </row>
    <row r="82" spans="1:2">
      <c r="A82" s="20" t="s">
        <v>396</v>
      </c>
      <c r="B82" s="19">
        <v>0</v>
      </c>
    </row>
    <row r="83" spans="1:2">
      <c r="A83" s="20" t="s">
        <v>398</v>
      </c>
      <c r="B83" s="19">
        <v>0</v>
      </c>
    </row>
    <row r="84" spans="1:2">
      <c r="A84" s="20" t="s">
        <v>400</v>
      </c>
      <c r="B84" s="19">
        <v>0</v>
      </c>
    </row>
    <row r="85" spans="1:2">
      <c r="A85" s="20" t="s">
        <v>402</v>
      </c>
      <c r="B85" s="19">
        <v>0</v>
      </c>
    </row>
    <row r="86" spans="1:2">
      <c r="A86" s="20" t="s">
        <v>404</v>
      </c>
      <c r="B86" s="19">
        <v>0</v>
      </c>
    </row>
    <row r="87" spans="1:2">
      <c r="A87" s="20" t="s">
        <v>406</v>
      </c>
      <c r="B87" s="19">
        <v>0</v>
      </c>
    </row>
    <row r="88" spans="1:2">
      <c r="A88" s="20" t="s">
        <v>408</v>
      </c>
      <c r="B88" s="19">
        <v>0</v>
      </c>
    </row>
    <row r="89" spans="1:2">
      <c r="A89" s="20" t="s">
        <v>410</v>
      </c>
      <c r="B89" s="19">
        <v>19</v>
      </c>
    </row>
    <row r="90" spans="1:2">
      <c r="A90" s="20" t="s">
        <v>412</v>
      </c>
      <c r="B90" s="19">
        <v>0</v>
      </c>
    </row>
    <row r="91" spans="1:2">
      <c r="A91" s="20" t="s">
        <v>414</v>
      </c>
      <c r="B91" s="19">
        <v>12</v>
      </c>
    </row>
    <row r="92" spans="1:2">
      <c r="A92" s="20" t="s">
        <v>416</v>
      </c>
      <c r="B92" s="19">
        <v>183</v>
      </c>
    </row>
    <row r="93" spans="1:2">
      <c r="A93" s="20" t="s">
        <v>418</v>
      </c>
      <c r="B93" s="19">
        <v>0</v>
      </c>
    </row>
    <row r="94" spans="1:2">
      <c r="A94" s="20" t="s">
        <v>420</v>
      </c>
      <c r="B94" s="19">
        <v>0</v>
      </c>
    </row>
    <row r="95" spans="1:2">
      <c r="A95" s="20" t="s">
        <v>422</v>
      </c>
      <c r="B95" s="19">
        <v>0</v>
      </c>
    </row>
    <row r="96" spans="1:2">
      <c r="A96" s="20" t="s">
        <v>424</v>
      </c>
      <c r="B96" s="19">
        <v>0</v>
      </c>
    </row>
    <row r="97" spans="1:2">
      <c r="A97" s="20" t="s">
        <v>426</v>
      </c>
      <c r="B97" s="19">
        <v>3</v>
      </c>
    </row>
    <row r="98" spans="1:2">
      <c r="A98" s="20" t="s">
        <v>428</v>
      </c>
      <c r="B98" s="19">
        <v>3</v>
      </c>
    </row>
    <row r="99" spans="1:2">
      <c r="A99" s="20" t="s">
        <v>430</v>
      </c>
      <c r="B99" s="19">
        <v>0</v>
      </c>
    </row>
    <row r="100" spans="1:2">
      <c r="A100" s="20" t="s">
        <v>432</v>
      </c>
      <c r="B100" s="19">
        <v>0</v>
      </c>
    </row>
    <row r="101" spans="1:2">
      <c r="A101" s="20" t="s">
        <v>434</v>
      </c>
      <c r="B101" s="19">
        <v>17</v>
      </c>
    </row>
    <row r="102" spans="1:2">
      <c r="A102" s="20" t="s">
        <v>436</v>
      </c>
      <c r="B102" s="19">
        <v>0</v>
      </c>
    </row>
    <row r="103" spans="1:2">
      <c r="A103" s="20" t="s">
        <v>438</v>
      </c>
      <c r="B103" s="19">
        <v>2</v>
      </c>
    </row>
    <row r="104" spans="1:2">
      <c r="A104" s="20" t="s">
        <v>440</v>
      </c>
      <c r="B104" s="19">
        <v>0</v>
      </c>
    </row>
    <row r="105" spans="1:2">
      <c r="A105" s="20" t="s">
        <v>442</v>
      </c>
      <c r="B105" s="19">
        <v>2</v>
      </c>
    </row>
    <row r="106" spans="1:2">
      <c r="A106" s="20" t="s">
        <v>444</v>
      </c>
      <c r="B106" s="19">
        <v>0</v>
      </c>
    </row>
    <row r="107" spans="1:2">
      <c r="A107" s="20" t="s">
        <v>446</v>
      </c>
      <c r="B107" s="19">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46"/>
  <sheetViews>
    <sheetView topLeftCell="A6" workbookViewId="0">
      <selection activeCell="B1" sqref="B1"/>
    </sheetView>
  </sheetViews>
  <sheetFormatPr baseColWidth="10" defaultRowHeight="14" x14ac:dyDescent="0"/>
  <sheetData>
    <row r="1" spans="1:2">
      <c r="A1" s="44" t="s">
        <v>31</v>
      </c>
      <c r="B1" s="44" t="s">
        <v>2049</v>
      </c>
    </row>
    <row r="2" spans="1:2">
      <c r="A2" s="20" t="s">
        <v>228</v>
      </c>
      <c r="B2" s="19">
        <v>0</v>
      </c>
    </row>
    <row r="3" spans="1:2">
      <c r="A3" s="20" t="s">
        <v>236</v>
      </c>
      <c r="B3" s="19">
        <v>0</v>
      </c>
    </row>
    <row r="4" spans="1:2">
      <c r="A4" s="20" t="s">
        <v>238</v>
      </c>
      <c r="B4" s="19">
        <v>48</v>
      </c>
    </row>
    <row r="5" spans="1:2">
      <c r="A5" s="20" t="s">
        <v>240</v>
      </c>
      <c r="B5" s="19">
        <v>0</v>
      </c>
    </row>
    <row r="6" spans="1:2">
      <c r="A6" s="20" t="s">
        <v>246</v>
      </c>
      <c r="B6" s="19">
        <v>0</v>
      </c>
    </row>
    <row r="7" spans="1:2">
      <c r="A7" s="20" t="s">
        <v>258</v>
      </c>
      <c r="B7" s="19">
        <v>0</v>
      </c>
    </row>
    <row r="8" spans="1:2">
      <c r="A8" s="20" t="s">
        <v>260</v>
      </c>
      <c r="B8" s="19">
        <v>0</v>
      </c>
    </row>
    <row r="9" spans="1:2">
      <c r="A9" s="20" t="s">
        <v>264</v>
      </c>
      <c r="B9" s="19">
        <v>0</v>
      </c>
    </row>
    <row r="10" spans="1:2">
      <c r="A10" s="20" t="s">
        <v>274</v>
      </c>
      <c r="B10" s="19">
        <v>0</v>
      </c>
    </row>
    <row r="11" spans="1:2">
      <c r="A11" s="20" t="s">
        <v>282</v>
      </c>
      <c r="B11" s="19">
        <v>0</v>
      </c>
    </row>
    <row r="12" spans="1:2">
      <c r="A12" s="20" t="s">
        <v>284</v>
      </c>
      <c r="B12" s="19">
        <v>0</v>
      </c>
    </row>
    <row r="13" spans="1:2">
      <c r="A13" s="20" t="s">
        <v>290</v>
      </c>
      <c r="B13" s="19">
        <v>0</v>
      </c>
    </row>
    <row r="14" spans="1:2">
      <c r="A14" s="20" t="s">
        <v>292</v>
      </c>
      <c r="B14" s="19">
        <v>0</v>
      </c>
    </row>
    <row r="15" spans="1:2">
      <c r="A15" s="20" t="s">
        <v>298</v>
      </c>
      <c r="B15" s="19">
        <v>95</v>
      </c>
    </row>
    <row r="16" spans="1:2">
      <c r="A16" s="20" t="s">
        <v>310</v>
      </c>
      <c r="B16" s="19">
        <v>0</v>
      </c>
    </row>
    <row r="17" spans="1:2">
      <c r="A17" s="20" t="s">
        <v>320</v>
      </c>
      <c r="B17" s="19">
        <v>0</v>
      </c>
    </row>
    <row r="18" spans="1:2">
      <c r="A18" s="20" t="s">
        <v>324</v>
      </c>
      <c r="B18" s="19">
        <v>0</v>
      </c>
    </row>
    <row r="19" spans="1:2">
      <c r="A19" s="20" t="s">
        <v>328</v>
      </c>
      <c r="B19" s="19">
        <v>0</v>
      </c>
    </row>
    <row r="20" spans="1:2">
      <c r="A20" s="20" t="s">
        <v>330</v>
      </c>
      <c r="B20" s="19">
        <v>0</v>
      </c>
    </row>
    <row r="21" spans="1:2">
      <c r="A21" s="20" t="s">
        <v>340</v>
      </c>
      <c r="B21" s="19">
        <v>0</v>
      </c>
    </row>
    <row r="22" spans="1:2">
      <c r="A22" s="20" t="s">
        <v>342</v>
      </c>
      <c r="B22" s="19">
        <v>2</v>
      </c>
    </row>
    <row r="23" spans="1:2">
      <c r="A23" s="20" t="s">
        <v>346</v>
      </c>
      <c r="B23" s="19">
        <v>56</v>
      </c>
    </row>
    <row r="24" spans="1:2">
      <c r="A24" s="20" t="s">
        <v>348</v>
      </c>
      <c r="B24" s="19">
        <v>0</v>
      </c>
    </row>
    <row r="25" spans="1:2">
      <c r="A25" s="20" t="s">
        <v>358</v>
      </c>
      <c r="B25" s="19">
        <v>0</v>
      </c>
    </row>
    <row r="26" spans="1:2">
      <c r="A26" s="20" t="s">
        <v>360</v>
      </c>
      <c r="B26" s="19">
        <v>0</v>
      </c>
    </row>
    <row r="27" spans="1:2">
      <c r="A27" s="20" t="s">
        <v>366</v>
      </c>
      <c r="B27" s="19">
        <v>0</v>
      </c>
    </row>
    <row r="28" spans="1:2">
      <c r="A28" s="20" t="s">
        <v>372</v>
      </c>
      <c r="B28" s="19">
        <v>0</v>
      </c>
    </row>
    <row r="29" spans="1:2">
      <c r="A29" s="20" t="s">
        <v>374</v>
      </c>
      <c r="B29" s="19">
        <v>0</v>
      </c>
    </row>
    <row r="30" spans="1:2">
      <c r="A30" s="20" t="s">
        <v>382</v>
      </c>
      <c r="B30" s="19">
        <v>0</v>
      </c>
    </row>
    <row r="31" spans="1:2">
      <c r="A31" s="20" t="s">
        <v>388</v>
      </c>
      <c r="B31" s="19">
        <v>29</v>
      </c>
    </row>
    <row r="32" spans="1:2">
      <c r="A32" s="20" t="s">
        <v>390</v>
      </c>
      <c r="B32" s="19">
        <v>0</v>
      </c>
    </row>
    <row r="33" spans="1:2">
      <c r="A33" s="20" t="s">
        <v>394</v>
      </c>
      <c r="B33" s="19">
        <v>0</v>
      </c>
    </row>
    <row r="34" spans="1:2">
      <c r="A34" s="20" t="s">
        <v>398</v>
      </c>
      <c r="B34" s="19">
        <v>0</v>
      </c>
    </row>
    <row r="35" spans="1:2">
      <c r="A35" s="20" t="s">
        <v>402</v>
      </c>
      <c r="B35" s="19">
        <v>0</v>
      </c>
    </row>
    <row r="36" spans="1:2">
      <c r="A36" s="20" t="s">
        <v>406</v>
      </c>
      <c r="B36" s="19">
        <v>0</v>
      </c>
    </row>
    <row r="37" spans="1:2">
      <c r="A37" s="20" t="s">
        <v>408</v>
      </c>
      <c r="B37" s="19">
        <v>16</v>
      </c>
    </row>
    <row r="38" spans="1:2">
      <c r="A38" s="20" t="s">
        <v>410</v>
      </c>
      <c r="B38" s="19">
        <v>0</v>
      </c>
    </row>
    <row r="39" spans="1:2">
      <c r="A39" s="20" t="s">
        <v>420</v>
      </c>
      <c r="B39" s="19">
        <v>11</v>
      </c>
    </row>
    <row r="40" spans="1:2">
      <c r="A40" s="20" t="s">
        <v>424</v>
      </c>
      <c r="B40" s="19">
        <v>0</v>
      </c>
    </row>
    <row r="41" spans="1:2">
      <c r="A41" s="20" t="s">
        <v>428</v>
      </c>
      <c r="B41" s="19">
        <v>0</v>
      </c>
    </row>
    <row r="42" spans="1:2">
      <c r="A42" s="20" t="s">
        <v>432</v>
      </c>
      <c r="B42" s="19">
        <v>0</v>
      </c>
    </row>
    <row r="43" spans="1:2">
      <c r="A43" s="20" t="s">
        <v>436</v>
      </c>
      <c r="B43" s="19">
        <v>0</v>
      </c>
    </row>
    <row r="44" spans="1:2">
      <c r="A44" s="20" t="s">
        <v>438</v>
      </c>
      <c r="B44" s="19">
        <v>0</v>
      </c>
    </row>
    <row r="45" spans="1:2">
      <c r="A45" s="20" t="s">
        <v>444</v>
      </c>
      <c r="B45" s="19">
        <v>0</v>
      </c>
    </row>
    <row r="46" spans="1:2">
      <c r="A46" s="20" t="s">
        <v>446</v>
      </c>
      <c r="B46" s="19">
        <v>0</v>
      </c>
    </row>
  </sheetData>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N1644"/>
  <sheetViews>
    <sheetView workbookViewId="0">
      <pane xSplit="2" ySplit="23" topLeftCell="C31" activePane="bottomRight" state="frozen"/>
      <selection activeCell="J31" sqref="J31"/>
      <selection pane="topRight" activeCell="J31" sqref="J31"/>
      <selection pane="bottomLeft" activeCell="J31" sqref="J31"/>
      <selection pane="bottomRight" activeCell="I32" sqref="I32"/>
    </sheetView>
  </sheetViews>
  <sheetFormatPr baseColWidth="10" defaultColWidth="11.5" defaultRowHeight="14" outlineLevelRow="1" x14ac:dyDescent="0"/>
  <cols>
    <col min="2" max="2" width="19.5" customWidth="1"/>
    <col min="3" max="3" width="6.1640625" customWidth="1"/>
    <col min="7" max="7" width="19.1640625" bestFit="1" customWidth="1"/>
    <col min="8" max="8" width="27.5" bestFit="1" customWidth="1"/>
    <col min="9" max="9" width="18" customWidth="1"/>
    <col min="10" max="10" width="7.6640625" bestFit="1" customWidth="1"/>
    <col min="11" max="11" width="10.33203125" bestFit="1" customWidth="1"/>
    <col min="12" max="12" width="10.6640625" bestFit="1" customWidth="1"/>
    <col min="13" max="13" width="10.1640625" customWidth="1"/>
    <col min="14" max="14" width="8.33203125" bestFit="1" customWidth="1"/>
    <col min="15" max="15" width="7.83203125" bestFit="1" customWidth="1"/>
    <col min="16" max="16" width="5.6640625" bestFit="1" customWidth="1"/>
    <col min="17" max="17" width="6" bestFit="1" customWidth="1"/>
    <col min="18" max="18" width="8.33203125" bestFit="1" customWidth="1"/>
    <col min="19" max="19" width="8.5" bestFit="1" customWidth="1"/>
    <col min="20" max="20" width="7.1640625" bestFit="1" customWidth="1"/>
    <col min="21" max="21" width="9.6640625" bestFit="1" customWidth="1"/>
    <col min="22" max="22" width="8" bestFit="1" customWidth="1"/>
    <col min="23" max="23" width="9" bestFit="1" customWidth="1"/>
    <col min="24" max="24" width="15.5" bestFit="1" customWidth="1"/>
    <col min="25" max="25" width="7.83203125" bestFit="1" customWidth="1"/>
    <col min="26" max="26" width="11.33203125" bestFit="1" customWidth="1"/>
    <col min="27" max="27" width="7.6640625" bestFit="1" customWidth="1"/>
    <col min="28" max="28" width="13" bestFit="1" customWidth="1"/>
    <col min="29" max="29" width="9.6640625" bestFit="1" customWidth="1"/>
    <col min="30" max="30" width="6.33203125" bestFit="1" customWidth="1"/>
    <col min="31" max="31" width="9.5" bestFit="1" customWidth="1"/>
    <col min="32" max="32" width="11.83203125" bestFit="1" customWidth="1"/>
    <col min="33" max="34" width="9.1640625" bestFit="1" customWidth="1"/>
    <col min="35" max="35" width="8.33203125" bestFit="1" customWidth="1"/>
    <col min="36" max="36" width="7.83203125" bestFit="1" customWidth="1"/>
    <col min="37" max="37" width="6" bestFit="1" customWidth="1"/>
    <col min="38" max="38" width="7.33203125" bestFit="1" customWidth="1"/>
    <col min="39" max="39" width="7.6640625" bestFit="1" customWidth="1"/>
    <col min="40" max="40" width="8.33203125" bestFit="1" customWidth="1"/>
    <col min="41" max="41" width="8.83203125" bestFit="1" customWidth="1"/>
    <col min="42" max="42" width="5.5" bestFit="1" customWidth="1"/>
    <col min="43" max="43" width="9.83203125" bestFit="1" customWidth="1"/>
    <col min="44" max="44" width="8" bestFit="1" customWidth="1"/>
    <col min="45" max="45" width="10" bestFit="1" customWidth="1"/>
    <col min="46" max="46" width="14" bestFit="1" customWidth="1"/>
    <col min="47" max="47" width="11.5" bestFit="1" customWidth="1"/>
    <col min="48" max="48" width="7.33203125" bestFit="1" customWidth="1"/>
    <col min="49" max="49" width="9.6640625" bestFit="1" customWidth="1"/>
    <col min="50" max="50" width="9.5" bestFit="1" customWidth="1"/>
    <col min="51" max="51" width="7.83203125" bestFit="1" customWidth="1"/>
    <col min="52" max="52" width="11.6640625" bestFit="1" customWidth="1"/>
    <col min="53" max="53" width="10.33203125" bestFit="1" customWidth="1"/>
    <col min="54" max="54" width="12.5" bestFit="1" customWidth="1"/>
    <col min="55" max="55" width="9" bestFit="1" customWidth="1"/>
    <col min="56" max="56" width="9.1640625" bestFit="1" customWidth="1"/>
    <col min="57" max="57" width="9.83203125" bestFit="1" customWidth="1"/>
    <col min="58" max="58" width="8.1640625" bestFit="1" customWidth="1"/>
    <col min="59" max="60" width="7.6640625" bestFit="1" customWidth="1"/>
    <col min="61" max="61" width="10.1640625" bestFit="1" customWidth="1"/>
    <col min="62" max="62" width="14.33203125" bestFit="1" customWidth="1"/>
    <col min="63" max="63" width="8" bestFit="1" customWidth="1"/>
    <col min="64" max="64" width="8.33203125" bestFit="1" customWidth="1"/>
    <col min="65" max="65" width="8.5" bestFit="1" customWidth="1"/>
    <col min="66" max="66" width="5.33203125" bestFit="1" customWidth="1"/>
    <col min="67" max="67" width="7.6640625" bestFit="1" customWidth="1"/>
    <col min="68" max="68" width="5.6640625" bestFit="1" customWidth="1"/>
    <col min="69" max="69" width="7.33203125" bestFit="1" customWidth="1"/>
    <col min="70" max="70" width="13" bestFit="1" customWidth="1"/>
    <col min="71" max="71" width="11.1640625" bestFit="1" customWidth="1"/>
    <col min="72" max="72" width="9.6640625" bestFit="1" customWidth="1"/>
    <col min="73" max="73" width="8.33203125" bestFit="1" customWidth="1"/>
    <col min="74" max="74" width="8" bestFit="1" customWidth="1"/>
    <col min="75" max="75" width="6.83203125" bestFit="1" customWidth="1"/>
    <col min="76" max="76" width="8.5" bestFit="1" customWidth="1"/>
    <col min="77" max="77" width="8.83203125" bestFit="1" customWidth="1"/>
    <col min="78" max="78" width="11.5" bestFit="1" customWidth="1"/>
    <col min="79" max="79" width="10.6640625" bestFit="1" customWidth="1"/>
    <col min="80" max="80" width="10" bestFit="1" customWidth="1"/>
    <col min="81" max="81" width="8.5" bestFit="1" customWidth="1"/>
    <col min="82" max="82" width="8.6640625" bestFit="1" customWidth="1"/>
    <col min="83" max="83" width="8.83203125" bestFit="1" customWidth="1"/>
    <col min="84" max="84" width="7" bestFit="1" customWidth="1"/>
    <col min="85" max="85" width="9.83203125" bestFit="1" customWidth="1"/>
    <col min="86" max="86" width="10.1640625" bestFit="1" customWidth="1"/>
    <col min="87" max="87" width="9.33203125" bestFit="1" customWidth="1"/>
    <col min="88" max="88" width="9" bestFit="1" customWidth="1"/>
    <col min="89" max="89" width="6.6640625" bestFit="1" customWidth="1"/>
    <col min="90" max="90" width="6.33203125" bestFit="1" customWidth="1"/>
    <col min="91" max="91" width="9.83203125" bestFit="1" customWidth="1"/>
    <col min="92" max="92" width="9.5" bestFit="1" customWidth="1"/>
    <col min="93" max="93" width="13.5" bestFit="1" customWidth="1"/>
    <col min="94" max="94" width="10" bestFit="1" customWidth="1"/>
    <col min="95" max="95" width="14.5" bestFit="1" customWidth="1"/>
    <col min="96" max="96" width="12.5" bestFit="1" customWidth="1"/>
    <col min="97" max="97" width="13.33203125" bestFit="1" customWidth="1"/>
    <col min="98" max="98" width="7.1640625" bestFit="1" customWidth="1"/>
    <col min="99" max="99" width="8" bestFit="1" customWidth="1"/>
    <col min="100" max="100" width="7.5" bestFit="1" customWidth="1"/>
    <col min="101" max="101" width="9.6640625" bestFit="1" customWidth="1"/>
    <col min="102" max="102" width="11.83203125" bestFit="1" customWidth="1"/>
    <col min="103" max="103" width="8" bestFit="1" customWidth="1"/>
    <col min="104" max="104" width="6.6640625" bestFit="1" customWidth="1"/>
    <col min="105" max="105" width="6.5" bestFit="1" customWidth="1"/>
    <col min="106" max="106" width="6.6640625" bestFit="1" customWidth="1"/>
    <col min="107" max="107" width="7.83203125" bestFit="1" customWidth="1"/>
    <col min="108" max="108" width="6.33203125" bestFit="1" customWidth="1"/>
    <col min="109" max="109" width="11" bestFit="1" customWidth="1"/>
    <col min="110" max="110" width="7.33203125" bestFit="1" customWidth="1"/>
    <col min="111" max="111" width="8.83203125" bestFit="1" customWidth="1"/>
    <col min="112" max="112" width="7.33203125" bestFit="1" customWidth="1"/>
    <col min="113" max="113" width="12.5" bestFit="1" customWidth="1"/>
    <col min="114" max="115" width="8.33203125" bestFit="1" customWidth="1"/>
    <col min="116" max="116" width="7.33203125" bestFit="1" customWidth="1"/>
    <col min="117" max="117" width="7.6640625" bestFit="1" customWidth="1"/>
    <col min="118" max="118" width="15.1640625" bestFit="1" customWidth="1"/>
  </cols>
  <sheetData>
    <row r="1" spans="2:19" ht="7.25" customHeight="1"/>
    <row r="2" spans="2:19" ht="20" customHeight="1">
      <c r="B2" s="5" t="s">
        <v>16</v>
      </c>
      <c r="C2" s="164" t="s">
        <v>457</v>
      </c>
      <c r="D2" s="164"/>
      <c r="E2" s="164"/>
      <c r="F2" s="164"/>
      <c r="G2" s="164"/>
      <c r="H2" s="164"/>
      <c r="I2" s="164"/>
      <c r="J2" s="164"/>
      <c r="K2" s="164"/>
      <c r="L2" s="164"/>
      <c r="N2" s="78" t="s">
        <v>2018</v>
      </c>
    </row>
    <row r="3" spans="2:19">
      <c r="B3" s="5" t="s">
        <v>17</v>
      </c>
      <c r="C3" s="158" t="s">
        <v>198</v>
      </c>
      <c r="D3" s="158"/>
      <c r="E3" s="158"/>
      <c r="F3" s="158"/>
      <c r="G3" s="158"/>
      <c r="H3" s="158"/>
      <c r="I3" s="158"/>
      <c r="J3" s="158"/>
      <c r="K3" s="158"/>
      <c r="L3" s="158"/>
      <c r="N3" s="86" t="s">
        <v>2012</v>
      </c>
      <c r="O3" s="87">
        <v>23</v>
      </c>
      <c r="P3" s="88" t="s">
        <v>2013</v>
      </c>
      <c r="Q3" s="87">
        <v>42</v>
      </c>
      <c r="R3" s="89" t="s">
        <v>2017</v>
      </c>
      <c r="S3" s="90">
        <v>0.54761904761904767</v>
      </c>
    </row>
    <row r="4" spans="2:19" ht="14.5" customHeight="1">
      <c r="B4" s="5" t="s">
        <v>27</v>
      </c>
      <c r="C4" s="160" t="s">
        <v>9</v>
      </c>
      <c r="D4" s="161"/>
      <c r="E4" s="161"/>
      <c r="F4" s="161"/>
      <c r="G4" s="162"/>
      <c r="H4" s="152" t="s">
        <v>2010</v>
      </c>
      <c r="I4" s="153"/>
      <c r="J4" s="153"/>
      <c r="K4" s="154"/>
      <c r="L4" s="77" t="s">
        <v>2011</v>
      </c>
      <c r="N4" s="81" t="s">
        <v>2014</v>
      </c>
      <c r="O4" s="82" t="s">
        <v>1795</v>
      </c>
      <c r="P4" s="81" t="s">
        <v>2015</v>
      </c>
      <c r="Q4" s="82" t="s">
        <v>1795</v>
      </c>
      <c r="R4" s="81" t="s">
        <v>2016</v>
      </c>
      <c r="S4" s="82" t="s">
        <v>1795</v>
      </c>
    </row>
    <row r="5" spans="2:19" ht="78" customHeight="1">
      <c r="B5" s="5" t="s">
        <v>199</v>
      </c>
      <c r="C5" s="159" t="s">
        <v>1866</v>
      </c>
      <c r="D5" s="159"/>
      <c r="E5" s="159"/>
      <c r="F5" s="159"/>
      <c r="G5" s="159"/>
      <c r="H5" s="159"/>
      <c r="I5" s="159"/>
      <c r="J5" s="159"/>
      <c r="K5" s="159"/>
      <c r="L5" s="159"/>
      <c r="M5" s="50"/>
      <c r="N5" s="91">
        <v>16</v>
      </c>
      <c r="O5" s="84">
        <v>69.565217391304344</v>
      </c>
      <c r="P5" s="91">
        <v>1</v>
      </c>
      <c r="Q5" s="84">
        <v>4.3478260869565215</v>
      </c>
      <c r="R5" s="91">
        <v>6</v>
      </c>
      <c r="S5" s="84">
        <v>26.086956521739129</v>
      </c>
    </row>
    <row r="6" spans="2:19" ht="72" customHeight="1">
      <c r="B6" s="5" t="s">
        <v>1808</v>
      </c>
      <c r="C6" s="159" t="s">
        <v>1867</v>
      </c>
      <c r="D6" s="159"/>
      <c r="E6" s="159"/>
      <c r="F6" s="159"/>
      <c r="G6" s="159"/>
      <c r="H6" s="159"/>
      <c r="I6" s="159"/>
      <c r="J6" s="159"/>
      <c r="K6" s="159"/>
      <c r="L6" s="159"/>
      <c r="M6" s="50"/>
    </row>
    <row r="7" spans="2:19" ht="29" customHeight="1" outlineLevel="1">
      <c r="B7" s="6" t="s">
        <v>19</v>
      </c>
      <c r="C7" s="131" t="s">
        <v>1861</v>
      </c>
      <c r="D7" s="131"/>
      <c r="E7" s="131"/>
      <c r="F7" s="131"/>
      <c r="G7" s="131"/>
      <c r="H7" s="131"/>
      <c r="I7" s="131"/>
      <c r="J7" s="131"/>
      <c r="K7" s="131"/>
      <c r="L7" s="131"/>
    </row>
    <row r="8" spans="2:19" outlineLevel="1">
      <c r="B8" s="6" t="s">
        <v>20</v>
      </c>
      <c r="C8" s="131" t="s">
        <v>458</v>
      </c>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t="s">
        <v>226</v>
      </c>
      <c r="D10" s="137"/>
      <c r="E10" s="137"/>
      <c r="F10" s="137"/>
      <c r="G10" s="137"/>
      <c r="H10" s="137"/>
      <c r="I10" s="137"/>
      <c r="J10" s="137"/>
      <c r="K10" s="137"/>
      <c r="L10" s="137"/>
    </row>
    <row r="11" spans="2:19" ht="28" outlineLevel="1">
      <c r="B11" s="6" t="s">
        <v>22</v>
      </c>
      <c r="C11" s="135" t="s">
        <v>226</v>
      </c>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t="s">
        <v>1673</v>
      </c>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44314</v>
      </c>
      <c r="D15" s="139"/>
      <c r="E15" s="139"/>
      <c r="F15" s="139"/>
      <c r="G15" s="139"/>
      <c r="H15" s="139"/>
      <c r="I15" s="139"/>
      <c r="J15" s="139"/>
      <c r="K15" s="139"/>
      <c r="L15" s="139"/>
    </row>
    <row r="16" spans="2:19" outlineLevel="1">
      <c r="B16" s="7" t="s">
        <v>25</v>
      </c>
      <c r="C16" s="140" t="s">
        <v>183</v>
      </c>
      <c r="D16" s="140"/>
      <c r="E16" s="140"/>
      <c r="F16" s="140"/>
      <c r="G16" s="140"/>
      <c r="H16" s="140"/>
      <c r="I16" s="140"/>
      <c r="J16" s="140"/>
      <c r="K16" s="140"/>
      <c r="L16" s="140"/>
    </row>
    <row r="17" spans="1:118" outlineLevel="1">
      <c r="B17" s="7" t="s">
        <v>26</v>
      </c>
      <c r="C17" s="140" t="s">
        <v>1820</v>
      </c>
      <c r="D17" s="140"/>
      <c r="E17" s="140"/>
      <c r="F17" s="140"/>
      <c r="G17" s="140"/>
      <c r="H17" s="140"/>
      <c r="I17" s="140"/>
      <c r="J17" s="140"/>
      <c r="K17" s="140"/>
      <c r="L17" s="140"/>
    </row>
    <row r="18" spans="1:118" outlineLevel="1">
      <c r="B18" s="7" t="s">
        <v>15</v>
      </c>
      <c r="C18" s="142"/>
      <c r="D18" s="142"/>
      <c r="E18" s="142"/>
      <c r="F18" s="142"/>
      <c r="G18" s="142"/>
      <c r="H18" s="142"/>
      <c r="I18" s="142"/>
      <c r="J18" s="142"/>
      <c r="K18" s="142"/>
      <c r="L18" s="142"/>
    </row>
    <row r="19" spans="1:118" outlineLevel="1">
      <c r="B19" s="6" t="s">
        <v>180</v>
      </c>
      <c r="C19" s="135" t="s">
        <v>1819</v>
      </c>
      <c r="D19" s="135"/>
      <c r="E19" s="135"/>
      <c r="F19" s="135"/>
      <c r="G19" s="135"/>
      <c r="H19" s="135"/>
      <c r="I19" s="135"/>
      <c r="J19" s="135"/>
      <c r="K19" s="135"/>
      <c r="L19" s="135"/>
    </row>
    <row r="20" spans="1:118" s="9" customFormat="1" ht="18.75" customHeight="1" thickBot="1"/>
    <row r="21" spans="1:118">
      <c r="A21" s="11" t="s">
        <v>179</v>
      </c>
      <c r="H21" s="18" t="s">
        <v>1669</v>
      </c>
      <c r="I21" t="s">
        <v>2256</v>
      </c>
    </row>
    <row r="22" spans="1:118">
      <c r="A22" s="11"/>
    </row>
    <row r="23" spans="1:118" s="10" customFormat="1">
      <c r="A23" s="30" t="s">
        <v>31</v>
      </c>
      <c r="B23" s="30" t="s">
        <v>227</v>
      </c>
      <c r="C23" s="30" t="s">
        <v>463</v>
      </c>
      <c r="D23" s="30" t="s">
        <v>1669</v>
      </c>
      <c r="E23" s="30" t="s">
        <v>459</v>
      </c>
      <c r="G23"/>
      <c r="H23" s="18" t="s">
        <v>1793</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row>
    <row r="24" spans="1:118">
      <c r="A24" s="29" t="s">
        <v>228</v>
      </c>
      <c r="B24" s="29" t="s">
        <v>229</v>
      </c>
      <c r="C24" s="29" t="s">
        <v>466</v>
      </c>
      <c r="D24" s="29" t="s">
        <v>1075</v>
      </c>
      <c r="E24" s="29"/>
      <c r="H24" s="18" t="s">
        <v>2259</v>
      </c>
      <c r="I24" t="s">
        <v>2049</v>
      </c>
    </row>
    <row r="25" spans="1:118">
      <c r="A25" s="29" t="s">
        <v>228</v>
      </c>
      <c r="B25" s="29" t="s">
        <v>229</v>
      </c>
      <c r="C25" s="29" t="s">
        <v>494</v>
      </c>
      <c r="D25" s="29" t="s">
        <v>1101</v>
      </c>
      <c r="E25" s="29"/>
      <c r="H25" s="20" t="s">
        <v>228</v>
      </c>
      <c r="I25" s="19"/>
    </row>
    <row r="26" spans="1:118">
      <c r="A26" s="29" t="s">
        <v>228</v>
      </c>
      <c r="B26" s="29" t="s">
        <v>229</v>
      </c>
      <c r="C26" s="29" t="s">
        <v>702</v>
      </c>
      <c r="D26" s="29" t="s">
        <v>1073</v>
      </c>
      <c r="E26" s="29"/>
      <c r="H26" s="20" t="s">
        <v>236</v>
      </c>
      <c r="I26" s="19"/>
    </row>
    <row r="27" spans="1:118">
      <c r="A27" s="29" t="s">
        <v>228</v>
      </c>
      <c r="B27" s="29" t="s">
        <v>229</v>
      </c>
      <c r="C27" s="29" t="s">
        <v>726</v>
      </c>
      <c r="D27" s="29" t="s">
        <v>1073</v>
      </c>
      <c r="E27" s="29"/>
      <c r="H27" s="20" t="s">
        <v>238</v>
      </c>
      <c r="I27" s="19"/>
    </row>
    <row r="28" spans="1:118">
      <c r="A28" s="29" t="s">
        <v>228</v>
      </c>
      <c r="B28" s="29" t="s">
        <v>229</v>
      </c>
      <c r="C28" s="29" t="s">
        <v>509</v>
      </c>
      <c r="D28" s="29" t="s">
        <v>1074</v>
      </c>
      <c r="E28" s="29"/>
      <c r="H28" s="20" t="s">
        <v>240</v>
      </c>
      <c r="I28" s="19"/>
    </row>
    <row r="29" spans="1:118">
      <c r="A29" s="29" t="s">
        <v>228</v>
      </c>
      <c r="B29" s="29" t="s">
        <v>229</v>
      </c>
      <c r="C29" s="29" t="s">
        <v>544</v>
      </c>
      <c r="D29" s="29" t="s">
        <v>1075</v>
      </c>
      <c r="E29" s="29"/>
      <c r="H29" s="20" t="s">
        <v>246</v>
      </c>
      <c r="I29" s="19"/>
    </row>
    <row r="30" spans="1:118">
      <c r="A30" s="29" t="s">
        <v>228</v>
      </c>
      <c r="B30" s="29" t="s">
        <v>229</v>
      </c>
      <c r="C30" s="29" t="s">
        <v>544</v>
      </c>
      <c r="D30" s="29" t="s">
        <v>1074</v>
      </c>
      <c r="E30" s="29"/>
      <c r="H30" s="20" t="s">
        <v>258</v>
      </c>
      <c r="I30" s="19"/>
    </row>
    <row r="31" spans="1:118">
      <c r="A31" s="29" t="s">
        <v>230</v>
      </c>
      <c r="B31" s="29" t="s">
        <v>231</v>
      </c>
      <c r="C31" s="29" t="s">
        <v>687</v>
      </c>
      <c r="D31" s="29" t="s">
        <v>1675</v>
      </c>
      <c r="E31" s="29"/>
      <c r="H31" s="20" t="s">
        <v>260</v>
      </c>
      <c r="I31" s="19"/>
    </row>
    <row r="32" spans="1:118">
      <c r="A32" s="29" t="s">
        <v>230</v>
      </c>
      <c r="B32" s="29" t="s">
        <v>231</v>
      </c>
      <c r="C32" s="29" t="s">
        <v>689</v>
      </c>
      <c r="D32" s="29" t="s">
        <v>1101</v>
      </c>
      <c r="E32" s="29"/>
      <c r="H32" s="20" t="s">
        <v>264</v>
      </c>
      <c r="I32" s="19">
        <v>6993</v>
      </c>
    </row>
    <row r="33" spans="1:9">
      <c r="A33" s="29" t="s">
        <v>230</v>
      </c>
      <c r="B33" s="29" t="s">
        <v>231</v>
      </c>
      <c r="C33" s="29" t="s">
        <v>1676</v>
      </c>
      <c r="D33" s="29" t="s">
        <v>1080</v>
      </c>
      <c r="E33" s="29"/>
      <c r="H33" s="20" t="s">
        <v>274</v>
      </c>
      <c r="I33" s="19"/>
    </row>
    <row r="34" spans="1:9">
      <c r="A34" s="29" t="s">
        <v>230</v>
      </c>
      <c r="B34" s="29" t="s">
        <v>231</v>
      </c>
      <c r="C34" s="29" t="s">
        <v>1665</v>
      </c>
      <c r="D34" s="29" t="s">
        <v>1091</v>
      </c>
      <c r="E34" s="29"/>
      <c r="H34" s="20" t="s">
        <v>282</v>
      </c>
      <c r="I34" s="19"/>
    </row>
    <row r="35" spans="1:9">
      <c r="A35" s="29" t="s">
        <v>230</v>
      </c>
      <c r="B35" s="29" t="s">
        <v>231</v>
      </c>
      <c r="C35" s="29" t="s">
        <v>726</v>
      </c>
      <c r="D35" s="29" t="s">
        <v>1073</v>
      </c>
      <c r="E35" s="29"/>
      <c r="H35" s="20" t="s">
        <v>284</v>
      </c>
      <c r="I35" s="19"/>
    </row>
    <row r="36" spans="1:9">
      <c r="A36" s="29" t="s">
        <v>232</v>
      </c>
      <c r="B36" s="29" t="s">
        <v>233</v>
      </c>
      <c r="C36" s="29" t="s">
        <v>702</v>
      </c>
      <c r="D36" s="29" t="s">
        <v>1073</v>
      </c>
      <c r="E36" s="29"/>
      <c r="H36" s="20" t="s">
        <v>290</v>
      </c>
      <c r="I36" s="19"/>
    </row>
    <row r="37" spans="1:9">
      <c r="A37" s="29" t="s">
        <v>232</v>
      </c>
      <c r="B37" s="29" t="s">
        <v>233</v>
      </c>
      <c r="C37" s="29" t="s">
        <v>715</v>
      </c>
      <c r="D37" s="29" t="s">
        <v>1073</v>
      </c>
      <c r="E37" s="29"/>
      <c r="H37" s="20" t="s">
        <v>292</v>
      </c>
      <c r="I37" s="19"/>
    </row>
    <row r="38" spans="1:9">
      <c r="A38" s="29" t="s">
        <v>232</v>
      </c>
      <c r="B38" s="29" t="s">
        <v>233</v>
      </c>
      <c r="C38" s="29" t="s">
        <v>1677</v>
      </c>
      <c r="D38" s="29" t="s">
        <v>1329</v>
      </c>
      <c r="E38" s="29"/>
      <c r="H38" s="20" t="s">
        <v>298</v>
      </c>
      <c r="I38" s="19"/>
    </row>
    <row r="39" spans="1:9">
      <c r="A39" s="29" t="s">
        <v>232</v>
      </c>
      <c r="B39" s="29" t="s">
        <v>233</v>
      </c>
      <c r="C39" s="29" t="s">
        <v>862</v>
      </c>
      <c r="D39" s="29" t="s">
        <v>1074</v>
      </c>
      <c r="E39" s="29"/>
      <c r="H39" s="20" t="s">
        <v>310</v>
      </c>
      <c r="I39" s="19"/>
    </row>
    <row r="40" spans="1:9">
      <c r="A40" s="29" t="s">
        <v>232</v>
      </c>
      <c r="B40" s="29" t="s">
        <v>233</v>
      </c>
      <c r="C40" s="29" t="s">
        <v>871</v>
      </c>
      <c r="D40" s="29" t="s">
        <v>1074</v>
      </c>
      <c r="E40" s="29"/>
      <c r="H40" s="20" t="s">
        <v>320</v>
      </c>
      <c r="I40" s="19"/>
    </row>
    <row r="41" spans="1:9">
      <c r="A41" s="29" t="s">
        <v>232</v>
      </c>
      <c r="B41" s="29" t="s">
        <v>233</v>
      </c>
      <c r="C41" s="29" t="s">
        <v>915</v>
      </c>
      <c r="D41" s="29" t="s">
        <v>1073</v>
      </c>
      <c r="E41" s="29"/>
      <c r="H41" s="20" t="s">
        <v>324</v>
      </c>
      <c r="I41" s="19"/>
    </row>
    <row r="42" spans="1:9">
      <c r="A42" s="29" t="s">
        <v>232</v>
      </c>
      <c r="B42" s="29" t="s">
        <v>233</v>
      </c>
      <c r="C42" s="29" t="s">
        <v>915</v>
      </c>
      <c r="D42" s="29" t="s">
        <v>1074</v>
      </c>
      <c r="E42" s="29"/>
      <c r="H42" s="20" t="s">
        <v>328</v>
      </c>
      <c r="I42" s="19"/>
    </row>
    <row r="43" spans="1:9">
      <c r="A43" s="29" t="s">
        <v>232</v>
      </c>
      <c r="B43" s="29" t="s">
        <v>233</v>
      </c>
      <c r="C43" s="29" t="s">
        <v>916</v>
      </c>
      <c r="D43" s="29" t="s">
        <v>1073</v>
      </c>
      <c r="E43" s="29"/>
      <c r="H43" s="20" t="s">
        <v>330</v>
      </c>
      <c r="I43" s="19"/>
    </row>
    <row r="44" spans="1:9">
      <c r="A44" s="29" t="s">
        <v>232</v>
      </c>
      <c r="B44" s="29" t="s">
        <v>233</v>
      </c>
      <c r="C44" s="29" t="s">
        <v>951</v>
      </c>
      <c r="D44" s="29" t="s">
        <v>1073</v>
      </c>
      <c r="E44" s="29"/>
      <c r="H44" s="20" t="s">
        <v>340</v>
      </c>
      <c r="I44" s="19"/>
    </row>
    <row r="45" spans="1:9">
      <c r="A45" s="29" t="s">
        <v>234</v>
      </c>
      <c r="B45" s="29" t="s">
        <v>235</v>
      </c>
      <c r="C45" s="29" t="s">
        <v>1473</v>
      </c>
      <c r="D45" s="29" t="s">
        <v>1074</v>
      </c>
      <c r="E45" s="29"/>
      <c r="H45" s="20" t="s">
        <v>342</v>
      </c>
      <c r="I45" s="19"/>
    </row>
    <row r="46" spans="1:9">
      <c r="A46" s="29" t="s">
        <v>234</v>
      </c>
      <c r="B46" s="29" t="s">
        <v>235</v>
      </c>
      <c r="C46" s="29" t="s">
        <v>1545</v>
      </c>
      <c r="D46" s="29" t="s">
        <v>1077</v>
      </c>
      <c r="E46" s="29"/>
      <c r="H46" s="20" t="s">
        <v>346</v>
      </c>
      <c r="I46" s="19"/>
    </row>
    <row r="47" spans="1:9">
      <c r="A47" s="29" t="s">
        <v>234</v>
      </c>
      <c r="B47" s="29" t="s">
        <v>235</v>
      </c>
      <c r="C47" s="29" t="s">
        <v>925</v>
      </c>
      <c r="D47" s="29" t="s">
        <v>1073</v>
      </c>
      <c r="E47" s="29"/>
      <c r="H47" s="20" t="s">
        <v>348</v>
      </c>
      <c r="I47" s="19"/>
    </row>
    <row r="48" spans="1:9">
      <c r="A48" s="29" t="s">
        <v>234</v>
      </c>
      <c r="B48" s="29" t="s">
        <v>235</v>
      </c>
      <c r="C48" s="29" t="s">
        <v>948</v>
      </c>
      <c r="D48" s="29" t="s">
        <v>1074</v>
      </c>
      <c r="E48" s="29"/>
      <c r="H48" s="20" t="s">
        <v>358</v>
      </c>
      <c r="I48" s="19"/>
    </row>
    <row r="49" spans="1:9">
      <c r="A49" s="29" t="s">
        <v>236</v>
      </c>
      <c r="B49" s="29" t="s">
        <v>237</v>
      </c>
      <c r="C49" s="29" t="s">
        <v>702</v>
      </c>
      <c r="D49" s="29" t="s">
        <v>1073</v>
      </c>
      <c r="E49" s="29"/>
      <c r="H49" s="20" t="s">
        <v>360</v>
      </c>
      <c r="I49" s="19"/>
    </row>
    <row r="50" spans="1:9">
      <c r="A50" s="29" t="s">
        <v>236</v>
      </c>
      <c r="B50" s="29" t="s">
        <v>237</v>
      </c>
      <c r="C50" s="29" t="s">
        <v>791</v>
      </c>
      <c r="D50" s="29" t="s">
        <v>1073</v>
      </c>
      <c r="E50" s="29"/>
      <c r="H50" s="20" t="s">
        <v>366</v>
      </c>
      <c r="I50" s="19"/>
    </row>
    <row r="51" spans="1:9">
      <c r="A51" s="29" t="s">
        <v>236</v>
      </c>
      <c r="B51" s="29" t="s">
        <v>237</v>
      </c>
      <c r="C51" s="29" t="s">
        <v>538</v>
      </c>
      <c r="D51" s="29" t="s">
        <v>1075</v>
      </c>
      <c r="E51" s="29"/>
      <c r="H51" s="20" t="s">
        <v>372</v>
      </c>
      <c r="I51" s="19"/>
    </row>
    <row r="52" spans="1:9">
      <c r="A52" s="29" t="s">
        <v>236</v>
      </c>
      <c r="B52" s="29" t="s">
        <v>237</v>
      </c>
      <c r="C52" s="29" t="s">
        <v>1289</v>
      </c>
      <c r="D52" s="29" t="s">
        <v>1077</v>
      </c>
      <c r="E52" s="29"/>
      <c r="H52" s="20" t="s">
        <v>374</v>
      </c>
      <c r="I52" s="19"/>
    </row>
    <row r="53" spans="1:9">
      <c r="A53" s="29" t="s">
        <v>236</v>
      </c>
      <c r="B53" s="29" t="s">
        <v>237</v>
      </c>
      <c r="C53" s="29" t="s">
        <v>553</v>
      </c>
      <c r="D53" s="29" t="s">
        <v>1073</v>
      </c>
      <c r="E53" s="29"/>
      <c r="H53" s="20" t="s">
        <v>382</v>
      </c>
      <c r="I53" s="19"/>
    </row>
    <row r="54" spans="1:9">
      <c r="A54" s="29" t="s">
        <v>238</v>
      </c>
      <c r="B54" s="29" t="s">
        <v>239</v>
      </c>
      <c r="C54" s="29" t="s">
        <v>492</v>
      </c>
      <c r="D54" s="29" t="s">
        <v>1112</v>
      </c>
      <c r="E54" s="29"/>
      <c r="H54" s="20" t="s">
        <v>388</v>
      </c>
      <c r="I54" s="19"/>
    </row>
    <row r="55" spans="1:9">
      <c r="A55" s="29" t="s">
        <v>238</v>
      </c>
      <c r="B55" s="29" t="s">
        <v>239</v>
      </c>
      <c r="C55" s="29" t="s">
        <v>536</v>
      </c>
      <c r="D55" s="29" t="s">
        <v>1112</v>
      </c>
      <c r="E55" s="29"/>
      <c r="H55" s="20" t="s">
        <v>390</v>
      </c>
      <c r="I55" s="19"/>
    </row>
    <row r="56" spans="1:9">
      <c r="A56" s="29" t="s">
        <v>238</v>
      </c>
      <c r="B56" s="29" t="s">
        <v>239</v>
      </c>
      <c r="C56" s="29" t="s">
        <v>554</v>
      </c>
      <c r="D56" s="29" t="s">
        <v>1112</v>
      </c>
      <c r="E56" s="29"/>
      <c r="H56" s="20" t="s">
        <v>394</v>
      </c>
      <c r="I56" s="19"/>
    </row>
    <row r="57" spans="1:9">
      <c r="A57" s="29" t="s">
        <v>238</v>
      </c>
      <c r="B57" s="29" t="s">
        <v>239</v>
      </c>
      <c r="C57" s="29" t="s">
        <v>557</v>
      </c>
      <c r="D57" s="29" t="s">
        <v>1436</v>
      </c>
      <c r="E57" s="29"/>
      <c r="H57" s="20" t="s">
        <v>398</v>
      </c>
      <c r="I57" s="19"/>
    </row>
    <row r="58" spans="1:9">
      <c r="A58" s="29" t="s">
        <v>238</v>
      </c>
      <c r="B58" s="29" t="s">
        <v>239</v>
      </c>
      <c r="C58" s="29" t="s">
        <v>893</v>
      </c>
      <c r="D58" s="29" t="s">
        <v>1074</v>
      </c>
      <c r="E58" s="29"/>
      <c r="H58" s="20" t="s">
        <v>402</v>
      </c>
      <c r="I58" s="19"/>
    </row>
    <row r="59" spans="1:9">
      <c r="A59" s="29" t="s">
        <v>238</v>
      </c>
      <c r="B59" s="29" t="s">
        <v>239</v>
      </c>
      <c r="C59" s="29" t="s">
        <v>968</v>
      </c>
      <c r="D59" s="29" t="s">
        <v>1093</v>
      </c>
      <c r="E59" s="29"/>
      <c r="H59" s="20" t="s">
        <v>406</v>
      </c>
      <c r="I59" s="19"/>
    </row>
    <row r="60" spans="1:9">
      <c r="A60" s="29" t="s">
        <v>238</v>
      </c>
      <c r="B60" s="29" t="s">
        <v>239</v>
      </c>
      <c r="C60" s="29" t="s">
        <v>576</v>
      </c>
      <c r="D60" s="29" t="s">
        <v>1073</v>
      </c>
      <c r="E60" s="29"/>
      <c r="H60" s="20" t="s">
        <v>408</v>
      </c>
      <c r="I60" s="19"/>
    </row>
    <row r="61" spans="1:9">
      <c r="A61" s="29" t="s">
        <v>238</v>
      </c>
      <c r="B61" s="29" t="s">
        <v>239</v>
      </c>
      <c r="C61" s="29" t="s">
        <v>1059</v>
      </c>
      <c r="D61" s="29" t="s">
        <v>1074</v>
      </c>
      <c r="E61" s="29"/>
      <c r="H61" s="20" t="s">
        <v>410</v>
      </c>
      <c r="I61" s="19"/>
    </row>
    <row r="62" spans="1:9">
      <c r="A62" s="29" t="s">
        <v>240</v>
      </c>
      <c r="B62" s="29" t="s">
        <v>241</v>
      </c>
      <c r="C62" s="29" t="s">
        <v>693</v>
      </c>
      <c r="D62" s="29" t="s">
        <v>1073</v>
      </c>
      <c r="E62" s="29"/>
      <c r="H62" s="20" t="s">
        <v>420</v>
      </c>
      <c r="I62" s="19"/>
    </row>
    <row r="63" spans="1:9">
      <c r="A63" s="29" t="s">
        <v>240</v>
      </c>
      <c r="B63" s="29" t="s">
        <v>241</v>
      </c>
      <c r="C63" s="29" t="s">
        <v>702</v>
      </c>
      <c r="D63" s="29" t="s">
        <v>1073</v>
      </c>
      <c r="E63" s="29"/>
      <c r="H63" s="20" t="s">
        <v>424</v>
      </c>
      <c r="I63" s="19"/>
    </row>
    <row r="64" spans="1:9">
      <c r="A64" s="29" t="s">
        <v>240</v>
      </c>
      <c r="B64" s="29" t="s">
        <v>241</v>
      </c>
      <c r="C64" s="29" t="s">
        <v>705</v>
      </c>
      <c r="D64" s="29" t="s">
        <v>1073</v>
      </c>
      <c r="E64" s="29"/>
      <c r="H64" s="20" t="s">
        <v>428</v>
      </c>
      <c r="I64" s="19"/>
    </row>
    <row r="65" spans="1:9">
      <c r="A65" s="29" t="s">
        <v>240</v>
      </c>
      <c r="B65" s="29" t="s">
        <v>241</v>
      </c>
      <c r="C65" s="29" t="s">
        <v>705</v>
      </c>
      <c r="D65" s="29" t="s">
        <v>1074</v>
      </c>
      <c r="E65" s="29"/>
      <c r="H65" s="20" t="s">
        <v>432</v>
      </c>
      <c r="I65" s="19"/>
    </row>
    <row r="66" spans="1:9">
      <c r="A66" s="29" t="s">
        <v>240</v>
      </c>
      <c r="B66" s="29" t="s">
        <v>241</v>
      </c>
      <c r="C66" s="29" t="s">
        <v>707</v>
      </c>
      <c r="D66" s="29" t="s">
        <v>1073</v>
      </c>
      <c r="E66" s="29"/>
      <c r="H66" s="20" t="s">
        <v>436</v>
      </c>
      <c r="I66" s="19"/>
    </row>
    <row r="67" spans="1:9">
      <c r="A67" s="29" t="s">
        <v>240</v>
      </c>
      <c r="B67" s="29" t="s">
        <v>241</v>
      </c>
      <c r="C67" s="29" t="s">
        <v>710</v>
      </c>
      <c r="D67" s="29" t="s">
        <v>1073</v>
      </c>
      <c r="E67" s="29"/>
      <c r="H67" s="20" t="s">
        <v>438</v>
      </c>
      <c r="I67" s="19"/>
    </row>
    <row r="68" spans="1:9">
      <c r="A68" s="29" t="s">
        <v>240</v>
      </c>
      <c r="B68" s="29" t="s">
        <v>241</v>
      </c>
      <c r="C68" s="29" t="s">
        <v>720</v>
      </c>
      <c r="D68" s="29" t="s">
        <v>1073</v>
      </c>
      <c r="E68" s="29"/>
      <c r="H68" s="20" t="s">
        <v>444</v>
      </c>
      <c r="I68" s="19"/>
    </row>
    <row r="69" spans="1:9">
      <c r="A69" s="29" t="s">
        <v>240</v>
      </c>
      <c r="B69" s="29" t="s">
        <v>241</v>
      </c>
      <c r="C69" s="29" t="s">
        <v>720</v>
      </c>
      <c r="D69" s="29" t="s">
        <v>1074</v>
      </c>
      <c r="E69" s="29"/>
      <c r="H69" s="20" t="s">
        <v>446</v>
      </c>
      <c r="I69" s="19"/>
    </row>
    <row r="70" spans="1:9">
      <c r="A70" s="29" t="s">
        <v>240</v>
      </c>
      <c r="B70" s="29" t="s">
        <v>241</v>
      </c>
      <c r="C70" s="29" t="s">
        <v>507</v>
      </c>
      <c r="D70" s="29" t="s">
        <v>1075</v>
      </c>
      <c r="E70" s="29"/>
      <c r="H70" s="20" t="s">
        <v>2260</v>
      </c>
      <c r="I70" s="19">
        <v>6993</v>
      </c>
    </row>
    <row r="71" spans="1:9">
      <c r="A71" s="29" t="s">
        <v>240</v>
      </c>
      <c r="B71" s="29" t="s">
        <v>241</v>
      </c>
      <c r="C71" s="29" t="s">
        <v>507</v>
      </c>
      <c r="D71" s="29" t="s">
        <v>1080</v>
      </c>
      <c r="E71" s="29"/>
    </row>
    <row r="72" spans="1:9">
      <c r="A72" s="29" t="s">
        <v>240</v>
      </c>
      <c r="B72" s="29" t="s">
        <v>241</v>
      </c>
      <c r="C72" s="29" t="s">
        <v>726</v>
      </c>
      <c r="D72" s="29" t="s">
        <v>1073</v>
      </c>
      <c r="E72" s="29"/>
    </row>
    <row r="73" spans="1:9">
      <c r="A73" s="29" t="s">
        <v>240</v>
      </c>
      <c r="B73" s="29" t="s">
        <v>241</v>
      </c>
      <c r="C73" s="29" t="s">
        <v>727</v>
      </c>
      <c r="D73" s="29" t="s">
        <v>1074</v>
      </c>
      <c r="E73" s="29"/>
    </row>
    <row r="74" spans="1:9">
      <c r="A74" s="29" t="s">
        <v>240</v>
      </c>
      <c r="B74" s="29" t="s">
        <v>241</v>
      </c>
      <c r="C74" s="29" t="s">
        <v>512</v>
      </c>
      <c r="D74" s="29" t="s">
        <v>1074</v>
      </c>
      <c r="E74" s="29"/>
    </row>
    <row r="75" spans="1:9">
      <c r="A75" s="29" t="s">
        <v>240</v>
      </c>
      <c r="B75" s="29" t="s">
        <v>241</v>
      </c>
      <c r="C75" s="29" t="s">
        <v>517</v>
      </c>
      <c r="D75" s="29" t="s">
        <v>1075</v>
      </c>
      <c r="E75" s="29"/>
    </row>
    <row r="76" spans="1:9">
      <c r="A76" s="29" t="s">
        <v>240</v>
      </c>
      <c r="B76" s="29" t="s">
        <v>241</v>
      </c>
      <c r="C76" s="29" t="s">
        <v>1678</v>
      </c>
      <c r="D76" s="29" t="s">
        <v>1074</v>
      </c>
      <c r="E76" s="29"/>
    </row>
    <row r="77" spans="1:9">
      <c r="A77" s="29" t="s">
        <v>240</v>
      </c>
      <c r="B77" s="29" t="s">
        <v>241</v>
      </c>
      <c r="C77" s="29" t="s">
        <v>1594</v>
      </c>
      <c r="D77" s="29" t="s">
        <v>1073</v>
      </c>
      <c r="E77" s="29"/>
    </row>
    <row r="78" spans="1:9">
      <c r="A78" s="29" t="s">
        <v>240</v>
      </c>
      <c r="B78" s="29" t="s">
        <v>241</v>
      </c>
      <c r="C78" s="29" t="s">
        <v>770</v>
      </c>
      <c r="D78" s="29" t="s">
        <v>1073</v>
      </c>
      <c r="E78" s="29"/>
    </row>
    <row r="79" spans="1:9">
      <c r="A79" s="29" t="s">
        <v>240</v>
      </c>
      <c r="B79" s="29" t="s">
        <v>241</v>
      </c>
      <c r="C79" s="29" t="s">
        <v>782</v>
      </c>
      <c r="D79" s="29" t="s">
        <v>1073</v>
      </c>
      <c r="E79" s="29"/>
    </row>
    <row r="80" spans="1:9">
      <c r="A80" s="29" t="s">
        <v>240</v>
      </c>
      <c r="B80" s="29" t="s">
        <v>241</v>
      </c>
      <c r="C80" s="29" t="s">
        <v>782</v>
      </c>
      <c r="D80" s="29" t="s">
        <v>1436</v>
      </c>
      <c r="E80" s="29"/>
    </row>
    <row r="81" spans="1:5">
      <c r="A81" s="29" t="s">
        <v>240</v>
      </c>
      <c r="B81" s="29" t="s">
        <v>241</v>
      </c>
      <c r="C81" s="29" t="s">
        <v>785</v>
      </c>
      <c r="D81" s="29" t="s">
        <v>1073</v>
      </c>
      <c r="E81" s="29"/>
    </row>
    <row r="82" spans="1:5">
      <c r="A82" s="29" t="s">
        <v>240</v>
      </c>
      <c r="B82" s="29" t="s">
        <v>241</v>
      </c>
      <c r="C82" s="29" t="s">
        <v>835</v>
      </c>
      <c r="D82" s="29" t="s">
        <v>1073</v>
      </c>
      <c r="E82" s="29"/>
    </row>
    <row r="83" spans="1:5">
      <c r="A83" s="29" t="s">
        <v>240</v>
      </c>
      <c r="B83" s="29" t="s">
        <v>241</v>
      </c>
      <c r="C83" s="29" t="s">
        <v>840</v>
      </c>
      <c r="D83" s="29" t="s">
        <v>1073</v>
      </c>
      <c r="E83" s="29"/>
    </row>
    <row r="84" spans="1:5">
      <c r="A84" s="29" t="s">
        <v>240</v>
      </c>
      <c r="B84" s="29" t="s">
        <v>241</v>
      </c>
      <c r="C84" s="29" t="s">
        <v>851</v>
      </c>
      <c r="D84" s="29" t="s">
        <v>1074</v>
      </c>
      <c r="E84" s="29"/>
    </row>
    <row r="85" spans="1:5">
      <c r="A85" s="29" t="s">
        <v>240</v>
      </c>
      <c r="B85" s="29" t="s">
        <v>241</v>
      </c>
      <c r="C85" s="29" t="s">
        <v>858</v>
      </c>
      <c r="D85" s="29" t="s">
        <v>1073</v>
      </c>
      <c r="E85" s="29"/>
    </row>
    <row r="86" spans="1:5">
      <c r="A86" s="29" t="s">
        <v>240</v>
      </c>
      <c r="B86" s="29" t="s">
        <v>241</v>
      </c>
      <c r="C86" s="29" t="s">
        <v>858</v>
      </c>
      <c r="D86" s="29" t="s">
        <v>1074</v>
      </c>
      <c r="E86" s="29"/>
    </row>
    <row r="87" spans="1:5">
      <c r="A87" s="29" t="s">
        <v>240</v>
      </c>
      <c r="B87" s="29" t="s">
        <v>241</v>
      </c>
      <c r="C87" s="29" t="s">
        <v>1663</v>
      </c>
      <c r="D87" s="29" t="s">
        <v>1073</v>
      </c>
      <c r="E87" s="29"/>
    </row>
    <row r="88" spans="1:5">
      <c r="A88" s="29" t="s">
        <v>240</v>
      </c>
      <c r="B88" s="29" t="s">
        <v>241</v>
      </c>
      <c r="C88" s="29" t="s">
        <v>926</v>
      </c>
      <c r="D88" s="29" t="s">
        <v>1073</v>
      </c>
      <c r="E88" s="29"/>
    </row>
    <row r="89" spans="1:5">
      <c r="A89" s="29" t="s">
        <v>240</v>
      </c>
      <c r="B89" s="29" t="s">
        <v>241</v>
      </c>
      <c r="C89" s="29" t="s">
        <v>1578</v>
      </c>
      <c r="D89" s="29" t="s">
        <v>1679</v>
      </c>
      <c r="E89" s="29"/>
    </row>
    <row r="90" spans="1:5">
      <c r="A90" s="29" t="s">
        <v>240</v>
      </c>
      <c r="B90" s="29" t="s">
        <v>241</v>
      </c>
      <c r="C90" s="29" t="s">
        <v>1059</v>
      </c>
      <c r="D90" s="29" t="s">
        <v>1074</v>
      </c>
      <c r="E90" s="29"/>
    </row>
    <row r="91" spans="1:5">
      <c r="A91" s="29" t="s">
        <v>242</v>
      </c>
      <c r="B91" s="29" t="s">
        <v>243</v>
      </c>
      <c r="C91" s="29" t="s">
        <v>1680</v>
      </c>
      <c r="D91" s="29" t="s">
        <v>1681</v>
      </c>
      <c r="E91" s="29"/>
    </row>
    <row r="92" spans="1:5">
      <c r="A92" s="29" t="s">
        <v>242</v>
      </c>
      <c r="B92" s="29" t="s">
        <v>243</v>
      </c>
      <c r="C92" s="29" t="s">
        <v>1659</v>
      </c>
      <c r="D92" s="29" t="s">
        <v>1175</v>
      </c>
      <c r="E92" s="29"/>
    </row>
    <row r="93" spans="1:5">
      <c r="A93" s="29" t="s">
        <v>242</v>
      </c>
      <c r="B93" s="29" t="s">
        <v>243</v>
      </c>
      <c r="C93" s="29" t="s">
        <v>702</v>
      </c>
      <c r="D93" s="29" t="s">
        <v>1073</v>
      </c>
      <c r="E93" s="29"/>
    </row>
    <row r="94" spans="1:5">
      <c r="A94" s="29" t="s">
        <v>242</v>
      </c>
      <c r="B94" s="29" t="s">
        <v>243</v>
      </c>
      <c r="C94" s="29" t="s">
        <v>1194</v>
      </c>
      <c r="D94" s="29" t="s">
        <v>1073</v>
      </c>
      <c r="E94" s="29"/>
    </row>
    <row r="95" spans="1:5">
      <c r="A95" s="29" t="s">
        <v>242</v>
      </c>
      <c r="B95" s="29" t="s">
        <v>243</v>
      </c>
      <c r="C95" s="29" t="s">
        <v>1658</v>
      </c>
      <c r="D95" s="29" t="s">
        <v>1074</v>
      </c>
      <c r="E95" s="29"/>
    </row>
    <row r="96" spans="1:5">
      <c r="A96" s="29" t="s">
        <v>242</v>
      </c>
      <c r="B96" s="29" t="s">
        <v>243</v>
      </c>
      <c r="C96" s="29" t="s">
        <v>1682</v>
      </c>
      <c r="D96" s="29" t="s">
        <v>1675</v>
      </c>
      <c r="E96" s="29"/>
    </row>
    <row r="97" spans="1:5">
      <c r="A97" s="29" t="s">
        <v>242</v>
      </c>
      <c r="B97" s="29" t="s">
        <v>243</v>
      </c>
      <c r="C97" s="29" t="s">
        <v>860</v>
      </c>
      <c r="D97" s="29" t="s">
        <v>1073</v>
      </c>
      <c r="E97" s="29"/>
    </row>
    <row r="98" spans="1:5">
      <c r="A98" s="29" t="s">
        <v>242</v>
      </c>
      <c r="B98" s="29" t="s">
        <v>243</v>
      </c>
      <c r="C98" s="29" t="s">
        <v>904</v>
      </c>
      <c r="D98" s="29" t="s">
        <v>1074</v>
      </c>
      <c r="E98" s="29"/>
    </row>
    <row r="99" spans="1:5">
      <c r="A99" s="29" t="s">
        <v>244</v>
      </c>
      <c r="B99" s="29" t="s">
        <v>245</v>
      </c>
      <c r="C99" s="29" t="s">
        <v>1656</v>
      </c>
      <c r="D99" s="29" t="s">
        <v>1080</v>
      </c>
      <c r="E99" s="29">
        <v>1500</v>
      </c>
    </row>
    <row r="100" spans="1:5">
      <c r="A100" s="29" t="s">
        <v>244</v>
      </c>
      <c r="B100" s="29" t="s">
        <v>245</v>
      </c>
      <c r="C100" s="29" t="s">
        <v>481</v>
      </c>
      <c r="D100" s="29" t="s">
        <v>1073</v>
      </c>
      <c r="E100" s="29"/>
    </row>
    <row r="101" spans="1:5">
      <c r="A101" s="29" t="s">
        <v>244</v>
      </c>
      <c r="B101" s="29" t="s">
        <v>245</v>
      </c>
      <c r="C101" s="29" t="s">
        <v>481</v>
      </c>
      <c r="D101" s="29" t="s">
        <v>1074</v>
      </c>
      <c r="E101" s="29"/>
    </row>
    <row r="102" spans="1:5">
      <c r="A102" s="29" t="s">
        <v>244</v>
      </c>
      <c r="B102" s="29" t="s">
        <v>245</v>
      </c>
      <c r="C102" s="29" t="s">
        <v>702</v>
      </c>
      <c r="D102" s="29" t="s">
        <v>1073</v>
      </c>
      <c r="E102" s="29"/>
    </row>
    <row r="103" spans="1:5">
      <c r="A103" s="29" t="s">
        <v>244</v>
      </c>
      <c r="B103" s="29" t="s">
        <v>245</v>
      </c>
      <c r="C103" s="29" t="s">
        <v>1655</v>
      </c>
      <c r="D103" s="29" t="s">
        <v>1073</v>
      </c>
      <c r="E103" s="29"/>
    </row>
    <row r="104" spans="1:5">
      <c r="A104" s="29" t="s">
        <v>244</v>
      </c>
      <c r="B104" s="29" t="s">
        <v>245</v>
      </c>
      <c r="C104" s="29" t="s">
        <v>1655</v>
      </c>
      <c r="D104" s="29" t="s">
        <v>1074</v>
      </c>
      <c r="E104" s="29"/>
    </row>
    <row r="105" spans="1:5">
      <c r="A105" s="29" t="s">
        <v>244</v>
      </c>
      <c r="B105" s="29" t="s">
        <v>245</v>
      </c>
      <c r="C105" s="29" t="s">
        <v>821</v>
      </c>
      <c r="D105" s="29" t="s">
        <v>1683</v>
      </c>
      <c r="E105" s="29"/>
    </row>
    <row r="106" spans="1:5">
      <c r="A106" s="29" t="s">
        <v>246</v>
      </c>
      <c r="B106" s="29" t="s">
        <v>247</v>
      </c>
      <c r="C106" s="29" t="s">
        <v>1684</v>
      </c>
      <c r="D106" s="29" t="s">
        <v>1398</v>
      </c>
      <c r="E106" s="29"/>
    </row>
    <row r="107" spans="1:5">
      <c r="A107" s="29" t="s">
        <v>246</v>
      </c>
      <c r="B107" s="29" t="s">
        <v>247</v>
      </c>
      <c r="C107" s="29" t="s">
        <v>1685</v>
      </c>
      <c r="D107" s="29" t="s">
        <v>1080</v>
      </c>
      <c r="E107" s="29"/>
    </row>
    <row r="108" spans="1:5">
      <c r="A108" s="29" t="s">
        <v>246</v>
      </c>
      <c r="B108" s="29" t="s">
        <v>247</v>
      </c>
      <c r="C108" s="29" t="s">
        <v>1686</v>
      </c>
      <c r="D108" s="29" t="s">
        <v>1398</v>
      </c>
      <c r="E108" s="29"/>
    </row>
    <row r="109" spans="1:5">
      <c r="A109" s="29" t="s">
        <v>246</v>
      </c>
      <c r="B109" s="29" t="s">
        <v>247</v>
      </c>
      <c r="C109" s="29" t="s">
        <v>1687</v>
      </c>
      <c r="D109" s="29" t="s">
        <v>1398</v>
      </c>
      <c r="E109" s="29"/>
    </row>
    <row r="110" spans="1:5">
      <c r="A110" s="29" t="s">
        <v>246</v>
      </c>
      <c r="B110" s="29" t="s">
        <v>247</v>
      </c>
      <c r="C110" s="29" t="s">
        <v>1651</v>
      </c>
      <c r="D110" s="29" t="s">
        <v>1102</v>
      </c>
      <c r="E110" s="29"/>
    </row>
    <row r="111" spans="1:5">
      <c r="A111" s="29" t="s">
        <v>246</v>
      </c>
      <c r="B111" s="29" t="s">
        <v>247</v>
      </c>
      <c r="C111" s="29" t="s">
        <v>1650</v>
      </c>
      <c r="D111" s="29" t="s">
        <v>1134</v>
      </c>
      <c r="E111" s="29"/>
    </row>
    <row r="112" spans="1:5">
      <c r="A112" s="29" t="s">
        <v>246</v>
      </c>
      <c r="B112" s="29" t="s">
        <v>247</v>
      </c>
      <c r="C112" s="29" t="s">
        <v>656</v>
      </c>
      <c r="D112" s="29" t="s">
        <v>1073</v>
      </c>
      <c r="E112" s="29">
        <v>300</v>
      </c>
    </row>
    <row r="113" spans="1:11">
      <c r="A113" s="29" t="s">
        <v>246</v>
      </c>
      <c r="B113" s="29" t="s">
        <v>247</v>
      </c>
      <c r="C113" s="29" t="s">
        <v>1688</v>
      </c>
      <c r="D113" s="29" t="s">
        <v>1398</v>
      </c>
      <c r="E113" s="29"/>
    </row>
    <row r="114" spans="1:11">
      <c r="A114" s="29" t="s">
        <v>246</v>
      </c>
      <c r="B114" s="29" t="s">
        <v>247</v>
      </c>
      <c r="C114" s="29" t="s">
        <v>687</v>
      </c>
      <c r="D114" s="29" t="s">
        <v>1675</v>
      </c>
      <c r="E114" s="29"/>
    </row>
    <row r="115" spans="1:11">
      <c r="A115" s="29" t="s">
        <v>246</v>
      </c>
      <c r="B115" s="29" t="s">
        <v>247</v>
      </c>
      <c r="C115" s="29" t="s">
        <v>1676</v>
      </c>
      <c r="D115" s="29" t="s">
        <v>1080</v>
      </c>
      <c r="E115" s="29"/>
    </row>
    <row r="116" spans="1:11">
      <c r="A116" s="29" t="s">
        <v>246</v>
      </c>
      <c r="B116" s="29" t="s">
        <v>247</v>
      </c>
      <c r="C116" s="29" t="s">
        <v>1649</v>
      </c>
      <c r="D116" s="29" t="s">
        <v>1073</v>
      </c>
      <c r="E116" s="29"/>
    </row>
    <row r="117" spans="1:11">
      <c r="A117" s="29" t="s">
        <v>246</v>
      </c>
      <c r="B117" s="29" t="s">
        <v>247</v>
      </c>
      <c r="C117" s="29" t="s">
        <v>713</v>
      </c>
      <c r="D117" s="29" t="s">
        <v>1675</v>
      </c>
      <c r="E117" s="29"/>
    </row>
    <row r="118" spans="1:11">
      <c r="A118" s="29" t="s">
        <v>246</v>
      </c>
      <c r="B118" s="29" t="s">
        <v>247</v>
      </c>
      <c r="C118" s="29" t="s">
        <v>1689</v>
      </c>
      <c r="D118" s="29" t="s">
        <v>1675</v>
      </c>
      <c r="E118" s="29"/>
    </row>
    <row r="119" spans="1:11">
      <c r="A119" s="29" t="s">
        <v>246</v>
      </c>
      <c r="B119" s="29" t="s">
        <v>247</v>
      </c>
      <c r="C119" s="29" t="s">
        <v>1648</v>
      </c>
      <c r="D119" s="29" t="s">
        <v>1073</v>
      </c>
      <c r="E119" s="29"/>
    </row>
    <row r="120" spans="1:11">
      <c r="A120" s="29" t="s">
        <v>246</v>
      </c>
      <c r="B120" s="29" t="s">
        <v>247</v>
      </c>
      <c r="C120" s="29" t="s">
        <v>525</v>
      </c>
      <c r="D120" s="29" t="s">
        <v>1075</v>
      </c>
      <c r="E120" s="29"/>
    </row>
    <row r="121" spans="1:11">
      <c r="A121" s="29" t="s">
        <v>246</v>
      </c>
      <c r="B121" s="29" t="s">
        <v>247</v>
      </c>
      <c r="C121" s="29" t="s">
        <v>525</v>
      </c>
      <c r="D121" s="29" t="s">
        <v>1074</v>
      </c>
      <c r="E121" s="29"/>
    </row>
    <row r="122" spans="1:11">
      <c r="A122" s="29" t="s">
        <v>246</v>
      </c>
      <c r="B122" s="29" t="s">
        <v>247</v>
      </c>
      <c r="C122" s="29" t="s">
        <v>1647</v>
      </c>
      <c r="D122" s="29" t="s">
        <v>1077</v>
      </c>
      <c r="E122" s="29"/>
    </row>
    <row r="123" spans="1:11">
      <c r="A123" s="29" t="s">
        <v>246</v>
      </c>
      <c r="B123" s="29" t="s">
        <v>247</v>
      </c>
      <c r="C123" s="29" t="s">
        <v>1164</v>
      </c>
      <c r="D123" s="29" t="s">
        <v>1077</v>
      </c>
      <c r="E123" s="29"/>
    </row>
    <row r="124" spans="1:11">
      <c r="A124" s="29" t="s">
        <v>246</v>
      </c>
      <c r="B124" s="29" t="s">
        <v>247</v>
      </c>
      <c r="C124" s="29" t="s">
        <v>819</v>
      </c>
      <c r="D124" s="29" t="s">
        <v>1073</v>
      </c>
      <c r="E124" s="29"/>
    </row>
    <row r="125" spans="1:11">
      <c r="A125" s="29" t="s">
        <v>246</v>
      </c>
      <c r="B125" s="29" t="s">
        <v>247</v>
      </c>
      <c r="C125" s="29" t="s">
        <v>1646</v>
      </c>
      <c r="D125" s="29" t="s">
        <v>1074</v>
      </c>
      <c r="E125" s="29"/>
    </row>
    <row r="126" spans="1:11">
      <c r="A126" s="29" t="s">
        <v>246</v>
      </c>
      <c r="B126" s="29" t="s">
        <v>247</v>
      </c>
      <c r="C126" s="29" t="s">
        <v>1645</v>
      </c>
      <c r="D126" s="29" t="s">
        <v>1074</v>
      </c>
      <c r="E126" s="29"/>
    </row>
    <row r="127" spans="1:11">
      <c r="A127" s="29" t="s">
        <v>246</v>
      </c>
      <c r="B127" s="29" t="s">
        <v>247</v>
      </c>
      <c r="C127" s="29" t="s">
        <v>1564</v>
      </c>
      <c r="D127" s="29" t="s">
        <v>1073</v>
      </c>
      <c r="E127" s="29"/>
    </row>
    <row r="128" spans="1:11">
      <c r="A128" s="29" t="s">
        <v>246</v>
      </c>
      <c r="B128" s="29" t="s">
        <v>247</v>
      </c>
      <c r="C128" s="29" t="s">
        <v>923</v>
      </c>
      <c r="D128" s="29" t="s">
        <v>1080</v>
      </c>
      <c r="E128" s="29"/>
      <c r="K128">
        <f>MAX(I24:I130)</f>
        <v>6993</v>
      </c>
    </row>
    <row r="129" spans="1:5">
      <c r="A129" s="29" t="s">
        <v>246</v>
      </c>
      <c r="B129" s="29" t="s">
        <v>247</v>
      </c>
      <c r="C129" s="29" t="s">
        <v>1690</v>
      </c>
      <c r="D129" s="29" t="s">
        <v>1080</v>
      </c>
      <c r="E129" s="29"/>
    </row>
    <row r="130" spans="1:5">
      <c r="A130" s="29" t="s">
        <v>248</v>
      </c>
      <c r="B130" s="29" t="s">
        <v>249</v>
      </c>
      <c r="C130" s="29" t="s">
        <v>524</v>
      </c>
      <c r="D130" s="29" t="s">
        <v>1074</v>
      </c>
      <c r="E130" s="29"/>
    </row>
    <row r="131" spans="1:5">
      <c r="A131" s="29" t="s">
        <v>248</v>
      </c>
      <c r="B131" s="29" t="s">
        <v>249</v>
      </c>
      <c r="C131" s="29" t="s">
        <v>553</v>
      </c>
      <c r="D131" s="29" t="s">
        <v>1101</v>
      </c>
      <c r="E131" s="29">
        <v>52.21</v>
      </c>
    </row>
    <row r="132" spans="1:5">
      <c r="A132" s="29" t="s">
        <v>248</v>
      </c>
      <c r="B132" s="29" t="s">
        <v>249</v>
      </c>
      <c r="C132" s="29" t="s">
        <v>878</v>
      </c>
      <c r="D132" s="29" t="s">
        <v>1073</v>
      </c>
      <c r="E132" s="29"/>
    </row>
    <row r="133" spans="1:5">
      <c r="A133" s="29" t="s">
        <v>248</v>
      </c>
      <c r="B133" s="29" t="s">
        <v>249</v>
      </c>
      <c r="C133" s="29" t="s">
        <v>879</v>
      </c>
      <c r="D133" s="29" t="s">
        <v>1073</v>
      </c>
      <c r="E133" s="29"/>
    </row>
    <row r="134" spans="1:5">
      <c r="A134" s="29" t="s">
        <v>248</v>
      </c>
      <c r="B134" s="29" t="s">
        <v>249</v>
      </c>
      <c r="C134" s="29" t="s">
        <v>879</v>
      </c>
      <c r="D134" s="29" t="s">
        <v>1074</v>
      </c>
      <c r="E134" s="29"/>
    </row>
    <row r="135" spans="1:5">
      <c r="A135" s="29" t="s">
        <v>248</v>
      </c>
      <c r="B135" s="29" t="s">
        <v>249</v>
      </c>
      <c r="C135" s="29" t="s">
        <v>1642</v>
      </c>
      <c r="D135" s="29" t="s">
        <v>1073</v>
      </c>
      <c r="E135" s="29"/>
    </row>
    <row r="136" spans="1:5">
      <c r="A136" s="29" t="s">
        <v>248</v>
      </c>
      <c r="B136" s="29" t="s">
        <v>249</v>
      </c>
      <c r="C136" s="29" t="s">
        <v>1641</v>
      </c>
      <c r="D136" s="29" t="s">
        <v>1073</v>
      </c>
      <c r="E136" s="29"/>
    </row>
    <row r="137" spans="1:5">
      <c r="A137" s="29" t="s">
        <v>248</v>
      </c>
      <c r="B137" s="29" t="s">
        <v>249</v>
      </c>
      <c r="C137" s="29" t="s">
        <v>882</v>
      </c>
      <c r="D137" s="29" t="s">
        <v>1074</v>
      </c>
      <c r="E137" s="29"/>
    </row>
    <row r="138" spans="1:5">
      <c r="A138" s="29" t="s">
        <v>248</v>
      </c>
      <c r="B138" s="29" t="s">
        <v>249</v>
      </c>
      <c r="C138" s="29" t="s">
        <v>906</v>
      </c>
      <c r="D138" s="29" t="s">
        <v>1073</v>
      </c>
      <c r="E138" s="29"/>
    </row>
    <row r="139" spans="1:5">
      <c r="A139" s="29" t="s">
        <v>250</v>
      </c>
      <c r="B139" s="29" t="s">
        <v>251</v>
      </c>
      <c r="C139" s="29" t="s">
        <v>1638</v>
      </c>
      <c r="D139" s="29" t="s">
        <v>1101</v>
      </c>
      <c r="E139" s="29"/>
    </row>
    <row r="140" spans="1:5">
      <c r="A140" s="29" t="s">
        <v>250</v>
      </c>
      <c r="B140" s="29" t="s">
        <v>251</v>
      </c>
      <c r="C140" s="29" t="s">
        <v>1638</v>
      </c>
      <c r="D140" s="29" t="s">
        <v>1074</v>
      </c>
      <c r="E140" s="29"/>
    </row>
    <row r="141" spans="1:5">
      <c r="A141" s="29" t="s">
        <v>250</v>
      </c>
      <c r="B141" s="29" t="s">
        <v>251</v>
      </c>
      <c r="C141" s="29" t="s">
        <v>1637</v>
      </c>
      <c r="D141" s="29" t="s">
        <v>1073</v>
      </c>
      <c r="E141" s="29"/>
    </row>
    <row r="142" spans="1:5">
      <c r="A142" s="29" t="s">
        <v>250</v>
      </c>
      <c r="B142" s="29" t="s">
        <v>251</v>
      </c>
      <c r="C142" s="29" t="s">
        <v>689</v>
      </c>
      <c r="D142" s="29" t="s">
        <v>1101</v>
      </c>
      <c r="E142" s="29"/>
    </row>
    <row r="143" spans="1:5">
      <c r="A143" s="29" t="s">
        <v>250</v>
      </c>
      <c r="B143" s="29" t="s">
        <v>251</v>
      </c>
      <c r="C143" s="29" t="s">
        <v>700</v>
      </c>
      <c r="D143" s="29" t="s">
        <v>1073</v>
      </c>
      <c r="E143" s="29"/>
    </row>
    <row r="144" spans="1:5">
      <c r="A144" s="29" t="s">
        <v>250</v>
      </c>
      <c r="B144" s="29" t="s">
        <v>251</v>
      </c>
      <c r="C144" s="29" t="s">
        <v>700</v>
      </c>
      <c r="D144" s="29" t="s">
        <v>1074</v>
      </c>
      <c r="E144" s="29"/>
    </row>
    <row r="145" spans="1:5">
      <c r="A145" s="29" t="s">
        <v>250</v>
      </c>
      <c r="B145" s="29" t="s">
        <v>251</v>
      </c>
      <c r="C145" s="29" t="s">
        <v>1636</v>
      </c>
      <c r="D145" s="29" t="s">
        <v>1073</v>
      </c>
      <c r="E145" s="29"/>
    </row>
    <row r="146" spans="1:5">
      <c r="A146" s="29" t="s">
        <v>250</v>
      </c>
      <c r="B146" s="29" t="s">
        <v>251</v>
      </c>
      <c r="C146" s="29" t="s">
        <v>702</v>
      </c>
      <c r="D146" s="29" t="s">
        <v>1073</v>
      </c>
      <c r="E146" s="29"/>
    </row>
    <row r="147" spans="1:5">
      <c r="A147" s="29" t="s">
        <v>250</v>
      </c>
      <c r="B147" s="29" t="s">
        <v>251</v>
      </c>
      <c r="C147" s="29" t="s">
        <v>705</v>
      </c>
      <c r="D147" s="29" t="s">
        <v>1073</v>
      </c>
      <c r="E147" s="29"/>
    </row>
    <row r="148" spans="1:5">
      <c r="A148" s="29" t="s">
        <v>250</v>
      </c>
      <c r="B148" s="29" t="s">
        <v>251</v>
      </c>
      <c r="C148" s="29" t="s">
        <v>1635</v>
      </c>
      <c r="D148" s="29" t="s">
        <v>1073</v>
      </c>
      <c r="E148" s="29"/>
    </row>
    <row r="149" spans="1:5">
      <c r="A149" s="29" t="s">
        <v>250</v>
      </c>
      <c r="B149" s="29" t="s">
        <v>251</v>
      </c>
      <c r="C149" s="29" t="s">
        <v>1634</v>
      </c>
      <c r="D149" s="29" t="s">
        <v>1073</v>
      </c>
      <c r="E149" s="29"/>
    </row>
    <row r="150" spans="1:5">
      <c r="A150" s="29" t="s">
        <v>250</v>
      </c>
      <c r="B150" s="29" t="s">
        <v>251</v>
      </c>
      <c r="C150" s="29" t="s">
        <v>720</v>
      </c>
      <c r="D150" s="29" t="s">
        <v>1073</v>
      </c>
      <c r="E150" s="29">
        <v>1168</v>
      </c>
    </row>
    <row r="151" spans="1:5">
      <c r="A151" s="29" t="s">
        <v>250</v>
      </c>
      <c r="B151" s="29" t="s">
        <v>251</v>
      </c>
      <c r="C151" s="29" t="s">
        <v>721</v>
      </c>
      <c r="D151" s="29" t="s">
        <v>1073</v>
      </c>
      <c r="E151" s="29">
        <v>446</v>
      </c>
    </row>
    <row r="152" spans="1:5">
      <c r="A152" s="29" t="s">
        <v>250</v>
      </c>
      <c r="B152" s="29" t="s">
        <v>251</v>
      </c>
      <c r="C152" s="29" t="s">
        <v>721</v>
      </c>
      <c r="D152" s="29" t="s">
        <v>1074</v>
      </c>
      <c r="E152" s="29"/>
    </row>
    <row r="153" spans="1:5">
      <c r="A153" s="29" t="s">
        <v>250</v>
      </c>
      <c r="B153" s="29" t="s">
        <v>251</v>
      </c>
      <c r="C153" s="29" t="s">
        <v>1633</v>
      </c>
      <c r="D153" s="29" t="s">
        <v>1074</v>
      </c>
      <c r="E153" s="29"/>
    </row>
    <row r="154" spans="1:5">
      <c r="A154" s="29" t="s">
        <v>250</v>
      </c>
      <c r="B154" s="29" t="s">
        <v>251</v>
      </c>
      <c r="C154" s="29" t="s">
        <v>744</v>
      </c>
      <c r="D154" s="29" t="s">
        <v>1073</v>
      </c>
      <c r="E154" s="29"/>
    </row>
    <row r="155" spans="1:5">
      <c r="A155" s="29" t="s">
        <v>250</v>
      </c>
      <c r="B155" s="29" t="s">
        <v>251</v>
      </c>
      <c r="C155" s="29" t="s">
        <v>1632</v>
      </c>
      <c r="D155" s="29" t="s">
        <v>1073</v>
      </c>
      <c r="E155" s="29"/>
    </row>
    <row r="156" spans="1:5">
      <c r="A156" s="29" t="s">
        <v>250</v>
      </c>
      <c r="B156" s="29" t="s">
        <v>251</v>
      </c>
      <c r="C156" s="29" t="s">
        <v>1631</v>
      </c>
      <c r="D156" s="29" t="s">
        <v>1073</v>
      </c>
      <c r="E156" s="29"/>
    </row>
    <row r="157" spans="1:5">
      <c r="A157" s="29" t="s">
        <v>250</v>
      </c>
      <c r="B157" s="29" t="s">
        <v>251</v>
      </c>
      <c r="C157" s="29" t="s">
        <v>757</v>
      </c>
      <c r="D157" s="29" t="s">
        <v>1074</v>
      </c>
      <c r="E157" s="29">
        <v>400</v>
      </c>
    </row>
    <row r="158" spans="1:5">
      <c r="A158" s="29" t="s">
        <v>250</v>
      </c>
      <c r="B158" s="29" t="s">
        <v>251</v>
      </c>
      <c r="C158" s="29" t="s">
        <v>1615</v>
      </c>
      <c r="D158" s="29" t="s">
        <v>1073</v>
      </c>
      <c r="E158" s="29"/>
    </row>
    <row r="159" spans="1:5">
      <c r="A159" s="29" t="s">
        <v>250</v>
      </c>
      <c r="B159" s="29" t="s">
        <v>251</v>
      </c>
      <c r="C159" s="29" t="s">
        <v>765</v>
      </c>
      <c r="D159" s="29" t="s">
        <v>1073</v>
      </c>
      <c r="E159" s="29"/>
    </row>
    <row r="160" spans="1:5">
      <c r="A160" s="29" t="s">
        <v>250</v>
      </c>
      <c r="B160" s="29" t="s">
        <v>251</v>
      </c>
      <c r="C160" s="29" t="s">
        <v>772</v>
      </c>
      <c r="D160" s="29" t="s">
        <v>1073</v>
      </c>
      <c r="E160" s="29"/>
    </row>
    <row r="161" spans="1:5">
      <c r="A161" s="29" t="s">
        <v>250</v>
      </c>
      <c r="B161" s="29" t="s">
        <v>251</v>
      </c>
      <c r="C161" s="29" t="s">
        <v>1630</v>
      </c>
      <c r="D161" s="29" t="s">
        <v>1073</v>
      </c>
      <c r="E161" s="29"/>
    </row>
    <row r="162" spans="1:5">
      <c r="A162" s="29" t="s">
        <v>250</v>
      </c>
      <c r="B162" s="29" t="s">
        <v>251</v>
      </c>
      <c r="C162" s="29" t="s">
        <v>783</v>
      </c>
      <c r="D162" s="29" t="s">
        <v>1073</v>
      </c>
      <c r="E162" s="29">
        <v>1577</v>
      </c>
    </row>
    <row r="163" spans="1:5">
      <c r="A163" s="29" t="s">
        <v>250</v>
      </c>
      <c r="B163" s="29" t="s">
        <v>251</v>
      </c>
      <c r="C163" s="29" t="s">
        <v>1379</v>
      </c>
      <c r="D163" s="29" t="s">
        <v>1073</v>
      </c>
      <c r="E163" s="29"/>
    </row>
    <row r="164" spans="1:5">
      <c r="A164" s="29" t="s">
        <v>250</v>
      </c>
      <c r="B164" s="29" t="s">
        <v>251</v>
      </c>
      <c r="C164" s="29" t="s">
        <v>1452</v>
      </c>
      <c r="D164" s="29" t="s">
        <v>1074</v>
      </c>
      <c r="E164" s="29"/>
    </row>
    <row r="165" spans="1:5">
      <c r="A165" s="29" t="s">
        <v>250</v>
      </c>
      <c r="B165" s="29" t="s">
        <v>251</v>
      </c>
      <c r="C165" s="29" t="s">
        <v>841</v>
      </c>
      <c r="D165" s="29" t="s">
        <v>1073</v>
      </c>
      <c r="E165" s="29"/>
    </row>
    <row r="166" spans="1:5">
      <c r="A166" s="29" t="s">
        <v>250</v>
      </c>
      <c r="B166" s="29" t="s">
        <v>251</v>
      </c>
      <c r="C166" s="29" t="s">
        <v>849</v>
      </c>
      <c r="D166" s="29" t="s">
        <v>1073</v>
      </c>
      <c r="E166" s="29"/>
    </row>
    <row r="167" spans="1:5">
      <c r="A167" s="29" t="s">
        <v>250</v>
      </c>
      <c r="B167" s="29" t="s">
        <v>251</v>
      </c>
      <c r="C167" s="29" t="s">
        <v>1628</v>
      </c>
      <c r="D167" s="29" t="s">
        <v>1073</v>
      </c>
      <c r="E167" s="29"/>
    </row>
    <row r="168" spans="1:5">
      <c r="A168" s="29" t="s">
        <v>250</v>
      </c>
      <c r="B168" s="29" t="s">
        <v>251</v>
      </c>
      <c r="C168" s="29" t="s">
        <v>1627</v>
      </c>
      <c r="D168" s="29" t="s">
        <v>1073</v>
      </c>
      <c r="E168" s="29"/>
    </row>
    <row r="169" spans="1:5">
      <c r="A169" s="29" t="s">
        <v>250</v>
      </c>
      <c r="B169" s="29" t="s">
        <v>251</v>
      </c>
      <c r="C169" s="29" t="s">
        <v>1626</v>
      </c>
      <c r="D169" s="29" t="s">
        <v>1074</v>
      </c>
      <c r="E169" s="29"/>
    </row>
    <row r="170" spans="1:5">
      <c r="A170" s="29" t="s">
        <v>250</v>
      </c>
      <c r="B170" s="29" t="s">
        <v>251</v>
      </c>
      <c r="C170" s="29" t="s">
        <v>1248</v>
      </c>
      <c r="D170" s="29" t="s">
        <v>1074</v>
      </c>
      <c r="E170" s="29"/>
    </row>
    <row r="171" spans="1:5">
      <c r="A171" s="29" t="s">
        <v>250</v>
      </c>
      <c r="B171" s="29" t="s">
        <v>251</v>
      </c>
      <c r="C171" s="29" t="s">
        <v>869</v>
      </c>
      <c r="D171" s="29" t="s">
        <v>1074</v>
      </c>
      <c r="E171" s="29">
        <v>259</v>
      </c>
    </row>
    <row r="172" spans="1:5">
      <c r="A172" s="29" t="s">
        <v>250</v>
      </c>
      <c r="B172" s="29" t="s">
        <v>251</v>
      </c>
      <c r="C172" s="29" t="s">
        <v>905</v>
      </c>
      <c r="D172" s="29" t="s">
        <v>1073</v>
      </c>
      <c r="E172" s="29">
        <v>4</v>
      </c>
    </row>
    <row r="173" spans="1:5">
      <c r="A173" s="29" t="s">
        <v>250</v>
      </c>
      <c r="B173" s="29" t="s">
        <v>251</v>
      </c>
      <c r="C173" s="29" t="s">
        <v>1625</v>
      </c>
      <c r="D173" s="29" t="s">
        <v>1073</v>
      </c>
      <c r="E173" s="29"/>
    </row>
    <row r="174" spans="1:5">
      <c r="A174" s="29" t="s">
        <v>250</v>
      </c>
      <c r="B174" s="29" t="s">
        <v>251</v>
      </c>
      <c r="C174" s="29" t="s">
        <v>1624</v>
      </c>
      <c r="D174" s="29" t="s">
        <v>1073</v>
      </c>
      <c r="E174" s="29"/>
    </row>
    <row r="175" spans="1:5">
      <c r="A175" s="29" t="s">
        <v>250</v>
      </c>
      <c r="B175" s="29" t="s">
        <v>251</v>
      </c>
      <c r="C175" s="29" t="s">
        <v>1186</v>
      </c>
      <c r="D175" s="29" t="s">
        <v>1073</v>
      </c>
      <c r="E175" s="29"/>
    </row>
    <row r="176" spans="1:5">
      <c r="A176" s="29" t="s">
        <v>250</v>
      </c>
      <c r="B176" s="29" t="s">
        <v>251</v>
      </c>
      <c r="C176" s="29" t="s">
        <v>915</v>
      </c>
      <c r="D176" s="29" t="s">
        <v>1074</v>
      </c>
      <c r="E176" s="29"/>
    </row>
    <row r="177" spans="1:5">
      <c r="A177" s="29" t="s">
        <v>250</v>
      </c>
      <c r="B177" s="29" t="s">
        <v>251</v>
      </c>
      <c r="C177" s="29" t="s">
        <v>939</v>
      </c>
      <c r="D177" s="29" t="s">
        <v>1073</v>
      </c>
      <c r="E177" s="29"/>
    </row>
    <row r="178" spans="1:5">
      <c r="A178" s="29" t="s">
        <v>250</v>
      </c>
      <c r="B178" s="29" t="s">
        <v>251</v>
      </c>
      <c r="C178" s="29" t="s">
        <v>1623</v>
      </c>
      <c r="D178" s="29" t="s">
        <v>1098</v>
      </c>
      <c r="E178" s="29"/>
    </row>
    <row r="179" spans="1:5">
      <c r="A179" s="29" t="s">
        <v>250</v>
      </c>
      <c r="B179" s="29" t="s">
        <v>251</v>
      </c>
      <c r="C179" s="29" t="s">
        <v>1623</v>
      </c>
      <c r="D179" s="29" t="s">
        <v>1073</v>
      </c>
      <c r="E179" s="29"/>
    </row>
    <row r="180" spans="1:5">
      <c r="A180" s="29" t="s">
        <v>250</v>
      </c>
      <c r="B180" s="29" t="s">
        <v>251</v>
      </c>
      <c r="C180" s="29" t="s">
        <v>1622</v>
      </c>
      <c r="D180" s="29" t="s">
        <v>1073</v>
      </c>
      <c r="E180" s="29"/>
    </row>
    <row r="181" spans="1:5">
      <c r="A181" s="29" t="s">
        <v>250</v>
      </c>
      <c r="B181" s="29" t="s">
        <v>251</v>
      </c>
      <c r="C181" s="29" t="s">
        <v>1324</v>
      </c>
      <c r="D181" s="29" t="s">
        <v>1074</v>
      </c>
      <c r="E181" s="29">
        <v>95</v>
      </c>
    </row>
    <row r="182" spans="1:5">
      <c r="A182" s="29" t="s">
        <v>250</v>
      </c>
      <c r="B182" s="29" t="s">
        <v>251</v>
      </c>
      <c r="C182" s="29" t="s">
        <v>1405</v>
      </c>
      <c r="D182" s="29" t="s">
        <v>1073</v>
      </c>
      <c r="E182" s="29"/>
    </row>
    <row r="183" spans="1:5">
      <c r="A183" s="29" t="s">
        <v>250</v>
      </c>
      <c r="B183" s="29" t="s">
        <v>251</v>
      </c>
      <c r="C183" s="29" t="s">
        <v>1016</v>
      </c>
      <c r="D183" s="29" t="s">
        <v>1073</v>
      </c>
      <c r="E183" s="29"/>
    </row>
    <row r="184" spans="1:5">
      <c r="A184" s="29" t="s">
        <v>250</v>
      </c>
      <c r="B184" s="29" t="s">
        <v>251</v>
      </c>
      <c r="C184" s="29" t="s">
        <v>1058</v>
      </c>
      <c r="D184" s="29" t="s">
        <v>1074</v>
      </c>
      <c r="E184" s="29"/>
    </row>
    <row r="185" spans="1:5">
      <c r="A185" s="29" t="s">
        <v>252</v>
      </c>
      <c r="B185" s="29" t="s">
        <v>253</v>
      </c>
      <c r="C185" s="29" t="s">
        <v>1621</v>
      </c>
      <c r="D185" s="29" t="s">
        <v>1093</v>
      </c>
      <c r="E185" s="29"/>
    </row>
    <row r="186" spans="1:5">
      <c r="A186" s="29" t="s">
        <v>252</v>
      </c>
      <c r="B186" s="29" t="s">
        <v>253</v>
      </c>
      <c r="C186" s="29" t="s">
        <v>1620</v>
      </c>
      <c r="D186" s="29" t="s">
        <v>1265</v>
      </c>
      <c r="E186" s="29"/>
    </row>
    <row r="187" spans="1:5">
      <c r="A187" s="29" t="s">
        <v>252</v>
      </c>
      <c r="B187" s="29" t="s">
        <v>253</v>
      </c>
      <c r="C187" s="29" t="s">
        <v>1691</v>
      </c>
      <c r="D187" s="29" t="s">
        <v>1098</v>
      </c>
      <c r="E187" s="29"/>
    </row>
    <row r="188" spans="1:5">
      <c r="A188" s="29" t="s">
        <v>252</v>
      </c>
      <c r="B188" s="29" t="s">
        <v>253</v>
      </c>
      <c r="C188" s="29" t="s">
        <v>1619</v>
      </c>
      <c r="D188" s="29" t="s">
        <v>1073</v>
      </c>
      <c r="E188" s="29"/>
    </row>
    <row r="189" spans="1:5">
      <c r="A189" s="29" t="s">
        <v>252</v>
      </c>
      <c r="B189" s="29" t="s">
        <v>253</v>
      </c>
      <c r="C189" s="29" t="s">
        <v>1618</v>
      </c>
      <c r="D189" s="29" t="s">
        <v>1175</v>
      </c>
      <c r="E189" s="29"/>
    </row>
    <row r="190" spans="1:5">
      <c r="A190" s="29" t="s">
        <v>252</v>
      </c>
      <c r="B190" s="29" t="s">
        <v>253</v>
      </c>
      <c r="C190" s="29" t="s">
        <v>991</v>
      </c>
      <c r="D190" s="29" t="s">
        <v>1073</v>
      </c>
      <c r="E190" s="29">
        <v>10</v>
      </c>
    </row>
    <row r="191" spans="1:5">
      <c r="A191" s="29" t="s">
        <v>252</v>
      </c>
      <c r="B191" s="29" t="s">
        <v>253</v>
      </c>
      <c r="C191" s="29" t="s">
        <v>991</v>
      </c>
      <c r="D191" s="29" t="s">
        <v>1175</v>
      </c>
      <c r="E191" s="29"/>
    </row>
    <row r="192" spans="1:5">
      <c r="A192" s="29" t="s">
        <v>252</v>
      </c>
      <c r="B192" s="29" t="s">
        <v>253</v>
      </c>
      <c r="C192" s="29" t="s">
        <v>991</v>
      </c>
      <c r="D192" s="29" t="s">
        <v>1074</v>
      </c>
      <c r="E192" s="29"/>
    </row>
    <row r="193" spans="1:5">
      <c r="A193" s="29" t="s">
        <v>252</v>
      </c>
      <c r="B193" s="29" t="s">
        <v>253</v>
      </c>
      <c r="C193" s="29" t="s">
        <v>1617</v>
      </c>
      <c r="D193" s="29" t="s">
        <v>1095</v>
      </c>
      <c r="E193" s="29">
        <v>10</v>
      </c>
    </row>
    <row r="194" spans="1:5">
      <c r="A194" s="29" t="s">
        <v>254</v>
      </c>
      <c r="B194" s="29" t="s">
        <v>255</v>
      </c>
      <c r="C194" s="29" t="s">
        <v>1588</v>
      </c>
      <c r="D194" s="29" t="s">
        <v>1074</v>
      </c>
      <c r="E194" s="29"/>
    </row>
    <row r="195" spans="1:5">
      <c r="A195" s="29" t="s">
        <v>254</v>
      </c>
      <c r="B195" s="29" t="s">
        <v>255</v>
      </c>
      <c r="C195" s="29" t="s">
        <v>751</v>
      </c>
      <c r="D195" s="29" t="s">
        <v>1093</v>
      </c>
      <c r="E195" s="29"/>
    </row>
    <row r="196" spans="1:5">
      <c r="A196" s="29" t="s">
        <v>254</v>
      </c>
      <c r="B196" s="29" t="s">
        <v>255</v>
      </c>
      <c r="C196" s="29" t="s">
        <v>784</v>
      </c>
      <c r="D196" s="29" t="s">
        <v>1073</v>
      </c>
      <c r="E196" s="29"/>
    </row>
    <row r="197" spans="1:5">
      <c r="A197" s="29" t="s">
        <v>254</v>
      </c>
      <c r="B197" s="29" t="s">
        <v>255</v>
      </c>
      <c r="C197" s="29" t="s">
        <v>1616</v>
      </c>
      <c r="D197" s="29" t="s">
        <v>1073</v>
      </c>
      <c r="E197" s="29"/>
    </row>
    <row r="198" spans="1:5">
      <c r="A198" s="29" t="s">
        <v>254</v>
      </c>
      <c r="B198" s="29" t="s">
        <v>255</v>
      </c>
      <c r="C198" s="29" t="s">
        <v>1344</v>
      </c>
      <c r="D198" s="29" t="s">
        <v>1073</v>
      </c>
      <c r="E198" s="29">
        <v>52.2</v>
      </c>
    </row>
    <row r="199" spans="1:5">
      <c r="A199" s="29" t="s">
        <v>254</v>
      </c>
      <c r="B199" s="29" t="s">
        <v>255</v>
      </c>
      <c r="C199" s="29" t="s">
        <v>1344</v>
      </c>
      <c r="D199" s="29" t="s">
        <v>1074</v>
      </c>
      <c r="E199" s="29">
        <v>209.81</v>
      </c>
    </row>
    <row r="200" spans="1:5">
      <c r="A200" s="29" t="s">
        <v>254</v>
      </c>
      <c r="B200" s="29" t="s">
        <v>255</v>
      </c>
      <c r="C200" s="29" t="s">
        <v>823</v>
      </c>
      <c r="D200" s="29" t="s">
        <v>1073</v>
      </c>
      <c r="E200" s="29"/>
    </row>
    <row r="201" spans="1:5">
      <c r="A201" s="29" t="s">
        <v>256</v>
      </c>
      <c r="B201" s="29" t="s">
        <v>257</v>
      </c>
      <c r="C201" s="29" t="s">
        <v>1615</v>
      </c>
      <c r="D201" s="29" t="s">
        <v>1074</v>
      </c>
      <c r="E201" s="29"/>
    </row>
    <row r="202" spans="1:5">
      <c r="A202" s="29" t="s">
        <v>256</v>
      </c>
      <c r="B202" s="29" t="s">
        <v>257</v>
      </c>
      <c r="C202" s="29" t="s">
        <v>1614</v>
      </c>
      <c r="D202" s="29" t="s">
        <v>1073</v>
      </c>
      <c r="E202" s="29"/>
    </row>
    <row r="203" spans="1:5">
      <c r="A203" s="29" t="s">
        <v>256</v>
      </c>
      <c r="B203" s="29" t="s">
        <v>257</v>
      </c>
      <c r="C203" s="29" t="s">
        <v>1613</v>
      </c>
      <c r="D203" s="29" t="s">
        <v>1077</v>
      </c>
      <c r="E203" s="29"/>
    </row>
    <row r="204" spans="1:5">
      <c r="A204" s="29" t="s">
        <v>256</v>
      </c>
      <c r="B204" s="29" t="s">
        <v>257</v>
      </c>
      <c r="C204" s="29" t="s">
        <v>1422</v>
      </c>
      <c r="D204" s="29" t="s">
        <v>1077</v>
      </c>
      <c r="E204" s="29"/>
    </row>
    <row r="205" spans="1:5">
      <c r="A205" s="29" t="s">
        <v>256</v>
      </c>
      <c r="B205" s="29" t="s">
        <v>257</v>
      </c>
      <c r="C205" s="29" t="s">
        <v>1422</v>
      </c>
      <c r="D205" s="29" t="s">
        <v>1073</v>
      </c>
      <c r="E205" s="29"/>
    </row>
    <row r="206" spans="1:5">
      <c r="A206" s="29" t="s">
        <v>256</v>
      </c>
      <c r="B206" s="29" t="s">
        <v>257</v>
      </c>
      <c r="C206" s="29" t="s">
        <v>1422</v>
      </c>
      <c r="D206" s="29" t="s">
        <v>1074</v>
      </c>
      <c r="E206" s="29"/>
    </row>
    <row r="207" spans="1:5">
      <c r="A207" s="29" t="s">
        <v>256</v>
      </c>
      <c r="B207" s="29" t="s">
        <v>257</v>
      </c>
      <c r="C207" s="29" t="s">
        <v>1611</v>
      </c>
      <c r="D207" s="29" t="s">
        <v>1095</v>
      </c>
      <c r="E207" s="29"/>
    </row>
    <row r="208" spans="1:5">
      <c r="A208" s="29" t="s">
        <v>256</v>
      </c>
      <c r="B208" s="29" t="s">
        <v>257</v>
      </c>
      <c r="C208" s="29" t="s">
        <v>934</v>
      </c>
      <c r="D208" s="29" t="s">
        <v>1073</v>
      </c>
      <c r="E208" s="29"/>
    </row>
    <row r="209" spans="1:5">
      <c r="A209" s="29" t="s">
        <v>258</v>
      </c>
      <c r="B209" s="29" t="s">
        <v>259</v>
      </c>
      <c r="C209" s="29" t="s">
        <v>672</v>
      </c>
      <c r="D209" s="29" t="s">
        <v>1073</v>
      </c>
      <c r="E209" s="29"/>
    </row>
    <row r="210" spans="1:5">
      <c r="A210" s="29" t="s">
        <v>258</v>
      </c>
      <c r="B210" s="29" t="s">
        <v>259</v>
      </c>
      <c r="C210" s="29" t="s">
        <v>702</v>
      </c>
      <c r="D210" s="29" t="s">
        <v>1101</v>
      </c>
      <c r="E210" s="29"/>
    </row>
    <row r="211" spans="1:5">
      <c r="A211" s="29" t="s">
        <v>258</v>
      </c>
      <c r="B211" s="29" t="s">
        <v>259</v>
      </c>
      <c r="C211" s="29" t="s">
        <v>702</v>
      </c>
      <c r="D211" s="29" t="s">
        <v>1073</v>
      </c>
      <c r="E211" s="29"/>
    </row>
    <row r="212" spans="1:5">
      <c r="A212" s="29" t="s">
        <v>258</v>
      </c>
      <c r="B212" s="29" t="s">
        <v>259</v>
      </c>
      <c r="C212" s="29" t="s">
        <v>720</v>
      </c>
      <c r="D212" s="29" t="s">
        <v>1073</v>
      </c>
      <c r="E212" s="29"/>
    </row>
    <row r="213" spans="1:5">
      <c r="A213" s="29" t="s">
        <v>258</v>
      </c>
      <c r="B213" s="29" t="s">
        <v>259</v>
      </c>
      <c r="C213" s="29" t="s">
        <v>1692</v>
      </c>
      <c r="D213" s="29" t="s">
        <v>1074</v>
      </c>
      <c r="E213" s="29"/>
    </row>
    <row r="214" spans="1:5">
      <c r="A214" s="29" t="s">
        <v>258</v>
      </c>
      <c r="B214" s="29" t="s">
        <v>259</v>
      </c>
      <c r="C214" s="29" t="s">
        <v>726</v>
      </c>
      <c r="D214" s="29" t="s">
        <v>1073</v>
      </c>
      <c r="E214" s="29"/>
    </row>
    <row r="215" spans="1:5">
      <c r="A215" s="29" t="s">
        <v>258</v>
      </c>
      <c r="B215" s="29" t="s">
        <v>259</v>
      </c>
      <c r="C215" s="29" t="s">
        <v>756</v>
      </c>
      <c r="D215" s="29" t="s">
        <v>1101</v>
      </c>
      <c r="E215" s="29"/>
    </row>
    <row r="216" spans="1:5">
      <c r="A216" s="29" t="s">
        <v>258</v>
      </c>
      <c r="B216" s="29" t="s">
        <v>259</v>
      </c>
      <c r="C216" s="29" t="s">
        <v>1610</v>
      </c>
      <c r="D216" s="29" t="s">
        <v>1080</v>
      </c>
      <c r="E216" s="29"/>
    </row>
    <row r="217" spans="1:5">
      <c r="A217" s="29" t="s">
        <v>258</v>
      </c>
      <c r="B217" s="29" t="s">
        <v>259</v>
      </c>
      <c r="C217" s="29" t="s">
        <v>552</v>
      </c>
      <c r="D217" s="29" t="s">
        <v>1075</v>
      </c>
      <c r="E217" s="29"/>
    </row>
    <row r="218" spans="1:5">
      <c r="A218" s="29" t="s">
        <v>258</v>
      </c>
      <c r="B218" s="29" t="s">
        <v>259</v>
      </c>
      <c r="C218" s="29" t="s">
        <v>1609</v>
      </c>
      <c r="D218" s="29" t="s">
        <v>1101</v>
      </c>
      <c r="E218" s="29"/>
    </row>
    <row r="219" spans="1:5">
      <c r="A219" s="29" t="s">
        <v>258</v>
      </c>
      <c r="B219" s="29" t="s">
        <v>259</v>
      </c>
      <c r="C219" s="29" t="s">
        <v>864</v>
      </c>
      <c r="D219" s="29" t="s">
        <v>1098</v>
      </c>
      <c r="E219" s="29"/>
    </row>
    <row r="220" spans="1:5">
      <c r="A220" s="29" t="s">
        <v>258</v>
      </c>
      <c r="B220" s="29" t="s">
        <v>259</v>
      </c>
      <c r="C220" s="29" t="s">
        <v>864</v>
      </c>
      <c r="D220" s="29" t="s">
        <v>1073</v>
      </c>
      <c r="E220" s="29"/>
    </row>
    <row r="221" spans="1:5">
      <c r="A221" s="29" t="s">
        <v>258</v>
      </c>
      <c r="B221" s="29" t="s">
        <v>259</v>
      </c>
      <c r="C221" s="29" t="s">
        <v>864</v>
      </c>
      <c r="D221" s="29" t="s">
        <v>1074</v>
      </c>
      <c r="E221" s="29"/>
    </row>
    <row r="222" spans="1:5">
      <c r="A222" s="29" t="s">
        <v>258</v>
      </c>
      <c r="B222" s="29" t="s">
        <v>259</v>
      </c>
      <c r="C222" s="29" t="s">
        <v>1608</v>
      </c>
      <c r="D222" s="29" t="s">
        <v>1073</v>
      </c>
      <c r="E222" s="29"/>
    </row>
    <row r="223" spans="1:5">
      <c r="A223" s="29" t="s">
        <v>258</v>
      </c>
      <c r="B223" s="29" t="s">
        <v>259</v>
      </c>
      <c r="C223" s="29" t="s">
        <v>1607</v>
      </c>
      <c r="D223" s="29" t="s">
        <v>1091</v>
      </c>
      <c r="E223" s="29"/>
    </row>
    <row r="224" spans="1:5">
      <c r="A224" s="29" t="s">
        <v>258</v>
      </c>
      <c r="B224" s="29" t="s">
        <v>259</v>
      </c>
      <c r="C224" s="29" t="s">
        <v>1059</v>
      </c>
      <c r="D224" s="29" t="s">
        <v>1074</v>
      </c>
      <c r="E224" s="29">
        <v>3174.25</v>
      </c>
    </row>
    <row r="225" spans="1:5">
      <c r="A225" s="29" t="s">
        <v>260</v>
      </c>
      <c r="B225" s="29" t="s">
        <v>261</v>
      </c>
      <c r="C225" s="29" t="s">
        <v>499</v>
      </c>
      <c r="D225" s="29" t="s">
        <v>1112</v>
      </c>
      <c r="E225" s="29"/>
    </row>
    <row r="226" spans="1:5">
      <c r="A226" s="29" t="s">
        <v>260</v>
      </c>
      <c r="B226" s="29" t="s">
        <v>261</v>
      </c>
      <c r="C226" s="29" t="s">
        <v>1335</v>
      </c>
      <c r="D226" s="29" t="s">
        <v>1073</v>
      </c>
      <c r="E226" s="29"/>
    </row>
    <row r="227" spans="1:5">
      <c r="A227" s="29" t="s">
        <v>260</v>
      </c>
      <c r="B227" s="29" t="s">
        <v>261</v>
      </c>
      <c r="C227" s="29" t="s">
        <v>515</v>
      </c>
      <c r="D227" s="29" t="s">
        <v>1075</v>
      </c>
      <c r="E227" s="29"/>
    </row>
    <row r="228" spans="1:5">
      <c r="A228" s="29" t="s">
        <v>260</v>
      </c>
      <c r="B228" s="29" t="s">
        <v>261</v>
      </c>
      <c r="C228" s="29" t="s">
        <v>1606</v>
      </c>
      <c r="D228" s="29" t="s">
        <v>1073</v>
      </c>
      <c r="E228" s="29"/>
    </row>
    <row r="229" spans="1:5">
      <c r="A229" s="29" t="s">
        <v>260</v>
      </c>
      <c r="B229" s="29" t="s">
        <v>261</v>
      </c>
      <c r="C229" s="29" t="s">
        <v>1334</v>
      </c>
      <c r="D229" s="29" t="s">
        <v>1077</v>
      </c>
      <c r="E229" s="29"/>
    </row>
    <row r="230" spans="1:5">
      <c r="A230" s="29" t="s">
        <v>260</v>
      </c>
      <c r="B230" s="29" t="s">
        <v>261</v>
      </c>
      <c r="C230" s="29" t="s">
        <v>1347</v>
      </c>
      <c r="D230" s="29" t="s">
        <v>1073</v>
      </c>
      <c r="E230" s="29">
        <v>59</v>
      </c>
    </row>
    <row r="231" spans="1:5">
      <c r="A231" s="29" t="s">
        <v>260</v>
      </c>
      <c r="B231" s="29" t="s">
        <v>261</v>
      </c>
      <c r="C231" s="29" t="s">
        <v>1605</v>
      </c>
      <c r="D231" s="29" t="s">
        <v>1073</v>
      </c>
      <c r="E231" s="29">
        <v>328.98999999999995</v>
      </c>
    </row>
    <row r="232" spans="1:5">
      <c r="A232" s="29" t="s">
        <v>260</v>
      </c>
      <c r="B232" s="29" t="s">
        <v>261</v>
      </c>
      <c r="C232" s="29" t="s">
        <v>1604</v>
      </c>
      <c r="D232" s="29" t="s">
        <v>1073</v>
      </c>
      <c r="E232" s="29">
        <v>152.36000000000001</v>
      </c>
    </row>
    <row r="233" spans="1:5">
      <c r="A233" s="29" t="s">
        <v>260</v>
      </c>
      <c r="B233" s="29" t="s">
        <v>261</v>
      </c>
      <c r="C233" s="29" t="s">
        <v>1099</v>
      </c>
      <c r="D233" s="29" t="s">
        <v>1073</v>
      </c>
      <c r="E233" s="29"/>
    </row>
    <row r="234" spans="1:5">
      <c r="A234" s="29" t="s">
        <v>260</v>
      </c>
      <c r="B234" s="29" t="s">
        <v>261</v>
      </c>
      <c r="C234" s="29" t="s">
        <v>1603</v>
      </c>
      <c r="D234" s="29" t="s">
        <v>1073</v>
      </c>
      <c r="E234" s="29"/>
    </row>
    <row r="235" spans="1:5">
      <c r="A235" s="29" t="s">
        <v>260</v>
      </c>
      <c r="B235" s="29" t="s">
        <v>261</v>
      </c>
      <c r="C235" s="29" t="s">
        <v>1602</v>
      </c>
      <c r="D235" s="29" t="s">
        <v>1074</v>
      </c>
      <c r="E235" s="29"/>
    </row>
    <row r="236" spans="1:5">
      <c r="A236" s="29" t="s">
        <v>262</v>
      </c>
      <c r="B236" s="29" t="s">
        <v>263</v>
      </c>
      <c r="C236" s="29" t="s">
        <v>470</v>
      </c>
      <c r="D236" s="29" t="s">
        <v>1074</v>
      </c>
      <c r="E236" s="29"/>
    </row>
    <row r="237" spans="1:5">
      <c r="A237" s="29" t="s">
        <v>262</v>
      </c>
      <c r="B237" s="29" t="s">
        <v>263</v>
      </c>
      <c r="C237" s="29" t="s">
        <v>1601</v>
      </c>
      <c r="D237" s="29" t="s">
        <v>1073</v>
      </c>
      <c r="E237" s="29"/>
    </row>
    <row r="238" spans="1:5">
      <c r="A238" s="29" t="s">
        <v>262</v>
      </c>
      <c r="B238" s="29" t="s">
        <v>263</v>
      </c>
      <c r="C238" s="29" t="s">
        <v>531</v>
      </c>
      <c r="D238" s="29" t="s">
        <v>1074</v>
      </c>
      <c r="E238" s="29"/>
    </row>
    <row r="239" spans="1:5">
      <c r="A239" s="29" t="s">
        <v>262</v>
      </c>
      <c r="B239" s="29" t="s">
        <v>263</v>
      </c>
      <c r="C239" s="29" t="s">
        <v>754</v>
      </c>
      <c r="D239" s="29" t="s">
        <v>1073</v>
      </c>
      <c r="E239" s="29"/>
    </row>
    <row r="240" spans="1:5">
      <c r="A240" s="29" t="s">
        <v>262</v>
      </c>
      <c r="B240" s="29" t="s">
        <v>263</v>
      </c>
      <c r="C240" s="29" t="s">
        <v>761</v>
      </c>
      <c r="D240" s="29" t="s">
        <v>1073</v>
      </c>
      <c r="E240" s="29"/>
    </row>
    <row r="241" spans="1:5">
      <c r="A241" s="29" t="s">
        <v>262</v>
      </c>
      <c r="B241" s="29" t="s">
        <v>263</v>
      </c>
      <c r="C241" s="29" t="s">
        <v>1148</v>
      </c>
      <c r="D241" s="29" t="s">
        <v>1073</v>
      </c>
      <c r="E241" s="29"/>
    </row>
    <row r="242" spans="1:5">
      <c r="A242" s="29" t="s">
        <v>262</v>
      </c>
      <c r="B242" s="29" t="s">
        <v>263</v>
      </c>
      <c r="C242" s="29" t="s">
        <v>1600</v>
      </c>
      <c r="D242" s="29" t="s">
        <v>1073</v>
      </c>
      <c r="E242" s="29"/>
    </row>
    <row r="243" spans="1:5">
      <c r="A243" s="29" t="s">
        <v>262</v>
      </c>
      <c r="B243" s="29" t="s">
        <v>263</v>
      </c>
      <c r="C243" s="29" t="s">
        <v>1600</v>
      </c>
      <c r="D243" s="29" t="s">
        <v>1074</v>
      </c>
      <c r="E243" s="29"/>
    </row>
    <row r="244" spans="1:5">
      <c r="A244" s="29" t="s">
        <v>262</v>
      </c>
      <c r="B244" s="29" t="s">
        <v>263</v>
      </c>
      <c r="C244" s="29" t="s">
        <v>1275</v>
      </c>
      <c r="D244" s="29" t="s">
        <v>1074</v>
      </c>
      <c r="E244" s="29">
        <v>46</v>
      </c>
    </row>
    <row r="245" spans="1:5">
      <c r="A245" s="29" t="s">
        <v>264</v>
      </c>
      <c r="B245" s="29" t="s">
        <v>265</v>
      </c>
      <c r="C245" s="29" t="s">
        <v>1487</v>
      </c>
      <c r="D245" s="29" t="s">
        <v>1398</v>
      </c>
      <c r="E245" s="29"/>
    </row>
    <row r="246" spans="1:5">
      <c r="A246" s="29" t="s">
        <v>264</v>
      </c>
      <c r="B246" s="29" t="s">
        <v>265</v>
      </c>
      <c r="C246" s="29" t="s">
        <v>782</v>
      </c>
      <c r="D246" s="29" t="s">
        <v>1074</v>
      </c>
      <c r="E246" s="29"/>
    </row>
    <row r="247" spans="1:5">
      <c r="A247" s="29" t="s">
        <v>264</v>
      </c>
      <c r="B247" s="29" t="s">
        <v>265</v>
      </c>
      <c r="C247" s="29" t="s">
        <v>1599</v>
      </c>
      <c r="D247" s="29" t="s">
        <v>1073</v>
      </c>
      <c r="E247" s="29"/>
    </row>
    <row r="248" spans="1:5">
      <c r="A248" s="29" t="s">
        <v>264</v>
      </c>
      <c r="B248" s="29" t="s">
        <v>265</v>
      </c>
      <c r="C248" s="29" t="s">
        <v>548</v>
      </c>
      <c r="D248" s="29" t="s">
        <v>1112</v>
      </c>
      <c r="E248" s="29"/>
    </row>
    <row r="249" spans="1:5">
      <c r="A249" s="29" t="s">
        <v>264</v>
      </c>
      <c r="B249" s="29" t="s">
        <v>265</v>
      </c>
      <c r="C249" s="29" t="s">
        <v>1598</v>
      </c>
      <c r="D249" s="29" t="s">
        <v>1074</v>
      </c>
      <c r="E249" s="29"/>
    </row>
    <row r="250" spans="1:5">
      <c r="A250" s="29" t="s">
        <v>264</v>
      </c>
      <c r="B250" s="29" t="s">
        <v>265</v>
      </c>
      <c r="C250" s="29" t="s">
        <v>1452</v>
      </c>
      <c r="D250" s="29" t="s">
        <v>1073</v>
      </c>
      <c r="E250" s="29"/>
    </row>
    <row r="251" spans="1:5">
      <c r="A251" s="29" t="s">
        <v>264</v>
      </c>
      <c r="B251" s="29" t="s">
        <v>265</v>
      </c>
      <c r="C251" s="29" t="s">
        <v>810</v>
      </c>
      <c r="D251" s="29" t="s">
        <v>1073</v>
      </c>
      <c r="E251" s="29"/>
    </row>
    <row r="252" spans="1:5">
      <c r="A252" s="29" t="s">
        <v>264</v>
      </c>
      <c r="B252" s="29" t="s">
        <v>265</v>
      </c>
      <c r="C252" s="29" t="s">
        <v>813</v>
      </c>
      <c r="D252" s="29" t="s">
        <v>1098</v>
      </c>
      <c r="E252" s="29"/>
    </row>
    <row r="253" spans="1:5">
      <c r="A253" s="29" t="s">
        <v>264</v>
      </c>
      <c r="B253" s="29" t="s">
        <v>265</v>
      </c>
      <c r="C253" s="29" t="s">
        <v>554</v>
      </c>
      <c r="D253" s="29" t="s">
        <v>1073</v>
      </c>
      <c r="E253" s="29"/>
    </row>
    <row r="254" spans="1:5">
      <c r="A254" s="29" t="s">
        <v>264</v>
      </c>
      <c r="B254" s="29" t="s">
        <v>265</v>
      </c>
      <c r="C254" s="29" t="s">
        <v>554</v>
      </c>
      <c r="D254" s="29" t="s">
        <v>1074</v>
      </c>
      <c r="E254" s="29"/>
    </row>
    <row r="255" spans="1:5">
      <c r="A255" s="29" t="s">
        <v>264</v>
      </c>
      <c r="B255" s="29" t="s">
        <v>265</v>
      </c>
      <c r="C255" s="29" t="s">
        <v>833</v>
      </c>
      <c r="D255" s="29" t="s">
        <v>1073</v>
      </c>
      <c r="E255" s="29"/>
    </row>
    <row r="256" spans="1:5">
      <c r="A256" s="29" t="s">
        <v>264</v>
      </c>
      <c r="B256" s="29" t="s">
        <v>265</v>
      </c>
      <c r="C256" s="29" t="s">
        <v>851</v>
      </c>
      <c r="D256" s="29" t="s">
        <v>1073</v>
      </c>
      <c r="E256" s="29"/>
    </row>
    <row r="257" spans="1:5">
      <c r="A257" s="29" t="s">
        <v>264</v>
      </c>
      <c r="B257" s="29" t="s">
        <v>265</v>
      </c>
      <c r="C257" s="29" t="s">
        <v>877</v>
      </c>
      <c r="D257" s="29" t="s">
        <v>1073</v>
      </c>
      <c r="E257" s="29"/>
    </row>
    <row r="258" spans="1:5">
      <c r="A258" s="29" t="s">
        <v>264</v>
      </c>
      <c r="B258" s="29" t="s">
        <v>265</v>
      </c>
      <c r="C258" s="29" t="s">
        <v>1597</v>
      </c>
      <c r="D258" s="29" t="s">
        <v>1073</v>
      </c>
      <c r="E258" s="29"/>
    </row>
    <row r="259" spans="1:5">
      <c r="A259" s="29" t="s">
        <v>264</v>
      </c>
      <c r="B259" s="29" t="s">
        <v>265</v>
      </c>
      <c r="C259" s="29" t="s">
        <v>557</v>
      </c>
      <c r="D259" s="29" t="s">
        <v>1073</v>
      </c>
      <c r="E259" s="29"/>
    </row>
    <row r="260" spans="1:5">
      <c r="A260" s="29" t="s">
        <v>264</v>
      </c>
      <c r="B260" s="29" t="s">
        <v>265</v>
      </c>
      <c r="C260" s="29" t="s">
        <v>972</v>
      </c>
      <c r="D260" s="29" t="s">
        <v>1073</v>
      </c>
      <c r="E260" s="29">
        <v>4075</v>
      </c>
    </row>
    <row r="261" spans="1:5">
      <c r="A261" s="29" t="s">
        <v>264</v>
      </c>
      <c r="B261" s="29" t="s">
        <v>265</v>
      </c>
      <c r="C261" s="29" t="s">
        <v>1006</v>
      </c>
      <c r="D261" s="29" t="s">
        <v>1134</v>
      </c>
      <c r="E261" s="29"/>
    </row>
    <row r="262" spans="1:5">
      <c r="A262" s="29" t="s">
        <v>264</v>
      </c>
      <c r="B262" s="29" t="s">
        <v>265</v>
      </c>
      <c r="C262" s="29" t="s">
        <v>1008</v>
      </c>
      <c r="D262" s="29" t="s">
        <v>1596</v>
      </c>
      <c r="E262" s="29"/>
    </row>
    <row r="263" spans="1:5">
      <c r="A263" s="29" t="s">
        <v>264</v>
      </c>
      <c r="B263" s="29" t="s">
        <v>265</v>
      </c>
      <c r="C263" s="29" t="s">
        <v>1008</v>
      </c>
      <c r="D263" s="29" t="s">
        <v>1134</v>
      </c>
      <c r="E263" s="29"/>
    </row>
    <row r="264" spans="1:5">
      <c r="A264" s="29" t="s">
        <v>264</v>
      </c>
      <c r="B264" s="29" t="s">
        <v>265</v>
      </c>
      <c r="C264" s="29" t="s">
        <v>580</v>
      </c>
      <c r="D264" s="29" t="s">
        <v>1080</v>
      </c>
      <c r="E264" s="29"/>
    </row>
    <row r="265" spans="1:5">
      <c r="A265" s="29" t="s">
        <v>264</v>
      </c>
      <c r="B265" s="29" t="s">
        <v>265</v>
      </c>
      <c r="C265" s="29" t="s">
        <v>580</v>
      </c>
      <c r="D265" s="29" t="s">
        <v>1074</v>
      </c>
      <c r="E265" s="29"/>
    </row>
    <row r="266" spans="1:5">
      <c r="A266" s="29" t="s">
        <v>264</v>
      </c>
      <c r="B266" s="29" t="s">
        <v>265</v>
      </c>
      <c r="C266" s="29" t="s">
        <v>581</v>
      </c>
      <c r="D266" s="29" t="s">
        <v>1595</v>
      </c>
      <c r="E266" s="29">
        <v>15204</v>
      </c>
    </row>
    <row r="267" spans="1:5">
      <c r="A267" s="29" t="s">
        <v>264</v>
      </c>
      <c r="B267" s="29" t="s">
        <v>265</v>
      </c>
      <c r="C267" s="29" t="s">
        <v>581</v>
      </c>
      <c r="D267" s="29" t="s">
        <v>1112</v>
      </c>
      <c r="E267" s="29">
        <v>6993</v>
      </c>
    </row>
    <row r="268" spans="1:5">
      <c r="A268" s="29" t="s">
        <v>264</v>
      </c>
      <c r="B268" s="29" t="s">
        <v>265</v>
      </c>
      <c r="C268" s="29" t="s">
        <v>581</v>
      </c>
      <c r="D268" s="29" t="s">
        <v>1074</v>
      </c>
      <c r="E268" s="29">
        <v>2768</v>
      </c>
    </row>
    <row r="269" spans="1:5">
      <c r="A269" s="29" t="s">
        <v>264</v>
      </c>
      <c r="B269" s="29" t="s">
        <v>265</v>
      </c>
      <c r="C269" s="29" t="s">
        <v>1057</v>
      </c>
      <c r="D269" s="29" t="s">
        <v>1074</v>
      </c>
      <c r="E269" s="29"/>
    </row>
    <row r="270" spans="1:5">
      <c r="A270" s="29" t="s">
        <v>266</v>
      </c>
      <c r="B270" s="29" t="s">
        <v>267</v>
      </c>
      <c r="C270" s="29" t="s">
        <v>1693</v>
      </c>
      <c r="D270" s="29" t="s">
        <v>1398</v>
      </c>
      <c r="E270" s="29"/>
    </row>
    <row r="271" spans="1:5">
      <c r="A271" s="29" t="s">
        <v>266</v>
      </c>
      <c r="B271" s="29" t="s">
        <v>267</v>
      </c>
      <c r="C271" s="29" t="s">
        <v>1594</v>
      </c>
      <c r="D271" s="29" t="s">
        <v>1073</v>
      </c>
      <c r="E271" s="29"/>
    </row>
    <row r="272" spans="1:5">
      <c r="A272" s="29" t="s">
        <v>266</v>
      </c>
      <c r="B272" s="29" t="s">
        <v>267</v>
      </c>
      <c r="C272" s="29" t="s">
        <v>554</v>
      </c>
      <c r="D272" s="29" t="s">
        <v>1098</v>
      </c>
      <c r="E272" s="29"/>
    </row>
    <row r="273" spans="1:5">
      <c r="A273" s="29" t="s">
        <v>266</v>
      </c>
      <c r="B273" s="29" t="s">
        <v>267</v>
      </c>
      <c r="C273" s="29" t="s">
        <v>554</v>
      </c>
      <c r="D273" s="29" t="s">
        <v>1073</v>
      </c>
      <c r="E273" s="29"/>
    </row>
    <row r="274" spans="1:5">
      <c r="A274" s="29" t="s">
        <v>266</v>
      </c>
      <c r="B274" s="29" t="s">
        <v>267</v>
      </c>
      <c r="C274" s="29" t="s">
        <v>557</v>
      </c>
      <c r="D274" s="29" t="s">
        <v>1073</v>
      </c>
      <c r="E274" s="29"/>
    </row>
    <row r="275" spans="1:5">
      <c r="A275" s="29" t="s">
        <v>266</v>
      </c>
      <c r="B275" s="29" t="s">
        <v>267</v>
      </c>
      <c r="C275" s="29" t="s">
        <v>1593</v>
      </c>
      <c r="D275" s="29" t="s">
        <v>1074</v>
      </c>
      <c r="E275" s="29"/>
    </row>
    <row r="276" spans="1:5">
      <c r="A276" s="29" t="s">
        <v>268</v>
      </c>
      <c r="B276" s="29" t="s">
        <v>269</v>
      </c>
      <c r="C276" s="29" t="s">
        <v>1592</v>
      </c>
      <c r="D276" s="29" t="s">
        <v>1074</v>
      </c>
      <c r="E276" s="29"/>
    </row>
    <row r="277" spans="1:5">
      <c r="A277" s="29" t="s">
        <v>268</v>
      </c>
      <c r="B277" s="29" t="s">
        <v>269</v>
      </c>
      <c r="C277" s="29" t="s">
        <v>473</v>
      </c>
      <c r="D277" s="29" t="s">
        <v>1073</v>
      </c>
      <c r="E277" s="29"/>
    </row>
    <row r="278" spans="1:5">
      <c r="A278" s="29" t="s">
        <v>268</v>
      </c>
      <c r="B278" s="29" t="s">
        <v>269</v>
      </c>
      <c r="C278" s="29" t="s">
        <v>1694</v>
      </c>
      <c r="D278" s="29" t="s">
        <v>1074</v>
      </c>
      <c r="E278" s="29"/>
    </row>
    <row r="279" spans="1:5">
      <c r="A279" s="29" t="s">
        <v>268</v>
      </c>
      <c r="B279" s="29" t="s">
        <v>269</v>
      </c>
      <c r="C279" s="29" t="s">
        <v>1695</v>
      </c>
      <c r="D279" s="29" t="s">
        <v>1398</v>
      </c>
      <c r="E279" s="29"/>
    </row>
    <row r="280" spans="1:5">
      <c r="A280" s="29" t="s">
        <v>268</v>
      </c>
      <c r="B280" s="29" t="s">
        <v>269</v>
      </c>
      <c r="C280" s="29" t="s">
        <v>1696</v>
      </c>
      <c r="D280" s="29" t="s">
        <v>1398</v>
      </c>
      <c r="E280" s="29"/>
    </row>
    <row r="281" spans="1:5">
      <c r="A281" s="29" t="s">
        <v>268</v>
      </c>
      <c r="B281" s="29" t="s">
        <v>269</v>
      </c>
      <c r="C281" s="29" t="s">
        <v>1591</v>
      </c>
      <c r="D281" s="29" t="s">
        <v>1074</v>
      </c>
      <c r="E281" s="29"/>
    </row>
    <row r="282" spans="1:5">
      <c r="A282" s="29" t="s">
        <v>268</v>
      </c>
      <c r="B282" s="29" t="s">
        <v>269</v>
      </c>
      <c r="C282" s="29" t="s">
        <v>1697</v>
      </c>
      <c r="D282" s="29" t="s">
        <v>1398</v>
      </c>
      <c r="E282" s="29"/>
    </row>
    <row r="283" spans="1:5">
      <c r="A283" s="29" t="s">
        <v>268</v>
      </c>
      <c r="B283" s="29" t="s">
        <v>269</v>
      </c>
      <c r="C283" s="29" t="s">
        <v>1588</v>
      </c>
      <c r="D283" s="29" t="s">
        <v>1073</v>
      </c>
      <c r="E283" s="29"/>
    </row>
    <row r="284" spans="1:5">
      <c r="A284" s="29" t="s">
        <v>268</v>
      </c>
      <c r="B284" s="29" t="s">
        <v>269</v>
      </c>
      <c r="C284" s="29" t="s">
        <v>1698</v>
      </c>
      <c r="D284" s="29" t="s">
        <v>1074</v>
      </c>
      <c r="E284" s="29"/>
    </row>
    <row r="285" spans="1:5">
      <c r="A285" s="29" t="s">
        <v>268</v>
      </c>
      <c r="B285" s="29" t="s">
        <v>269</v>
      </c>
      <c r="C285" s="29" t="s">
        <v>1699</v>
      </c>
      <c r="D285" s="29" t="s">
        <v>1074</v>
      </c>
      <c r="E285" s="29"/>
    </row>
    <row r="286" spans="1:5">
      <c r="A286" s="29" t="s">
        <v>268</v>
      </c>
      <c r="B286" s="29" t="s">
        <v>269</v>
      </c>
      <c r="C286" s="29" t="s">
        <v>663</v>
      </c>
      <c r="D286" s="29" t="s">
        <v>1073</v>
      </c>
      <c r="E286" s="29">
        <v>423</v>
      </c>
    </row>
    <row r="287" spans="1:5">
      <c r="A287" s="29" t="s">
        <v>268</v>
      </c>
      <c r="B287" s="29" t="s">
        <v>269</v>
      </c>
      <c r="C287" s="29" t="s">
        <v>679</v>
      </c>
      <c r="D287" s="29" t="s">
        <v>1073</v>
      </c>
      <c r="E287" s="29"/>
    </row>
    <row r="288" spans="1:5">
      <c r="A288" s="29" t="s">
        <v>268</v>
      </c>
      <c r="B288" s="29" t="s">
        <v>269</v>
      </c>
      <c r="C288" s="29" t="s">
        <v>695</v>
      </c>
      <c r="D288" s="29" t="s">
        <v>1073</v>
      </c>
      <c r="E288" s="29"/>
    </row>
    <row r="289" spans="1:5">
      <c r="A289" s="29" t="s">
        <v>268</v>
      </c>
      <c r="B289" s="29" t="s">
        <v>269</v>
      </c>
      <c r="C289" s="29" t="s">
        <v>1700</v>
      </c>
      <c r="D289" s="29" t="s">
        <v>1329</v>
      </c>
      <c r="E289" s="29"/>
    </row>
    <row r="290" spans="1:5">
      <c r="A290" s="29" t="s">
        <v>268</v>
      </c>
      <c r="B290" s="29" t="s">
        <v>269</v>
      </c>
      <c r="C290" s="29" t="s">
        <v>1701</v>
      </c>
      <c r="D290" s="29" t="s">
        <v>1074</v>
      </c>
      <c r="E290" s="29"/>
    </row>
    <row r="291" spans="1:5">
      <c r="A291" s="29" t="s">
        <v>268</v>
      </c>
      <c r="B291" s="29" t="s">
        <v>269</v>
      </c>
      <c r="C291" s="29" t="s">
        <v>507</v>
      </c>
      <c r="D291" s="29" t="s">
        <v>1702</v>
      </c>
      <c r="E291" s="29"/>
    </row>
    <row r="292" spans="1:5">
      <c r="A292" s="29" t="s">
        <v>268</v>
      </c>
      <c r="B292" s="29" t="s">
        <v>269</v>
      </c>
      <c r="C292" s="29" t="s">
        <v>1589</v>
      </c>
      <c r="D292" s="29" t="s">
        <v>1175</v>
      </c>
      <c r="E292" s="29"/>
    </row>
    <row r="293" spans="1:5">
      <c r="A293" s="29" t="s">
        <v>268</v>
      </c>
      <c r="B293" s="29" t="s">
        <v>269</v>
      </c>
      <c r="C293" s="29" t="s">
        <v>1148</v>
      </c>
      <c r="D293" s="29" t="s">
        <v>1703</v>
      </c>
      <c r="E293" s="29"/>
    </row>
    <row r="294" spans="1:5">
      <c r="A294" s="29" t="s">
        <v>268</v>
      </c>
      <c r="B294" s="29" t="s">
        <v>269</v>
      </c>
      <c r="C294" s="29" t="s">
        <v>835</v>
      </c>
      <c r="D294" s="29" t="s">
        <v>1073</v>
      </c>
      <c r="E294" s="29"/>
    </row>
    <row r="295" spans="1:5">
      <c r="A295" s="29" t="s">
        <v>268</v>
      </c>
      <c r="B295" s="29" t="s">
        <v>269</v>
      </c>
      <c r="C295" s="29" t="s">
        <v>1704</v>
      </c>
      <c r="D295" s="29" t="s">
        <v>1074</v>
      </c>
      <c r="E295" s="29"/>
    </row>
    <row r="296" spans="1:5">
      <c r="A296" s="29" t="s">
        <v>268</v>
      </c>
      <c r="B296" s="29" t="s">
        <v>269</v>
      </c>
      <c r="C296" s="29" t="s">
        <v>1018</v>
      </c>
      <c r="D296" s="29" t="s">
        <v>1073</v>
      </c>
      <c r="E296" s="29"/>
    </row>
    <row r="297" spans="1:5">
      <c r="A297" s="29" t="s">
        <v>268</v>
      </c>
      <c r="B297" s="29" t="s">
        <v>269</v>
      </c>
      <c r="C297" s="29" t="s">
        <v>1018</v>
      </c>
      <c r="D297" s="29" t="s">
        <v>1074</v>
      </c>
      <c r="E297" s="29"/>
    </row>
    <row r="298" spans="1:5">
      <c r="A298" s="29" t="s">
        <v>270</v>
      </c>
      <c r="B298" s="29" t="s">
        <v>271</v>
      </c>
      <c r="C298" s="29" t="s">
        <v>1588</v>
      </c>
      <c r="D298" s="29" t="s">
        <v>1073</v>
      </c>
      <c r="E298" s="29"/>
    </row>
    <row r="299" spans="1:5">
      <c r="A299" s="29" t="s">
        <v>270</v>
      </c>
      <c r="B299" s="29" t="s">
        <v>271</v>
      </c>
      <c r="C299" s="29" t="s">
        <v>1585</v>
      </c>
      <c r="D299" s="29" t="s">
        <v>1102</v>
      </c>
      <c r="E299" s="29"/>
    </row>
    <row r="300" spans="1:5">
      <c r="A300" s="29" t="s">
        <v>270</v>
      </c>
      <c r="B300" s="29" t="s">
        <v>271</v>
      </c>
      <c r="C300" s="29" t="s">
        <v>726</v>
      </c>
      <c r="D300" s="29" t="s">
        <v>1073</v>
      </c>
      <c r="E300" s="29"/>
    </row>
    <row r="301" spans="1:5">
      <c r="A301" s="29" t="s">
        <v>270</v>
      </c>
      <c r="B301" s="29" t="s">
        <v>271</v>
      </c>
      <c r="C301" s="29" t="s">
        <v>1484</v>
      </c>
      <c r="D301" s="29" t="s">
        <v>1073</v>
      </c>
      <c r="E301" s="29"/>
    </row>
    <row r="302" spans="1:5">
      <c r="A302" s="29" t="s">
        <v>270</v>
      </c>
      <c r="B302" s="29" t="s">
        <v>271</v>
      </c>
      <c r="C302" s="29" t="s">
        <v>524</v>
      </c>
      <c r="D302" s="29" t="s">
        <v>1074</v>
      </c>
      <c r="E302" s="29"/>
    </row>
    <row r="303" spans="1:5">
      <c r="A303" s="29" t="s">
        <v>270</v>
      </c>
      <c r="B303" s="29" t="s">
        <v>271</v>
      </c>
      <c r="C303" s="29" t="s">
        <v>863</v>
      </c>
      <c r="D303" s="29" t="s">
        <v>1074</v>
      </c>
      <c r="E303" s="29"/>
    </row>
    <row r="304" spans="1:5">
      <c r="A304" s="29" t="s">
        <v>270</v>
      </c>
      <c r="B304" s="29" t="s">
        <v>271</v>
      </c>
      <c r="C304" s="29" t="s">
        <v>1583</v>
      </c>
      <c r="D304" s="29" t="s">
        <v>1073</v>
      </c>
      <c r="E304" s="29"/>
    </row>
    <row r="305" spans="1:5">
      <c r="A305" s="29" t="s">
        <v>270</v>
      </c>
      <c r="B305" s="29" t="s">
        <v>271</v>
      </c>
      <c r="C305" s="29" t="s">
        <v>909</v>
      </c>
      <c r="D305" s="29" t="s">
        <v>1073</v>
      </c>
      <c r="E305" s="29"/>
    </row>
    <row r="306" spans="1:5">
      <c r="A306" s="29" t="s">
        <v>270</v>
      </c>
      <c r="B306" s="29" t="s">
        <v>271</v>
      </c>
      <c r="C306" s="29" t="s">
        <v>562</v>
      </c>
      <c r="D306" s="29" t="s">
        <v>1073</v>
      </c>
      <c r="E306" s="29"/>
    </row>
    <row r="307" spans="1:5">
      <c r="A307" s="29" t="s">
        <v>270</v>
      </c>
      <c r="B307" s="29" t="s">
        <v>271</v>
      </c>
      <c r="C307" s="29" t="s">
        <v>1582</v>
      </c>
      <c r="D307" s="29" t="s">
        <v>1073</v>
      </c>
      <c r="E307" s="29"/>
    </row>
    <row r="308" spans="1:5">
      <c r="A308" s="29" t="s">
        <v>270</v>
      </c>
      <c r="B308" s="29" t="s">
        <v>271</v>
      </c>
      <c r="C308" s="29" t="s">
        <v>941</v>
      </c>
      <c r="D308" s="29" t="s">
        <v>1073</v>
      </c>
      <c r="E308" s="29"/>
    </row>
    <row r="309" spans="1:5">
      <c r="A309" s="29" t="s">
        <v>270</v>
      </c>
      <c r="B309" s="29" t="s">
        <v>271</v>
      </c>
      <c r="C309" s="29" t="s">
        <v>941</v>
      </c>
      <c r="D309" s="29" t="s">
        <v>1074</v>
      </c>
      <c r="E309" s="29"/>
    </row>
    <row r="310" spans="1:5">
      <c r="A310" s="29" t="s">
        <v>270</v>
      </c>
      <c r="B310" s="29" t="s">
        <v>271</v>
      </c>
      <c r="C310" s="29" t="s">
        <v>1495</v>
      </c>
      <c r="D310" s="29" t="s">
        <v>1073</v>
      </c>
      <c r="E310" s="29"/>
    </row>
    <row r="311" spans="1:5">
      <c r="A311" s="29" t="s">
        <v>270</v>
      </c>
      <c r="B311" s="29" t="s">
        <v>271</v>
      </c>
      <c r="C311" s="29" t="s">
        <v>966</v>
      </c>
      <c r="D311" s="29" t="s">
        <v>1073</v>
      </c>
      <c r="E311" s="29"/>
    </row>
    <row r="312" spans="1:5">
      <c r="A312" s="29" t="s">
        <v>270</v>
      </c>
      <c r="B312" s="29" t="s">
        <v>271</v>
      </c>
      <c r="C312" s="29" t="s">
        <v>967</v>
      </c>
      <c r="D312" s="29" t="s">
        <v>1074</v>
      </c>
      <c r="E312" s="29"/>
    </row>
    <row r="313" spans="1:5">
      <c r="A313" s="29" t="s">
        <v>270</v>
      </c>
      <c r="B313" s="29" t="s">
        <v>271</v>
      </c>
      <c r="C313" s="29" t="s">
        <v>1571</v>
      </c>
      <c r="D313" s="29" t="s">
        <v>1073</v>
      </c>
      <c r="E313" s="29"/>
    </row>
    <row r="314" spans="1:5">
      <c r="A314" s="29" t="s">
        <v>270</v>
      </c>
      <c r="B314" s="29" t="s">
        <v>271</v>
      </c>
      <c r="C314" s="29" t="s">
        <v>1580</v>
      </c>
      <c r="D314" s="29" t="s">
        <v>1074</v>
      </c>
      <c r="E314" s="29"/>
    </row>
    <row r="315" spans="1:5">
      <c r="A315" s="29" t="s">
        <v>270</v>
      </c>
      <c r="B315" s="29" t="s">
        <v>271</v>
      </c>
      <c r="C315" s="29" t="s">
        <v>1579</v>
      </c>
      <c r="D315" s="29" t="s">
        <v>1073</v>
      </c>
      <c r="E315" s="29"/>
    </row>
    <row r="316" spans="1:5">
      <c r="A316" s="29" t="s">
        <v>270</v>
      </c>
      <c r="B316" s="29" t="s">
        <v>271</v>
      </c>
      <c r="C316" s="29" t="s">
        <v>1206</v>
      </c>
      <c r="D316" s="29" t="s">
        <v>1073</v>
      </c>
      <c r="E316" s="29"/>
    </row>
    <row r="317" spans="1:5">
      <c r="A317" s="29" t="s">
        <v>270</v>
      </c>
      <c r="B317" s="29" t="s">
        <v>271</v>
      </c>
      <c r="C317" s="29" t="s">
        <v>1206</v>
      </c>
      <c r="D317" s="29" t="s">
        <v>1074</v>
      </c>
      <c r="E317" s="29"/>
    </row>
    <row r="318" spans="1:5">
      <c r="A318" s="29" t="s">
        <v>270</v>
      </c>
      <c r="B318" s="29" t="s">
        <v>271</v>
      </c>
      <c r="C318" s="29" t="s">
        <v>1173</v>
      </c>
      <c r="D318" s="29" t="s">
        <v>1073</v>
      </c>
      <c r="E318" s="29"/>
    </row>
    <row r="319" spans="1:5">
      <c r="A319" s="29" t="s">
        <v>270</v>
      </c>
      <c r="B319" s="29" t="s">
        <v>271</v>
      </c>
      <c r="C319" s="29" t="s">
        <v>1578</v>
      </c>
      <c r="D319" s="29" t="s">
        <v>1134</v>
      </c>
      <c r="E319" s="29"/>
    </row>
    <row r="320" spans="1:5">
      <c r="A320" s="29" t="s">
        <v>270</v>
      </c>
      <c r="B320" s="29" t="s">
        <v>271</v>
      </c>
      <c r="C320" s="29" t="s">
        <v>1577</v>
      </c>
      <c r="D320" s="29" t="s">
        <v>1093</v>
      </c>
      <c r="E320" s="29"/>
    </row>
    <row r="321" spans="1:5">
      <c r="A321" s="29" t="s">
        <v>270</v>
      </c>
      <c r="B321" s="29" t="s">
        <v>271</v>
      </c>
      <c r="C321" s="29" t="s">
        <v>1052</v>
      </c>
      <c r="D321" s="29" t="s">
        <v>1073</v>
      </c>
      <c r="E321" s="29"/>
    </row>
    <row r="322" spans="1:5">
      <c r="A322" s="29" t="s">
        <v>272</v>
      </c>
      <c r="B322" s="29" t="s">
        <v>273</v>
      </c>
      <c r="C322" s="29" t="s">
        <v>587</v>
      </c>
      <c r="D322" s="29" t="s">
        <v>1073</v>
      </c>
      <c r="E322" s="29"/>
    </row>
    <row r="323" spans="1:5">
      <c r="A323" s="29" t="s">
        <v>272</v>
      </c>
      <c r="B323" s="29" t="s">
        <v>273</v>
      </c>
      <c r="C323" s="29" t="s">
        <v>524</v>
      </c>
      <c r="D323" s="29" t="s">
        <v>1074</v>
      </c>
      <c r="E323" s="29"/>
    </row>
    <row r="324" spans="1:5">
      <c r="A324" s="29" t="s">
        <v>272</v>
      </c>
      <c r="B324" s="29" t="s">
        <v>273</v>
      </c>
      <c r="C324" s="29" t="s">
        <v>1370</v>
      </c>
      <c r="D324" s="29" t="s">
        <v>1073</v>
      </c>
      <c r="E324" s="29"/>
    </row>
    <row r="325" spans="1:5">
      <c r="A325" s="29" t="s">
        <v>272</v>
      </c>
      <c r="B325" s="29" t="s">
        <v>273</v>
      </c>
      <c r="C325" s="29" t="s">
        <v>1576</v>
      </c>
      <c r="D325" s="29" t="s">
        <v>1093</v>
      </c>
      <c r="E325" s="29"/>
    </row>
    <row r="326" spans="1:5">
      <c r="A326" s="29" t="s">
        <v>272</v>
      </c>
      <c r="B326" s="29" t="s">
        <v>273</v>
      </c>
      <c r="C326" s="29" t="s">
        <v>1705</v>
      </c>
      <c r="D326" s="29" t="s">
        <v>1398</v>
      </c>
      <c r="E326" s="29"/>
    </row>
    <row r="327" spans="1:5">
      <c r="A327" s="29" t="s">
        <v>272</v>
      </c>
      <c r="B327" s="29" t="s">
        <v>273</v>
      </c>
      <c r="C327" s="29" t="s">
        <v>977</v>
      </c>
      <c r="D327" s="29" t="s">
        <v>1073</v>
      </c>
      <c r="E327" s="29"/>
    </row>
    <row r="328" spans="1:5">
      <c r="A328" s="29" t="s">
        <v>272</v>
      </c>
      <c r="B328" s="29" t="s">
        <v>273</v>
      </c>
      <c r="C328" s="29" t="s">
        <v>1575</v>
      </c>
      <c r="D328" s="29" t="s">
        <v>1073</v>
      </c>
      <c r="E328" s="29"/>
    </row>
    <row r="329" spans="1:5">
      <c r="A329" s="29" t="s">
        <v>272</v>
      </c>
      <c r="B329" s="29" t="s">
        <v>273</v>
      </c>
      <c r="C329" s="29" t="s">
        <v>570</v>
      </c>
      <c r="D329" s="29" t="s">
        <v>1073</v>
      </c>
      <c r="E329" s="29"/>
    </row>
    <row r="330" spans="1:5">
      <c r="A330" s="29" t="s">
        <v>272</v>
      </c>
      <c r="B330" s="29" t="s">
        <v>273</v>
      </c>
      <c r="C330" s="29" t="s">
        <v>1001</v>
      </c>
      <c r="D330" s="29" t="s">
        <v>1073</v>
      </c>
      <c r="E330" s="29"/>
    </row>
    <row r="331" spans="1:5">
      <c r="A331" s="29" t="s">
        <v>274</v>
      </c>
      <c r="B331" s="29" t="s">
        <v>275</v>
      </c>
      <c r="C331" s="29" t="s">
        <v>686</v>
      </c>
      <c r="D331" s="29" t="s">
        <v>1073</v>
      </c>
      <c r="E331" s="29"/>
    </row>
    <row r="332" spans="1:5">
      <c r="A332" s="29" t="s">
        <v>274</v>
      </c>
      <c r="B332" s="29" t="s">
        <v>275</v>
      </c>
      <c r="C332" s="29" t="s">
        <v>1706</v>
      </c>
      <c r="D332" s="29" t="s">
        <v>1398</v>
      </c>
      <c r="E332" s="29"/>
    </row>
    <row r="333" spans="1:5">
      <c r="A333" s="29" t="s">
        <v>274</v>
      </c>
      <c r="B333" s="29" t="s">
        <v>275</v>
      </c>
      <c r="C333" s="29" t="s">
        <v>1707</v>
      </c>
      <c r="D333" s="29" t="s">
        <v>1398</v>
      </c>
      <c r="E333" s="29"/>
    </row>
    <row r="334" spans="1:5">
      <c r="A334" s="29" t="s">
        <v>274</v>
      </c>
      <c r="B334" s="29" t="s">
        <v>275</v>
      </c>
      <c r="C334" s="29" t="s">
        <v>524</v>
      </c>
      <c r="D334" s="29" t="s">
        <v>1112</v>
      </c>
      <c r="E334" s="29"/>
    </row>
    <row r="335" spans="1:5">
      <c r="A335" s="29" t="s">
        <v>274</v>
      </c>
      <c r="B335" s="29" t="s">
        <v>275</v>
      </c>
      <c r="C335" s="29" t="s">
        <v>744</v>
      </c>
      <c r="D335" s="29" t="s">
        <v>1073</v>
      </c>
      <c r="E335" s="29"/>
    </row>
    <row r="336" spans="1:5">
      <c r="A336" s="29" t="s">
        <v>274</v>
      </c>
      <c r="B336" s="29" t="s">
        <v>275</v>
      </c>
      <c r="C336" s="29" t="s">
        <v>745</v>
      </c>
      <c r="D336" s="29" t="s">
        <v>1074</v>
      </c>
      <c r="E336" s="29"/>
    </row>
    <row r="337" spans="1:5">
      <c r="A337" s="29" t="s">
        <v>274</v>
      </c>
      <c r="B337" s="29" t="s">
        <v>275</v>
      </c>
      <c r="C337" s="29" t="s">
        <v>749</v>
      </c>
      <c r="D337" s="29" t="s">
        <v>1073</v>
      </c>
      <c r="E337" s="29"/>
    </row>
    <row r="338" spans="1:5">
      <c r="A338" s="29" t="s">
        <v>274</v>
      </c>
      <c r="B338" s="29" t="s">
        <v>275</v>
      </c>
      <c r="C338" s="29" t="s">
        <v>751</v>
      </c>
      <c r="D338" s="29" t="s">
        <v>1073</v>
      </c>
      <c r="E338" s="29"/>
    </row>
    <row r="339" spans="1:5">
      <c r="A339" s="29" t="s">
        <v>274</v>
      </c>
      <c r="B339" s="29" t="s">
        <v>275</v>
      </c>
      <c r="C339" s="29" t="s">
        <v>1574</v>
      </c>
      <c r="D339" s="29" t="s">
        <v>1093</v>
      </c>
      <c r="E339" s="29"/>
    </row>
    <row r="340" spans="1:5">
      <c r="A340" s="29" t="s">
        <v>274</v>
      </c>
      <c r="B340" s="29" t="s">
        <v>275</v>
      </c>
      <c r="C340" s="29" t="s">
        <v>794</v>
      </c>
      <c r="D340" s="29" t="s">
        <v>1073</v>
      </c>
      <c r="E340" s="29"/>
    </row>
    <row r="341" spans="1:5">
      <c r="A341" s="29" t="s">
        <v>274</v>
      </c>
      <c r="B341" s="29" t="s">
        <v>275</v>
      </c>
      <c r="C341" s="29" t="s">
        <v>809</v>
      </c>
      <c r="D341" s="29" t="s">
        <v>1073</v>
      </c>
      <c r="E341" s="29"/>
    </row>
    <row r="342" spans="1:5">
      <c r="A342" s="29" t="s">
        <v>274</v>
      </c>
      <c r="B342" s="29" t="s">
        <v>275</v>
      </c>
      <c r="C342" s="29" t="s">
        <v>810</v>
      </c>
      <c r="D342" s="29" t="s">
        <v>1073</v>
      </c>
      <c r="E342" s="29"/>
    </row>
    <row r="343" spans="1:5">
      <c r="A343" s="29" t="s">
        <v>274</v>
      </c>
      <c r="B343" s="29" t="s">
        <v>275</v>
      </c>
      <c r="C343" s="29" t="s">
        <v>817</v>
      </c>
      <c r="D343" s="29" t="s">
        <v>1073</v>
      </c>
      <c r="E343" s="29">
        <v>726.51</v>
      </c>
    </row>
    <row r="344" spans="1:5">
      <c r="A344" s="29" t="s">
        <v>274</v>
      </c>
      <c r="B344" s="29" t="s">
        <v>275</v>
      </c>
      <c r="C344" s="29" t="s">
        <v>817</v>
      </c>
      <c r="D344" s="29" t="s">
        <v>1074</v>
      </c>
      <c r="E344" s="29">
        <v>119.78999999999999</v>
      </c>
    </row>
    <row r="345" spans="1:5">
      <c r="A345" s="29" t="s">
        <v>274</v>
      </c>
      <c r="B345" s="29" t="s">
        <v>275</v>
      </c>
      <c r="C345" s="29" t="s">
        <v>821</v>
      </c>
      <c r="D345" s="29" t="s">
        <v>1073</v>
      </c>
      <c r="E345" s="29"/>
    </row>
    <row r="346" spans="1:5">
      <c r="A346" s="29" t="s">
        <v>274</v>
      </c>
      <c r="B346" s="29" t="s">
        <v>275</v>
      </c>
      <c r="C346" s="29" t="s">
        <v>822</v>
      </c>
      <c r="D346" s="29" t="s">
        <v>1073</v>
      </c>
      <c r="E346" s="29"/>
    </row>
    <row r="347" spans="1:5">
      <c r="A347" s="29" t="s">
        <v>274</v>
      </c>
      <c r="B347" s="29" t="s">
        <v>275</v>
      </c>
      <c r="C347" s="29" t="s">
        <v>1511</v>
      </c>
      <c r="D347" s="29" t="s">
        <v>1073</v>
      </c>
      <c r="E347" s="29"/>
    </row>
    <row r="348" spans="1:5">
      <c r="A348" s="29" t="s">
        <v>274</v>
      </c>
      <c r="B348" s="29" t="s">
        <v>275</v>
      </c>
      <c r="C348" s="29" t="s">
        <v>934</v>
      </c>
      <c r="D348" s="29" t="s">
        <v>1073</v>
      </c>
      <c r="E348" s="29"/>
    </row>
    <row r="349" spans="1:5">
      <c r="A349" s="29" t="s">
        <v>274</v>
      </c>
      <c r="B349" s="29" t="s">
        <v>275</v>
      </c>
      <c r="C349" s="29" t="s">
        <v>1467</v>
      </c>
      <c r="D349" s="29" t="s">
        <v>1074</v>
      </c>
      <c r="E349" s="29"/>
    </row>
    <row r="350" spans="1:5">
      <c r="A350" s="29" t="s">
        <v>274</v>
      </c>
      <c r="B350" s="29" t="s">
        <v>275</v>
      </c>
      <c r="C350" s="29" t="s">
        <v>1573</v>
      </c>
      <c r="D350" s="29" t="s">
        <v>1073</v>
      </c>
      <c r="E350" s="29"/>
    </row>
    <row r="351" spans="1:5">
      <c r="A351" s="29" t="s">
        <v>274</v>
      </c>
      <c r="B351" s="29" t="s">
        <v>275</v>
      </c>
      <c r="C351" s="29" t="s">
        <v>955</v>
      </c>
      <c r="D351" s="29" t="s">
        <v>1074</v>
      </c>
      <c r="E351" s="29"/>
    </row>
    <row r="352" spans="1:5">
      <c r="A352" s="29" t="s">
        <v>274</v>
      </c>
      <c r="B352" s="29" t="s">
        <v>275</v>
      </c>
      <c r="C352" s="29" t="s">
        <v>1572</v>
      </c>
      <c r="D352" s="29" t="s">
        <v>1073</v>
      </c>
      <c r="E352" s="29"/>
    </row>
    <row r="353" spans="1:5">
      <c r="A353" s="29" t="s">
        <v>274</v>
      </c>
      <c r="B353" s="29" t="s">
        <v>275</v>
      </c>
      <c r="C353" s="29" t="s">
        <v>1571</v>
      </c>
      <c r="D353" s="29" t="s">
        <v>1074</v>
      </c>
      <c r="E353" s="29"/>
    </row>
    <row r="354" spans="1:5">
      <c r="A354" s="29" t="s">
        <v>274</v>
      </c>
      <c r="B354" s="29" t="s">
        <v>275</v>
      </c>
      <c r="C354" s="29" t="s">
        <v>1570</v>
      </c>
      <c r="D354" s="29" t="s">
        <v>1073</v>
      </c>
      <c r="E354" s="29"/>
    </row>
    <row r="355" spans="1:5">
      <c r="A355" s="29" t="s">
        <v>274</v>
      </c>
      <c r="B355" s="29" t="s">
        <v>275</v>
      </c>
      <c r="C355" s="29" t="s">
        <v>576</v>
      </c>
      <c r="D355" s="29" t="s">
        <v>1073</v>
      </c>
      <c r="E355" s="29"/>
    </row>
    <row r="356" spans="1:5">
      <c r="A356" s="29" t="s">
        <v>274</v>
      </c>
      <c r="B356" s="29" t="s">
        <v>275</v>
      </c>
      <c r="C356" s="29" t="s">
        <v>576</v>
      </c>
      <c r="D356" s="29" t="s">
        <v>1074</v>
      </c>
      <c r="E356" s="29"/>
    </row>
    <row r="357" spans="1:5">
      <c r="A357" s="29" t="s">
        <v>274</v>
      </c>
      <c r="B357" s="29" t="s">
        <v>275</v>
      </c>
      <c r="C357" s="29" t="s">
        <v>1004</v>
      </c>
      <c r="D357" s="29" t="s">
        <v>1073</v>
      </c>
      <c r="E357" s="29"/>
    </row>
    <row r="358" spans="1:5">
      <c r="A358" s="29" t="s">
        <v>274</v>
      </c>
      <c r="B358" s="29" t="s">
        <v>275</v>
      </c>
      <c r="C358" s="29" t="s">
        <v>1004</v>
      </c>
      <c r="D358" s="29" t="s">
        <v>1074</v>
      </c>
      <c r="E358" s="29"/>
    </row>
    <row r="359" spans="1:5">
      <c r="A359" s="29" t="s">
        <v>274</v>
      </c>
      <c r="B359" s="29" t="s">
        <v>275</v>
      </c>
      <c r="C359" s="29" t="s">
        <v>1005</v>
      </c>
      <c r="D359" s="29" t="s">
        <v>1073</v>
      </c>
      <c r="E359" s="29"/>
    </row>
    <row r="360" spans="1:5">
      <c r="A360" s="29" t="s">
        <v>274</v>
      </c>
      <c r="B360" s="29" t="s">
        <v>275</v>
      </c>
      <c r="C360" s="29" t="s">
        <v>1005</v>
      </c>
      <c r="D360" s="29" t="s">
        <v>1074</v>
      </c>
      <c r="E360" s="29"/>
    </row>
    <row r="361" spans="1:5">
      <c r="A361" s="29" t="s">
        <v>274</v>
      </c>
      <c r="B361" s="29" t="s">
        <v>275</v>
      </c>
      <c r="C361" s="29" t="s">
        <v>583</v>
      </c>
      <c r="D361" s="29" t="s">
        <v>1074</v>
      </c>
      <c r="E361" s="29"/>
    </row>
    <row r="362" spans="1:5">
      <c r="A362" s="29" t="s">
        <v>274</v>
      </c>
      <c r="B362" s="29" t="s">
        <v>275</v>
      </c>
      <c r="C362" s="29" t="s">
        <v>1029</v>
      </c>
      <c r="D362" s="29" t="s">
        <v>1073</v>
      </c>
      <c r="E362" s="29"/>
    </row>
    <row r="363" spans="1:5">
      <c r="A363" s="29" t="s">
        <v>274</v>
      </c>
      <c r="B363" s="29" t="s">
        <v>275</v>
      </c>
      <c r="C363" s="29" t="s">
        <v>1569</v>
      </c>
      <c r="D363" s="29" t="s">
        <v>1095</v>
      </c>
      <c r="E363" s="29"/>
    </row>
    <row r="364" spans="1:5">
      <c r="A364" s="29" t="s">
        <v>274</v>
      </c>
      <c r="B364" s="29" t="s">
        <v>275</v>
      </c>
      <c r="C364" s="29" t="s">
        <v>1040</v>
      </c>
      <c r="D364" s="29" t="s">
        <v>1073</v>
      </c>
      <c r="E364" s="29"/>
    </row>
    <row r="365" spans="1:5">
      <c r="A365" s="29" t="s">
        <v>274</v>
      </c>
      <c r="B365" s="29" t="s">
        <v>275</v>
      </c>
      <c r="C365" s="29" t="s">
        <v>1043</v>
      </c>
      <c r="D365" s="29" t="s">
        <v>1098</v>
      </c>
      <c r="E365" s="29"/>
    </row>
    <row r="366" spans="1:5">
      <c r="A366" s="29" t="s">
        <v>274</v>
      </c>
      <c r="B366" s="29" t="s">
        <v>275</v>
      </c>
      <c r="C366" s="29" t="s">
        <v>1044</v>
      </c>
      <c r="D366" s="29" t="s">
        <v>1073</v>
      </c>
      <c r="E366" s="29"/>
    </row>
    <row r="367" spans="1:5">
      <c r="A367" s="29" t="s">
        <v>274</v>
      </c>
      <c r="B367" s="29" t="s">
        <v>275</v>
      </c>
      <c r="C367" s="29" t="s">
        <v>1044</v>
      </c>
      <c r="D367" s="29" t="s">
        <v>1074</v>
      </c>
      <c r="E367" s="29">
        <v>2559</v>
      </c>
    </row>
    <row r="368" spans="1:5">
      <c r="A368" s="29" t="s">
        <v>274</v>
      </c>
      <c r="B368" s="29" t="s">
        <v>275</v>
      </c>
      <c r="C368" s="29" t="s">
        <v>1045</v>
      </c>
      <c r="D368" s="29" t="s">
        <v>1074</v>
      </c>
      <c r="E368" s="29"/>
    </row>
    <row r="369" spans="1:5">
      <c r="A369" s="29" t="s">
        <v>274</v>
      </c>
      <c r="B369" s="29" t="s">
        <v>275</v>
      </c>
      <c r="C369" s="29" t="s">
        <v>1048</v>
      </c>
      <c r="D369" s="29" t="s">
        <v>1101</v>
      </c>
      <c r="E369" s="29"/>
    </row>
    <row r="370" spans="1:5">
      <c r="A370" s="29" t="s">
        <v>274</v>
      </c>
      <c r="B370" s="29" t="s">
        <v>275</v>
      </c>
      <c r="C370" s="29" t="s">
        <v>1048</v>
      </c>
      <c r="D370" s="29" t="s">
        <v>1073</v>
      </c>
      <c r="E370" s="29"/>
    </row>
    <row r="371" spans="1:5">
      <c r="A371" s="29" t="s">
        <v>274</v>
      </c>
      <c r="B371" s="29" t="s">
        <v>275</v>
      </c>
      <c r="C371" s="29" t="s">
        <v>1048</v>
      </c>
      <c r="D371" s="29" t="s">
        <v>1074</v>
      </c>
      <c r="E371" s="29"/>
    </row>
    <row r="372" spans="1:5">
      <c r="A372" s="29" t="s">
        <v>274</v>
      </c>
      <c r="B372" s="29" t="s">
        <v>275</v>
      </c>
      <c r="C372" s="29" t="s">
        <v>1059</v>
      </c>
      <c r="D372" s="29" t="s">
        <v>1073</v>
      </c>
      <c r="E372" s="29"/>
    </row>
    <row r="373" spans="1:5">
      <c r="A373" s="29" t="s">
        <v>276</v>
      </c>
      <c r="B373" s="29" t="s">
        <v>277</v>
      </c>
      <c r="C373" s="29" t="s">
        <v>1568</v>
      </c>
      <c r="D373" s="29" t="s">
        <v>1073</v>
      </c>
      <c r="E373" s="29"/>
    </row>
    <row r="374" spans="1:5">
      <c r="A374" s="29" t="s">
        <v>276</v>
      </c>
      <c r="B374" s="29" t="s">
        <v>277</v>
      </c>
      <c r="C374" s="29" t="s">
        <v>850</v>
      </c>
      <c r="D374" s="29" t="s">
        <v>1074</v>
      </c>
      <c r="E374" s="29"/>
    </row>
    <row r="375" spans="1:5">
      <c r="A375" s="29" t="s">
        <v>276</v>
      </c>
      <c r="B375" s="29" t="s">
        <v>277</v>
      </c>
      <c r="C375" s="29" t="s">
        <v>942</v>
      </c>
      <c r="D375" s="29" t="s">
        <v>1074</v>
      </c>
      <c r="E375" s="29"/>
    </row>
    <row r="376" spans="1:5">
      <c r="A376" s="29" t="s">
        <v>280</v>
      </c>
      <c r="B376" s="29" t="s">
        <v>281</v>
      </c>
      <c r="C376" s="29" t="s">
        <v>884</v>
      </c>
      <c r="D376" s="29" t="s">
        <v>1073</v>
      </c>
      <c r="E376" s="29"/>
    </row>
    <row r="377" spans="1:5">
      <c r="A377" s="29" t="s">
        <v>280</v>
      </c>
      <c r="B377" s="29" t="s">
        <v>281</v>
      </c>
      <c r="C377" s="29" t="s">
        <v>1565</v>
      </c>
      <c r="D377" s="29" t="s">
        <v>1175</v>
      </c>
      <c r="E377" s="29"/>
    </row>
    <row r="378" spans="1:5">
      <c r="A378" s="29" t="s">
        <v>280</v>
      </c>
      <c r="B378" s="29" t="s">
        <v>281</v>
      </c>
      <c r="C378" s="29" t="s">
        <v>900</v>
      </c>
      <c r="D378" s="29" t="s">
        <v>1134</v>
      </c>
      <c r="E378" s="29"/>
    </row>
    <row r="379" spans="1:5">
      <c r="A379" s="29" t="s">
        <v>280</v>
      </c>
      <c r="B379" s="29" t="s">
        <v>281</v>
      </c>
      <c r="C379" s="29" t="s">
        <v>1563</v>
      </c>
      <c r="D379" s="29" t="s">
        <v>1073</v>
      </c>
      <c r="E379" s="29"/>
    </row>
    <row r="380" spans="1:5">
      <c r="A380" s="29" t="s">
        <v>280</v>
      </c>
      <c r="B380" s="29" t="s">
        <v>281</v>
      </c>
      <c r="C380" s="29" t="s">
        <v>1562</v>
      </c>
      <c r="D380" s="29" t="s">
        <v>1080</v>
      </c>
      <c r="E380" s="29">
        <v>500</v>
      </c>
    </row>
    <row r="381" spans="1:5">
      <c r="A381" s="29" t="s">
        <v>282</v>
      </c>
      <c r="B381" s="29" t="s">
        <v>283</v>
      </c>
      <c r="C381" s="29" t="s">
        <v>481</v>
      </c>
      <c r="D381" s="29" t="s">
        <v>1075</v>
      </c>
      <c r="E381" s="29"/>
    </row>
    <row r="382" spans="1:5">
      <c r="A382" s="29" t="s">
        <v>282</v>
      </c>
      <c r="B382" s="29" t="s">
        <v>283</v>
      </c>
      <c r="C382" s="29" t="s">
        <v>689</v>
      </c>
      <c r="D382" s="29" t="s">
        <v>1101</v>
      </c>
      <c r="E382" s="29"/>
    </row>
    <row r="383" spans="1:5">
      <c r="A383" s="29" t="s">
        <v>282</v>
      </c>
      <c r="B383" s="29" t="s">
        <v>283</v>
      </c>
      <c r="C383" s="29" t="s">
        <v>726</v>
      </c>
      <c r="D383" s="29" t="s">
        <v>1073</v>
      </c>
      <c r="E383" s="29"/>
    </row>
    <row r="384" spans="1:5">
      <c r="A384" s="29" t="s">
        <v>282</v>
      </c>
      <c r="B384" s="29" t="s">
        <v>283</v>
      </c>
      <c r="C384" s="29" t="s">
        <v>523</v>
      </c>
      <c r="D384" s="29" t="s">
        <v>1112</v>
      </c>
      <c r="E384" s="29"/>
    </row>
    <row r="385" spans="1:5">
      <c r="A385" s="29" t="s">
        <v>282</v>
      </c>
      <c r="B385" s="29" t="s">
        <v>283</v>
      </c>
      <c r="C385" s="29" t="s">
        <v>1574</v>
      </c>
      <c r="D385" s="29" t="s">
        <v>1708</v>
      </c>
      <c r="E385" s="29"/>
    </row>
    <row r="386" spans="1:5">
      <c r="A386" s="29" t="s">
        <v>282</v>
      </c>
      <c r="B386" s="29" t="s">
        <v>283</v>
      </c>
      <c r="C386" s="29" t="s">
        <v>786</v>
      </c>
      <c r="D386" s="29" t="s">
        <v>1101</v>
      </c>
      <c r="E386" s="29"/>
    </row>
    <row r="387" spans="1:5">
      <c r="A387" s="29" t="s">
        <v>284</v>
      </c>
      <c r="B387" s="29" t="s">
        <v>285</v>
      </c>
      <c r="C387" s="29" t="s">
        <v>1561</v>
      </c>
      <c r="D387" s="29" t="s">
        <v>1073</v>
      </c>
      <c r="E387" s="29">
        <v>200.32</v>
      </c>
    </row>
    <row r="388" spans="1:5">
      <c r="A388" s="29" t="s">
        <v>284</v>
      </c>
      <c r="B388" s="29" t="s">
        <v>285</v>
      </c>
      <c r="C388" s="29" t="s">
        <v>550</v>
      </c>
      <c r="D388" s="29" t="s">
        <v>1075</v>
      </c>
      <c r="E388" s="29"/>
    </row>
    <row r="389" spans="1:5">
      <c r="A389" s="29" t="s">
        <v>284</v>
      </c>
      <c r="B389" s="29" t="s">
        <v>285</v>
      </c>
      <c r="C389" s="29" t="s">
        <v>1560</v>
      </c>
      <c r="D389" s="29" t="s">
        <v>1073</v>
      </c>
      <c r="E389" s="29"/>
    </row>
    <row r="390" spans="1:5">
      <c r="A390" s="29" t="s">
        <v>284</v>
      </c>
      <c r="B390" s="29" t="s">
        <v>285</v>
      </c>
      <c r="C390" s="29" t="s">
        <v>1559</v>
      </c>
      <c r="D390" s="29" t="s">
        <v>1134</v>
      </c>
      <c r="E390" s="29"/>
    </row>
    <row r="391" spans="1:5">
      <c r="A391" s="29" t="s">
        <v>286</v>
      </c>
      <c r="B391" s="29" t="s">
        <v>287</v>
      </c>
      <c r="C391" s="29" t="s">
        <v>1558</v>
      </c>
      <c r="D391" s="29" t="s">
        <v>1095</v>
      </c>
      <c r="E391" s="29"/>
    </row>
    <row r="392" spans="1:5">
      <c r="A392" s="29" t="s">
        <v>286</v>
      </c>
      <c r="B392" s="29" t="s">
        <v>287</v>
      </c>
      <c r="C392" s="29" t="s">
        <v>1557</v>
      </c>
      <c r="D392" s="29" t="s">
        <v>1175</v>
      </c>
      <c r="E392" s="29"/>
    </row>
    <row r="393" spans="1:5">
      <c r="A393" s="29" t="s">
        <v>286</v>
      </c>
      <c r="B393" s="29" t="s">
        <v>287</v>
      </c>
      <c r="C393" s="29" t="s">
        <v>702</v>
      </c>
      <c r="D393" s="29" t="s">
        <v>1073</v>
      </c>
      <c r="E393" s="29"/>
    </row>
    <row r="394" spans="1:5">
      <c r="A394" s="29" t="s">
        <v>286</v>
      </c>
      <c r="B394" s="29" t="s">
        <v>287</v>
      </c>
      <c r="C394" s="29" t="s">
        <v>726</v>
      </c>
      <c r="D394" s="29" t="s">
        <v>1073</v>
      </c>
      <c r="E394" s="29"/>
    </row>
    <row r="395" spans="1:5">
      <c r="A395" s="29" t="s">
        <v>286</v>
      </c>
      <c r="B395" s="29" t="s">
        <v>287</v>
      </c>
      <c r="C395" s="29" t="s">
        <v>1709</v>
      </c>
      <c r="D395" s="29" t="s">
        <v>1080</v>
      </c>
      <c r="E395" s="29"/>
    </row>
    <row r="396" spans="1:5">
      <c r="A396" s="29" t="s">
        <v>286</v>
      </c>
      <c r="B396" s="29" t="s">
        <v>287</v>
      </c>
      <c r="C396" s="29" t="s">
        <v>1555</v>
      </c>
      <c r="D396" s="29" t="s">
        <v>1074</v>
      </c>
      <c r="E396" s="29"/>
    </row>
    <row r="397" spans="1:5">
      <c r="A397" s="29" t="s">
        <v>286</v>
      </c>
      <c r="B397" s="29" t="s">
        <v>287</v>
      </c>
      <c r="C397" s="29" t="s">
        <v>1554</v>
      </c>
      <c r="D397" s="29" t="s">
        <v>1073</v>
      </c>
      <c r="E397" s="29"/>
    </row>
    <row r="398" spans="1:5">
      <c r="A398" s="29" t="s">
        <v>286</v>
      </c>
      <c r="B398" s="29" t="s">
        <v>287</v>
      </c>
      <c r="C398" s="29" t="s">
        <v>1553</v>
      </c>
      <c r="D398" s="29" t="s">
        <v>1077</v>
      </c>
      <c r="E398" s="29"/>
    </row>
    <row r="399" spans="1:5">
      <c r="A399" s="29" t="s">
        <v>286</v>
      </c>
      <c r="B399" s="29" t="s">
        <v>287</v>
      </c>
      <c r="C399" s="29" t="s">
        <v>1551</v>
      </c>
      <c r="D399" s="29" t="s">
        <v>1329</v>
      </c>
      <c r="E399" s="29"/>
    </row>
    <row r="400" spans="1:5">
      <c r="A400" s="29" t="s">
        <v>286</v>
      </c>
      <c r="B400" s="29" t="s">
        <v>287</v>
      </c>
      <c r="C400" s="29" t="s">
        <v>906</v>
      </c>
      <c r="D400" s="29" t="s">
        <v>1073</v>
      </c>
      <c r="E400" s="29"/>
    </row>
    <row r="401" spans="1:5">
      <c r="A401" s="29" t="s">
        <v>286</v>
      </c>
      <c r="B401" s="29" t="s">
        <v>287</v>
      </c>
      <c r="C401" s="29" t="s">
        <v>906</v>
      </c>
      <c r="D401" s="29" t="s">
        <v>1074</v>
      </c>
      <c r="E401" s="29"/>
    </row>
    <row r="402" spans="1:5">
      <c r="A402" s="29" t="s">
        <v>286</v>
      </c>
      <c r="B402" s="29" t="s">
        <v>287</v>
      </c>
      <c r="C402" s="29" t="s">
        <v>924</v>
      </c>
      <c r="D402" s="29" t="s">
        <v>1073</v>
      </c>
      <c r="E402" s="29"/>
    </row>
    <row r="403" spans="1:5">
      <c r="A403" s="29" t="s">
        <v>286</v>
      </c>
      <c r="B403" s="29" t="s">
        <v>287</v>
      </c>
      <c r="C403" s="29" t="s">
        <v>924</v>
      </c>
      <c r="D403" s="29" t="s">
        <v>1074</v>
      </c>
      <c r="E403" s="29"/>
    </row>
    <row r="404" spans="1:5">
      <c r="A404" s="29" t="s">
        <v>286</v>
      </c>
      <c r="B404" s="29" t="s">
        <v>287</v>
      </c>
      <c r="C404" s="29" t="s">
        <v>927</v>
      </c>
      <c r="D404" s="29" t="s">
        <v>1073</v>
      </c>
      <c r="E404" s="29"/>
    </row>
    <row r="405" spans="1:5">
      <c r="A405" s="29" t="s">
        <v>286</v>
      </c>
      <c r="B405" s="29" t="s">
        <v>287</v>
      </c>
      <c r="C405" s="29" t="s">
        <v>947</v>
      </c>
      <c r="D405" s="29" t="s">
        <v>1073</v>
      </c>
      <c r="E405" s="29"/>
    </row>
    <row r="406" spans="1:5">
      <c r="A406" s="29" t="s">
        <v>288</v>
      </c>
      <c r="B406" s="29" t="s">
        <v>289</v>
      </c>
      <c r="C406" s="29" t="s">
        <v>1550</v>
      </c>
      <c r="D406" s="29" t="s">
        <v>1093</v>
      </c>
      <c r="E406" s="29"/>
    </row>
    <row r="407" spans="1:5">
      <c r="A407" s="29" t="s">
        <v>288</v>
      </c>
      <c r="B407" s="29" t="s">
        <v>289</v>
      </c>
      <c r="C407" s="29" t="s">
        <v>1710</v>
      </c>
      <c r="D407" s="29" t="s">
        <v>1134</v>
      </c>
      <c r="E407" s="29"/>
    </row>
    <row r="408" spans="1:5">
      <c r="A408" s="29" t="s">
        <v>288</v>
      </c>
      <c r="B408" s="29" t="s">
        <v>289</v>
      </c>
      <c r="C408" s="29" t="s">
        <v>1548</v>
      </c>
      <c r="D408" s="29" t="s">
        <v>1091</v>
      </c>
      <c r="E408" s="29"/>
    </row>
    <row r="409" spans="1:5">
      <c r="A409" s="29" t="s">
        <v>288</v>
      </c>
      <c r="B409" s="29" t="s">
        <v>289</v>
      </c>
      <c r="C409" s="29" t="s">
        <v>1711</v>
      </c>
      <c r="D409" s="29" t="s">
        <v>1398</v>
      </c>
      <c r="E409" s="29"/>
    </row>
    <row r="410" spans="1:5">
      <c r="A410" s="29" t="s">
        <v>288</v>
      </c>
      <c r="B410" s="29" t="s">
        <v>289</v>
      </c>
      <c r="C410" s="29" t="s">
        <v>1712</v>
      </c>
      <c r="D410" s="29" t="s">
        <v>1703</v>
      </c>
      <c r="E410" s="29"/>
    </row>
    <row r="411" spans="1:5">
      <c r="A411" s="29" t="s">
        <v>288</v>
      </c>
      <c r="B411" s="29" t="s">
        <v>289</v>
      </c>
      <c r="C411" s="29" t="s">
        <v>1713</v>
      </c>
      <c r="D411" s="29" t="s">
        <v>1074</v>
      </c>
      <c r="E411" s="29"/>
    </row>
    <row r="412" spans="1:5">
      <c r="A412" s="29" t="s">
        <v>288</v>
      </c>
      <c r="B412" s="29" t="s">
        <v>289</v>
      </c>
      <c r="C412" s="29" t="s">
        <v>1714</v>
      </c>
      <c r="D412" s="29" t="s">
        <v>1398</v>
      </c>
      <c r="E412" s="29"/>
    </row>
    <row r="413" spans="1:5">
      <c r="A413" s="29" t="s">
        <v>288</v>
      </c>
      <c r="B413" s="29" t="s">
        <v>289</v>
      </c>
      <c r="C413" s="29" t="s">
        <v>1715</v>
      </c>
      <c r="D413" s="29" t="s">
        <v>1398</v>
      </c>
      <c r="E413" s="29"/>
    </row>
    <row r="414" spans="1:5">
      <c r="A414" s="29" t="s">
        <v>288</v>
      </c>
      <c r="B414" s="29" t="s">
        <v>289</v>
      </c>
      <c r="C414" s="29" t="s">
        <v>1716</v>
      </c>
      <c r="D414" s="29" t="s">
        <v>1398</v>
      </c>
      <c r="E414" s="29"/>
    </row>
    <row r="415" spans="1:5">
      <c r="A415" s="29" t="s">
        <v>288</v>
      </c>
      <c r="B415" s="29" t="s">
        <v>289</v>
      </c>
      <c r="C415" s="29" t="s">
        <v>1717</v>
      </c>
      <c r="D415" s="29" t="s">
        <v>1675</v>
      </c>
      <c r="E415" s="29"/>
    </row>
    <row r="416" spans="1:5">
      <c r="A416" s="29" t="s">
        <v>288</v>
      </c>
      <c r="B416" s="29" t="s">
        <v>289</v>
      </c>
      <c r="C416" s="29" t="s">
        <v>1718</v>
      </c>
      <c r="D416" s="29" t="s">
        <v>1080</v>
      </c>
      <c r="E416" s="29"/>
    </row>
    <row r="417" spans="1:5">
      <c r="A417" s="29" t="s">
        <v>288</v>
      </c>
      <c r="B417" s="29" t="s">
        <v>289</v>
      </c>
      <c r="C417" s="29" t="s">
        <v>751</v>
      </c>
      <c r="D417" s="29" t="s">
        <v>1675</v>
      </c>
      <c r="E417" s="29"/>
    </row>
    <row r="418" spans="1:5">
      <c r="A418" s="29" t="s">
        <v>288</v>
      </c>
      <c r="B418" s="29" t="s">
        <v>289</v>
      </c>
      <c r="C418" s="29" t="s">
        <v>1546</v>
      </c>
      <c r="D418" s="29" t="s">
        <v>1073</v>
      </c>
      <c r="E418" s="29"/>
    </row>
    <row r="419" spans="1:5">
      <c r="A419" s="29" t="s">
        <v>288</v>
      </c>
      <c r="B419" s="29" t="s">
        <v>289</v>
      </c>
      <c r="C419" s="29" t="s">
        <v>1545</v>
      </c>
      <c r="D419" s="29" t="s">
        <v>1077</v>
      </c>
      <c r="E419" s="29"/>
    </row>
    <row r="420" spans="1:5">
      <c r="A420" s="29" t="s">
        <v>288</v>
      </c>
      <c r="B420" s="29" t="s">
        <v>289</v>
      </c>
      <c r="C420" s="29" t="s">
        <v>1164</v>
      </c>
      <c r="D420" s="29" t="s">
        <v>1077</v>
      </c>
      <c r="E420" s="29"/>
    </row>
    <row r="421" spans="1:5">
      <c r="A421" s="29" t="s">
        <v>288</v>
      </c>
      <c r="B421" s="29" t="s">
        <v>289</v>
      </c>
      <c r="C421" s="29" t="s">
        <v>828</v>
      </c>
      <c r="D421" s="29" t="s">
        <v>1073</v>
      </c>
      <c r="E421" s="29"/>
    </row>
    <row r="422" spans="1:5">
      <c r="A422" s="29" t="s">
        <v>288</v>
      </c>
      <c r="B422" s="29" t="s">
        <v>289</v>
      </c>
      <c r="C422" s="29" t="s">
        <v>1719</v>
      </c>
      <c r="D422" s="29" t="s">
        <v>1398</v>
      </c>
      <c r="E422" s="29"/>
    </row>
    <row r="423" spans="1:5">
      <c r="A423" s="29" t="s">
        <v>288</v>
      </c>
      <c r="B423" s="29" t="s">
        <v>289</v>
      </c>
      <c r="C423" s="29" t="s">
        <v>557</v>
      </c>
      <c r="D423" s="29" t="s">
        <v>1074</v>
      </c>
      <c r="E423" s="29"/>
    </row>
    <row r="424" spans="1:5">
      <c r="A424" s="29" t="s">
        <v>288</v>
      </c>
      <c r="B424" s="29" t="s">
        <v>289</v>
      </c>
      <c r="C424" s="29" t="s">
        <v>1543</v>
      </c>
      <c r="D424" s="29" t="s">
        <v>1073</v>
      </c>
      <c r="E424" s="29"/>
    </row>
    <row r="425" spans="1:5">
      <c r="A425" s="29" t="s">
        <v>288</v>
      </c>
      <c r="B425" s="29" t="s">
        <v>289</v>
      </c>
      <c r="C425" s="29" t="s">
        <v>1541</v>
      </c>
      <c r="D425" s="29" t="s">
        <v>1073</v>
      </c>
      <c r="E425" s="29"/>
    </row>
    <row r="426" spans="1:5">
      <c r="A426" s="29" t="s">
        <v>288</v>
      </c>
      <c r="B426" s="29" t="s">
        <v>289</v>
      </c>
      <c r="C426" s="29" t="s">
        <v>988</v>
      </c>
      <c r="D426" s="29" t="s">
        <v>1073</v>
      </c>
      <c r="E426" s="29"/>
    </row>
    <row r="427" spans="1:5">
      <c r="A427" s="29" t="s">
        <v>288</v>
      </c>
      <c r="B427" s="29" t="s">
        <v>289</v>
      </c>
      <c r="C427" s="29" t="s">
        <v>1022</v>
      </c>
      <c r="D427" s="29" t="s">
        <v>1073</v>
      </c>
      <c r="E427" s="29"/>
    </row>
    <row r="428" spans="1:5">
      <c r="A428" s="29" t="s">
        <v>288</v>
      </c>
      <c r="B428" s="29" t="s">
        <v>289</v>
      </c>
      <c r="C428" s="29" t="s">
        <v>1022</v>
      </c>
      <c r="D428" s="29" t="s">
        <v>1074</v>
      </c>
      <c r="E428" s="29"/>
    </row>
    <row r="429" spans="1:5">
      <c r="A429" s="29" t="s">
        <v>290</v>
      </c>
      <c r="B429" s="29" t="s">
        <v>291</v>
      </c>
      <c r="C429" s="29" t="s">
        <v>1540</v>
      </c>
      <c r="D429" s="29" t="s">
        <v>1091</v>
      </c>
      <c r="E429" s="29"/>
    </row>
    <row r="430" spans="1:5">
      <c r="A430" s="29" t="s">
        <v>290</v>
      </c>
      <c r="B430" s="29" t="s">
        <v>291</v>
      </c>
      <c r="C430" s="29" t="s">
        <v>1539</v>
      </c>
      <c r="D430" s="29" t="s">
        <v>1091</v>
      </c>
      <c r="E430" s="29"/>
    </row>
    <row r="431" spans="1:5">
      <c r="A431" s="29" t="s">
        <v>290</v>
      </c>
      <c r="B431" s="29" t="s">
        <v>291</v>
      </c>
      <c r="C431" s="29" t="s">
        <v>726</v>
      </c>
      <c r="D431" s="29" t="s">
        <v>1073</v>
      </c>
      <c r="E431" s="29"/>
    </row>
    <row r="432" spans="1:5">
      <c r="A432" s="29" t="s">
        <v>290</v>
      </c>
      <c r="B432" s="29" t="s">
        <v>291</v>
      </c>
      <c r="C432" s="29" t="s">
        <v>513</v>
      </c>
      <c r="D432" s="29" t="s">
        <v>1075</v>
      </c>
      <c r="E432" s="29"/>
    </row>
    <row r="433" spans="1:5">
      <c r="A433" s="29" t="s">
        <v>290</v>
      </c>
      <c r="B433" s="29" t="s">
        <v>291</v>
      </c>
      <c r="C433" s="29" t="s">
        <v>513</v>
      </c>
      <c r="D433" s="29" t="s">
        <v>1074</v>
      </c>
      <c r="E433" s="29"/>
    </row>
    <row r="434" spans="1:5">
      <c r="A434" s="29" t="s">
        <v>290</v>
      </c>
      <c r="B434" s="29" t="s">
        <v>291</v>
      </c>
      <c r="C434" s="29" t="s">
        <v>1538</v>
      </c>
      <c r="D434" s="29" t="s">
        <v>1073</v>
      </c>
      <c r="E434" s="29"/>
    </row>
    <row r="435" spans="1:5">
      <c r="A435" s="29" t="s">
        <v>290</v>
      </c>
      <c r="B435" s="29" t="s">
        <v>291</v>
      </c>
      <c r="C435" s="29" t="s">
        <v>1537</v>
      </c>
      <c r="D435" s="29" t="s">
        <v>1191</v>
      </c>
      <c r="E435" s="29"/>
    </row>
    <row r="436" spans="1:5">
      <c r="A436" s="29" t="s">
        <v>290</v>
      </c>
      <c r="B436" s="29" t="s">
        <v>291</v>
      </c>
      <c r="C436" s="29" t="s">
        <v>780</v>
      </c>
      <c r="D436" s="29" t="s">
        <v>1073</v>
      </c>
      <c r="E436" s="29"/>
    </row>
    <row r="437" spans="1:5">
      <c r="A437" s="29" t="s">
        <v>290</v>
      </c>
      <c r="B437" s="29" t="s">
        <v>291</v>
      </c>
      <c r="C437" s="29" t="s">
        <v>780</v>
      </c>
      <c r="D437" s="29" t="s">
        <v>1074</v>
      </c>
      <c r="E437" s="29">
        <v>289.89</v>
      </c>
    </row>
    <row r="438" spans="1:5">
      <c r="A438" s="29" t="s">
        <v>290</v>
      </c>
      <c r="B438" s="29" t="s">
        <v>291</v>
      </c>
      <c r="C438" s="29" t="s">
        <v>792</v>
      </c>
      <c r="D438" s="29" t="s">
        <v>1074</v>
      </c>
      <c r="E438" s="29"/>
    </row>
    <row r="439" spans="1:5">
      <c r="A439" s="29" t="s">
        <v>290</v>
      </c>
      <c r="B439" s="29" t="s">
        <v>291</v>
      </c>
      <c r="C439" s="29" t="s">
        <v>541</v>
      </c>
      <c r="D439" s="29" t="s">
        <v>1073</v>
      </c>
      <c r="E439" s="29"/>
    </row>
    <row r="440" spans="1:5">
      <c r="A440" s="29" t="s">
        <v>290</v>
      </c>
      <c r="B440" s="29" t="s">
        <v>291</v>
      </c>
      <c r="C440" s="29" t="s">
        <v>541</v>
      </c>
      <c r="D440" s="29" t="s">
        <v>1074</v>
      </c>
      <c r="E440" s="29"/>
    </row>
    <row r="441" spans="1:5">
      <c r="A441" s="29" t="s">
        <v>290</v>
      </c>
      <c r="B441" s="29" t="s">
        <v>291</v>
      </c>
      <c r="C441" s="29" t="s">
        <v>1536</v>
      </c>
      <c r="D441" s="29" t="s">
        <v>1073</v>
      </c>
      <c r="E441" s="29"/>
    </row>
    <row r="442" spans="1:5">
      <c r="A442" s="29" t="s">
        <v>290</v>
      </c>
      <c r="B442" s="29" t="s">
        <v>291</v>
      </c>
      <c r="C442" s="29" t="s">
        <v>1535</v>
      </c>
      <c r="D442" s="29" t="s">
        <v>1073</v>
      </c>
      <c r="E442" s="29">
        <v>19.149999999999999</v>
      </c>
    </row>
    <row r="443" spans="1:5">
      <c r="A443" s="29" t="s">
        <v>290</v>
      </c>
      <c r="B443" s="29" t="s">
        <v>291</v>
      </c>
      <c r="C443" s="29" t="s">
        <v>1099</v>
      </c>
      <c r="D443" s="29" t="s">
        <v>1095</v>
      </c>
      <c r="E443" s="29"/>
    </row>
    <row r="444" spans="1:5">
      <c r="A444" s="29" t="s">
        <v>290</v>
      </c>
      <c r="B444" s="29" t="s">
        <v>291</v>
      </c>
      <c r="C444" s="29" t="s">
        <v>1534</v>
      </c>
      <c r="D444" s="29" t="s">
        <v>1073</v>
      </c>
      <c r="E444" s="29"/>
    </row>
    <row r="445" spans="1:5">
      <c r="A445" s="29" t="s">
        <v>290</v>
      </c>
      <c r="B445" s="29" t="s">
        <v>291</v>
      </c>
      <c r="C445" s="29" t="s">
        <v>1403</v>
      </c>
      <c r="D445" s="29" t="s">
        <v>1073</v>
      </c>
      <c r="E445" s="29"/>
    </row>
    <row r="446" spans="1:5">
      <c r="A446" s="29" t="s">
        <v>290</v>
      </c>
      <c r="B446" s="29" t="s">
        <v>291</v>
      </c>
      <c r="C446" s="29" t="s">
        <v>1533</v>
      </c>
      <c r="D446" s="29" t="s">
        <v>1074</v>
      </c>
      <c r="E446" s="29"/>
    </row>
    <row r="447" spans="1:5">
      <c r="A447" s="29" t="s">
        <v>290</v>
      </c>
      <c r="B447" s="29" t="s">
        <v>291</v>
      </c>
      <c r="C447" s="29" t="s">
        <v>1532</v>
      </c>
      <c r="D447" s="29" t="s">
        <v>1073</v>
      </c>
      <c r="E447" s="29"/>
    </row>
    <row r="448" spans="1:5">
      <c r="A448" s="29" t="s">
        <v>290</v>
      </c>
      <c r="B448" s="29" t="s">
        <v>291</v>
      </c>
      <c r="C448" s="29" t="s">
        <v>1531</v>
      </c>
      <c r="D448" s="29" t="s">
        <v>1074</v>
      </c>
      <c r="E448" s="29"/>
    </row>
    <row r="449" spans="1:5">
      <c r="A449" s="29" t="s">
        <v>290</v>
      </c>
      <c r="B449" s="29" t="s">
        <v>291</v>
      </c>
      <c r="C449" s="29" t="s">
        <v>1530</v>
      </c>
      <c r="D449" s="29" t="s">
        <v>1074</v>
      </c>
      <c r="E449" s="29"/>
    </row>
    <row r="450" spans="1:5">
      <c r="A450" s="29" t="s">
        <v>290</v>
      </c>
      <c r="B450" s="29" t="s">
        <v>291</v>
      </c>
      <c r="C450" s="29" t="s">
        <v>949</v>
      </c>
      <c r="D450" s="29" t="s">
        <v>1073</v>
      </c>
      <c r="E450" s="29"/>
    </row>
    <row r="451" spans="1:5">
      <c r="A451" s="29" t="s">
        <v>290</v>
      </c>
      <c r="B451" s="29" t="s">
        <v>291</v>
      </c>
      <c r="C451" s="29" t="s">
        <v>1405</v>
      </c>
      <c r="D451" s="29" t="s">
        <v>1073</v>
      </c>
      <c r="E451" s="29"/>
    </row>
    <row r="452" spans="1:5">
      <c r="A452" s="29" t="s">
        <v>292</v>
      </c>
      <c r="B452" s="29" t="s">
        <v>293</v>
      </c>
      <c r="C452" s="29" t="s">
        <v>1529</v>
      </c>
      <c r="D452" s="29" t="s">
        <v>1080</v>
      </c>
      <c r="E452" s="29"/>
    </row>
    <row r="453" spans="1:5">
      <c r="A453" s="29" t="s">
        <v>292</v>
      </c>
      <c r="B453" s="29" t="s">
        <v>293</v>
      </c>
      <c r="C453" s="29" t="s">
        <v>1720</v>
      </c>
      <c r="D453" s="29" t="s">
        <v>1080</v>
      </c>
      <c r="E453" s="29"/>
    </row>
    <row r="454" spans="1:5">
      <c r="A454" s="29" t="s">
        <v>292</v>
      </c>
      <c r="B454" s="29" t="s">
        <v>293</v>
      </c>
      <c r="C454" s="29" t="s">
        <v>1525</v>
      </c>
      <c r="D454" s="29" t="s">
        <v>1091</v>
      </c>
      <c r="E454" s="29"/>
    </row>
    <row r="455" spans="1:5">
      <c r="A455" s="29" t="s">
        <v>292</v>
      </c>
      <c r="B455" s="29" t="s">
        <v>293</v>
      </c>
      <c r="C455" s="29" t="s">
        <v>670</v>
      </c>
      <c r="D455" s="29" t="s">
        <v>1073</v>
      </c>
      <c r="E455" s="29"/>
    </row>
    <row r="456" spans="1:5">
      <c r="A456" s="29" t="s">
        <v>292</v>
      </c>
      <c r="B456" s="29" t="s">
        <v>293</v>
      </c>
      <c r="C456" s="29" t="s">
        <v>765</v>
      </c>
      <c r="D456" s="29" t="s">
        <v>1073</v>
      </c>
      <c r="E456" s="29"/>
    </row>
    <row r="457" spans="1:5">
      <c r="A457" s="29" t="s">
        <v>292</v>
      </c>
      <c r="B457" s="29" t="s">
        <v>293</v>
      </c>
      <c r="C457" s="29" t="s">
        <v>1058</v>
      </c>
      <c r="D457" s="29" t="s">
        <v>1112</v>
      </c>
      <c r="E457" s="29"/>
    </row>
    <row r="458" spans="1:5">
      <c r="A458" s="29" t="s">
        <v>294</v>
      </c>
      <c r="B458" s="29" t="s">
        <v>295</v>
      </c>
      <c r="C458" s="29" t="s">
        <v>682</v>
      </c>
      <c r="D458" s="29" t="s">
        <v>1073</v>
      </c>
      <c r="E458" s="29"/>
    </row>
    <row r="459" spans="1:5">
      <c r="A459" s="29" t="s">
        <v>294</v>
      </c>
      <c r="B459" s="29" t="s">
        <v>295</v>
      </c>
      <c r="C459" s="29" t="s">
        <v>726</v>
      </c>
      <c r="D459" s="29" t="s">
        <v>1073</v>
      </c>
      <c r="E459" s="29"/>
    </row>
    <row r="460" spans="1:5">
      <c r="A460" s="29" t="s">
        <v>294</v>
      </c>
      <c r="B460" s="29" t="s">
        <v>295</v>
      </c>
      <c r="C460" s="29" t="s">
        <v>1523</v>
      </c>
      <c r="D460" s="29" t="s">
        <v>1073</v>
      </c>
      <c r="E460" s="29"/>
    </row>
    <row r="461" spans="1:5">
      <c r="A461" s="29" t="s">
        <v>294</v>
      </c>
      <c r="B461" s="29" t="s">
        <v>295</v>
      </c>
      <c r="C461" s="29" t="s">
        <v>1523</v>
      </c>
      <c r="D461" s="29" t="s">
        <v>1074</v>
      </c>
      <c r="E461" s="29"/>
    </row>
    <row r="462" spans="1:5">
      <c r="A462" s="29" t="s">
        <v>294</v>
      </c>
      <c r="B462" s="29" t="s">
        <v>295</v>
      </c>
      <c r="C462" s="29" t="s">
        <v>755</v>
      </c>
      <c r="D462" s="29" t="s">
        <v>1073</v>
      </c>
      <c r="E462" s="29"/>
    </row>
    <row r="463" spans="1:5">
      <c r="A463" s="29" t="s">
        <v>294</v>
      </c>
      <c r="B463" s="29" t="s">
        <v>295</v>
      </c>
      <c r="C463" s="29" t="s">
        <v>1109</v>
      </c>
      <c r="D463" s="29" t="s">
        <v>1073</v>
      </c>
      <c r="E463" s="29"/>
    </row>
    <row r="464" spans="1:5">
      <c r="A464" s="29" t="s">
        <v>294</v>
      </c>
      <c r="B464" s="29" t="s">
        <v>295</v>
      </c>
      <c r="C464" s="29" t="s">
        <v>1360</v>
      </c>
      <c r="D464" s="29" t="s">
        <v>1074</v>
      </c>
      <c r="E464" s="29"/>
    </row>
    <row r="465" spans="1:5">
      <c r="A465" s="29" t="s">
        <v>294</v>
      </c>
      <c r="B465" s="29" t="s">
        <v>295</v>
      </c>
      <c r="C465" s="29" t="s">
        <v>1452</v>
      </c>
      <c r="D465" s="29" t="s">
        <v>1073</v>
      </c>
      <c r="E465" s="29"/>
    </row>
    <row r="466" spans="1:5">
      <c r="A466" s="29" t="s">
        <v>294</v>
      </c>
      <c r="B466" s="29" t="s">
        <v>295</v>
      </c>
      <c r="C466" s="29" t="s">
        <v>880</v>
      </c>
      <c r="D466" s="29" t="s">
        <v>1073</v>
      </c>
      <c r="E466" s="29"/>
    </row>
    <row r="467" spans="1:5">
      <c r="A467" s="29" t="s">
        <v>294</v>
      </c>
      <c r="B467" s="29" t="s">
        <v>295</v>
      </c>
      <c r="C467" s="29" t="s">
        <v>889</v>
      </c>
      <c r="D467" s="29" t="s">
        <v>1073</v>
      </c>
      <c r="E467" s="29"/>
    </row>
    <row r="468" spans="1:5">
      <c r="A468" s="29" t="s">
        <v>294</v>
      </c>
      <c r="B468" s="29" t="s">
        <v>295</v>
      </c>
      <c r="C468" s="29" t="s">
        <v>889</v>
      </c>
      <c r="D468" s="29" t="s">
        <v>1074</v>
      </c>
      <c r="E468" s="29"/>
    </row>
    <row r="469" spans="1:5">
      <c r="A469" s="29" t="s">
        <v>294</v>
      </c>
      <c r="B469" s="29" t="s">
        <v>295</v>
      </c>
      <c r="C469" s="29" t="s">
        <v>562</v>
      </c>
      <c r="D469" s="29" t="s">
        <v>1073</v>
      </c>
      <c r="E469" s="29"/>
    </row>
    <row r="470" spans="1:5">
      <c r="A470" s="29" t="s">
        <v>294</v>
      </c>
      <c r="B470" s="29" t="s">
        <v>295</v>
      </c>
      <c r="C470" s="29" t="s">
        <v>562</v>
      </c>
      <c r="D470" s="29" t="s">
        <v>1074</v>
      </c>
      <c r="E470" s="29"/>
    </row>
    <row r="471" spans="1:5">
      <c r="A471" s="29" t="s">
        <v>294</v>
      </c>
      <c r="B471" s="29" t="s">
        <v>295</v>
      </c>
      <c r="C471" s="29" t="s">
        <v>563</v>
      </c>
      <c r="D471" s="29" t="s">
        <v>1074</v>
      </c>
      <c r="E471" s="29"/>
    </row>
    <row r="472" spans="1:5">
      <c r="A472" s="29" t="s">
        <v>294</v>
      </c>
      <c r="B472" s="29" t="s">
        <v>295</v>
      </c>
      <c r="C472" s="29" t="s">
        <v>564</v>
      </c>
      <c r="D472" s="29" t="s">
        <v>1074</v>
      </c>
      <c r="E472" s="29"/>
    </row>
    <row r="473" spans="1:5">
      <c r="A473" s="29" t="s">
        <v>294</v>
      </c>
      <c r="B473" s="29" t="s">
        <v>295</v>
      </c>
      <c r="C473" s="29" t="s">
        <v>565</v>
      </c>
      <c r="D473" s="29" t="s">
        <v>1074</v>
      </c>
      <c r="E473" s="29"/>
    </row>
    <row r="474" spans="1:5">
      <c r="A474" s="29" t="s">
        <v>294</v>
      </c>
      <c r="B474" s="29" t="s">
        <v>295</v>
      </c>
      <c r="C474" s="29" t="s">
        <v>1521</v>
      </c>
      <c r="D474" s="29" t="s">
        <v>1073</v>
      </c>
      <c r="E474" s="29"/>
    </row>
    <row r="475" spans="1:5">
      <c r="A475" s="29" t="s">
        <v>294</v>
      </c>
      <c r="B475" s="29" t="s">
        <v>295</v>
      </c>
      <c r="C475" s="29" t="s">
        <v>964</v>
      </c>
      <c r="D475" s="29" t="s">
        <v>1074</v>
      </c>
      <c r="E475" s="29"/>
    </row>
    <row r="476" spans="1:5">
      <c r="A476" s="29" t="s">
        <v>294</v>
      </c>
      <c r="B476" s="29" t="s">
        <v>295</v>
      </c>
      <c r="C476" s="29" t="s">
        <v>1119</v>
      </c>
      <c r="D476" s="29" t="s">
        <v>1073</v>
      </c>
      <c r="E476" s="29"/>
    </row>
    <row r="477" spans="1:5">
      <c r="A477" s="29" t="s">
        <v>294</v>
      </c>
      <c r="B477" s="29" t="s">
        <v>295</v>
      </c>
      <c r="C477" s="29" t="s">
        <v>570</v>
      </c>
      <c r="D477" s="29" t="s">
        <v>1074</v>
      </c>
      <c r="E477" s="29"/>
    </row>
    <row r="478" spans="1:5">
      <c r="A478" s="29" t="s">
        <v>294</v>
      </c>
      <c r="B478" s="29" t="s">
        <v>295</v>
      </c>
      <c r="C478" s="29" t="s">
        <v>1520</v>
      </c>
      <c r="D478" s="29" t="s">
        <v>1073</v>
      </c>
      <c r="E478" s="29"/>
    </row>
    <row r="479" spans="1:5">
      <c r="A479" s="29" t="s">
        <v>294</v>
      </c>
      <c r="B479" s="29" t="s">
        <v>295</v>
      </c>
      <c r="C479" s="29" t="s">
        <v>1519</v>
      </c>
      <c r="D479" s="29" t="s">
        <v>1073</v>
      </c>
      <c r="E479" s="29"/>
    </row>
    <row r="480" spans="1:5">
      <c r="A480" s="29" t="s">
        <v>294</v>
      </c>
      <c r="B480" s="29" t="s">
        <v>295</v>
      </c>
      <c r="C480" s="29" t="s">
        <v>1518</v>
      </c>
      <c r="D480" s="29" t="s">
        <v>1073</v>
      </c>
      <c r="E480" s="29"/>
    </row>
    <row r="481" spans="1:5">
      <c r="A481" s="29" t="s">
        <v>294</v>
      </c>
      <c r="B481" s="29" t="s">
        <v>295</v>
      </c>
      <c r="C481" s="29" t="s">
        <v>1517</v>
      </c>
      <c r="D481" s="29" t="s">
        <v>1093</v>
      </c>
      <c r="E481" s="29"/>
    </row>
    <row r="482" spans="1:5">
      <c r="A482" s="29" t="s">
        <v>294</v>
      </c>
      <c r="B482" s="29" t="s">
        <v>295</v>
      </c>
      <c r="C482" s="29" t="s">
        <v>1023</v>
      </c>
      <c r="D482" s="29" t="s">
        <v>1098</v>
      </c>
      <c r="E482" s="29"/>
    </row>
    <row r="483" spans="1:5">
      <c r="A483" s="29" t="s">
        <v>294</v>
      </c>
      <c r="B483" s="29" t="s">
        <v>295</v>
      </c>
      <c r="C483" s="29" t="s">
        <v>1031</v>
      </c>
      <c r="D483" s="29" t="s">
        <v>1073</v>
      </c>
      <c r="E483" s="29"/>
    </row>
    <row r="484" spans="1:5">
      <c r="A484" s="29" t="s">
        <v>294</v>
      </c>
      <c r="B484" s="29" t="s">
        <v>295</v>
      </c>
      <c r="C484" s="29" t="s">
        <v>1516</v>
      </c>
      <c r="D484" s="29" t="s">
        <v>1073</v>
      </c>
      <c r="E484" s="29"/>
    </row>
    <row r="485" spans="1:5">
      <c r="A485" s="29" t="s">
        <v>294</v>
      </c>
      <c r="B485" s="29" t="s">
        <v>295</v>
      </c>
      <c r="C485" s="29" t="s">
        <v>1516</v>
      </c>
      <c r="D485" s="29" t="s">
        <v>1091</v>
      </c>
      <c r="E485" s="29"/>
    </row>
    <row r="486" spans="1:5">
      <c r="A486" s="29" t="s">
        <v>294</v>
      </c>
      <c r="B486" s="29" t="s">
        <v>295</v>
      </c>
      <c r="C486" s="29" t="s">
        <v>1041</v>
      </c>
      <c r="D486" s="29" t="s">
        <v>1073</v>
      </c>
      <c r="E486" s="29"/>
    </row>
    <row r="487" spans="1:5">
      <c r="A487" s="29" t="s">
        <v>294</v>
      </c>
      <c r="B487" s="29" t="s">
        <v>295</v>
      </c>
      <c r="C487" s="29" t="s">
        <v>1054</v>
      </c>
      <c r="D487" s="29" t="s">
        <v>1074</v>
      </c>
      <c r="E487" s="29"/>
    </row>
    <row r="488" spans="1:5">
      <c r="A488" s="29" t="s">
        <v>296</v>
      </c>
      <c r="B488" s="29" t="s">
        <v>297</v>
      </c>
      <c r="C488" s="29" t="s">
        <v>1721</v>
      </c>
      <c r="D488" s="29" t="s">
        <v>1074</v>
      </c>
      <c r="E488" s="29"/>
    </row>
    <row r="489" spans="1:5">
      <c r="A489" s="29" t="s">
        <v>296</v>
      </c>
      <c r="B489" s="29" t="s">
        <v>297</v>
      </c>
      <c r="C489" s="29" t="s">
        <v>1515</v>
      </c>
      <c r="D489" s="29" t="s">
        <v>1073</v>
      </c>
      <c r="E489" s="29"/>
    </row>
    <row r="490" spans="1:5">
      <c r="A490" s="29" t="s">
        <v>296</v>
      </c>
      <c r="B490" s="29" t="s">
        <v>297</v>
      </c>
      <c r="C490" s="29" t="s">
        <v>693</v>
      </c>
      <c r="D490" s="29" t="s">
        <v>1073</v>
      </c>
      <c r="E490" s="29"/>
    </row>
    <row r="491" spans="1:5">
      <c r="A491" s="29" t="s">
        <v>296</v>
      </c>
      <c r="B491" s="29" t="s">
        <v>297</v>
      </c>
      <c r="C491" s="29" t="s">
        <v>693</v>
      </c>
      <c r="D491" s="29" t="s">
        <v>1074</v>
      </c>
      <c r="E491" s="29"/>
    </row>
    <row r="492" spans="1:5">
      <c r="A492" s="29" t="s">
        <v>296</v>
      </c>
      <c r="B492" s="29" t="s">
        <v>297</v>
      </c>
      <c r="C492" s="29" t="s">
        <v>511</v>
      </c>
      <c r="D492" s="29" t="s">
        <v>1073</v>
      </c>
      <c r="E492" s="29"/>
    </row>
    <row r="493" spans="1:5">
      <c r="A493" s="29" t="s">
        <v>296</v>
      </c>
      <c r="B493" s="29" t="s">
        <v>297</v>
      </c>
      <c r="C493" s="29" t="s">
        <v>1514</v>
      </c>
      <c r="D493" s="29" t="s">
        <v>1074</v>
      </c>
      <c r="E493" s="29"/>
    </row>
    <row r="494" spans="1:5">
      <c r="A494" s="29" t="s">
        <v>296</v>
      </c>
      <c r="B494" s="29" t="s">
        <v>297</v>
      </c>
      <c r="C494" s="29" t="s">
        <v>1513</v>
      </c>
      <c r="D494" s="29" t="s">
        <v>1077</v>
      </c>
      <c r="E494" s="29"/>
    </row>
    <row r="495" spans="1:5">
      <c r="A495" s="29" t="s">
        <v>296</v>
      </c>
      <c r="B495" s="29" t="s">
        <v>297</v>
      </c>
      <c r="C495" s="29" t="s">
        <v>911</v>
      </c>
      <c r="D495" s="29" t="s">
        <v>1095</v>
      </c>
      <c r="E495" s="29"/>
    </row>
    <row r="496" spans="1:5">
      <c r="A496" s="29" t="s">
        <v>296</v>
      </c>
      <c r="B496" s="29" t="s">
        <v>297</v>
      </c>
      <c r="C496" s="29" t="s">
        <v>1084</v>
      </c>
      <c r="D496" s="29" t="s">
        <v>1073</v>
      </c>
      <c r="E496" s="29"/>
    </row>
    <row r="497" spans="1:5">
      <c r="A497" s="29" t="s">
        <v>296</v>
      </c>
      <c r="B497" s="29" t="s">
        <v>297</v>
      </c>
      <c r="C497" s="29" t="s">
        <v>1512</v>
      </c>
      <c r="D497" s="29" t="s">
        <v>1074</v>
      </c>
      <c r="E497" s="29"/>
    </row>
    <row r="498" spans="1:5">
      <c r="A498" s="29" t="s">
        <v>296</v>
      </c>
      <c r="B498" s="29" t="s">
        <v>297</v>
      </c>
      <c r="C498" s="29" t="s">
        <v>1511</v>
      </c>
      <c r="D498" s="29" t="s">
        <v>1073</v>
      </c>
      <c r="E498" s="29"/>
    </row>
    <row r="499" spans="1:5">
      <c r="A499" s="29" t="s">
        <v>296</v>
      </c>
      <c r="B499" s="29" t="s">
        <v>297</v>
      </c>
      <c r="C499" s="29" t="s">
        <v>1463</v>
      </c>
      <c r="D499" s="29" t="s">
        <v>1073</v>
      </c>
      <c r="E499" s="29"/>
    </row>
    <row r="500" spans="1:5">
      <c r="A500" s="29" t="s">
        <v>296</v>
      </c>
      <c r="B500" s="29" t="s">
        <v>297</v>
      </c>
      <c r="C500" s="29" t="s">
        <v>562</v>
      </c>
      <c r="D500" s="29" t="s">
        <v>1073</v>
      </c>
      <c r="E500" s="29"/>
    </row>
    <row r="501" spans="1:5">
      <c r="A501" s="29" t="s">
        <v>296</v>
      </c>
      <c r="B501" s="29" t="s">
        <v>297</v>
      </c>
      <c r="C501" s="29" t="s">
        <v>565</v>
      </c>
      <c r="D501" s="29" t="s">
        <v>1073</v>
      </c>
      <c r="E501" s="29"/>
    </row>
    <row r="502" spans="1:5">
      <c r="A502" s="29" t="s">
        <v>296</v>
      </c>
      <c r="B502" s="29" t="s">
        <v>297</v>
      </c>
      <c r="C502" s="29" t="s">
        <v>1510</v>
      </c>
      <c r="D502" s="29" t="s">
        <v>1074</v>
      </c>
      <c r="E502" s="29"/>
    </row>
    <row r="503" spans="1:5">
      <c r="A503" s="29" t="s">
        <v>298</v>
      </c>
      <c r="B503" s="29" t="s">
        <v>299</v>
      </c>
      <c r="C503" s="29" t="s">
        <v>487</v>
      </c>
      <c r="D503" s="29" t="s">
        <v>1075</v>
      </c>
      <c r="E503" s="29"/>
    </row>
    <row r="504" spans="1:5">
      <c r="A504" s="29" t="s">
        <v>298</v>
      </c>
      <c r="B504" s="29" t="s">
        <v>299</v>
      </c>
      <c r="C504" s="29" t="s">
        <v>649</v>
      </c>
      <c r="D504" s="29" t="s">
        <v>1073</v>
      </c>
      <c r="E504" s="29"/>
    </row>
    <row r="505" spans="1:5">
      <c r="A505" s="29" t="s">
        <v>298</v>
      </c>
      <c r="B505" s="29" t="s">
        <v>299</v>
      </c>
      <c r="C505" s="29" t="s">
        <v>490</v>
      </c>
      <c r="D505" s="29" t="s">
        <v>1075</v>
      </c>
      <c r="E505" s="29"/>
    </row>
    <row r="506" spans="1:5">
      <c r="A506" s="29" t="s">
        <v>298</v>
      </c>
      <c r="B506" s="29" t="s">
        <v>299</v>
      </c>
      <c r="C506" s="29" t="s">
        <v>492</v>
      </c>
      <c r="D506" s="29" t="s">
        <v>1112</v>
      </c>
      <c r="E506" s="29"/>
    </row>
    <row r="507" spans="1:5">
      <c r="A507" s="29" t="s">
        <v>298</v>
      </c>
      <c r="B507" s="29" t="s">
        <v>299</v>
      </c>
      <c r="C507" s="29" t="s">
        <v>494</v>
      </c>
      <c r="D507" s="29" t="s">
        <v>1101</v>
      </c>
      <c r="E507" s="29"/>
    </row>
    <row r="508" spans="1:5">
      <c r="A508" s="29" t="s">
        <v>298</v>
      </c>
      <c r="B508" s="29" t="s">
        <v>299</v>
      </c>
      <c r="C508" s="29" t="s">
        <v>501</v>
      </c>
      <c r="D508" s="29" t="s">
        <v>1074</v>
      </c>
      <c r="E508" s="29"/>
    </row>
    <row r="509" spans="1:5">
      <c r="A509" s="29" t="s">
        <v>298</v>
      </c>
      <c r="B509" s="29" t="s">
        <v>299</v>
      </c>
      <c r="C509" s="29" t="s">
        <v>702</v>
      </c>
      <c r="D509" s="29" t="s">
        <v>1073</v>
      </c>
      <c r="E509" s="29"/>
    </row>
    <row r="510" spans="1:5">
      <c r="A510" s="29" t="s">
        <v>298</v>
      </c>
      <c r="B510" s="29" t="s">
        <v>299</v>
      </c>
      <c r="C510" s="29" t="s">
        <v>1722</v>
      </c>
      <c r="D510" s="29" t="s">
        <v>1080</v>
      </c>
      <c r="E510" s="29"/>
    </row>
    <row r="511" spans="1:5">
      <c r="A511" s="29" t="s">
        <v>298</v>
      </c>
      <c r="B511" s="29" t="s">
        <v>299</v>
      </c>
      <c r="C511" s="29" t="s">
        <v>534</v>
      </c>
      <c r="D511" s="29" t="s">
        <v>1075</v>
      </c>
      <c r="E511" s="29"/>
    </row>
    <row r="512" spans="1:5">
      <c r="A512" s="29" t="s">
        <v>298</v>
      </c>
      <c r="B512" s="29" t="s">
        <v>299</v>
      </c>
      <c r="C512" s="29" t="s">
        <v>544</v>
      </c>
      <c r="D512" s="29" t="s">
        <v>1112</v>
      </c>
      <c r="E512" s="29"/>
    </row>
    <row r="513" spans="1:5">
      <c r="A513" s="29" t="s">
        <v>298</v>
      </c>
      <c r="B513" s="29" t="s">
        <v>299</v>
      </c>
      <c r="C513" s="29" t="s">
        <v>545</v>
      </c>
      <c r="D513" s="29" t="s">
        <v>1074</v>
      </c>
      <c r="E513" s="29"/>
    </row>
    <row r="514" spans="1:5">
      <c r="A514" s="29" t="s">
        <v>298</v>
      </c>
      <c r="B514" s="29" t="s">
        <v>299</v>
      </c>
      <c r="C514" s="29" t="s">
        <v>1508</v>
      </c>
      <c r="D514" s="29" t="s">
        <v>1073</v>
      </c>
      <c r="E514" s="29"/>
    </row>
    <row r="515" spans="1:5">
      <c r="A515" s="29" t="s">
        <v>298</v>
      </c>
      <c r="B515" s="29" t="s">
        <v>299</v>
      </c>
      <c r="C515" s="29" t="s">
        <v>841</v>
      </c>
      <c r="D515" s="29" t="s">
        <v>1074</v>
      </c>
      <c r="E515" s="29"/>
    </row>
    <row r="516" spans="1:5">
      <c r="A516" s="29" t="s">
        <v>298</v>
      </c>
      <c r="B516" s="29" t="s">
        <v>299</v>
      </c>
      <c r="C516" s="29" t="s">
        <v>842</v>
      </c>
      <c r="D516" s="29" t="s">
        <v>1073</v>
      </c>
      <c r="E516" s="29"/>
    </row>
    <row r="517" spans="1:5">
      <c r="A517" s="29" t="s">
        <v>298</v>
      </c>
      <c r="B517" s="29" t="s">
        <v>299</v>
      </c>
      <c r="C517" s="29" t="s">
        <v>844</v>
      </c>
      <c r="D517" s="29" t="s">
        <v>1073</v>
      </c>
      <c r="E517" s="29"/>
    </row>
    <row r="518" spans="1:5">
      <c r="A518" s="29" t="s">
        <v>298</v>
      </c>
      <c r="B518" s="29" t="s">
        <v>299</v>
      </c>
      <c r="C518" s="29" t="s">
        <v>844</v>
      </c>
      <c r="D518" s="29" t="s">
        <v>1074</v>
      </c>
      <c r="E518" s="29"/>
    </row>
    <row r="519" spans="1:5">
      <c r="A519" s="29" t="s">
        <v>298</v>
      </c>
      <c r="B519" s="29" t="s">
        <v>299</v>
      </c>
      <c r="C519" s="29" t="s">
        <v>849</v>
      </c>
      <c r="D519" s="29" t="s">
        <v>1073</v>
      </c>
      <c r="E519" s="29"/>
    </row>
    <row r="520" spans="1:5">
      <c r="A520" s="29" t="s">
        <v>298</v>
      </c>
      <c r="B520" s="29" t="s">
        <v>299</v>
      </c>
      <c r="C520" s="29" t="s">
        <v>884</v>
      </c>
      <c r="D520" s="29" t="s">
        <v>1073</v>
      </c>
      <c r="E520" s="29"/>
    </row>
    <row r="521" spans="1:5">
      <c r="A521" s="29" t="s">
        <v>298</v>
      </c>
      <c r="B521" s="29" t="s">
        <v>299</v>
      </c>
      <c r="C521" s="29" t="s">
        <v>558</v>
      </c>
      <c r="D521" s="29" t="s">
        <v>1112</v>
      </c>
      <c r="E521" s="29"/>
    </row>
    <row r="522" spans="1:5">
      <c r="A522" s="29" t="s">
        <v>298</v>
      </c>
      <c r="B522" s="29" t="s">
        <v>299</v>
      </c>
      <c r="C522" s="29" t="s">
        <v>558</v>
      </c>
      <c r="D522" s="29" t="s">
        <v>1073</v>
      </c>
      <c r="E522" s="29"/>
    </row>
    <row r="523" spans="1:5">
      <c r="A523" s="29" t="s">
        <v>298</v>
      </c>
      <c r="B523" s="29" t="s">
        <v>299</v>
      </c>
      <c r="C523" s="29" t="s">
        <v>558</v>
      </c>
      <c r="D523" s="29" t="s">
        <v>1074</v>
      </c>
      <c r="E523" s="29"/>
    </row>
    <row r="524" spans="1:5">
      <c r="A524" s="29" t="s">
        <v>298</v>
      </c>
      <c r="B524" s="29" t="s">
        <v>299</v>
      </c>
      <c r="C524" s="29" t="s">
        <v>569</v>
      </c>
      <c r="D524" s="29" t="s">
        <v>1200</v>
      </c>
      <c r="E524" s="29"/>
    </row>
    <row r="525" spans="1:5">
      <c r="A525" s="29" t="s">
        <v>300</v>
      </c>
      <c r="B525" s="29" t="s">
        <v>301</v>
      </c>
      <c r="C525" s="29" t="s">
        <v>1723</v>
      </c>
      <c r="D525" s="29" t="s">
        <v>1080</v>
      </c>
      <c r="E525" s="29"/>
    </row>
    <row r="526" spans="1:5">
      <c r="A526" s="29" t="s">
        <v>300</v>
      </c>
      <c r="B526" s="29" t="s">
        <v>301</v>
      </c>
      <c r="C526" s="29" t="s">
        <v>1724</v>
      </c>
      <c r="D526" s="29" t="s">
        <v>1675</v>
      </c>
      <c r="E526" s="29"/>
    </row>
    <row r="527" spans="1:5">
      <c r="A527" s="29" t="s">
        <v>300</v>
      </c>
      <c r="B527" s="29" t="s">
        <v>301</v>
      </c>
      <c r="C527" s="29" t="s">
        <v>1503</v>
      </c>
      <c r="D527" s="29" t="s">
        <v>1098</v>
      </c>
      <c r="E527" s="29"/>
    </row>
    <row r="528" spans="1:5">
      <c r="A528" s="29" t="s">
        <v>300</v>
      </c>
      <c r="B528" s="29" t="s">
        <v>301</v>
      </c>
      <c r="C528" s="29" t="s">
        <v>1502</v>
      </c>
      <c r="D528" s="29" t="s">
        <v>1073</v>
      </c>
      <c r="E528" s="29"/>
    </row>
    <row r="529" spans="1:5">
      <c r="A529" s="29" t="s">
        <v>300</v>
      </c>
      <c r="B529" s="29" t="s">
        <v>301</v>
      </c>
      <c r="C529" s="29" t="s">
        <v>1501</v>
      </c>
      <c r="D529" s="29" t="s">
        <v>1073</v>
      </c>
      <c r="E529" s="29"/>
    </row>
    <row r="530" spans="1:5">
      <c r="A530" s="29" t="s">
        <v>300</v>
      </c>
      <c r="B530" s="29" t="s">
        <v>301</v>
      </c>
      <c r="C530" s="29" t="s">
        <v>739</v>
      </c>
      <c r="D530" s="29" t="s">
        <v>1073</v>
      </c>
      <c r="E530" s="29"/>
    </row>
    <row r="531" spans="1:5">
      <c r="A531" s="29" t="s">
        <v>300</v>
      </c>
      <c r="B531" s="29" t="s">
        <v>301</v>
      </c>
      <c r="C531" s="29" t="s">
        <v>740</v>
      </c>
      <c r="D531" s="29" t="s">
        <v>1098</v>
      </c>
      <c r="E531" s="29"/>
    </row>
    <row r="532" spans="1:5">
      <c r="A532" s="29" t="s">
        <v>300</v>
      </c>
      <c r="B532" s="29" t="s">
        <v>301</v>
      </c>
      <c r="C532" s="29" t="s">
        <v>740</v>
      </c>
      <c r="D532" s="29" t="s">
        <v>1073</v>
      </c>
      <c r="E532" s="29"/>
    </row>
    <row r="533" spans="1:5">
      <c r="A533" s="29" t="s">
        <v>300</v>
      </c>
      <c r="B533" s="29" t="s">
        <v>301</v>
      </c>
      <c r="C533" s="29" t="s">
        <v>740</v>
      </c>
      <c r="D533" s="29" t="s">
        <v>1074</v>
      </c>
      <c r="E533" s="29"/>
    </row>
    <row r="534" spans="1:5">
      <c r="A534" s="29" t="s">
        <v>300</v>
      </c>
      <c r="B534" s="29" t="s">
        <v>301</v>
      </c>
      <c r="C534" s="29" t="s">
        <v>744</v>
      </c>
      <c r="D534" s="29" t="s">
        <v>1073</v>
      </c>
      <c r="E534" s="29"/>
    </row>
    <row r="535" spans="1:5">
      <c r="A535" s="29" t="s">
        <v>300</v>
      </c>
      <c r="B535" s="29" t="s">
        <v>301</v>
      </c>
      <c r="C535" s="29" t="s">
        <v>748</v>
      </c>
      <c r="D535" s="29" t="s">
        <v>1074</v>
      </c>
      <c r="E535" s="29"/>
    </row>
    <row r="536" spans="1:5">
      <c r="A536" s="29" t="s">
        <v>300</v>
      </c>
      <c r="B536" s="29" t="s">
        <v>301</v>
      </c>
      <c r="C536" s="29" t="s">
        <v>749</v>
      </c>
      <c r="D536" s="29" t="s">
        <v>1073</v>
      </c>
      <c r="E536" s="29"/>
    </row>
    <row r="537" spans="1:5">
      <c r="A537" s="29" t="s">
        <v>300</v>
      </c>
      <c r="B537" s="29" t="s">
        <v>301</v>
      </c>
      <c r="C537" s="29" t="s">
        <v>1475</v>
      </c>
      <c r="D537" s="29" t="s">
        <v>1073</v>
      </c>
      <c r="E537" s="29"/>
    </row>
    <row r="538" spans="1:5">
      <c r="A538" s="29" t="s">
        <v>300</v>
      </c>
      <c r="B538" s="29" t="s">
        <v>301</v>
      </c>
      <c r="C538" s="29" t="s">
        <v>762</v>
      </c>
      <c r="D538" s="29" t="s">
        <v>1073</v>
      </c>
      <c r="E538" s="29">
        <v>500</v>
      </c>
    </row>
    <row r="539" spans="1:5">
      <c r="A539" s="29" t="s">
        <v>300</v>
      </c>
      <c r="B539" s="29" t="s">
        <v>301</v>
      </c>
      <c r="C539" s="29" t="s">
        <v>764</v>
      </c>
      <c r="D539" s="29" t="s">
        <v>1098</v>
      </c>
      <c r="E539" s="29"/>
    </row>
    <row r="540" spans="1:5">
      <c r="A540" s="29" t="s">
        <v>300</v>
      </c>
      <c r="B540" s="29" t="s">
        <v>301</v>
      </c>
      <c r="C540" s="29" t="s">
        <v>764</v>
      </c>
      <c r="D540" s="29" t="s">
        <v>1073</v>
      </c>
      <c r="E540" s="29">
        <v>2440</v>
      </c>
    </row>
    <row r="541" spans="1:5">
      <c r="A541" s="29" t="s">
        <v>300</v>
      </c>
      <c r="B541" s="29" t="s">
        <v>301</v>
      </c>
      <c r="C541" s="29" t="s">
        <v>765</v>
      </c>
      <c r="D541" s="29" t="s">
        <v>1073</v>
      </c>
      <c r="E541" s="29"/>
    </row>
    <row r="542" spans="1:5">
      <c r="A542" s="29" t="s">
        <v>300</v>
      </c>
      <c r="B542" s="29" t="s">
        <v>301</v>
      </c>
      <c r="C542" s="29" t="s">
        <v>797</v>
      </c>
      <c r="D542" s="29" t="s">
        <v>1073</v>
      </c>
      <c r="E542" s="29">
        <v>202.34</v>
      </c>
    </row>
    <row r="543" spans="1:5">
      <c r="A543" s="29" t="s">
        <v>300</v>
      </c>
      <c r="B543" s="29" t="s">
        <v>301</v>
      </c>
      <c r="C543" s="29" t="s">
        <v>822</v>
      </c>
      <c r="D543" s="29" t="s">
        <v>1073</v>
      </c>
      <c r="E543" s="29"/>
    </row>
    <row r="544" spans="1:5">
      <c r="A544" s="29" t="s">
        <v>300</v>
      </c>
      <c r="B544" s="29" t="s">
        <v>301</v>
      </c>
      <c r="C544" s="29" t="s">
        <v>931</v>
      </c>
      <c r="D544" s="29" t="s">
        <v>1074</v>
      </c>
      <c r="E544" s="29"/>
    </row>
    <row r="545" spans="1:5">
      <c r="A545" s="29" t="s">
        <v>300</v>
      </c>
      <c r="B545" s="29" t="s">
        <v>301</v>
      </c>
      <c r="C545" s="29" t="s">
        <v>1394</v>
      </c>
      <c r="D545" s="29" t="s">
        <v>1073</v>
      </c>
      <c r="E545" s="29"/>
    </row>
    <row r="546" spans="1:5">
      <c r="A546" s="29" t="s">
        <v>300</v>
      </c>
      <c r="B546" s="29" t="s">
        <v>301</v>
      </c>
      <c r="C546" s="29" t="s">
        <v>1184</v>
      </c>
      <c r="D546" s="29" t="s">
        <v>1073</v>
      </c>
      <c r="E546" s="29"/>
    </row>
    <row r="547" spans="1:5">
      <c r="A547" s="29" t="s">
        <v>300</v>
      </c>
      <c r="B547" s="29" t="s">
        <v>301</v>
      </c>
      <c r="C547" s="29" t="s">
        <v>1499</v>
      </c>
      <c r="D547" s="29" t="s">
        <v>1074</v>
      </c>
      <c r="E547" s="29"/>
    </row>
    <row r="548" spans="1:5">
      <c r="A548" s="29" t="s">
        <v>300</v>
      </c>
      <c r="B548" s="29" t="s">
        <v>301</v>
      </c>
      <c r="C548" s="29" t="s">
        <v>945</v>
      </c>
      <c r="D548" s="29" t="s">
        <v>1074</v>
      </c>
      <c r="E548" s="29">
        <v>500</v>
      </c>
    </row>
    <row r="549" spans="1:5">
      <c r="A549" s="29" t="s">
        <v>300</v>
      </c>
      <c r="B549" s="29" t="s">
        <v>301</v>
      </c>
      <c r="C549" s="29" t="s">
        <v>947</v>
      </c>
      <c r="D549" s="29" t="s">
        <v>1073</v>
      </c>
      <c r="E549" s="29"/>
    </row>
    <row r="550" spans="1:5">
      <c r="A550" s="29" t="s">
        <v>300</v>
      </c>
      <c r="B550" s="29" t="s">
        <v>301</v>
      </c>
      <c r="C550" s="29" t="s">
        <v>1418</v>
      </c>
      <c r="D550" s="29" t="s">
        <v>1073</v>
      </c>
      <c r="E550" s="29"/>
    </row>
    <row r="551" spans="1:5">
      <c r="A551" s="29" t="s">
        <v>300</v>
      </c>
      <c r="B551" s="29" t="s">
        <v>301</v>
      </c>
      <c r="C551" s="29" t="s">
        <v>1495</v>
      </c>
      <c r="D551" s="29" t="s">
        <v>1073</v>
      </c>
      <c r="E551" s="29"/>
    </row>
    <row r="552" spans="1:5">
      <c r="A552" s="29" t="s">
        <v>300</v>
      </c>
      <c r="B552" s="29" t="s">
        <v>301</v>
      </c>
      <c r="C552" s="29" t="s">
        <v>971</v>
      </c>
      <c r="D552" s="29" t="s">
        <v>1073</v>
      </c>
      <c r="E552" s="29"/>
    </row>
    <row r="553" spans="1:5">
      <c r="A553" s="29" t="s">
        <v>300</v>
      </c>
      <c r="B553" s="29" t="s">
        <v>301</v>
      </c>
      <c r="C553" s="29" t="s">
        <v>972</v>
      </c>
      <c r="D553" s="29" t="s">
        <v>1073</v>
      </c>
      <c r="E553" s="29"/>
    </row>
    <row r="554" spans="1:5">
      <c r="A554" s="29" t="s">
        <v>300</v>
      </c>
      <c r="B554" s="29" t="s">
        <v>301</v>
      </c>
      <c r="C554" s="29" t="s">
        <v>972</v>
      </c>
      <c r="D554" s="29" t="s">
        <v>1074</v>
      </c>
      <c r="E554" s="29">
        <v>120</v>
      </c>
    </row>
    <row r="555" spans="1:5">
      <c r="A555" s="29" t="s">
        <v>300</v>
      </c>
      <c r="B555" s="29" t="s">
        <v>301</v>
      </c>
      <c r="C555" s="29" t="s">
        <v>973</v>
      </c>
      <c r="D555" s="29" t="s">
        <v>1073</v>
      </c>
      <c r="E555" s="29"/>
    </row>
    <row r="556" spans="1:5">
      <c r="A556" s="29" t="s">
        <v>300</v>
      </c>
      <c r="B556" s="29" t="s">
        <v>301</v>
      </c>
      <c r="C556" s="29" t="s">
        <v>974</v>
      </c>
      <c r="D556" s="29" t="s">
        <v>1073</v>
      </c>
      <c r="E556" s="29"/>
    </row>
    <row r="557" spans="1:5">
      <c r="A557" s="29" t="s">
        <v>300</v>
      </c>
      <c r="B557" s="29" t="s">
        <v>301</v>
      </c>
      <c r="C557" s="29" t="s">
        <v>975</v>
      </c>
      <c r="D557" s="29" t="s">
        <v>1073</v>
      </c>
      <c r="E557" s="29"/>
    </row>
    <row r="558" spans="1:5">
      <c r="A558" s="29" t="s">
        <v>300</v>
      </c>
      <c r="B558" s="29" t="s">
        <v>301</v>
      </c>
      <c r="C558" s="29" t="s">
        <v>1494</v>
      </c>
      <c r="D558" s="29" t="s">
        <v>1073</v>
      </c>
      <c r="E558" s="29"/>
    </row>
    <row r="559" spans="1:5">
      <c r="A559" s="29" t="s">
        <v>300</v>
      </c>
      <c r="B559" s="29" t="s">
        <v>301</v>
      </c>
      <c r="C559" s="29" t="s">
        <v>1000</v>
      </c>
      <c r="D559" s="29" t="s">
        <v>1073</v>
      </c>
      <c r="E559" s="29"/>
    </row>
    <row r="560" spans="1:5">
      <c r="A560" s="29" t="s">
        <v>300</v>
      </c>
      <c r="B560" s="29" t="s">
        <v>301</v>
      </c>
      <c r="C560" s="29" t="s">
        <v>1023</v>
      </c>
      <c r="D560" s="29" t="s">
        <v>1073</v>
      </c>
      <c r="E560" s="29"/>
    </row>
    <row r="561" spans="1:5">
      <c r="A561" s="29" t="s">
        <v>300</v>
      </c>
      <c r="B561" s="29" t="s">
        <v>301</v>
      </c>
      <c r="C561" s="29" t="s">
        <v>1493</v>
      </c>
      <c r="D561" s="29" t="s">
        <v>1073</v>
      </c>
      <c r="E561" s="29"/>
    </row>
    <row r="562" spans="1:5">
      <c r="A562" s="29" t="s">
        <v>302</v>
      </c>
      <c r="B562" s="29" t="s">
        <v>303</v>
      </c>
      <c r="C562" s="29" t="s">
        <v>1492</v>
      </c>
      <c r="D562" s="29" t="s">
        <v>1091</v>
      </c>
      <c r="E562" s="29"/>
    </row>
    <row r="563" spans="1:5">
      <c r="A563" s="29" t="s">
        <v>302</v>
      </c>
      <c r="B563" s="29" t="s">
        <v>303</v>
      </c>
      <c r="C563" s="29" t="s">
        <v>473</v>
      </c>
      <c r="D563" s="29" t="s">
        <v>1073</v>
      </c>
      <c r="E563" s="29"/>
    </row>
    <row r="564" spans="1:5">
      <c r="A564" s="29" t="s">
        <v>302</v>
      </c>
      <c r="B564" s="29" t="s">
        <v>303</v>
      </c>
      <c r="C564" s="29" t="s">
        <v>1725</v>
      </c>
      <c r="D564" s="29" t="s">
        <v>1080</v>
      </c>
      <c r="E564" s="29"/>
    </row>
    <row r="565" spans="1:5">
      <c r="A565" s="29" t="s">
        <v>302</v>
      </c>
      <c r="B565" s="29" t="s">
        <v>303</v>
      </c>
      <c r="C565" s="29" t="s">
        <v>1726</v>
      </c>
      <c r="D565" s="29" t="s">
        <v>1398</v>
      </c>
      <c r="E565" s="29"/>
    </row>
    <row r="566" spans="1:5">
      <c r="A566" s="29" t="s">
        <v>302</v>
      </c>
      <c r="B566" s="29" t="s">
        <v>303</v>
      </c>
      <c r="C566" s="29" t="s">
        <v>666</v>
      </c>
      <c r="D566" s="29" t="s">
        <v>1073</v>
      </c>
      <c r="E566" s="29"/>
    </row>
    <row r="567" spans="1:5">
      <c r="A567" s="29" t="s">
        <v>302</v>
      </c>
      <c r="B567" s="29" t="s">
        <v>303</v>
      </c>
      <c r="C567" s="29" t="s">
        <v>1490</v>
      </c>
      <c r="D567" s="29" t="s">
        <v>1073</v>
      </c>
      <c r="E567" s="29"/>
    </row>
    <row r="568" spans="1:5">
      <c r="A568" s="29" t="s">
        <v>302</v>
      </c>
      <c r="B568" s="29" t="s">
        <v>303</v>
      </c>
      <c r="C568" s="29" t="s">
        <v>692</v>
      </c>
      <c r="D568" s="29" t="s">
        <v>1073</v>
      </c>
      <c r="E568" s="29"/>
    </row>
    <row r="569" spans="1:5">
      <c r="A569" s="29" t="s">
        <v>302</v>
      </c>
      <c r="B569" s="29" t="s">
        <v>303</v>
      </c>
      <c r="C569" s="29" t="s">
        <v>1371</v>
      </c>
      <c r="D569" s="29" t="s">
        <v>1073</v>
      </c>
      <c r="E569" s="29"/>
    </row>
    <row r="570" spans="1:5">
      <c r="A570" s="29" t="s">
        <v>302</v>
      </c>
      <c r="B570" s="29" t="s">
        <v>303</v>
      </c>
      <c r="C570" s="29" t="s">
        <v>1442</v>
      </c>
      <c r="D570" s="29" t="s">
        <v>1098</v>
      </c>
      <c r="E570" s="29">
        <v>600</v>
      </c>
    </row>
    <row r="571" spans="1:5">
      <c r="A571" s="29" t="s">
        <v>302</v>
      </c>
      <c r="B571" s="29" t="s">
        <v>303</v>
      </c>
      <c r="C571" s="29" t="s">
        <v>765</v>
      </c>
      <c r="D571" s="29" t="s">
        <v>1073</v>
      </c>
      <c r="E571" s="29"/>
    </row>
    <row r="572" spans="1:5">
      <c r="A572" s="29" t="s">
        <v>302</v>
      </c>
      <c r="B572" s="29" t="s">
        <v>303</v>
      </c>
      <c r="C572" s="29" t="s">
        <v>791</v>
      </c>
      <c r="D572" s="29" t="s">
        <v>1073</v>
      </c>
      <c r="E572" s="29">
        <v>897</v>
      </c>
    </row>
    <row r="573" spans="1:5">
      <c r="A573" s="29" t="s">
        <v>302</v>
      </c>
      <c r="B573" s="29" t="s">
        <v>303</v>
      </c>
      <c r="C573" s="29" t="s">
        <v>534</v>
      </c>
      <c r="D573" s="29" t="s">
        <v>1073</v>
      </c>
      <c r="E573" s="29"/>
    </row>
    <row r="574" spans="1:5">
      <c r="A574" s="29" t="s">
        <v>302</v>
      </c>
      <c r="B574" s="29" t="s">
        <v>303</v>
      </c>
      <c r="C574" s="29" t="s">
        <v>550</v>
      </c>
      <c r="D574" s="29" t="s">
        <v>1073</v>
      </c>
      <c r="E574" s="29"/>
    </row>
    <row r="575" spans="1:5">
      <c r="A575" s="29" t="s">
        <v>302</v>
      </c>
      <c r="B575" s="29" t="s">
        <v>303</v>
      </c>
      <c r="C575" s="29" t="s">
        <v>553</v>
      </c>
      <c r="D575" s="29" t="s">
        <v>1073</v>
      </c>
      <c r="E575" s="29">
        <v>2</v>
      </c>
    </row>
    <row r="576" spans="1:5">
      <c r="A576" s="29" t="s">
        <v>302</v>
      </c>
      <c r="B576" s="29" t="s">
        <v>303</v>
      </c>
      <c r="C576" s="29" t="s">
        <v>553</v>
      </c>
      <c r="D576" s="29" t="s">
        <v>1175</v>
      </c>
      <c r="E576" s="29"/>
    </row>
    <row r="577" spans="1:5">
      <c r="A577" s="29" t="s">
        <v>302</v>
      </c>
      <c r="B577" s="29" t="s">
        <v>303</v>
      </c>
      <c r="C577" s="29" t="s">
        <v>1351</v>
      </c>
      <c r="D577" s="29" t="s">
        <v>1074</v>
      </c>
      <c r="E577" s="29"/>
    </row>
    <row r="578" spans="1:5">
      <c r="A578" s="29" t="s">
        <v>302</v>
      </c>
      <c r="B578" s="29" t="s">
        <v>303</v>
      </c>
      <c r="C578" s="29" t="s">
        <v>1489</v>
      </c>
      <c r="D578" s="29" t="s">
        <v>1073</v>
      </c>
      <c r="E578" s="29"/>
    </row>
    <row r="579" spans="1:5">
      <c r="A579" s="29" t="s">
        <v>302</v>
      </c>
      <c r="B579" s="29" t="s">
        <v>303</v>
      </c>
      <c r="C579" s="29" t="s">
        <v>882</v>
      </c>
      <c r="D579" s="29" t="s">
        <v>1073</v>
      </c>
      <c r="E579" s="29"/>
    </row>
    <row r="580" spans="1:5">
      <c r="A580" s="29" t="s">
        <v>302</v>
      </c>
      <c r="B580" s="29" t="s">
        <v>303</v>
      </c>
      <c r="C580" s="29" t="s">
        <v>890</v>
      </c>
      <c r="D580" s="29" t="s">
        <v>1073</v>
      </c>
      <c r="E580" s="29"/>
    </row>
    <row r="581" spans="1:5">
      <c r="A581" s="29" t="s">
        <v>302</v>
      </c>
      <c r="B581" s="29" t="s">
        <v>303</v>
      </c>
      <c r="C581" s="29" t="s">
        <v>896</v>
      </c>
      <c r="D581" s="29" t="s">
        <v>1073</v>
      </c>
      <c r="E581" s="29"/>
    </row>
    <row r="582" spans="1:5">
      <c r="A582" s="29" t="s">
        <v>302</v>
      </c>
      <c r="B582" s="29" t="s">
        <v>303</v>
      </c>
      <c r="C582" s="29" t="s">
        <v>1488</v>
      </c>
      <c r="D582" s="29" t="s">
        <v>1073</v>
      </c>
      <c r="E582" s="29"/>
    </row>
    <row r="583" spans="1:5">
      <c r="A583" s="29" t="s">
        <v>302</v>
      </c>
      <c r="B583" s="29" t="s">
        <v>303</v>
      </c>
      <c r="C583" s="29" t="s">
        <v>964</v>
      </c>
      <c r="D583" s="29" t="s">
        <v>1074</v>
      </c>
      <c r="E583" s="29"/>
    </row>
    <row r="584" spans="1:5">
      <c r="A584" s="29" t="s">
        <v>302</v>
      </c>
      <c r="B584" s="29" t="s">
        <v>303</v>
      </c>
      <c r="C584" s="29" t="s">
        <v>967</v>
      </c>
      <c r="D584" s="29" t="s">
        <v>1073</v>
      </c>
      <c r="E584" s="29"/>
    </row>
    <row r="585" spans="1:5">
      <c r="A585" s="29" t="s">
        <v>302</v>
      </c>
      <c r="B585" s="29" t="s">
        <v>303</v>
      </c>
      <c r="C585" s="29" t="s">
        <v>1405</v>
      </c>
      <c r="D585" s="29" t="s">
        <v>1073</v>
      </c>
      <c r="E585" s="29">
        <v>1275</v>
      </c>
    </row>
    <row r="586" spans="1:5">
      <c r="A586" s="29" t="s">
        <v>302</v>
      </c>
      <c r="B586" s="29" t="s">
        <v>303</v>
      </c>
      <c r="C586" s="29" t="s">
        <v>1034</v>
      </c>
      <c r="D586" s="29" t="s">
        <v>1073</v>
      </c>
      <c r="E586" s="29"/>
    </row>
    <row r="587" spans="1:5">
      <c r="A587" s="29" t="s">
        <v>302</v>
      </c>
      <c r="B587" s="29" t="s">
        <v>303</v>
      </c>
      <c r="C587" s="29" t="s">
        <v>1034</v>
      </c>
      <c r="D587" s="29" t="s">
        <v>1093</v>
      </c>
      <c r="E587" s="29"/>
    </row>
    <row r="588" spans="1:5">
      <c r="A588" s="29" t="s">
        <v>302</v>
      </c>
      <c r="B588" s="29" t="s">
        <v>303</v>
      </c>
      <c r="C588" s="29" t="s">
        <v>1036</v>
      </c>
      <c r="D588" s="29" t="s">
        <v>1073</v>
      </c>
      <c r="E588" s="29">
        <v>136</v>
      </c>
    </row>
    <row r="589" spans="1:5">
      <c r="A589" s="29" t="s">
        <v>302</v>
      </c>
      <c r="B589" s="29" t="s">
        <v>303</v>
      </c>
      <c r="C589" s="29" t="s">
        <v>1036</v>
      </c>
      <c r="D589" s="29" t="s">
        <v>1074</v>
      </c>
      <c r="E589" s="29"/>
    </row>
    <row r="590" spans="1:5">
      <c r="A590" s="29" t="s">
        <v>302</v>
      </c>
      <c r="B590" s="29" t="s">
        <v>303</v>
      </c>
      <c r="C590" s="29" t="s">
        <v>1037</v>
      </c>
      <c r="D590" s="29" t="s">
        <v>1074</v>
      </c>
      <c r="E590" s="29"/>
    </row>
    <row r="591" spans="1:5">
      <c r="A591" s="29" t="s">
        <v>304</v>
      </c>
      <c r="B591" s="29" t="s">
        <v>305</v>
      </c>
      <c r="C591" s="29" t="s">
        <v>702</v>
      </c>
      <c r="D591" s="29" t="s">
        <v>1101</v>
      </c>
      <c r="E591" s="29"/>
    </row>
    <row r="592" spans="1:5">
      <c r="A592" s="29" t="s">
        <v>304</v>
      </c>
      <c r="B592" s="29" t="s">
        <v>305</v>
      </c>
      <c r="C592" s="29" t="s">
        <v>726</v>
      </c>
      <c r="D592" s="29" t="s">
        <v>1073</v>
      </c>
      <c r="E592" s="29"/>
    </row>
    <row r="593" spans="1:5">
      <c r="A593" s="29" t="s">
        <v>304</v>
      </c>
      <c r="B593" s="29" t="s">
        <v>305</v>
      </c>
      <c r="C593" s="29" t="s">
        <v>864</v>
      </c>
      <c r="D593" s="29" t="s">
        <v>1073</v>
      </c>
      <c r="E593" s="29"/>
    </row>
    <row r="594" spans="1:5">
      <c r="A594" s="29" t="s">
        <v>304</v>
      </c>
      <c r="B594" s="29" t="s">
        <v>305</v>
      </c>
      <c r="C594" s="29" t="s">
        <v>868</v>
      </c>
      <c r="D594" s="29" t="s">
        <v>1074</v>
      </c>
      <c r="E594" s="29"/>
    </row>
    <row r="595" spans="1:5">
      <c r="A595" s="29" t="s">
        <v>306</v>
      </c>
      <c r="B595" s="29" t="s">
        <v>307</v>
      </c>
      <c r="C595" s="29" t="s">
        <v>727</v>
      </c>
      <c r="D595" s="29" t="s">
        <v>1073</v>
      </c>
      <c r="E595" s="29"/>
    </row>
    <row r="596" spans="1:5">
      <c r="A596" s="29" t="s">
        <v>306</v>
      </c>
      <c r="B596" s="29" t="s">
        <v>307</v>
      </c>
      <c r="C596" s="29" t="s">
        <v>1487</v>
      </c>
      <c r="D596" s="29" t="s">
        <v>1073</v>
      </c>
      <c r="E596" s="29"/>
    </row>
    <row r="597" spans="1:5">
      <c r="A597" s="29" t="s">
        <v>306</v>
      </c>
      <c r="B597" s="29" t="s">
        <v>307</v>
      </c>
      <c r="C597" s="29" t="s">
        <v>1487</v>
      </c>
      <c r="D597" s="29" t="s">
        <v>1093</v>
      </c>
      <c r="E597" s="29"/>
    </row>
    <row r="598" spans="1:5">
      <c r="A598" s="29" t="s">
        <v>306</v>
      </c>
      <c r="B598" s="29" t="s">
        <v>307</v>
      </c>
      <c r="C598" s="29" t="s">
        <v>1486</v>
      </c>
      <c r="D598" s="29" t="s">
        <v>1073</v>
      </c>
      <c r="E598" s="29"/>
    </row>
    <row r="599" spans="1:5">
      <c r="A599" s="29" t="s">
        <v>306</v>
      </c>
      <c r="B599" s="29" t="s">
        <v>307</v>
      </c>
      <c r="C599" s="29" t="s">
        <v>1486</v>
      </c>
      <c r="D599" s="29" t="s">
        <v>1175</v>
      </c>
      <c r="E599" s="29"/>
    </row>
    <row r="600" spans="1:5">
      <c r="A600" s="29" t="s">
        <v>306</v>
      </c>
      <c r="B600" s="29" t="s">
        <v>307</v>
      </c>
      <c r="C600" s="29" t="s">
        <v>1486</v>
      </c>
      <c r="D600" s="29" t="s">
        <v>1329</v>
      </c>
      <c r="E600" s="29"/>
    </row>
    <row r="601" spans="1:5">
      <c r="A601" s="29" t="s">
        <v>306</v>
      </c>
      <c r="B601" s="29" t="s">
        <v>307</v>
      </c>
      <c r="C601" s="29" t="s">
        <v>1485</v>
      </c>
      <c r="D601" s="29" t="s">
        <v>1080</v>
      </c>
      <c r="E601" s="29"/>
    </row>
    <row r="602" spans="1:5">
      <c r="A602" s="29" t="s">
        <v>308</v>
      </c>
      <c r="B602" s="29" t="s">
        <v>309</v>
      </c>
      <c r="C602" s="29" t="s">
        <v>1484</v>
      </c>
      <c r="D602" s="29" t="s">
        <v>1074</v>
      </c>
      <c r="E602" s="29"/>
    </row>
    <row r="603" spans="1:5">
      <c r="A603" s="29" t="s">
        <v>310</v>
      </c>
      <c r="B603" s="29" t="s">
        <v>311</v>
      </c>
      <c r="C603" s="29" t="s">
        <v>499</v>
      </c>
      <c r="D603" s="29" t="s">
        <v>1112</v>
      </c>
      <c r="E603" s="29"/>
    </row>
    <row r="604" spans="1:5">
      <c r="A604" s="29" t="s">
        <v>310</v>
      </c>
      <c r="B604" s="29" t="s">
        <v>311</v>
      </c>
      <c r="C604" s="29" t="s">
        <v>515</v>
      </c>
      <c r="D604" s="29" t="s">
        <v>1075</v>
      </c>
      <c r="E604" s="29"/>
    </row>
    <row r="605" spans="1:5">
      <c r="A605" s="29" t="s">
        <v>310</v>
      </c>
      <c r="B605" s="29" t="s">
        <v>311</v>
      </c>
      <c r="C605" s="29" t="s">
        <v>789</v>
      </c>
      <c r="D605" s="29" t="s">
        <v>1073</v>
      </c>
      <c r="E605" s="29"/>
    </row>
    <row r="606" spans="1:5">
      <c r="A606" s="29" t="s">
        <v>310</v>
      </c>
      <c r="B606" s="29" t="s">
        <v>311</v>
      </c>
      <c r="C606" s="29" t="s">
        <v>789</v>
      </c>
      <c r="D606" s="29" t="s">
        <v>1074</v>
      </c>
      <c r="E606" s="29"/>
    </row>
    <row r="607" spans="1:5">
      <c r="A607" s="29" t="s">
        <v>310</v>
      </c>
      <c r="B607" s="29" t="s">
        <v>311</v>
      </c>
      <c r="C607" s="29" t="s">
        <v>1483</v>
      </c>
      <c r="D607" s="29" t="s">
        <v>1074</v>
      </c>
      <c r="E607" s="29"/>
    </row>
    <row r="608" spans="1:5">
      <c r="A608" s="29" t="s">
        <v>310</v>
      </c>
      <c r="B608" s="29" t="s">
        <v>311</v>
      </c>
      <c r="C608" s="29" t="s">
        <v>993</v>
      </c>
      <c r="D608" s="29" t="s">
        <v>1073</v>
      </c>
      <c r="E608" s="29"/>
    </row>
    <row r="609" spans="1:5">
      <c r="A609" s="29" t="s">
        <v>310</v>
      </c>
      <c r="B609" s="29" t="s">
        <v>311</v>
      </c>
      <c r="C609" s="29" t="s">
        <v>993</v>
      </c>
      <c r="D609" s="29" t="s">
        <v>1074</v>
      </c>
      <c r="E609" s="29"/>
    </row>
    <row r="610" spans="1:5">
      <c r="A610" s="29" t="s">
        <v>310</v>
      </c>
      <c r="B610" s="29" t="s">
        <v>311</v>
      </c>
      <c r="C610" s="29" t="s">
        <v>1033</v>
      </c>
      <c r="D610" s="29" t="s">
        <v>1074</v>
      </c>
      <c r="E610" s="29"/>
    </row>
    <row r="611" spans="1:5">
      <c r="A611" s="29" t="s">
        <v>312</v>
      </c>
      <c r="B611" s="29" t="s">
        <v>313</v>
      </c>
      <c r="C611" s="29" t="s">
        <v>1481</v>
      </c>
      <c r="D611" s="29" t="s">
        <v>1093</v>
      </c>
      <c r="E611" s="29"/>
    </row>
    <row r="612" spans="1:5">
      <c r="A612" s="29" t="s">
        <v>312</v>
      </c>
      <c r="B612" s="29" t="s">
        <v>313</v>
      </c>
      <c r="C612" s="29" t="s">
        <v>589</v>
      </c>
      <c r="D612" s="29" t="s">
        <v>1080</v>
      </c>
      <c r="E612" s="29"/>
    </row>
    <row r="613" spans="1:5">
      <c r="A613" s="29" t="s">
        <v>312</v>
      </c>
      <c r="B613" s="29" t="s">
        <v>313</v>
      </c>
      <c r="C613" s="29" t="s">
        <v>591</v>
      </c>
      <c r="D613" s="29" t="s">
        <v>1073</v>
      </c>
      <c r="E613" s="29"/>
    </row>
    <row r="614" spans="1:5">
      <c r="A614" s="29" t="s">
        <v>312</v>
      </c>
      <c r="B614" s="29" t="s">
        <v>313</v>
      </c>
      <c r="C614" s="29" t="s">
        <v>1727</v>
      </c>
      <c r="D614" s="29" t="s">
        <v>1675</v>
      </c>
      <c r="E614" s="29"/>
    </row>
    <row r="615" spans="1:5">
      <c r="A615" s="29" t="s">
        <v>312</v>
      </c>
      <c r="B615" s="29" t="s">
        <v>313</v>
      </c>
      <c r="C615" s="29" t="s">
        <v>600</v>
      </c>
      <c r="D615" s="29" t="s">
        <v>1091</v>
      </c>
      <c r="E615" s="29"/>
    </row>
    <row r="616" spans="1:5">
      <c r="A616" s="29" t="s">
        <v>312</v>
      </c>
      <c r="B616" s="29" t="s">
        <v>313</v>
      </c>
      <c r="C616" s="29" t="s">
        <v>1479</v>
      </c>
      <c r="D616" s="29" t="s">
        <v>1091</v>
      </c>
      <c r="E616" s="29"/>
    </row>
    <row r="617" spans="1:5">
      <c r="A617" s="29" t="s">
        <v>312</v>
      </c>
      <c r="B617" s="29" t="s">
        <v>313</v>
      </c>
      <c r="C617" s="29" t="s">
        <v>1478</v>
      </c>
      <c r="D617" s="29" t="s">
        <v>1093</v>
      </c>
      <c r="E617" s="29"/>
    </row>
    <row r="618" spans="1:5">
      <c r="A618" s="29" t="s">
        <v>312</v>
      </c>
      <c r="B618" s="29" t="s">
        <v>313</v>
      </c>
      <c r="C618" s="29" t="s">
        <v>1728</v>
      </c>
      <c r="D618" s="29" t="s">
        <v>1080</v>
      </c>
      <c r="E618" s="29"/>
    </row>
    <row r="619" spans="1:5">
      <c r="A619" s="29" t="s">
        <v>312</v>
      </c>
      <c r="B619" s="29" t="s">
        <v>313</v>
      </c>
      <c r="C619" s="29" t="s">
        <v>609</v>
      </c>
      <c r="D619" s="29" t="s">
        <v>1073</v>
      </c>
      <c r="E619" s="29"/>
    </row>
    <row r="620" spans="1:5">
      <c r="A620" s="29" t="s">
        <v>312</v>
      </c>
      <c r="B620" s="29" t="s">
        <v>313</v>
      </c>
      <c r="C620" s="29" t="s">
        <v>611</v>
      </c>
      <c r="D620" s="29" t="s">
        <v>1073</v>
      </c>
      <c r="E620" s="29"/>
    </row>
    <row r="621" spans="1:5">
      <c r="A621" s="29" t="s">
        <v>312</v>
      </c>
      <c r="B621" s="29" t="s">
        <v>313</v>
      </c>
      <c r="C621" s="29" t="s">
        <v>617</v>
      </c>
      <c r="D621" s="29" t="s">
        <v>1073</v>
      </c>
      <c r="E621" s="29"/>
    </row>
    <row r="622" spans="1:5">
      <c r="A622" s="29" t="s">
        <v>312</v>
      </c>
      <c r="B622" s="29" t="s">
        <v>313</v>
      </c>
      <c r="C622" s="29" t="s">
        <v>1729</v>
      </c>
      <c r="D622" s="29" t="s">
        <v>1074</v>
      </c>
      <c r="E622" s="29"/>
    </row>
    <row r="623" spans="1:5">
      <c r="A623" s="29" t="s">
        <v>312</v>
      </c>
      <c r="B623" s="29" t="s">
        <v>313</v>
      </c>
      <c r="C623" s="29" t="s">
        <v>628</v>
      </c>
      <c r="D623" s="29" t="s">
        <v>1098</v>
      </c>
      <c r="E623" s="29"/>
    </row>
    <row r="624" spans="1:5">
      <c r="A624" s="29" t="s">
        <v>312</v>
      </c>
      <c r="B624" s="29" t="s">
        <v>313</v>
      </c>
      <c r="C624" s="29" t="s">
        <v>495</v>
      </c>
      <c r="D624" s="29" t="s">
        <v>1073</v>
      </c>
      <c r="E624" s="29"/>
    </row>
    <row r="625" spans="1:5">
      <c r="A625" s="29" t="s">
        <v>312</v>
      </c>
      <c r="B625" s="29" t="s">
        <v>313</v>
      </c>
      <c r="C625" s="29" t="s">
        <v>1476</v>
      </c>
      <c r="D625" s="29" t="s">
        <v>1073</v>
      </c>
      <c r="E625" s="29"/>
    </row>
    <row r="626" spans="1:5">
      <c r="A626" s="29" t="s">
        <v>312</v>
      </c>
      <c r="B626" s="29" t="s">
        <v>313</v>
      </c>
      <c r="C626" s="29" t="s">
        <v>1730</v>
      </c>
      <c r="D626" s="29" t="s">
        <v>1074</v>
      </c>
      <c r="E626" s="29"/>
    </row>
    <row r="627" spans="1:5">
      <c r="A627" s="29" t="s">
        <v>312</v>
      </c>
      <c r="B627" s="29" t="s">
        <v>313</v>
      </c>
      <c r="C627" s="29" t="s">
        <v>660</v>
      </c>
      <c r="D627" s="29" t="s">
        <v>1073</v>
      </c>
      <c r="E627" s="29"/>
    </row>
    <row r="628" spans="1:5">
      <c r="A628" s="29" t="s">
        <v>312</v>
      </c>
      <c r="B628" s="29" t="s">
        <v>313</v>
      </c>
      <c r="C628" s="29" t="s">
        <v>1731</v>
      </c>
      <c r="D628" s="29" t="s">
        <v>1398</v>
      </c>
      <c r="E628" s="29"/>
    </row>
    <row r="629" spans="1:5">
      <c r="A629" s="29" t="s">
        <v>312</v>
      </c>
      <c r="B629" s="29" t="s">
        <v>313</v>
      </c>
      <c r="C629" s="29" t="s">
        <v>684</v>
      </c>
      <c r="D629" s="29" t="s">
        <v>1073</v>
      </c>
      <c r="E629" s="29"/>
    </row>
    <row r="630" spans="1:5">
      <c r="A630" s="29" t="s">
        <v>312</v>
      </c>
      <c r="B630" s="29" t="s">
        <v>313</v>
      </c>
      <c r="C630" s="29" t="s">
        <v>688</v>
      </c>
      <c r="D630" s="29" t="s">
        <v>1073</v>
      </c>
      <c r="E630" s="29"/>
    </row>
    <row r="631" spans="1:5">
      <c r="A631" s="29" t="s">
        <v>312</v>
      </c>
      <c r="B631" s="29" t="s">
        <v>313</v>
      </c>
      <c r="C631" s="29" t="s">
        <v>1732</v>
      </c>
      <c r="D631" s="29" t="s">
        <v>1398</v>
      </c>
      <c r="E631" s="29"/>
    </row>
    <row r="632" spans="1:5">
      <c r="A632" s="29" t="s">
        <v>312</v>
      </c>
      <c r="B632" s="29" t="s">
        <v>313</v>
      </c>
      <c r="C632" s="29" t="s">
        <v>704</v>
      </c>
      <c r="D632" s="29" t="s">
        <v>1073</v>
      </c>
      <c r="E632" s="29"/>
    </row>
    <row r="633" spans="1:5">
      <c r="A633" s="29" t="s">
        <v>312</v>
      </c>
      <c r="B633" s="29" t="s">
        <v>313</v>
      </c>
      <c r="C633" s="29" t="s">
        <v>716</v>
      </c>
      <c r="D633" s="29" t="s">
        <v>1073</v>
      </c>
      <c r="E633" s="29"/>
    </row>
    <row r="634" spans="1:5">
      <c r="A634" s="29" t="s">
        <v>312</v>
      </c>
      <c r="B634" s="29" t="s">
        <v>313</v>
      </c>
      <c r="C634" s="29" t="s">
        <v>723</v>
      </c>
      <c r="D634" s="29" t="s">
        <v>1073</v>
      </c>
      <c r="E634" s="29"/>
    </row>
    <row r="635" spans="1:5">
      <c r="A635" s="29" t="s">
        <v>312</v>
      </c>
      <c r="B635" s="29" t="s">
        <v>313</v>
      </c>
      <c r="C635" s="29" t="s">
        <v>1733</v>
      </c>
      <c r="D635" s="29" t="s">
        <v>1398</v>
      </c>
      <c r="E635" s="29"/>
    </row>
    <row r="636" spans="1:5">
      <c r="A636" s="29" t="s">
        <v>312</v>
      </c>
      <c r="B636" s="29" t="s">
        <v>313</v>
      </c>
      <c r="C636" s="29" t="s">
        <v>1475</v>
      </c>
      <c r="D636" s="29" t="s">
        <v>1073</v>
      </c>
      <c r="E636" s="29"/>
    </row>
    <row r="637" spans="1:5">
      <c r="A637" s="29" t="s">
        <v>312</v>
      </c>
      <c r="B637" s="29" t="s">
        <v>313</v>
      </c>
      <c r="C637" s="29" t="s">
        <v>778</v>
      </c>
      <c r="D637" s="29" t="s">
        <v>1073</v>
      </c>
      <c r="E637" s="29"/>
    </row>
    <row r="638" spans="1:5">
      <c r="A638" s="29" t="s">
        <v>312</v>
      </c>
      <c r="B638" s="29" t="s">
        <v>313</v>
      </c>
      <c r="C638" s="29" t="s">
        <v>1474</v>
      </c>
      <c r="D638" s="29" t="s">
        <v>1073</v>
      </c>
      <c r="E638" s="29"/>
    </row>
    <row r="639" spans="1:5">
      <c r="A639" s="29" t="s">
        <v>312</v>
      </c>
      <c r="B639" s="29" t="s">
        <v>313</v>
      </c>
      <c r="C639" s="29" t="s">
        <v>801</v>
      </c>
      <c r="D639" s="29" t="s">
        <v>1073</v>
      </c>
      <c r="E639" s="29"/>
    </row>
    <row r="640" spans="1:5">
      <c r="A640" s="29" t="s">
        <v>312</v>
      </c>
      <c r="B640" s="29" t="s">
        <v>313</v>
      </c>
      <c r="C640" s="29" t="s">
        <v>802</v>
      </c>
      <c r="D640" s="29" t="s">
        <v>1073</v>
      </c>
      <c r="E640" s="29"/>
    </row>
    <row r="641" spans="1:5">
      <c r="A641" s="29" t="s">
        <v>312</v>
      </c>
      <c r="B641" s="29" t="s">
        <v>313</v>
      </c>
      <c r="C641" s="29" t="s">
        <v>808</v>
      </c>
      <c r="D641" s="29" t="s">
        <v>1073</v>
      </c>
      <c r="E641" s="29"/>
    </row>
    <row r="642" spans="1:5">
      <c r="A642" s="29" t="s">
        <v>312</v>
      </c>
      <c r="B642" s="29" t="s">
        <v>313</v>
      </c>
      <c r="C642" s="29" t="s">
        <v>829</v>
      </c>
      <c r="D642" s="29" t="s">
        <v>1074</v>
      </c>
      <c r="E642" s="29"/>
    </row>
    <row r="643" spans="1:5">
      <c r="A643" s="29" t="s">
        <v>312</v>
      </c>
      <c r="B643" s="29" t="s">
        <v>313</v>
      </c>
      <c r="C643" s="29" t="s">
        <v>1351</v>
      </c>
      <c r="D643" s="29" t="s">
        <v>1074</v>
      </c>
      <c r="E643" s="29"/>
    </row>
    <row r="644" spans="1:5">
      <c r="A644" s="29" t="s">
        <v>312</v>
      </c>
      <c r="B644" s="29" t="s">
        <v>313</v>
      </c>
      <c r="C644" s="29" t="s">
        <v>830</v>
      </c>
      <c r="D644" s="29" t="s">
        <v>1074</v>
      </c>
      <c r="E644" s="29"/>
    </row>
    <row r="645" spans="1:5">
      <c r="A645" s="29" t="s">
        <v>312</v>
      </c>
      <c r="B645" s="29" t="s">
        <v>313</v>
      </c>
      <c r="C645" s="29" t="s">
        <v>841</v>
      </c>
      <c r="D645" s="29" t="s">
        <v>1073</v>
      </c>
      <c r="E645" s="29"/>
    </row>
    <row r="646" spans="1:5">
      <c r="A646" s="29" t="s">
        <v>314</v>
      </c>
      <c r="B646" s="29" t="s">
        <v>315</v>
      </c>
      <c r="C646" s="29" t="s">
        <v>1471</v>
      </c>
      <c r="D646" s="29" t="s">
        <v>1073</v>
      </c>
      <c r="E646" s="29"/>
    </row>
    <row r="647" spans="1:5">
      <c r="A647" s="29" t="s">
        <v>314</v>
      </c>
      <c r="B647" s="29" t="s">
        <v>315</v>
      </c>
      <c r="C647" s="29" t="s">
        <v>884</v>
      </c>
      <c r="D647" s="29" t="s">
        <v>1073</v>
      </c>
      <c r="E647" s="29"/>
    </row>
    <row r="648" spans="1:5">
      <c r="A648" s="29" t="s">
        <v>314</v>
      </c>
      <c r="B648" s="29" t="s">
        <v>315</v>
      </c>
      <c r="C648" s="29" t="s">
        <v>1470</v>
      </c>
      <c r="D648" s="29" t="s">
        <v>1073</v>
      </c>
      <c r="E648" s="29"/>
    </row>
    <row r="649" spans="1:5">
      <c r="A649" s="29" t="s">
        <v>314</v>
      </c>
      <c r="B649" s="29" t="s">
        <v>315</v>
      </c>
      <c r="C649" s="29" t="s">
        <v>562</v>
      </c>
      <c r="D649" s="29" t="s">
        <v>1073</v>
      </c>
      <c r="E649" s="29"/>
    </row>
    <row r="650" spans="1:5">
      <c r="A650" s="29" t="s">
        <v>314</v>
      </c>
      <c r="B650" s="29" t="s">
        <v>315</v>
      </c>
      <c r="C650" s="29" t="s">
        <v>1469</v>
      </c>
      <c r="D650" s="29" t="s">
        <v>1073</v>
      </c>
      <c r="E650" s="29"/>
    </row>
    <row r="651" spans="1:5">
      <c r="A651" s="29" t="s">
        <v>314</v>
      </c>
      <c r="B651" s="29" t="s">
        <v>315</v>
      </c>
      <c r="C651" s="29" t="s">
        <v>1468</v>
      </c>
      <c r="D651" s="29" t="s">
        <v>1134</v>
      </c>
      <c r="E651" s="29"/>
    </row>
    <row r="652" spans="1:5">
      <c r="A652" s="29" t="s">
        <v>314</v>
      </c>
      <c r="B652" s="29" t="s">
        <v>315</v>
      </c>
      <c r="C652" s="29" t="s">
        <v>1468</v>
      </c>
      <c r="D652" s="29" t="s">
        <v>1074</v>
      </c>
      <c r="E652" s="29"/>
    </row>
    <row r="653" spans="1:5">
      <c r="A653" s="29" t="s">
        <v>314</v>
      </c>
      <c r="B653" s="29" t="s">
        <v>315</v>
      </c>
      <c r="C653" s="29" t="s">
        <v>1467</v>
      </c>
      <c r="D653" s="29" t="s">
        <v>1074</v>
      </c>
      <c r="E653" s="29"/>
    </row>
    <row r="654" spans="1:5">
      <c r="A654" s="29" t="s">
        <v>314</v>
      </c>
      <c r="B654" s="29" t="s">
        <v>315</v>
      </c>
      <c r="C654" s="29" t="s">
        <v>1466</v>
      </c>
      <c r="D654" s="29" t="s">
        <v>1073</v>
      </c>
      <c r="E654" s="29">
        <v>16</v>
      </c>
    </row>
    <row r="655" spans="1:5">
      <c r="A655" s="29" t="s">
        <v>314</v>
      </c>
      <c r="B655" s="29" t="s">
        <v>315</v>
      </c>
      <c r="C655" s="29" t="s">
        <v>1465</v>
      </c>
      <c r="D655" s="29" t="s">
        <v>1074</v>
      </c>
      <c r="E655" s="29"/>
    </row>
    <row r="656" spans="1:5">
      <c r="A656" s="29" t="s">
        <v>314</v>
      </c>
      <c r="B656" s="29" t="s">
        <v>315</v>
      </c>
      <c r="C656" s="29" t="s">
        <v>1011</v>
      </c>
      <c r="D656" s="29" t="s">
        <v>1073</v>
      </c>
      <c r="E656" s="29"/>
    </row>
    <row r="657" spans="1:5">
      <c r="A657" s="29" t="s">
        <v>316</v>
      </c>
      <c r="B657" s="29" t="s">
        <v>317</v>
      </c>
      <c r="C657" s="29" t="s">
        <v>1734</v>
      </c>
      <c r="D657" s="29" t="s">
        <v>1074</v>
      </c>
      <c r="E657" s="29"/>
    </row>
    <row r="658" spans="1:5">
      <c r="A658" s="29" t="s">
        <v>316</v>
      </c>
      <c r="B658" s="29" t="s">
        <v>317</v>
      </c>
      <c r="C658" s="29" t="s">
        <v>1464</v>
      </c>
      <c r="D658" s="29" t="s">
        <v>1073</v>
      </c>
      <c r="E658" s="29"/>
    </row>
    <row r="659" spans="1:5">
      <c r="A659" s="29" t="s">
        <v>316</v>
      </c>
      <c r="B659" s="29" t="s">
        <v>317</v>
      </c>
      <c r="C659" s="29" t="s">
        <v>726</v>
      </c>
      <c r="D659" s="29" t="s">
        <v>1073</v>
      </c>
      <c r="E659" s="29"/>
    </row>
    <row r="660" spans="1:5">
      <c r="A660" s="29" t="s">
        <v>316</v>
      </c>
      <c r="B660" s="29" t="s">
        <v>317</v>
      </c>
      <c r="C660" s="29" t="s">
        <v>1735</v>
      </c>
      <c r="D660" s="29" t="s">
        <v>1073</v>
      </c>
      <c r="E660" s="29"/>
    </row>
    <row r="661" spans="1:5">
      <c r="A661" s="29" t="s">
        <v>316</v>
      </c>
      <c r="B661" s="29" t="s">
        <v>317</v>
      </c>
      <c r="C661" s="29" t="s">
        <v>1463</v>
      </c>
      <c r="D661" s="29" t="s">
        <v>1073</v>
      </c>
      <c r="E661" s="29"/>
    </row>
    <row r="662" spans="1:5">
      <c r="A662" s="29" t="s">
        <v>316</v>
      </c>
      <c r="B662" s="29" t="s">
        <v>317</v>
      </c>
      <c r="C662" s="29" t="s">
        <v>1462</v>
      </c>
      <c r="D662" s="29" t="s">
        <v>1073</v>
      </c>
      <c r="E662" s="29"/>
    </row>
    <row r="663" spans="1:5">
      <c r="A663" s="29" t="s">
        <v>316</v>
      </c>
      <c r="B663" s="29" t="s">
        <v>317</v>
      </c>
      <c r="C663" s="29" t="s">
        <v>965</v>
      </c>
      <c r="D663" s="29" t="s">
        <v>1074</v>
      </c>
      <c r="E663" s="29">
        <v>10</v>
      </c>
    </row>
    <row r="664" spans="1:5">
      <c r="A664" s="29" t="s">
        <v>316</v>
      </c>
      <c r="B664" s="29" t="s">
        <v>317</v>
      </c>
      <c r="C664" s="29" t="s">
        <v>1461</v>
      </c>
      <c r="D664" s="29" t="s">
        <v>1073</v>
      </c>
      <c r="E664" s="29"/>
    </row>
    <row r="665" spans="1:5">
      <c r="A665" s="29" t="s">
        <v>316</v>
      </c>
      <c r="B665" s="29" t="s">
        <v>317</v>
      </c>
      <c r="C665" s="29" t="s">
        <v>969</v>
      </c>
      <c r="D665" s="29" t="s">
        <v>1073</v>
      </c>
      <c r="E665" s="29"/>
    </row>
    <row r="666" spans="1:5">
      <c r="A666" s="29" t="s">
        <v>316</v>
      </c>
      <c r="B666" s="29" t="s">
        <v>317</v>
      </c>
      <c r="C666" s="29" t="s">
        <v>981</v>
      </c>
      <c r="D666" s="29" t="s">
        <v>1074</v>
      </c>
      <c r="E666" s="29"/>
    </row>
    <row r="667" spans="1:5">
      <c r="A667" s="29" t="s">
        <v>316</v>
      </c>
      <c r="B667" s="29" t="s">
        <v>317</v>
      </c>
      <c r="C667" s="29" t="s">
        <v>982</v>
      </c>
      <c r="D667" s="29" t="s">
        <v>1074</v>
      </c>
      <c r="E667" s="29"/>
    </row>
    <row r="668" spans="1:5">
      <c r="A668" s="29" t="s">
        <v>316</v>
      </c>
      <c r="B668" s="29" t="s">
        <v>317</v>
      </c>
      <c r="C668" s="29" t="s">
        <v>997</v>
      </c>
      <c r="D668" s="29" t="s">
        <v>1074</v>
      </c>
      <c r="E668" s="29"/>
    </row>
    <row r="669" spans="1:5">
      <c r="A669" s="29" t="s">
        <v>316</v>
      </c>
      <c r="B669" s="29" t="s">
        <v>317</v>
      </c>
      <c r="C669" s="29" t="s">
        <v>1459</v>
      </c>
      <c r="D669" s="29" t="s">
        <v>1074</v>
      </c>
      <c r="E669" s="29"/>
    </row>
    <row r="670" spans="1:5">
      <c r="A670" s="29" t="s">
        <v>316</v>
      </c>
      <c r="B670" s="29" t="s">
        <v>317</v>
      </c>
      <c r="C670" s="29" t="s">
        <v>1013</v>
      </c>
      <c r="D670" s="29" t="s">
        <v>1074</v>
      </c>
      <c r="E670" s="29"/>
    </row>
    <row r="671" spans="1:5">
      <c r="A671" s="29" t="s">
        <v>316</v>
      </c>
      <c r="B671" s="29" t="s">
        <v>317</v>
      </c>
      <c r="C671" s="29" t="s">
        <v>1015</v>
      </c>
      <c r="D671" s="29" t="s">
        <v>1074</v>
      </c>
      <c r="E671" s="29"/>
    </row>
    <row r="672" spans="1:5">
      <c r="A672" s="29" t="s">
        <v>318</v>
      </c>
      <c r="B672" s="29" t="s">
        <v>319</v>
      </c>
      <c r="C672" s="29" t="s">
        <v>1458</v>
      </c>
      <c r="D672" s="29" t="s">
        <v>1073</v>
      </c>
      <c r="E672" s="29"/>
    </row>
    <row r="673" spans="1:5">
      <c r="A673" s="29" t="s">
        <v>318</v>
      </c>
      <c r="B673" s="29" t="s">
        <v>319</v>
      </c>
      <c r="C673" s="29" t="s">
        <v>1456</v>
      </c>
      <c r="D673" s="29" t="s">
        <v>1073</v>
      </c>
      <c r="E673" s="29"/>
    </row>
    <row r="674" spans="1:5">
      <c r="A674" s="29" t="s">
        <v>318</v>
      </c>
      <c r="B674" s="29" t="s">
        <v>319</v>
      </c>
      <c r="C674" s="29" t="s">
        <v>799</v>
      </c>
      <c r="D674" s="29" t="s">
        <v>1093</v>
      </c>
      <c r="E674" s="29"/>
    </row>
    <row r="675" spans="1:5">
      <c r="A675" s="29" t="s">
        <v>318</v>
      </c>
      <c r="B675" s="29" t="s">
        <v>319</v>
      </c>
      <c r="C675" s="29" t="s">
        <v>820</v>
      </c>
      <c r="D675" s="29" t="s">
        <v>1073</v>
      </c>
      <c r="E675" s="29"/>
    </row>
    <row r="676" spans="1:5">
      <c r="A676" s="29" t="s">
        <v>318</v>
      </c>
      <c r="B676" s="29" t="s">
        <v>319</v>
      </c>
      <c r="C676" s="29" t="s">
        <v>876</v>
      </c>
      <c r="D676" s="29" t="s">
        <v>1074</v>
      </c>
      <c r="E676" s="29"/>
    </row>
    <row r="677" spans="1:5">
      <c r="A677" s="29" t="s">
        <v>318</v>
      </c>
      <c r="B677" s="29" t="s">
        <v>319</v>
      </c>
      <c r="C677" s="29" t="s">
        <v>884</v>
      </c>
      <c r="D677" s="29" t="s">
        <v>1073</v>
      </c>
      <c r="E677" s="29"/>
    </row>
    <row r="678" spans="1:5">
      <c r="A678" s="29" t="s">
        <v>318</v>
      </c>
      <c r="B678" s="29" t="s">
        <v>319</v>
      </c>
      <c r="C678" s="29" t="s">
        <v>900</v>
      </c>
      <c r="D678" s="29" t="s">
        <v>1073</v>
      </c>
      <c r="E678" s="29"/>
    </row>
    <row r="679" spans="1:5">
      <c r="A679" s="29" t="s">
        <v>318</v>
      </c>
      <c r="B679" s="29" t="s">
        <v>319</v>
      </c>
      <c r="C679" s="29" t="s">
        <v>902</v>
      </c>
      <c r="D679" s="29" t="s">
        <v>1074</v>
      </c>
      <c r="E679" s="29"/>
    </row>
    <row r="680" spans="1:5">
      <c r="A680" s="29" t="s">
        <v>318</v>
      </c>
      <c r="B680" s="29" t="s">
        <v>319</v>
      </c>
      <c r="C680" s="29" t="s">
        <v>906</v>
      </c>
      <c r="D680" s="29" t="s">
        <v>1074</v>
      </c>
      <c r="E680" s="29"/>
    </row>
    <row r="681" spans="1:5">
      <c r="A681" s="29" t="s">
        <v>318</v>
      </c>
      <c r="B681" s="29" t="s">
        <v>319</v>
      </c>
      <c r="C681" s="29" t="s">
        <v>908</v>
      </c>
      <c r="D681" s="29" t="s">
        <v>1074</v>
      </c>
      <c r="E681" s="29"/>
    </row>
    <row r="682" spans="1:5">
      <c r="A682" s="29" t="s">
        <v>318</v>
      </c>
      <c r="B682" s="29" t="s">
        <v>319</v>
      </c>
      <c r="C682" s="29" t="s">
        <v>909</v>
      </c>
      <c r="D682" s="29" t="s">
        <v>1095</v>
      </c>
      <c r="E682" s="29"/>
    </row>
    <row r="683" spans="1:5">
      <c r="A683" s="29" t="s">
        <v>320</v>
      </c>
      <c r="B683" s="29" t="s">
        <v>321</v>
      </c>
      <c r="C683" s="29" t="s">
        <v>470</v>
      </c>
      <c r="D683" s="29" t="s">
        <v>1074</v>
      </c>
      <c r="E683" s="29"/>
    </row>
    <row r="684" spans="1:5">
      <c r="A684" s="29" t="s">
        <v>320</v>
      </c>
      <c r="B684" s="29" t="s">
        <v>321</v>
      </c>
      <c r="C684" s="29" t="s">
        <v>1736</v>
      </c>
      <c r="D684" s="29" t="s">
        <v>1112</v>
      </c>
      <c r="E684" s="29"/>
    </row>
    <row r="685" spans="1:5">
      <c r="A685" s="29" t="s">
        <v>320</v>
      </c>
      <c r="B685" s="29" t="s">
        <v>321</v>
      </c>
      <c r="C685" s="29" t="s">
        <v>1453</v>
      </c>
      <c r="D685" s="29" t="s">
        <v>1073</v>
      </c>
      <c r="E685" s="29"/>
    </row>
    <row r="686" spans="1:5">
      <c r="A686" s="29" t="s">
        <v>320</v>
      </c>
      <c r="B686" s="29" t="s">
        <v>321</v>
      </c>
      <c r="C686" s="29" t="s">
        <v>668</v>
      </c>
      <c r="D686" s="29" t="s">
        <v>1175</v>
      </c>
      <c r="E686" s="29"/>
    </row>
    <row r="687" spans="1:5">
      <c r="A687" s="29" t="s">
        <v>320</v>
      </c>
      <c r="B687" s="29" t="s">
        <v>321</v>
      </c>
      <c r="C687" s="29" t="s">
        <v>678</v>
      </c>
      <c r="D687" s="29" t="s">
        <v>1073</v>
      </c>
      <c r="E687" s="29"/>
    </row>
    <row r="688" spans="1:5">
      <c r="A688" s="29" t="s">
        <v>320</v>
      </c>
      <c r="B688" s="29" t="s">
        <v>321</v>
      </c>
      <c r="C688" s="29" t="s">
        <v>680</v>
      </c>
      <c r="D688" s="29" t="s">
        <v>1073</v>
      </c>
      <c r="E688" s="29"/>
    </row>
    <row r="689" spans="1:5">
      <c r="A689" s="29" t="s">
        <v>320</v>
      </c>
      <c r="B689" s="29" t="s">
        <v>321</v>
      </c>
      <c r="C689" s="29" t="s">
        <v>702</v>
      </c>
      <c r="D689" s="29" t="s">
        <v>1073</v>
      </c>
      <c r="E689" s="29"/>
    </row>
    <row r="690" spans="1:5">
      <c r="A690" s="29" t="s">
        <v>320</v>
      </c>
      <c r="B690" s="29" t="s">
        <v>321</v>
      </c>
      <c r="C690" s="29" t="s">
        <v>710</v>
      </c>
      <c r="D690" s="29" t="s">
        <v>1073</v>
      </c>
      <c r="E690" s="29"/>
    </row>
    <row r="691" spans="1:5">
      <c r="A691" s="29" t="s">
        <v>320</v>
      </c>
      <c r="B691" s="29" t="s">
        <v>321</v>
      </c>
      <c r="C691" s="29" t="s">
        <v>755</v>
      </c>
      <c r="D691" s="29" t="s">
        <v>1073</v>
      </c>
      <c r="E691" s="29"/>
    </row>
    <row r="692" spans="1:5">
      <c r="A692" s="29" t="s">
        <v>320</v>
      </c>
      <c r="B692" s="29" t="s">
        <v>321</v>
      </c>
      <c r="C692" s="29" t="s">
        <v>761</v>
      </c>
      <c r="D692" s="29" t="s">
        <v>1073</v>
      </c>
      <c r="E692" s="29"/>
    </row>
    <row r="693" spans="1:5">
      <c r="A693" s="29" t="s">
        <v>320</v>
      </c>
      <c r="B693" s="29" t="s">
        <v>321</v>
      </c>
      <c r="C693" s="29" t="s">
        <v>1451</v>
      </c>
      <c r="D693" s="29" t="s">
        <v>1073</v>
      </c>
      <c r="E693" s="29"/>
    </row>
    <row r="694" spans="1:5">
      <c r="A694" s="29" t="s">
        <v>320</v>
      </c>
      <c r="B694" s="29" t="s">
        <v>321</v>
      </c>
      <c r="C694" s="29" t="s">
        <v>1024</v>
      </c>
      <c r="D694" s="29" t="s">
        <v>1073</v>
      </c>
      <c r="E694" s="29"/>
    </row>
    <row r="695" spans="1:5">
      <c r="A695" s="29" t="s">
        <v>322</v>
      </c>
      <c r="B695" s="29" t="s">
        <v>323</v>
      </c>
      <c r="C695" s="29" t="s">
        <v>473</v>
      </c>
      <c r="D695" s="29" t="s">
        <v>1073</v>
      </c>
      <c r="E695" s="29"/>
    </row>
    <row r="696" spans="1:5">
      <c r="A696" s="29" t="s">
        <v>322</v>
      </c>
      <c r="B696" s="29" t="s">
        <v>323</v>
      </c>
      <c r="C696" s="29" t="s">
        <v>1448</v>
      </c>
      <c r="D696" s="29" t="s">
        <v>1091</v>
      </c>
      <c r="E696" s="29"/>
    </row>
    <row r="697" spans="1:5">
      <c r="A697" s="29" t="s">
        <v>322</v>
      </c>
      <c r="B697" s="29" t="s">
        <v>323</v>
      </c>
      <c r="C697" s="29" t="s">
        <v>602</v>
      </c>
      <c r="D697" s="29" t="s">
        <v>1073</v>
      </c>
      <c r="E697" s="29"/>
    </row>
    <row r="698" spans="1:5">
      <c r="A698" s="29" t="s">
        <v>322</v>
      </c>
      <c r="B698" s="29" t="s">
        <v>323</v>
      </c>
      <c r="C698" s="29" t="s">
        <v>1737</v>
      </c>
      <c r="D698" s="29" t="s">
        <v>1398</v>
      </c>
      <c r="E698" s="29"/>
    </row>
    <row r="699" spans="1:5">
      <c r="A699" s="29" t="s">
        <v>322</v>
      </c>
      <c r="B699" s="29" t="s">
        <v>323</v>
      </c>
      <c r="C699" s="29" t="s">
        <v>1446</v>
      </c>
      <c r="D699" s="29" t="s">
        <v>1073</v>
      </c>
      <c r="E699" s="29"/>
    </row>
    <row r="700" spans="1:5">
      <c r="A700" s="29" t="s">
        <v>322</v>
      </c>
      <c r="B700" s="29" t="s">
        <v>323</v>
      </c>
      <c r="C700" s="29" t="s">
        <v>638</v>
      </c>
      <c r="D700" s="29" t="s">
        <v>1073</v>
      </c>
      <c r="E700" s="29"/>
    </row>
    <row r="701" spans="1:5">
      <c r="A701" s="29" t="s">
        <v>322</v>
      </c>
      <c r="B701" s="29" t="s">
        <v>323</v>
      </c>
      <c r="C701" s="29" t="s">
        <v>647</v>
      </c>
      <c r="D701" s="29" t="s">
        <v>1074</v>
      </c>
      <c r="E701" s="29"/>
    </row>
    <row r="702" spans="1:5">
      <c r="A702" s="29" t="s">
        <v>322</v>
      </c>
      <c r="B702" s="29" t="s">
        <v>323</v>
      </c>
      <c r="C702" s="29" t="s">
        <v>1445</v>
      </c>
      <c r="D702" s="29" t="s">
        <v>1080</v>
      </c>
      <c r="E702" s="29"/>
    </row>
    <row r="703" spans="1:5">
      <c r="A703" s="29" t="s">
        <v>322</v>
      </c>
      <c r="B703" s="29" t="s">
        <v>323</v>
      </c>
      <c r="C703" s="29" t="s">
        <v>1738</v>
      </c>
      <c r="D703" s="29" t="s">
        <v>1398</v>
      </c>
      <c r="E703" s="29"/>
    </row>
    <row r="704" spans="1:5">
      <c r="A704" s="29" t="s">
        <v>322</v>
      </c>
      <c r="B704" s="29" t="s">
        <v>323</v>
      </c>
      <c r="C704" s="29" t="s">
        <v>1739</v>
      </c>
      <c r="D704" s="29" t="s">
        <v>1074</v>
      </c>
      <c r="E704" s="29"/>
    </row>
    <row r="705" spans="1:5">
      <c r="A705" s="29" t="s">
        <v>322</v>
      </c>
      <c r="B705" s="29" t="s">
        <v>323</v>
      </c>
      <c r="C705" s="29" t="s">
        <v>664</v>
      </c>
      <c r="D705" s="29" t="s">
        <v>1073</v>
      </c>
      <c r="E705" s="29"/>
    </row>
    <row r="706" spans="1:5">
      <c r="A706" s="29" t="s">
        <v>322</v>
      </c>
      <c r="B706" s="29" t="s">
        <v>323</v>
      </c>
      <c r="C706" s="29" t="s">
        <v>1740</v>
      </c>
      <c r="D706" s="29" t="s">
        <v>1074</v>
      </c>
      <c r="E706" s="29"/>
    </row>
    <row r="707" spans="1:5">
      <c r="A707" s="29" t="s">
        <v>322</v>
      </c>
      <c r="B707" s="29" t="s">
        <v>323</v>
      </c>
      <c r="C707" s="29" t="s">
        <v>1444</v>
      </c>
      <c r="D707" s="29" t="s">
        <v>1098</v>
      </c>
      <c r="E707" s="29"/>
    </row>
    <row r="708" spans="1:5">
      <c r="A708" s="29" t="s">
        <v>322</v>
      </c>
      <c r="B708" s="29" t="s">
        <v>323</v>
      </c>
      <c r="C708" s="29" t="s">
        <v>726</v>
      </c>
      <c r="D708" s="29" t="s">
        <v>1073</v>
      </c>
      <c r="E708" s="29"/>
    </row>
    <row r="709" spans="1:5">
      <c r="A709" s="29" t="s">
        <v>322</v>
      </c>
      <c r="B709" s="29" t="s">
        <v>323</v>
      </c>
      <c r="C709" s="29" t="s">
        <v>1741</v>
      </c>
      <c r="D709" s="29" t="s">
        <v>1679</v>
      </c>
      <c r="E709" s="29"/>
    </row>
    <row r="710" spans="1:5">
      <c r="A710" s="29" t="s">
        <v>322</v>
      </c>
      <c r="B710" s="29" t="s">
        <v>323</v>
      </c>
      <c r="C710" s="29" t="s">
        <v>1742</v>
      </c>
      <c r="D710" s="29" t="s">
        <v>1679</v>
      </c>
      <c r="E710" s="29"/>
    </row>
    <row r="711" spans="1:5">
      <c r="A711" s="29" t="s">
        <v>322</v>
      </c>
      <c r="B711" s="29" t="s">
        <v>323</v>
      </c>
      <c r="C711" s="29" t="s">
        <v>1743</v>
      </c>
      <c r="D711" s="29" t="s">
        <v>1398</v>
      </c>
      <c r="E711" s="29"/>
    </row>
    <row r="712" spans="1:5">
      <c r="A712" s="29" t="s">
        <v>322</v>
      </c>
      <c r="B712" s="29" t="s">
        <v>323</v>
      </c>
      <c r="C712" s="29" t="s">
        <v>740</v>
      </c>
      <c r="D712" s="29" t="s">
        <v>1073</v>
      </c>
      <c r="E712" s="29"/>
    </row>
    <row r="713" spans="1:5">
      <c r="A713" s="29" t="s">
        <v>322</v>
      </c>
      <c r="B713" s="29" t="s">
        <v>323</v>
      </c>
      <c r="C713" s="29" t="s">
        <v>1442</v>
      </c>
      <c r="D713" s="29" t="s">
        <v>1073</v>
      </c>
      <c r="E713" s="29">
        <v>117.36</v>
      </c>
    </row>
    <row r="714" spans="1:5">
      <c r="A714" s="29" t="s">
        <v>322</v>
      </c>
      <c r="B714" s="29" t="s">
        <v>323</v>
      </c>
      <c r="C714" s="29" t="s">
        <v>765</v>
      </c>
      <c r="D714" s="29" t="s">
        <v>1073</v>
      </c>
      <c r="E714" s="29"/>
    </row>
    <row r="715" spans="1:5">
      <c r="A715" s="29" t="s">
        <v>322</v>
      </c>
      <c r="B715" s="29" t="s">
        <v>323</v>
      </c>
      <c r="C715" s="29" t="s">
        <v>1441</v>
      </c>
      <c r="D715" s="29" t="s">
        <v>1098</v>
      </c>
      <c r="E715" s="29"/>
    </row>
    <row r="716" spans="1:5">
      <c r="A716" s="29" t="s">
        <v>322</v>
      </c>
      <c r="B716" s="29" t="s">
        <v>323</v>
      </c>
      <c r="C716" s="29" t="s">
        <v>827</v>
      </c>
      <c r="D716" s="29" t="s">
        <v>1073</v>
      </c>
      <c r="E716" s="29"/>
    </row>
    <row r="717" spans="1:5">
      <c r="A717" s="29" t="s">
        <v>322</v>
      </c>
      <c r="B717" s="29" t="s">
        <v>323</v>
      </c>
      <c r="C717" s="29" t="s">
        <v>832</v>
      </c>
      <c r="D717" s="29" t="s">
        <v>1398</v>
      </c>
      <c r="E717" s="29"/>
    </row>
    <row r="718" spans="1:5">
      <c r="A718" s="29" t="s">
        <v>322</v>
      </c>
      <c r="B718" s="29" t="s">
        <v>323</v>
      </c>
      <c r="C718" s="29" t="s">
        <v>880</v>
      </c>
      <c r="D718" s="29" t="s">
        <v>1073</v>
      </c>
      <c r="E718" s="29"/>
    </row>
    <row r="719" spans="1:5">
      <c r="A719" s="29" t="s">
        <v>322</v>
      </c>
      <c r="B719" s="29" t="s">
        <v>323</v>
      </c>
      <c r="C719" s="29" t="s">
        <v>557</v>
      </c>
      <c r="D719" s="29" t="s">
        <v>1073</v>
      </c>
      <c r="E719" s="29"/>
    </row>
    <row r="720" spans="1:5">
      <c r="A720" s="29" t="s">
        <v>322</v>
      </c>
      <c r="B720" s="29" t="s">
        <v>323</v>
      </c>
      <c r="C720" s="29" t="s">
        <v>557</v>
      </c>
      <c r="D720" s="29" t="s">
        <v>1074</v>
      </c>
      <c r="E720" s="29"/>
    </row>
    <row r="721" spans="1:5">
      <c r="A721" s="29" t="s">
        <v>322</v>
      </c>
      <c r="B721" s="29" t="s">
        <v>323</v>
      </c>
      <c r="C721" s="29" t="s">
        <v>891</v>
      </c>
      <c r="D721" s="29" t="s">
        <v>1073</v>
      </c>
      <c r="E721" s="29"/>
    </row>
    <row r="722" spans="1:5">
      <c r="A722" s="29" t="s">
        <v>322</v>
      </c>
      <c r="B722" s="29" t="s">
        <v>323</v>
      </c>
      <c r="C722" s="29" t="s">
        <v>892</v>
      </c>
      <c r="D722" s="29" t="s">
        <v>1073</v>
      </c>
      <c r="E722" s="29"/>
    </row>
    <row r="723" spans="1:5">
      <c r="A723" s="29" t="s">
        <v>322</v>
      </c>
      <c r="B723" s="29" t="s">
        <v>323</v>
      </c>
      <c r="C723" s="29" t="s">
        <v>894</v>
      </c>
      <c r="D723" s="29" t="s">
        <v>1073</v>
      </c>
      <c r="E723" s="29"/>
    </row>
    <row r="724" spans="1:5">
      <c r="A724" s="29" t="s">
        <v>322</v>
      </c>
      <c r="B724" s="29" t="s">
        <v>323</v>
      </c>
      <c r="C724" s="29" t="s">
        <v>903</v>
      </c>
      <c r="D724" s="29" t="s">
        <v>1073</v>
      </c>
      <c r="E724" s="29"/>
    </row>
    <row r="725" spans="1:5">
      <c r="A725" s="29" t="s">
        <v>322</v>
      </c>
      <c r="B725" s="29" t="s">
        <v>323</v>
      </c>
      <c r="C725" s="29" t="s">
        <v>1440</v>
      </c>
      <c r="D725" s="29" t="s">
        <v>1073</v>
      </c>
      <c r="E725" s="29"/>
    </row>
    <row r="726" spans="1:5">
      <c r="A726" s="29" t="s">
        <v>322</v>
      </c>
      <c r="B726" s="29" t="s">
        <v>323</v>
      </c>
      <c r="C726" s="29" t="s">
        <v>932</v>
      </c>
      <c r="D726" s="29" t="s">
        <v>1073</v>
      </c>
      <c r="E726" s="29"/>
    </row>
    <row r="727" spans="1:5">
      <c r="A727" s="29" t="s">
        <v>322</v>
      </c>
      <c r="B727" s="29" t="s">
        <v>323</v>
      </c>
      <c r="C727" s="29" t="s">
        <v>937</v>
      </c>
      <c r="D727" s="29" t="s">
        <v>1074</v>
      </c>
      <c r="E727" s="29"/>
    </row>
    <row r="728" spans="1:5">
      <c r="A728" s="29" t="s">
        <v>322</v>
      </c>
      <c r="B728" s="29" t="s">
        <v>323</v>
      </c>
      <c r="C728" s="29" t="s">
        <v>944</v>
      </c>
      <c r="D728" s="29" t="s">
        <v>1074</v>
      </c>
      <c r="E728" s="29"/>
    </row>
    <row r="729" spans="1:5">
      <c r="A729" s="29" t="s">
        <v>322</v>
      </c>
      <c r="B729" s="29" t="s">
        <v>323</v>
      </c>
      <c r="C729" s="29" t="s">
        <v>965</v>
      </c>
      <c r="D729" s="29" t="s">
        <v>1073</v>
      </c>
      <c r="E729" s="29"/>
    </row>
    <row r="730" spans="1:5">
      <c r="A730" s="29" t="s">
        <v>322</v>
      </c>
      <c r="B730" s="29" t="s">
        <v>323</v>
      </c>
      <c r="C730" s="29" t="s">
        <v>1367</v>
      </c>
      <c r="D730" s="29" t="s">
        <v>1073</v>
      </c>
      <c r="E730" s="29"/>
    </row>
    <row r="731" spans="1:5">
      <c r="A731" s="29" t="s">
        <v>322</v>
      </c>
      <c r="B731" s="29" t="s">
        <v>323</v>
      </c>
      <c r="C731" s="29" t="s">
        <v>989</v>
      </c>
      <c r="D731" s="29" t="s">
        <v>1073</v>
      </c>
      <c r="E731" s="29"/>
    </row>
    <row r="732" spans="1:5">
      <c r="A732" s="29" t="s">
        <v>322</v>
      </c>
      <c r="B732" s="29" t="s">
        <v>323</v>
      </c>
      <c r="C732" s="29" t="s">
        <v>1439</v>
      </c>
      <c r="D732" s="29" t="s">
        <v>1073</v>
      </c>
      <c r="E732" s="29">
        <v>8000</v>
      </c>
    </row>
    <row r="733" spans="1:5">
      <c r="A733" s="29" t="s">
        <v>322</v>
      </c>
      <c r="B733" s="29" t="s">
        <v>323</v>
      </c>
      <c r="C733" s="29" t="s">
        <v>990</v>
      </c>
      <c r="D733" s="29" t="s">
        <v>1191</v>
      </c>
      <c r="E733" s="29"/>
    </row>
    <row r="734" spans="1:5">
      <c r="A734" s="29" t="s">
        <v>322</v>
      </c>
      <c r="B734" s="29" t="s">
        <v>323</v>
      </c>
      <c r="C734" s="29" t="s">
        <v>990</v>
      </c>
      <c r="D734" s="29" t="s">
        <v>1073</v>
      </c>
      <c r="E734" s="29"/>
    </row>
    <row r="735" spans="1:5">
      <c r="A735" s="29" t="s">
        <v>322</v>
      </c>
      <c r="B735" s="29" t="s">
        <v>323</v>
      </c>
      <c r="C735" s="29" t="s">
        <v>990</v>
      </c>
      <c r="D735" s="29" t="s">
        <v>1175</v>
      </c>
      <c r="E735" s="29"/>
    </row>
    <row r="736" spans="1:5">
      <c r="A736" s="29" t="s">
        <v>322</v>
      </c>
      <c r="B736" s="29" t="s">
        <v>323</v>
      </c>
      <c r="C736" s="29" t="s">
        <v>990</v>
      </c>
      <c r="D736" s="29" t="s">
        <v>1074</v>
      </c>
      <c r="E736" s="29">
        <v>8000</v>
      </c>
    </row>
    <row r="737" spans="1:5">
      <c r="A737" s="29" t="s">
        <v>322</v>
      </c>
      <c r="B737" s="29" t="s">
        <v>323</v>
      </c>
      <c r="C737" s="29" t="s">
        <v>1011</v>
      </c>
      <c r="D737" s="29" t="s">
        <v>1074</v>
      </c>
      <c r="E737" s="29"/>
    </row>
    <row r="738" spans="1:5">
      <c r="A738" s="29" t="s">
        <v>322</v>
      </c>
      <c r="B738" s="29" t="s">
        <v>323</v>
      </c>
      <c r="C738" s="29" t="s">
        <v>1012</v>
      </c>
      <c r="D738" s="29" t="s">
        <v>1073</v>
      </c>
      <c r="E738" s="29"/>
    </row>
    <row r="739" spans="1:5">
      <c r="A739" s="29" t="s">
        <v>322</v>
      </c>
      <c r="B739" s="29" t="s">
        <v>323</v>
      </c>
      <c r="C739" s="29" t="s">
        <v>1025</v>
      </c>
      <c r="D739" s="29" t="s">
        <v>1098</v>
      </c>
      <c r="E739" s="29"/>
    </row>
    <row r="740" spans="1:5">
      <c r="A740" s="29" t="s">
        <v>322</v>
      </c>
      <c r="B740" s="29" t="s">
        <v>323</v>
      </c>
      <c r="C740" s="29" t="s">
        <v>584</v>
      </c>
      <c r="D740" s="29" t="s">
        <v>1098</v>
      </c>
      <c r="E740" s="29"/>
    </row>
    <row r="741" spans="1:5">
      <c r="A741" s="29" t="s">
        <v>324</v>
      </c>
      <c r="B741" s="29" t="s">
        <v>325</v>
      </c>
      <c r="C741" s="29" t="s">
        <v>493</v>
      </c>
      <c r="D741" s="29" t="s">
        <v>1101</v>
      </c>
      <c r="E741" s="29"/>
    </row>
    <row r="742" spans="1:5">
      <c r="A742" s="29" t="s">
        <v>324</v>
      </c>
      <c r="B742" s="29" t="s">
        <v>325</v>
      </c>
      <c r="C742" s="29" t="s">
        <v>694</v>
      </c>
      <c r="D742" s="29" t="s">
        <v>1073</v>
      </c>
      <c r="E742" s="29"/>
    </row>
    <row r="743" spans="1:5">
      <c r="A743" s="29" t="s">
        <v>324</v>
      </c>
      <c r="B743" s="29" t="s">
        <v>325</v>
      </c>
      <c r="C743" s="29" t="s">
        <v>702</v>
      </c>
      <c r="D743" s="29" t="s">
        <v>1101</v>
      </c>
      <c r="E743" s="29"/>
    </row>
    <row r="744" spans="1:5">
      <c r="A744" s="29" t="s">
        <v>324</v>
      </c>
      <c r="B744" s="29" t="s">
        <v>325</v>
      </c>
      <c r="C744" s="29" t="s">
        <v>702</v>
      </c>
      <c r="D744" s="29" t="s">
        <v>1073</v>
      </c>
      <c r="E744" s="29"/>
    </row>
    <row r="745" spans="1:5">
      <c r="A745" s="29" t="s">
        <v>324</v>
      </c>
      <c r="B745" s="29" t="s">
        <v>325</v>
      </c>
      <c r="C745" s="29" t="s">
        <v>705</v>
      </c>
      <c r="D745" s="29" t="s">
        <v>1191</v>
      </c>
      <c r="E745" s="29"/>
    </row>
    <row r="746" spans="1:5">
      <c r="A746" s="29" t="s">
        <v>324</v>
      </c>
      <c r="B746" s="29" t="s">
        <v>325</v>
      </c>
      <c r="C746" s="29" t="s">
        <v>705</v>
      </c>
      <c r="D746" s="29" t="s">
        <v>1074</v>
      </c>
      <c r="E746" s="29"/>
    </row>
    <row r="747" spans="1:5">
      <c r="A747" s="29" t="s">
        <v>324</v>
      </c>
      <c r="B747" s="29" t="s">
        <v>325</v>
      </c>
      <c r="C747" s="29" t="s">
        <v>707</v>
      </c>
      <c r="D747" s="29" t="s">
        <v>1073</v>
      </c>
      <c r="E747" s="29"/>
    </row>
    <row r="748" spans="1:5">
      <c r="A748" s="29" t="s">
        <v>324</v>
      </c>
      <c r="B748" s="29" t="s">
        <v>325</v>
      </c>
      <c r="C748" s="29" t="s">
        <v>707</v>
      </c>
      <c r="D748" s="29" t="s">
        <v>1074</v>
      </c>
      <c r="E748" s="29"/>
    </row>
    <row r="749" spans="1:5">
      <c r="A749" s="29" t="s">
        <v>324</v>
      </c>
      <c r="B749" s="29" t="s">
        <v>325</v>
      </c>
      <c r="C749" s="29" t="s">
        <v>710</v>
      </c>
      <c r="D749" s="29" t="s">
        <v>1073</v>
      </c>
      <c r="E749" s="29"/>
    </row>
    <row r="750" spans="1:5">
      <c r="A750" s="29" t="s">
        <v>324</v>
      </c>
      <c r="B750" s="29" t="s">
        <v>325</v>
      </c>
      <c r="C750" s="29" t="s">
        <v>720</v>
      </c>
      <c r="D750" s="29" t="s">
        <v>1073</v>
      </c>
      <c r="E750" s="29"/>
    </row>
    <row r="751" spans="1:5">
      <c r="A751" s="29" t="s">
        <v>324</v>
      </c>
      <c r="B751" s="29" t="s">
        <v>325</v>
      </c>
      <c r="C751" s="29" t="s">
        <v>726</v>
      </c>
      <c r="D751" s="29" t="s">
        <v>1073</v>
      </c>
      <c r="E751" s="29"/>
    </row>
    <row r="752" spans="1:5">
      <c r="A752" s="29" t="s">
        <v>324</v>
      </c>
      <c r="B752" s="29" t="s">
        <v>325</v>
      </c>
      <c r="C752" s="29" t="s">
        <v>517</v>
      </c>
      <c r="D752" s="29" t="s">
        <v>1075</v>
      </c>
      <c r="E752" s="29"/>
    </row>
    <row r="753" spans="1:5">
      <c r="A753" s="29" t="s">
        <v>324</v>
      </c>
      <c r="B753" s="29" t="s">
        <v>325</v>
      </c>
      <c r="C753" s="29" t="s">
        <v>1438</v>
      </c>
      <c r="D753" s="29" t="s">
        <v>1073</v>
      </c>
      <c r="E753" s="29"/>
    </row>
    <row r="754" spans="1:5">
      <c r="A754" s="29" t="s">
        <v>324</v>
      </c>
      <c r="B754" s="29" t="s">
        <v>325</v>
      </c>
      <c r="C754" s="29" t="s">
        <v>523</v>
      </c>
      <c r="D754" s="29" t="s">
        <v>1098</v>
      </c>
      <c r="E754" s="29"/>
    </row>
    <row r="755" spans="1:5">
      <c r="A755" s="29" t="s">
        <v>324</v>
      </c>
      <c r="B755" s="29" t="s">
        <v>325</v>
      </c>
      <c r="C755" s="29" t="s">
        <v>757</v>
      </c>
      <c r="D755" s="29" t="s">
        <v>1073</v>
      </c>
      <c r="E755" s="29"/>
    </row>
    <row r="756" spans="1:5">
      <c r="A756" s="29" t="s">
        <v>324</v>
      </c>
      <c r="B756" s="29" t="s">
        <v>325</v>
      </c>
      <c r="C756" s="29" t="s">
        <v>761</v>
      </c>
      <c r="D756" s="29" t="s">
        <v>1073</v>
      </c>
      <c r="E756" s="29"/>
    </row>
    <row r="757" spans="1:5">
      <c r="A757" s="29" t="s">
        <v>324</v>
      </c>
      <c r="B757" s="29" t="s">
        <v>325</v>
      </c>
      <c r="C757" s="29" t="s">
        <v>1437</v>
      </c>
      <c r="D757" s="29" t="s">
        <v>1073</v>
      </c>
      <c r="E757" s="29"/>
    </row>
    <row r="758" spans="1:5">
      <c r="A758" s="29" t="s">
        <v>324</v>
      </c>
      <c r="B758" s="29" t="s">
        <v>325</v>
      </c>
      <c r="C758" s="29" t="s">
        <v>776</v>
      </c>
      <c r="D758" s="29" t="s">
        <v>1073</v>
      </c>
      <c r="E758" s="29"/>
    </row>
    <row r="759" spans="1:5">
      <c r="A759" s="29" t="s">
        <v>324</v>
      </c>
      <c r="B759" s="29" t="s">
        <v>325</v>
      </c>
      <c r="C759" s="29" t="s">
        <v>777</v>
      </c>
      <c r="D759" s="29" t="s">
        <v>1436</v>
      </c>
      <c r="E759" s="29">
        <v>4056.54</v>
      </c>
    </row>
    <row r="760" spans="1:5">
      <c r="A760" s="29" t="s">
        <v>324</v>
      </c>
      <c r="B760" s="29" t="s">
        <v>325</v>
      </c>
      <c r="C760" s="29" t="s">
        <v>779</v>
      </c>
      <c r="D760" s="29" t="s">
        <v>1073</v>
      </c>
      <c r="E760" s="29"/>
    </row>
    <row r="761" spans="1:5">
      <c r="A761" s="29" t="s">
        <v>324</v>
      </c>
      <c r="B761" s="29" t="s">
        <v>325</v>
      </c>
      <c r="C761" s="29" t="s">
        <v>782</v>
      </c>
      <c r="D761" s="29" t="s">
        <v>1073</v>
      </c>
      <c r="E761" s="29"/>
    </row>
    <row r="762" spans="1:5">
      <c r="A762" s="29" t="s">
        <v>324</v>
      </c>
      <c r="B762" s="29" t="s">
        <v>325</v>
      </c>
      <c r="C762" s="29" t="s">
        <v>785</v>
      </c>
      <c r="D762" s="29" t="s">
        <v>1073</v>
      </c>
      <c r="E762" s="29"/>
    </row>
    <row r="763" spans="1:5">
      <c r="A763" s="29" t="s">
        <v>324</v>
      </c>
      <c r="B763" s="29" t="s">
        <v>325</v>
      </c>
      <c r="C763" s="29" t="s">
        <v>552</v>
      </c>
      <c r="D763" s="29" t="s">
        <v>1075</v>
      </c>
      <c r="E763" s="29"/>
    </row>
    <row r="764" spans="1:5">
      <c r="A764" s="29" t="s">
        <v>324</v>
      </c>
      <c r="B764" s="29" t="s">
        <v>325</v>
      </c>
      <c r="C764" s="29" t="s">
        <v>827</v>
      </c>
      <c r="D764" s="29" t="s">
        <v>1073</v>
      </c>
      <c r="E764" s="29"/>
    </row>
    <row r="765" spans="1:5">
      <c r="A765" s="29" t="s">
        <v>324</v>
      </c>
      <c r="B765" s="29" t="s">
        <v>325</v>
      </c>
      <c r="C765" s="29" t="s">
        <v>830</v>
      </c>
      <c r="D765" s="29" t="s">
        <v>1073</v>
      </c>
      <c r="E765" s="29"/>
    </row>
    <row r="766" spans="1:5">
      <c r="A766" s="29" t="s">
        <v>324</v>
      </c>
      <c r="B766" s="29" t="s">
        <v>325</v>
      </c>
      <c r="C766" s="29" t="s">
        <v>833</v>
      </c>
      <c r="D766" s="29" t="s">
        <v>1073</v>
      </c>
      <c r="E766" s="29"/>
    </row>
    <row r="767" spans="1:5">
      <c r="A767" s="29" t="s">
        <v>324</v>
      </c>
      <c r="B767" s="29" t="s">
        <v>325</v>
      </c>
      <c r="C767" s="29" t="s">
        <v>858</v>
      </c>
      <c r="D767" s="29" t="s">
        <v>1073</v>
      </c>
      <c r="E767" s="29"/>
    </row>
    <row r="768" spans="1:5">
      <c r="A768" s="29" t="s">
        <v>324</v>
      </c>
      <c r="B768" s="29" t="s">
        <v>325</v>
      </c>
      <c r="C768" s="29" t="s">
        <v>864</v>
      </c>
      <c r="D768" s="29" t="s">
        <v>1073</v>
      </c>
      <c r="E768" s="29"/>
    </row>
    <row r="769" spans="1:5">
      <c r="A769" s="29" t="s">
        <v>324</v>
      </c>
      <c r="B769" s="29" t="s">
        <v>325</v>
      </c>
      <c r="C769" s="29" t="s">
        <v>864</v>
      </c>
      <c r="D769" s="29" t="s">
        <v>1074</v>
      </c>
      <c r="E769" s="29"/>
    </row>
    <row r="770" spans="1:5">
      <c r="A770" s="29" t="s">
        <v>324</v>
      </c>
      <c r="B770" s="29" t="s">
        <v>325</v>
      </c>
      <c r="C770" s="29" t="s">
        <v>868</v>
      </c>
      <c r="D770" s="29" t="s">
        <v>1074</v>
      </c>
      <c r="E770" s="29"/>
    </row>
    <row r="771" spans="1:5">
      <c r="A771" s="29" t="s">
        <v>324</v>
      </c>
      <c r="B771" s="29" t="s">
        <v>325</v>
      </c>
      <c r="C771" s="29" t="s">
        <v>917</v>
      </c>
      <c r="D771" s="29" t="s">
        <v>1073</v>
      </c>
      <c r="E771" s="29"/>
    </row>
    <row r="772" spans="1:5">
      <c r="A772" s="29" t="s">
        <v>324</v>
      </c>
      <c r="B772" s="29" t="s">
        <v>325</v>
      </c>
      <c r="C772" s="29" t="s">
        <v>920</v>
      </c>
      <c r="D772" s="29" t="s">
        <v>1074</v>
      </c>
      <c r="E772" s="29"/>
    </row>
    <row r="773" spans="1:5">
      <c r="A773" s="29" t="s">
        <v>324</v>
      </c>
      <c r="B773" s="29" t="s">
        <v>325</v>
      </c>
      <c r="C773" s="29" t="s">
        <v>566</v>
      </c>
      <c r="D773" s="29" t="s">
        <v>1073</v>
      </c>
      <c r="E773" s="29"/>
    </row>
    <row r="774" spans="1:5">
      <c r="A774" s="29" t="s">
        <v>324</v>
      </c>
      <c r="B774" s="29" t="s">
        <v>325</v>
      </c>
      <c r="C774" s="29" t="s">
        <v>1282</v>
      </c>
      <c r="D774" s="29" t="s">
        <v>1073</v>
      </c>
      <c r="E774" s="29">
        <v>15944</v>
      </c>
    </row>
    <row r="775" spans="1:5">
      <c r="A775" s="29" t="s">
        <v>324</v>
      </c>
      <c r="B775" s="29" t="s">
        <v>325</v>
      </c>
      <c r="C775" s="29" t="s">
        <v>574</v>
      </c>
      <c r="D775" s="29" t="s">
        <v>1074</v>
      </c>
      <c r="E775" s="29"/>
    </row>
    <row r="776" spans="1:5">
      <c r="A776" s="29" t="s">
        <v>324</v>
      </c>
      <c r="B776" s="29" t="s">
        <v>325</v>
      </c>
      <c r="C776" s="29" t="s">
        <v>1435</v>
      </c>
      <c r="D776" s="29" t="s">
        <v>1074</v>
      </c>
      <c r="E776" s="29"/>
    </row>
    <row r="777" spans="1:5">
      <c r="A777" s="29" t="s">
        <v>324</v>
      </c>
      <c r="B777" s="29" t="s">
        <v>325</v>
      </c>
      <c r="C777" s="29" t="s">
        <v>1002</v>
      </c>
      <c r="D777" s="29" t="s">
        <v>1073</v>
      </c>
      <c r="E777" s="29"/>
    </row>
    <row r="778" spans="1:5">
      <c r="A778" s="29" t="s">
        <v>324</v>
      </c>
      <c r="B778" s="29" t="s">
        <v>325</v>
      </c>
      <c r="C778" s="29" t="s">
        <v>1020</v>
      </c>
      <c r="D778" s="29" t="s">
        <v>1073</v>
      </c>
      <c r="E778" s="29"/>
    </row>
    <row r="779" spans="1:5">
      <c r="A779" s="29" t="s">
        <v>324</v>
      </c>
      <c r="B779" s="29" t="s">
        <v>325</v>
      </c>
      <c r="C779" s="29" t="s">
        <v>1042</v>
      </c>
      <c r="D779" s="29" t="s">
        <v>1074</v>
      </c>
      <c r="E779" s="29"/>
    </row>
    <row r="780" spans="1:5">
      <c r="A780" s="29" t="s">
        <v>326</v>
      </c>
      <c r="B780" s="29" t="s">
        <v>327</v>
      </c>
      <c r="C780" s="29" t="s">
        <v>1434</v>
      </c>
      <c r="D780" s="29" t="s">
        <v>1073</v>
      </c>
      <c r="E780" s="29"/>
    </row>
    <row r="781" spans="1:5">
      <c r="A781" s="29" t="s">
        <v>326</v>
      </c>
      <c r="B781" s="29" t="s">
        <v>327</v>
      </c>
      <c r="C781" s="29" t="s">
        <v>1433</v>
      </c>
      <c r="D781" s="29" t="s">
        <v>1073</v>
      </c>
      <c r="E781" s="29"/>
    </row>
    <row r="782" spans="1:5">
      <c r="A782" s="29" t="s">
        <v>326</v>
      </c>
      <c r="B782" s="29" t="s">
        <v>327</v>
      </c>
      <c r="C782" s="29" t="s">
        <v>726</v>
      </c>
      <c r="D782" s="29" t="s">
        <v>1073</v>
      </c>
      <c r="E782" s="29"/>
    </row>
    <row r="783" spans="1:5">
      <c r="A783" s="29" t="s">
        <v>326</v>
      </c>
      <c r="B783" s="29" t="s">
        <v>327</v>
      </c>
      <c r="C783" s="29" t="s">
        <v>1424</v>
      </c>
      <c r="D783" s="29" t="s">
        <v>1073</v>
      </c>
      <c r="E783" s="29"/>
    </row>
    <row r="784" spans="1:5">
      <c r="A784" s="29" t="s">
        <v>326</v>
      </c>
      <c r="B784" s="29" t="s">
        <v>327</v>
      </c>
      <c r="C784" s="29" t="s">
        <v>539</v>
      </c>
      <c r="D784" s="29" t="s">
        <v>1073</v>
      </c>
      <c r="E784" s="29"/>
    </row>
    <row r="785" spans="1:5">
      <c r="A785" s="29" t="s">
        <v>326</v>
      </c>
      <c r="B785" s="29" t="s">
        <v>327</v>
      </c>
      <c r="C785" s="29" t="s">
        <v>539</v>
      </c>
      <c r="D785" s="29" t="s">
        <v>1074</v>
      </c>
      <c r="E785" s="29"/>
    </row>
    <row r="786" spans="1:5">
      <c r="A786" s="29" t="s">
        <v>326</v>
      </c>
      <c r="B786" s="29" t="s">
        <v>327</v>
      </c>
      <c r="C786" s="29" t="s">
        <v>1432</v>
      </c>
      <c r="D786" s="29" t="s">
        <v>1073</v>
      </c>
      <c r="E786" s="29"/>
    </row>
    <row r="787" spans="1:5">
      <c r="A787" s="29" t="s">
        <v>326</v>
      </c>
      <c r="B787" s="29" t="s">
        <v>327</v>
      </c>
      <c r="C787" s="29" t="s">
        <v>1432</v>
      </c>
      <c r="D787" s="29" t="s">
        <v>1074</v>
      </c>
      <c r="E787" s="29"/>
    </row>
    <row r="788" spans="1:5">
      <c r="A788" s="29" t="s">
        <v>326</v>
      </c>
      <c r="B788" s="29" t="s">
        <v>327</v>
      </c>
      <c r="C788" s="29" t="s">
        <v>796</v>
      </c>
      <c r="D788" s="29" t="s">
        <v>1073</v>
      </c>
      <c r="E788" s="29"/>
    </row>
    <row r="789" spans="1:5">
      <c r="A789" s="29" t="s">
        <v>326</v>
      </c>
      <c r="B789" s="29" t="s">
        <v>327</v>
      </c>
      <c r="C789" s="29" t="s">
        <v>796</v>
      </c>
      <c r="D789" s="29" t="s">
        <v>1093</v>
      </c>
      <c r="E789" s="29"/>
    </row>
    <row r="790" spans="1:5">
      <c r="A790" s="29" t="s">
        <v>326</v>
      </c>
      <c r="B790" s="29" t="s">
        <v>327</v>
      </c>
      <c r="C790" s="29" t="s">
        <v>796</v>
      </c>
      <c r="D790" s="29" t="s">
        <v>1074</v>
      </c>
      <c r="E790" s="29"/>
    </row>
    <row r="791" spans="1:5">
      <c r="A791" s="29" t="s">
        <v>326</v>
      </c>
      <c r="B791" s="29" t="s">
        <v>327</v>
      </c>
      <c r="C791" s="29" t="s">
        <v>1389</v>
      </c>
      <c r="D791" s="29" t="s">
        <v>1073</v>
      </c>
      <c r="E791" s="29"/>
    </row>
    <row r="792" spans="1:5">
      <c r="A792" s="29" t="s">
        <v>326</v>
      </c>
      <c r="B792" s="29" t="s">
        <v>327</v>
      </c>
      <c r="C792" s="29" t="s">
        <v>1431</v>
      </c>
      <c r="D792" s="29" t="s">
        <v>1175</v>
      </c>
      <c r="E792" s="29"/>
    </row>
    <row r="793" spans="1:5">
      <c r="A793" s="29" t="s">
        <v>326</v>
      </c>
      <c r="B793" s="29" t="s">
        <v>327</v>
      </c>
      <c r="C793" s="29" t="s">
        <v>1430</v>
      </c>
      <c r="D793" s="29" t="s">
        <v>1073</v>
      </c>
      <c r="E793" s="29"/>
    </row>
    <row r="794" spans="1:5">
      <c r="A794" s="29" t="s">
        <v>326</v>
      </c>
      <c r="B794" s="29" t="s">
        <v>327</v>
      </c>
      <c r="C794" s="29" t="s">
        <v>1429</v>
      </c>
      <c r="D794" s="29" t="s">
        <v>1073</v>
      </c>
      <c r="E794" s="29"/>
    </row>
    <row r="795" spans="1:5">
      <c r="A795" s="29" t="s">
        <v>326</v>
      </c>
      <c r="B795" s="29" t="s">
        <v>327</v>
      </c>
      <c r="C795" s="29" t="s">
        <v>1351</v>
      </c>
      <c r="D795" s="29" t="s">
        <v>1073</v>
      </c>
      <c r="E795" s="29"/>
    </row>
    <row r="796" spans="1:5">
      <c r="A796" s="29" t="s">
        <v>326</v>
      </c>
      <c r="B796" s="29" t="s">
        <v>327</v>
      </c>
      <c r="C796" s="29" t="s">
        <v>1427</v>
      </c>
      <c r="D796" s="29" t="s">
        <v>1073</v>
      </c>
      <c r="E796" s="29"/>
    </row>
    <row r="797" spans="1:5">
      <c r="A797" s="29" t="s">
        <v>326</v>
      </c>
      <c r="B797" s="29" t="s">
        <v>327</v>
      </c>
      <c r="C797" s="29" t="s">
        <v>1426</v>
      </c>
      <c r="D797" s="29" t="s">
        <v>1073</v>
      </c>
      <c r="E797" s="29"/>
    </row>
    <row r="798" spans="1:5">
      <c r="A798" s="29" t="s">
        <v>326</v>
      </c>
      <c r="B798" s="29" t="s">
        <v>327</v>
      </c>
      <c r="C798" s="29" t="s">
        <v>1425</v>
      </c>
      <c r="D798" s="29" t="s">
        <v>1074</v>
      </c>
      <c r="E798" s="29"/>
    </row>
    <row r="799" spans="1:5">
      <c r="A799" s="29" t="s">
        <v>326</v>
      </c>
      <c r="B799" s="29" t="s">
        <v>327</v>
      </c>
      <c r="C799" s="29" t="s">
        <v>1024</v>
      </c>
      <c r="D799" s="29" t="s">
        <v>1091</v>
      </c>
      <c r="E799" s="29"/>
    </row>
    <row r="800" spans="1:5">
      <c r="A800" s="29" t="s">
        <v>326</v>
      </c>
      <c r="B800" s="29" t="s">
        <v>327</v>
      </c>
      <c r="C800" s="29" t="s">
        <v>1024</v>
      </c>
      <c r="D800" s="29" t="s">
        <v>1093</v>
      </c>
      <c r="E800" s="29"/>
    </row>
    <row r="801" spans="1:5">
      <c r="A801" s="29" t="s">
        <v>326</v>
      </c>
      <c r="B801" s="29" t="s">
        <v>327</v>
      </c>
      <c r="C801" s="29" t="s">
        <v>1054</v>
      </c>
      <c r="D801" s="29" t="s">
        <v>1074</v>
      </c>
      <c r="E801" s="29"/>
    </row>
    <row r="802" spans="1:5">
      <c r="A802" s="29" t="s">
        <v>328</v>
      </c>
      <c r="B802" s="29" t="s">
        <v>329</v>
      </c>
      <c r="C802" s="29" t="s">
        <v>652</v>
      </c>
      <c r="D802" s="29" t="s">
        <v>1101</v>
      </c>
      <c r="E802" s="29"/>
    </row>
    <row r="803" spans="1:5">
      <c r="A803" s="29" t="s">
        <v>328</v>
      </c>
      <c r="B803" s="29" t="s">
        <v>329</v>
      </c>
      <c r="C803" s="29" t="s">
        <v>1744</v>
      </c>
      <c r="D803" s="29" t="s">
        <v>1398</v>
      </c>
      <c r="E803" s="29"/>
    </row>
    <row r="804" spans="1:5">
      <c r="A804" s="29" t="s">
        <v>328</v>
      </c>
      <c r="B804" s="29" t="s">
        <v>329</v>
      </c>
      <c r="C804" s="29" t="s">
        <v>1745</v>
      </c>
      <c r="D804" s="29" t="s">
        <v>1074</v>
      </c>
      <c r="E804" s="29"/>
    </row>
    <row r="805" spans="1:5">
      <c r="A805" s="29" t="s">
        <v>328</v>
      </c>
      <c r="B805" s="29" t="s">
        <v>329</v>
      </c>
      <c r="C805" s="29" t="s">
        <v>1746</v>
      </c>
      <c r="D805" s="29" t="s">
        <v>1703</v>
      </c>
      <c r="E805" s="29"/>
    </row>
    <row r="806" spans="1:5">
      <c r="A806" s="29" t="s">
        <v>328</v>
      </c>
      <c r="B806" s="29" t="s">
        <v>329</v>
      </c>
      <c r="C806" s="29" t="s">
        <v>1747</v>
      </c>
      <c r="D806" s="29" t="s">
        <v>1398</v>
      </c>
      <c r="E806" s="29"/>
    </row>
    <row r="807" spans="1:5">
      <c r="A807" s="29" t="s">
        <v>328</v>
      </c>
      <c r="B807" s="29" t="s">
        <v>329</v>
      </c>
      <c r="C807" s="29" t="s">
        <v>1167</v>
      </c>
      <c r="D807" s="29" t="s">
        <v>1073</v>
      </c>
      <c r="E807" s="29"/>
    </row>
    <row r="808" spans="1:5">
      <c r="A808" s="29" t="s">
        <v>328</v>
      </c>
      <c r="B808" s="29" t="s">
        <v>329</v>
      </c>
      <c r="C808" s="29" t="s">
        <v>1748</v>
      </c>
      <c r="D808" s="29" t="s">
        <v>1398</v>
      </c>
      <c r="E808" s="29"/>
    </row>
    <row r="809" spans="1:5">
      <c r="A809" s="29" t="s">
        <v>328</v>
      </c>
      <c r="B809" s="29" t="s">
        <v>329</v>
      </c>
      <c r="C809" s="29" t="s">
        <v>1749</v>
      </c>
      <c r="D809" s="29" t="s">
        <v>1398</v>
      </c>
      <c r="E809" s="29"/>
    </row>
    <row r="810" spans="1:5">
      <c r="A810" s="29" t="s">
        <v>328</v>
      </c>
      <c r="B810" s="29" t="s">
        <v>329</v>
      </c>
      <c r="C810" s="29" t="s">
        <v>1750</v>
      </c>
      <c r="D810" s="29" t="s">
        <v>1080</v>
      </c>
      <c r="E810" s="29"/>
    </row>
    <row r="811" spans="1:5">
      <c r="A811" s="29" t="s">
        <v>328</v>
      </c>
      <c r="B811" s="29" t="s">
        <v>329</v>
      </c>
      <c r="C811" s="29" t="s">
        <v>514</v>
      </c>
      <c r="D811" s="29" t="s">
        <v>1075</v>
      </c>
      <c r="E811" s="29"/>
    </row>
    <row r="812" spans="1:5">
      <c r="A812" s="29" t="s">
        <v>328</v>
      </c>
      <c r="B812" s="29" t="s">
        <v>329</v>
      </c>
      <c r="C812" s="29" t="s">
        <v>524</v>
      </c>
      <c r="D812" s="29" t="s">
        <v>1074</v>
      </c>
      <c r="E812" s="29"/>
    </row>
    <row r="813" spans="1:5">
      <c r="A813" s="29" t="s">
        <v>328</v>
      </c>
      <c r="B813" s="29" t="s">
        <v>329</v>
      </c>
      <c r="C813" s="29" t="s">
        <v>1424</v>
      </c>
      <c r="D813" s="29" t="s">
        <v>1073</v>
      </c>
      <c r="E813" s="29"/>
    </row>
    <row r="814" spans="1:5">
      <c r="A814" s="29" t="s">
        <v>328</v>
      </c>
      <c r="B814" s="29" t="s">
        <v>329</v>
      </c>
      <c r="C814" s="29" t="s">
        <v>1423</v>
      </c>
      <c r="D814" s="29" t="s">
        <v>1073</v>
      </c>
      <c r="E814" s="29">
        <v>2276</v>
      </c>
    </row>
    <row r="815" spans="1:5">
      <c r="A815" s="29" t="s">
        <v>328</v>
      </c>
      <c r="B815" s="29" t="s">
        <v>329</v>
      </c>
      <c r="C815" s="29" t="s">
        <v>797</v>
      </c>
      <c r="D815" s="29" t="s">
        <v>1073</v>
      </c>
      <c r="E815" s="29">
        <v>16.59</v>
      </c>
    </row>
    <row r="816" spans="1:5">
      <c r="A816" s="29" t="s">
        <v>328</v>
      </c>
      <c r="B816" s="29" t="s">
        <v>329</v>
      </c>
      <c r="C816" s="29" t="s">
        <v>1164</v>
      </c>
      <c r="D816" s="29" t="s">
        <v>1077</v>
      </c>
      <c r="E816" s="29"/>
    </row>
    <row r="817" spans="1:5">
      <c r="A817" s="29" t="s">
        <v>328</v>
      </c>
      <c r="B817" s="29" t="s">
        <v>329</v>
      </c>
      <c r="C817" s="29" t="s">
        <v>821</v>
      </c>
      <c r="D817" s="29" t="s">
        <v>1073</v>
      </c>
      <c r="E817" s="29"/>
    </row>
    <row r="818" spans="1:5">
      <c r="A818" s="29" t="s">
        <v>328</v>
      </c>
      <c r="B818" s="29" t="s">
        <v>329</v>
      </c>
      <c r="C818" s="29" t="s">
        <v>866</v>
      </c>
      <c r="D818" s="29" t="s">
        <v>1073</v>
      </c>
      <c r="E818" s="29"/>
    </row>
    <row r="819" spans="1:5">
      <c r="A819" s="29" t="s">
        <v>328</v>
      </c>
      <c r="B819" s="29" t="s">
        <v>329</v>
      </c>
      <c r="C819" s="29" t="s">
        <v>873</v>
      </c>
      <c r="D819" s="29" t="s">
        <v>1073</v>
      </c>
      <c r="E819" s="29"/>
    </row>
    <row r="820" spans="1:5">
      <c r="A820" s="29" t="s">
        <v>328</v>
      </c>
      <c r="B820" s="29" t="s">
        <v>329</v>
      </c>
      <c r="C820" s="29" t="s">
        <v>1421</v>
      </c>
      <c r="D820" s="29" t="s">
        <v>1093</v>
      </c>
      <c r="E820" s="29"/>
    </row>
    <row r="821" spans="1:5">
      <c r="A821" s="29" t="s">
        <v>328</v>
      </c>
      <c r="B821" s="29" t="s">
        <v>329</v>
      </c>
      <c r="C821" s="29" t="s">
        <v>1420</v>
      </c>
      <c r="D821" s="29" t="s">
        <v>1073</v>
      </c>
      <c r="E821" s="29">
        <v>613</v>
      </c>
    </row>
    <row r="822" spans="1:5">
      <c r="A822" s="29" t="s">
        <v>328</v>
      </c>
      <c r="B822" s="29" t="s">
        <v>329</v>
      </c>
      <c r="C822" s="29" t="s">
        <v>1419</v>
      </c>
      <c r="D822" s="29" t="s">
        <v>1074</v>
      </c>
      <c r="E822" s="29"/>
    </row>
    <row r="823" spans="1:5">
      <c r="A823" s="29" t="s">
        <v>328</v>
      </c>
      <c r="B823" s="29" t="s">
        <v>329</v>
      </c>
      <c r="C823" s="29" t="s">
        <v>1418</v>
      </c>
      <c r="D823" s="29" t="s">
        <v>1073</v>
      </c>
      <c r="E823" s="29"/>
    </row>
    <row r="824" spans="1:5">
      <c r="A824" s="29" t="s">
        <v>328</v>
      </c>
      <c r="B824" s="29" t="s">
        <v>329</v>
      </c>
      <c r="C824" s="29" t="s">
        <v>1418</v>
      </c>
      <c r="D824" s="29" t="s">
        <v>1093</v>
      </c>
      <c r="E824" s="29"/>
    </row>
    <row r="825" spans="1:5">
      <c r="A825" s="29" t="s">
        <v>328</v>
      </c>
      <c r="B825" s="29" t="s">
        <v>329</v>
      </c>
      <c r="C825" s="29" t="s">
        <v>987</v>
      </c>
      <c r="D825" s="29" t="s">
        <v>1074</v>
      </c>
      <c r="E825" s="29">
        <v>52</v>
      </c>
    </row>
    <row r="826" spans="1:5">
      <c r="A826" s="29" t="s">
        <v>328</v>
      </c>
      <c r="B826" s="29" t="s">
        <v>329</v>
      </c>
      <c r="C826" s="29" t="s">
        <v>1004</v>
      </c>
      <c r="D826" s="29" t="s">
        <v>1074</v>
      </c>
      <c r="E826" s="29"/>
    </row>
    <row r="827" spans="1:5">
      <c r="A827" s="29" t="s">
        <v>328</v>
      </c>
      <c r="B827" s="29" t="s">
        <v>329</v>
      </c>
      <c r="C827" s="29" t="s">
        <v>1416</v>
      </c>
      <c r="D827" s="29" t="s">
        <v>1095</v>
      </c>
      <c r="E827" s="29"/>
    </row>
    <row r="828" spans="1:5">
      <c r="A828" s="29" t="s">
        <v>330</v>
      </c>
      <c r="B828" s="29" t="s">
        <v>331</v>
      </c>
      <c r="C828" s="29" t="s">
        <v>1415</v>
      </c>
      <c r="D828" s="29" t="s">
        <v>1095</v>
      </c>
      <c r="E828" s="29"/>
    </row>
    <row r="829" spans="1:5">
      <c r="A829" s="29" t="s">
        <v>330</v>
      </c>
      <c r="B829" s="29" t="s">
        <v>331</v>
      </c>
      <c r="C829" s="29" t="s">
        <v>1414</v>
      </c>
      <c r="D829" s="29" t="s">
        <v>1175</v>
      </c>
      <c r="E829" s="29"/>
    </row>
    <row r="830" spans="1:5">
      <c r="A830" s="29" t="s">
        <v>330</v>
      </c>
      <c r="B830" s="29" t="s">
        <v>331</v>
      </c>
      <c r="C830" s="29" t="s">
        <v>1413</v>
      </c>
      <c r="D830" s="29" t="s">
        <v>1073</v>
      </c>
      <c r="E830" s="29"/>
    </row>
    <row r="831" spans="1:5">
      <c r="A831" s="29" t="s">
        <v>330</v>
      </c>
      <c r="B831" s="29" t="s">
        <v>331</v>
      </c>
      <c r="C831" s="29" t="s">
        <v>526</v>
      </c>
      <c r="D831" s="29" t="s">
        <v>1075</v>
      </c>
      <c r="E831" s="29"/>
    </row>
    <row r="832" spans="1:5">
      <c r="A832" s="29" t="s">
        <v>330</v>
      </c>
      <c r="B832" s="29" t="s">
        <v>331</v>
      </c>
      <c r="C832" s="29" t="s">
        <v>1412</v>
      </c>
      <c r="D832" s="29" t="s">
        <v>1073</v>
      </c>
      <c r="E832" s="29"/>
    </row>
    <row r="833" spans="1:5">
      <c r="A833" s="29" t="s">
        <v>330</v>
      </c>
      <c r="B833" s="29" t="s">
        <v>331</v>
      </c>
      <c r="C833" s="29" t="s">
        <v>1411</v>
      </c>
      <c r="D833" s="29" t="s">
        <v>1073</v>
      </c>
      <c r="E833" s="29"/>
    </row>
    <row r="834" spans="1:5">
      <c r="A834" s="29" t="s">
        <v>330</v>
      </c>
      <c r="B834" s="29" t="s">
        <v>331</v>
      </c>
      <c r="C834" s="29" t="s">
        <v>539</v>
      </c>
      <c r="D834" s="29" t="s">
        <v>1075</v>
      </c>
      <c r="E834" s="29"/>
    </row>
    <row r="835" spans="1:5">
      <c r="A835" s="29" t="s">
        <v>330</v>
      </c>
      <c r="B835" s="29" t="s">
        <v>331</v>
      </c>
      <c r="C835" s="29" t="s">
        <v>540</v>
      </c>
      <c r="D835" s="29" t="s">
        <v>1075</v>
      </c>
      <c r="E835" s="29"/>
    </row>
    <row r="836" spans="1:5">
      <c r="A836" s="29" t="s">
        <v>330</v>
      </c>
      <c r="B836" s="29" t="s">
        <v>331</v>
      </c>
      <c r="C836" s="29" t="s">
        <v>541</v>
      </c>
      <c r="D836" s="29" t="s">
        <v>1075</v>
      </c>
      <c r="E836" s="29"/>
    </row>
    <row r="837" spans="1:5">
      <c r="A837" s="29" t="s">
        <v>330</v>
      </c>
      <c r="B837" s="29" t="s">
        <v>331</v>
      </c>
      <c r="C837" s="29" t="s">
        <v>1410</v>
      </c>
      <c r="D837" s="29" t="s">
        <v>1073</v>
      </c>
      <c r="E837" s="29"/>
    </row>
    <row r="838" spans="1:5">
      <c r="A838" s="29" t="s">
        <v>330</v>
      </c>
      <c r="B838" s="29" t="s">
        <v>331</v>
      </c>
      <c r="C838" s="29" t="s">
        <v>562</v>
      </c>
      <c r="D838" s="29" t="s">
        <v>1073</v>
      </c>
      <c r="E838" s="29"/>
    </row>
    <row r="839" spans="1:5">
      <c r="A839" s="29" t="s">
        <v>330</v>
      </c>
      <c r="B839" s="29" t="s">
        <v>331</v>
      </c>
      <c r="C839" s="29" t="s">
        <v>933</v>
      </c>
      <c r="D839" s="29" t="s">
        <v>1073</v>
      </c>
      <c r="E839" s="29"/>
    </row>
    <row r="840" spans="1:5">
      <c r="A840" s="29" t="s">
        <v>330</v>
      </c>
      <c r="B840" s="29" t="s">
        <v>331</v>
      </c>
      <c r="C840" s="29" t="s">
        <v>933</v>
      </c>
      <c r="D840" s="29" t="s">
        <v>1074</v>
      </c>
      <c r="E840" s="29"/>
    </row>
    <row r="841" spans="1:5">
      <c r="A841" s="29" t="s">
        <v>330</v>
      </c>
      <c r="B841" s="29" t="s">
        <v>331</v>
      </c>
      <c r="C841" s="29" t="s">
        <v>1409</v>
      </c>
      <c r="D841" s="29" t="s">
        <v>1074</v>
      </c>
      <c r="E841" s="29"/>
    </row>
    <row r="842" spans="1:5">
      <c r="A842" s="29" t="s">
        <v>330</v>
      </c>
      <c r="B842" s="29" t="s">
        <v>331</v>
      </c>
      <c r="C842" s="29" t="s">
        <v>1408</v>
      </c>
      <c r="D842" s="29" t="s">
        <v>1073</v>
      </c>
      <c r="E842" s="29"/>
    </row>
    <row r="843" spans="1:5">
      <c r="A843" s="29" t="s">
        <v>330</v>
      </c>
      <c r="B843" s="29" t="s">
        <v>331</v>
      </c>
      <c r="C843" s="29" t="s">
        <v>576</v>
      </c>
      <c r="D843" s="29" t="s">
        <v>1073</v>
      </c>
      <c r="E843" s="29"/>
    </row>
    <row r="844" spans="1:5">
      <c r="A844" s="29" t="s">
        <v>332</v>
      </c>
      <c r="B844" s="29" t="s">
        <v>333</v>
      </c>
      <c r="C844" s="29" t="s">
        <v>1751</v>
      </c>
      <c r="D844" s="29" t="s">
        <v>1398</v>
      </c>
      <c r="E844" s="29"/>
    </row>
    <row r="845" spans="1:5">
      <c r="A845" s="29" t="s">
        <v>332</v>
      </c>
      <c r="B845" s="29" t="s">
        <v>333</v>
      </c>
      <c r="C845" s="29" t="s">
        <v>1162</v>
      </c>
      <c r="D845" s="29" t="s">
        <v>1073</v>
      </c>
      <c r="E845" s="29"/>
    </row>
    <row r="846" spans="1:5">
      <c r="A846" s="29" t="s">
        <v>332</v>
      </c>
      <c r="B846" s="29" t="s">
        <v>333</v>
      </c>
      <c r="C846" s="29" t="s">
        <v>812</v>
      </c>
      <c r="D846" s="29" t="s">
        <v>1074</v>
      </c>
      <c r="E846" s="29"/>
    </row>
    <row r="847" spans="1:5">
      <c r="A847" s="29" t="s">
        <v>332</v>
      </c>
      <c r="B847" s="29" t="s">
        <v>333</v>
      </c>
      <c r="C847" s="29" t="s">
        <v>553</v>
      </c>
      <c r="D847" s="29" t="s">
        <v>1101</v>
      </c>
      <c r="E847" s="29">
        <v>15.370000000000001</v>
      </c>
    </row>
    <row r="848" spans="1:5">
      <c r="A848" s="29" t="s">
        <v>332</v>
      </c>
      <c r="B848" s="29" t="s">
        <v>333</v>
      </c>
      <c r="C848" s="29" t="s">
        <v>1752</v>
      </c>
      <c r="D848" s="29" t="s">
        <v>1074</v>
      </c>
      <c r="E848" s="29"/>
    </row>
    <row r="849" spans="1:5">
      <c r="A849" s="29" t="s">
        <v>332</v>
      </c>
      <c r="B849" s="29" t="s">
        <v>333</v>
      </c>
      <c r="C849" s="29" t="s">
        <v>1407</v>
      </c>
      <c r="D849" s="29" t="s">
        <v>1073</v>
      </c>
      <c r="E849" s="29"/>
    </row>
    <row r="850" spans="1:5">
      <c r="A850" s="29" t="s">
        <v>332</v>
      </c>
      <c r="B850" s="29" t="s">
        <v>333</v>
      </c>
      <c r="C850" s="29" t="s">
        <v>1406</v>
      </c>
      <c r="D850" s="29" t="s">
        <v>1074</v>
      </c>
      <c r="E850" s="29"/>
    </row>
    <row r="851" spans="1:5">
      <c r="A851" s="29" t="s">
        <v>332</v>
      </c>
      <c r="B851" s="29" t="s">
        <v>333</v>
      </c>
      <c r="C851" s="29" t="s">
        <v>1405</v>
      </c>
      <c r="D851" s="29" t="s">
        <v>1073</v>
      </c>
      <c r="E851" s="29"/>
    </row>
    <row r="852" spans="1:5">
      <c r="A852" s="29" t="s">
        <v>332</v>
      </c>
      <c r="B852" s="29" t="s">
        <v>333</v>
      </c>
      <c r="C852" s="29" t="s">
        <v>1027</v>
      </c>
      <c r="D852" s="29" t="s">
        <v>1073</v>
      </c>
      <c r="E852" s="29"/>
    </row>
    <row r="853" spans="1:5">
      <c r="A853" s="29" t="s">
        <v>332</v>
      </c>
      <c r="B853" s="29" t="s">
        <v>333</v>
      </c>
      <c r="C853" s="29" t="s">
        <v>1059</v>
      </c>
      <c r="D853" s="29" t="s">
        <v>1073</v>
      </c>
      <c r="E853" s="29"/>
    </row>
    <row r="854" spans="1:5">
      <c r="A854" s="29" t="s">
        <v>334</v>
      </c>
      <c r="B854" s="29" t="s">
        <v>335</v>
      </c>
      <c r="C854" s="29" t="s">
        <v>1298</v>
      </c>
      <c r="D854" s="29" t="s">
        <v>1073</v>
      </c>
      <c r="E854" s="29"/>
    </row>
    <row r="855" spans="1:5">
      <c r="A855" s="29" t="s">
        <v>334</v>
      </c>
      <c r="B855" s="29" t="s">
        <v>335</v>
      </c>
      <c r="C855" s="29" t="s">
        <v>1404</v>
      </c>
      <c r="D855" s="29" t="s">
        <v>1073</v>
      </c>
      <c r="E855" s="29"/>
    </row>
    <row r="856" spans="1:5">
      <c r="A856" s="29" t="s">
        <v>334</v>
      </c>
      <c r="B856" s="29" t="s">
        <v>335</v>
      </c>
      <c r="C856" s="29" t="s">
        <v>821</v>
      </c>
      <c r="D856" s="29" t="s">
        <v>1753</v>
      </c>
      <c r="E856" s="29"/>
    </row>
    <row r="857" spans="1:5">
      <c r="A857" s="29" t="s">
        <v>334</v>
      </c>
      <c r="B857" s="29" t="s">
        <v>335</v>
      </c>
      <c r="C857" s="29" t="s">
        <v>1403</v>
      </c>
      <c r="D857" s="29" t="s">
        <v>1095</v>
      </c>
      <c r="E857" s="29"/>
    </row>
    <row r="858" spans="1:5">
      <c r="A858" s="29" t="s">
        <v>334</v>
      </c>
      <c r="B858" s="29" t="s">
        <v>335</v>
      </c>
      <c r="C858" s="29" t="s">
        <v>1402</v>
      </c>
      <c r="D858" s="29" t="s">
        <v>1073</v>
      </c>
      <c r="E858" s="29"/>
    </row>
    <row r="859" spans="1:5">
      <c r="A859" s="29" t="s">
        <v>334</v>
      </c>
      <c r="B859" s="29" t="s">
        <v>335</v>
      </c>
      <c r="C859" s="29" t="s">
        <v>964</v>
      </c>
      <c r="D859" s="29" t="s">
        <v>1073</v>
      </c>
      <c r="E859" s="29"/>
    </row>
    <row r="860" spans="1:5">
      <c r="A860" s="29" t="s">
        <v>334</v>
      </c>
      <c r="B860" s="29" t="s">
        <v>335</v>
      </c>
      <c r="C860" s="29" t="s">
        <v>965</v>
      </c>
      <c r="D860" s="29" t="s">
        <v>1074</v>
      </c>
      <c r="E860" s="29"/>
    </row>
    <row r="861" spans="1:5">
      <c r="A861" s="29" t="s">
        <v>334</v>
      </c>
      <c r="B861" s="29" t="s">
        <v>335</v>
      </c>
      <c r="C861" s="29" t="s">
        <v>1401</v>
      </c>
      <c r="D861" s="29" t="s">
        <v>1073</v>
      </c>
      <c r="E861" s="29"/>
    </row>
    <row r="862" spans="1:5">
      <c r="A862" s="29" t="s">
        <v>334</v>
      </c>
      <c r="B862" s="29" t="s">
        <v>335</v>
      </c>
      <c r="C862" s="29" t="s">
        <v>576</v>
      </c>
      <c r="D862" s="29" t="s">
        <v>1073</v>
      </c>
      <c r="E862" s="29"/>
    </row>
    <row r="863" spans="1:5">
      <c r="A863" s="29" t="s">
        <v>336</v>
      </c>
      <c r="B863" s="29" t="s">
        <v>337</v>
      </c>
      <c r="C863" s="29" t="s">
        <v>807</v>
      </c>
      <c r="D863" s="29" t="s">
        <v>1077</v>
      </c>
      <c r="E863" s="29"/>
    </row>
    <row r="864" spans="1:5">
      <c r="A864" s="29" t="s">
        <v>336</v>
      </c>
      <c r="B864" s="29" t="s">
        <v>337</v>
      </c>
      <c r="C864" s="29" t="s">
        <v>1136</v>
      </c>
      <c r="D864" s="29" t="s">
        <v>1073</v>
      </c>
      <c r="E864" s="29"/>
    </row>
    <row r="865" spans="1:5">
      <c r="A865" s="29" t="s">
        <v>338</v>
      </c>
      <c r="B865" s="29" t="s">
        <v>339</v>
      </c>
      <c r="C865" s="29" t="s">
        <v>644</v>
      </c>
      <c r="D865" s="29" t="s">
        <v>1073</v>
      </c>
      <c r="E865" s="29">
        <v>3743.3</v>
      </c>
    </row>
    <row r="866" spans="1:5">
      <c r="A866" s="29" t="s">
        <v>338</v>
      </c>
      <c r="B866" s="29" t="s">
        <v>339</v>
      </c>
      <c r="C866" s="29" t="s">
        <v>645</v>
      </c>
      <c r="D866" s="29" t="s">
        <v>1098</v>
      </c>
      <c r="E866" s="29"/>
    </row>
    <row r="867" spans="1:5">
      <c r="A867" s="29" t="s">
        <v>338</v>
      </c>
      <c r="B867" s="29" t="s">
        <v>339</v>
      </c>
      <c r="C867" s="29" t="s">
        <v>645</v>
      </c>
      <c r="D867" s="29" t="s">
        <v>1073</v>
      </c>
      <c r="E867" s="29">
        <v>319.93</v>
      </c>
    </row>
    <row r="868" spans="1:5">
      <c r="A868" s="29" t="s">
        <v>338</v>
      </c>
      <c r="B868" s="29" t="s">
        <v>339</v>
      </c>
      <c r="C868" s="29" t="s">
        <v>740</v>
      </c>
      <c r="D868" s="29" t="s">
        <v>1073</v>
      </c>
      <c r="E868" s="29"/>
    </row>
    <row r="869" spans="1:5">
      <c r="A869" s="29" t="s">
        <v>338</v>
      </c>
      <c r="B869" s="29" t="s">
        <v>339</v>
      </c>
      <c r="C869" s="29" t="s">
        <v>744</v>
      </c>
      <c r="D869" s="29" t="s">
        <v>1073</v>
      </c>
      <c r="E869" s="29">
        <v>40</v>
      </c>
    </row>
    <row r="870" spans="1:5">
      <c r="A870" s="29" t="s">
        <v>338</v>
      </c>
      <c r="B870" s="29" t="s">
        <v>339</v>
      </c>
      <c r="C870" s="29" t="s">
        <v>755</v>
      </c>
      <c r="D870" s="29" t="s">
        <v>1098</v>
      </c>
      <c r="E870" s="29">
        <v>20</v>
      </c>
    </row>
    <row r="871" spans="1:5">
      <c r="A871" s="29" t="s">
        <v>338</v>
      </c>
      <c r="B871" s="29" t="s">
        <v>339</v>
      </c>
      <c r="C871" s="29" t="s">
        <v>755</v>
      </c>
      <c r="D871" s="29" t="s">
        <v>1073</v>
      </c>
      <c r="E871" s="29">
        <v>70</v>
      </c>
    </row>
    <row r="872" spans="1:5">
      <c r="A872" s="29" t="s">
        <v>338</v>
      </c>
      <c r="B872" s="29" t="s">
        <v>339</v>
      </c>
      <c r="C872" s="29" t="s">
        <v>759</v>
      </c>
      <c r="D872" s="29" t="s">
        <v>1073</v>
      </c>
      <c r="E872" s="29"/>
    </row>
    <row r="873" spans="1:5">
      <c r="A873" s="29" t="s">
        <v>338</v>
      </c>
      <c r="B873" s="29" t="s">
        <v>339</v>
      </c>
      <c r="C873" s="29" t="s">
        <v>534</v>
      </c>
      <c r="D873" s="29" t="s">
        <v>1073</v>
      </c>
      <c r="E873" s="29"/>
    </row>
    <row r="874" spans="1:5">
      <c r="A874" s="29" t="s">
        <v>338</v>
      </c>
      <c r="B874" s="29" t="s">
        <v>339</v>
      </c>
      <c r="C874" s="29" t="s">
        <v>1396</v>
      </c>
      <c r="D874" s="29" t="s">
        <v>1073</v>
      </c>
      <c r="E874" s="29"/>
    </row>
    <row r="875" spans="1:5">
      <c r="A875" s="29" t="s">
        <v>338</v>
      </c>
      <c r="B875" s="29" t="s">
        <v>339</v>
      </c>
      <c r="C875" s="29" t="s">
        <v>880</v>
      </c>
      <c r="D875" s="29" t="s">
        <v>1073</v>
      </c>
      <c r="E875" s="29"/>
    </row>
    <row r="876" spans="1:5">
      <c r="A876" s="29" t="s">
        <v>338</v>
      </c>
      <c r="B876" s="29" t="s">
        <v>339</v>
      </c>
      <c r="C876" s="29" t="s">
        <v>1106</v>
      </c>
      <c r="D876" s="29" t="s">
        <v>1073</v>
      </c>
      <c r="E876" s="29"/>
    </row>
    <row r="877" spans="1:5">
      <c r="A877" s="29" t="s">
        <v>338</v>
      </c>
      <c r="B877" s="29" t="s">
        <v>339</v>
      </c>
      <c r="C877" s="29" t="s">
        <v>884</v>
      </c>
      <c r="D877" s="29" t="s">
        <v>1073</v>
      </c>
      <c r="E877" s="29"/>
    </row>
    <row r="878" spans="1:5">
      <c r="A878" s="29" t="s">
        <v>338</v>
      </c>
      <c r="B878" s="29" t="s">
        <v>339</v>
      </c>
      <c r="C878" s="29" t="s">
        <v>885</v>
      </c>
      <c r="D878" s="29" t="s">
        <v>1073</v>
      </c>
      <c r="E878" s="29">
        <v>20</v>
      </c>
    </row>
    <row r="879" spans="1:5">
      <c r="A879" s="29" t="s">
        <v>338</v>
      </c>
      <c r="B879" s="29" t="s">
        <v>339</v>
      </c>
      <c r="C879" s="29" t="s">
        <v>886</v>
      </c>
      <c r="D879" s="29" t="s">
        <v>1073</v>
      </c>
      <c r="E879" s="29">
        <v>1950</v>
      </c>
    </row>
    <row r="880" spans="1:5">
      <c r="A880" s="29" t="s">
        <v>338</v>
      </c>
      <c r="B880" s="29" t="s">
        <v>339</v>
      </c>
      <c r="C880" s="29" t="s">
        <v>1308</v>
      </c>
      <c r="D880" s="29" t="s">
        <v>1073</v>
      </c>
      <c r="E880" s="29"/>
    </row>
    <row r="881" spans="1:5">
      <c r="A881" s="29" t="s">
        <v>338</v>
      </c>
      <c r="B881" s="29" t="s">
        <v>339</v>
      </c>
      <c r="C881" s="29" t="s">
        <v>888</v>
      </c>
      <c r="D881" s="29" t="s">
        <v>1073</v>
      </c>
      <c r="E881" s="29"/>
    </row>
    <row r="882" spans="1:5">
      <c r="A882" s="29" t="s">
        <v>338</v>
      </c>
      <c r="B882" s="29" t="s">
        <v>339</v>
      </c>
      <c r="C882" s="29" t="s">
        <v>1395</v>
      </c>
      <c r="D882" s="29" t="s">
        <v>1073</v>
      </c>
      <c r="E882" s="29"/>
    </row>
    <row r="883" spans="1:5">
      <c r="A883" s="29" t="s">
        <v>338</v>
      </c>
      <c r="B883" s="29" t="s">
        <v>339</v>
      </c>
      <c r="C883" s="29" t="s">
        <v>962</v>
      </c>
      <c r="D883" s="29" t="s">
        <v>1073</v>
      </c>
      <c r="E883" s="29"/>
    </row>
    <row r="884" spans="1:5">
      <c r="A884" s="29" t="s">
        <v>338</v>
      </c>
      <c r="B884" s="29" t="s">
        <v>339</v>
      </c>
      <c r="C884" s="29" t="s">
        <v>1393</v>
      </c>
      <c r="D884" s="29" t="s">
        <v>1140</v>
      </c>
      <c r="E884" s="29"/>
    </row>
    <row r="885" spans="1:5">
      <c r="A885" s="29" t="s">
        <v>338</v>
      </c>
      <c r="B885" s="29" t="s">
        <v>339</v>
      </c>
      <c r="C885" s="29" t="s">
        <v>1021</v>
      </c>
      <c r="D885" s="29" t="s">
        <v>1073</v>
      </c>
      <c r="E885" s="29"/>
    </row>
    <row r="886" spans="1:5">
      <c r="A886" s="29" t="s">
        <v>338</v>
      </c>
      <c r="B886" s="29" t="s">
        <v>339</v>
      </c>
      <c r="C886" s="29" t="s">
        <v>1021</v>
      </c>
      <c r="D886" s="29" t="s">
        <v>1074</v>
      </c>
      <c r="E886" s="29"/>
    </row>
    <row r="887" spans="1:5">
      <c r="A887" s="29" t="s">
        <v>338</v>
      </c>
      <c r="B887" s="29" t="s">
        <v>339</v>
      </c>
      <c r="C887" s="29" t="s">
        <v>1026</v>
      </c>
      <c r="D887" s="29" t="s">
        <v>1073</v>
      </c>
      <c r="E887" s="29"/>
    </row>
    <row r="888" spans="1:5">
      <c r="A888" s="29" t="s">
        <v>338</v>
      </c>
      <c r="B888" s="29" t="s">
        <v>339</v>
      </c>
      <c r="C888" s="29" t="s">
        <v>1036</v>
      </c>
      <c r="D888" s="29" t="s">
        <v>1073</v>
      </c>
      <c r="E888" s="29"/>
    </row>
    <row r="889" spans="1:5">
      <c r="A889" s="29" t="s">
        <v>338</v>
      </c>
      <c r="B889" s="29" t="s">
        <v>339</v>
      </c>
      <c r="C889" s="29" t="s">
        <v>1038</v>
      </c>
      <c r="D889" s="29" t="s">
        <v>1073</v>
      </c>
      <c r="E889" s="29"/>
    </row>
    <row r="890" spans="1:5">
      <c r="A890" s="29" t="s">
        <v>338</v>
      </c>
      <c r="B890" s="29" t="s">
        <v>339</v>
      </c>
      <c r="C890" s="29" t="s">
        <v>1056</v>
      </c>
      <c r="D890" s="29" t="s">
        <v>1073</v>
      </c>
      <c r="E890" s="29"/>
    </row>
    <row r="891" spans="1:5">
      <c r="A891" s="29" t="s">
        <v>340</v>
      </c>
      <c r="B891" s="29" t="s">
        <v>341</v>
      </c>
      <c r="C891" s="29" t="s">
        <v>1754</v>
      </c>
      <c r="D891" s="29" t="s">
        <v>1074</v>
      </c>
      <c r="E891" s="29"/>
    </row>
    <row r="892" spans="1:5">
      <c r="A892" s="29" t="s">
        <v>340</v>
      </c>
      <c r="B892" s="29" t="s">
        <v>341</v>
      </c>
      <c r="C892" s="29" t="s">
        <v>1755</v>
      </c>
      <c r="D892" s="29" t="s">
        <v>1074</v>
      </c>
      <c r="E892" s="29"/>
    </row>
    <row r="893" spans="1:5">
      <c r="A893" s="29" t="s">
        <v>340</v>
      </c>
      <c r="B893" s="29" t="s">
        <v>341</v>
      </c>
      <c r="C893" s="29" t="s">
        <v>621</v>
      </c>
      <c r="D893" s="29" t="s">
        <v>1093</v>
      </c>
      <c r="E893" s="29"/>
    </row>
    <row r="894" spans="1:5">
      <c r="A894" s="29" t="s">
        <v>340</v>
      </c>
      <c r="B894" s="29" t="s">
        <v>341</v>
      </c>
      <c r="C894" s="29" t="s">
        <v>1756</v>
      </c>
      <c r="D894" s="29" t="s">
        <v>1080</v>
      </c>
      <c r="E894" s="29"/>
    </row>
    <row r="895" spans="1:5">
      <c r="A895" s="29" t="s">
        <v>340</v>
      </c>
      <c r="B895" s="29" t="s">
        <v>341</v>
      </c>
      <c r="C895" s="29" t="s">
        <v>1757</v>
      </c>
      <c r="D895" s="29" t="s">
        <v>1398</v>
      </c>
      <c r="E895" s="29"/>
    </row>
    <row r="896" spans="1:5">
      <c r="A896" s="29" t="s">
        <v>340</v>
      </c>
      <c r="B896" s="29" t="s">
        <v>341</v>
      </c>
      <c r="C896" s="29" t="s">
        <v>702</v>
      </c>
      <c r="D896" s="29" t="s">
        <v>1073</v>
      </c>
      <c r="E896" s="29"/>
    </row>
    <row r="897" spans="1:5">
      <c r="A897" s="29" t="s">
        <v>340</v>
      </c>
      <c r="B897" s="29" t="s">
        <v>341</v>
      </c>
      <c r="C897" s="29" t="s">
        <v>710</v>
      </c>
      <c r="D897" s="29" t="s">
        <v>1073</v>
      </c>
      <c r="E897" s="29"/>
    </row>
    <row r="898" spans="1:5">
      <c r="A898" s="29" t="s">
        <v>340</v>
      </c>
      <c r="B898" s="29" t="s">
        <v>341</v>
      </c>
      <c r="C898" s="29" t="s">
        <v>1665</v>
      </c>
      <c r="D898" s="29" t="s">
        <v>1080</v>
      </c>
      <c r="E898" s="29"/>
    </row>
    <row r="899" spans="1:5">
      <c r="A899" s="29" t="s">
        <v>340</v>
      </c>
      <c r="B899" s="29" t="s">
        <v>341</v>
      </c>
      <c r="C899" s="29" t="s">
        <v>1758</v>
      </c>
      <c r="D899" s="29" t="s">
        <v>1080</v>
      </c>
      <c r="E899" s="29"/>
    </row>
    <row r="900" spans="1:5">
      <c r="A900" s="29" t="s">
        <v>340</v>
      </c>
      <c r="B900" s="29" t="s">
        <v>341</v>
      </c>
      <c r="C900" s="29" t="s">
        <v>519</v>
      </c>
      <c r="D900" s="29" t="s">
        <v>1075</v>
      </c>
      <c r="E900" s="29"/>
    </row>
    <row r="901" spans="1:5">
      <c r="A901" s="29" t="s">
        <v>340</v>
      </c>
      <c r="B901" s="29" t="s">
        <v>341</v>
      </c>
      <c r="C901" s="29" t="s">
        <v>524</v>
      </c>
      <c r="D901" s="29" t="s">
        <v>1074</v>
      </c>
      <c r="E901" s="29"/>
    </row>
    <row r="902" spans="1:5">
      <c r="A902" s="29" t="s">
        <v>340</v>
      </c>
      <c r="B902" s="29" t="s">
        <v>341</v>
      </c>
      <c r="C902" s="29" t="s">
        <v>554</v>
      </c>
      <c r="D902" s="29" t="s">
        <v>1080</v>
      </c>
      <c r="E902" s="29"/>
    </row>
    <row r="903" spans="1:5">
      <c r="A903" s="29" t="s">
        <v>340</v>
      </c>
      <c r="B903" s="29" t="s">
        <v>341</v>
      </c>
      <c r="C903" s="29" t="s">
        <v>819</v>
      </c>
      <c r="D903" s="29" t="s">
        <v>1073</v>
      </c>
      <c r="E903" s="29"/>
    </row>
    <row r="904" spans="1:5">
      <c r="A904" s="29" t="s">
        <v>340</v>
      </c>
      <c r="B904" s="29" t="s">
        <v>341</v>
      </c>
      <c r="C904" s="29" t="s">
        <v>821</v>
      </c>
      <c r="D904" s="29" t="s">
        <v>1759</v>
      </c>
      <c r="E904" s="29"/>
    </row>
    <row r="905" spans="1:5">
      <c r="A905" s="29" t="s">
        <v>340</v>
      </c>
      <c r="B905" s="29" t="s">
        <v>341</v>
      </c>
      <c r="C905" s="29" t="s">
        <v>884</v>
      </c>
      <c r="D905" s="29" t="s">
        <v>1074</v>
      </c>
      <c r="E905" s="29"/>
    </row>
    <row r="906" spans="1:5">
      <c r="A906" s="29" t="s">
        <v>342</v>
      </c>
      <c r="B906" s="29" t="s">
        <v>343</v>
      </c>
      <c r="C906" s="29" t="s">
        <v>687</v>
      </c>
      <c r="D906" s="29" t="s">
        <v>1675</v>
      </c>
      <c r="E906" s="29"/>
    </row>
    <row r="907" spans="1:5">
      <c r="A907" s="29" t="s">
        <v>342</v>
      </c>
      <c r="B907" s="29" t="s">
        <v>343</v>
      </c>
      <c r="C907" s="29" t="s">
        <v>1676</v>
      </c>
      <c r="D907" s="29" t="s">
        <v>1080</v>
      </c>
      <c r="E907" s="29"/>
    </row>
    <row r="908" spans="1:5">
      <c r="A908" s="29" t="s">
        <v>342</v>
      </c>
      <c r="B908" s="29" t="s">
        <v>343</v>
      </c>
      <c r="C908" s="29" t="s">
        <v>505</v>
      </c>
      <c r="D908" s="29" t="s">
        <v>1392</v>
      </c>
      <c r="E908" s="29"/>
    </row>
    <row r="909" spans="1:5">
      <c r="A909" s="29" t="s">
        <v>342</v>
      </c>
      <c r="B909" s="29" t="s">
        <v>343</v>
      </c>
      <c r="C909" s="29" t="s">
        <v>725</v>
      </c>
      <c r="D909" s="29" t="s">
        <v>1074</v>
      </c>
      <c r="E909" s="29"/>
    </row>
    <row r="910" spans="1:5">
      <c r="A910" s="29" t="s">
        <v>342</v>
      </c>
      <c r="B910" s="29" t="s">
        <v>343</v>
      </c>
      <c r="C910" s="29" t="s">
        <v>516</v>
      </c>
      <c r="D910" s="29" t="s">
        <v>1112</v>
      </c>
      <c r="E910" s="29"/>
    </row>
    <row r="911" spans="1:5">
      <c r="A911" s="29" t="s">
        <v>342</v>
      </c>
      <c r="B911" s="29" t="s">
        <v>343</v>
      </c>
      <c r="C911" s="29" t="s">
        <v>816</v>
      </c>
      <c r="D911" s="29" t="s">
        <v>1073</v>
      </c>
      <c r="E911" s="29"/>
    </row>
    <row r="912" spans="1:5">
      <c r="A912" s="29" t="s">
        <v>342</v>
      </c>
      <c r="B912" s="29" t="s">
        <v>343</v>
      </c>
      <c r="C912" s="29" t="s">
        <v>856</v>
      </c>
      <c r="D912" s="29" t="s">
        <v>1074</v>
      </c>
      <c r="E912" s="29"/>
    </row>
    <row r="913" spans="1:5">
      <c r="A913" s="29" t="s">
        <v>342</v>
      </c>
      <c r="B913" s="29" t="s">
        <v>343</v>
      </c>
      <c r="C913" s="29" t="s">
        <v>557</v>
      </c>
      <c r="D913" s="29" t="s">
        <v>1073</v>
      </c>
      <c r="E913" s="29"/>
    </row>
    <row r="914" spans="1:5">
      <c r="A914" s="29" t="s">
        <v>342</v>
      </c>
      <c r="B914" s="29" t="s">
        <v>343</v>
      </c>
      <c r="C914" s="29" t="s">
        <v>899</v>
      </c>
      <c r="D914" s="29" t="s">
        <v>1073</v>
      </c>
      <c r="E914" s="29"/>
    </row>
    <row r="915" spans="1:5">
      <c r="A915" s="29" t="s">
        <v>344</v>
      </c>
      <c r="B915" s="29" t="s">
        <v>345</v>
      </c>
      <c r="C915" s="29" t="s">
        <v>783</v>
      </c>
      <c r="D915" s="29" t="s">
        <v>1074</v>
      </c>
      <c r="E915" s="29"/>
    </row>
    <row r="916" spans="1:5">
      <c r="A916" s="29" t="s">
        <v>344</v>
      </c>
      <c r="B916" s="29" t="s">
        <v>345</v>
      </c>
      <c r="C916" s="29" t="s">
        <v>1391</v>
      </c>
      <c r="D916" s="29" t="s">
        <v>1073</v>
      </c>
      <c r="E916" s="29"/>
    </row>
    <row r="917" spans="1:5">
      <c r="A917" s="29" t="s">
        <v>344</v>
      </c>
      <c r="B917" s="29" t="s">
        <v>345</v>
      </c>
      <c r="C917" s="29" t="s">
        <v>1390</v>
      </c>
      <c r="D917" s="29" t="s">
        <v>1073</v>
      </c>
      <c r="E917" s="29"/>
    </row>
    <row r="918" spans="1:5">
      <c r="A918" s="29" t="s">
        <v>344</v>
      </c>
      <c r="B918" s="29" t="s">
        <v>345</v>
      </c>
      <c r="C918" s="29" t="s">
        <v>1390</v>
      </c>
      <c r="D918" s="29" t="s">
        <v>1074</v>
      </c>
      <c r="E918" s="29"/>
    </row>
    <row r="919" spans="1:5">
      <c r="A919" s="29" t="s">
        <v>344</v>
      </c>
      <c r="B919" s="29" t="s">
        <v>345</v>
      </c>
      <c r="C919" s="29" t="s">
        <v>1159</v>
      </c>
      <c r="D919" s="29" t="s">
        <v>1073</v>
      </c>
      <c r="E919" s="29"/>
    </row>
    <row r="920" spans="1:5">
      <c r="A920" s="29" t="s">
        <v>344</v>
      </c>
      <c r="B920" s="29" t="s">
        <v>345</v>
      </c>
      <c r="C920" s="29" t="s">
        <v>800</v>
      </c>
      <c r="D920" s="29" t="s">
        <v>1073</v>
      </c>
      <c r="E920" s="29"/>
    </row>
    <row r="921" spans="1:5">
      <c r="A921" s="29" t="s">
        <v>344</v>
      </c>
      <c r="B921" s="29" t="s">
        <v>345</v>
      </c>
      <c r="C921" s="29" t="s">
        <v>872</v>
      </c>
      <c r="D921" s="29" t="s">
        <v>1073</v>
      </c>
      <c r="E921" s="29"/>
    </row>
    <row r="922" spans="1:5">
      <c r="A922" s="29" t="s">
        <v>344</v>
      </c>
      <c r="B922" s="29" t="s">
        <v>345</v>
      </c>
      <c r="C922" s="29" t="s">
        <v>1388</v>
      </c>
      <c r="D922" s="29" t="s">
        <v>1073</v>
      </c>
      <c r="E922" s="29"/>
    </row>
    <row r="923" spans="1:5">
      <c r="A923" s="29" t="s">
        <v>346</v>
      </c>
      <c r="B923" s="29" t="s">
        <v>347</v>
      </c>
      <c r="C923" s="29" t="s">
        <v>465</v>
      </c>
      <c r="D923" s="29" t="s">
        <v>1075</v>
      </c>
      <c r="E923" s="29"/>
    </row>
    <row r="924" spans="1:5">
      <c r="A924" s="29" t="s">
        <v>346</v>
      </c>
      <c r="B924" s="29" t="s">
        <v>347</v>
      </c>
      <c r="C924" s="29" t="s">
        <v>484</v>
      </c>
      <c r="D924" s="29" t="s">
        <v>1075</v>
      </c>
      <c r="E924" s="29"/>
    </row>
    <row r="925" spans="1:5">
      <c r="A925" s="29" t="s">
        <v>346</v>
      </c>
      <c r="B925" s="29" t="s">
        <v>347</v>
      </c>
      <c r="C925" s="29" t="s">
        <v>492</v>
      </c>
      <c r="D925" s="29" t="s">
        <v>1112</v>
      </c>
      <c r="E925" s="29"/>
    </row>
    <row r="926" spans="1:5">
      <c r="A926" s="29" t="s">
        <v>346</v>
      </c>
      <c r="B926" s="29" t="s">
        <v>347</v>
      </c>
      <c r="C926" s="29" t="s">
        <v>493</v>
      </c>
      <c r="D926" s="29" t="s">
        <v>1101</v>
      </c>
      <c r="E926" s="29"/>
    </row>
    <row r="927" spans="1:5">
      <c r="A927" s="29" t="s">
        <v>346</v>
      </c>
      <c r="B927" s="29" t="s">
        <v>347</v>
      </c>
      <c r="C927" s="29" t="s">
        <v>494</v>
      </c>
      <c r="D927" s="29" t="s">
        <v>1101</v>
      </c>
      <c r="E927" s="29"/>
    </row>
    <row r="928" spans="1:5">
      <c r="A928" s="29" t="s">
        <v>346</v>
      </c>
      <c r="B928" s="29" t="s">
        <v>347</v>
      </c>
      <c r="C928" s="29" t="s">
        <v>675</v>
      </c>
      <c r="D928" s="29" t="s">
        <v>1398</v>
      </c>
      <c r="E928" s="29"/>
    </row>
    <row r="929" spans="1:5">
      <c r="A929" s="29" t="s">
        <v>346</v>
      </c>
      <c r="B929" s="29" t="s">
        <v>347</v>
      </c>
      <c r="C929" s="29" t="s">
        <v>687</v>
      </c>
      <c r="D929" s="29" t="s">
        <v>1074</v>
      </c>
      <c r="E929" s="29"/>
    </row>
    <row r="930" spans="1:5">
      <c r="A930" s="29" t="s">
        <v>346</v>
      </c>
      <c r="B930" s="29" t="s">
        <v>347</v>
      </c>
      <c r="C930" s="29" t="s">
        <v>689</v>
      </c>
      <c r="D930" s="29" t="s">
        <v>1101</v>
      </c>
      <c r="E930" s="29"/>
    </row>
    <row r="931" spans="1:5">
      <c r="A931" s="29" t="s">
        <v>346</v>
      </c>
      <c r="B931" s="29" t="s">
        <v>347</v>
      </c>
      <c r="C931" s="29" t="s">
        <v>1676</v>
      </c>
      <c r="D931" s="29" t="s">
        <v>1675</v>
      </c>
      <c r="E931" s="29"/>
    </row>
    <row r="932" spans="1:5">
      <c r="A932" s="29" t="s">
        <v>346</v>
      </c>
      <c r="B932" s="29" t="s">
        <v>347</v>
      </c>
      <c r="C932" s="29" t="s">
        <v>702</v>
      </c>
      <c r="D932" s="29" t="s">
        <v>1073</v>
      </c>
      <c r="E932" s="29"/>
    </row>
    <row r="933" spans="1:5">
      <c r="A933" s="29" t="s">
        <v>346</v>
      </c>
      <c r="B933" s="29" t="s">
        <v>347</v>
      </c>
      <c r="C933" s="29" t="s">
        <v>726</v>
      </c>
      <c r="D933" s="29" t="s">
        <v>1073</v>
      </c>
      <c r="E933" s="29"/>
    </row>
    <row r="934" spans="1:5">
      <c r="A934" s="29" t="s">
        <v>346</v>
      </c>
      <c r="B934" s="29" t="s">
        <v>347</v>
      </c>
      <c r="C934" s="29" t="s">
        <v>535</v>
      </c>
      <c r="D934" s="29" t="s">
        <v>1075</v>
      </c>
      <c r="E934" s="29"/>
    </row>
    <row r="935" spans="1:5">
      <c r="A935" s="29" t="s">
        <v>346</v>
      </c>
      <c r="B935" s="29" t="s">
        <v>347</v>
      </c>
      <c r="C935" s="29" t="s">
        <v>544</v>
      </c>
      <c r="D935" s="29" t="s">
        <v>1075</v>
      </c>
      <c r="E935" s="29"/>
    </row>
    <row r="936" spans="1:5">
      <c r="A936" s="29" t="s">
        <v>346</v>
      </c>
      <c r="B936" s="29" t="s">
        <v>347</v>
      </c>
      <c r="C936" s="29" t="s">
        <v>545</v>
      </c>
      <c r="D936" s="29" t="s">
        <v>1074</v>
      </c>
      <c r="E936" s="29"/>
    </row>
    <row r="937" spans="1:5">
      <c r="A937" s="29" t="s">
        <v>346</v>
      </c>
      <c r="B937" s="29" t="s">
        <v>347</v>
      </c>
      <c r="C937" s="29" t="s">
        <v>815</v>
      </c>
      <c r="D937" s="29" t="s">
        <v>1073</v>
      </c>
      <c r="E937" s="29"/>
    </row>
    <row r="938" spans="1:5">
      <c r="A938" s="29" t="s">
        <v>346</v>
      </c>
      <c r="B938" s="29" t="s">
        <v>347</v>
      </c>
      <c r="C938" s="29" t="s">
        <v>854</v>
      </c>
      <c r="D938" s="29" t="s">
        <v>1073</v>
      </c>
      <c r="E938" s="29"/>
    </row>
    <row r="939" spans="1:5">
      <c r="A939" s="29" t="s">
        <v>346</v>
      </c>
      <c r="B939" s="29" t="s">
        <v>347</v>
      </c>
      <c r="C939" s="29" t="s">
        <v>854</v>
      </c>
      <c r="D939" s="29" t="s">
        <v>1074</v>
      </c>
      <c r="E939" s="29"/>
    </row>
    <row r="940" spans="1:5">
      <c r="A940" s="29" t="s">
        <v>346</v>
      </c>
      <c r="B940" s="29" t="s">
        <v>347</v>
      </c>
      <c r="C940" s="29" t="s">
        <v>557</v>
      </c>
      <c r="D940" s="29" t="s">
        <v>1073</v>
      </c>
      <c r="E940" s="29"/>
    </row>
    <row r="941" spans="1:5">
      <c r="A941" s="29" t="s">
        <v>348</v>
      </c>
      <c r="B941" s="29" t="s">
        <v>349</v>
      </c>
      <c r="C941" s="29" t="s">
        <v>1385</v>
      </c>
      <c r="D941" s="29" t="s">
        <v>1073</v>
      </c>
      <c r="E941" s="29"/>
    </row>
    <row r="942" spans="1:5">
      <c r="A942" s="29" t="s">
        <v>348</v>
      </c>
      <c r="B942" s="29" t="s">
        <v>349</v>
      </c>
      <c r="C942" s="29" t="s">
        <v>1384</v>
      </c>
      <c r="D942" s="29" t="s">
        <v>1093</v>
      </c>
      <c r="E942" s="29"/>
    </row>
    <row r="943" spans="1:5">
      <c r="A943" s="29" t="s">
        <v>348</v>
      </c>
      <c r="B943" s="29" t="s">
        <v>349</v>
      </c>
      <c r="C943" s="29" t="s">
        <v>493</v>
      </c>
      <c r="D943" s="29" t="s">
        <v>1101</v>
      </c>
      <c r="E943" s="29"/>
    </row>
    <row r="944" spans="1:5">
      <c r="A944" s="29" t="s">
        <v>348</v>
      </c>
      <c r="B944" s="29" t="s">
        <v>349</v>
      </c>
      <c r="C944" s="29" t="s">
        <v>702</v>
      </c>
      <c r="D944" s="29" t="s">
        <v>1101</v>
      </c>
      <c r="E944" s="29"/>
    </row>
    <row r="945" spans="1:5">
      <c r="A945" s="29" t="s">
        <v>348</v>
      </c>
      <c r="B945" s="29" t="s">
        <v>349</v>
      </c>
      <c r="C945" s="29" t="s">
        <v>702</v>
      </c>
      <c r="D945" s="29" t="s">
        <v>1073</v>
      </c>
      <c r="E945" s="29"/>
    </row>
    <row r="946" spans="1:5">
      <c r="A946" s="29" t="s">
        <v>348</v>
      </c>
      <c r="B946" s="29" t="s">
        <v>349</v>
      </c>
      <c r="C946" s="29" t="s">
        <v>720</v>
      </c>
      <c r="D946" s="29" t="s">
        <v>1073</v>
      </c>
      <c r="E946" s="29"/>
    </row>
    <row r="947" spans="1:5">
      <c r="A947" s="29" t="s">
        <v>348</v>
      </c>
      <c r="B947" s="29" t="s">
        <v>349</v>
      </c>
      <c r="C947" s="29" t="s">
        <v>726</v>
      </c>
      <c r="D947" s="29" t="s">
        <v>1073</v>
      </c>
      <c r="E947" s="29"/>
    </row>
    <row r="948" spans="1:5">
      <c r="A948" s="29" t="s">
        <v>348</v>
      </c>
      <c r="B948" s="29" t="s">
        <v>349</v>
      </c>
      <c r="C948" s="29" t="s">
        <v>756</v>
      </c>
      <c r="D948" s="29" t="s">
        <v>1073</v>
      </c>
      <c r="E948" s="29"/>
    </row>
    <row r="949" spans="1:5">
      <c r="A949" s="29" t="s">
        <v>348</v>
      </c>
      <c r="B949" s="29" t="s">
        <v>349</v>
      </c>
      <c r="C949" s="29" t="s">
        <v>765</v>
      </c>
      <c r="D949" s="29" t="s">
        <v>1073</v>
      </c>
      <c r="E949" s="29"/>
    </row>
    <row r="950" spans="1:5">
      <c r="A950" s="29" t="s">
        <v>348</v>
      </c>
      <c r="B950" s="29" t="s">
        <v>349</v>
      </c>
      <c r="C950" s="29" t="s">
        <v>1382</v>
      </c>
      <c r="D950" s="29" t="s">
        <v>1074</v>
      </c>
      <c r="E950" s="29"/>
    </row>
    <row r="951" spans="1:5">
      <c r="A951" s="29" t="s">
        <v>348</v>
      </c>
      <c r="B951" s="29" t="s">
        <v>349</v>
      </c>
      <c r="C951" s="29" t="s">
        <v>547</v>
      </c>
      <c r="D951" s="29" t="s">
        <v>1075</v>
      </c>
      <c r="E951" s="29"/>
    </row>
    <row r="952" spans="1:5">
      <c r="A952" s="29" t="s">
        <v>348</v>
      </c>
      <c r="B952" s="29" t="s">
        <v>349</v>
      </c>
      <c r="C952" s="29" t="s">
        <v>551</v>
      </c>
      <c r="D952" s="29" t="s">
        <v>1074</v>
      </c>
      <c r="E952" s="29"/>
    </row>
    <row r="953" spans="1:5">
      <c r="A953" s="29" t="s">
        <v>348</v>
      </c>
      <c r="B953" s="29" t="s">
        <v>349</v>
      </c>
      <c r="C953" s="29" t="s">
        <v>552</v>
      </c>
      <c r="D953" s="29" t="s">
        <v>1075</v>
      </c>
      <c r="E953" s="29"/>
    </row>
    <row r="954" spans="1:5">
      <c r="A954" s="29" t="s">
        <v>348</v>
      </c>
      <c r="B954" s="29" t="s">
        <v>349</v>
      </c>
      <c r="C954" s="29" t="s">
        <v>1735</v>
      </c>
      <c r="D954" s="29" t="s">
        <v>1074</v>
      </c>
      <c r="E954" s="29"/>
    </row>
    <row r="955" spans="1:5">
      <c r="A955" s="29" t="s">
        <v>348</v>
      </c>
      <c r="B955" s="29" t="s">
        <v>349</v>
      </c>
      <c r="C955" s="29" t="s">
        <v>835</v>
      </c>
      <c r="D955" s="29" t="s">
        <v>1073</v>
      </c>
      <c r="E955" s="29"/>
    </row>
    <row r="956" spans="1:5">
      <c r="A956" s="29" t="s">
        <v>348</v>
      </c>
      <c r="B956" s="29" t="s">
        <v>349</v>
      </c>
      <c r="C956" s="29" t="s">
        <v>576</v>
      </c>
      <c r="D956" s="29" t="s">
        <v>1381</v>
      </c>
      <c r="E956" s="29"/>
    </row>
    <row r="957" spans="1:5">
      <c r="A957" s="29" t="s">
        <v>348</v>
      </c>
      <c r="B957" s="29" t="s">
        <v>349</v>
      </c>
      <c r="C957" s="29" t="s">
        <v>1059</v>
      </c>
      <c r="D957" s="29" t="s">
        <v>1074</v>
      </c>
      <c r="E957" s="29"/>
    </row>
    <row r="958" spans="1:5">
      <c r="A958" s="29" t="s">
        <v>350</v>
      </c>
      <c r="B958" s="29" t="s">
        <v>351</v>
      </c>
      <c r="C958" s="29" t="s">
        <v>835</v>
      </c>
      <c r="D958" s="29" t="s">
        <v>1073</v>
      </c>
      <c r="E958" s="29"/>
    </row>
    <row r="959" spans="1:5">
      <c r="A959" s="29" t="s">
        <v>352</v>
      </c>
      <c r="B959" s="29" t="s">
        <v>353</v>
      </c>
      <c r="C959" s="29" t="s">
        <v>1380</v>
      </c>
      <c r="D959" s="29" t="s">
        <v>1073</v>
      </c>
      <c r="E959" s="29">
        <v>22.87</v>
      </c>
    </row>
    <row r="960" spans="1:5">
      <c r="A960" s="29" t="s">
        <v>352</v>
      </c>
      <c r="B960" s="29" t="s">
        <v>353</v>
      </c>
      <c r="C960" s="29" t="s">
        <v>1379</v>
      </c>
      <c r="D960" s="29" t="s">
        <v>1073</v>
      </c>
      <c r="E960" s="29">
        <v>53.22</v>
      </c>
    </row>
    <row r="961" spans="1:5">
      <c r="A961" s="29" t="s">
        <v>352</v>
      </c>
      <c r="B961" s="29" t="s">
        <v>353</v>
      </c>
      <c r="C961" s="29" t="s">
        <v>1379</v>
      </c>
      <c r="D961" s="29" t="s">
        <v>1074</v>
      </c>
      <c r="E961" s="29">
        <v>36.21</v>
      </c>
    </row>
    <row r="962" spans="1:5">
      <c r="A962" s="29" t="s">
        <v>352</v>
      </c>
      <c r="B962" s="29" t="s">
        <v>353</v>
      </c>
      <c r="C962" s="29" t="s">
        <v>1378</v>
      </c>
      <c r="D962" s="29" t="s">
        <v>1073</v>
      </c>
      <c r="E962" s="29">
        <v>41.480000000000004</v>
      </c>
    </row>
    <row r="963" spans="1:5">
      <c r="A963" s="29" t="s">
        <v>352</v>
      </c>
      <c r="B963" s="29" t="s">
        <v>353</v>
      </c>
      <c r="C963" s="29" t="s">
        <v>788</v>
      </c>
      <c r="D963" s="29" t="s">
        <v>1073</v>
      </c>
      <c r="E963" s="29">
        <v>350.06000000000006</v>
      </c>
    </row>
    <row r="964" spans="1:5">
      <c r="A964" s="29" t="s">
        <v>352</v>
      </c>
      <c r="B964" s="29" t="s">
        <v>353</v>
      </c>
      <c r="C964" s="29" t="s">
        <v>1377</v>
      </c>
      <c r="D964" s="29" t="s">
        <v>1073</v>
      </c>
      <c r="E964" s="29"/>
    </row>
    <row r="965" spans="1:5">
      <c r="A965" s="29" t="s">
        <v>352</v>
      </c>
      <c r="B965" s="29" t="s">
        <v>353</v>
      </c>
      <c r="C965" s="29" t="s">
        <v>1376</v>
      </c>
      <c r="D965" s="29" t="s">
        <v>1073</v>
      </c>
      <c r="E965" s="29"/>
    </row>
    <row r="966" spans="1:5">
      <c r="A966" s="29" t="s">
        <v>352</v>
      </c>
      <c r="B966" s="29" t="s">
        <v>353</v>
      </c>
      <c r="C966" s="29" t="s">
        <v>1164</v>
      </c>
      <c r="D966" s="29" t="s">
        <v>1077</v>
      </c>
      <c r="E966" s="29"/>
    </row>
    <row r="967" spans="1:5">
      <c r="A967" s="29" t="s">
        <v>352</v>
      </c>
      <c r="B967" s="29" t="s">
        <v>353</v>
      </c>
      <c r="C967" s="29" t="s">
        <v>1375</v>
      </c>
      <c r="D967" s="29" t="s">
        <v>1073</v>
      </c>
      <c r="E967" s="29"/>
    </row>
    <row r="968" spans="1:5">
      <c r="A968" s="29" t="s">
        <v>352</v>
      </c>
      <c r="B968" s="29" t="s">
        <v>353</v>
      </c>
      <c r="C968" s="29" t="s">
        <v>1374</v>
      </c>
      <c r="D968" s="29" t="s">
        <v>1175</v>
      </c>
      <c r="E968" s="29"/>
    </row>
    <row r="969" spans="1:5">
      <c r="A969" s="29" t="s">
        <v>352</v>
      </c>
      <c r="B969" s="29" t="s">
        <v>353</v>
      </c>
      <c r="C969" s="29" t="s">
        <v>1373</v>
      </c>
      <c r="D969" s="29" t="s">
        <v>1073</v>
      </c>
      <c r="E969" s="29"/>
    </row>
    <row r="970" spans="1:5">
      <c r="A970" s="29" t="s">
        <v>354</v>
      </c>
      <c r="B970" s="29" t="s">
        <v>355</v>
      </c>
      <c r="C970" s="29" t="s">
        <v>1372</v>
      </c>
      <c r="D970" s="29" t="s">
        <v>1073</v>
      </c>
      <c r="E970" s="29"/>
    </row>
    <row r="971" spans="1:5">
      <c r="A971" s="29" t="s">
        <v>354</v>
      </c>
      <c r="B971" s="29" t="s">
        <v>355</v>
      </c>
      <c r="C971" s="29" t="s">
        <v>1372</v>
      </c>
      <c r="D971" s="29" t="s">
        <v>1074</v>
      </c>
      <c r="E971" s="29"/>
    </row>
    <row r="972" spans="1:5">
      <c r="A972" s="29" t="s">
        <v>356</v>
      </c>
      <c r="B972" s="29" t="s">
        <v>357</v>
      </c>
      <c r="C972" s="29" t="s">
        <v>692</v>
      </c>
      <c r="D972" s="29" t="s">
        <v>1074</v>
      </c>
      <c r="E972" s="29"/>
    </row>
    <row r="973" spans="1:5">
      <c r="A973" s="29" t="s">
        <v>356</v>
      </c>
      <c r="B973" s="29" t="s">
        <v>357</v>
      </c>
      <c r="C973" s="29" t="s">
        <v>1371</v>
      </c>
      <c r="D973" s="29" t="s">
        <v>1095</v>
      </c>
      <c r="E973" s="29"/>
    </row>
    <row r="974" spans="1:5">
      <c r="A974" s="29" t="s">
        <v>356</v>
      </c>
      <c r="B974" s="29" t="s">
        <v>357</v>
      </c>
      <c r="C974" s="29" t="s">
        <v>1370</v>
      </c>
      <c r="D974" s="29" t="s">
        <v>1073</v>
      </c>
      <c r="E974" s="29"/>
    </row>
    <row r="975" spans="1:5">
      <c r="A975" s="29" t="s">
        <v>356</v>
      </c>
      <c r="B975" s="29" t="s">
        <v>357</v>
      </c>
      <c r="C975" s="29" t="s">
        <v>747</v>
      </c>
      <c r="D975" s="29" t="s">
        <v>1073</v>
      </c>
      <c r="E975" s="29"/>
    </row>
    <row r="976" spans="1:5">
      <c r="A976" s="29" t="s">
        <v>358</v>
      </c>
      <c r="B976" s="29" t="s">
        <v>359</v>
      </c>
      <c r="C976" s="29" t="s">
        <v>702</v>
      </c>
      <c r="D976" s="29" t="s">
        <v>1073</v>
      </c>
      <c r="E976" s="29"/>
    </row>
    <row r="977" spans="1:5">
      <c r="A977" s="29" t="s">
        <v>358</v>
      </c>
      <c r="B977" s="29" t="s">
        <v>359</v>
      </c>
      <c r="C977" s="29" t="s">
        <v>519</v>
      </c>
      <c r="D977" s="29" t="s">
        <v>1075</v>
      </c>
      <c r="E977" s="29"/>
    </row>
    <row r="978" spans="1:5">
      <c r="A978" s="29" t="s">
        <v>358</v>
      </c>
      <c r="B978" s="29" t="s">
        <v>359</v>
      </c>
      <c r="C978" s="29" t="s">
        <v>534</v>
      </c>
      <c r="D978" s="29" t="s">
        <v>1073</v>
      </c>
      <c r="E978" s="29"/>
    </row>
    <row r="979" spans="1:5">
      <c r="A979" s="29" t="s">
        <v>358</v>
      </c>
      <c r="B979" s="29" t="s">
        <v>359</v>
      </c>
      <c r="C979" s="29" t="s">
        <v>546</v>
      </c>
      <c r="D979" s="29" t="s">
        <v>1075</v>
      </c>
      <c r="E979" s="29"/>
    </row>
    <row r="980" spans="1:5">
      <c r="A980" s="29" t="s">
        <v>358</v>
      </c>
      <c r="B980" s="29" t="s">
        <v>359</v>
      </c>
      <c r="C980" s="29" t="s">
        <v>906</v>
      </c>
      <c r="D980" s="29" t="s">
        <v>1073</v>
      </c>
      <c r="E980" s="29">
        <v>554</v>
      </c>
    </row>
    <row r="981" spans="1:5">
      <c r="A981" s="29" t="s">
        <v>358</v>
      </c>
      <c r="B981" s="29" t="s">
        <v>359</v>
      </c>
      <c r="C981" s="29" t="s">
        <v>928</v>
      </c>
      <c r="D981" s="29" t="s">
        <v>1074</v>
      </c>
      <c r="E981" s="29"/>
    </row>
    <row r="982" spans="1:5">
      <c r="A982" s="29" t="s">
        <v>358</v>
      </c>
      <c r="B982" s="29" t="s">
        <v>359</v>
      </c>
      <c r="C982" s="29" t="s">
        <v>962</v>
      </c>
      <c r="D982" s="29" t="s">
        <v>1073</v>
      </c>
      <c r="E982" s="29"/>
    </row>
    <row r="983" spans="1:5">
      <c r="A983" s="29" t="s">
        <v>358</v>
      </c>
      <c r="B983" s="29" t="s">
        <v>359</v>
      </c>
      <c r="C983" s="29" t="s">
        <v>1368</v>
      </c>
      <c r="D983" s="29" t="s">
        <v>1074</v>
      </c>
      <c r="E983" s="29"/>
    </row>
    <row r="984" spans="1:5">
      <c r="A984" s="29" t="s">
        <v>358</v>
      </c>
      <c r="B984" s="29" t="s">
        <v>359</v>
      </c>
      <c r="C984" s="29" t="s">
        <v>1367</v>
      </c>
      <c r="D984" s="29" t="s">
        <v>1073</v>
      </c>
      <c r="E984" s="29"/>
    </row>
    <row r="985" spans="1:5">
      <c r="A985" s="29" t="s">
        <v>358</v>
      </c>
      <c r="B985" s="29" t="s">
        <v>359</v>
      </c>
      <c r="C985" s="29" t="s">
        <v>573</v>
      </c>
      <c r="D985" s="29" t="s">
        <v>1112</v>
      </c>
      <c r="E985" s="29"/>
    </row>
    <row r="986" spans="1:5">
      <c r="A986" s="29" t="s">
        <v>360</v>
      </c>
      <c r="B986" s="29" t="s">
        <v>361</v>
      </c>
      <c r="C986" s="29" t="s">
        <v>1366</v>
      </c>
      <c r="D986" s="29" t="s">
        <v>1093</v>
      </c>
      <c r="E986" s="29"/>
    </row>
    <row r="987" spans="1:5">
      <c r="A987" s="29" t="s">
        <v>360</v>
      </c>
      <c r="B987" s="29" t="s">
        <v>361</v>
      </c>
      <c r="C987" s="29" t="s">
        <v>1103</v>
      </c>
      <c r="D987" s="29" t="s">
        <v>1102</v>
      </c>
      <c r="E987" s="29"/>
    </row>
    <row r="988" spans="1:5">
      <c r="A988" s="29" t="s">
        <v>360</v>
      </c>
      <c r="B988" s="29" t="s">
        <v>361</v>
      </c>
      <c r="C988" s="29" t="s">
        <v>1362</v>
      </c>
      <c r="D988" s="29" t="s">
        <v>1073</v>
      </c>
      <c r="E988" s="29">
        <v>250</v>
      </c>
    </row>
    <row r="989" spans="1:5">
      <c r="A989" s="29" t="s">
        <v>360</v>
      </c>
      <c r="B989" s="29" t="s">
        <v>361</v>
      </c>
      <c r="C989" s="29" t="s">
        <v>1760</v>
      </c>
      <c r="D989" s="29" t="s">
        <v>1398</v>
      </c>
      <c r="E989" s="29"/>
    </row>
    <row r="990" spans="1:5">
      <c r="A990" s="29" t="s">
        <v>360</v>
      </c>
      <c r="B990" s="29" t="s">
        <v>361</v>
      </c>
      <c r="C990" s="29" t="s">
        <v>702</v>
      </c>
      <c r="D990" s="29" t="s">
        <v>1073</v>
      </c>
      <c r="E990" s="29"/>
    </row>
    <row r="991" spans="1:5">
      <c r="A991" s="29" t="s">
        <v>360</v>
      </c>
      <c r="B991" s="29" t="s">
        <v>361</v>
      </c>
      <c r="C991" s="29" t="s">
        <v>710</v>
      </c>
      <c r="D991" s="29" t="s">
        <v>1073</v>
      </c>
      <c r="E991" s="29"/>
    </row>
    <row r="992" spans="1:5">
      <c r="A992" s="29" t="s">
        <v>360</v>
      </c>
      <c r="B992" s="29" t="s">
        <v>361</v>
      </c>
      <c r="C992" s="29" t="s">
        <v>712</v>
      </c>
      <c r="D992" s="29" t="s">
        <v>1073</v>
      </c>
      <c r="E992" s="29"/>
    </row>
    <row r="993" spans="1:5">
      <c r="A993" s="29" t="s">
        <v>360</v>
      </c>
      <c r="B993" s="29" t="s">
        <v>361</v>
      </c>
      <c r="C993" s="29" t="s">
        <v>724</v>
      </c>
      <c r="D993" s="29" t="s">
        <v>1073</v>
      </c>
      <c r="E993" s="29"/>
    </row>
    <row r="994" spans="1:5">
      <c r="A994" s="29" t="s">
        <v>360</v>
      </c>
      <c r="B994" s="29" t="s">
        <v>361</v>
      </c>
      <c r="C994" s="29" t="s">
        <v>726</v>
      </c>
      <c r="D994" s="29" t="s">
        <v>1073</v>
      </c>
      <c r="E994" s="29"/>
    </row>
    <row r="995" spans="1:5">
      <c r="A995" s="29" t="s">
        <v>360</v>
      </c>
      <c r="B995" s="29" t="s">
        <v>361</v>
      </c>
      <c r="C995" s="29" t="s">
        <v>511</v>
      </c>
      <c r="D995" s="29" t="s">
        <v>1075</v>
      </c>
      <c r="E995" s="29"/>
    </row>
    <row r="996" spans="1:5">
      <c r="A996" s="29" t="s">
        <v>360</v>
      </c>
      <c r="B996" s="29" t="s">
        <v>361</v>
      </c>
      <c r="C996" s="29" t="s">
        <v>1361</v>
      </c>
      <c r="D996" s="29" t="s">
        <v>1073</v>
      </c>
      <c r="E996" s="29"/>
    </row>
    <row r="997" spans="1:5">
      <c r="A997" s="29" t="s">
        <v>360</v>
      </c>
      <c r="B997" s="29" t="s">
        <v>361</v>
      </c>
      <c r="C997" s="29" t="s">
        <v>530</v>
      </c>
      <c r="D997" s="29" t="s">
        <v>1075</v>
      </c>
      <c r="E997" s="29"/>
    </row>
    <row r="998" spans="1:5">
      <c r="A998" s="29" t="s">
        <v>360</v>
      </c>
      <c r="B998" s="29" t="s">
        <v>361</v>
      </c>
      <c r="C998" s="29" t="s">
        <v>1360</v>
      </c>
      <c r="D998" s="29" t="s">
        <v>1074</v>
      </c>
      <c r="E998" s="29"/>
    </row>
    <row r="999" spans="1:5">
      <c r="A999" s="29" t="s">
        <v>360</v>
      </c>
      <c r="B999" s="29" t="s">
        <v>361</v>
      </c>
      <c r="C999" s="29" t="s">
        <v>1359</v>
      </c>
      <c r="D999" s="29" t="s">
        <v>1074</v>
      </c>
      <c r="E999" s="29"/>
    </row>
    <row r="1000" spans="1:5">
      <c r="A1000" s="29" t="s">
        <v>360</v>
      </c>
      <c r="B1000" s="29" t="s">
        <v>361</v>
      </c>
      <c r="C1000" s="29" t="s">
        <v>552</v>
      </c>
      <c r="D1000" s="29" t="s">
        <v>1073</v>
      </c>
      <c r="E1000" s="29"/>
    </row>
    <row r="1001" spans="1:5">
      <c r="A1001" s="29" t="s">
        <v>360</v>
      </c>
      <c r="B1001" s="29" t="s">
        <v>361</v>
      </c>
      <c r="C1001" s="29" t="s">
        <v>821</v>
      </c>
      <c r="D1001" s="29" t="s">
        <v>1683</v>
      </c>
      <c r="E1001" s="29">
        <v>283.27999999999997</v>
      </c>
    </row>
    <row r="1002" spans="1:5">
      <c r="A1002" s="29" t="s">
        <v>360</v>
      </c>
      <c r="B1002" s="29" t="s">
        <v>361</v>
      </c>
      <c r="C1002" s="29" t="s">
        <v>1358</v>
      </c>
      <c r="D1002" s="29" t="s">
        <v>1073</v>
      </c>
      <c r="E1002" s="29">
        <v>1538.2</v>
      </c>
    </row>
    <row r="1003" spans="1:5">
      <c r="A1003" s="29" t="s">
        <v>360</v>
      </c>
      <c r="B1003" s="29" t="s">
        <v>361</v>
      </c>
      <c r="C1003" s="29" t="s">
        <v>835</v>
      </c>
      <c r="D1003" s="29" t="s">
        <v>1073</v>
      </c>
      <c r="E1003" s="29"/>
    </row>
    <row r="1004" spans="1:5">
      <c r="A1004" s="29" t="s">
        <v>360</v>
      </c>
      <c r="B1004" s="29" t="s">
        <v>361</v>
      </c>
      <c r="C1004" s="29" t="s">
        <v>906</v>
      </c>
      <c r="D1004" s="29" t="s">
        <v>1073</v>
      </c>
      <c r="E1004" s="29"/>
    </row>
    <row r="1005" spans="1:5">
      <c r="A1005" s="29" t="s">
        <v>360</v>
      </c>
      <c r="B1005" s="29" t="s">
        <v>361</v>
      </c>
      <c r="C1005" s="29" t="s">
        <v>910</v>
      </c>
      <c r="D1005" s="29" t="s">
        <v>1073</v>
      </c>
      <c r="E1005" s="29"/>
    </row>
    <row r="1006" spans="1:5">
      <c r="A1006" s="29" t="s">
        <v>362</v>
      </c>
      <c r="B1006" s="29" t="s">
        <v>363</v>
      </c>
      <c r="C1006" s="29" t="s">
        <v>1357</v>
      </c>
      <c r="D1006" s="29" t="s">
        <v>1073</v>
      </c>
      <c r="E1006" s="29"/>
    </row>
    <row r="1007" spans="1:5">
      <c r="A1007" s="29" t="s">
        <v>362</v>
      </c>
      <c r="B1007" s="29" t="s">
        <v>363</v>
      </c>
      <c r="C1007" s="29" t="s">
        <v>1356</v>
      </c>
      <c r="D1007" s="29" t="s">
        <v>1073</v>
      </c>
      <c r="E1007" s="29"/>
    </row>
    <row r="1008" spans="1:5">
      <c r="A1008" s="29" t="s">
        <v>362</v>
      </c>
      <c r="B1008" s="29" t="s">
        <v>363</v>
      </c>
      <c r="C1008" s="29" t="s">
        <v>884</v>
      </c>
      <c r="D1008" s="29" t="s">
        <v>1073</v>
      </c>
      <c r="E1008" s="29"/>
    </row>
    <row r="1009" spans="1:5">
      <c r="A1009" s="29" t="s">
        <v>362</v>
      </c>
      <c r="B1009" s="29" t="s">
        <v>363</v>
      </c>
      <c r="C1009" s="29" t="s">
        <v>1201</v>
      </c>
      <c r="D1009" s="29" t="s">
        <v>1073</v>
      </c>
      <c r="E1009" s="29"/>
    </row>
    <row r="1010" spans="1:5">
      <c r="A1010" s="29" t="s">
        <v>362</v>
      </c>
      <c r="B1010" s="29" t="s">
        <v>363</v>
      </c>
      <c r="C1010" s="29" t="s">
        <v>571</v>
      </c>
      <c r="D1010" s="29" t="s">
        <v>1074</v>
      </c>
      <c r="E1010" s="29"/>
    </row>
    <row r="1011" spans="1:5">
      <c r="A1011" s="29" t="s">
        <v>362</v>
      </c>
      <c r="B1011" s="29" t="s">
        <v>363</v>
      </c>
      <c r="C1011" s="29" t="s">
        <v>1355</v>
      </c>
      <c r="D1011" s="29" t="s">
        <v>1074</v>
      </c>
      <c r="E1011" s="29"/>
    </row>
    <row r="1012" spans="1:5">
      <c r="A1012" s="29" t="s">
        <v>362</v>
      </c>
      <c r="B1012" s="29" t="s">
        <v>363</v>
      </c>
      <c r="C1012" s="29" t="s">
        <v>1002</v>
      </c>
      <c r="D1012" s="29" t="s">
        <v>1073</v>
      </c>
      <c r="E1012" s="29"/>
    </row>
    <row r="1013" spans="1:5">
      <c r="A1013" s="29" t="s">
        <v>364</v>
      </c>
      <c r="B1013" s="29" t="s">
        <v>365</v>
      </c>
      <c r="C1013" s="29" t="s">
        <v>1353</v>
      </c>
      <c r="D1013" s="29" t="s">
        <v>1080</v>
      </c>
      <c r="E1013" s="29"/>
    </row>
    <row r="1014" spans="1:5">
      <c r="A1014" s="29" t="s">
        <v>364</v>
      </c>
      <c r="B1014" s="29" t="s">
        <v>365</v>
      </c>
      <c r="C1014" s="29" t="s">
        <v>1761</v>
      </c>
      <c r="D1014" s="29" t="s">
        <v>1074</v>
      </c>
      <c r="E1014" s="29"/>
    </row>
    <row r="1015" spans="1:5">
      <c r="A1015" s="29" t="s">
        <v>364</v>
      </c>
      <c r="B1015" s="29" t="s">
        <v>365</v>
      </c>
      <c r="C1015" s="29" t="s">
        <v>1352</v>
      </c>
      <c r="D1015" s="29" t="s">
        <v>1073</v>
      </c>
      <c r="E1015" s="29"/>
    </row>
    <row r="1016" spans="1:5">
      <c r="A1016" s="29" t="s">
        <v>364</v>
      </c>
      <c r="B1016" s="29" t="s">
        <v>365</v>
      </c>
      <c r="C1016" s="29" t="s">
        <v>1351</v>
      </c>
      <c r="D1016" s="29" t="s">
        <v>1074</v>
      </c>
      <c r="E1016" s="29"/>
    </row>
    <row r="1017" spans="1:5">
      <c r="A1017" s="29" t="s">
        <v>364</v>
      </c>
      <c r="B1017" s="29" t="s">
        <v>365</v>
      </c>
      <c r="C1017" s="29" t="s">
        <v>1350</v>
      </c>
      <c r="D1017" s="29" t="s">
        <v>1091</v>
      </c>
      <c r="E1017" s="29"/>
    </row>
    <row r="1018" spans="1:5">
      <c r="A1018" s="29" t="s">
        <v>364</v>
      </c>
      <c r="B1018" s="29" t="s">
        <v>365</v>
      </c>
      <c r="C1018" s="29" t="s">
        <v>1349</v>
      </c>
      <c r="D1018" s="29" t="s">
        <v>1073</v>
      </c>
      <c r="E1018" s="29"/>
    </row>
    <row r="1019" spans="1:5">
      <c r="A1019" s="29" t="s">
        <v>366</v>
      </c>
      <c r="B1019" s="29" t="s">
        <v>367</v>
      </c>
      <c r="C1019" s="29" t="s">
        <v>499</v>
      </c>
      <c r="D1019" s="29" t="s">
        <v>1112</v>
      </c>
      <c r="E1019" s="29"/>
    </row>
    <row r="1020" spans="1:5">
      <c r="A1020" s="29" t="s">
        <v>366</v>
      </c>
      <c r="B1020" s="29" t="s">
        <v>367</v>
      </c>
      <c r="C1020" s="29" t="s">
        <v>515</v>
      </c>
      <c r="D1020" s="29" t="s">
        <v>1075</v>
      </c>
      <c r="E1020" s="29"/>
    </row>
    <row r="1021" spans="1:5">
      <c r="A1021" s="29" t="s">
        <v>366</v>
      </c>
      <c r="B1021" s="29" t="s">
        <v>367</v>
      </c>
      <c r="C1021" s="29" t="s">
        <v>529</v>
      </c>
      <c r="D1021" s="29" t="s">
        <v>1073</v>
      </c>
      <c r="E1021" s="29"/>
    </row>
    <row r="1022" spans="1:5">
      <c r="A1022" s="29" t="s">
        <v>366</v>
      </c>
      <c r="B1022" s="29" t="s">
        <v>367</v>
      </c>
      <c r="C1022" s="29" t="s">
        <v>1347</v>
      </c>
      <c r="D1022" s="29" t="s">
        <v>1073</v>
      </c>
      <c r="E1022" s="29">
        <v>405</v>
      </c>
    </row>
    <row r="1023" spans="1:5">
      <c r="A1023" s="29" t="s">
        <v>366</v>
      </c>
      <c r="B1023" s="29" t="s">
        <v>367</v>
      </c>
      <c r="C1023" s="29" t="s">
        <v>1346</v>
      </c>
      <c r="D1023" s="29" t="s">
        <v>1073</v>
      </c>
      <c r="E1023" s="29"/>
    </row>
    <row r="1024" spans="1:5">
      <c r="A1024" s="29" t="s">
        <v>366</v>
      </c>
      <c r="B1024" s="29" t="s">
        <v>367</v>
      </c>
      <c r="C1024" s="29" t="s">
        <v>1345</v>
      </c>
      <c r="D1024" s="29" t="s">
        <v>1073</v>
      </c>
      <c r="E1024" s="29"/>
    </row>
    <row r="1025" spans="1:5">
      <c r="A1025" s="29" t="s">
        <v>366</v>
      </c>
      <c r="B1025" s="29" t="s">
        <v>367</v>
      </c>
      <c r="C1025" s="29" t="s">
        <v>796</v>
      </c>
      <c r="D1025" s="29" t="s">
        <v>1073</v>
      </c>
      <c r="E1025" s="29"/>
    </row>
    <row r="1026" spans="1:5">
      <c r="A1026" s="29" t="s">
        <v>366</v>
      </c>
      <c r="B1026" s="29" t="s">
        <v>367</v>
      </c>
      <c r="C1026" s="29" t="s">
        <v>1344</v>
      </c>
      <c r="D1026" s="29" t="s">
        <v>1074</v>
      </c>
      <c r="E1026" s="29"/>
    </row>
    <row r="1027" spans="1:5">
      <c r="A1027" s="29" t="s">
        <v>366</v>
      </c>
      <c r="B1027" s="29" t="s">
        <v>367</v>
      </c>
      <c r="C1027" s="29" t="s">
        <v>551</v>
      </c>
      <c r="D1027" s="29" t="s">
        <v>1595</v>
      </c>
      <c r="E1027" s="29"/>
    </row>
    <row r="1028" spans="1:5">
      <c r="A1028" s="29" t="s">
        <v>366</v>
      </c>
      <c r="B1028" s="29" t="s">
        <v>367</v>
      </c>
      <c r="C1028" s="29" t="s">
        <v>821</v>
      </c>
      <c r="D1028" s="29" t="s">
        <v>1073</v>
      </c>
      <c r="E1028" s="29"/>
    </row>
    <row r="1029" spans="1:5">
      <c r="A1029" s="29" t="s">
        <v>366</v>
      </c>
      <c r="B1029" s="29" t="s">
        <v>367</v>
      </c>
      <c r="C1029" s="29" t="s">
        <v>1104</v>
      </c>
      <c r="D1029" s="29" t="s">
        <v>1074</v>
      </c>
      <c r="E1029" s="29">
        <v>200</v>
      </c>
    </row>
    <row r="1030" spans="1:5">
      <c r="A1030" s="29" t="s">
        <v>368</v>
      </c>
      <c r="B1030" s="29" t="s">
        <v>369</v>
      </c>
      <c r="C1030" s="29" t="s">
        <v>575</v>
      </c>
      <c r="D1030" s="29" t="s">
        <v>1074</v>
      </c>
      <c r="E1030" s="29"/>
    </row>
    <row r="1031" spans="1:5">
      <c r="A1031" s="29" t="s">
        <v>370</v>
      </c>
      <c r="B1031" s="29" t="s">
        <v>371</v>
      </c>
      <c r="C1031" s="29" t="s">
        <v>702</v>
      </c>
      <c r="D1031" s="29" t="s">
        <v>1073</v>
      </c>
      <c r="E1031" s="29">
        <v>380</v>
      </c>
    </row>
    <row r="1032" spans="1:5">
      <c r="A1032" s="29" t="s">
        <v>370</v>
      </c>
      <c r="B1032" s="29" t="s">
        <v>371</v>
      </c>
      <c r="C1032" s="29" t="s">
        <v>705</v>
      </c>
      <c r="D1032" s="29" t="s">
        <v>1073</v>
      </c>
      <c r="E1032" s="29"/>
    </row>
    <row r="1033" spans="1:5">
      <c r="A1033" s="29" t="s">
        <v>370</v>
      </c>
      <c r="B1033" s="29" t="s">
        <v>371</v>
      </c>
      <c r="C1033" s="29" t="s">
        <v>726</v>
      </c>
      <c r="D1033" s="29" t="s">
        <v>1073</v>
      </c>
      <c r="E1033" s="29"/>
    </row>
    <row r="1034" spans="1:5">
      <c r="A1034" s="29" t="s">
        <v>370</v>
      </c>
      <c r="B1034" s="29" t="s">
        <v>371</v>
      </c>
      <c r="C1034" s="29" t="s">
        <v>1341</v>
      </c>
      <c r="D1034" s="29" t="s">
        <v>1093</v>
      </c>
      <c r="E1034" s="29"/>
    </row>
    <row r="1035" spans="1:5">
      <c r="A1035" s="29" t="s">
        <v>370</v>
      </c>
      <c r="B1035" s="29" t="s">
        <v>371</v>
      </c>
      <c r="C1035" s="29" t="s">
        <v>751</v>
      </c>
      <c r="D1035" s="29" t="s">
        <v>1073</v>
      </c>
      <c r="E1035" s="29">
        <v>497.77000000000004</v>
      </c>
    </row>
    <row r="1036" spans="1:5">
      <c r="A1036" s="29" t="s">
        <v>370</v>
      </c>
      <c r="B1036" s="29" t="s">
        <v>371</v>
      </c>
      <c r="C1036" s="29" t="s">
        <v>806</v>
      </c>
      <c r="D1036" s="29" t="s">
        <v>1073</v>
      </c>
      <c r="E1036" s="29"/>
    </row>
    <row r="1037" spans="1:5">
      <c r="A1037" s="29" t="s">
        <v>370</v>
      </c>
      <c r="B1037" s="29" t="s">
        <v>371</v>
      </c>
      <c r="C1037" s="29" t="s">
        <v>848</v>
      </c>
      <c r="D1037" s="29" t="s">
        <v>1073</v>
      </c>
      <c r="E1037" s="29"/>
    </row>
    <row r="1038" spans="1:5">
      <c r="A1038" s="29" t="s">
        <v>370</v>
      </c>
      <c r="B1038" s="29" t="s">
        <v>371</v>
      </c>
      <c r="C1038" s="29" t="s">
        <v>970</v>
      </c>
      <c r="D1038" s="29" t="s">
        <v>1073</v>
      </c>
      <c r="E1038" s="29"/>
    </row>
    <row r="1039" spans="1:5">
      <c r="A1039" s="29" t="s">
        <v>370</v>
      </c>
      <c r="B1039" s="29" t="s">
        <v>371</v>
      </c>
      <c r="C1039" s="29" t="s">
        <v>1340</v>
      </c>
      <c r="D1039" s="29" t="s">
        <v>1073</v>
      </c>
      <c r="E1039" s="29"/>
    </row>
    <row r="1040" spans="1:5">
      <c r="A1040" s="29" t="s">
        <v>370</v>
      </c>
      <c r="B1040" s="29" t="s">
        <v>371</v>
      </c>
      <c r="C1040" s="29" t="s">
        <v>1340</v>
      </c>
      <c r="D1040" s="29" t="s">
        <v>1074</v>
      </c>
      <c r="E1040" s="29"/>
    </row>
    <row r="1041" spans="1:5">
      <c r="A1041" s="29" t="s">
        <v>372</v>
      </c>
      <c r="B1041" s="29" t="s">
        <v>373</v>
      </c>
      <c r="C1041" s="29" t="s">
        <v>527</v>
      </c>
      <c r="D1041" s="29" t="s">
        <v>1075</v>
      </c>
      <c r="E1041" s="29"/>
    </row>
    <row r="1042" spans="1:5">
      <c r="A1042" s="29" t="s">
        <v>374</v>
      </c>
      <c r="B1042" s="29" t="s">
        <v>375</v>
      </c>
      <c r="C1042" s="29" t="s">
        <v>1337</v>
      </c>
      <c r="D1042" s="29" t="s">
        <v>1080</v>
      </c>
      <c r="E1042" s="29"/>
    </row>
    <row r="1043" spans="1:5">
      <c r="A1043" s="29" t="s">
        <v>374</v>
      </c>
      <c r="B1043" s="29" t="s">
        <v>375</v>
      </c>
      <c r="C1043" s="29" t="s">
        <v>499</v>
      </c>
      <c r="D1043" s="29" t="s">
        <v>1112</v>
      </c>
      <c r="E1043" s="29"/>
    </row>
    <row r="1044" spans="1:5">
      <c r="A1044" s="29" t="s">
        <v>374</v>
      </c>
      <c r="B1044" s="29" t="s">
        <v>375</v>
      </c>
      <c r="C1044" s="29" t="s">
        <v>499</v>
      </c>
      <c r="D1044" s="29" t="s">
        <v>1073</v>
      </c>
      <c r="E1044" s="29"/>
    </row>
    <row r="1045" spans="1:5">
      <c r="A1045" s="29" t="s">
        <v>374</v>
      </c>
      <c r="B1045" s="29" t="s">
        <v>375</v>
      </c>
      <c r="C1045" s="29" t="s">
        <v>1336</v>
      </c>
      <c r="D1045" s="29" t="s">
        <v>1073</v>
      </c>
      <c r="E1045" s="29"/>
    </row>
    <row r="1046" spans="1:5">
      <c r="A1046" s="29" t="s">
        <v>374</v>
      </c>
      <c r="B1046" s="29" t="s">
        <v>375</v>
      </c>
      <c r="C1046" s="29" t="s">
        <v>1335</v>
      </c>
      <c r="D1046" s="29" t="s">
        <v>1091</v>
      </c>
      <c r="E1046" s="29"/>
    </row>
    <row r="1047" spans="1:5">
      <c r="A1047" s="29" t="s">
        <v>374</v>
      </c>
      <c r="B1047" s="29" t="s">
        <v>375</v>
      </c>
      <c r="C1047" s="29" t="s">
        <v>515</v>
      </c>
      <c r="D1047" s="29" t="s">
        <v>1075</v>
      </c>
      <c r="E1047" s="29"/>
    </row>
    <row r="1048" spans="1:5">
      <c r="A1048" s="29" t="s">
        <v>374</v>
      </c>
      <c r="B1048" s="29" t="s">
        <v>375</v>
      </c>
      <c r="C1048" s="29" t="s">
        <v>515</v>
      </c>
      <c r="D1048" s="29" t="s">
        <v>1074</v>
      </c>
      <c r="E1048" s="29"/>
    </row>
    <row r="1049" spans="1:5">
      <c r="A1049" s="29" t="s">
        <v>374</v>
      </c>
      <c r="B1049" s="29" t="s">
        <v>375</v>
      </c>
      <c r="C1049" s="29" t="s">
        <v>1334</v>
      </c>
      <c r="D1049" s="29" t="s">
        <v>1073</v>
      </c>
      <c r="E1049" s="29"/>
    </row>
    <row r="1050" spans="1:5">
      <c r="A1050" s="29" t="s">
        <v>374</v>
      </c>
      <c r="B1050" s="29" t="s">
        <v>375</v>
      </c>
      <c r="C1050" s="29" t="s">
        <v>748</v>
      </c>
      <c r="D1050" s="29" t="s">
        <v>1073</v>
      </c>
      <c r="E1050" s="29"/>
    </row>
    <row r="1051" spans="1:5">
      <c r="A1051" s="29" t="s">
        <v>374</v>
      </c>
      <c r="B1051" s="29" t="s">
        <v>375</v>
      </c>
      <c r="C1051" s="29" t="s">
        <v>1333</v>
      </c>
      <c r="D1051" s="29" t="s">
        <v>1175</v>
      </c>
      <c r="E1051" s="29"/>
    </row>
    <row r="1052" spans="1:5">
      <c r="A1052" s="29" t="s">
        <v>374</v>
      </c>
      <c r="B1052" s="29" t="s">
        <v>375</v>
      </c>
      <c r="C1052" s="29" t="s">
        <v>913</v>
      </c>
      <c r="D1052" s="29" t="s">
        <v>1095</v>
      </c>
      <c r="E1052" s="29"/>
    </row>
    <row r="1053" spans="1:5">
      <c r="A1053" s="29" t="s">
        <v>374</v>
      </c>
      <c r="B1053" s="29" t="s">
        <v>375</v>
      </c>
      <c r="C1053" s="29" t="s">
        <v>914</v>
      </c>
      <c r="D1053" s="29" t="s">
        <v>1073</v>
      </c>
      <c r="E1053" s="29"/>
    </row>
    <row r="1054" spans="1:5">
      <c r="A1054" s="29" t="s">
        <v>374</v>
      </c>
      <c r="B1054" s="29" t="s">
        <v>375</v>
      </c>
      <c r="C1054" s="29" t="s">
        <v>1332</v>
      </c>
      <c r="D1054" s="29" t="s">
        <v>1073</v>
      </c>
      <c r="E1054" s="29"/>
    </row>
    <row r="1055" spans="1:5">
      <c r="A1055" s="29" t="s">
        <v>374</v>
      </c>
      <c r="B1055" s="29" t="s">
        <v>375</v>
      </c>
      <c r="C1055" s="29" t="s">
        <v>560</v>
      </c>
      <c r="D1055" s="29" t="s">
        <v>1074</v>
      </c>
      <c r="E1055" s="29"/>
    </row>
    <row r="1056" spans="1:5">
      <c r="A1056" s="29" t="s">
        <v>374</v>
      </c>
      <c r="B1056" s="29" t="s">
        <v>375</v>
      </c>
      <c r="C1056" s="29" t="s">
        <v>979</v>
      </c>
      <c r="D1056" s="29" t="s">
        <v>1073</v>
      </c>
      <c r="E1056" s="29"/>
    </row>
    <row r="1057" spans="1:5">
      <c r="A1057" s="29" t="s">
        <v>374</v>
      </c>
      <c r="B1057" s="29" t="s">
        <v>375</v>
      </c>
      <c r="C1057" s="29" t="s">
        <v>1010</v>
      </c>
      <c r="D1057" s="29" t="s">
        <v>1112</v>
      </c>
      <c r="E1057" s="29"/>
    </row>
    <row r="1058" spans="1:5">
      <c r="A1058" s="29" t="s">
        <v>374</v>
      </c>
      <c r="B1058" s="29" t="s">
        <v>375</v>
      </c>
      <c r="C1058" s="29" t="s">
        <v>1010</v>
      </c>
      <c r="D1058" s="29" t="s">
        <v>1074</v>
      </c>
      <c r="E1058" s="29"/>
    </row>
    <row r="1059" spans="1:5">
      <c r="A1059" s="29" t="s">
        <v>376</v>
      </c>
      <c r="B1059" s="29" t="s">
        <v>377</v>
      </c>
      <c r="C1059" s="29" t="s">
        <v>1762</v>
      </c>
      <c r="D1059" s="29" t="s">
        <v>1080</v>
      </c>
      <c r="E1059" s="29"/>
    </row>
    <row r="1060" spans="1:5">
      <c r="A1060" s="29" t="s">
        <v>376</v>
      </c>
      <c r="B1060" s="29" t="s">
        <v>377</v>
      </c>
      <c r="C1060" s="29" t="s">
        <v>1763</v>
      </c>
      <c r="D1060" s="29" t="s">
        <v>1398</v>
      </c>
      <c r="E1060" s="29"/>
    </row>
    <row r="1061" spans="1:5">
      <c r="A1061" s="29" t="s">
        <v>376</v>
      </c>
      <c r="B1061" s="29" t="s">
        <v>377</v>
      </c>
      <c r="C1061" s="29" t="s">
        <v>1693</v>
      </c>
      <c r="D1061" s="29" t="s">
        <v>1074</v>
      </c>
      <c r="E1061" s="29"/>
    </row>
    <row r="1062" spans="1:5">
      <c r="A1062" s="29" t="s">
        <v>376</v>
      </c>
      <c r="B1062" s="29" t="s">
        <v>377</v>
      </c>
      <c r="C1062" s="29" t="s">
        <v>1764</v>
      </c>
      <c r="D1062" s="29" t="s">
        <v>1675</v>
      </c>
      <c r="E1062" s="29"/>
    </row>
    <row r="1063" spans="1:5">
      <c r="A1063" s="29" t="s">
        <v>376</v>
      </c>
      <c r="B1063" s="29" t="s">
        <v>377</v>
      </c>
      <c r="C1063" s="29" t="s">
        <v>1078</v>
      </c>
      <c r="D1063" s="29" t="s">
        <v>1073</v>
      </c>
      <c r="E1063" s="29">
        <v>700</v>
      </c>
    </row>
    <row r="1064" spans="1:5">
      <c r="A1064" s="29" t="s">
        <v>376</v>
      </c>
      <c r="B1064" s="29" t="s">
        <v>377</v>
      </c>
      <c r="C1064" s="29" t="s">
        <v>1331</v>
      </c>
      <c r="D1064" s="29" t="s">
        <v>1074</v>
      </c>
      <c r="E1064" s="29">
        <v>928.5</v>
      </c>
    </row>
    <row r="1065" spans="1:5">
      <c r="A1065" s="29" t="s">
        <v>378</v>
      </c>
      <c r="B1065" s="29" t="s">
        <v>379</v>
      </c>
      <c r="C1065" s="29" t="s">
        <v>1765</v>
      </c>
      <c r="D1065" s="29" t="s">
        <v>1708</v>
      </c>
      <c r="E1065" s="29"/>
    </row>
    <row r="1066" spans="1:5">
      <c r="A1066" s="29" t="s">
        <v>378</v>
      </c>
      <c r="B1066" s="29" t="s">
        <v>379</v>
      </c>
      <c r="C1066" s="29" t="s">
        <v>1328</v>
      </c>
      <c r="D1066" s="29" t="s">
        <v>1073</v>
      </c>
      <c r="E1066" s="29"/>
    </row>
    <row r="1067" spans="1:5">
      <c r="A1067" s="29" t="s">
        <v>378</v>
      </c>
      <c r="B1067" s="29" t="s">
        <v>379</v>
      </c>
      <c r="C1067" s="29" t="s">
        <v>757</v>
      </c>
      <c r="D1067" s="29" t="s">
        <v>1074</v>
      </c>
      <c r="E1067" s="29"/>
    </row>
    <row r="1068" spans="1:5">
      <c r="A1068" s="29" t="s">
        <v>378</v>
      </c>
      <c r="B1068" s="29" t="s">
        <v>379</v>
      </c>
      <c r="C1068" s="29" t="s">
        <v>760</v>
      </c>
      <c r="D1068" s="29" t="s">
        <v>1074</v>
      </c>
      <c r="E1068" s="29"/>
    </row>
    <row r="1069" spans="1:5">
      <c r="A1069" s="29" t="s">
        <v>378</v>
      </c>
      <c r="B1069" s="29" t="s">
        <v>379</v>
      </c>
      <c r="C1069" s="29" t="s">
        <v>1204</v>
      </c>
      <c r="D1069" s="29" t="s">
        <v>1073</v>
      </c>
      <c r="E1069" s="29"/>
    </row>
    <row r="1070" spans="1:5">
      <c r="A1070" s="29" t="s">
        <v>378</v>
      </c>
      <c r="B1070" s="29" t="s">
        <v>379</v>
      </c>
      <c r="C1070" s="29" t="s">
        <v>860</v>
      </c>
      <c r="D1070" s="29" t="s">
        <v>1074</v>
      </c>
      <c r="E1070" s="29"/>
    </row>
    <row r="1071" spans="1:5">
      <c r="A1071" s="29" t="s">
        <v>378</v>
      </c>
      <c r="B1071" s="29" t="s">
        <v>379</v>
      </c>
      <c r="C1071" s="29" t="s">
        <v>1327</v>
      </c>
      <c r="D1071" s="29" t="s">
        <v>1073</v>
      </c>
      <c r="E1071" s="29"/>
    </row>
    <row r="1072" spans="1:5">
      <c r="A1072" s="29" t="s">
        <v>378</v>
      </c>
      <c r="B1072" s="29" t="s">
        <v>379</v>
      </c>
      <c r="C1072" s="29" t="s">
        <v>1326</v>
      </c>
      <c r="D1072" s="29" t="s">
        <v>1073</v>
      </c>
      <c r="E1072" s="29"/>
    </row>
    <row r="1073" spans="1:5">
      <c r="A1073" s="29" t="s">
        <v>378</v>
      </c>
      <c r="B1073" s="29" t="s">
        <v>379</v>
      </c>
      <c r="C1073" s="29" t="s">
        <v>562</v>
      </c>
      <c r="D1073" s="29" t="s">
        <v>1074</v>
      </c>
      <c r="E1073" s="29"/>
    </row>
    <row r="1074" spans="1:5">
      <c r="A1074" s="29" t="s">
        <v>378</v>
      </c>
      <c r="B1074" s="29" t="s">
        <v>379</v>
      </c>
      <c r="C1074" s="29" t="s">
        <v>937</v>
      </c>
      <c r="D1074" s="29" t="s">
        <v>1073</v>
      </c>
      <c r="E1074" s="29"/>
    </row>
    <row r="1075" spans="1:5">
      <c r="A1075" s="29" t="s">
        <v>378</v>
      </c>
      <c r="B1075" s="29" t="s">
        <v>379</v>
      </c>
      <c r="C1075" s="29" t="s">
        <v>1325</v>
      </c>
      <c r="D1075" s="29" t="s">
        <v>1073</v>
      </c>
      <c r="E1075" s="29"/>
    </row>
    <row r="1076" spans="1:5">
      <c r="A1076" s="29" t="s">
        <v>378</v>
      </c>
      <c r="B1076" s="29" t="s">
        <v>379</v>
      </c>
      <c r="C1076" s="29" t="s">
        <v>1324</v>
      </c>
      <c r="D1076" s="29" t="s">
        <v>1073</v>
      </c>
      <c r="E1076" s="29"/>
    </row>
    <row r="1077" spans="1:5">
      <c r="A1077" s="29" t="s">
        <v>380</v>
      </c>
      <c r="B1077" s="29" t="s">
        <v>381</v>
      </c>
      <c r="C1077" s="29" t="s">
        <v>590</v>
      </c>
      <c r="D1077" s="29" t="s">
        <v>1074</v>
      </c>
      <c r="E1077" s="29"/>
    </row>
    <row r="1078" spans="1:5">
      <c r="A1078" s="29" t="s">
        <v>380</v>
      </c>
      <c r="B1078" s="29" t="s">
        <v>381</v>
      </c>
      <c r="C1078" s="29" t="s">
        <v>1320</v>
      </c>
      <c r="D1078" s="29" t="s">
        <v>1073</v>
      </c>
      <c r="E1078" s="29"/>
    </row>
    <row r="1079" spans="1:5">
      <c r="A1079" s="29" t="s">
        <v>380</v>
      </c>
      <c r="B1079" s="29" t="s">
        <v>381</v>
      </c>
      <c r="C1079" s="29" t="s">
        <v>1319</v>
      </c>
      <c r="D1079" s="29" t="s">
        <v>1073</v>
      </c>
      <c r="E1079" s="29"/>
    </row>
    <row r="1080" spans="1:5">
      <c r="A1080" s="29" t="s">
        <v>380</v>
      </c>
      <c r="B1080" s="29" t="s">
        <v>381</v>
      </c>
      <c r="C1080" s="29" t="s">
        <v>1318</v>
      </c>
      <c r="D1080" s="29" t="s">
        <v>1101</v>
      </c>
      <c r="E1080" s="29"/>
    </row>
    <row r="1081" spans="1:5">
      <c r="A1081" s="29" t="s">
        <v>380</v>
      </c>
      <c r="B1081" s="29" t="s">
        <v>381</v>
      </c>
      <c r="C1081" s="29" t="s">
        <v>1318</v>
      </c>
      <c r="D1081" s="29" t="s">
        <v>1095</v>
      </c>
      <c r="E1081" s="29"/>
    </row>
    <row r="1082" spans="1:5">
      <c r="A1082" s="29" t="s">
        <v>380</v>
      </c>
      <c r="B1082" s="29" t="s">
        <v>381</v>
      </c>
      <c r="C1082" s="29" t="s">
        <v>1318</v>
      </c>
      <c r="D1082" s="29" t="s">
        <v>1091</v>
      </c>
      <c r="E1082" s="29"/>
    </row>
    <row r="1083" spans="1:5">
      <c r="A1083" s="29" t="s">
        <v>380</v>
      </c>
      <c r="B1083" s="29" t="s">
        <v>381</v>
      </c>
      <c r="C1083" s="29" t="s">
        <v>1766</v>
      </c>
      <c r="D1083" s="29" t="s">
        <v>1398</v>
      </c>
      <c r="E1083" s="29"/>
    </row>
    <row r="1084" spans="1:5">
      <c r="A1084" s="29" t="s">
        <v>380</v>
      </c>
      <c r="B1084" s="29" t="s">
        <v>381</v>
      </c>
      <c r="C1084" s="29" t="s">
        <v>669</v>
      </c>
      <c r="D1084" s="29" t="s">
        <v>1073</v>
      </c>
      <c r="E1084" s="29"/>
    </row>
    <row r="1085" spans="1:5">
      <c r="A1085" s="29" t="s">
        <v>380</v>
      </c>
      <c r="B1085" s="29" t="s">
        <v>381</v>
      </c>
      <c r="C1085" s="29" t="s">
        <v>669</v>
      </c>
      <c r="D1085" s="29" t="s">
        <v>1074</v>
      </c>
      <c r="E1085" s="29"/>
    </row>
    <row r="1086" spans="1:5">
      <c r="A1086" s="29" t="s">
        <v>380</v>
      </c>
      <c r="B1086" s="29" t="s">
        <v>381</v>
      </c>
      <c r="C1086" s="29" t="s">
        <v>1707</v>
      </c>
      <c r="D1086" s="29" t="s">
        <v>1398</v>
      </c>
      <c r="E1086" s="29"/>
    </row>
    <row r="1087" spans="1:5">
      <c r="A1087" s="29" t="s">
        <v>380</v>
      </c>
      <c r="B1087" s="29" t="s">
        <v>381</v>
      </c>
      <c r="C1087" s="29" t="s">
        <v>1316</v>
      </c>
      <c r="D1087" s="29" t="s">
        <v>1073</v>
      </c>
      <c r="E1087" s="29"/>
    </row>
    <row r="1088" spans="1:5">
      <c r="A1088" s="29" t="s">
        <v>380</v>
      </c>
      <c r="B1088" s="29" t="s">
        <v>381</v>
      </c>
      <c r="C1088" s="29" t="s">
        <v>734</v>
      </c>
      <c r="D1088" s="29" t="s">
        <v>1073</v>
      </c>
      <c r="E1088" s="29"/>
    </row>
    <row r="1089" spans="1:5">
      <c r="A1089" s="29" t="s">
        <v>380</v>
      </c>
      <c r="B1089" s="29" t="s">
        <v>381</v>
      </c>
      <c r="C1089" s="29" t="s">
        <v>1315</v>
      </c>
      <c r="D1089" s="29" t="s">
        <v>1073</v>
      </c>
      <c r="E1089" s="29"/>
    </row>
    <row r="1090" spans="1:5">
      <c r="A1090" s="29" t="s">
        <v>380</v>
      </c>
      <c r="B1090" s="29" t="s">
        <v>381</v>
      </c>
      <c r="C1090" s="29" t="s">
        <v>1314</v>
      </c>
      <c r="D1090" s="29" t="s">
        <v>1073</v>
      </c>
      <c r="E1090" s="29"/>
    </row>
    <row r="1091" spans="1:5">
      <c r="A1091" s="29" t="s">
        <v>380</v>
      </c>
      <c r="B1091" s="29" t="s">
        <v>381</v>
      </c>
      <c r="C1091" s="29" t="s">
        <v>744</v>
      </c>
      <c r="D1091" s="29" t="s">
        <v>1073</v>
      </c>
      <c r="E1091" s="29"/>
    </row>
    <row r="1092" spans="1:5">
      <c r="A1092" s="29" t="s">
        <v>380</v>
      </c>
      <c r="B1092" s="29" t="s">
        <v>381</v>
      </c>
      <c r="C1092" s="29" t="s">
        <v>744</v>
      </c>
      <c r="D1092" s="29" t="s">
        <v>1074</v>
      </c>
      <c r="E1092" s="29">
        <v>900</v>
      </c>
    </row>
    <row r="1093" spans="1:5">
      <c r="A1093" s="29" t="s">
        <v>380</v>
      </c>
      <c r="B1093" s="29" t="s">
        <v>381</v>
      </c>
      <c r="C1093" s="29" t="s">
        <v>746</v>
      </c>
      <c r="D1093" s="29" t="s">
        <v>1073</v>
      </c>
      <c r="E1093" s="29"/>
    </row>
    <row r="1094" spans="1:5">
      <c r="A1094" s="29" t="s">
        <v>380</v>
      </c>
      <c r="B1094" s="29" t="s">
        <v>381</v>
      </c>
      <c r="C1094" s="29" t="s">
        <v>749</v>
      </c>
      <c r="D1094" s="29" t="s">
        <v>1073</v>
      </c>
      <c r="E1094" s="29"/>
    </row>
    <row r="1095" spans="1:5">
      <c r="A1095" s="29" t="s">
        <v>380</v>
      </c>
      <c r="B1095" s="29" t="s">
        <v>381</v>
      </c>
      <c r="C1095" s="29" t="s">
        <v>760</v>
      </c>
      <c r="D1095" s="29" t="s">
        <v>1073</v>
      </c>
      <c r="E1095" s="29"/>
    </row>
    <row r="1096" spans="1:5">
      <c r="A1096" s="29" t="s">
        <v>380</v>
      </c>
      <c r="B1096" s="29" t="s">
        <v>381</v>
      </c>
      <c r="C1096" s="29" t="s">
        <v>762</v>
      </c>
      <c r="D1096" s="29" t="s">
        <v>1073</v>
      </c>
      <c r="E1096" s="29"/>
    </row>
    <row r="1097" spans="1:5">
      <c r="A1097" s="29" t="s">
        <v>380</v>
      </c>
      <c r="B1097" s="29" t="s">
        <v>381</v>
      </c>
      <c r="C1097" s="29" t="s">
        <v>763</v>
      </c>
      <c r="D1097" s="29" t="s">
        <v>1073</v>
      </c>
      <c r="E1097" s="29"/>
    </row>
    <row r="1098" spans="1:5">
      <c r="A1098" s="29" t="s">
        <v>380</v>
      </c>
      <c r="B1098" s="29" t="s">
        <v>381</v>
      </c>
      <c r="C1098" s="29" t="s">
        <v>765</v>
      </c>
      <c r="D1098" s="29" t="s">
        <v>1073</v>
      </c>
      <c r="E1098" s="29"/>
    </row>
    <row r="1099" spans="1:5">
      <c r="A1099" s="29" t="s">
        <v>380</v>
      </c>
      <c r="B1099" s="29" t="s">
        <v>381</v>
      </c>
      <c r="C1099" s="29" t="s">
        <v>815</v>
      </c>
      <c r="D1099" s="29" t="s">
        <v>1073</v>
      </c>
      <c r="E1099" s="29"/>
    </row>
    <row r="1100" spans="1:5">
      <c r="A1100" s="29" t="s">
        <v>380</v>
      </c>
      <c r="B1100" s="29" t="s">
        <v>381</v>
      </c>
      <c r="C1100" s="29" t="s">
        <v>821</v>
      </c>
      <c r="D1100" s="29" t="s">
        <v>1073</v>
      </c>
      <c r="E1100" s="29"/>
    </row>
    <row r="1101" spans="1:5">
      <c r="A1101" s="29" t="s">
        <v>380</v>
      </c>
      <c r="B1101" s="29" t="s">
        <v>381</v>
      </c>
      <c r="C1101" s="29" t="s">
        <v>1313</v>
      </c>
      <c r="D1101" s="29" t="s">
        <v>1074</v>
      </c>
      <c r="E1101" s="29"/>
    </row>
    <row r="1102" spans="1:5">
      <c r="A1102" s="29" t="s">
        <v>380</v>
      </c>
      <c r="B1102" s="29" t="s">
        <v>381</v>
      </c>
      <c r="C1102" s="29" t="s">
        <v>1312</v>
      </c>
      <c r="D1102" s="29" t="s">
        <v>1074</v>
      </c>
      <c r="E1102" s="29"/>
    </row>
    <row r="1103" spans="1:5">
      <c r="A1103" s="29" t="s">
        <v>380</v>
      </c>
      <c r="B1103" s="29" t="s">
        <v>381</v>
      </c>
      <c r="C1103" s="29" t="s">
        <v>1311</v>
      </c>
      <c r="D1103" s="29" t="s">
        <v>1073</v>
      </c>
      <c r="E1103" s="29"/>
    </row>
    <row r="1104" spans="1:5">
      <c r="A1104" s="29" t="s">
        <v>380</v>
      </c>
      <c r="B1104" s="29" t="s">
        <v>381</v>
      </c>
      <c r="C1104" s="29" t="s">
        <v>881</v>
      </c>
      <c r="D1104" s="29" t="s">
        <v>1073</v>
      </c>
      <c r="E1104" s="29"/>
    </row>
    <row r="1105" spans="1:5">
      <c r="A1105" s="29" t="s">
        <v>380</v>
      </c>
      <c r="B1105" s="29" t="s">
        <v>381</v>
      </c>
      <c r="C1105" s="29" t="s">
        <v>881</v>
      </c>
      <c r="D1105" s="29" t="s">
        <v>1074</v>
      </c>
      <c r="E1105" s="29"/>
    </row>
    <row r="1106" spans="1:5">
      <c r="A1106" s="29" t="s">
        <v>380</v>
      </c>
      <c r="B1106" s="29" t="s">
        <v>381</v>
      </c>
      <c r="C1106" s="29" t="s">
        <v>1310</v>
      </c>
      <c r="D1106" s="29" t="s">
        <v>1073</v>
      </c>
      <c r="E1106" s="29">
        <v>232.2</v>
      </c>
    </row>
    <row r="1107" spans="1:5">
      <c r="A1107" s="29" t="s">
        <v>380</v>
      </c>
      <c r="B1107" s="29" t="s">
        <v>381</v>
      </c>
      <c r="C1107" s="29" t="s">
        <v>1309</v>
      </c>
      <c r="D1107" s="29" t="s">
        <v>1074</v>
      </c>
      <c r="E1107" s="29"/>
    </row>
    <row r="1108" spans="1:5">
      <c r="A1108" s="29" t="s">
        <v>380</v>
      </c>
      <c r="B1108" s="29" t="s">
        <v>381</v>
      </c>
      <c r="C1108" s="29" t="s">
        <v>1308</v>
      </c>
      <c r="D1108" s="29" t="s">
        <v>1073</v>
      </c>
      <c r="E1108" s="29"/>
    </row>
    <row r="1109" spans="1:5">
      <c r="A1109" s="29" t="s">
        <v>380</v>
      </c>
      <c r="B1109" s="29" t="s">
        <v>381</v>
      </c>
      <c r="C1109" s="29" t="s">
        <v>933</v>
      </c>
      <c r="D1109" s="29" t="s">
        <v>1073</v>
      </c>
      <c r="E1109" s="29"/>
    </row>
    <row r="1110" spans="1:5">
      <c r="A1110" s="29" t="s">
        <v>380</v>
      </c>
      <c r="B1110" s="29" t="s">
        <v>381</v>
      </c>
      <c r="C1110" s="29" t="s">
        <v>966</v>
      </c>
      <c r="D1110" s="29" t="s">
        <v>1073</v>
      </c>
      <c r="E1110" s="29"/>
    </row>
    <row r="1111" spans="1:5">
      <c r="A1111" s="29" t="s">
        <v>380</v>
      </c>
      <c r="B1111" s="29" t="s">
        <v>381</v>
      </c>
      <c r="C1111" s="29" t="s">
        <v>1307</v>
      </c>
      <c r="D1111" s="29" t="s">
        <v>1074</v>
      </c>
      <c r="E1111" s="29"/>
    </row>
    <row r="1112" spans="1:5">
      <c r="A1112" s="29" t="s">
        <v>382</v>
      </c>
      <c r="B1112" s="29" t="s">
        <v>383</v>
      </c>
      <c r="C1112" s="29" t="s">
        <v>1303</v>
      </c>
      <c r="D1112" s="29" t="s">
        <v>1073</v>
      </c>
      <c r="E1112" s="29"/>
    </row>
    <row r="1113" spans="1:5">
      <c r="A1113" s="29" t="s">
        <v>382</v>
      </c>
      <c r="B1113" s="29" t="s">
        <v>383</v>
      </c>
      <c r="C1113" s="29" t="s">
        <v>1302</v>
      </c>
      <c r="D1113" s="29" t="s">
        <v>1073</v>
      </c>
      <c r="E1113" s="29"/>
    </row>
    <row r="1114" spans="1:5">
      <c r="A1114" s="29" t="s">
        <v>382</v>
      </c>
      <c r="B1114" s="29" t="s">
        <v>383</v>
      </c>
      <c r="C1114" s="29" t="s">
        <v>1301</v>
      </c>
      <c r="D1114" s="29" t="s">
        <v>1073</v>
      </c>
      <c r="E1114" s="29"/>
    </row>
    <row r="1115" spans="1:5">
      <c r="A1115" s="29" t="s">
        <v>382</v>
      </c>
      <c r="B1115" s="29" t="s">
        <v>383</v>
      </c>
      <c r="C1115" s="29" t="s">
        <v>1767</v>
      </c>
      <c r="D1115" s="29" t="s">
        <v>1095</v>
      </c>
      <c r="E1115" s="29"/>
    </row>
    <row r="1116" spans="1:5">
      <c r="A1116" s="29" t="s">
        <v>382</v>
      </c>
      <c r="B1116" s="29" t="s">
        <v>383</v>
      </c>
      <c r="C1116" s="29" t="s">
        <v>696</v>
      </c>
      <c r="D1116" s="29" t="s">
        <v>1102</v>
      </c>
      <c r="E1116" s="29"/>
    </row>
    <row r="1117" spans="1:5">
      <c r="A1117" s="29" t="s">
        <v>382</v>
      </c>
      <c r="B1117" s="29" t="s">
        <v>383</v>
      </c>
      <c r="C1117" s="29" t="s">
        <v>1300</v>
      </c>
      <c r="D1117" s="29" t="s">
        <v>1095</v>
      </c>
      <c r="E1117" s="29"/>
    </row>
    <row r="1118" spans="1:5">
      <c r="A1118" s="29" t="s">
        <v>382</v>
      </c>
      <c r="B1118" s="29" t="s">
        <v>383</v>
      </c>
      <c r="C1118" s="29" t="s">
        <v>1299</v>
      </c>
      <c r="D1118" s="29" t="s">
        <v>1073</v>
      </c>
      <c r="E1118" s="29"/>
    </row>
    <row r="1119" spans="1:5">
      <c r="A1119" s="29" t="s">
        <v>382</v>
      </c>
      <c r="B1119" s="29" t="s">
        <v>383</v>
      </c>
      <c r="C1119" s="29" t="s">
        <v>1298</v>
      </c>
      <c r="D1119" s="29" t="s">
        <v>1073</v>
      </c>
      <c r="E1119" s="29">
        <v>73</v>
      </c>
    </row>
    <row r="1120" spans="1:5">
      <c r="A1120" s="29" t="s">
        <v>382</v>
      </c>
      <c r="B1120" s="29" t="s">
        <v>383</v>
      </c>
      <c r="C1120" s="29" t="s">
        <v>1297</v>
      </c>
      <c r="D1120" s="29" t="s">
        <v>1073</v>
      </c>
      <c r="E1120" s="29"/>
    </row>
    <row r="1121" spans="1:5">
      <c r="A1121" s="29" t="s">
        <v>382</v>
      </c>
      <c r="B1121" s="29" t="s">
        <v>383</v>
      </c>
      <c r="C1121" s="29" t="s">
        <v>1296</v>
      </c>
      <c r="D1121" s="29" t="s">
        <v>1073</v>
      </c>
      <c r="E1121" s="29"/>
    </row>
    <row r="1122" spans="1:5">
      <c r="A1122" s="29" t="s">
        <v>382</v>
      </c>
      <c r="B1122" s="29" t="s">
        <v>383</v>
      </c>
      <c r="C1122" s="29" t="s">
        <v>1295</v>
      </c>
      <c r="D1122" s="29" t="s">
        <v>1073</v>
      </c>
      <c r="E1122" s="29"/>
    </row>
    <row r="1123" spans="1:5">
      <c r="A1123" s="29" t="s">
        <v>382</v>
      </c>
      <c r="B1123" s="29" t="s">
        <v>383</v>
      </c>
      <c r="C1123" s="29" t="s">
        <v>1294</v>
      </c>
      <c r="D1123" s="29" t="s">
        <v>1073</v>
      </c>
      <c r="E1123" s="29"/>
    </row>
    <row r="1124" spans="1:5">
      <c r="A1124" s="29" t="s">
        <v>382</v>
      </c>
      <c r="B1124" s="29" t="s">
        <v>383</v>
      </c>
      <c r="C1124" s="29" t="s">
        <v>1293</v>
      </c>
      <c r="D1124" s="29" t="s">
        <v>1073</v>
      </c>
      <c r="E1124" s="29"/>
    </row>
    <row r="1125" spans="1:5">
      <c r="A1125" s="29" t="s">
        <v>382</v>
      </c>
      <c r="B1125" s="29" t="s">
        <v>383</v>
      </c>
      <c r="C1125" s="29" t="s">
        <v>1292</v>
      </c>
      <c r="D1125" s="29" t="s">
        <v>1073</v>
      </c>
      <c r="E1125" s="29"/>
    </row>
    <row r="1126" spans="1:5">
      <c r="A1126" s="29" t="s">
        <v>382</v>
      </c>
      <c r="B1126" s="29" t="s">
        <v>383</v>
      </c>
      <c r="C1126" s="29" t="s">
        <v>1291</v>
      </c>
      <c r="D1126" s="29" t="s">
        <v>1073</v>
      </c>
      <c r="E1126" s="29"/>
    </row>
    <row r="1127" spans="1:5">
      <c r="A1127" s="29" t="s">
        <v>382</v>
      </c>
      <c r="B1127" s="29" t="s">
        <v>383</v>
      </c>
      <c r="C1127" s="29" t="s">
        <v>1290</v>
      </c>
      <c r="D1127" s="29" t="s">
        <v>1073</v>
      </c>
      <c r="E1127" s="29"/>
    </row>
    <row r="1128" spans="1:5">
      <c r="A1128" s="29" t="s">
        <v>382</v>
      </c>
      <c r="B1128" s="29" t="s">
        <v>383</v>
      </c>
      <c r="C1128" s="29" t="s">
        <v>773</v>
      </c>
      <c r="D1128" s="29" t="s">
        <v>1073</v>
      </c>
      <c r="E1128" s="29"/>
    </row>
    <row r="1129" spans="1:5">
      <c r="A1129" s="29" t="s">
        <v>382</v>
      </c>
      <c r="B1129" s="29" t="s">
        <v>383</v>
      </c>
      <c r="C1129" s="29" t="s">
        <v>551</v>
      </c>
      <c r="D1129" s="29" t="s">
        <v>1595</v>
      </c>
      <c r="E1129" s="29"/>
    </row>
    <row r="1130" spans="1:5">
      <c r="A1130" s="29" t="s">
        <v>382</v>
      </c>
      <c r="B1130" s="29" t="s">
        <v>383</v>
      </c>
      <c r="C1130" s="29" t="s">
        <v>818</v>
      </c>
      <c r="D1130" s="29" t="s">
        <v>1074</v>
      </c>
      <c r="E1130" s="29"/>
    </row>
    <row r="1131" spans="1:5">
      <c r="A1131" s="29" t="s">
        <v>382</v>
      </c>
      <c r="B1131" s="29" t="s">
        <v>383</v>
      </c>
      <c r="C1131" s="29" t="s">
        <v>1288</v>
      </c>
      <c r="D1131" s="29" t="s">
        <v>1073</v>
      </c>
      <c r="E1131" s="29"/>
    </row>
    <row r="1132" spans="1:5">
      <c r="A1132" s="29" t="s">
        <v>382</v>
      </c>
      <c r="B1132" s="29" t="s">
        <v>383</v>
      </c>
      <c r="C1132" s="29" t="s">
        <v>876</v>
      </c>
      <c r="D1132" s="29" t="s">
        <v>1073</v>
      </c>
      <c r="E1132" s="29"/>
    </row>
    <row r="1133" spans="1:5">
      <c r="A1133" s="29" t="s">
        <v>382</v>
      </c>
      <c r="B1133" s="29" t="s">
        <v>383</v>
      </c>
      <c r="C1133" s="29" t="s">
        <v>1287</v>
      </c>
      <c r="D1133" s="29" t="s">
        <v>1073</v>
      </c>
      <c r="E1133" s="29"/>
    </row>
    <row r="1134" spans="1:5">
      <c r="A1134" s="29" t="s">
        <v>382</v>
      </c>
      <c r="B1134" s="29" t="s">
        <v>383</v>
      </c>
      <c r="C1134" s="29" t="s">
        <v>1286</v>
      </c>
      <c r="D1134" s="29" t="s">
        <v>1073</v>
      </c>
      <c r="E1134" s="29"/>
    </row>
    <row r="1135" spans="1:5">
      <c r="A1135" s="29" t="s">
        <v>382</v>
      </c>
      <c r="B1135" s="29" t="s">
        <v>383</v>
      </c>
      <c r="C1135" s="29" t="s">
        <v>1186</v>
      </c>
      <c r="D1135" s="29" t="s">
        <v>1073</v>
      </c>
      <c r="E1135" s="29"/>
    </row>
    <row r="1136" spans="1:5">
      <c r="A1136" s="29" t="s">
        <v>382</v>
      </c>
      <c r="B1136" s="29" t="s">
        <v>383</v>
      </c>
      <c r="C1136" s="29" t="s">
        <v>1285</v>
      </c>
      <c r="D1136" s="29" t="s">
        <v>1074</v>
      </c>
      <c r="E1136" s="29"/>
    </row>
    <row r="1137" spans="1:5">
      <c r="A1137" s="29" t="s">
        <v>382</v>
      </c>
      <c r="B1137" s="29" t="s">
        <v>383</v>
      </c>
      <c r="C1137" s="29" t="s">
        <v>1284</v>
      </c>
      <c r="D1137" s="29" t="s">
        <v>1074</v>
      </c>
      <c r="E1137" s="29"/>
    </row>
    <row r="1138" spans="1:5">
      <c r="A1138" s="29" t="s">
        <v>382</v>
      </c>
      <c r="B1138" s="29" t="s">
        <v>383</v>
      </c>
      <c r="C1138" s="29" t="s">
        <v>1283</v>
      </c>
      <c r="D1138" s="29" t="s">
        <v>1102</v>
      </c>
      <c r="E1138" s="29"/>
    </row>
    <row r="1139" spans="1:5">
      <c r="A1139" s="29" t="s">
        <v>382</v>
      </c>
      <c r="B1139" s="29" t="s">
        <v>383</v>
      </c>
      <c r="C1139" s="29" t="s">
        <v>1282</v>
      </c>
      <c r="D1139" s="29" t="s">
        <v>1074</v>
      </c>
      <c r="E1139" s="29"/>
    </row>
    <row r="1140" spans="1:5">
      <c r="A1140" s="29" t="s">
        <v>382</v>
      </c>
      <c r="B1140" s="29" t="s">
        <v>383</v>
      </c>
      <c r="C1140" s="29" t="s">
        <v>1137</v>
      </c>
      <c r="D1140" s="29" t="s">
        <v>1073</v>
      </c>
      <c r="E1140" s="29"/>
    </row>
    <row r="1141" spans="1:5">
      <c r="A1141" s="29" t="s">
        <v>382</v>
      </c>
      <c r="B1141" s="29" t="s">
        <v>383</v>
      </c>
      <c r="C1141" s="29" t="s">
        <v>1281</v>
      </c>
      <c r="D1141" s="29" t="s">
        <v>1073</v>
      </c>
      <c r="E1141" s="29"/>
    </row>
    <row r="1142" spans="1:5">
      <c r="A1142" s="29" t="s">
        <v>382</v>
      </c>
      <c r="B1142" s="29" t="s">
        <v>383</v>
      </c>
      <c r="C1142" s="29" t="s">
        <v>1096</v>
      </c>
      <c r="D1142" s="29" t="s">
        <v>1073</v>
      </c>
      <c r="E1142" s="29"/>
    </row>
    <row r="1143" spans="1:5">
      <c r="A1143" s="29" t="s">
        <v>382</v>
      </c>
      <c r="B1143" s="29" t="s">
        <v>383</v>
      </c>
      <c r="C1143" s="29" t="s">
        <v>1280</v>
      </c>
      <c r="D1143" s="29" t="s">
        <v>1073</v>
      </c>
      <c r="E1143" s="29"/>
    </row>
    <row r="1144" spans="1:5">
      <c r="A1144" s="29" t="s">
        <v>382</v>
      </c>
      <c r="B1144" s="29" t="s">
        <v>383</v>
      </c>
      <c r="C1144" s="29" t="s">
        <v>1279</v>
      </c>
      <c r="D1144" s="29" t="s">
        <v>1074</v>
      </c>
      <c r="E1144" s="29"/>
    </row>
    <row r="1145" spans="1:5">
      <c r="A1145" s="29" t="s">
        <v>382</v>
      </c>
      <c r="B1145" s="29" t="s">
        <v>383</v>
      </c>
      <c r="C1145" s="29" t="s">
        <v>1278</v>
      </c>
      <c r="D1145" s="29" t="s">
        <v>1074</v>
      </c>
      <c r="E1145" s="29"/>
    </row>
    <row r="1146" spans="1:5">
      <c r="A1146" s="29" t="s">
        <v>382</v>
      </c>
      <c r="B1146" s="29" t="s">
        <v>383</v>
      </c>
      <c r="C1146" s="29" t="s">
        <v>1277</v>
      </c>
      <c r="D1146" s="29" t="s">
        <v>1073</v>
      </c>
      <c r="E1146" s="29"/>
    </row>
    <row r="1147" spans="1:5">
      <c r="A1147" s="29" t="s">
        <v>382</v>
      </c>
      <c r="B1147" s="29" t="s">
        <v>383</v>
      </c>
      <c r="C1147" s="29" t="s">
        <v>986</v>
      </c>
      <c r="D1147" s="29" t="s">
        <v>1073</v>
      </c>
      <c r="E1147" s="29"/>
    </row>
    <row r="1148" spans="1:5">
      <c r="A1148" s="29" t="s">
        <v>382</v>
      </c>
      <c r="B1148" s="29" t="s">
        <v>383</v>
      </c>
      <c r="C1148" s="29" t="s">
        <v>1174</v>
      </c>
      <c r="D1148" s="29" t="s">
        <v>1074</v>
      </c>
      <c r="E1148" s="29"/>
    </row>
    <row r="1149" spans="1:5">
      <c r="A1149" s="29" t="s">
        <v>382</v>
      </c>
      <c r="B1149" s="29" t="s">
        <v>383</v>
      </c>
      <c r="C1149" s="29" t="s">
        <v>1276</v>
      </c>
      <c r="D1149" s="29" t="s">
        <v>1175</v>
      </c>
      <c r="E1149" s="29"/>
    </row>
    <row r="1150" spans="1:5">
      <c r="A1150" s="29" t="s">
        <v>382</v>
      </c>
      <c r="B1150" s="29" t="s">
        <v>383</v>
      </c>
      <c r="C1150" s="29" t="s">
        <v>576</v>
      </c>
      <c r="D1150" s="29" t="s">
        <v>1073</v>
      </c>
      <c r="E1150" s="29"/>
    </row>
    <row r="1151" spans="1:5">
      <c r="A1151" s="29" t="s">
        <v>382</v>
      </c>
      <c r="B1151" s="29" t="s">
        <v>383</v>
      </c>
      <c r="C1151" s="29" t="s">
        <v>1274</v>
      </c>
      <c r="D1151" s="29" t="s">
        <v>1073</v>
      </c>
      <c r="E1151" s="29"/>
    </row>
    <row r="1152" spans="1:5">
      <c r="A1152" s="29" t="s">
        <v>382</v>
      </c>
      <c r="B1152" s="29" t="s">
        <v>383</v>
      </c>
      <c r="C1152" s="29" t="s">
        <v>1273</v>
      </c>
      <c r="D1152" s="29" t="s">
        <v>1095</v>
      </c>
      <c r="E1152" s="29"/>
    </row>
    <row r="1153" spans="1:5">
      <c r="A1153" s="29" t="s">
        <v>382</v>
      </c>
      <c r="B1153" s="29" t="s">
        <v>383</v>
      </c>
      <c r="C1153" s="29" t="s">
        <v>1003</v>
      </c>
      <c r="D1153" s="29" t="s">
        <v>1073</v>
      </c>
      <c r="E1153" s="29"/>
    </row>
    <row r="1154" spans="1:5">
      <c r="A1154" s="29" t="s">
        <v>382</v>
      </c>
      <c r="B1154" s="29" t="s">
        <v>383</v>
      </c>
      <c r="C1154" s="29" t="s">
        <v>1003</v>
      </c>
      <c r="D1154" s="29" t="s">
        <v>1074</v>
      </c>
      <c r="E1154" s="29"/>
    </row>
    <row r="1155" spans="1:5">
      <c r="A1155" s="29" t="s">
        <v>382</v>
      </c>
      <c r="B1155" s="29" t="s">
        <v>383</v>
      </c>
      <c r="C1155" s="29" t="s">
        <v>578</v>
      </c>
      <c r="D1155" s="29" t="s">
        <v>1112</v>
      </c>
      <c r="E1155" s="29"/>
    </row>
    <row r="1156" spans="1:5">
      <c r="A1156" s="29" t="s">
        <v>382</v>
      </c>
      <c r="B1156" s="29" t="s">
        <v>383</v>
      </c>
      <c r="C1156" s="29" t="s">
        <v>578</v>
      </c>
      <c r="D1156" s="29" t="s">
        <v>1080</v>
      </c>
      <c r="E1156" s="29"/>
    </row>
    <row r="1157" spans="1:5">
      <c r="A1157" s="29" t="s">
        <v>382</v>
      </c>
      <c r="B1157" s="29" t="s">
        <v>383</v>
      </c>
      <c r="C1157" s="29" t="s">
        <v>578</v>
      </c>
      <c r="D1157" s="29" t="s">
        <v>1074</v>
      </c>
      <c r="E1157" s="29"/>
    </row>
    <row r="1158" spans="1:5">
      <c r="A1158" s="29" t="s">
        <v>382</v>
      </c>
      <c r="B1158" s="29" t="s">
        <v>383</v>
      </c>
      <c r="C1158" s="29" t="s">
        <v>583</v>
      </c>
      <c r="D1158" s="29" t="s">
        <v>1080</v>
      </c>
      <c r="E1158" s="29"/>
    </row>
    <row r="1159" spans="1:5">
      <c r="A1159" s="29" t="s">
        <v>382</v>
      </c>
      <c r="B1159" s="29" t="s">
        <v>383</v>
      </c>
      <c r="C1159" s="29" t="s">
        <v>583</v>
      </c>
      <c r="D1159" s="29" t="s">
        <v>1074</v>
      </c>
      <c r="E1159" s="29"/>
    </row>
    <row r="1160" spans="1:5">
      <c r="A1160" s="29" t="s">
        <v>382</v>
      </c>
      <c r="B1160" s="29" t="s">
        <v>383</v>
      </c>
      <c r="C1160" s="29" t="s">
        <v>1271</v>
      </c>
      <c r="D1160" s="29" t="s">
        <v>1073</v>
      </c>
      <c r="E1160" s="29"/>
    </row>
    <row r="1161" spans="1:5">
      <c r="A1161" s="29" t="s">
        <v>382</v>
      </c>
      <c r="B1161" s="29" t="s">
        <v>383</v>
      </c>
      <c r="C1161" s="29" t="s">
        <v>1017</v>
      </c>
      <c r="D1161" s="29" t="s">
        <v>1073</v>
      </c>
      <c r="E1161" s="29"/>
    </row>
    <row r="1162" spans="1:5">
      <c r="A1162" s="29" t="s">
        <v>382</v>
      </c>
      <c r="B1162" s="29" t="s">
        <v>383</v>
      </c>
      <c r="C1162" s="29" t="s">
        <v>1017</v>
      </c>
      <c r="D1162" s="29" t="s">
        <v>1134</v>
      </c>
      <c r="E1162" s="29"/>
    </row>
    <row r="1163" spans="1:5">
      <c r="A1163" s="29" t="s">
        <v>382</v>
      </c>
      <c r="B1163" s="29" t="s">
        <v>383</v>
      </c>
      <c r="C1163" s="29" t="s">
        <v>1270</v>
      </c>
      <c r="D1163" s="29" t="s">
        <v>1095</v>
      </c>
      <c r="E1163" s="29"/>
    </row>
    <row r="1164" spans="1:5">
      <c r="A1164" s="29" t="s">
        <v>382</v>
      </c>
      <c r="B1164" s="29" t="s">
        <v>383</v>
      </c>
      <c r="C1164" s="29" t="s">
        <v>1269</v>
      </c>
      <c r="D1164" s="29" t="s">
        <v>1093</v>
      </c>
      <c r="E1164" s="29"/>
    </row>
    <row r="1165" spans="1:5">
      <c r="A1165" s="29" t="s">
        <v>382</v>
      </c>
      <c r="B1165" s="29" t="s">
        <v>383</v>
      </c>
      <c r="C1165" s="29" t="s">
        <v>1268</v>
      </c>
      <c r="D1165" s="29" t="s">
        <v>1073</v>
      </c>
      <c r="E1165" s="29"/>
    </row>
    <row r="1166" spans="1:5">
      <c r="A1166" s="29" t="s">
        <v>382</v>
      </c>
      <c r="B1166" s="29" t="s">
        <v>383</v>
      </c>
      <c r="C1166" s="29" t="s">
        <v>1267</v>
      </c>
      <c r="D1166" s="29" t="s">
        <v>1095</v>
      </c>
      <c r="E1166" s="29"/>
    </row>
    <row r="1167" spans="1:5">
      <c r="A1167" s="29" t="s">
        <v>382</v>
      </c>
      <c r="B1167" s="29" t="s">
        <v>383</v>
      </c>
      <c r="C1167" s="29" t="s">
        <v>1267</v>
      </c>
      <c r="D1167" s="29" t="s">
        <v>1073</v>
      </c>
      <c r="E1167" s="29">
        <v>1093</v>
      </c>
    </row>
    <row r="1168" spans="1:5">
      <c r="A1168" s="29" t="s">
        <v>382</v>
      </c>
      <c r="B1168" s="29" t="s">
        <v>383</v>
      </c>
      <c r="C1168" s="29" t="s">
        <v>1267</v>
      </c>
      <c r="D1168" s="29" t="s">
        <v>1074</v>
      </c>
      <c r="E1168" s="29">
        <v>223</v>
      </c>
    </row>
    <row r="1169" spans="1:5">
      <c r="A1169" s="29" t="s">
        <v>382</v>
      </c>
      <c r="B1169" s="29" t="s">
        <v>383</v>
      </c>
      <c r="C1169" s="29" t="s">
        <v>1266</v>
      </c>
      <c r="D1169" s="29" t="s">
        <v>1073</v>
      </c>
      <c r="E1169" s="29"/>
    </row>
    <row r="1170" spans="1:5">
      <c r="A1170" s="29" t="s">
        <v>382</v>
      </c>
      <c r="B1170" s="29" t="s">
        <v>383</v>
      </c>
      <c r="C1170" s="29" t="s">
        <v>1266</v>
      </c>
      <c r="D1170" s="29" t="s">
        <v>1265</v>
      </c>
      <c r="E1170" s="29"/>
    </row>
    <row r="1171" spans="1:5">
      <c r="A1171" s="29" t="s">
        <v>382</v>
      </c>
      <c r="B1171" s="29" t="s">
        <v>383</v>
      </c>
      <c r="C1171" s="29" t="s">
        <v>1264</v>
      </c>
      <c r="D1171" s="29" t="s">
        <v>1095</v>
      </c>
      <c r="E1171" s="29"/>
    </row>
    <row r="1172" spans="1:5">
      <c r="A1172" s="29" t="s">
        <v>382</v>
      </c>
      <c r="B1172" s="29" t="s">
        <v>383</v>
      </c>
      <c r="C1172" s="29" t="s">
        <v>584</v>
      </c>
      <c r="D1172" s="29" t="s">
        <v>1095</v>
      </c>
      <c r="E1172" s="29"/>
    </row>
    <row r="1173" spans="1:5">
      <c r="A1173" s="29" t="s">
        <v>382</v>
      </c>
      <c r="B1173" s="29" t="s">
        <v>383</v>
      </c>
      <c r="C1173" s="29" t="s">
        <v>584</v>
      </c>
      <c r="D1173" s="29" t="s">
        <v>1073</v>
      </c>
      <c r="E1173" s="29"/>
    </row>
    <row r="1174" spans="1:5">
      <c r="A1174" s="29" t="s">
        <v>382</v>
      </c>
      <c r="B1174" s="29" t="s">
        <v>383</v>
      </c>
      <c r="C1174" s="29" t="s">
        <v>1263</v>
      </c>
      <c r="D1174" s="29" t="s">
        <v>1074</v>
      </c>
      <c r="E1174" s="29"/>
    </row>
    <row r="1175" spans="1:5">
      <c r="A1175" s="29" t="s">
        <v>384</v>
      </c>
      <c r="B1175" s="29" t="s">
        <v>385</v>
      </c>
      <c r="C1175" s="29" t="s">
        <v>1262</v>
      </c>
      <c r="D1175" s="29" t="s">
        <v>1073</v>
      </c>
      <c r="E1175" s="29">
        <v>314</v>
      </c>
    </row>
    <row r="1176" spans="1:5">
      <c r="A1176" s="29" t="s">
        <v>384</v>
      </c>
      <c r="B1176" s="29" t="s">
        <v>385</v>
      </c>
      <c r="C1176" s="29" t="s">
        <v>781</v>
      </c>
      <c r="D1176" s="29" t="s">
        <v>1073</v>
      </c>
      <c r="E1176" s="29">
        <v>167.14</v>
      </c>
    </row>
    <row r="1177" spans="1:5">
      <c r="A1177" s="29" t="s">
        <v>384</v>
      </c>
      <c r="B1177" s="29" t="s">
        <v>385</v>
      </c>
      <c r="C1177" s="29" t="s">
        <v>542</v>
      </c>
      <c r="D1177" s="29" t="s">
        <v>1074</v>
      </c>
      <c r="E1177" s="29"/>
    </row>
    <row r="1178" spans="1:5">
      <c r="A1178" s="29" t="s">
        <v>384</v>
      </c>
      <c r="B1178" s="29" t="s">
        <v>385</v>
      </c>
      <c r="C1178" s="29" t="s">
        <v>1261</v>
      </c>
      <c r="D1178" s="29" t="s">
        <v>1074</v>
      </c>
      <c r="E1178" s="29"/>
    </row>
    <row r="1179" spans="1:5">
      <c r="A1179" s="29" t="s">
        <v>384</v>
      </c>
      <c r="B1179" s="29" t="s">
        <v>385</v>
      </c>
      <c r="C1179" s="29" t="s">
        <v>1260</v>
      </c>
      <c r="D1179" s="29" t="s">
        <v>1073</v>
      </c>
      <c r="E1179" s="29"/>
    </row>
    <row r="1180" spans="1:5">
      <c r="A1180" s="29" t="s">
        <v>384</v>
      </c>
      <c r="B1180" s="29" t="s">
        <v>385</v>
      </c>
      <c r="C1180" s="29" t="s">
        <v>953</v>
      </c>
      <c r="D1180" s="29" t="s">
        <v>1074</v>
      </c>
      <c r="E1180" s="29"/>
    </row>
    <row r="1181" spans="1:5">
      <c r="A1181" s="29" t="s">
        <v>384</v>
      </c>
      <c r="B1181" s="29" t="s">
        <v>385</v>
      </c>
      <c r="C1181" s="29" t="s">
        <v>967</v>
      </c>
      <c r="D1181" s="29" t="s">
        <v>1073</v>
      </c>
      <c r="E1181" s="29">
        <v>914</v>
      </c>
    </row>
    <row r="1182" spans="1:5">
      <c r="A1182" s="29" t="s">
        <v>384</v>
      </c>
      <c r="B1182" s="29" t="s">
        <v>385</v>
      </c>
      <c r="C1182" s="29" t="s">
        <v>1259</v>
      </c>
      <c r="D1182" s="29" t="s">
        <v>1073</v>
      </c>
      <c r="E1182" s="29"/>
    </row>
    <row r="1183" spans="1:5">
      <c r="A1183" s="29" t="s">
        <v>386</v>
      </c>
      <c r="B1183" s="29" t="s">
        <v>387</v>
      </c>
      <c r="C1183" s="29" t="s">
        <v>1258</v>
      </c>
      <c r="D1183" s="29" t="s">
        <v>1073</v>
      </c>
      <c r="E1183" s="29"/>
    </row>
    <row r="1184" spans="1:5">
      <c r="A1184" s="29" t="s">
        <v>386</v>
      </c>
      <c r="B1184" s="29" t="s">
        <v>387</v>
      </c>
      <c r="C1184" s="29" t="s">
        <v>1257</v>
      </c>
      <c r="D1184" s="29" t="s">
        <v>1073</v>
      </c>
      <c r="E1184" s="29"/>
    </row>
    <row r="1185" spans="1:5">
      <c r="A1185" s="29" t="s">
        <v>386</v>
      </c>
      <c r="B1185" s="29" t="s">
        <v>387</v>
      </c>
      <c r="C1185" s="29" t="s">
        <v>1256</v>
      </c>
      <c r="D1185" s="29" t="s">
        <v>1073</v>
      </c>
      <c r="E1185" s="29"/>
    </row>
    <row r="1186" spans="1:5">
      <c r="A1186" s="29" t="s">
        <v>386</v>
      </c>
      <c r="B1186" s="29" t="s">
        <v>387</v>
      </c>
      <c r="C1186" s="29" t="s">
        <v>1256</v>
      </c>
      <c r="D1186" s="29" t="s">
        <v>1074</v>
      </c>
      <c r="E1186" s="29"/>
    </row>
    <row r="1187" spans="1:5">
      <c r="A1187" s="29" t="s">
        <v>386</v>
      </c>
      <c r="B1187" s="29" t="s">
        <v>387</v>
      </c>
      <c r="C1187" s="29" t="s">
        <v>1255</v>
      </c>
      <c r="D1187" s="29" t="s">
        <v>1073</v>
      </c>
      <c r="E1187" s="29"/>
    </row>
    <row r="1188" spans="1:5">
      <c r="A1188" s="29" t="s">
        <v>386</v>
      </c>
      <c r="B1188" s="29" t="s">
        <v>387</v>
      </c>
      <c r="C1188" s="29" t="s">
        <v>1108</v>
      </c>
      <c r="D1188" s="29" t="s">
        <v>1073</v>
      </c>
      <c r="E1188" s="29"/>
    </row>
    <row r="1189" spans="1:5">
      <c r="A1189" s="29" t="s">
        <v>386</v>
      </c>
      <c r="B1189" s="29" t="s">
        <v>387</v>
      </c>
      <c r="C1189" s="29" t="s">
        <v>562</v>
      </c>
      <c r="D1189" s="29" t="s">
        <v>1074</v>
      </c>
      <c r="E1189" s="29"/>
    </row>
    <row r="1190" spans="1:5">
      <c r="A1190" s="29" t="s">
        <v>386</v>
      </c>
      <c r="B1190" s="29" t="s">
        <v>387</v>
      </c>
      <c r="C1190" s="29" t="s">
        <v>1254</v>
      </c>
      <c r="D1190" s="29" t="s">
        <v>1175</v>
      </c>
      <c r="E1190" s="29"/>
    </row>
    <row r="1191" spans="1:5">
      <c r="A1191" s="29" t="s">
        <v>386</v>
      </c>
      <c r="B1191" s="29" t="s">
        <v>387</v>
      </c>
      <c r="C1191" s="29" t="s">
        <v>1253</v>
      </c>
      <c r="D1191" s="29" t="s">
        <v>1073</v>
      </c>
      <c r="E1191" s="29"/>
    </row>
    <row r="1192" spans="1:5">
      <c r="A1192" s="29" t="s">
        <v>386</v>
      </c>
      <c r="B1192" s="29" t="s">
        <v>387</v>
      </c>
      <c r="C1192" s="29" t="s">
        <v>1252</v>
      </c>
      <c r="D1192" s="29" t="s">
        <v>1074</v>
      </c>
      <c r="E1192" s="29"/>
    </row>
    <row r="1193" spans="1:5">
      <c r="A1193" s="29" t="s">
        <v>386</v>
      </c>
      <c r="B1193" s="29" t="s">
        <v>387</v>
      </c>
      <c r="C1193" s="29" t="s">
        <v>1251</v>
      </c>
      <c r="D1193" s="29" t="s">
        <v>1191</v>
      </c>
      <c r="E1193" s="29"/>
    </row>
    <row r="1194" spans="1:5">
      <c r="A1194" s="29" t="s">
        <v>386</v>
      </c>
      <c r="B1194" s="29" t="s">
        <v>387</v>
      </c>
      <c r="C1194" s="29" t="s">
        <v>1251</v>
      </c>
      <c r="D1194" s="29" t="s">
        <v>1093</v>
      </c>
      <c r="E1194" s="29"/>
    </row>
    <row r="1195" spans="1:5">
      <c r="A1195" s="29" t="s">
        <v>386</v>
      </c>
      <c r="B1195" s="29" t="s">
        <v>387</v>
      </c>
      <c r="C1195" s="29" t="s">
        <v>1251</v>
      </c>
      <c r="D1195" s="29" t="s">
        <v>1074</v>
      </c>
      <c r="E1195" s="29"/>
    </row>
    <row r="1196" spans="1:5">
      <c r="A1196" s="29" t="s">
        <v>388</v>
      </c>
      <c r="B1196" s="29" t="s">
        <v>389</v>
      </c>
      <c r="C1196" s="29" t="s">
        <v>1250</v>
      </c>
      <c r="D1196" s="29" t="s">
        <v>1093</v>
      </c>
      <c r="E1196" s="29"/>
    </row>
    <row r="1197" spans="1:5">
      <c r="A1197" s="29" t="s">
        <v>388</v>
      </c>
      <c r="B1197" s="29" t="s">
        <v>389</v>
      </c>
      <c r="C1197" s="29" t="s">
        <v>473</v>
      </c>
      <c r="D1197" s="29" t="s">
        <v>1112</v>
      </c>
      <c r="E1197" s="29"/>
    </row>
    <row r="1198" spans="1:5">
      <c r="A1198" s="29" t="s">
        <v>388</v>
      </c>
      <c r="B1198" s="29" t="s">
        <v>389</v>
      </c>
      <c r="C1198" s="29" t="s">
        <v>603</v>
      </c>
      <c r="D1198" s="29" t="s">
        <v>1073</v>
      </c>
      <c r="E1198" s="29"/>
    </row>
    <row r="1199" spans="1:5">
      <c r="A1199" s="29" t="s">
        <v>388</v>
      </c>
      <c r="B1199" s="29" t="s">
        <v>389</v>
      </c>
      <c r="C1199" s="29" t="s">
        <v>476</v>
      </c>
      <c r="D1199" s="29" t="s">
        <v>1075</v>
      </c>
      <c r="E1199" s="29"/>
    </row>
    <row r="1200" spans="1:5">
      <c r="A1200" s="29" t="s">
        <v>388</v>
      </c>
      <c r="B1200" s="29" t="s">
        <v>389</v>
      </c>
      <c r="C1200" s="29" t="s">
        <v>1768</v>
      </c>
      <c r="D1200" s="29" t="s">
        <v>1398</v>
      </c>
      <c r="E1200" s="29"/>
    </row>
    <row r="1201" spans="1:5">
      <c r="A1201" s="29" t="s">
        <v>388</v>
      </c>
      <c r="B1201" s="29" t="s">
        <v>389</v>
      </c>
      <c r="C1201" s="29" t="s">
        <v>618</v>
      </c>
      <c r="D1201" s="29" t="s">
        <v>1073</v>
      </c>
      <c r="E1201" s="29">
        <v>679</v>
      </c>
    </row>
    <row r="1202" spans="1:5">
      <c r="A1202" s="29" t="s">
        <v>388</v>
      </c>
      <c r="B1202" s="29" t="s">
        <v>389</v>
      </c>
      <c r="C1202" s="29" t="s">
        <v>485</v>
      </c>
      <c r="D1202" s="29" t="s">
        <v>1112</v>
      </c>
      <c r="E1202" s="29"/>
    </row>
    <row r="1203" spans="1:5">
      <c r="A1203" s="29" t="s">
        <v>388</v>
      </c>
      <c r="B1203" s="29" t="s">
        <v>389</v>
      </c>
      <c r="C1203" s="29" t="s">
        <v>492</v>
      </c>
      <c r="D1203" s="29" t="s">
        <v>1112</v>
      </c>
      <c r="E1203" s="29"/>
    </row>
    <row r="1204" spans="1:5">
      <c r="A1204" s="29" t="s">
        <v>388</v>
      </c>
      <c r="B1204" s="29" t="s">
        <v>389</v>
      </c>
      <c r="C1204" s="29" t="s">
        <v>493</v>
      </c>
      <c r="D1204" s="29" t="s">
        <v>1101</v>
      </c>
      <c r="E1204" s="29"/>
    </row>
    <row r="1205" spans="1:5">
      <c r="A1205" s="29" t="s">
        <v>388</v>
      </c>
      <c r="B1205" s="29" t="s">
        <v>389</v>
      </c>
      <c r="C1205" s="29" t="s">
        <v>494</v>
      </c>
      <c r="D1205" s="29" t="s">
        <v>1101</v>
      </c>
      <c r="E1205" s="29"/>
    </row>
    <row r="1206" spans="1:5">
      <c r="A1206" s="29" t="s">
        <v>388</v>
      </c>
      <c r="B1206" s="29" t="s">
        <v>389</v>
      </c>
      <c r="C1206" s="29" t="s">
        <v>502</v>
      </c>
      <c r="D1206" s="29" t="s">
        <v>1073</v>
      </c>
      <c r="E1206" s="29"/>
    </row>
    <row r="1207" spans="1:5">
      <c r="A1207" s="29" t="s">
        <v>388</v>
      </c>
      <c r="B1207" s="29" t="s">
        <v>389</v>
      </c>
      <c r="C1207" s="29" t="s">
        <v>687</v>
      </c>
      <c r="D1207" s="29" t="s">
        <v>1675</v>
      </c>
      <c r="E1207" s="29"/>
    </row>
    <row r="1208" spans="1:5">
      <c r="A1208" s="29" t="s">
        <v>388</v>
      </c>
      <c r="B1208" s="29" t="s">
        <v>389</v>
      </c>
      <c r="C1208" s="29" t="s">
        <v>702</v>
      </c>
      <c r="D1208" s="29" t="s">
        <v>1073</v>
      </c>
      <c r="E1208" s="29"/>
    </row>
    <row r="1209" spans="1:5">
      <c r="A1209" s="29" t="s">
        <v>388</v>
      </c>
      <c r="B1209" s="29" t="s">
        <v>389</v>
      </c>
      <c r="C1209" s="29" t="s">
        <v>726</v>
      </c>
      <c r="D1209" s="29" t="s">
        <v>1073</v>
      </c>
      <c r="E1209" s="29"/>
    </row>
    <row r="1210" spans="1:5">
      <c r="A1210" s="29" t="s">
        <v>388</v>
      </c>
      <c r="B1210" s="29" t="s">
        <v>389</v>
      </c>
      <c r="C1210" s="29" t="s">
        <v>787</v>
      </c>
      <c r="D1210" s="29" t="s">
        <v>1093</v>
      </c>
      <c r="E1210" s="29"/>
    </row>
    <row r="1211" spans="1:5">
      <c r="A1211" s="29" t="s">
        <v>388</v>
      </c>
      <c r="B1211" s="29" t="s">
        <v>389</v>
      </c>
      <c r="C1211" s="29" t="s">
        <v>793</v>
      </c>
      <c r="D1211" s="29" t="s">
        <v>1074</v>
      </c>
      <c r="E1211" s="29"/>
    </row>
    <row r="1212" spans="1:5">
      <c r="A1212" s="29" t="s">
        <v>388</v>
      </c>
      <c r="B1212" s="29" t="s">
        <v>389</v>
      </c>
      <c r="C1212" s="29" t="s">
        <v>795</v>
      </c>
      <c r="D1212" s="29" t="s">
        <v>1074</v>
      </c>
      <c r="E1212" s="29"/>
    </row>
    <row r="1213" spans="1:5">
      <c r="A1213" s="29" t="s">
        <v>388</v>
      </c>
      <c r="B1213" s="29" t="s">
        <v>389</v>
      </c>
      <c r="C1213" s="29" t="s">
        <v>545</v>
      </c>
      <c r="D1213" s="29" t="s">
        <v>1074</v>
      </c>
      <c r="E1213" s="29"/>
    </row>
    <row r="1214" spans="1:5">
      <c r="A1214" s="29" t="s">
        <v>388</v>
      </c>
      <c r="B1214" s="29" t="s">
        <v>389</v>
      </c>
      <c r="C1214" s="29" t="s">
        <v>815</v>
      </c>
      <c r="D1214" s="29" t="s">
        <v>1073</v>
      </c>
      <c r="E1214" s="29"/>
    </row>
    <row r="1215" spans="1:5">
      <c r="A1215" s="29" t="s">
        <v>388</v>
      </c>
      <c r="B1215" s="29" t="s">
        <v>389</v>
      </c>
      <c r="C1215" s="29" t="s">
        <v>854</v>
      </c>
      <c r="D1215" s="29" t="s">
        <v>1073</v>
      </c>
      <c r="E1215" s="29"/>
    </row>
    <row r="1216" spans="1:5">
      <c r="A1216" s="29" t="s">
        <v>388</v>
      </c>
      <c r="B1216" s="29" t="s">
        <v>389</v>
      </c>
      <c r="C1216" s="29" t="s">
        <v>854</v>
      </c>
      <c r="D1216" s="29" t="s">
        <v>1074</v>
      </c>
      <c r="E1216" s="29"/>
    </row>
    <row r="1217" spans="1:5">
      <c r="A1217" s="29" t="s">
        <v>388</v>
      </c>
      <c r="B1217" s="29" t="s">
        <v>389</v>
      </c>
      <c r="C1217" s="29" t="s">
        <v>875</v>
      </c>
      <c r="D1217" s="29" t="s">
        <v>1073</v>
      </c>
      <c r="E1217" s="29"/>
    </row>
    <row r="1218" spans="1:5">
      <c r="A1218" s="29" t="s">
        <v>388</v>
      </c>
      <c r="B1218" s="29" t="s">
        <v>389</v>
      </c>
      <c r="C1218" s="29" t="s">
        <v>557</v>
      </c>
      <c r="D1218" s="29" t="s">
        <v>1074</v>
      </c>
      <c r="E1218" s="29"/>
    </row>
    <row r="1219" spans="1:5">
      <c r="A1219" s="29" t="s">
        <v>388</v>
      </c>
      <c r="B1219" s="29" t="s">
        <v>389</v>
      </c>
      <c r="C1219" s="29" t="s">
        <v>567</v>
      </c>
      <c r="D1219" s="29" t="s">
        <v>1200</v>
      </c>
      <c r="E1219" s="29"/>
    </row>
    <row r="1220" spans="1:5">
      <c r="A1220" s="29" t="s">
        <v>388</v>
      </c>
      <c r="B1220" s="29" t="s">
        <v>389</v>
      </c>
      <c r="C1220" s="29" t="s">
        <v>568</v>
      </c>
      <c r="D1220" s="29" t="s">
        <v>1074</v>
      </c>
      <c r="E1220" s="29"/>
    </row>
    <row r="1221" spans="1:5">
      <c r="A1221" s="29" t="s">
        <v>388</v>
      </c>
      <c r="B1221" s="29" t="s">
        <v>389</v>
      </c>
      <c r="C1221" s="29" t="s">
        <v>576</v>
      </c>
      <c r="D1221" s="29" t="s">
        <v>1112</v>
      </c>
      <c r="E1221" s="29"/>
    </row>
    <row r="1222" spans="1:5">
      <c r="A1222" s="29" t="s">
        <v>390</v>
      </c>
      <c r="B1222" s="29" t="s">
        <v>391</v>
      </c>
      <c r="C1222" s="29" t="s">
        <v>1676</v>
      </c>
      <c r="D1222" s="29" t="s">
        <v>1080</v>
      </c>
      <c r="E1222" s="29"/>
    </row>
    <row r="1223" spans="1:5">
      <c r="A1223" s="29" t="s">
        <v>390</v>
      </c>
      <c r="B1223" s="29" t="s">
        <v>391</v>
      </c>
      <c r="C1223" s="29" t="s">
        <v>1443</v>
      </c>
      <c r="D1223" s="29" t="s">
        <v>1675</v>
      </c>
      <c r="E1223" s="29"/>
    </row>
    <row r="1224" spans="1:5">
      <c r="A1224" s="29" t="s">
        <v>390</v>
      </c>
      <c r="B1224" s="29" t="s">
        <v>391</v>
      </c>
      <c r="C1224" s="29" t="s">
        <v>729</v>
      </c>
      <c r="D1224" s="29" t="s">
        <v>1073</v>
      </c>
      <c r="E1224" s="29">
        <v>352</v>
      </c>
    </row>
    <row r="1225" spans="1:5">
      <c r="A1225" s="29" t="s">
        <v>390</v>
      </c>
      <c r="B1225" s="29" t="s">
        <v>391</v>
      </c>
      <c r="C1225" s="29" t="s">
        <v>730</v>
      </c>
      <c r="D1225" s="29" t="s">
        <v>1073</v>
      </c>
      <c r="E1225" s="29"/>
    </row>
    <row r="1226" spans="1:5">
      <c r="A1226" s="29" t="s">
        <v>390</v>
      </c>
      <c r="B1226" s="29" t="s">
        <v>391</v>
      </c>
      <c r="C1226" s="29" t="s">
        <v>738</v>
      </c>
      <c r="D1226" s="29" t="s">
        <v>1073</v>
      </c>
      <c r="E1226" s="29"/>
    </row>
    <row r="1227" spans="1:5">
      <c r="A1227" s="29" t="s">
        <v>390</v>
      </c>
      <c r="B1227" s="29" t="s">
        <v>391</v>
      </c>
      <c r="C1227" s="29" t="s">
        <v>794</v>
      </c>
      <c r="D1227" s="29" t="s">
        <v>1074</v>
      </c>
      <c r="E1227" s="29">
        <v>749</v>
      </c>
    </row>
    <row r="1228" spans="1:5">
      <c r="A1228" s="29" t="s">
        <v>390</v>
      </c>
      <c r="B1228" s="29" t="s">
        <v>391</v>
      </c>
      <c r="C1228" s="29" t="s">
        <v>542</v>
      </c>
      <c r="D1228" s="29" t="s">
        <v>1075</v>
      </c>
      <c r="E1228" s="29"/>
    </row>
    <row r="1229" spans="1:5">
      <c r="A1229" s="29" t="s">
        <v>390</v>
      </c>
      <c r="B1229" s="29" t="s">
        <v>391</v>
      </c>
      <c r="C1229" s="29" t="s">
        <v>551</v>
      </c>
      <c r="D1229" s="29" t="s">
        <v>1073</v>
      </c>
      <c r="E1229" s="29"/>
    </row>
    <row r="1230" spans="1:5">
      <c r="A1230" s="29" t="s">
        <v>390</v>
      </c>
      <c r="B1230" s="29" t="s">
        <v>391</v>
      </c>
      <c r="C1230" s="29" t="s">
        <v>812</v>
      </c>
      <c r="D1230" s="29" t="s">
        <v>1101</v>
      </c>
      <c r="E1230" s="29">
        <v>20</v>
      </c>
    </row>
    <row r="1231" spans="1:5">
      <c r="A1231" s="29" t="s">
        <v>390</v>
      </c>
      <c r="B1231" s="29" t="s">
        <v>391</v>
      </c>
      <c r="C1231" s="29" t="s">
        <v>814</v>
      </c>
      <c r="D1231" s="29" t="s">
        <v>1101</v>
      </c>
      <c r="E1231" s="29"/>
    </row>
    <row r="1232" spans="1:5">
      <c r="A1232" s="29" t="s">
        <v>390</v>
      </c>
      <c r="B1232" s="29" t="s">
        <v>391</v>
      </c>
      <c r="C1232" s="29" t="s">
        <v>814</v>
      </c>
      <c r="D1232" s="29" t="s">
        <v>1073</v>
      </c>
      <c r="E1232" s="29"/>
    </row>
    <row r="1233" spans="1:5">
      <c r="A1233" s="29" t="s">
        <v>390</v>
      </c>
      <c r="B1233" s="29" t="s">
        <v>391</v>
      </c>
      <c r="C1233" s="29" t="s">
        <v>818</v>
      </c>
      <c r="D1233" s="29" t="s">
        <v>1073</v>
      </c>
      <c r="E1233" s="29">
        <v>100</v>
      </c>
    </row>
    <row r="1234" spans="1:5">
      <c r="A1234" s="29" t="s">
        <v>390</v>
      </c>
      <c r="B1234" s="29" t="s">
        <v>391</v>
      </c>
      <c r="C1234" s="29" t="s">
        <v>935</v>
      </c>
      <c r="D1234" s="29" t="s">
        <v>1073</v>
      </c>
      <c r="E1234" s="29"/>
    </row>
    <row r="1235" spans="1:5">
      <c r="A1235" s="29" t="s">
        <v>390</v>
      </c>
      <c r="B1235" s="29" t="s">
        <v>391</v>
      </c>
      <c r="C1235" s="29" t="s">
        <v>956</v>
      </c>
      <c r="D1235" s="29" t="s">
        <v>1074</v>
      </c>
      <c r="E1235" s="29"/>
    </row>
    <row r="1236" spans="1:5">
      <c r="A1236" s="29" t="s">
        <v>390</v>
      </c>
      <c r="B1236" s="29" t="s">
        <v>391</v>
      </c>
      <c r="C1236" s="29" t="s">
        <v>957</v>
      </c>
      <c r="D1236" s="29" t="s">
        <v>1074</v>
      </c>
      <c r="E1236" s="29"/>
    </row>
    <row r="1237" spans="1:5">
      <c r="A1237" s="29" t="s">
        <v>390</v>
      </c>
      <c r="B1237" s="29" t="s">
        <v>391</v>
      </c>
      <c r="C1237" s="29" t="s">
        <v>959</v>
      </c>
      <c r="D1237" s="29" t="s">
        <v>1073</v>
      </c>
      <c r="E1237" s="29"/>
    </row>
    <row r="1238" spans="1:5">
      <c r="A1238" s="29" t="s">
        <v>390</v>
      </c>
      <c r="B1238" s="29" t="s">
        <v>391</v>
      </c>
      <c r="C1238" s="29" t="s">
        <v>1028</v>
      </c>
      <c r="D1238" s="29" t="s">
        <v>1073</v>
      </c>
      <c r="E1238" s="29"/>
    </row>
    <row r="1239" spans="1:5">
      <c r="A1239" s="29" t="s">
        <v>392</v>
      </c>
      <c r="B1239" s="29" t="s">
        <v>393</v>
      </c>
      <c r="C1239" s="29" t="s">
        <v>1245</v>
      </c>
      <c r="D1239" s="29" t="s">
        <v>1080</v>
      </c>
      <c r="E1239" s="29"/>
    </row>
    <row r="1240" spans="1:5">
      <c r="A1240" s="29" t="s">
        <v>392</v>
      </c>
      <c r="B1240" s="29" t="s">
        <v>393</v>
      </c>
      <c r="C1240" s="29" t="s">
        <v>1244</v>
      </c>
      <c r="D1240" s="29" t="s">
        <v>1093</v>
      </c>
      <c r="E1240" s="29"/>
    </row>
    <row r="1241" spans="1:5">
      <c r="A1241" s="29" t="s">
        <v>392</v>
      </c>
      <c r="B1241" s="29" t="s">
        <v>393</v>
      </c>
      <c r="C1241" s="29" t="s">
        <v>1243</v>
      </c>
      <c r="D1241" s="29" t="s">
        <v>1093</v>
      </c>
      <c r="E1241" s="29"/>
    </row>
    <row r="1242" spans="1:5">
      <c r="A1242" s="29" t="s">
        <v>392</v>
      </c>
      <c r="B1242" s="29" t="s">
        <v>393</v>
      </c>
      <c r="C1242" s="29" t="s">
        <v>643</v>
      </c>
      <c r="D1242" s="29" t="s">
        <v>1074</v>
      </c>
      <c r="E1242" s="29"/>
    </row>
    <row r="1243" spans="1:5">
      <c r="A1243" s="29" t="s">
        <v>392</v>
      </c>
      <c r="B1243" s="29" t="s">
        <v>393</v>
      </c>
      <c r="C1243" s="29" t="s">
        <v>1111</v>
      </c>
      <c r="D1243" s="29" t="s">
        <v>1074</v>
      </c>
      <c r="E1243" s="29"/>
    </row>
    <row r="1244" spans="1:5">
      <c r="A1244" s="29" t="s">
        <v>392</v>
      </c>
      <c r="B1244" s="29" t="s">
        <v>393</v>
      </c>
      <c r="C1244" s="29" t="s">
        <v>1240</v>
      </c>
      <c r="D1244" s="29" t="s">
        <v>1074</v>
      </c>
      <c r="E1244" s="29"/>
    </row>
    <row r="1245" spans="1:5">
      <c r="A1245" s="29" t="s">
        <v>392</v>
      </c>
      <c r="B1245" s="29" t="s">
        <v>393</v>
      </c>
      <c r="C1245" s="29" t="s">
        <v>1239</v>
      </c>
      <c r="D1245" s="29" t="s">
        <v>1074</v>
      </c>
      <c r="E1245" s="29"/>
    </row>
    <row r="1246" spans="1:5">
      <c r="A1246" s="29" t="s">
        <v>392</v>
      </c>
      <c r="B1246" s="29" t="s">
        <v>393</v>
      </c>
      <c r="C1246" s="29" t="s">
        <v>1238</v>
      </c>
      <c r="D1246" s="29" t="s">
        <v>1073</v>
      </c>
      <c r="E1246" s="29"/>
    </row>
    <row r="1247" spans="1:5">
      <c r="A1247" s="29" t="s">
        <v>392</v>
      </c>
      <c r="B1247" s="29" t="s">
        <v>393</v>
      </c>
      <c r="C1247" s="29" t="s">
        <v>1237</v>
      </c>
      <c r="D1247" s="29" t="s">
        <v>1073</v>
      </c>
      <c r="E1247" s="29"/>
    </row>
    <row r="1248" spans="1:5">
      <c r="A1248" s="29" t="s">
        <v>392</v>
      </c>
      <c r="B1248" s="29" t="s">
        <v>393</v>
      </c>
      <c r="C1248" s="29" t="s">
        <v>1236</v>
      </c>
      <c r="D1248" s="29" t="s">
        <v>1074</v>
      </c>
      <c r="E1248" s="29"/>
    </row>
    <row r="1249" spans="1:5">
      <c r="A1249" s="29" t="s">
        <v>392</v>
      </c>
      <c r="B1249" s="29" t="s">
        <v>393</v>
      </c>
      <c r="C1249" s="29" t="s">
        <v>1235</v>
      </c>
      <c r="D1249" s="29" t="s">
        <v>1080</v>
      </c>
      <c r="E1249" s="29"/>
    </row>
    <row r="1250" spans="1:5">
      <c r="A1250" s="29" t="s">
        <v>394</v>
      </c>
      <c r="B1250" s="29" t="s">
        <v>395</v>
      </c>
      <c r="C1250" s="29" t="s">
        <v>710</v>
      </c>
      <c r="D1250" s="29" t="s">
        <v>1073</v>
      </c>
      <c r="E1250" s="29"/>
    </row>
    <row r="1251" spans="1:5">
      <c r="A1251" s="29" t="s">
        <v>394</v>
      </c>
      <c r="B1251" s="29" t="s">
        <v>395</v>
      </c>
      <c r="C1251" s="29" t="s">
        <v>711</v>
      </c>
      <c r="D1251" s="29" t="s">
        <v>1073</v>
      </c>
      <c r="E1251" s="29"/>
    </row>
    <row r="1252" spans="1:5">
      <c r="A1252" s="29" t="s">
        <v>394</v>
      </c>
      <c r="B1252" s="29" t="s">
        <v>395</v>
      </c>
      <c r="C1252" s="29" t="s">
        <v>711</v>
      </c>
      <c r="D1252" s="29" t="s">
        <v>1074</v>
      </c>
      <c r="E1252" s="29"/>
    </row>
    <row r="1253" spans="1:5">
      <c r="A1253" s="29" t="s">
        <v>394</v>
      </c>
      <c r="B1253" s="29" t="s">
        <v>395</v>
      </c>
      <c r="C1253" s="29" t="s">
        <v>718</v>
      </c>
      <c r="D1253" s="29" t="s">
        <v>1073</v>
      </c>
      <c r="E1253" s="29"/>
    </row>
    <row r="1254" spans="1:5">
      <c r="A1254" s="29" t="s">
        <v>394</v>
      </c>
      <c r="B1254" s="29" t="s">
        <v>395</v>
      </c>
      <c r="C1254" s="29" t="s">
        <v>524</v>
      </c>
      <c r="D1254" s="29" t="s">
        <v>1074</v>
      </c>
      <c r="E1254" s="29"/>
    </row>
    <row r="1255" spans="1:5">
      <c r="A1255" s="29" t="s">
        <v>394</v>
      </c>
      <c r="B1255" s="29" t="s">
        <v>395</v>
      </c>
      <c r="C1255" s="29" t="s">
        <v>526</v>
      </c>
      <c r="D1255" s="29" t="s">
        <v>1112</v>
      </c>
      <c r="E1255" s="29"/>
    </row>
    <row r="1256" spans="1:5">
      <c r="A1256" s="29" t="s">
        <v>394</v>
      </c>
      <c r="B1256" s="29" t="s">
        <v>395</v>
      </c>
      <c r="C1256" s="29" t="s">
        <v>526</v>
      </c>
      <c r="D1256" s="29" t="s">
        <v>1074</v>
      </c>
      <c r="E1256" s="29"/>
    </row>
    <row r="1257" spans="1:5">
      <c r="A1257" s="29" t="s">
        <v>394</v>
      </c>
      <c r="B1257" s="29" t="s">
        <v>395</v>
      </c>
      <c r="C1257" s="29" t="s">
        <v>737</v>
      </c>
      <c r="D1257" s="29" t="s">
        <v>1073</v>
      </c>
      <c r="E1257" s="29"/>
    </row>
    <row r="1258" spans="1:5">
      <c r="A1258" s="29" t="s">
        <v>394</v>
      </c>
      <c r="B1258" s="29" t="s">
        <v>395</v>
      </c>
      <c r="C1258" s="29" t="s">
        <v>1233</v>
      </c>
      <c r="D1258" s="29" t="s">
        <v>1073</v>
      </c>
      <c r="E1258" s="29"/>
    </row>
    <row r="1259" spans="1:5">
      <c r="A1259" s="29" t="s">
        <v>394</v>
      </c>
      <c r="B1259" s="29" t="s">
        <v>395</v>
      </c>
      <c r="C1259" s="29" t="s">
        <v>537</v>
      </c>
      <c r="D1259" s="29" t="s">
        <v>1075</v>
      </c>
      <c r="E1259" s="29"/>
    </row>
    <row r="1260" spans="1:5">
      <c r="A1260" s="29" t="s">
        <v>394</v>
      </c>
      <c r="B1260" s="29" t="s">
        <v>395</v>
      </c>
      <c r="C1260" s="29" t="s">
        <v>875</v>
      </c>
      <c r="D1260" s="29" t="s">
        <v>1093</v>
      </c>
      <c r="E1260" s="29"/>
    </row>
    <row r="1261" spans="1:5">
      <c r="A1261" s="29" t="s">
        <v>394</v>
      </c>
      <c r="B1261" s="29" t="s">
        <v>395</v>
      </c>
      <c r="C1261" s="29" t="s">
        <v>907</v>
      </c>
      <c r="D1261" s="29" t="s">
        <v>1074</v>
      </c>
      <c r="E1261" s="29"/>
    </row>
    <row r="1262" spans="1:5">
      <c r="A1262" s="29" t="s">
        <v>394</v>
      </c>
      <c r="B1262" s="29" t="s">
        <v>395</v>
      </c>
      <c r="C1262" s="29" t="s">
        <v>1231</v>
      </c>
      <c r="D1262" s="29" t="s">
        <v>1073</v>
      </c>
      <c r="E1262" s="29"/>
    </row>
    <row r="1263" spans="1:5">
      <c r="A1263" s="29" t="s">
        <v>394</v>
      </c>
      <c r="B1263" s="29" t="s">
        <v>395</v>
      </c>
      <c r="C1263" s="29" t="s">
        <v>1208</v>
      </c>
      <c r="D1263" s="29" t="s">
        <v>1073</v>
      </c>
      <c r="E1263" s="29"/>
    </row>
    <row r="1264" spans="1:5">
      <c r="A1264" s="29" t="s">
        <v>394</v>
      </c>
      <c r="B1264" s="29" t="s">
        <v>395</v>
      </c>
      <c r="C1264" s="29" t="s">
        <v>987</v>
      </c>
      <c r="D1264" s="29" t="s">
        <v>1073</v>
      </c>
      <c r="E1264" s="29"/>
    </row>
    <row r="1265" spans="1:5">
      <c r="A1265" s="29" t="s">
        <v>394</v>
      </c>
      <c r="B1265" s="29" t="s">
        <v>395</v>
      </c>
      <c r="C1265" s="29" t="s">
        <v>1230</v>
      </c>
      <c r="D1265" s="29" t="s">
        <v>1074</v>
      </c>
      <c r="E1265" s="29"/>
    </row>
    <row r="1266" spans="1:5">
      <c r="A1266" s="29" t="s">
        <v>394</v>
      </c>
      <c r="B1266" s="29" t="s">
        <v>395</v>
      </c>
      <c r="C1266" s="29" t="s">
        <v>1229</v>
      </c>
      <c r="D1266" s="29" t="s">
        <v>1073</v>
      </c>
      <c r="E1266" s="29"/>
    </row>
    <row r="1267" spans="1:5">
      <c r="A1267" s="29" t="s">
        <v>394</v>
      </c>
      <c r="B1267" s="29" t="s">
        <v>395</v>
      </c>
      <c r="C1267" s="29" t="s">
        <v>1228</v>
      </c>
      <c r="D1267" s="29" t="s">
        <v>1073</v>
      </c>
      <c r="E1267" s="29"/>
    </row>
    <row r="1268" spans="1:5">
      <c r="A1268" s="29" t="s">
        <v>394</v>
      </c>
      <c r="B1268" s="29" t="s">
        <v>395</v>
      </c>
      <c r="C1268" s="29" t="s">
        <v>1055</v>
      </c>
      <c r="D1268" s="29" t="s">
        <v>1073</v>
      </c>
      <c r="E1268" s="29"/>
    </row>
    <row r="1269" spans="1:5">
      <c r="A1269" s="29" t="s">
        <v>396</v>
      </c>
      <c r="B1269" s="29" t="s">
        <v>397</v>
      </c>
      <c r="C1269" s="29" t="s">
        <v>1769</v>
      </c>
      <c r="D1269" s="29" t="s">
        <v>1080</v>
      </c>
      <c r="E1269" s="29"/>
    </row>
    <row r="1270" spans="1:5">
      <c r="A1270" s="29" t="s">
        <v>396</v>
      </c>
      <c r="B1270" s="29" t="s">
        <v>397</v>
      </c>
      <c r="C1270" s="29" t="s">
        <v>1770</v>
      </c>
      <c r="D1270" s="29" t="s">
        <v>1074</v>
      </c>
      <c r="E1270" s="29"/>
    </row>
    <row r="1271" spans="1:5">
      <c r="A1271" s="29" t="s">
        <v>396</v>
      </c>
      <c r="B1271" s="29" t="s">
        <v>397</v>
      </c>
      <c r="C1271" s="29" t="s">
        <v>1771</v>
      </c>
      <c r="D1271" s="29" t="s">
        <v>1329</v>
      </c>
      <c r="E1271" s="29"/>
    </row>
    <row r="1272" spans="1:5">
      <c r="A1272" s="29" t="s">
        <v>396</v>
      </c>
      <c r="B1272" s="29" t="s">
        <v>397</v>
      </c>
      <c r="C1272" s="29" t="s">
        <v>1226</v>
      </c>
      <c r="D1272" s="29" t="s">
        <v>1091</v>
      </c>
      <c r="E1272" s="29"/>
    </row>
    <row r="1273" spans="1:5">
      <c r="A1273" s="29" t="s">
        <v>396</v>
      </c>
      <c r="B1273" s="29" t="s">
        <v>397</v>
      </c>
      <c r="C1273" s="29" t="s">
        <v>662</v>
      </c>
      <c r="D1273" s="29" t="s">
        <v>1073</v>
      </c>
      <c r="E1273" s="29"/>
    </row>
    <row r="1274" spans="1:5">
      <c r="A1274" s="29" t="s">
        <v>396</v>
      </c>
      <c r="B1274" s="29" t="s">
        <v>397</v>
      </c>
      <c r="C1274" s="29" t="s">
        <v>668</v>
      </c>
      <c r="D1274" s="29" t="s">
        <v>1073</v>
      </c>
      <c r="E1274" s="29"/>
    </row>
    <row r="1275" spans="1:5">
      <c r="A1275" s="29" t="s">
        <v>396</v>
      </c>
      <c r="B1275" s="29" t="s">
        <v>397</v>
      </c>
      <c r="C1275" s="29" t="s">
        <v>1221</v>
      </c>
      <c r="D1275" s="29" t="s">
        <v>1073</v>
      </c>
      <c r="E1275" s="29"/>
    </row>
    <row r="1276" spans="1:5">
      <c r="A1276" s="29" t="s">
        <v>396</v>
      </c>
      <c r="B1276" s="29" t="s">
        <v>397</v>
      </c>
      <c r="C1276" s="29" t="s">
        <v>1220</v>
      </c>
      <c r="D1276" s="29" t="s">
        <v>1073</v>
      </c>
      <c r="E1276" s="29"/>
    </row>
    <row r="1277" spans="1:5">
      <c r="A1277" s="29" t="s">
        <v>396</v>
      </c>
      <c r="B1277" s="29" t="s">
        <v>397</v>
      </c>
      <c r="C1277" s="29" t="s">
        <v>1219</v>
      </c>
      <c r="D1277" s="29" t="s">
        <v>1074</v>
      </c>
      <c r="E1277" s="29"/>
    </row>
    <row r="1278" spans="1:5">
      <c r="A1278" s="29" t="s">
        <v>396</v>
      </c>
      <c r="B1278" s="29" t="s">
        <v>397</v>
      </c>
      <c r="C1278" s="29" t="s">
        <v>1218</v>
      </c>
      <c r="D1278" s="29" t="s">
        <v>1073</v>
      </c>
      <c r="E1278" s="29"/>
    </row>
    <row r="1279" spans="1:5">
      <c r="A1279" s="29" t="s">
        <v>396</v>
      </c>
      <c r="B1279" s="29" t="s">
        <v>397</v>
      </c>
      <c r="C1279" s="29" t="s">
        <v>1217</v>
      </c>
      <c r="D1279" s="29" t="s">
        <v>1073</v>
      </c>
      <c r="E1279" s="29"/>
    </row>
    <row r="1280" spans="1:5">
      <c r="A1280" s="29" t="s">
        <v>396</v>
      </c>
      <c r="B1280" s="29" t="s">
        <v>397</v>
      </c>
      <c r="C1280" s="29" t="s">
        <v>736</v>
      </c>
      <c r="D1280" s="29" t="s">
        <v>1074</v>
      </c>
      <c r="E1280" s="29"/>
    </row>
    <row r="1281" spans="1:5">
      <c r="A1281" s="29" t="s">
        <v>396</v>
      </c>
      <c r="B1281" s="29" t="s">
        <v>397</v>
      </c>
      <c r="C1281" s="29" t="s">
        <v>524</v>
      </c>
      <c r="D1281" s="29" t="s">
        <v>1074</v>
      </c>
      <c r="E1281" s="29"/>
    </row>
    <row r="1282" spans="1:5">
      <c r="A1282" s="29" t="s">
        <v>396</v>
      </c>
      <c r="B1282" s="29" t="s">
        <v>397</v>
      </c>
      <c r="C1282" s="29" t="s">
        <v>1110</v>
      </c>
      <c r="D1282" s="29" t="s">
        <v>1073</v>
      </c>
      <c r="E1282" s="29">
        <v>240.24</v>
      </c>
    </row>
    <row r="1283" spans="1:5">
      <c r="A1283" s="29" t="s">
        <v>396</v>
      </c>
      <c r="B1283" s="29" t="s">
        <v>397</v>
      </c>
      <c r="C1283" s="29" t="s">
        <v>761</v>
      </c>
      <c r="D1283" s="29" t="s">
        <v>1074</v>
      </c>
      <c r="E1283" s="29"/>
    </row>
    <row r="1284" spans="1:5">
      <c r="A1284" s="29" t="s">
        <v>396</v>
      </c>
      <c r="B1284" s="29" t="s">
        <v>397</v>
      </c>
      <c r="C1284" s="29" t="s">
        <v>797</v>
      </c>
      <c r="D1284" s="29" t="s">
        <v>1073</v>
      </c>
      <c r="E1284" s="29"/>
    </row>
    <row r="1285" spans="1:5">
      <c r="A1285" s="29" t="s">
        <v>396</v>
      </c>
      <c r="B1285" s="29" t="s">
        <v>397</v>
      </c>
      <c r="C1285" s="29" t="s">
        <v>1216</v>
      </c>
      <c r="D1285" s="29" t="s">
        <v>1073</v>
      </c>
      <c r="E1285" s="29"/>
    </row>
    <row r="1286" spans="1:5">
      <c r="A1286" s="29" t="s">
        <v>396</v>
      </c>
      <c r="B1286" s="29" t="s">
        <v>397</v>
      </c>
      <c r="C1286" s="29" t="s">
        <v>819</v>
      </c>
      <c r="D1286" s="29" t="s">
        <v>1073</v>
      </c>
      <c r="E1286" s="29"/>
    </row>
    <row r="1287" spans="1:5">
      <c r="A1287" s="29" t="s">
        <v>396</v>
      </c>
      <c r="B1287" s="29" t="s">
        <v>397</v>
      </c>
      <c r="C1287" s="29" t="s">
        <v>1107</v>
      </c>
      <c r="D1287" s="29" t="s">
        <v>1175</v>
      </c>
      <c r="E1287" s="29"/>
    </row>
    <row r="1288" spans="1:5">
      <c r="A1288" s="29" t="s">
        <v>398</v>
      </c>
      <c r="B1288" s="29" t="s">
        <v>399</v>
      </c>
      <c r="C1288" s="29" t="s">
        <v>489</v>
      </c>
      <c r="D1288" s="29" t="s">
        <v>1112</v>
      </c>
      <c r="E1288" s="29"/>
    </row>
    <row r="1289" spans="1:5">
      <c r="A1289" s="29" t="s">
        <v>398</v>
      </c>
      <c r="B1289" s="29" t="s">
        <v>399</v>
      </c>
      <c r="C1289" s="29" t="s">
        <v>491</v>
      </c>
      <c r="D1289" s="29" t="s">
        <v>1112</v>
      </c>
      <c r="E1289" s="29"/>
    </row>
    <row r="1290" spans="1:5">
      <c r="A1290" s="29" t="s">
        <v>398</v>
      </c>
      <c r="B1290" s="29" t="s">
        <v>399</v>
      </c>
      <c r="C1290" s="29" t="s">
        <v>493</v>
      </c>
      <c r="D1290" s="29" t="s">
        <v>1101</v>
      </c>
      <c r="E1290" s="29"/>
    </row>
    <row r="1291" spans="1:5">
      <c r="A1291" s="29" t="s">
        <v>398</v>
      </c>
      <c r="B1291" s="29" t="s">
        <v>399</v>
      </c>
      <c r="C1291" s="29" t="s">
        <v>494</v>
      </c>
      <c r="D1291" s="29" t="s">
        <v>1101</v>
      </c>
      <c r="E1291" s="29"/>
    </row>
    <row r="1292" spans="1:5">
      <c r="A1292" s="29" t="s">
        <v>398</v>
      </c>
      <c r="B1292" s="29" t="s">
        <v>399</v>
      </c>
      <c r="C1292" s="29" t="s">
        <v>702</v>
      </c>
      <c r="D1292" s="29" t="s">
        <v>1073</v>
      </c>
      <c r="E1292" s="29"/>
    </row>
    <row r="1293" spans="1:5">
      <c r="A1293" s="29" t="s">
        <v>398</v>
      </c>
      <c r="B1293" s="29" t="s">
        <v>399</v>
      </c>
      <c r="C1293" s="29" t="s">
        <v>726</v>
      </c>
      <c r="D1293" s="29" t="s">
        <v>1073</v>
      </c>
      <c r="E1293" s="29"/>
    </row>
    <row r="1294" spans="1:5">
      <c r="A1294" s="29" t="s">
        <v>398</v>
      </c>
      <c r="B1294" s="29" t="s">
        <v>399</v>
      </c>
      <c r="C1294" s="29" t="s">
        <v>765</v>
      </c>
      <c r="D1294" s="29" t="s">
        <v>1073</v>
      </c>
      <c r="E1294" s="29"/>
    </row>
    <row r="1295" spans="1:5">
      <c r="A1295" s="29" t="s">
        <v>398</v>
      </c>
      <c r="B1295" s="29" t="s">
        <v>399</v>
      </c>
      <c r="C1295" s="29" t="s">
        <v>534</v>
      </c>
      <c r="D1295" s="29" t="s">
        <v>1101</v>
      </c>
      <c r="E1295" s="29"/>
    </row>
    <row r="1296" spans="1:5">
      <c r="A1296" s="29" t="s">
        <v>398</v>
      </c>
      <c r="B1296" s="29" t="s">
        <v>399</v>
      </c>
      <c r="C1296" s="29" t="s">
        <v>544</v>
      </c>
      <c r="D1296" s="29" t="s">
        <v>1112</v>
      </c>
      <c r="E1296" s="29"/>
    </row>
    <row r="1297" spans="1:5">
      <c r="A1297" s="29" t="s">
        <v>398</v>
      </c>
      <c r="B1297" s="29" t="s">
        <v>399</v>
      </c>
      <c r="C1297" s="29" t="s">
        <v>816</v>
      </c>
      <c r="D1297" s="29" t="s">
        <v>1073</v>
      </c>
      <c r="E1297" s="29"/>
    </row>
    <row r="1298" spans="1:5">
      <c r="A1298" s="29" t="s">
        <v>398</v>
      </c>
      <c r="B1298" s="29" t="s">
        <v>399</v>
      </c>
      <c r="C1298" s="29" t="s">
        <v>816</v>
      </c>
      <c r="D1298" s="29" t="s">
        <v>1074</v>
      </c>
      <c r="E1298" s="29"/>
    </row>
    <row r="1299" spans="1:5">
      <c r="A1299" s="29" t="s">
        <v>398</v>
      </c>
      <c r="B1299" s="29" t="s">
        <v>399</v>
      </c>
      <c r="C1299" s="29" t="s">
        <v>854</v>
      </c>
      <c r="D1299" s="29" t="s">
        <v>1073</v>
      </c>
      <c r="E1299" s="29"/>
    </row>
    <row r="1300" spans="1:5">
      <c r="A1300" s="29" t="s">
        <v>398</v>
      </c>
      <c r="B1300" s="29" t="s">
        <v>399</v>
      </c>
      <c r="C1300" s="29" t="s">
        <v>856</v>
      </c>
      <c r="D1300" s="29" t="s">
        <v>1073</v>
      </c>
      <c r="E1300" s="29"/>
    </row>
    <row r="1301" spans="1:5">
      <c r="A1301" s="29" t="s">
        <v>398</v>
      </c>
      <c r="B1301" s="29" t="s">
        <v>399</v>
      </c>
      <c r="C1301" s="29" t="s">
        <v>557</v>
      </c>
      <c r="D1301" s="29" t="s">
        <v>1073</v>
      </c>
      <c r="E1301" s="29"/>
    </row>
    <row r="1302" spans="1:5">
      <c r="A1302" s="29" t="s">
        <v>398</v>
      </c>
      <c r="B1302" s="29" t="s">
        <v>399</v>
      </c>
      <c r="C1302" s="29" t="s">
        <v>557</v>
      </c>
      <c r="D1302" s="29" t="s">
        <v>1074</v>
      </c>
      <c r="E1302" s="29"/>
    </row>
    <row r="1303" spans="1:5">
      <c r="A1303" s="29" t="s">
        <v>398</v>
      </c>
      <c r="B1303" s="29" t="s">
        <v>399</v>
      </c>
      <c r="C1303" s="29" t="s">
        <v>898</v>
      </c>
      <c r="D1303" s="29" t="s">
        <v>1073</v>
      </c>
      <c r="E1303" s="29"/>
    </row>
    <row r="1304" spans="1:5">
      <c r="A1304" s="29" t="s">
        <v>398</v>
      </c>
      <c r="B1304" s="29" t="s">
        <v>399</v>
      </c>
      <c r="C1304" s="29" t="s">
        <v>1215</v>
      </c>
      <c r="D1304" s="29" t="s">
        <v>1112</v>
      </c>
      <c r="E1304" s="29"/>
    </row>
    <row r="1305" spans="1:5">
      <c r="A1305" s="29" t="s">
        <v>398</v>
      </c>
      <c r="B1305" s="29" t="s">
        <v>399</v>
      </c>
      <c r="C1305" s="29" t="s">
        <v>1059</v>
      </c>
      <c r="D1305" s="29" t="s">
        <v>1074</v>
      </c>
      <c r="E1305" s="29"/>
    </row>
    <row r="1306" spans="1:5">
      <c r="A1306" s="29" t="s">
        <v>400</v>
      </c>
      <c r="B1306" s="29" t="s">
        <v>401</v>
      </c>
      <c r="C1306" s="29" t="s">
        <v>884</v>
      </c>
      <c r="D1306" s="29" t="s">
        <v>1073</v>
      </c>
      <c r="E1306" s="29"/>
    </row>
    <row r="1307" spans="1:5">
      <c r="A1307" s="29" t="s">
        <v>400</v>
      </c>
      <c r="B1307" s="29" t="s">
        <v>401</v>
      </c>
      <c r="C1307" s="29" t="s">
        <v>887</v>
      </c>
      <c r="D1307" s="29" t="s">
        <v>1073</v>
      </c>
      <c r="E1307" s="29"/>
    </row>
    <row r="1308" spans="1:5">
      <c r="A1308" s="29" t="s">
        <v>400</v>
      </c>
      <c r="B1308" s="29" t="s">
        <v>401</v>
      </c>
      <c r="C1308" s="29" t="s">
        <v>1690</v>
      </c>
      <c r="D1308" s="29" t="s">
        <v>1080</v>
      </c>
      <c r="E1308" s="29"/>
    </row>
    <row r="1309" spans="1:5">
      <c r="A1309" s="29" t="s">
        <v>400</v>
      </c>
      <c r="B1309" s="29" t="s">
        <v>401</v>
      </c>
      <c r="C1309" s="29" t="s">
        <v>1213</v>
      </c>
      <c r="D1309" s="29" t="s">
        <v>1074</v>
      </c>
      <c r="E1309" s="29">
        <v>2</v>
      </c>
    </row>
    <row r="1310" spans="1:5">
      <c r="A1310" s="29" t="s">
        <v>400</v>
      </c>
      <c r="B1310" s="29" t="s">
        <v>401</v>
      </c>
      <c r="C1310" s="29" t="s">
        <v>1212</v>
      </c>
      <c r="D1310" s="29" t="s">
        <v>1073</v>
      </c>
      <c r="E1310" s="29"/>
    </row>
    <row r="1311" spans="1:5">
      <c r="A1311" s="29" t="s">
        <v>400</v>
      </c>
      <c r="B1311" s="29" t="s">
        <v>401</v>
      </c>
      <c r="C1311" s="29" t="s">
        <v>1211</v>
      </c>
      <c r="D1311" s="29" t="s">
        <v>1073</v>
      </c>
      <c r="E1311" s="29"/>
    </row>
    <row r="1312" spans="1:5">
      <c r="A1312" s="29" t="s">
        <v>400</v>
      </c>
      <c r="B1312" s="29" t="s">
        <v>401</v>
      </c>
      <c r="C1312" s="29" t="s">
        <v>966</v>
      </c>
      <c r="D1312" s="29" t="s">
        <v>1073</v>
      </c>
      <c r="E1312" s="29"/>
    </row>
    <row r="1313" spans="1:5">
      <c r="A1313" s="29" t="s">
        <v>400</v>
      </c>
      <c r="B1313" s="29" t="s">
        <v>401</v>
      </c>
      <c r="C1313" s="29" t="s">
        <v>967</v>
      </c>
      <c r="D1313" s="29" t="s">
        <v>1073</v>
      </c>
      <c r="E1313" s="29"/>
    </row>
    <row r="1314" spans="1:5">
      <c r="A1314" s="29" t="s">
        <v>400</v>
      </c>
      <c r="B1314" s="29" t="s">
        <v>401</v>
      </c>
      <c r="C1314" s="29" t="s">
        <v>967</v>
      </c>
      <c r="D1314" s="29" t="s">
        <v>1074</v>
      </c>
      <c r="E1314" s="29"/>
    </row>
    <row r="1315" spans="1:5">
      <c r="A1315" s="29" t="s">
        <v>400</v>
      </c>
      <c r="B1315" s="29" t="s">
        <v>401</v>
      </c>
      <c r="C1315" s="29" t="s">
        <v>1210</v>
      </c>
      <c r="D1315" s="29" t="s">
        <v>1073</v>
      </c>
      <c r="E1315" s="29"/>
    </row>
    <row r="1316" spans="1:5">
      <c r="A1316" s="29" t="s">
        <v>402</v>
      </c>
      <c r="B1316" s="29" t="s">
        <v>403</v>
      </c>
      <c r="C1316" s="29" t="s">
        <v>1772</v>
      </c>
      <c r="D1316" s="29" t="s">
        <v>1112</v>
      </c>
      <c r="E1316" s="29"/>
    </row>
    <row r="1317" spans="1:5">
      <c r="A1317" s="29" t="s">
        <v>402</v>
      </c>
      <c r="B1317" s="29" t="s">
        <v>403</v>
      </c>
      <c r="C1317" s="29" t="s">
        <v>486</v>
      </c>
      <c r="D1317" s="29" t="s">
        <v>1073</v>
      </c>
      <c r="E1317" s="29"/>
    </row>
    <row r="1318" spans="1:5">
      <c r="A1318" s="29" t="s">
        <v>402</v>
      </c>
      <c r="B1318" s="29" t="s">
        <v>403</v>
      </c>
      <c r="C1318" s="29" t="s">
        <v>654</v>
      </c>
      <c r="D1318" s="29" t="s">
        <v>1073</v>
      </c>
      <c r="E1318" s="29"/>
    </row>
    <row r="1319" spans="1:5">
      <c r="A1319" s="29" t="s">
        <v>402</v>
      </c>
      <c r="B1319" s="29" t="s">
        <v>403</v>
      </c>
      <c r="C1319" s="29" t="s">
        <v>1773</v>
      </c>
      <c r="D1319" s="29" t="s">
        <v>1398</v>
      </c>
      <c r="E1319" s="29"/>
    </row>
    <row r="1320" spans="1:5">
      <c r="A1320" s="29" t="s">
        <v>402</v>
      </c>
      <c r="B1320" s="29" t="s">
        <v>403</v>
      </c>
      <c r="C1320" s="29" t="s">
        <v>1774</v>
      </c>
      <c r="D1320" s="29" t="s">
        <v>1398</v>
      </c>
      <c r="E1320" s="29"/>
    </row>
    <row r="1321" spans="1:5">
      <c r="A1321" s="29" t="s">
        <v>402</v>
      </c>
      <c r="B1321" s="29" t="s">
        <v>403</v>
      </c>
      <c r="C1321" s="29" t="s">
        <v>1775</v>
      </c>
      <c r="D1321" s="29" t="s">
        <v>1398</v>
      </c>
      <c r="E1321" s="29"/>
    </row>
    <row r="1322" spans="1:5">
      <c r="A1322" s="29" t="s">
        <v>402</v>
      </c>
      <c r="B1322" s="29" t="s">
        <v>403</v>
      </c>
      <c r="C1322" s="29" t="s">
        <v>521</v>
      </c>
      <c r="D1322" s="29" t="s">
        <v>1074</v>
      </c>
      <c r="E1322" s="29"/>
    </row>
    <row r="1323" spans="1:5">
      <c r="A1323" s="29" t="s">
        <v>402</v>
      </c>
      <c r="B1323" s="29" t="s">
        <v>403</v>
      </c>
      <c r="C1323" s="29" t="s">
        <v>524</v>
      </c>
      <c r="D1323" s="29" t="s">
        <v>1074</v>
      </c>
      <c r="E1323" s="29"/>
    </row>
    <row r="1324" spans="1:5">
      <c r="A1324" s="29" t="s">
        <v>402</v>
      </c>
      <c r="B1324" s="29" t="s">
        <v>403</v>
      </c>
      <c r="C1324" s="29" t="s">
        <v>549</v>
      </c>
      <c r="D1324" s="29" t="s">
        <v>1075</v>
      </c>
      <c r="E1324" s="29"/>
    </row>
    <row r="1325" spans="1:5">
      <c r="A1325" s="29" t="s">
        <v>402</v>
      </c>
      <c r="B1325" s="29" t="s">
        <v>403</v>
      </c>
      <c r="C1325" s="29" t="s">
        <v>1209</v>
      </c>
      <c r="D1325" s="29" t="s">
        <v>1073</v>
      </c>
      <c r="E1325" s="29"/>
    </row>
    <row r="1326" spans="1:5">
      <c r="A1326" s="29" t="s">
        <v>402</v>
      </c>
      <c r="B1326" s="29" t="s">
        <v>403</v>
      </c>
      <c r="C1326" s="29" t="s">
        <v>1208</v>
      </c>
      <c r="D1326" s="29" t="s">
        <v>1074</v>
      </c>
      <c r="E1326" s="29"/>
    </row>
    <row r="1327" spans="1:5">
      <c r="A1327" s="29" t="s">
        <v>402</v>
      </c>
      <c r="B1327" s="29" t="s">
        <v>403</v>
      </c>
      <c r="C1327" s="29" t="s">
        <v>1207</v>
      </c>
      <c r="D1327" s="29" t="s">
        <v>1073</v>
      </c>
      <c r="E1327" s="29"/>
    </row>
    <row r="1328" spans="1:5">
      <c r="A1328" s="29" t="s">
        <v>402</v>
      </c>
      <c r="B1328" s="29" t="s">
        <v>403</v>
      </c>
      <c r="C1328" s="29" t="s">
        <v>1206</v>
      </c>
      <c r="D1328" s="29" t="s">
        <v>1074</v>
      </c>
      <c r="E1328" s="29"/>
    </row>
    <row r="1329" spans="1:5">
      <c r="A1329" s="29" t="s">
        <v>404</v>
      </c>
      <c r="B1329" s="29" t="s">
        <v>405</v>
      </c>
      <c r="C1329" s="29" t="s">
        <v>980</v>
      </c>
      <c r="D1329" s="29" t="s">
        <v>1073</v>
      </c>
      <c r="E1329" s="29"/>
    </row>
    <row r="1330" spans="1:5">
      <c r="A1330" s="29" t="s">
        <v>406</v>
      </c>
      <c r="B1330" s="29" t="s">
        <v>407</v>
      </c>
      <c r="C1330" s="29" t="s">
        <v>534</v>
      </c>
      <c r="D1330" s="29" t="s">
        <v>1112</v>
      </c>
      <c r="E1330" s="29"/>
    </row>
    <row r="1331" spans="1:5">
      <c r="A1331" s="29" t="s">
        <v>406</v>
      </c>
      <c r="B1331" s="29" t="s">
        <v>407</v>
      </c>
      <c r="C1331" s="29" t="s">
        <v>534</v>
      </c>
      <c r="D1331" s="29" t="s">
        <v>1073</v>
      </c>
      <c r="E1331" s="29"/>
    </row>
    <row r="1332" spans="1:5">
      <c r="A1332" s="29" t="s">
        <v>406</v>
      </c>
      <c r="B1332" s="29" t="s">
        <v>407</v>
      </c>
      <c r="C1332" s="29" t="s">
        <v>534</v>
      </c>
      <c r="D1332" s="29" t="s">
        <v>1075</v>
      </c>
      <c r="E1332" s="29"/>
    </row>
    <row r="1333" spans="1:5">
      <c r="A1333" s="29" t="s">
        <v>406</v>
      </c>
      <c r="B1333" s="29" t="s">
        <v>407</v>
      </c>
      <c r="C1333" s="29" t="s">
        <v>534</v>
      </c>
      <c r="D1333" s="29" t="s">
        <v>1074</v>
      </c>
      <c r="E1333" s="29"/>
    </row>
    <row r="1334" spans="1:5">
      <c r="A1334" s="29" t="s">
        <v>406</v>
      </c>
      <c r="B1334" s="29" t="s">
        <v>407</v>
      </c>
      <c r="C1334" s="29" t="s">
        <v>1204</v>
      </c>
      <c r="D1334" s="29" t="s">
        <v>1073</v>
      </c>
      <c r="E1334" s="29"/>
    </row>
    <row r="1335" spans="1:5">
      <c r="A1335" s="29" t="s">
        <v>406</v>
      </c>
      <c r="B1335" s="29" t="s">
        <v>407</v>
      </c>
      <c r="C1335" s="29" t="s">
        <v>1203</v>
      </c>
      <c r="D1335" s="29" t="s">
        <v>1073</v>
      </c>
      <c r="E1335" s="29">
        <v>14.5</v>
      </c>
    </row>
    <row r="1336" spans="1:5">
      <c r="A1336" s="29" t="s">
        <v>406</v>
      </c>
      <c r="B1336" s="29" t="s">
        <v>407</v>
      </c>
      <c r="C1336" s="29" t="s">
        <v>1203</v>
      </c>
      <c r="D1336" s="29" t="s">
        <v>1074</v>
      </c>
      <c r="E1336" s="29"/>
    </row>
    <row r="1337" spans="1:5">
      <c r="A1337" s="29" t="s">
        <v>406</v>
      </c>
      <c r="B1337" s="29" t="s">
        <v>407</v>
      </c>
      <c r="C1337" s="29" t="s">
        <v>1202</v>
      </c>
      <c r="D1337" s="29" t="s">
        <v>1074</v>
      </c>
      <c r="E1337" s="29"/>
    </row>
    <row r="1338" spans="1:5">
      <c r="A1338" s="29" t="s">
        <v>406</v>
      </c>
      <c r="B1338" s="29" t="s">
        <v>407</v>
      </c>
      <c r="C1338" s="29" t="s">
        <v>563</v>
      </c>
      <c r="D1338" s="29" t="s">
        <v>1073</v>
      </c>
      <c r="E1338" s="29"/>
    </row>
    <row r="1339" spans="1:5">
      <c r="A1339" s="29" t="s">
        <v>406</v>
      </c>
      <c r="B1339" s="29" t="s">
        <v>407</v>
      </c>
      <c r="C1339" s="29" t="s">
        <v>1201</v>
      </c>
      <c r="D1339" s="29" t="s">
        <v>1074</v>
      </c>
      <c r="E1339" s="29">
        <v>170</v>
      </c>
    </row>
    <row r="1340" spans="1:5">
      <c r="A1340" s="29" t="s">
        <v>408</v>
      </c>
      <c r="B1340" s="29" t="s">
        <v>409</v>
      </c>
      <c r="C1340" s="29" t="s">
        <v>468</v>
      </c>
      <c r="D1340" s="29" t="s">
        <v>1075</v>
      </c>
      <c r="E1340" s="29"/>
    </row>
    <row r="1341" spans="1:5">
      <c r="A1341" s="29" t="s">
        <v>408</v>
      </c>
      <c r="B1341" s="29" t="s">
        <v>409</v>
      </c>
      <c r="C1341" s="29" t="s">
        <v>492</v>
      </c>
      <c r="D1341" s="29" t="s">
        <v>1112</v>
      </c>
      <c r="E1341" s="29"/>
    </row>
    <row r="1342" spans="1:5">
      <c r="A1342" s="29" t="s">
        <v>408</v>
      </c>
      <c r="B1342" s="29" t="s">
        <v>409</v>
      </c>
      <c r="C1342" s="29" t="s">
        <v>494</v>
      </c>
      <c r="D1342" s="29" t="s">
        <v>1101</v>
      </c>
      <c r="E1342" s="29"/>
    </row>
    <row r="1343" spans="1:5">
      <c r="A1343" s="29" t="s">
        <v>408</v>
      </c>
      <c r="B1343" s="29" t="s">
        <v>409</v>
      </c>
      <c r="C1343" s="29" t="s">
        <v>726</v>
      </c>
      <c r="D1343" s="29" t="s">
        <v>1073</v>
      </c>
      <c r="E1343" s="29"/>
    </row>
    <row r="1344" spans="1:5">
      <c r="A1344" s="29" t="s">
        <v>408</v>
      </c>
      <c r="B1344" s="29" t="s">
        <v>409</v>
      </c>
      <c r="C1344" s="29" t="s">
        <v>543</v>
      </c>
      <c r="D1344" s="29" t="s">
        <v>1112</v>
      </c>
      <c r="E1344" s="29"/>
    </row>
    <row r="1345" spans="1:5">
      <c r="A1345" s="29" t="s">
        <v>408</v>
      </c>
      <c r="B1345" s="29" t="s">
        <v>409</v>
      </c>
      <c r="C1345" s="29" t="s">
        <v>545</v>
      </c>
      <c r="D1345" s="29" t="s">
        <v>1074</v>
      </c>
      <c r="E1345" s="29"/>
    </row>
    <row r="1346" spans="1:5">
      <c r="A1346" s="29" t="s">
        <v>408</v>
      </c>
      <c r="B1346" s="29" t="s">
        <v>409</v>
      </c>
      <c r="C1346" s="29" t="s">
        <v>555</v>
      </c>
      <c r="D1346" s="29" t="s">
        <v>1112</v>
      </c>
      <c r="E1346" s="29"/>
    </row>
    <row r="1347" spans="1:5">
      <c r="A1347" s="29" t="s">
        <v>408</v>
      </c>
      <c r="B1347" s="29" t="s">
        <v>409</v>
      </c>
      <c r="C1347" s="29" t="s">
        <v>839</v>
      </c>
      <c r="D1347" s="29" t="s">
        <v>1074</v>
      </c>
      <c r="E1347" s="29"/>
    </row>
    <row r="1348" spans="1:5">
      <c r="A1348" s="29" t="s">
        <v>408</v>
      </c>
      <c r="B1348" s="29" t="s">
        <v>409</v>
      </c>
      <c r="C1348" s="29" t="s">
        <v>854</v>
      </c>
      <c r="D1348" s="29" t="s">
        <v>1073</v>
      </c>
      <c r="E1348" s="29"/>
    </row>
    <row r="1349" spans="1:5">
      <c r="A1349" s="29" t="s">
        <v>408</v>
      </c>
      <c r="B1349" s="29" t="s">
        <v>409</v>
      </c>
      <c r="C1349" s="29" t="s">
        <v>880</v>
      </c>
      <c r="D1349" s="29" t="s">
        <v>1073</v>
      </c>
      <c r="E1349" s="29"/>
    </row>
    <row r="1350" spans="1:5">
      <c r="A1350" s="29" t="s">
        <v>408</v>
      </c>
      <c r="B1350" s="29" t="s">
        <v>409</v>
      </c>
      <c r="C1350" s="29" t="s">
        <v>883</v>
      </c>
      <c r="D1350" s="29" t="s">
        <v>1073</v>
      </c>
      <c r="E1350" s="29"/>
    </row>
    <row r="1351" spans="1:5">
      <c r="A1351" s="29" t="s">
        <v>408</v>
      </c>
      <c r="B1351" s="29" t="s">
        <v>409</v>
      </c>
      <c r="C1351" s="29" t="s">
        <v>557</v>
      </c>
      <c r="D1351" s="29" t="s">
        <v>1073</v>
      </c>
      <c r="E1351" s="29"/>
    </row>
    <row r="1352" spans="1:5">
      <c r="A1352" s="29" t="s">
        <v>408</v>
      </c>
      <c r="B1352" s="29" t="s">
        <v>409</v>
      </c>
      <c r="C1352" s="29" t="s">
        <v>557</v>
      </c>
      <c r="D1352" s="29" t="s">
        <v>1074</v>
      </c>
      <c r="E1352" s="29"/>
    </row>
    <row r="1353" spans="1:5">
      <c r="A1353" s="29" t="s">
        <v>408</v>
      </c>
      <c r="B1353" s="29" t="s">
        <v>409</v>
      </c>
      <c r="C1353" s="29" t="s">
        <v>571</v>
      </c>
      <c r="D1353" s="29" t="s">
        <v>1200</v>
      </c>
      <c r="E1353" s="29"/>
    </row>
    <row r="1354" spans="1:5">
      <c r="A1354" s="29" t="s">
        <v>410</v>
      </c>
      <c r="B1354" s="29" t="s">
        <v>411</v>
      </c>
      <c r="C1354" s="29" t="s">
        <v>1776</v>
      </c>
      <c r="D1354" s="29" t="s">
        <v>1398</v>
      </c>
      <c r="E1354" s="29"/>
    </row>
    <row r="1355" spans="1:5">
      <c r="A1355" s="29" t="s">
        <v>410</v>
      </c>
      <c r="B1355" s="29" t="s">
        <v>411</v>
      </c>
      <c r="C1355" s="29" t="s">
        <v>1198</v>
      </c>
      <c r="D1355" s="29" t="s">
        <v>1093</v>
      </c>
      <c r="E1355" s="29"/>
    </row>
    <row r="1356" spans="1:5">
      <c r="A1356" s="29" t="s">
        <v>410</v>
      </c>
      <c r="B1356" s="29" t="s">
        <v>411</v>
      </c>
      <c r="C1356" s="29" t="s">
        <v>651</v>
      </c>
      <c r="D1356" s="29" t="s">
        <v>1080</v>
      </c>
      <c r="E1356" s="29"/>
    </row>
    <row r="1357" spans="1:5">
      <c r="A1357" s="29" t="s">
        <v>410</v>
      </c>
      <c r="B1357" s="29" t="s">
        <v>411</v>
      </c>
      <c r="C1357" s="29" t="s">
        <v>1777</v>
      </c>
      <c r="D1357" s="29" t="s">
        <v>1074</v>
      </c>
      <c r="E1357" s="29"/>
    </row>
    <row r="1358" spans="1:5">
      <c r="A1358" s="29" t="s">
        <v>410</v>
      </c>
      <c r="B1358" s="29" t="s">
        <v>411</v>
      </c>
      <c r="C1358" s="29" t="s">
        <v>1778</v>
      </c>
      <c r="D1358" s="29" t="s">
        <v>1074</v>
      </c>
      <c r="E1358" s="29"/>
    </row>
    <row r="1359" spans="1:5">
      <c r="A1359" s="29" t="s">
        <v>410</v>
      </c>
      <c r="B1359" s="29" t="s">
        <v>411</v>
      </c>
      <c r="C1359" s="29" t="s">
        <v>504</v>
      </c>
      <c r="D1359" s="29" t="s">
        <v>1075</v>
      </c>
      <c r="E1359" s="29"/>
    </row>
    <row r="1360" spans="1:5">
      <c r="A1360" s="29" t="s">
        <v>410</v>
      </c>
      <c r="B1360" s="29" t="s">
        <v>411</v>
      </c>
      <c r="C1360" s="29" t="s">
        <v>1779</v>
      </c>
      <c r="D1360" s="29" t="s">
        <v>1329</v>
      </c>
      <c r="E1360" s="29"/>
    </row>
    <row r="1361" spans="1:5">
      <c r="A1361" s="29" t="s">
        <v>410</v>
      </c>
      <c r="B1361" s="29" t="s">
        <v>411</v>
      </c>
      <c r="C1361" s="29" t="s">
        <v>705</v>
      </c>
      <c r="D1361" s="29" t="s">
        <v>1073</v>
      </c>
      <c r="E1361" s="29"/>
    </row>
    <row r="1362" spans="1:5">
      <c r="A1362" s="29" t="s">
        <v>410</v>
      </c>
      <c r="B1362" s="29" t="s">
        <v>411</v>
      </c>
      <c r="C1362" s="29" t="s">
        <v>716</v>
      </c>
      <c r="D1362" s="29" t="s">
        <v>1073</v>
      </c>
      <c r="E1362" s="29"/>
    </row>
    <row r="1363" spans="1:5">
      <c r="A1363" s="29" t="s">
        <v>410</v>
      </c>
      <c r="B1363" s="29" t="s">
        <v>411</v>
      </c>
      <c r="C1363" s="29" t="s">
        <v>726</v>
      </c>
      <c r="D1363" s="29" t="s">
        <v>1073</v>
      </c>
      <c r="E1363" s="29"/>
    </row>
    <row r="1364" spans="1:5">
      <c r="A1364" s="29" t="s">
        <v>410</v>
      </c>
      <c r="B1364" s="29" t="s">
        <v>411</v>
      </c>
      <c r="C1364" s="29" t="s">
        <v>520</v>
      </c>
      <c r="D1364" s="29" t="s">
        <v>1075</v>
      </c>
      <c r="E1364" s="29"/>
    </row>
    <row r="1365" spans="1:5">
      <c r="A1365" s="29" t="s">
        <v>410</v>
      </c>
      <c r="B1365" s="29" t="s">
        <v>411</v>
      </c>
      <c r="C1365" s="29" t="s">
        <v>520</v>
      </c>
      <c r="D1365" s="29" t="s">
        <v>1074</v>
      </c>
      <c r="E1365" s="29"/>
    </row>
    <row r="1366" spans="1:5">
      <c r="A1366" s="29" t="s">
        <v>410</v>
      </c>
      <c r="B1366" s="29" t="s">
        <v>411</v>
      </c>
      <c r="C1366" s="29" t="s">
        <v>553</v>
      </c>
      <c r="D1366" s="29" t="s">
        <v>1073</v>
      </c>
      <c r="E1366" s="29"/>
    </row>
    <row r="1367" spans="1:5">
      <c r="A1367" s="29" t="s">
        <v>410</v>
      </c>
      <c r="B1367" s="29" t="s">
        <v>411</v>
      </c>
      <c r="C1367" s="29" t="s">
        <v>554</v>
      </c>
      <c r="D1367" s="29" t="s">
        <v>1073</v>
      </c>
      <c r="E1367" s="29">
        <v>566.55999999999995</v>
      </c>
    </row>
    <row r="1368" spans="1:5">
      <c r="A1368" s="29" t="s">
        <v>410</v>
      </c>
      <c r="B1368" s="29" t="s">
        <v>411</v>
      </c>
      <c r="C1368" s="29" t="s">
        <v>830</v>
      </c>
      <c r="D1368" s="29" t="s">
        <v>1074</v>
      </c>
      <c r="E1368" s="29"/>
    </row>
    <row r="1369" spans="1:5">
      <c r="A1369" s="29" t="s">
        <v>410</v>
      </c>
      <c r="B1369" s="29" t="s">
        <v>411</v>
      </c>
      <c r="C1369" s="29" t="s">
        <v>836</v>
      </c>
      <c r="D1369" s="29" t="s">
        <v>1073</v>
      </c>
      <c r="E1369" s="29"/>
    </row>
    <row r="1370" spans="1:5">
      <c r="A1370" s="29" t="s">
        <v>410</v>
      </c>
      <c r="B1370" s="29" t="s">
        <v>411</v>
      </c>
      <c r="C1370" s="29" t="s">
        <v>1197</v>
      </c>
      <c r="D1370" s="29" t="s">
        <v>1134</v>
      </c>
      <c r="E1370" s="29"/>
    </row>
    <row r="1371" spans="1:5">
      <c r="A1371" s="29" t="s">
        <v>410</v>
      </c>
      <c r="B1371" s="29" t="s">
        <v>411</v>
      </c>
      <c r="C1371" s="29" t="s">
        <v>1780</v>
      </c>
      <c r="D1371" s="29" t="s">
        <v>1398</v>
      </c>
      <c r="E1371" s="29"/>
    </row>
    <row r="1372" spans="1:5">
      <c r="A1372" s="29" t="s">
        <v>410</v>
      </c>
      <c r="B1372" s="29" t="s">
        <v>411</v>
      </c>
      <c r="C1372" s="29" t="s">
        <v>852</v>
      </c>
      <c r="D1372" s="29" t="s">
        <v>1074</v>
      </c>
      <c r="E1372" s="29"/>
    </row>
    <row r="1373" spans="1:5">
      <c r="A1373" s="29" t="s">
        <v>410</v>
      </c>
      <c r="B1373" s="29" t="s">
        <v>411</v>
      </c>
      <c r="C1373" s="29" t="s">
        <v>930</v>
      </c>
      <c r="D1373" s="29" t="s">
        <v>1073</v>
      </c>
      <c r="E1373" s="29"/>
    </row>
    <row r="1374" spans="1:5">
      <c r="A1374" s="29" t="s">
        <v>410</v>
      </c>
      <c r="B1374" s="29" t="s">
        <v>411</v>
      </c>
      <c r="C1374" s="29" t="s">
        <v>943</v>
      </c>
      <c r="D1374" s="29" t="s">
        <v>1073</v>
      </c>
      <c r="E1374" s="29"/>
    </row>
    <row r="1375" spans="1:5">
      <c r="A1375" s="29" t="s">
        <v>410</v>
      </c>
      <c r="B1375" s="29" t="s">
        <v>411</v>
      </c>
      <c r="C1375" s="29" t="s">
        <v>946</v>
      </c>
      <c r="D1375" s="29" t="s">
        <v>1074</v>
      </c>
      <c r="E1375" s="29"/>
    </row>
    <row r="1376" spans="1:5">
      <c r="A1376" s="29" t="s">
        <v>410</v>
      </c>
      <c r="B1376" s="29" t="s">
        <v>411</v>
      </c>
      <c r="C1376" s="29" t="s">
        <v>953</v>
      </c>
      <c r="D1376" s="29" t="s">
        <v>1073</v>
      </c>
      <c r="E1376" s="29"/>
    </row>
    <row r="1377" spans="1:5">
      <c r="A1377" s="29" t="s">
        <v>410</v>
      </c>
      <c r="B1377" s="29" t="s">
        <v>411</v>
      </c>
      <c r="C1377" s="29" t="s">
        <v>955</v>
      </c>
      <c r="D1377" s="29" t="s">
        <v>1073</v>
      </c>
      <c r="E1377" s="29"/>
    </row>
    <row r="1378" spans="1:5">
      <c r="A1378" s="29" t="s">
        <v>410</v>
      </c>
      <c r="B1378" s="29" t="s">
        <v>411</v>
      </c>
      <c r="C1378" s="29" t="s">
        <v>958</v>
      </c>
      <c r="D1378" s="29" t="s">
        <v>1073</v>
      </c>
      <c r="E1378" s="29"/>
    </row>
    <row r="1379" spans="1:5">
      <c r="A1379" s="29" t="s">
        <v>410</v>
      </c>
      <c r="B1379" s="29" t="s">
        <v>411</v>
      </c>
      <c r="C1379" s="29" t="s">
        <v>1196</v>
      </c>
      <c r="D1379" s="29" t="s">
        <v>1073</v>
      </c>
      <c r="E1379" s="29"/>
    </row>
    <row r="1380" spans="1:5">
      <c r="A1380" s="29" t="s">
        <v>412</v>
      </c>
      <c r="B1380" s="29" t="s">
        <v>413</v>
      </c>
      <c r="C1380" s="29" t="s">
        <v>1195</v>
      </c>
      <c r="D1380" s="29" t="s">
        <v>1073</v>
      </c>
      <c r="E1380" s="29">
        <v>617.57000000000005</v>
      </c>
    </row>
    <row r="1381" spans="1:5">
      <c r="A1381" s="29" t="s">
        <v>412</v>
      </c>
      <c r="B1381" s="29" t="s">
        <v>413</v>
      </c>
      <c r="C1381" s="29" t="s">
        <v>726</v>
      </c>
      <c r="D1381" s="29" t="s">
        <v>1073</v>
      </c>
      <c r="E1381" s="29"/>
    </row>
    <row r="1382" spans="1:5">
      <c r="A1382" s="29" t="s">
        <v>414</v>
      </c>
      <c r="B1382" s="29" t="s">
        <v>415</v>
      </c>
      <c r="C1382" s="29" t="s">
        <v>639</v>
      </c>
      <c r="D1382" s="29" t="s">
        <v>1073</v>
      </c>
      <c r="E1382" s="29"/>
    </row>
    <row r="1383" spans="1:5">
      <c r="A1383" s="29" t="s">
        <v>414</v>
      </c>
      <c r="B1383" s="29" t="s">
        <v>415</v>
      </c>
      <c r="C1383" s="29" t="s">
        <v>1781</v>
      </c>
      <c r="D1383" s="29" t="s">
        <v>1398</v>
      </c>
      <c r="E1383" s="29"/>
    </row>
    <row r="1384" spans="1:5">
      <c r="A1384" s="29" t="s">
        <v>414</v>
      </c>
      <c r="B1384" s="29" t="s">
        <v>415</v>
      </c>
      <c r="C1384" s="29" t="s">
        <v>1194</v>
      </c>
      <c r="D1384" s="29" t="s">
        <v>1073</v>
      </c>
      <c r="E1384" s="29"/>
    </row>
    <row r="1385" spans="1:5">
      <c r="A1385" s="29" t="s">
        <v>414</v>
      </c>
      <c r="B1385" s="29" t="s">
        <v>415</v>
      </c>
      <c r="C1385" s="29" t="s">
        <v>740</v>
      </c>
      <c r="D1385" s="29" t="s">
        <v>1073</v>
      </c>
      <c r="E1385" s="29"/>
    </row>
    <row r="1386" spans="1:5">
      <c r="A1386" s="29" t="s">
        <v>414</v>
      </c>
      <c r="B1386" s="29" t="s">
        <v>415</v>
      </c>
      <c r="C1386" s="29" t="s">
        <v>750</v>
      </c>
      <c r="D1386" s="29" t="s">
        <v>1073</v>
      </c>
      <c r="E1386" s="29"/>
    </row>
    <row r="1387" spans="1:5">
      <c r="A1387" s="29" t="s">
        <v>414</v>
      </c>
      <c r="B1387" s="29" t="s">
        <v>415</v>
      </c>
      <c r="C1387" s="29" t="s">
        <v>1193</v>
      </c>
      <c r="D1387" s="29" t="s">
        <v>1073</v>
      </c>
      <c r="E1387" s="29"/>
    </row>
    <row r="1388" spans="1:5">
      <c r="A1388" s="29" t="s">
        <v>414</v>
      </c>
      <c r="B1388" s="29" t="s">
        <v>415</v>
      </c>
      <c r="C1388" s="29" t="s">
        <v>1192</v>
      </c>
      <c r="D1388" s="29" t="s">
        <v>1073</v>
      </c>
      <c r="E1388" s="29"/>
    </row>
    <row r="1389" spans="1:5">
      <c r="A1389" s="29" t="s">
        <v>414</v>
      </c>
      <c r="B1389" s="29" t="s">
        <v>415</v>
      </c>
      <c r="C1389" s="29" t="s">
        <v>1192</v>
      </c>
      <c r="D1389" s="29" t="s">
        <v>1074</v>
      </c>
      <c r="E1389" s="29"/>
    </row>
    <row r="1390" spans="1:5">
      <c r="A1390" s="29" t="s">
        <v>414</v>
      </c>
      <c r="B1390" s="29" t="s">
        <v>415</v>
      </c>
      <c r="C1390" s="29" t="s">
        <v>554</v>
      </c>
      <c r="D1390" s="29" t="s">
        <v>1074</v>
      </c>
      <c r="E1390" s="29"/>
    </row>
    <row r="1391" spans="1:5">
      <c r="A1391" s="29" t="s">
        <v>414</v>
      </c>
      <c r="B1391" s="29" t="s">
        <v>415</v>
      </c>
      <c r="C1391" s="29" t="s">
        <v>823</v>
      </c>
      <c r="D1391" s="29" t="s">
        <v>1073</v>
      </c>
      <c r="E1391" s="29"/>
    </row>
    <row r="1392" spans="1:5">
      <c r="A1392" s="29" t="s">
        <v>414</v>
      </c>
      <c r="B1392" s="29" t="s">
        <v>415</v>
      </c>
      <c r="C1392" s="29" t="s">
        <v>823</v>
      </c>
      <c r="D1392" s="29" t="s">
        <v>1074</v>
      </c>
      <c r="E1392" s="29"/>
    </row>
    <row r="1393" spans="1:5">
      <c r="A1393" s="29" t="s">
        <v>414</v>
      </c>
      <c r="B1393" s="29" t="s">
        <v>415</v>
      </c>
      <c r="C1393" s="29" t="s">
        <v>845</v>
      </c>
      <c r="D1393" s="29" t="s">
        <v>1191</v>
      </c>
      <c r="E1393" s="29"/>
    </row>
    <row r="1394" spans="1:5">
      <c r="A1394" s="29" t="s">
        <v>414</v>
      </c>
      <c r="B1394" s="29" t="s">
        <v>415</v>
      </c>
      <c r="C1394" s="29" t="s">
        <v>845</v>
      </c>
      <c r="D1394" s="29" t="s">
        <v>1073</v>
      </c>
      <c r="E1394" s="29"/>
    </row>
    <row r="1395" spans="1:5">
      <c r="A1395" s="29" t="s">
        <v>414</v>
      </c>
      <c r="B1395" s="29" t="s">
        <v>415</v>
      </c>
      <c r="C1395" s="29" t="s">
        <v>845</v>
      </c>
      <c r="D1395" s="29" t="s">
        <v>1074</v>
      </c>
      <c r="E1395" s="29"/>
    </row>
    <row r="1396" spans="1:5">
      <c r="A1396" s="29" t="s">
        <v>414</v>
      </c>
      <c r="B1396" s="29" t="s">
        <v>415</v>
      </c>
      <c r="C1396" s="29" t="s">
        <v>853</v>
      </c>
      <c r="D1396" s="29" t="s">
        <v>1073</v>
      </c>
      <c r="E1396" s="29"/>
    </row>
    <row r="1397" spans="1:5">
      <c r="A1397" s="29" t="s">
        <v>414</v>
      </c>
      <c r="B1397" s="29" t="s">
        <v>415</v>
      </c>
      <c r="C1397" s="29" t="s">
        <v>557</v>
      </c>
      <c r="D1397" s="29" t="s">
        <v>1073</v>
      </c>
      <c r="E1397" s="29"/>
    </row>
    <row r="1398" spans="1:5">
      <c r="A1398" s="29" t="s">
        <v>414</v>
      </c>
      <c r="B1398" s="29" t="s">
        <v>415</v>
      </c>
      <c r="C1398" s="29" t="s">
        <v>892</v>
      </c>
      <c r="D1398" s="29" t="s">
        <v>1073</v>
      </c>
      <c r="E1398" s="29"/>
    </row>
    <row r="1399" spans="1:5">
      <c r="A1399" s="29" t="s">
        <v>416</v>
      </c>
      <c r="B1399" s="29" t="s">
        <v>417</v>
      </c>
      <c r="C1399" s="29" t="s">
        <v>497</v>
      </c>
      <c r="D1399" s="29" t="s">
        <v>1073</v>
      </c>
      <c r="E1399" s="29"/>
    </row>
    <row r="1400" spans="1:5">
      <c r="A1400" s="29" t="s">
        <v>416</v>
      </c>
      <c r="B1400" s="29" t="s">
        <v>417</v>
      </c>
      <c r="C1400" s="29" t="s">
        <v>1190</v>
      </c>
      <c r="D1400" s="29" t="s">
        <v>1073</v>
      </c>
      <c r="E1400" s="29"/>
    </row>
    <row r="1401" spans="1:5">
      <c r="A1401" s="29" t="s">
        <v>416</v>
      </c>
      <c r="B1401" s="29" t="s">
        <v>417</v>
      </c>
      <c r="C1401" s="29" t="s">
        <v>1189</v>
      </c>
      <c r="D1401" s="29" t="s">
        <v>1073</v>
      </c>
      <c r="E1401" s="29"/>
    </row>
    <row r="1402" spans="1:5">
      <c r="A1402" s="29" t="s">
        <v>416</v>
      </c>
      <c r="B1402" s="29" t="s">
        <v>417</v>
      </c>
      <c r="C1402" s="29" t="s">
        <v>1188</v>
      </c>
      <c r="D1402" s="29" t="s">
        <v>1073</v>
      </c>
      <c r="E1402" s="29"/>
    </row>
    <row r="1403" spans="1:5">
      <c r="A1403" s="29" t="s">
        <v>416</v>
      </c>
      <c r="B1403" s="29" t="s">
        <v>417</v>
      </c>
      <c r="C1403" s="29" t="s">
        <v>876</v>
      </c>
      <c r="D1403" s="29" t="s">
        <v>1074</v>
      </c>
      <c r="E1403" s="29"/>
    </row>
    <row r="1404" spans="1:5">
      <c r="A1404" s="29" t="s">
        <v>416</v>
      </c>
      <c r="B1404" s="29" t="s">
        <v>417</v>
      </c>
      <c r="C1404" s="29" t="s">
        <v>1187</v>
      </c>
      <c r="D1404" s="29" t="s">
        <v>1073</v>
      </c>
      <c r="E1404" s="29"/>
    </row>
    <row r="1405" spans="1:5">
      <c r="A1405" s="29" t="s">
        <v>416</v>
      </c>
      <c r="B1405" s="29" t="s">
        <v>417</v>
      </c>
      <c r="C1405" s="29" t="s">
        <v>1186</v>
      </c>
      <c r="D1405" s="29" t="s">
        <v>1073</v>
      </c>
      <c r="E1405" s="29"/>
    </row>
    <row r="1406" spans="1:5">
      <c r="A1406" s="29" t="s">
        <v>416</v>
      </c>
      <c r="B1406" s="29" t="s">
        <v>417</v>
      </c>
      <c r="C1406" s="29" t="s">
        <v>912</v>
      </c>
      <c r="D1406" s="29" t="s">
        <v>1073</v>
      </c>
      <c r="E1406" s="29"/>
    </row>
    <row r="1407" spans="1:5">
      <c r="A1407" s="29" t="s">
        <v>416</v>
      </c>
      <c r="B1407" s="29" t="s">
        <v>417</v>
      </c>
      <c r="C1407" s="29" t="s">
        <v>913</v>
      </c>
      <c r="D1407" s="29" t="s">
        <v>1073</v>
      </c>
      <c r="E1407" s="29"/>
    </row>
    <row r="1408" spans="1:5">
      <c r="A1408" s="29" t="s">
        <v>416</v>
      </c>
      <c r="B1408" s="29" t="s">
        <v>417</v>
      </c>
      <c r="C1408" s="29" t="s">
        <v>923</v>
      </c>
      <c r="D1408" s="29" t="s">
        <v>1073</v>
      </c>
      <c r="E1408" s="29"/>
    </row>
    <row r="1409" spans="1:5">
      <c r="A1409" s="29" t="s">
        <v>416</v>
      </c>
      <c r="B1409" s="29" t="s">
        <v>417</v>
      </c>
      <c r="C1409" s="29" t="s">
        <v>559</v>
      </c>
      <c r="D1409" s="29" t="s">
        <v>1074</v>
      </c>
      <c r="E1409" s="29"/>
    </row>
    <row r="1410" spans="1:5">
      <c r="A1410" s="29" t="s">
        <v>416</v>
      </c>
      <c r="B1410" s="29" t="s">
        <v>417</v>
      </c>
      <c r="C1410" s="29" t="s">
        <v>1185</v>
      </c>
      <c r="D1410" s="29" t="s">
        <v>1073</v>
      </c>
      <c r="E1410" s="29"/>
    </row>
    <row r="1411" spans="1:5">
      <c r="A1411" s="29" t="s">
        <v>416</v>
      </c>
      <c r="B1411" s="29" t="s">
        <v>417</v>
      </c>
      <c r="C1411" s="29" t="s">
        <v>1184</v>
      </c>
      <c r="D1411" s="29" t="s">
        <v>1074</v>
      </c>
      <c r="E1411" s="29"/>
    </row>
    <row r="1412" spans="1:5">
      <c r="A1412" s="29" t="s">
        <v>416</v>
      </c>
      <c r="B1412" s="29" t="s">
        <v>417</v>
      </c>
      <c r="C1412" s="29" t="s">
        <v>1183</v>
      </c>
      <c r="D1412" s="29" t="s">
        <v>1073</v>
      </c>
      <c r="E1412" s="29"/>
    </row>
    <row r="1413" spans="1:5">
      <c r="A1413" s="29" t="s">
        <v>416</v>
      </c>
      <c r="B1413" s="29" t="s">
        <v>417</v>
      </c>
      <c r="C1413" s="29" t="s">
        <v>1183</v>
      </c>
      <c r="D1413" s="29" t="s">
        <v>1074</v>
      </c>
      <c r="E1413" s="29"/>
    </row>
    <row r="1414" spans="1:5">
      <c r="A1414" s="29" t="s">
        <v>416</v>
      </c>
      <c r="B1414" s="29" t="s">
        <v>417</v>
      </c>
      <c r="C1414" s="29" t="s">
        <v>951</v>
      </c>
      <c r="D1414" s="29" t="s">
        <v>1073</v>
      </c>
      <c r="E1414" s="29"/>
    </row>
    <row r="1415" spans="1:5">
      <c r="A1415" s="29" t="s">
        <v>416</v>
      </c>
      <c r="B1415" s="29" t="s">
        <v>417</v>
      </c>
      <c r="C1415" s="29" t="s">
        <v>952</v>
      </c>
      <c r="D1415" s="29" t="s">
        <v>1073</v>
      </c>
      <c r="E1415" s="29"/>
    </row>
    <row r="1416" spans="1:5">
      <c r="A1416" s="29" t="s">
        <v>416</v>
      </c>
      <c r="B1416" s="29" t="s">
        <v>417</v>
      </c>
      <c r="C1416" s="29" t="s">
        <v>954</v>
      </c>
      <c r="D1416" s="29" t="s">
        <v>1074</v>
      </c>
      <c r="E1416" s="29"/>
    </row>
    <row r="1417" spans="1:5">
      <c r="A1417" s="29" t="s">
        <v>416</v>
      </c>
      <c r="B1417" s="29" t="s">
        <v>417</v>
      </c>
      <c r="C1417" s="29" t="s">
        <v>1182</v>
      </c>
      <c r="D1417" s="29" t="s">
        <v>1073</v>
      </c>
      <c r="E1417" s="29"/>
    </row>
    <row r="1418" spans="1:5">
      <c r="A1418" s="29" t="s">
        <v>416</v>
      </c>
      <c r="B1418" s="29" t="s">
        <v>417</v>
      </c>
      <c r="C1418" s="29" t="s">
        <v>1181</v>
      </c>
      <c r="D1418" s="29" t="s">
        <v>1073</v>
      </c>
      <c r="E1418" s="29"/>
    </row>
    <row r="1419" spans="1:5">
      <c r="A1419" s="29" t="s">
        <v>416</v>
      </c>
      <c r="B1419" s="29" t="s">
        <v>417</v>
      </c>
      <c r="C1419" s="29" t="s">
        <v>1181</v>
      </c>
      <c r="D1419" s="29" t="s">
        <v>1074</v>
      </c>
      <c r="E1419" s="29"/>
    </row>
    <row r="1420" spans="1:5">
      <c r="A1420" s="29" t="s">
        <v>416</v>
      </c>
      <c r="B1420" s="29" t="s">
        <v>417</v>
      </c>
      <c r="C1420" s="29" t="s">
        <v>963</v>
      </c>
      <c r="D1420" s="29" t="s">
        <v>1073</v>
      </c>
      <c r="E1420" s="29"/>
    </row>
    <row r="1421" spans="1:5">
      <c r="A1421" s="29" t="s">
        <v>416</v>
      </c>
      <c r="B1421" s="29" t="s">
        <v>417</v>
      </c>
      <c r="C1421" s="29" t="s">
        <v>965</v>
      </c>
      <c r="D1421" s="29" t="s">
        <v>1073</v>
      </c>
      <c r="E1421" s="29"/>
    </row>
    <row r="1422" spans="1:5">
      <c r="A1422" s="29" t="s">
        <v>416</v>
      </c>
      <c r="B1422" s="29" t="s">
        <v>417</v>
      </c>
      <c r="C1422" s="29" t="s">
        <v>1180</v>
      </c>
      <c r="D1422" s="29" t="s">
        <v>1074</v>
      </c>
      <c r="E1422" s="29"/>
    </row>
    <row r="1423" spans="1:5">
      <c r="A1423" s="29" t="s">
        <v>416</v>
      </c>
      <c r="B1423" s="29" t="s">
        <v>417</v>
      </c>
      <c r="C1423" s="29" t="s">
        <v>1179</v>
      </c>
      <c r="D1423" s="29" t="s">
        <v>1073</v>
      </c>
      <c r="E1423" s="29"/>
    </row>
    <row r="1424" spans="1:5">
      <c r="A1424" s="29" t="s">
        <v>416</v>
      </c>
      <c r="B1424" s="29" t="s">
        <v>417</v>
      </c>
      <c r="C1424" s="29" t="s">
        <v>1178</v>
      </c>
      <c r="D1424" s="29" t="s">
        <v>1073</v>
      </c>
      <c r="E1424" s="29"/>
    </row>
    <row r="1425" spans="1:5">
      <c r="A1425" s="29" t="s">
        <v>416</v>
      </c>
      <c r="B1425" s="29" t="s">
        <v>417</v>
      </c>
      <c r="C1425" s="29" t="s">
        <v>978</v>
      </c>
      <c r="D1425" s="29" t="s">
        <v>1073</v>
      </c>
      <c r="E1425" s="29"/>
    </row>
    <row r="1426" spans="1:5">
      <c r="A1426" s="29" t="s">
        <v>416</v>
      </c>
      <c r="B1426" s="29" t="s">
        <v>417</v>
      </c>
      <c r="C1426" s="29" t="s">
        <v>978</v>
      </c>
      <c r="D1426" s="29" t="s">
        <v>1074</v>
      </c>
      <c r="E1426" s="29"/>
    </row>
    <row r="1427" spans="1:5">
      <c r="A1427" s="29" t="s">
        <v>416</v>
      </c>
      <c r="B1427" s="29" t="s">
        <v>417</v>
      </c>
      <c r="C1427" s="29" t="s">
        <v>1177</v>
      </c>
      <c r="D1427" s="29" t="s">
        <v>1074</v>
      </c>
      <c r="E1427" s="29"/>
    </row>
    <row r="1428" spans="1:5">
      <c r="A1428" s="29" t="s">
        <v>416</v>
      </c>
      <c r="B1428" s="29" t="s">
        <v>417</v>
      </c>
      <c r="C1428" s="29" t="s">
        <v>980</v>
      </c>
      <c r="D1428" s="29" t="s">
        <v>1073</v>
      </c>
      <c r="E1428" s="29"/>
    </row>
    <row r="1429" spans="1:5">
      <c r="A1429" s="29" t="s">
        <v>416</v>
      </c>
      <c r="B1429" s="29" t="s">
        <v>417</v>
      </c>
      <c r="C1429" s="29" t="s">
        <v>572</v>
      </c>
      <c r="D1429" s="29" t="s">
        <v>1074</v>
      </c>
      <c r="E1429" s="29"/>
    </row>
    <row r="1430" spans="1:5">
      <c r="A1430" s="29" t="s">
        <v>416</v>
      </c>
      <c r="B1430" s="29" t="s">
        <v>417</v>
      </c>
      <c r="C1430" s="29" t="s">
        <v>1176</v>
      </c>
      <c r="D1430" s="29" t="s">
        <v>1175</v>
      </c>
      <c r="E1430" s="29"/>
    </row>
    <row r="1431" spans="1:5">
      <c r="A1431" s="29" t="s">
        <v>416</v>
      </c>
      <c r="B1431" s="29" t="s">
        <v>417</v>
      </c>
      <c r="C1431" s="29" t="s">
        <v>1174</v>
      </c>
      <c r="D1431" s="29" t="s">
        <v>1073</v>
      </c>
      <c r="E1431" s="29"/>
    </row>
    <row r="1432" spans="1:5">
      <c r="A1432" s="29" t="s">
        <v>416</v>
      </c>
      <c r="B1432" s="29" t="s">
        <v>417</v>
      </c>
      <c r="C1432" s="29" t="s">
        <v>1174</v>
      </c>
      <c r="D1432" s="29" t="s">
        <v>1074</v>
      </c>
      <c r="E1432" s="29"/>
    </row>
    <row r="1433" spans="1:5">
      <c r="A1433" s="29" t="s">
        <v>416</v>
      </c>
      <c r="B1433" s="29" t="s">
        <v>417</v>
      </c>
      <c r="C1433" s="29" t="s">
        <v>583</v>
      </c>
      <c r="D1433" s="29" t="s">
        <v>1074</v>
      </c>
      <c r="E1433" s="29"/>
    </row>
    <row r="1434" spans="1:5">
      <c r="A1434" s="29" t="s">
        <v>416</v>
      </c>
      <c r="B1434" s="29" t="s">
        <v>417</v>
      </c>
      <c r="C1434" s="29" t="s">
        <v>1038</v>
      </c>
      <c r="D1434" s="29" t="s">
        <v>1074</v>
      </c>
      <c r="E1434" s="29"/>
    </row>
    <row r="1435" spans="1:5">
      <c r="A1435" s="29" t="s">
        <v>418</v>
      </c>
      <c r="B1435" s="29" t="s">
        <v>419</v>
      </c>
      <c r="C1435" s="29" t="s">
        <v>702</v>
      </c>
      <c r="D1435" s="29" t="s">
        <v>1073</v>
      </c>
      <c r="E1435" s="29"/>
    </row>
    <row r="1436" spans="1:5">
      <c r="A1436" s="29" t="s">
        <v>418</v>
      </c>
      <c r="B1436" s="29" t="s">
        <v>419</v>
      </c>
      <c r="C1436" s="29" t="s">
        <v>1172</v>
      </c>
      <c r="D1436" s="29" t="s">
        <v>1077</v>
      </c>
      <c r="E1436" s="29"/>
    </row>
    <row r="1437" spans="1:5">
      <c r="A1437" s="29" t="s">
        <v>420</v>
      </c>
      <c r="B1437" s="29" t="s">
        <v>421</v>
      </c>
      <c r="C1437" s="29" t="s">
        <v>702</v>
      </c>
      <c r="D1437" s="29" t="s">
        <v>1073</v>
      </c>
      <c r="E1437" s="29"/>
    </row>
    <row r="1438" spans="1:5">
      <c r="A1438" s="29" t="s">
        <v>420</v>
      </c>
      <c r="B1438" s="29" t="s">
        <v>421</v>
      </c>
      <c r="C1438" s="29" t="s">
        <v>508</v>
      </c>
      <c r="D1438" s="29" t="s">
        <v>1112</v>
      </c>
      <c r="E1438" s="29"/>
    </row>
    <row r="1439" spans="1:5">
      <c r="A1439" s="29" t="s">
        <v>420</v>
      </c>
      <c r="B1439" s="29" t="s">
        <v>421</v>
      </c>
      <c r="C1439" s="29" t="s">
        <v>510</v>
      </c>
      <c r="D1439" s="29" t="s">
        <v>1112</v>
      </c>
      <c r="E1439" s="29"/>
    </row>
    <row r="1440" spans="1:5">
      <c r="A1440" s="29" t="s">
        <v>420</v>
      </c>
      <c r="B1440" s="29" t="s">
        <v>421</v>
      </c>
      <c r="C1440" s="29" t="s">
        <v>522</v>
      </c>
      <c r="D1440" s="29" t="s">
        <v>1075</v>
      </c>
      <c r="E1440" s="29"/>
    </row>
    <row r="1441" spans="1:5">
      <c r="A1441" s="29" t="s">
        <v>420</v>
      </c>
      <c r="B1441" s="29" t="s">
        <v>421</v>
      </c>
      <c r="C1441" s="29" t="s">
        <v>844</v>
      </c>
      <c r="D1441" s="29" t="s">
        <v>1073</v>
      </c>
      <c r="E1441" s="29"/>
    </row>
    <row r="1442" spans="1:5">
      <c r="A1442" s="29" t="s">
        <v>420</v>
      </c>
      <c r="B1442" s="29" t="s">
        <v>421</v>
      </c>
      <c r="C1442" s="29" t="s">
        <v>857</v>
      </c>
      <c r="D1442" s="29" t="s">
        <v>1073</v>
      </c>
      <c r="E1442" s="29"/>
    </row>
    <row r="1443" spans="1:5">
      <c r="A1443" s="29" t="s">
        <v>420</v>
      </c>
      <c r="B1443" s="29" t="s">
        <v>421</v>
      </c>
      <c r="C1443" s="29" t="s">
        <v>859</v>
      </c>
      <c r="D1443" s="29" t="s">
        <v>1073</v>
      </c>
      <c r="E1443" s="29"/>
    </row>
    <row r="1444" spans="1:5">
      <c r="A1444" s="29" t="s">
        <v>420</v>
      </c>
      <c r="B1444" s="29" t="s">
        <v>421</v>
      </c>
      <c r="C1444" s="29" t="s">
        <v>864</v>
      </c>
      <c r="D1444" s="29" t="s">
        <v>1074</v>
      </c>
      <c r="E1444" s="29"/>
    </row>
    <row r="1445" spans="1:5">
      <c r="A1445" s="29" t="s">
        <v>420</v>
      </c>
      <c r="B1445" s="29" t="s">
        <v>421</v>
      </c>
      <c r="C1445" s="29" t="s">
        <v>865</v>
      </c>
      <c r="D1445" s="29" t="s">
        <v>1073</v>
      </c>
      <c r="E1445" s="29"/>
    </row>
    <row r="1446" spans="1:5">
      <c r="A1446" s="29" t="s">
        <v>420</v>
      </c>
      <c r="B1446" s="29" t="s">
        <v>421</v>
      </c>
      <c r="C1446" s="29" t="s">
        <v>906</v>
      </c>
      <c r="D1446" s="29" t="s">
        <v>1073</v>
      </c>
      <c r="E1446" s="29"/>
    </row>
    <row r="1447" spans="1:5">
      <c r="A1447" s="29" t="s">
        <v>420</v>
      </c>
      <c r="B1447" s="29" t="s">
        <v>421</v>
      </c>
      <c r="C1447" s="29" t="s">
        <v>933</v>
      </c>
      <c r="D1447" s="29" t="s">
        <v>1073</v>
      </c>
      <c r="E1447" s="29"/>
    </row>
    <row r="1448" spans="1:5">
      <c r="A1448" s="29" t="s">
        <v>420</v>
      </c>
      <c r="B1448" s="29" t="s">
        <v>421</v>
      </c>
      <c r="C1448" s="29" t="s">
        <v>959</v>
      </c>
      <c r="D1448" s="29" t="s">
        <v>1074</v>
      </c>
      <c r="E1448" s="29"/>
    </row>
    <row r="1449" spans="1:5">
      <c r="A1449" s="29" t="s">
        <v>420</v>
      </c>
      <c r="B1449" s="29" t="s">
        <v>421</v>
      </c>
      <c r="C1449" s="29" t="s">
        <v>1169</v>
      </c>
      <c r="D1449" s="29" t="s">
        <v>1073</v>
      </c>
      <c r="E1449" s="29"/>
    </row>
    <row r="1450" spans="1:5">
      <c r="A1450" s="29" t="s">
        <v>420</v>
      </c>
      <c r="B1450" s="29" t="s">
        <v>421</v>
      </c>
      <c r="C1450" s="29" t="s">
        <v>1135</v>
      </c>
      <c r="D1450" s="29" t="s">
        <v>1073</v>
      </c>
      <c r="E1450" s="29"/>
    </row>
    <row r="1451" spans="1:5">
      <c r="A1451" s="29" t="s">
        <v>422</v>
      </c>
      <c r="B1451" s="29" t="s">
        <v>423</v>
      </c>
      <c r="C1451" s="29" t="s">
        <v>702</v>
      </c>
      <c r="D1451" s="29" t="s">
        <v>1073</v>
      </c>
      <c r="E1451" s="29"/>
    </row>
    <row r="1452" spans="1:5">
      <c r="A1452" s="29" t="s">
        <v>422</v>
      </c>
      <c r="B1452" s="29" t="s">
        <v>423</v>
      </c>
      <c r="C1452" s="29" t="s">
        <v>534</v>
      </c>
      <c r="D1452" s="29" t="s">
        <v>1073</v>
      </c>
      <c r="E1452" s="29"/>
    </row>
    <row r="1453" spans="1:5">
      <c r="A1453" s="29" t="s">
        <v>422</v>
      </c>
      <c r="B1453" s="29" t="s">
        <v>423</v>
      </c>
      <c r="C1453" s="29" t="s">
        <v>1166</v>
      </c>
      <c r="D1453" s="29" t="s">
        <v>1073</v>
      </c>
      <c r="E1453" s="29"/>
    </row>
    <row r="1454" spans="1:5">
      <c r="A1454" s="29" t="s">
        <v>422</v>
      </c>
      <c r="B1454" s="29" t="s">
        <v>423</v>
      </c>
      <c r="C1454" s="29" t="s">
        <v>1165</v>
      </c>
      <c r="D1454" s="29" t="s">
        <v>1073</v>
      </c>
      <c r="E1454" s="29"/>
    </row>
    <row r="1455" spans="1:5">
      <c r="A1455" s="29" t="s">
        <v>424</v>
      </c>
      <c r="B1455" s="29" t="s">
        <v>425</v>
      </c>
      <c r="C1455" s="29" t="s">
        <v>702</v>
      </c>
      <c r="D1455" s="29" t="s">
        <v>1073</v>
      </c>
      <c r="E1455" s="29"/>
    </row>
    <row r="1456" spans="1:5">
      <c r="A1456" s="29" t="s">
        <v>424</v>
      </c>
      <c r="B1456" s="29" t="s">
        <v>425</v>
      </c>
      <c r="C1456" s="29" t="s">
        <v>715</v>
      </c>
      <c r="D1456" s="29" t="s">
        <v>1073</v>
      </c>
      <c r="E1456" s="29"/>
    </row>
    <row r="1457" spans="1:5">
      <c r="A1457" s="29" t="s">
        <v>424</v>
      </c>
      <c r="B1457" s="29" t="s">
        <v>425</v>
      </c>
      <c r="C1457" s="29" t="s">
        <v>552</v>
      </c>
      <c r="D1457" s="29" t="s">
        <v>1075</v>
      </c>
      <c r="E1457" s="29"/>
    </row>
    <row r="1458" spans="1:5">
      <c r="A1458" s="29" t="s">
        <v>426</v>
      </c>
      <c r="B1458" s="29" t="s">
        <v>427</v>
      </c>
      <c r="C1458" s="29" t="s">
        <v>1163</v>
      </c>
      <c r="D1458" s="29" t="s">
        <v>1073</v>
      </c>
      <c r="E1458" s="29"/>
    </row>
    <row r="1459" spans="1:5">
      <c r="A1459" s="29" t="s">
        <v>426</v>
      </c>
      <c r="B1459" s="29" t="s">
        <v>427</v>
      </c>
      <c r="C1459" s="29" t="s">
        <v>493</v>
      </c>
      <c r="D1459" s="29" t="s">
        <v>1101</v>
      </c>
      <c r="E1459" s="29"/>
    </row>
    <row r="1460" spans="1:5">
      <c r="A1460" s="29" t="s">
        <v>426</v>
      </c>
      <c r="B1460" s="29" t="s">
        <v>427</v>
      </c>
      <c r="C1460" s="29" t="s">
        <v>1751</v>
      </c>
      <c r="D1460" s="29" t="s">
        <v>1398</v>
      </c>
      <c r="E1460" s="29"/>
    </row>
    <row r="1461" spans="1:5">
      <c r="A1461" s="29" t="s">
        <v>426</v>
      </c>
      <c r="B1461" s="29" t="s">
        <v>427</v>
      </c>
      <c r="C1461" s="29" t="s">
        <v>1707</v>
      </c>
      <c r="D1461" s="29" t="s">
        <v>1398</v>
      </c>
      <c r="E1461" s="29"/>
    </row>
    <row r="1462" spans="1:5">
      <c r="A1462" s="29" t="s">
        <v>426</v>
      </c>
      <c r="B1462" s="29" t="s">
        <v>427</v>
      </c>
      <c r="C1462" s="29" t="s">
        <v>1782</v>
      </c>
      <c r="D1462" s="29" t="s">
        <v>1398</v>
      </c>
      <c r="E1462" s="29"/>
    </row>
    <row r="1463" spans="1:5">
      <c r="A1463" s="29" t="s">
        <v>426</v>
      </c>
      <c r="B1463" s="29" t="s">
        <v>427</v>
      </c>
      <c r="C1463" s="29" t="s">
        <v>1487</v>
      </c>
      <c r="D1463" s="29" t="s">
        <v>1074</v>
      </c>
      <c r="E1463" s="29"/>
    </row>
    <row r="1464" spans="1:5">
      <c r="A1464" s="29" t="s">
        <v>426</v>
      </c>
      <c r="B1464" s="29" t="s">
        <v>427</v>
      </c>
      <c r="C1464" s="29" t="s">
        <v>524</v>
      </c>
      <c r="D1464" s="29" t="s">
        <v>1074</v>
      </c>
      <c r="E1464" s="29"/>
    </row>
    <row r="1465" spans="1:5">
      <c r="A1465" s="29" t="s">
        <v>426</v>
      </c>
      <c r="B1465" s="29" t="s">
        <v>427</v>
      </c>
      <c r="C1465" s="29" t="s">
        <v>1162</v>
      </c>
      <c r="D1465" s="29" t="s">
        <v>1073</v>
      </c>
      <c r="E1465" s="29"/>
    </row>
    <row r="1466" spans="1:5">
      <c r="A1466" s="29" t="s">
        <v>426</v>
      </c>
      <c r="B1466" s="29" t="s">
        <v>427</v>
      </c>
      <c r="C1466" s="29" t="s">
        <v>1161</v>
      </c>
      <c r="D1466" s="29" t="s">
        <v>1073</v>
      </c>
      <c r="E1466" s="29"/>
    </row>
    <row r="1467" spans="1:5">
      <c r="A1467" s="29" t="s">
        <v>426</v>
      </c>
      <c r="B1467" s="29" t="s">
        <v>427</v>
      </c>
      <c r="C1467" s="29" t="s">
        <v>1161</v>
      </c>
      <c r="D1467" s="29" t="s">
        <v>1074</v>
      </c>
      <c r="E1467" s="29"/>
    </row>
    <row r="1468" spans="1:5">
      <c r="A1468" s="29" t="s">
        <v>426</v>
      </c>
      <c r="B1468" s="29" t="s">
        <v>427</v>
      </c>
      <c r="C1468" s="29" t="s">
        <v>1160</v>
      </c>
      <c r="D1468" s="29" t="s">
        <v>1074</v>
      </c>
      <c r="E1468" s="29"/>
    </row>
    <row r="1469" spans="1:5">
      <c r="A1469" s="29" t="s">
        <v>426</v>
      </c>
      <c r="B1469" s="29" t="s">
        <v>427</v>
      </c>
      <c r="C1469" s="29" t="s">
        <v>1159</v>
      </c>
      <c r="D1469" s="29" t="s">
        <v>1073</v>
      </c>
      <c r="E1469" s="29"/>
    </row>
    <row r="1470" spans="1:5">
      <c r="A1470" s="29" t="s">
        <v>426</v>
      </c>
      <c r="B1470" s="29" t="s">
        <v>427</v>
      </c>
      <c r="C1470" s="29" t="s">
        <v>1159</v>
      </c>
      <c r="D1470" s="29" t="s">
        <v>1074</v>
      </c>
      <c r="E1470" s="29"/>
    </row>
    <row r="1471" spans="1:5">
      <c r="A1471" s="29" t="s">
        <v>426</v>
      </c>
      <c r="B1471" s="29" t="s">
        <v>427</v>
      </c>
      <c r="C1471" s="29" t="s">
        <v>552</v>
      </c>
      <c r="D1471" s="29" t="s">
        <v>1073</v>
      </c>
      <c r="E1471" s="29"/>
    </row>
    <row r="1472" spans="1:5">
      <c r="A1472" s="29" t="s">
        <v>426</v>
      </c>
      <c r="B1472" s="29" t="s">
        <v>427</v>
      </c>
      <c r="C1472" s="29" t="s">
        <v>553</v>
      </c>
      <c r="D1472" s="29" t="s">
        <v>1101</v>
      </c>
      <c r="E1472" s="29">
        <v>74.08</v>
      </c>
    </row>
    <row r="1473" spans="1:5">
      <c r="A1473" s="29" t="s">
        <v>426</v>
      </c>
      <c r="B1473" s="29" t="s">
        <v>427</v>
      </c>
      <c r="C1473" s="29" t="s">
        <v>553</v>
      </c>
      <c r="D1473" s="29" t="s">
        <v>1074</v>
      </c>
      <c r="E1473" s="29">
        <v>13.76</v>
      </c>
    </row>
    <row r="1474" spans="1:5">
      <c r="A1474" s="29" t="s">
        <v>426</v>
      </c>
      <c r="B1474" s="29" t="s">
        <v>427</v>
      </c>
      <c r="C1474" s="29" t="s">
        <v>1157</v>
      </c>
      <c r="D1474" s="29" t="s">
        <v>1074</v>
      </c>
      <c r="E1474" s="29"/>
    </row>
    <row r="1475" spans="1:5">
      <c r="A1475" s="29" t="s">
        <v>428</v>
      </c>
      <c r="B1475" s="29" t="s">
        <v>429</v>
      </c>
      <c r="C1475" s="29" t="s">
        <v>1783</v>
      </c>
      <c r="D1475" s="29" t="s">
        <v>1074</v>
      </c>
      <c r="E1475" s="29"/>
    </row>
    <row r="1476" spans="1:5">
      <c r="A1476" s="29" t="s">
        <v>428</v>
      </c>
      <c r="B1476" s="29" t="s">
        <v>429</v>
      </c>
      <c r="C1476" s="29" t="s">
        <v>495</v>
      </c>
      <c r="D1476" s="29" t="s">
        <v>1073</v>
      </c>
      <c r="E1476" s="29"/>
    </row>
    <row r="1477" spans="1:5">
      <c r="A1477" s="29" t="s">
        <v>428</v>
      </c>
      <c r="B1477" s="29" t="s">
        <v>429</v>
      </c>
      <c r="C1477" s="29" t="s">
        <v>1154</v>
      </c>
      <c r="D1477" s="29" t="s">
        <v>1074</v>
      </c>
      <c r="E1477" s="29"/>
    </row>
    <row r="1478" spans="1:5">
      <c r="A1478" s="29" t="s">
        <v>428</v>
      </c>
      <c r="B1478" s="29" t="s">
        <v>429</v>
      </c>
      <c r="C1478" s="29" t="s">
        <v>499</v>
      </c>
      <c r="D1478" s="29" t="s">
        <v>1073</v>
      </c>
      <c r="E1478" s="29"/>
    </row>
    <row r="1479" spans="1:5">
      <c r="A1479" s="29" t="s">
        <v>428</v>
      </c>
      <c r="B1479" s="29" t="s">
        <v>429</v>
      </c>
      <c r="C1479" s="29" t="s">
        <v>524</v>
      </c>
      <c r="D1479" s="29" t="s">
        <v>1074</v>
      </c>
      <c r="E1479" s="29"/>
    </row>
    <row r="1480" spans="1:5">
      <c r="A1480" s="29" t="s">
        <v>428</v>
      </c>
      <c r="B1480" s="29" t="s">
        <v>429</v>
      </c>
      <c r="C1480" s="29" t="s">
        <v>1153</v>
      </c>
      <c r="D1480" s="29" t="s">
        <v>1073</v>
      </c>
      <c r="E1480" s="29"/>
    </row>
    <row r="1481" spans="1:5">
      <c r="A1481" s="29" t="s">
        <v>428</v>
      </c>
      <c r="B1481" s="29" t="s">
        <v>429</v>
      </c>
      <c r="C1481" s="29" t="s">
        <v>1152</v>
      </c>
      <c r="D1481" s="29" t="s">
        <v>1073</v>
      </c>
      <c r="E1481" s="29"/>
    </row>
    <row r="1482" spans="1:5">
      <c r="A1482" s="29" t="s">
        <v>428</v>
      </c>
      <c r="B1482" s="29" t="s">
        <v>429</v>
      </c>
      <c r="C1482" s="29" t="s">
        <v>529</v>
      </c>
      <c r="D1482" s="29" t="s">
        <v>1073</v>
      </c>
      <c r="E1482" s="29"/>
    </row>
    <row r="1483" spans="1:5">
      <c r="A1483" s="29" t="s">
        <v>428</v>
      </c>
      <c r="B1483" s="29" t="s">
        <v>429</v>
      </c>
      <c r="C1483" s="29" t="s">
        <v>532</v>
      </c>
      <c r="D1483" s="29" t="s">
        <v>1075</v>
      </c>
      <c r="E1483" s="29"/>
    </row>
    <row r="1484" spans="1:5">
      <c r="A1484" s="29" t="s">
        <v>428</v>
      </c>
      <c r="B1484" s="29" t="s">
        <v>429</v>
      </c>
      <c r="C1484" s="29" t="s">
        <v>1151</v>
      </c>
      <c r="D1484" s="29" t="s">
        <v>1073</v>
      </c>
      <c r="E1484" s="29"/>
    </row>
    <row r="1485" spans="1:5">
      <c r="A1485" s="29" t="s">
        <v>428</v>
      </c>
      <c r="B1485" s="29" t="s">
        <v>429</v>
      </c>
      <c r="C1485" s="29" t="s">
        <v>551</v>
      </c>
      <c r="D1485" s="29" t="s">
        <v>1075</v>
      </c>
      <c r="E1485" s="29"/>
    </row>
    <row r="1486" spans="1:5">
      <c r="A1486" s="29" t="s">
        <v>428</v>
      </c>
      <c r="B1486" s="29" t="s">
        <v>429</v>
      </c>
      <c r="C1486" s="29" t="s">
        <v>819</v>
      </c>
      <c r="D1486" s="29" t="s">
        <v>1073</v>
      </c>
      <c r="E1486" s="29"/>
    </row>
    <row r="1487" spans="1:5">
      <c r="A1487" s="29" t="s">
        <v>428</v>
      </c>
      <c r="B1487" s="29" t="s">
        <v>429</v>
      </c>
      <c r="C1487" s="29" t="s">
        <v>1150</v>
      </c>
      <c r="D1487" s="29" t="s">
        <v>1073</v>
      </c>
      <c r="E1487" s="29"/>
    </row>
    <row r="1488" spans="1:5">
      <c r="A1488" s="29" t="s">
        <v>428</v>
      </c>
      <c r="B1488" s="29" t="s">
        <v>429</v>
      </c>
      <c r="C1488" s="29" t="s">
        <v>1149</v>
      </c>
      <c r="D1488" s="29" t="s">
        <v>1074</v>
      </c>
      <c r="E1488" s="29"/>
    </row>
    <row r="1489" spans="1:5">
      <c r="A1489" s="29" t="s">
        <v>428</v>
      </c>
      <c r="B1489" s="29" t="s">
        <v>429</v>
      </c>
      <c r="C1489" s="29" t="s">
        <v>1107</v>
      </c>
      <c r="D1489" s="29" t="s">
        <v>1073</v>
      </c>
      <c r="E1489" s="29"/>
    </row>
    <row r="1490" spans="1:5">
      <c r="A1490" s="29" t="s">
        <v>428</v>
      </c>
      <c r="B1490" s="29" t="s">
        <v>429</v>
      </c>
      <c r="C1490" s="29" t="s">
        <v>844</v>
      </c>
      <c r="D1490" s="29" t="s">
        <v>1073</v>
      </c>
      <c r="E1490" s="29"/>
    </row>
    <row r="1491" spans="1:5">
      <c r="A1491" s="29" t="s">
        <v>428</v>
      </c>
      <c r="B1491" s="29" t="s">
        <v>429</v>
      </c>
      <c r="C1491" s="29" t="s">
        <v>1147</v>
      </c>
      <c r="D1491" s="29" t="s">
        <v>1073</v>
      </c>
      <c r="E1491" s="29"/>
    </row>
    <row r="1492" spans="1:5">
      <c r="A1492" s="29" t="s">
        <v>428</v>
      </c>
      <c r="B1492" s="29" t="s">
        <v>429</v>
      </c>
      <c r="C1492" s="29" t="s">
        <v>1146</v>
      </c>
      <c r="D1492" s="29" t="s">
        <v>1073</v>
      </c>
      <c r="E1492" s="29"/>
    </row>
    <row r="1493" spans="1:5">
      <c r="A1493" s="29" t="s">
        <v>428</v>
      </c>
      <c r="B1493" s="29" t="s">
        <v>429</v>
      </c>
      <c r="C1493" s="29" t="s">
        <v>897</v>
      </c>
      <c r="D1493" s="29" t="s">
        <v>1073</v>
      </c>
      <c r="E1493" s="29"/>
    </row>
    <row r="1494" spans="1:5">
      <c r="A1494" s="29" t="s">
        <v>430</v>
      </c>
      <c r="B1494" s="29" t="s">
        <v>431</v>
      </c>
      <c r="C1494" s="29" t="s">
        <v>1784</v>
      </c>
      <c r="D1494" s="29" t="s">
        <v>1398</v>
      </c>
      <c r="E1494" s="29"/>
    </row>
    <row r="1495" spans="1:5">
      <c r="A1495" s="29" t="s">
        <v>430</v>
      </c>
      <c r="B1495" s="29" t="s">
        <v>431</v>
      </c>
      <c r="C1495" s="29" t="s">
        <v>1142</v>
      </c>
      <c r="D1495" s="29" t="s">
        <v>1073</v>
      </c>
      <c r="E1495" s="29"/>
    </row>
    <row r="1496" spans="1:5">
      <c r="A1496" s="29" t="s">
        <v>430</v>
      </c>
      <c r="B1496" s="29" t="s">
        <v>431</v>
      </c>
      <c r="C1496" s="29" t="s">
        <v>1142</v>
      </c>
      <c r="D1496" s="29" t="s">
        <v>1074</v>
      </c>
      <c r="E1496" s="29"/>
    </row>
    <row r="1497" spans="1:5">
      <c r="A1497" s="29" t="s">
        <v>430</v>
      </c>
      <c r="B1497" s="29" t="s">
        <v>431</v>
      </c>
      <c r="C1497" s="29" t="s">
        <v>1141</v>
      </c>
      <c r="D1497" s="29" t="s">
        <v>1093</v>
      </c>
      <c r="E1497" s="29"/>
    </row>
    <row r="1498" spans="1:5">
      <c r="A1498" s="29" t="s">
        <v>430</v>
      </c>
      <c r="B1498" s="29" t="s">
        <v>431</v>
      </c>
      <c r="C1498" s="29" t="s">
        <v>762</v>
      </c>
      <c r="D1498" s="29" t="s">
        <v>1140</v>
      </c>
      <c r="E1498" s="29"/>
    </row>
    <row r="1499" spans="1:5">
      <c r="A1499" s="29" t="s">
        <v>430</v>
      </c>
      <c r="B1499" s="29" t="s">
        <v>431</v>
      </c>
      <c r="C1499" s="29" t="s">
        <v>765</v>
      </c>
      <c r="D1499" s="29" t="s">
        <v>1073</v>
      </c>
      <c r="E1499" s="29"/>
    </row>
    <row r="1500" spans="1:5">
      <c r="A1500" s="29" t="s">
        <v>430</v>
      </c>
      <c r="B1500" s="29" t="s">
        <v>431</v>
      </c>
      <c r="C1500" s="29" t="s">
        <v>1139</v>
      </c>
      <c r="D1500" s="29" t="s">
        <v>1073</v>
      </c>
      <c r="E1500" s="29"/>
    </row>
    <row r="1501" spans="1:5">
      <c r="A1501" s="29" t="s">
        <v>430</v>
      </c>
      <c r="B1501" s="29" t="s">
        <v>431</v>
      </c>
      <c r="C1501" s="29" t="s">
        <v>1139</v>
      </c>
      <c r="D1501" s="29" t="s">
        <v>1074</v>
      </c>
      <c r="E1501" s="29"/>
    </row>
    <row r="1502" spans="1:5">
      <c r="A1502" s="29" t="s">
        <v>430</v>
      </c>
      <c r="B1502" s="29" t="s">
        <v>431</v>
      </c>
      <c r="C1502" s="29" t="s">
        <v>555</v>
      </c>
      <c r="D1502" s="29" t="s">
        <v>1073</v>
      </c>
      <c r="E1502" s="29"/>
    </row>
    <row r="1503" spans="1:5">
      <c r="A1503" s="29" t="s">
        <v>430</v>
      </c>
      <c r="B1503" s="29" t="s">
        <v>431</v>
      </c>
      <c r="C1503" s="29" t="s">
        <v>1137</v>
      </c>
      <c r="D1503" s="29" t="s">
        <v>1074</v>
      </c>
      <c r="E1503" s="29"/>
    </row>
    <row r="1504" spans="1:5">
      <c r="A1504" s="29" t="s">
        <v>430</v>
      </c>
      <c r="B1504" s="29" t="s">
        <v>431</v>
      </c>
      <c r="C1504" s="29" t="s">
        <v>1135</v>
      </c>
      <c r="D1504" s="29" t="s">
        <v>1134</v>
      </c>
      <c r="E1504" s="29"/>
    </row>
    <row r="1505" spans="1:5">
      <c r="A1505" s="29" t="s">
        <v>432</v>
      </c>
      <c r="B1505" s="29" t="s">
        <v>433</v>
      </c>
      <c r="C1505" s="29" t="s">
        <v>552</v>
      </c>
      <c r="D1505" s="29" t="s">
        <v>1075</v>
      </c>
      <c r="E1505" s="29"/>
    </row>
    <row r="1506" spans="1:5">
      <c r="A1506" s="29" t="s">
        <v>432</v>
      </c>
      <c r="B1506" s="29" t="s">
        <v>433</v>
      </c>
      <c r="C1506" s="29" t="s">
        <v>834</v>
      </c>
      <c r="D1506" s="29" t="s">
        <v>1074</v>
      </c>
      <c r="E1506" s="29"/>
    </row>
    <row r="1507" spans="1:5">
      <c r="A1507" s="29" t="s">
        <v>432</v>
      </c>
      <c r="B1507" s="29" t="s">
        <v>433</v>
      </c>
      <c r="C1507" s="29" t="s">
        <v>835</v>
      </c>
      <c r="D1507" s="29" t="s">
        <v>1073</v>
      </c>
      <c r="E1507" s="29"/>
    </row>
    <row r="1508" spans="1:5">
      <c r="A1508" s="29" t="s">
        <v>432</v>
      </c>
      <c r="B1508" s="29" t="s">
        <v>433</v>
      </c>
      <c r="C1508" s="29" t="s">
        <v>859</v>
      </c>
      <c r="D1508" s="29" t="s">
        <v>1074</v>
      </c>
      <c r="E1508" s="29"/>
    </row>
    <row r="1509" spans="1:5">
      <c r="A1509" s="29" t="s">
        <v>432</v>
      </c>
      <c r="B1509" s="29" t="s">
        <v>433</v>
      </c>
      <c r="C1509" s="29" t="s">
        <v>864</v>
      </c>
      <c r="D1509" s="29" t="s">
        <v>1073</v>
      </c>
      <c r="E1509" s="29"/>
    </row>
    <row r="1510" spans="1:5">
      <c r="A1510" s="29" t="s">
        <v>432</v>
      </c>
      <c r="B1510" s="29" t="s">
        <v>433</v>
      </c>
      <c r="C1510" s="29" t="s">
        <v>864</v>
      </c>
      <c r="D1510" s="29" t="s">
        <v>1074</v>
      </c>
      <c r="E1510" s="29"/>
    </row>
    <row r="1511" spans="1:5">
      <c r="A1511" s="29" t="s">
        <v>432</v>
      </c>
      <c r="B1511" s="29" t="s">
        <v>433</v>
      </c>
      <c r="C1511" s="29" t="s">
        <v>882</v>
      </c>
      <c r="D1511" s="29" t="s">
        <v>1073</v>
      </c>
      <c r="E1511" s="29"/>
    </row>
    <row r="1512" spans="1:5">
      <c r="A1512" s="29" t="s">
        <v>432</v>
      </c>
      <c r="B1512" s="29" t="s">
        <v>433</v>
      </c>
      <c r="C1512" s="29" t="s">
        <v>906</v>
      </c>
      <c r="D1512" s="29" t="s">
        <v>1073</v>
      </c>
      <c r="E1512" s="29"/>
    </row>
    <row r="1513" spans="1:5">
      <c r="A1513" s="29" t="s">
        <v>432</v>
      </c>
      <c r="B1513" s="29" t="s">
        <v>433</v>
      </c>
      <c r="C1513" s="29" t="s">
        <v>1133</v>
      </c>
      <c r="D1513" s="29" t="s">
        <v>1073</v>
      </c>
      <c r="E1513" s="29"/>
    </row>
    <row r="1514" spans="1:5">
      <c r="A1514" s="29" t="s">
        <v>432</v>
      </c>
      <c r="B1514" s="29" t="s">
        <v>433</v>
      </c>
      <c r="C1514" s="29" t="s">
        <v>1001</v>
      </c>
      <c r="D1514" s="29" t="s">
        <v>1073</v>
      </c>
      <c r="E1514" s="29"/>
    </row>
    <row r="1515" spans="1:5">
      <c r="A1515" s="29" t="s">
        <v>434</v>
      </c>
      <c r="B1515" s="29" t="s">
        <v>435</v>
      </c>
      <c r="C1515" s="29" t="s">
        <v>470</v>
      </c>
      <c r="D1515" s="29" t="s">
        <v>1074</v>
      </c>
      <c r="E1515" s="29"/>
    </row>
    <row r="1516" spans="1:5">
      <c r="A1516" s="29" t="s">
        <v>434</v>
      </c>
      <c r="B1516" s="29" t="s">
        <v>435</v>
      </c>
      <c r="C1516" s="29" t="s">
        <v>1132</v>
      </c>
      <c r="D1516" s="29" t="s">
        <v>1073</v>
      </c>
      <c r="E1516" s="29"/>
    </row>
    <row r="1517" spans="1:5">
      <c r="A1517" s="29" t="s">
        <v>434</v>
      </c>
      <c r="B1517" s="29" t="s">
        <v>435</v>
      </c>
      <c r="C1517" s="29" t="s">
        <v>680</v>
      </c>
      <c r="D1517" s="29" t="s">
        <v>1073</v>
      </c>
      <c r="E1517" s="29"/>
    </row>
    <row r="1518" spans="1:5">
      <c r="A1518" s="29" t="s">
        <v>434</v>
      </c>
      <c r="B1518" s="29" t="s">
        <v>435</v>
      </c>
      <c r="C1518" s="29" t="s">
        <v>702</v>
      </c>
      <c r="D1518" s="29" t="s">
        <v>1073</v>
      </c>
      <c r="E1518" s="29"/>
    </row>
    <row r="1519" spans="1:5">
      <c r="A1519" s="29" t="s">
        <v>434</v>
      </c>
      <c r="B1519" s="29" t="s">
        <v>435</v>
      </c>
      <c r="C1519" s="29" t="s">
        <v>705</v>
      </c>
      <c r="D1519" s="29" t="s">
        <v>1073</v>
      </c>
      <c r="E1519" s="29"/>
    </row>
    <row r="1520" spans="1:5">
      <c r="A1520" s="29" t="s">
        <v>434</v>
      </c>
      <c r="B1520" s="29" t="s">
        <v>435</v>
      </c>
      <c r="C1520" s="29" t="s">
        <v>706</v>
      </c>
      <c r="D1520" s="29" t="s">
        <v>1073</v>
      </c>
      <c r="E1520" s="29"/>
    </row>
    <row r="1521" spans="1:5">
      <c r="A1521" s="29" t="s">
        <v>434</v>
      </c>
      <c r="B1521" s="29" t="s">
        <v>435</v>
      </c>
      <c r="C1521" s="29" t="s">
        <v>707</v>
      </c>
      <c r="D1521" s="29" t="s">
        <v>1073</v>
      </c>
      <c r="E1521" s="29"/>
    </row>
    <row r="1522" spans="1:5">
      <c r="A1522" s="29" t="s">
        <v>434</v>
      </c>
      <c r="B1522" s="29" t="s">
        <v>435</v>
      </c>
      <c r="C1522" s="29" t="s">
        <v>710</v>
      </c>
      <c r="D1522" s="29" t="s">
        <v>1073</v>
      </c>
      <c r="E1522" s="29">
        <v>674</v>
      </c>
    </row>
    <row r="1523" spans="1:5">
      <c r="A1523" s="29" t="s">
        <v>434</v>
      </c>
      <c r="B1523" s="29" t="s">
        <v>435</v>
      </c>
      <c r="C1523" s="29" t="s">
        <v>726</v>
      </c>
      <c r="D1523" s="29" t="s">
        <v>1073</v>
      </c>
      <c r="E1523" s="29"/>
    </row>
    <row r="1524" spans="1:5">
      <c r="A1524" s="29" t="s">
        <v>434</v>
      </c>
      <c r="B1524" s="29" t="s">
        <v>435</v>
      </c>
      <c r="C1524" s="29" t="s">
        <v>1129</v>
      </c>
      <c r="D1524" s="29" t="s">
        <v>1073</v>
      </c>
      <c r="E1524" s="29"/>
    </row>
    <row r="1525" spans="1:5">
      <c r="A1525" s="29" t="s">
        <v>434</v>
      </c>
      <c r="B1525" s="29" t="s">
        <v>435</v>
      </c>
      <c r="C1525" s="29" t="s">
        <v>1128</v>
      </c>
      <c r="D1525" s="29" t="s">
        <v>1093</v>
      </c>
      <c r="E1525" s="29"/>
    </row>
    <row r="1526" spans="1:5">
      <c r="A1526" s="29" t="s">
        <v>434</v>
      </c>
      <c r="B1526" s="29" t="s">
        <v>435</v>
      </c>
      <c r="C1526" s="29" t="s">
        <v>532</v>
      </c>
      <c r="D1526" s="29" t="s">
        <v>1073</v>
      </c>
      <c r="E1526" s="29"/>
    </row>
    <row r="1527" spans="1:5">
      <c r="A1527" s="29" t="s">
        <v>434</v>
      </c>
      <c r="B1527" s="29" t="s">
        <v>435</v>
      </c>
      <c r="C1527" s="29" t="s">
        <v>760</v>
      </c>
      <c r="D1527" s="29" t="s">
        <v>1073</v>
      </c>
      <c r="E1527" s="29"/>
    </row>
    <row r="1528" spans="1:5">
      <c r="A1528" s="29" t="s">
        <v>434</v>
      </c>
      <c r="B1528" s="29" t="s">
        <v>435</v>
      </c>
      <c r="C1528" s="29" t="s">
        <v>1126</v>
      </c>
      <c r="D1528" s="29" t="s">
        <v>1073</v>
      </c>
      <c r="E1528" s="29"/>
    </row>
    <row r="1529" spans="1:5">
      <c r="A1529" s="29" t="s">
        <v>434</v>
      </c>
      <c r="B1529" s="29" t="s">
        <v>435</v>
      </c>
      <c r="C1529" s="29" t="s">
        <v>761</v>
      </c>
      <c r="D1529" s="29" t="s">
        <v>1073</v>
      </c>
      <c r="E1529" s="29"/>
    </row>
    <row r="1530" spans="1:5">
      <c r="A1530" s="29" t="s">
        <v>434</v>
      </c>
      <c r="B1530" s="29" t="s">
        <v>435</v>
      </c>
      <c r="C1530" s="29" t="s">
        <v>761</v>
      </c>
      <c r="D1530" s="29" t="s">
        <v>1074</v>
      </c>
      <c r="E1530" s="29"/>
    </row>
    <row r="1531" spans="1:5">
      <c r="A1531" s="29" t="s">
        <v>434</v>
      </c>
      <c r="B1531" s="29" t="s">
        <v>435</v>
      </c>
      <c r="C1531" s="29" t="s">
        <v>765</v>
      </c>
      <c r="D1531" s="29" t="s">
        <v>1073</v>
      </c>
      <c r="E1531" s="29"/>
    </row>
    <row r="1532" spans="1:5">
      <c r="A1532" s="29" t="s">
        <v>434</v>
      </c>
      <c r="B1532" s="29" t="s">
        <v>435</v>
      </c>
      <c r="C1532" s="29" t="s">
        <v>1125</v>
      </c>
      <c r="D1532" s="29" t="s">
        <v>1074</v>
      </c>
      <c r="E1532" s="29"/>
    </row>
    <row r="1533" spans="1:5">
      <c r="A1533" s="29" t="s">
        <v>434</v>
      </c>
      <c r="B1533" s="29" t="s">
        <v>435</v>
      </c>
      <c r="C1533" s="29" t="s">
        <v>1124</v>
      </c>
      <c r="D1533" s="29" t="s">
        <v>1074</v>
      </c>
      <c r="E1533" s="29"/>
    </row>
    <row r="1534" spans="1:5">
      <c r="A1534" s="29" t="s">
        <v>434</v>
      </c>
      <c r="B1534" s="29" t="s">
        <v>435</v>
      </c>
      <c r="C1534" s="29" t="s">
        <v>1123</v>
      </c>
      <c r="D1534" s="29" t="s">
        <v>1073</v>
      </c>
      <c r="E1534" s="29"/>
    </row>
    <row r="1535" spans="1:5">
      <c r="A1535" s="29" t="s">
        <v>434</v>
      </c>
      <c r="B1535" s="29" t="s">
        <v>435</v>
      </c>
      <c r="C1535" s="29" t="s">
        <v>819</v>
      </c>
      <c r="D1535" s="29" t="s">
        <v>1073</v>
      </c>
      <c r="E1535" s="29">
        <v>2708</v>
      </c>
    </row>
    <row r="1536" spans="1:5">
      <c r="A1536" s="29" t="s">
        <v>434</v>
      </c>
      <c r="B1536" s="29" t="s">
        <v>435</v>
      </c>
      <c r="C1536" s="29" t="s">
        <v>1121</v>
      </c>
      <c r="D1536" s="29" t="s">
        <v>1074</v>
      </c>
      <c r="E1536" s="29"/>
    </row>
    <row r="1537" spans="1:5">
      <c r="A1537" s="29" t="s">
        <v>434</v>
      </c>
      <c r="B1537" s="29" t="s">
        <v>435</v>
      </c>
      <c r="C1537" s="29" t="s">
        <v>921</v>
      </c>
      <c r="D1537" s="29" t="s">
        <v>1073</v>
      </c>
      <c r="E1537" s="29"/>
    </row>
    <row r="1538" spans="1:5">
      <c r="A1538" s="29" t="s">
        <v>434</v>
      </c>
      <c r="B1538" s="29" t="s">
        <v>435</v>
      </c>
      <c r="C1538" s="29" t="s">
        <v>921</v>
      </c>
      <c r="D1538" s="29" t="s">
        <v>1074</v>
      </c>
      <c r="E1538" s="29"/>
    </row>
    <row r="1539" spans="1:5">
      <c r="A1539" s="29" t="s">
        <v>434</v>
      </c>
      <c r="B1539" s="29" t="s">
        <v>435</v>
      </c>
      <c r="C1539" s="29" t="s">
        <v>922</v>
      </c>
      <c r="D1539" s="29" t="s">
        <v>1073</v>
      </c>
      <c r="E1539" s="29"/>
    </row>
    <row r="1540" spans="1:5">
      <c r="A1540" s="29" t="s">
        <v>434</v>
      </c>
      <c r="B1540" s="29" t="s">
        <v>435</v>
      </c>
      <c r="C1540" s="29" t="s">
        <v>922</v>
      </c>
      <c r="D1540" s="29" t="s">
        <v>1074</v>
      </c>
      <c r="E1540" s="29"/>
    </row>
    <row r="1541" spans="1:5">
      <c r="A1541" s="29" t="s">
        <v>434</v>
      </c>
      <c r="B1541" s="29" t="s">
        <v>435</v>
      </c>
      <c r="C1541" s="29" t="s">
        <v>938</v>
      </c>
      <c r="D1541" s="29" t="s">
        <v>1073</v>
      </c>
      <c r="E1541" s="29"/>
    </row>
    <row r="1542" spans="1:5">
      <c r="A1542" s="29" t="s">
        <v>434</v>
      </c>
      <c r="B1542" s="29" t="s">
        <v>435</v>
      </c>
      <c r="C1542" s="29" t="s">
        <v>940</v>
      </c>
      <c r="D1542" s="29" t="s">
        <v>1073</v>
      </c>
      <c r="E1542" s="29"/>
    </row>
    <row r="1543" spans="1:5">
      <c r="A1543" s="29" t="s">
        <v>434</v>
      </c>
      <c r="B1543" s="29" t="s">
        <v>435</v>
      </c>
      <c r="C1543" s="29" t="s">
        <v>940</v>
      </c>
      <c r="D1543" s="29" t="s">
        <v>1074</v>
      </c>
      <c r="E1543" s="29"/>
    </row>
    <row r="1544" spans="1:5">
      <c r="A1544" s="29" t="s">
        <v>434</v>
      </c>
      <c r="B1544" s="29" t="s">
        <v>435</v>
      </c>
      <c r="C1544" s="29" t="s">
        <v>1120</v>
      </c>
      <c r="D1544" s="29" t="s">
        <v>1073</v>
      </c>
      <c r="E1544" s="29"/>
    </row>
    <row r="1545" spans="1:5">
      <c r="A1545" s="29" t="s">
        <v>434</v>
      </c>
      <c r="B1545" s="29" t="s">
        <v>435</v>
      </c>
      <c r="C1545" s="29" t="s">
        <v>1120</v>
      </c>
      <c r="D1545" s="29" t="s">
        <v>1074</v>
      </c>
      <c r="E1545" s="29"/>
    </row>
    <row r="1546" spans="1:5">
      <c r="A1546" s="29" t="s">
        <v>434</v>
      </c>
      <c r="B1546" s="29" t="s">
        <v>435</v>
      </c>
      <c r="C1546" s="29" t="s">
        <v>1119</v>
      </c>
      <c r="D1546" s="29" t="s">
        <v>1073</v>
      </c>
      <c r="E1546" s="29"/>
    </row>
    <row r="1547" spans="1:5">
      <c r="A1547" s="29" t="s">
        <v>434</v>
      </c>
      <c r="B1547" s="29" t="s">
        <v>435</v>
      </c>
      <c r="C1547" s="29" t="s">
        <v>985</v>
      </c>
      <c r="D1547" s="29" t="s">
        <v>1080</v>
      </c>
      <c r="E1547" s="29"/>
    </row>
    <row r="1548" spans="1:5">
      <c r="A1548" s="29" t="s">
        <v>434</v>
      </c>
      <c r="B1548" s="29" t="s">
        <v>435</v>
      </c>
      <c r="C1548" s="29" t="s">
        <v>985</v>
      </c>
      <c r="D1548" s="29" t="s">
        <v>1074</v>
      </c>
      <c r="E1548" s="29"/>
    </row>
    <row r="1549" spans="1:5">
      <c r="A1549" s="29" t="s">
        <v>434</v>
      </c>
      <c r="B1549" s="29" t="s">
        <v>435</v>
      </c>
      <c r="C1549" s="29" t="s">
        <v>996</v>
      </c>
      <c r="D1549" s="29" t="s">
        <v>1073</v>
      </c>
      <c r="E1549" s="29"/>
    </row>
    <row r="1550" spans="1:5">
      <c r="A1550" s="29" t="s">
        <v>434</v>
      </c>
      <c r="B1550" s="29" t="s">
        <v>435</v>
      </c>
      <c r="C1550" s="29" t="s">
        <v>996</v>
      </c>
      <c r="D1550" s="29" t="s">
        <v>1074</v>
      </c>
      <c r="E1550" s="29"/>
    </row>
    <row r="1551" spans="1:5">
      <c r="A1551" s="29" t="s">
        <v>434</v>
      </c>
      <c r="B1551" s="29" t="s">
        <v>435</v>
      </c>
      <c r="C1551" s="29" t="s">
        <v>1118</v>
      </c>
      <c r="D1551" s="29" t="s">
        <v>1080</v>
      </c>
      <c r="E1551" s="29"/>
    </row>
    <row r="1552" spans="1:5">
      <c r="A1552" s="29" t="s">
        <v>436</v>
      </c>
      <c r="B1552" s="29" t="s">
        <v>437</v>
      </c>
      <c r="C1552" s="29" t="s">
        <v>1785</v>
      </c>
      <c r="D1552" s="29" t="s">
        <v>1074</v>
      </c>
      <c r="E1552" s="29"/>
    </row>
    <row r="1553" spans="1:5">
      <c r="A1553" s="29" t="s">
        <v>436</v>
      </c>
      <c r="B1553" s="29" t="s">
        <v>437</v>
      </c>
      <c r="C1553" s="29" t="s">
        <v>1786</v>
      </c>
      <c r="D1553" s="29" t="s">
        <v>1080</v>
      </c>
      <c r="E1553" s="29"/>
    </row>
    <row r="1554" spans="1:5">
      <c r="A1554" s="29" t="s">
        <v>436</v>
      </c>
      <c r="B1554" s="29" t="s">
        <v>437</v>
      </c>
      <c r="C1554" s="29" t="s">
        <v>493</v>
      </c>
      <c r="D1554" s="29" t="s">
        <v>1101</v>
      </c>
      <c r="E1554" s="29"/>
    </row>
    <row r="1555" spans="1:5">
      <c r="A1555" s="29" t="s">
        <v>436</v>
      </c>
      <c r="B1555" s="29" t="s">
        <v>437</v>
      </c>
      <c r="C1555" s="29" t="s">
        <v>1787</v>
      </c>
      <c r="D1555" s="29" t="s">
        <v>1080</v>
      </c>
      <c r="E1555" s="29"/>
    </row>
    <row r="1556" spans="1:5">
      <c r="A1556" s="29" t="s">
        <v>436</v>
      </c>
      <c r="B1556" s="29" t="s">
        <v>437</v>
      </c>
      <c r="C1556" s="29" t="s">
        <v>702</v>
      </c>
      <c r="D1556" s="29" t="s">
        <v>1101</v>
      </c>
      <c r="E1556" s="29"/>
    </row>
    <row r="1557" spans="1:5">
      <c r="A1557" s="29" t="s">
        <v>436</v>
      </c>
      <c r="B1557" s="29" t="s">
        <v>437</v>
      </c>
      <c r="C1557" s="29" t="s">
        <v>506</v>
      </c>
      <c r="D1557" s="29" t="s">
        <v>1080</v>
      </c>
      <c r="E1557" s="29"/>
    </row>
    <row r="1558" spans="1:5">
      <c r="A1558" s="29" t="s">
        <v>436</v>
      </c>
      <c r="B1558" s="29" t="s">
        <v>437</v>
      </c>
      <c r="C1558" s="29" t="s">
        <v>726</v>
      </c>
      <c r="D1558" s="29" t="s">
        <v>1073</v>
      </c>
      <c r="E1558" s="29"/>
    </row>
    <row r="1559" spans="1:5">
      <c r="A1559" s="29" t="s">
        <v>436</v>
      </c>
      <c r="B1559" s="29" t="s">
        <v>437</v>
      </c>
      <c r="C1559" s="29" t="s">
        <v>1114</v>
      </c>
      <c r="D1559" s="29" t="s">
        <v>1074</v>
      </c>
      <c r="E1559" s="29"/>
    </row>
    <row r="1560" spans="1:5">
      <c r="A1560" s="29" t="s">
        <v>436</v>
      </c>
      <c r="B1560" s="29" t="s">
        <v>437</v>
      </c>
      <c r="C1560" s="29" t="s">
        <v>796</v>
      </c>
      <c r="D1560" s="29" t="s">
        <v>1093</v>
      </c>
      <c r="E1560" s="29"/>
    </row>
    <row r="1561" spans="1:5">
      <c r="A1561" s="29" t="s">
        <v>436</v>
      </c>
      <c r="B1561" s="29" t="s">
        <v>437</v>
      </c>
      <c r="C1561" s="29" t="s">
        <v>815</v>
      </c>
      <c r="D1561" s="29" t="s">
        <v>1073</v>
      </c>
      <c r="E1561" s="29"/>
    </row>
    <row r="1562" spans="1:5">
      <c r="A1562" s="29" t="s">
        <v>436</v>
      </c>
      <c r="B1562" s="29" t="s">
        <v>437</v>
      </c>
      <c r="C1562" s="29" t="s">
        <v>827</v>
      </c>
      <c r="D1562" s="29" t="s">
        <v>1073</v>
      </c>
      <c r="E1562" s="29"/>
    </row>
    <row r="1563" spans="1:5">
      <c r="A1563" s="29" t="s">
        <v>436</v>
      </c>
      <c r="B1563" s="29" t="s">
        <v>437</v>
      </c>
      <c r="C1563" s="29" t="s">
        <v>858</v>
      </c>
      <c r="D1563" s="29" t="s">
        <v>1074</v>
      </c>
      <c r="E1563" s="29"/>
    </row>
    <row r="1564" spans="1:5">
      <c r="A1564" s="29" t="s">
        <v>436</v>
      </c>
      <c r="B1564" s="29" t="s">
        <v>437</v>
      </c>
      <c r="C1564" s="29" t="s">
        <v>859</v>
      </c>
      <c r="D1564" s="29" t="s">
        <v>1074</v>
      </c>
      <c r="E1564" s="29"/>
    </row>
    <row r="1565" spans="1:5">
      <c r="A1565" s="29" t="s">
        <v>436</v>
      </c>
      <c r="B1565" s="29" t="s">
        <v>437</v>
      </c>
      <c r="C1565" s="29" t="s">
        <v>868</v>
      </c>
      <c r="D1565" s="29" t="s">
        <v>1074</v>
      </c>
      <c r="E1565" s="29"/>
    </row>
    <row r="1566" spans="1:5">
      <c r="A1566" s="29" t="s">
        <v>436</v>
      </c>
      <c r="B1566" s="29" t="s">
        <v>437</v>
      </c>
      <c r="C1566" s="29" t="s">
        <v>906</v>
      </c>
      <c r="D1566" s="29" t="s">
        <v>1074</v>
      </c>
      <c r="E1566" s="29">
        <v>85</v>
      </c>
    </row>
    <row r="1567" spans="1:5">
      <c r="A1567" s="29" t="s">
        <v>436</v>
      </c>
      <c r="B1567" s="29" t="s">
        <v>437</v>
      </c>
      <c r="C1567" s="29" t="s">
        <v>984</v>
      </c>
      <c r="D1567" s="29" t="s">
        <v>1073</v>
      </c>
      <c r="E1567" s="29">
        <v>14676</v>
      </c>
    </row>
    <row r="1568" spans="1:5">
      <c r="A1568" s="29" t="s">
        <v>436</v>
      </c>
      <c r="B1568" s="29" t="s">
        <v>437</v>
      </c>
      <c r="C1568" s="29" t="s">
        <v>577</v>
      </c>
      <c r="D1568" s="29" t="s">
        <v>1112</v>
      </c>
      <c r="E1568" s="29"/>
    </row>
    <row r="1569" spans="1:5">
      <c r="A1569" s="29" t="s">
        <v>438</v>
      </c>
      <c r="B1569" s="29" t="s">
        <v>439</v>
      </c>
      <c r="C1569" s="29" t="s">
        <v>1113</v>
      </c>
      <c r="D1569" s="29" t="s">
        <v>1091</v>
      </c>
      <c r="E1569" s="29"/>
    </row>
    <row r="1570" spans="1:5">
      <c r="A1570" s="29" t="s">
        <v>438</v>
      </c>
      <c r="B1570" s="29" t="s">
        <v>439</v>
      </c>
      <c r="C1570" s="29" t="s">
        <v>499</v>
      </c>
      <c r="D1570" s="29" t="s">
        <v>1112</v>
      </c>
      <c r="E1570" s="29"/>
    </row>
    <row r="1571" spans="1:5">
      <c r="A1571" s="29" t="s">
        <v>438</v>
      </c>
      <c r="B1571" s="29" t="s">
        <v>439</v>
      </c>
      <c r="C1571" s="29" t="s">
        <v>499</v>
      </c>
      <c r="D1571" s="29" t="s">
        <v>1073</v>
      </c>
      <c r="E1571" s="29"/>
    </row>
    <row r="1572" spans="1:5">
      <c r="A1572" s="29" t="s">
        <v>438</v>
      </c>
      <c r="B1572" s="29" t="s">
        <v>439</v>
      </c>
      <c r="C1572" s="29" t="s">
        <v>524</v>
      </c>
      <c r="D1572" s="29" t="s">
        <v>1074</v>
      </c>
      <c r="E1572" s="29"/>
    </row>
    <row r="1573" spans="1:5">
      <c r="A1573" s="29" t="s">
        <v>438</v>
      </c>
      <c r="B1573" s="29" t="s">
        <v>439</v>
      </c>
      <c r="C1573" s="29" t="s">
        <v>754</v>
      </c>
      <c r="D1573" s="29" t="s">
        <v>1073</v>
      </c>
      <c r="E1573" s="29"/>
    </row>
    <row r="1574" spans="1:5">
      <c r="A1574" s="29" t="s">
        <v>438</v>
      </c>
      <c r="B1574" s="29" t="s">
        <v>439</v>
      </c>
      <c r="C1574" s="29" t="s">
        <v>1111</v>
      </c>
      <c r="D1574" s="29" t="s">
        <v>1074</v>
      </c>
      <c r="E1574" s="29"/>
    </row>
    <row r="1575" spans="1:5">
      <c r="A1575" s="29" t="s">
        <v>438</v>
      </c>
      <c r="B1575" s="29" t="s">
        <v>439</v>
      </c>
      <c r="C1575" s="29" t="s">
        <v>1110</v>
      </c>
      <c r="D1575" s="29" t="s">
        <v>1073</v>
      </c>
      <c r="E1575" s="29">
        <v>189.87</v>
      </c>
    </row>
    <row r="1576" spans="1:5">
      <c r="A1576" s="29" t="s">
        <v>438</v>
      </c>
      <c r="B1576" s="29" t="s">
        <v>439</v>
      </c>
      <c r="C1576" s="29" t="s">
        <v>1109</v>
      </c>
      <c r="D1576" s="29" t="s">
        <v>1073</v>
      </c>
      <c r="E1576" s="29"/>
    </row>
    <row r="1577" spans="1:5">
      <c r="A1577" s="29" t="s">
        <v>438</v>
      </c>
      <c r="B1577" s="29" t="s">
        <v>439</v>
      </c>
      <c r="C1577" s="29" t="s">
        <v>784</v>
      </c>
      <c r="D1577" s="29" t="s">
        <v>1073</v>
      </c>
      <c r="E1577" s="29">
        <v>63</v>
      </c>
    </row>
    <row r="1578" spans="1:5">
      <c r="A1578" s="29" t="s">
        <v>438</v>
      </c>
      <c r="B1578" s="29" t="s">
        <v>439</v>
      </c>
      <c r="C1578" s="29" t="s">
        <v>784</v>
      </c>
      <c r="D1578" s="29" t="s">
        <v>1074</v>
      </c>
      <c r="E1578" s="29"/>
    </row>
    <row r="1579" spans="1:5">
      <c r="A1579" s="29" t="s">
        <v>438</v>
      </c>
      <c r="B1579" s="29" t="s">
        <v>439</v>
      </c>
      <c r="C1579" s="29" t="s">
        <v>791</v>
      </c>
      <c r="D1579" s="29" t="s">
        <v>1073</v>
      </c>
      <c r="E1579" s="29"/>
    </row>
    <row r="1580" spans="1:5">
      <c r="A1580" s="29" t="s">
        <v>438</v>
      </c>
      <c r="B1580" s="29" t="s">
        <v>439</v>
      </c>
      <c r="C1580" s="29" t="s">
        <v>1108</v>
      </c>
      <c r="D1580" s="29" t="s">
        <v>1073</v>
      </c>
      <c r="E1580" s="29">
        <v>218.93</v>
      </c>
    </row>
    <row r="1581" spans="1:5">
      <c r="A1581" s="29" t="s">
        <v>438</v>
      </c>
      <c r="B1581" s="29" t="s">
        <v>439</v>
      </c>
      <c r="C1581" s="29" t="s">
        <v>554</v>
      </c>
      <c r="D1581" s="29" t="s">
        <v>1077</v>
      </c>
      <c r="E1581" s="29"/>
    </row>
    <row r="1582" spans="1:5">
      <c r="A1582" s="29" t="s">
        <v>438</v>
      </c>
      <c r="B1582" s="29" t="s">
        <v>439</v>
      </c>
      <c r="C1582" s="29" t="s">
        <v>1107</v>
      </c>
      <c r="D1582" s="29" t="s">
        <v>1074</v>
      </c>
      <c r="E1582" s="29"/>
    </row>
    <row r="1583" spans="1:5">
      <c r="A1583" s="29" t="s">
        <v>438</v>
      </c>
      <c r="B1583" s="29" t="s">
        <v>439</v>
      </c>
      <c r="C1583" s="29" t="s">
        <v>1106</v>
      </c>
      <c r="D1583" s="29" t="s">
        <v>1073</v>
      </c>
      <c r="E1583" s="29">
        <v>290</v>
      </c>
    </row>
    <row r="1584" spans="1:5">
      <c r="A1584" s="29" t="s">
        <v>438</v>
      </c>
      <c r="B1584" s="29" t="s">
        <v>439</v>
      </c>
      <c r="C1584" s="29" t="s">
        <v>1105</v>
      </c>
      <c r="D1584" s="29" t="s">
        <v>1073</v>
      </c>
      <c r="E1584" s="29"/>
    </row>
    <row r="1585" spans="1:5">
      <c r="A1585" s="29" t="s">
        <v>438</v>
      </c>
      <c r="B1585" s="29" t="s">
        <v>439</v>
      </c>
      <c r="C1585" s="29" t="s">
        <v>1104</v>
      </c>
      <c r="D1585" s="29" t="s">
        <v>1073</v>
      </c>
      <c r="E1585" s="29"/>
    </row>
    <row r="1586" spans="1:5">
      <c r="A1586" s="29" t="s">
        <v>438</v>
      </c>
      <c r="B1586" s="29" t="s">
        <v>439</v>
      </c>
      <c r="C1586" s="29" t="s">
        <v>1030</v>
      </c>
      <c r="D1586" s="29" t="s">
        <v>1073</v>
      </c>
      <c r="E1586" s="29"/>
    </row>
    <row r="1587" spans="1:5">
      <c r="A1587" s="29" t="s">
        <v>438</v>
      </c>
      <c r="B1587" s="29" t="s">
        <v>439</v>
      </c>
      <c r="C1587" s="29" t="s">
        <v>1030</v>
      </c>
      <c r="D1587" s="29" t="s">
        <v>1074</v>
      </c>
      <c r="E1587" s="29"/>
    </row>
    <row r="1588" spans="1:5">
      <c r="A1588" s="29" t="s">
        <v>440</v>
      </c>
      <c r="B1588" s="29" t="s">
        <v>441</v>
      </c>
      <c r="C1588" s="29" t="s">
        <v>1103</v>
      </c>
      <c r="D1588" s="29" t="s">
        <v>1102</v>
      </c>
      <c r="E1588" s="29"/>
    </row>
    <row r="1589" spans="1:5">
      <c r="A1589" s="29" t="s">
        <v>440</v>
      </c>
      <c r="B1589" s="29" t="s">
        <v>441</v>
      </c>
      <c r="C1589" s="29" t="s">
        <v>493</v>
      </c>
      <c r="D1589" s="29" t="s">
        <v>1101</v>
      </c>
      <c r="E1589" s="29"/>
    </row>
    <row r="1590" spans="1:5">
      <c r="A1590" s="29" t="s">
        <v>440</v>
      </c>
      <c r="B1590" s="29" t="s">
        <v>441</v>
      </c>
      <c r="C1590" s="29" t="s">
        <v>686</v>
      </c>
      <c r="D1590" s="29" t="s">
        <v>1073</v>
      </c>
      <c r="E1590" s="29"/>
    </row>
    <row r="1591" spans="1:5">
      <c r="A1591" s="29" t="s">
        <v>440</v>
      </c>
      <c r="B1591" s="29" t="s">
        <v>441</v>
      </c>
      <c r="C1591" s="29" t="s">
        <v>686</v>
      </c>
      <c r="D1591" s="29" t="s">
        <v>1074</v>
      </c>
      <c r="E1591" s="29"/>
    </row>
    <row r="1592" spans="1:5">
      <c r="A1592" s="29" t="s">
        <v>440</v>
      </c>
      <c r="B1592" s="29" t="s">
        <v>441</v>
      </c>
      <c r="C1592" s="29" t="s">
        <v>524</v>
      </c>
      <c r="D1592" s="29" t="s">
        <v>1074</v>
      </c>
      <c r="E1592" s="29"/>
    </row>
    <row r="1593" spans="1:5">
      <c r="A1593" s="29" t="s">
        <v>440</v>
      </c>
      <c r="B1593" s="29" t="s">
        <v>441</v>
      </c>
      <c r="C1593" s="29" t="s">
        <v>749</v>
      </c>
      <c r="D1593" s="29" t="s">
        <v>1073</v>
      </c>
      <c r="E1593" s="29"/>
    </row>
    <row r="1594" spans="1:5">
      <c r="A1594" s="29" t="s">
        <v>440</v>
      </c>
      <c r="B1594" s="29" t="s">
        <v>441</v>
      </c>
      <c r="C1594" s="29" t="s">
        <v>753</v>
      </c>
      <c r="D1594" s="29" t="s">
        <v>1073</v>
      </c>
      <c r="E1594" s="29"/>
    </row>
    <row r="1595" spans="1:5">
      <c r="A1595" s="29" t="s">
        <v>440</v>
      </c>
      <c r="B1595" s="29" t="s">
        <v>441</v>
      </c>
      <c r="C1595" s="29" t="s">
        <v>753</v>
      </c>
      <c r="D1595" s="29" t="s">
        <v>1074</v>
      </c>
      <c r="E1595" s="29"/>
    </row>
    <row r="1596" spans="1:5">
      <c r="A1596" s="29" t="s">
        <v>440</v>
      </c>
      <c r="B1596" s="29" t="s">
        <v>441</v>
      </c>
      <c r="C1596" s="29" t="s">
        <v>759</v>
      </c>
      <c r="D1596" s="29" t="s">
        <v>1074</v>
      </c>
      <c r="E1596" s="29"/>
    </row>
    <row r="1597" spans="1:5">
      <c r="A1597" s="29" t="s">
        <v>440</v>
      </c>
      <c r="B1597" s="29" t="s">
        <v>441</v>
      </c>
      <c r="C1597" s="29" t="s">
        <v>760</v>
      </c>
      <c r="D1597" s="29" t="s">
        <v>1073</v>
      </c>
      <c r="E1597" s="29"/>
    </row>
    <row r="1598" spans="1:5">
      <c r="A1598" s="29" t="s">
        <v>440</v>
      </c>
      <c r="B1598" s="29" t="s">
        <v>441</v>
      </c>
      <c r="C1598" s="29" t="s">
        <v>760</v>
      </c>
      <c r="D1598" s="29" t="s">
        <v>1074</v>
      </c>
      <c r="E1598" s="29"/>
    </row>
    <row r="1599" spans="1:5">
      <c r="A1599" s="29" t="s">
        <v>440</v>
      </c>
      <c r="B1599" s="29" t="s">
        <v>441</v>
      </c>
      <c r="C1599" s="29" t="s">
        <v>765</v>
      </c>
      <c r="D1599" s="29" t="s">
        <v>1073</v>
      </c>
      <c r="E1599" s="29"/>
    </row>
    <row r="1600" spans="1:5">
      <c r="A1600" s="29" t="s">
        <v>440</v>
      </c>
      <c r="B1600" s="29" t="s">
        <v>441</v>
      </c>
      <c r="C1600" s="29" t="s">
        <v>798</v>
      </c>
      <c r="D1600" s="29" t="s">
        <v>1098</v>
      </c>
      <c r="E1600" s="29"/>
    </row>
    <row r="1601" spans="1:5">
      <c r="A1601" s="29" t="s">
        <v>440</v>
      </c>
      <c r="B1601" s="29" t="s">
        <v>441</v>
      </c>
      <c r="C1601" s="29" t="s">
        <v>798</v>
      </c>
      <c r="D1601" s="29" t="s">
        <v>1073</v>
      </c>
      <c r="E1601" s="29"/>
    </row>
    <row r="1602" spans="1:5">
      <c r="A1602" s="29" t="s">
        <v>440</v>
      </c>
      <c r="B1602" s="29" t="s">
        <v>441</v>
      </c>
      <c r="C1602" s="29" t="s">
        <v>798</v>
      </c>
      <c r="D1602" s="29" t="s">
        <v>1074</v>
      </c>
      <c r="E1602" s="29"/>
    </row>
    <row r="1603" spans="1:5">
      <c r="A1603" s="29" t="s">
        <v>440</v>
      </c>
      <c r="B1603" s="29" t="s">
        <v>441</v>
      </c>
      <c r="C1603" s="29" t="s">
        <v>804</v>
      </c>
      <c r="D1603" s="29" t="s">
        <v>1073</v>
      </c>
      <c r="E1603" s="29"/>
    </row>
    <row r="1604" spans="1:5">
      <c r="A1604" s="29" t="s">
        <v>440</v>
      </c>
      <c r="B1604" s="29" t="s">
        <v>441</v>
      </c>
      <c r="C1604" s="29" t="s">
        <v>1097</v>
      </c>
      <c r="D1604" s="29" t="s">
        <v>1077</v>
      </c>
      <c r="E1604" s="29"/>
    </row>
    <row r="1605" spans="1:5">
      <c r="A1605" s="29" t="s">
        <v>440</v>
      </c>
      <c r="B1605" s="29" t="s">
        <v>441</v>
      </c>
      <c r="C1605" s="29" t="s">
        <v>811</v>
      </c>
      <c r="D1605" s="29" t="s">
        <v>1073</v>
      </c>
      <c r="E1605" s="29"/>
    </row>
    <row r="1606" spans="1:5">
      <c r="A1606" s="29" t="s">
        <v>440</v>
      </c>
      <c r="B1606" s="29" t="s">
        <v>441</v>
      </c>
      <c r="C1606" s="29" t="s">
        <v>815</v>
      </c>
      <c r="D1606" s="29" t="s">
        <v>1073</v>
      </c>
      <c r="E1606" s="29"/>
    </row>
    <row r="1607" spans="1:5">
      <c r="A1607" s="29" t="s">
        <v>440</v>
      </c>
      <c r="B1607" s="29" t="s">
        <v>441</v>
      </c>
      <c r="C1607" s="29" t="s">
        <v>823</v>
      </c>
      <c r="D1607" s="29" t="s">
        <v>1073</v>
      </c>
      <c r="E1607" s="29"/>
    </row>
    <row r="1608" spans="1:5">
      <c r="A1608" s="29" t="s">
        <v>440</v>
      </c>
      <c r="B1608" s="29" t="s">
        <v>441</v>
      </c>
      <c r="C1608" s="29" t="s">
        <v>823</v>
      </c>
      <c r="D1608" s="29" t="s">
        <v>1074</v>
      </c>
      <c r="E1608" s="29"/>
    </row>
    <row r="1609" spans="1:5">
      <c r="A1609" s="29" t="s">
        <v>440</v>
      </c>
      <c r="B1609" s="29" t="s">
        <v>441</v>
      </c>
      <c r="C1609" s="29" t="s">
        <v>825</v>
      </c>
      <c r="D1609" s="29" t="s">
        <v>1073</v>
      </c>
      <c r="E1609" s="29"/>
    </row>
    <row r="1610" spans="1:5">
      <c r="A1610" s="29" t="s">
        <v>440</v>
      </c>
      <c r="B1610" s="29" t="s">
        <v>441</v>
      </c>
      <c r="C1610" s="29" t="s">
        <v>826</v>
      </c>
      <c r="D1610" s="29" t="s">
        <v>1073</v>
      </c>
      <c r="E1610" s="29"/>
    </row>
    <row r="1611" spans="1:5">
      <c r="A1611" s="29" t="s">
        <v>440</v>
      </c>
      <c r="B1611" s="29" t="s">
        <v>441</v>
      </c>
      <c r="C1611" s="29" t="s">
        <v>884</v>
      </c>
      <c r="D1611" s="29" t="s">
        <v>1073</v>
      </c>
      <c r="E1611" s="29"/>
    </row>
    <row r="1612" spans="1:5">
      <c r="A1612" s="29" t="s">
        <v>440</v>
      </c>
      <c r="B1612" s="29" t="s">
        <v>441</v>
      </c>
      <c r="C1612" s="29" t="s">
        <v>906</v>
      </c>
      <c r="D1612" s="29" t="s">
        <v>1073</v>
      </c>
      <c r="E1612" s="29"/>
    </row>
    <row r="1613" spans="1:5">
      <c r="A1613" s="29" t="s">
        <v>440</v>
      </c>
      <c r="B1613" s="29" t="s">
        <v>441</v>
      </c>
      <c r="C1613" s="29" t="s">
        <v>1096</v>
      </c>
      <c r="D1613" s="29" t="s">
        <v>1073</v>
      </c>
      <c r="E1613" s="29"/>
    </row>
    <row r="1614" spans="1:5">
      <c r="A1614" s="29" t="s">
        <v>440</v>
      </c>
      <c r="B1614" s="29" t="s">
        <v>441</v>
      </c>
      <c r="C1614" s="29" t="s">
        <v>1096</v>
      </c>
      <c r="D1614" s="29" t="s">
        <v>1074</v>
      </c>
      <c r="E1614" s="29"/>
    </row>
    <row r="1615" spans="1:5">
      <c r="A1615" s="29" t="s">
        <v>440</v>
      </c>
      <c r="B1615" s="29" t="s">
        <v>441</v>
      </c>
      <c r="C1615" s="29" t="s">
        <v>567</v>
      </c>
      <c r="D1615" s="29" t="s">
        <v>1073</v>
      </c>
      <c r="E1615" s="29"/>
    </row>
    <row r="1616" spans="1:5">
      <c r="A1616" s="29" t="s">
        <v>440</v>
      </c>
      <c r="B1616" s="29" t="s">
        <v>441</v>
      </c>
      <c r="C1616" s="29" t="s">
        <v>994</v>
      </c>
      <c r="D1616" s="29" t="s">
        <v>1093</v>
      </c>
      <c r="E1616" s="29"/>
    </row>
    <row r="1617" spans="1:5">
      <c r="A1617" s="29" t="s">
        <v>440</v>
      </c>
      <c r="B1617" s="29" t="s">
        <v>441</v>
      </c>
      <c r="C1617" s="29" t="s">
        <v>994</v>
      </c>
      <c r="D1617" s="29" t="s">
        <v>1074</v>
      </c>
      <c r="E1617" s="29"/>
    </row>
    <row r="1618" spans="1:5">
      <c r="A1618" s="29" t="s">
        <v>440</v>
      </c>
      <c r="B1618" s="29" t="s">
        <v>441</v>
      </c>
      <c r="C1618" s="29" t="s">
        <v>1094</v>
      </c>
      <c r="D1618" s="29" t="s">
        <v>1095</v>
      </c>
      <c r="E1618" s="29"/>
    </row>
    <row r="1619" spans="1:5">
      <c r="A1619" s="29" t="s">
        <v>440</v>
      </c>
      <c r="B1619" s="29" t="s">
        <v>441</v>
      </c>
      <c r="C1619" s="29" t="s">
        <v>1094</v>
      </c>
      <c r="D1619" s="29" t="s">
        <v>1093</v>
      </c>
      <c r="E1619" s="29"/>
    </row>
    <row r="1620" spans="1:5">
      <c r="A1620" s="29" t="s">
        <v>440</v>
      </c>
      <c r="B1620" s="29" t="s">
        <v>441</v>
      </c>
      <c r="C1620" s="29" t="s">
        <v>1011</v>
      </c>
      <c r="D1620" s="29" t="s">
        <v>1074</v>
      </c>
      <c r="E1620" s="29"/>
    </row>
    <row r="1621" spans="1:5">
      <c r="A1621" s="29" t="s">
        <v>442</v>
      </c>
      <c r="B1621" s="29" t="s">
        <v>443</v>
      </c>
      <c r="C1621" s="29" t="s">
        <v>1788</v>
      </c>
      <c r="D1621" s="29" t="s">
        <v>1074</v>
      </c>
      <c r="E1621" s="29"/>
    </row>
    <row r="1622" spans="1:5">
      <c r="A1622" s="29" t="s">
        <v>442</v>
      </c>
      <c r="B1622" s="29" t="s">
        <v>443</v>
      </c>
      <c r="C1622" s="29" t="s">
        <v>1789</v>
      </c>
      <c r="D1622" s="29" t="s">
        <v>1074</v>
      </c>
      <c r="E1622" s="29"/>
    </row>
    <row r="1623" spans="1:5">
      <c r="A1623" s="29" t="s">
        <v>442</v>
      </c>
      <c r="B1623" s="29" t="s">
        <v>443</v>
      </c>
      <c r="C1623" s="29" t="s">
        <v>1087</v>
      </c>
      <c r="D1623" s="29" t="s">
        <v>1073</v>
      </c>
      <c r="E1623" s="29"/>
    </row>
    <row r="1624" spans="1:5">
      <c r="A1624" s="29" t="s">
        <v>442</v>
      </c>
      <c r="B1624" s="29" t="s">
        <v>443</v>
      </c>
      <c r="C1624" s="29" t="s">
        <v>746</v>
      </c>
      <c r="D1624" s="29" t="s">
        <v>1074</v>
      </c>
      <c r="E1624" s="29"/>
    </row>
    <row r="1625" spans="1:5">
      <c r="A1625" s="29" t="s">
        <v>442</v>
      </c>
      <c r="B1625" s="29" t="s">
        <v>443</v>
      </c>
      <c r="C1625" s="29" t="s">
        <v>1086</v>
      </c>
      <c r="D1625" s="29" t="s">
        <v>1073</v>
      </c>
      <c r="E1625" s="29"/>
    </row>
    <row r="1626" spans="1:5">
      <c r="A1626" s="29" t="s">
        <v>442</v>
      </c>
      <c r="B1626" s="29" t="s">
        <v>443</v>
      </c>
      <c r="C1626" s="29" t="s">
        <v>913</v>
      </c>
      <c r="D1626" s="29" t="s">
        <v>1073</v>
      </c>
      <c r="E1626" s="29"/>
    </row>
    <row r="1627" spans="1:5">
      <c r="A1627" s="29" t="s">
        <v>442</v>
      </c>
      <c r="B1627" s="29" t="s">
        <v>443</v>
      </c>
      <c r="C1627" s="29" t="s">
        <v>976</v>
      </c>
      <c r="D1627" s="29" t="s">
        <v>1073</v>
      </c>
      <c r="E1627" s="29"/>
    </row>
    <row r="1628" spans="1:5">
      <c r="A1628" s="29" t="s">
        <v>442</v>
      </c>
      <c r="B1628" s="29" t="s">
        <v>443</v>
      </c>
      <c r="C1628" s="29" t="s">
        <v>1083</v>
      </c>
      <c r="D1628" s="29" t="s">
        <v>1073</v>
      </c>
      <c r="E1628" s="29"/>
    </row>
    <row r="1629" spans="1:5">
      <c r="A1629" s="29" t="s">
        <v>442</v>
      </c>
      <c r="B1629" s="29" t="s">
        <v>443</v>
      </c>
      <c r="C1629" s="29" t="s">
        <v>1081</v>
      </c>
      <c r="D1629" s="29" t="s">
        <v>1074</v>
      </c>
      <c r="E1629" s="29">
        <v>450</v>
      </c>
    </row>
    <row r="1630" spans="1:5">
      <c r="A1630" s="29" t="s">
        <v>444</v>
      </c>
      <c r="B1630" s="29" t="s">
        <v>445</v>
      </c>
      <c r="C1630" s="29" t="s">
        <v>687</v>
      </c>
      <c r="D1630" s="29" t="s">
        <v>1675</v>
      </c>
      <c r="E1630" s="29"/>
    </row>
    <row r="1631" spans="1:5">
      <c r="A1631" s="29" t="s">
        <v>444</v>
      </c>
      <c r="B1631" s="29" t="s">
        <v>445</v>
      </c>
      <c r="C1631" s="29" t="s">
        <v>1676</v>
      </c>
      <c r="D1631" s="29" t="s">
        <v>1080</v>
      </c>
      <c r="E1631" s="29"/>
    </row>
    <row r="1632" spans="1:5">
      <c r="A1632" s="29" t="s">
        <v>444</v>
      </c>
      <c r="B1632" s="29" t="s">
        <v>445</v>
      </c>
      <c r="C1632" s="29" t="s">
        <v>1665</v>
      </c>
      <c r="D1632" s="29" t="s">
        <v>1703</v>
      </c>
      <c r="E1632" s="29"/>
    </row>
    <row r="1633" spans="1:5">
      <c r="A1633" s="29" t="s">
        <v>444</v>
      </c>
      <c r="B1633" s="29" t="s">
        <v>445</v>
      </c>
      <c r="C1633" s="29" t="s">
        <v>733</v>
      </c>
      <c r="D1633" s="29" t="s">
        <v>1074</v>
      </c>
      <c r="E1633" s="29"/>
    </row>
    <row r="1634" spans="1:5">
      <c r="A1634" s="29" t="s">
        <v>444</v>
      </c>
      <c r="B1634" s="29" t="s">
        <v>445</v>
      </c>
      <c r="C1634" s="29" t="s">
        <v>551</v>
      </c>
      <c r="D1634" s="29" t="s">
        <v>1075</v>
      </c>
      <c r="E1634" s="29"/>
    </row>
    <row r="1635" spans="1:5">
      <c r="A1635" s="29" t="s">
        <v>444</v>
      </c>
      <c r="B1635" s="29" t="s">
        <v>445</v>
      </c>
      <c r="C1635" s="29" t="s">
        <v>813</v>
      </c>
      <c r="D1635" s="29" t="s">
        <v>1080</v>
      </c>
      <c r="E1635" s="29"/>
    </row>
    <row r="1636" spans="1:5">
      <c r="A1636" s="29" t="s">
        <v>444</v>
      </c>
      <c r="B1636" s="29" t="s">
        <v>445</v>
      </c>
      <c r="C1636" s="29" t="s">
        <v>819</v>
      </c>
      <c r="D1636" s="29" t="s">
        <v>1073</v>
      </c>
      <c r="E1636" s="29"/>
    </row>
    <row r="1637" spans="1:5">
      <c r="A1637" s="29" t="s">
        <v>444</v>
      </c>
      <c r="B1637" s="29" t="s">
        <v>445</v>
      </c>
      <c r="C1637" s="29" t="s">
        <v>819</v>
      </c>
      <c r="D1637" s="29" t="s">
        <v>1074</v>
      </c>
      <c r="E1637" s="29"/>
    </row>
    <row r="1638" spans="1:5">
      <c r="A1638" s="29" t="s">
        <v>446</v>
      </c>
      <c r="B1638" s="29" t="s">
        <v>447</v>
      </c>
      <c r="C1638" s="29" t="s">
        <v>1680</v>
      </c>
      <c r="D1638" s="29" t="s">
        <v>1681</v>
      </c>
      <c r="E1638" s="29"/>
    </row>
    <row r="1639" spans="1:5">
      <c r="A1639" s="29" t="s">
        <v>446</v>
      </c>
      <c r="B1639" s="29" t="s">
        <v>447</v>
      </c>
      <c r="C1639" s="29" t="s">
        <v>520</v>
      </c>
      <c r="D1639" s="29" t="s">
        <v>1075</v>
      </c>
      <c r="E1639" s="29"/>
    </row>
    <row r="1640" spans="1:5">
      <c r="A1640" s="29" t="s">
        <v>446</v>
      </c>
      <c r="B1640" s="29" t="s">
        <v>447</v>
      </c>
      <c r="C1640" s="29" t="s">
        <v>531</v>
      </c>
      <c r="D1640" s="29" t="s">
        <v>1074</v>
      </c>
      <c r="E1640" s="29"/>
    </row>
    <row r="1641" spans="1:5">
      <c r="A1641" s="29" t="s">
        <v>446</v>
      </c>
      <c r="B1641" s="29" t="s">
        <v>447</v>
      </c>
      <c r="C1641" s="29" t="s">
        <v>807</v>
      </c>
      <c r="D1641" s="29" t="s">
        <v>1077</v>
      </c>
      <c r="E1641" s="29"/>
    </row>
    <row r="1642" spans="1:5">
      <c r="A1642" s="29" t="s">
        <v>446</v>
      </c>
      <c r="B1642" s="29" t="s">
        <v>447</v>
      </c>
      <c r="C1642" s="29" t="s">
        <v>553</v>
      </c>
      <c r="D1642" s="29" t="s">
        <v>1075</v>
      </c>
      <c r="E1642" s="29"/>
    </row>
    <row r="1643" spans="1:5">
      <c r="A1643" s="29" t="s">
        <v>446</v>
      </c>
      <c r="B1643" s="29" t="s">
        <v>447</v>
      </c>
      <c r="C1643" s="29" t="s">
        <v>852</v>
      </c>
      <c r="D1643" s="29" t="s">
        <v>1074</v>
      </c>
      <c r="E1643" s="29"/>
    </row>
    <row r="1644" spans="1:5">
      <c r="A1644" s="29" t="s">
        <v>446</v>
      </c>
      <c r="B1644" s="29" t="s">
        <v>447</v>
      </c>
      <c r="C1644" s="29" t="s">
        <v>1007</v>
      </c>
      <c r="D1644" s="29" t="s">
        <v>1073</v>
      </c>
      <c r="E1644" s="29">
        <v>203</v>
      </c>
    </row>
  </sheetData>
  <autoFilter ref="A23:E1644"/>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107"/>
  <sheetViews>
    <sheetView workbookViewId="0">
      <selection activeCell="A107" sqref="A107"/>
    </sheetView>
  </sheetViews>
  <sheetFormatPr baseColWidth="10" defaultRowHeight="14" x14ac:dyDescent="0"/>
  <sheetData>
    <row r="1" spans="1:2">
      <c r="A1" s="44" t="s">
        <v>31</v>
      </c>
      <c r="B1" s="44" t="s">
        <v>2257</v>
      </c>
    </row>
    <row r="2" spans="1:2">
      <c r="A2" s="20" t="s">
        <v>228</v>
      </c>
      <c r="B2" s="19"/>
    </row>
    <row r="3" spans="1:2">
      <c r="A3" s="20" t="s">
        <v>230</v>
      </c>
      <c r="B3" s="19"/>
    </row>
    <row r="4" spans="1:2">
      <c r="A4" s="20" t="s">
        <v>232</v>
      </c>
      <c r="B4" s="19"/>
    </row>
    <row r="5" spans="1:2">
      <c r="A5" s="20" t="s">
        <v>234</v>
      </c>
      <c r="B5" s="19"/>
    </row>
    <row r="6" spans="1:2">
      <c r="A6" s="20" t="s">
        <v>236</v>
      </c>
      <c r="B6" s="19"/>
    </row>
    <row r="7" spans="1:2">
      <c r="A7" s="20" t="s">
        <v>238</v>
      </c>
      <c r="B7" s="19"/>
    </row>
    <row r="8" spans="1:2">
      <c r="A8" s="20" t="s">
        <v>240</v>
      </c>
      <c r="B8" s="19"/>
    </row>
    <row r="9" spans="1:2">
      <c r="A9" s="20" t="s">
        <v>242</v>
      </c>
      <c r="B9" s="19"/>
    </row>
    <row r="10" spans="1:2">
      <c r="A10" s="20" t="s">
        <v>244</v>
      </c>
      <c r="B10" s="19"/>
    </row>
    <row r="11" spans="1:2">
      <c r="A11" s="20" t="s">
        <v>246</v>
      </c>
      <c r="B11" s="19">
        <v>300</v>
      </c>
    </row>
    <row r="12" spans="1:2">
      <c r="A12" s="20" t="s">
        <v>248</v>
      </c>
      <c r="B12" s="19">
        <v>52.21</v>
      </c>
    </row>
    <row r="13" spans="1:2">
      <c r="A13" s="20" t="s">
        <v>250</v>
      </c>
      <c r="B13" s="19">
        <v>3195</v>
      </c>
    </row>
    <row r="14" spans="1:2">
      <c r="A14" s="20" t="s">
        <v>252</v>
      </c>
      <c r="B14" s="19">
        <v>20</v>
      </c>
    </row>
    <row r="15" spans="1:2">
      <c r="A15" s="20" t="s">
        <v>254</v>
      </c>
      <c r="B15" s="19">
        <v>52.2</v>
      </c>
    </row>
    <row r="16" spans="1:2">
      <c r="A16" s="20" t="s">
        <v>256</v>
      </c>
      <c r="B16" s="19"/>
    </row>
    <row r="17" spans="1:2">
      <c r="A17" s="20" t="s">
        <v>258</v>
      </c>
      <c r="B17" s="19"/>
    </row>
    <row r="18" spans="1:2">
      <c r="A18" s="20" t="s">
        <v>260</v>
      </c>
      <c r="B18" s="19">
        <v>540.34999999999991</v>
      </c>
    </row>
    <row r="19" spans="1:2">
      <c r="A19" s="20" t="s">
        <v>262</v>
      </c>
      <c r="B19" s="19"/>
    </row>
    <row r="20" spans="1:2">
      <c r="A20" s="20" t="s">
        <v>264</v>
      </c>
      <c r="B20" s="19">
        <v>4075</v>
      </c>
    </row>
    <row r="21" spans="1:2">
      <c r="A21" s="20" t="s">
        <v>266</v>
      </c>
      <c r="B21" s="19"/>
    </row>
    <row r="22" spans="1:2">
      <c r="A22" s="20" t="s">
        <v>268</v>
      </c>
      <c r="B22" s="19">
        <v>423</v>
      </c>
    </row>
    <row r="23" spans="1:2">
      <c r="A23" s="20" t="s">
        <v>270</v>
      </c>
      <c r="B23" s="19"/>
    </row>
    <row r="24" spans="1:2">
      <c r="A24" s="20" t="s">
        <v>272</v>
      </c>
      <c r="B24" s="19"/>
    </row>
    <row r="25" spans="1:2">
      <c r="A25" s="20" t="s">
        <v>274</v>
      </c>
      <c r="B25" s="19">
        <v>726.51</v>
      </c>
    </row>
    <row r="26" spans="1:2">
      <c r="A26" s="20" t="s">
        <v>276</v>
      </c>
      <c r="B26" s="19"/>
    </row>
    <row r="27" spans="1:2">
      <c r="A27" s="20" t="s">
        <v>280</v>
      </c>
      <c r="B27" s="19"/>
    </row>
    <row r="28" spans="1:2">
      <c r="A28" s="20" t="s">
        <v>282</v>
      </c>
      <c r="B28" s="19"/>
    </row>
    <row r="29" spans="1:2">
      <c r="A29" s="20" t="s">
        <v>284</v>
      </c>
      <c r="B29" s="19">
        <v>200.32</v>
      </c>
    </row>
    <row r="30" spans="1:2">
      <c r="A30" s="20" t="s">
        <v>286</v>
      </c>
      <c r="B30" s="19"/>
    </row>
    <row r="31" spans="1:2">
      <c r="A31" s="20" t="s">
        <v>288</v>
      </c>
      <c r="B31" s="19"/>
    </row>
    <row r="32" spans="1:2">
      <c r="A32" s="20" t="s">
        <v>290</v>
      </c>
      <c r="B32" s="19">
        <v>19.149999999999999</v>
      </c>
    </row>
    <row r="33" spans="1:2">
      <c r="A33" s="20" t="s">
        <v>292</v>
      </c>
      <c r="B33" s="19"/>
    </row>
    <row r="34" spans="1:2">
      <c r="A34" s="20" t="s">
        <v>294</v>
      </c>
      <c r="B34" s="19"/>
    </row>
    <row r="35" spans="1:2">
      <c r="A35" s="20" t="s">
        <v>296</v>
      </c>
      <c r="B35" s="19"/>
    </row>
    <row r="36" spans="1:2">
      <c r="A36" s="20" t="s">
        <v>298</v>
      </c>
      <c r="B36" s="19"/>
    </row>
    <row r="37" spans="1:2">
      <c r="A37" s="20" t="s">
        <v>300</v>
      </c>
      <c r="B37" s="19">
        <v>3142.34</v>
      </c>
    </row>
    <row r="38" spans="1:2">
      <c r="A38" s="20" t="s">
        <v>302</v>
      </c>
      <c r="B38" s="19">
        <v>2910</v>
      </c>
    </row>
    <row r="39" spans="1:2">
      <c r="A39" s="20" t="s">
        <v>304</v>
      </c>
      <c r="B39" s="19"/>
    </row>
    <row r="40" spans="1:2">
      <c r="A40" s="20" t="s">
        <v>306</v>
      </c>
      <c r="B40" s="19"/>
    </row>
    <row r="41" spans="1:2">
      <c r="A41" s="20" t="s">
        <v>310</v>
      </c>
      <c r="B41" s="19"/>
    </row>
    <row r="42" spans="1:2">
      <c r="A42" s="20" t="s">
        <v>312</v>
      </c>
      <c r="B42" s="19"/>
    </row>
    <row r="43" spans="1:2">
      <c r="A43" s="20" t="s">
        <v>314</v>
      </c>
      <c r="B43" s="19">
        <v>16</v>
      </c>
    </row>
    <row r="44" spans="1:2">
      <c r="A44" s="20" t="s">
        <v>316</v>
      </c>
      <c r="B44" s="19"/>
    </row>
    <row r="45" spans="1:2">
      <c r="A45" s="20" t="s">
        <v>318</v>
      </c>
      <c r="B45" s="19"/>
    </row>
    <row r="46" spans="1:2">
      <c r="A46" s="20" t="s">
        <v>320</v>
      </c>
      <c r="B46" s="19"/>
    </row>
    <row r="47" spans="1:2">
      <c r="A47" s="20" t="s">
        <v>322</v>
      </c>
      <c r="B47" s="19">
        <v>8117.36</v>
      </c>
    </row>
    <row r="48" spans="1:2">
      <c r="A48" s="20" t="s">
        <v>324</v>
      </c>
      <c r="B48" s="19">
        <v>20000.54</v>
      </c>
    </row>
    <row r="49" spans="1:2">
      <c r="A49" s="20" t="s">
        <v>326</v>
      </c>
      <c r="B49" s="19"/>
    </row>
    <row r="50" spans="1:2">
      <c r="A50" s="20" t="s">
        <v>328</v>
      </c>
      <c r="B50" s="19">
        <v>2905.59</v>
      </c>
    </row>
    <row r="51" spans="1:2">
      <c r="A51" s="20" t="s">
        <v>330</v>
      </c>
      <c r="B51" s="19"/>
    </row>
    <row r="52" spans="1:2">
      <c r="A52" s="20" t="s">
        <v>332</v>
      </c>
      <c r="B52" s="19">
        <v>15.370000000000001</v>
      </c>
    </row>
    <row r="53" spans="1:2">
      <c r="A53" s="20" t="s">
        <v>334</v>
      </c>
      <c r="B53" s="19"/>
    </row>
    <row r="54" spans="1:2">
      <c r="A54" s="20" t="s">
        <v>336</v>
      </c>
      <c r="B54" s="19"/>
    </row>
    <row r="55" spans="1:2">
      <c r="A55" s="20" t="s">
        <v>338</v>
      </c>
      <c r="B55" s="19">
        <v>6163.23</v>
      </c>
    </row>
    <row r="56" spans="1:2">
      <c r="A56" s="20" t="s">
        <v>340</v>
      </c>
      <c r="B56" s="19"/>
    </row>
    <row r="57" spans="1:2">
      <c r="A57" s="20" t="s">
        <v>342</v>
      </c>
      <c r="B57" s="19"/>
    </row>
    <row r="58" spans="1:2">
      <c r="A58" s="20" t="s">
        <v>344</v>
      </c>
      <c r="B58" s="19"/>
    </row>
    <row r="59" spans="1:2">
      <c r="A59" s="20" t="s">
        <v>346</v>
      </c>
      <c r="B59" s="19"/>
    </row>
    <row r="60" spans="1:2">
      <c r="A60" s="20" t="s">
        <v>348</v>
      </c>
      <c r="B60" s="19"/>
    </row>
    <row r="61" spans="1:2">
      <c r="A61" s="20" t="s">
        <v>350</v>
      </c>
      <c r="B61" s="19"/>
    </row>
    <row r="62" spans="1:2">
      <c r="A62" s="20" t="s">
        <v>352</v>
      </c>
      <c r="B62" s="19">
        <v>467.63000000000005</v>
      </c>
    </row>
    <row r="63" spans="1:2">
      <c r="A63" s="20" t="s">
        <v>354</v>
      </c>
      <c r="B63" s="19"/>
    </row>
    <row r="64" spans="1:2">
      <c r="A64" s="20" t="s">
        <v>356</v>
      </c>
      <c r="B64" s="19"/>
    </row>
    <row r="65" spans="1:2">
      <c r="A65" s="20" t="s">
        <v>358</v>
      </c>
      <c r="B65" s="19">
        <v>554</v>
      </c>
    </row>
    <row r="66" spans="1:2">
      <c r="A66" s="20" t="s">
        <v>360</v>
      </c>
      <c r="B66" s="19">
        <v>1788.2</v>
      </c>
    </row>
    <row r="67" spans="1:2">
      <c r="A67" s="20" t="s">
        <v>362</v>
      </c>
      <c r="B67" s="19"/>
    </row>
    <row r="68" spans="1:2">
      <c r="A68" s="20" t="s">
        <v>364</v>
      </c>
      <c r="B68" s="19"/>
    </row>
    <row r="69" spans="1:2">
      <c r="A69" s="20" t="s">
        <v>366</v>
      </c>
      <c r="B69" s="19">
        <v>405</v>
      </c>
    </row>
    <row r="70" spans="1:2">
      <c r="A70" s="20" t="s">
        <v>370</v>
      </c>
      <c r="B70" s="19">
        <v>877.77</v>
      </c>
    </row>
    <row r="71" spans="1:2">
      <c r="A71" s="20" t="s">
        <v>374</v>
      </c>
      <c r="B71" s="19"/>
    </row>
    <row r="72" spans="1:2">
      <c r="A72" s="20" t="s">
        <v>376</v>
      </c>
      <c r="B72" s="19">
        <v>700</v>
      </c>
    </row>
    <row r="73" spans="1:2">
      <c r="A73" s="20" t="s">
        <v>378</v>
      </c>
      <c r="B73" s="19"/>
    </row>
    <row r="74" spans="1:2">
      <c r="A74" s="20" t="s">
        <v>380</v>
      </c>
      <c r="B74" s="19">
        <v>232.2</v>
      </c>
    </row>
    <row r="75" spans="1:2">
      <c r="A75" s="20" t="s">
        <v>382</v>
      </c>
      <c r="B75" s="19">
        <v>1166</v>
      </c>
    </row>
    <row r="76" spans="1:2">
      <c r="A76" s="20" t="s">
        <v>384</v>
      </c>
      <c r="B76" s="19">
        <v>1395.1399999999999</v>
      </c>
    </row>
    <row r="77" spans="1:2">
      <c r="A77" s="20" t="s">
        <v>386</v>
      </c>
      <c r="B77" s="19"/>
    </row>
    <row r="78" spans="1:2">
      <c r="A78" s="20" t="s">
        <v>388</v>
      </c>
      <c r="B78" s="19">
        <v>679</v>
      </c>
    </row>
    <row r="79" spans="1:2">
      <c r="A79" s="20" t="s">
        <v>390</v>
      </c>
      <c r="B79" s="19">
        <v>472</v>
      </c>
    </row>
    <row r="80" spans="1:2">
      <c r="A80" s="20" t="s">
        <v>392</v>
      </c>
      <c r="B80" s="19"/>
    </row>
    <row r="81" spans="1:2">
      <c r="A81" s="20" t="s">
        <v>394</v>
      </c>
      <c r="B81" s="19"/>
    </row>
    <row r="82" spans="1:2">
      <c r="A82" s="20" t="s">
        <v>396</v>
      </c>
      <c r="B82" s="19">
        <v>240.24</v>
      </c>
    </row>
    <row r="83" spans="1:2">
      <c r="A83" s="20" t="s">
        <v>398</v>
      </c>
      <c r="B83" s="19"/>
    </row>
    <row r="84" spans="1:2">
      <c r="A84" s="20" t="s">
        <v>400</v>
      </c>
      <c r="B84" s="19"/>
    </row>
    <row r="85" spans="1:2">
      <c r="A85" s="20" t="s">
        <v>402</v>
      </c>
      <c r="B85" s="19"/>
    </row>
    <row r="86" spans="1:2">
      <c r="A86" s="20" t="s">
        <v>404</v>
      </c>
      <c r="B86" s="19"/>
    </row>
    <row r="87" spans="1:2">
      <c r="A87" s="20" t="s">
        <v>406</v>
      </c>
      <c r="B87" s="19">
        <v>14.5</v>
      </c>
    </row>
    <row r="88" spans="1:2">
      <c r="A88" s="20" t="s">
        <v>408</v>
      </c>
      <c r="B88" s="19"/>
    </row>
    <row r="89" spans="1:2">
      <c r="A89" s="20" t="s">
        <v>410</v>
      </c>
      <c r="B89" s="19">
        <v>566.55999999999995</v>
      </c>
    </row>
    <row r="90" spans="1:2">
      <c r="A90" s="20" t="s">
        <v>412</v>
      </c>
      <c r="B90" s="19">
        <v>617.57000000000005</v>
      </c>
    </row>
    <row r="91" spans="1:2">
      <c r="A91" s="20" t="s">
        <v>414</v>
      </c>
      <c r="B91" s="19"/>
    </row>
    <row r="92" spans="1:2">
      <c r="A92" s="20" t="s">
        <v>416</v>
      </c>
      <c r="B92" s="19"/>
    </row>
    <row r="93" spans="1:2">
      <c r="A93" s="20" t="s">
        <v>418</v>
      </c>
      <c r="B93" s="19"/>
    </row>
    <row r="94" spans="1:2">
      <c r="A94" s="20" t="s">
        <v>420</v>
      </c>
      <c r="B94" s="19"/>
    </row>
    <row r="95" spans="1:2">
      <c r="A95" s="20" t="s">
        <v>422</v>
      </c>
      <c r="B95" s="19"/>
    </row>
    <row r="96" spans="1:2">
      <c r="A96" s="20" t="s">
        <v>424</v>
      </c>
      <c r="B96" s="19"/>
    </row>
    <row r="97" spans="1:2">
      <c r="A97" s="20" t="s">
        <v>426</v>
      </c>
      <c r="B97" s="19">
        <v>74.08</v>
      </c>
    </row>
    <row r="98" spans="1:2">
      <c r="A98" s="20" t="s">
        <v>428</v>
      </c>
      <c r="B98" s="19"/>
    </row>
    <row r="99" spans="1:2">
      <c r="A99" s="20" t="s">
        <v>430</v>
      </c>
      <c r="B99" s="19"/>
    </row>
    <row r="100" spans="1:2">
      <c r="A100" s="20" t="s">
        <v>432</v>
      </c>
      <c r="B100" s="19"/>
    </row>
    <row r="101" spans="1:2">
      <c r="A101" s="20" t="s">
        <v>434</v>
      </c>
      <c r="B101" s="19">
        <v>3382</v>
      </c>
    </row>
    <row r="102" spans="1:2">
      <c r="A102" s="20" t="s">
        <v>436</v>
      </c>
      <c r="B102" s="19">
        <v>14676</v>
      </c>
    </row>
    <row r="103" spans="1:2">
      <c r="A103" s="20" t="s">
        <v>438</v>
      </c>
      <c r="B103" s="19">
        <v>761.80000000000007</v>
      </c>
    </row>
    <row r="104" spans="1:2">
      <c r="A104" s="20" t="s">
        <v>440</v>
      </c>
      <c r="B104" s="19"/>
    </row>
    <row r="105" spans="1:2">
      <c r="A105" s="20" t="s">
        <v>442</v>
      </c>
      <c r="B105" s="19"/>
    </row>
    <row r="106" spans="1:2">
      <c r="A106" s="20" t="s">
        <v>444</v>
      </c>
      <c r="B106" s="19"/>
    </row>
    <row r="107" spans="1:2">
      <c r="A107" s="20" t="s">
        <v>446</v>
      </c>
      <c r="B107" s="19">
        <v>203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sheetPr>
  <dimension ref="B1:L647"/>
  <sheetViews>
    <sheetView zoomScale="85" zoomScaleNormal="115" zoomScalePageLayoutView="115" workbookViewId="0">
      <pane ySplit="5" topLeftCell="A6" activePane="bottomLeft" state="frozen"/>
      <selection activeCell="J31" sqref="J31"/>
      <selection pane="bottomLeft" activeCell="H15" sqref="H15"/>
    </sheetView>
  </sheetViews>
  <sheetFormatPr baseColWidth="10" defaultColWidth="11.5" defaultRowHeight="14" x14ac:dyDescent="0"/>
  <cols>
    <col min="1" max="1" width="5" style="2" customWidth="1"/>
    <col min="2" max="2" width="11.6640625" style="1" customWidth="1"/>
    <col min="3" max="3" width="11.5" style="1"/>
    <col min="4" max="4" width="101.1640625" style="54" customWidth="1"/>
    <col min="5" max="5" width="36.33203125" style="1" customWidth="1"/>
    <col min="6" max="6" width="1.5" style="2" customWidth="1"/>
    <col min="7" max="7" width="14" style="2" customWidth="1"/>
    <col min="8" max="8" width="10.5" style="13" customWidth="1"/>
    <col min="9" max="16384" width="11.5" style="2"/>
  </cols>
  <sheetData>
    <row r="1" spans="2:8" ht="17" customHeight="1">
      <c r="B1" s="32"/>
      <c r="C1" s="130"/>
      <c r="D1" s="130"/>
      <c r="E1" s="130"/>
    </row>
    <row r="2" spans="2:8">
      <c r="B2" s="128" t="s">
        <v>214</v>
      </c>
      <c r="C2" s="128"/>
      <c r="D2" s="128"/>
      <c r="E2" s="128"/>
    </row>
    <row r="3" spans="2:8">
      <c r="B3" s="128"/>
      <c r="C3" s="128"/>
      <c r="D3" s="128"/>
      <c r="E3" s="128"/>
    </row>
    <row r="4" spans="2:8" ht="6" customHeight="1">
      <c r="H4" s="129" t="s">
        <v>1857</v>
      </c>
    </row>
    <row r="5" spans="2:8" ht="29.5" customHeight="1">
      <c r="B5" s="4" t="s">
        <v>2</v>
      </c>
      <c r="C5" s="4" t="s">
        <v>0</v>
      </c>
      <c r="D5" s="55" t="s">
        <v>1</v>
      </c>
      <c r="E5" s="4" t="s">
        <v>3</v>
      </c>
      <c r="G5" s="26" t="s">
        <v>2376</v>
      </c>
      <c r="H5" s="129"/>
    </row>
    <row r="6" spans="2:8" ht="32" customHeight="1">
      <c r="B6" s="14">
        <v>0</v>
      </c>
      <c r="C6" s="15" t="s">
        <v>1798</v>
      </c>
      <c r="D6" s="45" t="s">
        <v>1797</v>
      </c>
      <c r="E6" s="14" t="s">
        <v>1799</v>
      </c>
      <c r="G6" s="26"/>
      <c r="H6" s="37" t="s">
        <v>1843</v>
      </c>
    </row>
    <row r="7" spans="2:8" ht="32" customHeight="1">
      <c r="B7" s="14">
        <v>0</v>
      </c>
      <c r="C7" s="15" t="s">
        <v>1796</v>
      </c>
      <c r="D7" s="45" t="s">
        <v>1825</v>
      </c>
      <c r="E7" s="14" t="s">
        <v>1799</v>
      </c>
      <c r="G7" s="26"/>
      <c r="H7" s="37" t="s">
        <v>1843</v>
      </c>
    </row>
    <row r="8" spans="2:8" ht="32" customHeight="1">
      <c r="B8" s="14">
        <v>0</v>
      </c>
      <c r="C8" s="15" t="s">
        <v>1070</v>
      </c>
      <c r="D8" s="75" t="s">
        <v>1964</v>
      </c>
      <c r="E8" s="14" t="s">
        <v>1799</v>
      </c>
      <c r="G8" s="26"/>
      <c r="H8" s="37" t="s">
        <v>1843</v>
      </c>
    </row>
    <row r="9" spans="2:8" ht="32" customHeight="1">
      <c r="B9" s="14">
        <v>0</v>
      </c>
      <c r="C9" s="15" t="s">
        <v>1963</v>
      </c>
      <c r="D9" s="75" t="s">
        <v>1965</v>
      </c>
      <c r="E9" s="14" t="s">
        <v>1799</v>
      </c>
      <c r="G9" s="26"/>
      <c r="H9" s="37" t="s">
        <v>1843</v>
      </c>
    </row>
    <row r="10" spans="2:8" ht="32" customHeight="1">
      <c r="B10" s="14">
        <v>1</v>
      </c>
      <c r="C10" s="15" t="s">
        <v>1943</v>
      </c>
      <c r="D10" s="45" t="s">
        <v>6</v>
      </c>
      <c r="E10" s="53" t="s">
        <v>5</v>
      </c>
      <c r="G10" s="2" t="s">
        <v>1098</v>
      </c>
      <c r="H10" s="37" t="s">
        <v>1843</v>
      </c>
    </row>
    <row r="11" spans="2:8" ht="32" customHeight="1">
      <c r="B11" s="14">
        <v>1</v>
      </c>
      <c r="C11" s="15" t="s">
        <v>200</v>
      </c>
      <c r="D11" s="45" t="s">
        <v>8</v>
      </c>
      <c r="E11" s="53" t="s">
        <v>5</v>
      </c>
      <c r="G11" s="2" t="s">
        <v>2377</v>
      </c>
      <c r="H11" s="37" t="s">
        <v>1843</v>
      </c>
    </row>
    <row r="12" spans="2:8" ht="32" customHeight="1">
      <c r="B12" s="14">
        <v>1</v>
      </c>
      <c r="C12" s="15" t="s">
        <v>201</v>
      </c>
      <c r="D12" s="45" t="s">
        <v>7</v>
      </c>
      <c r="E12" s="53" t="s">
        <v>5</v>
      </c>
      <c r="G12" s="2" t="s">
        <v>2377</v>
      </c>
      <c r="H12" s="37" t="s">
        <v>1843</v>
      </c>
    </row>
    <row r="13" spans="2:8" ht="32" customHeight="1">
      <c r="B13" s="14">
        <v>1</v>
      </c>
      <c r="C13" s="15" t="s">
        <v>198</v>
      </c>
      <c r="D13" s="45" t="s">
        <v>457</v>
      </c>
      <c r="E13" s="53" t="s">
        <v>9</v>
      </c>
      <c r="G13" s="2" t="s">
        <v>2378</v>
      </c>
      <c r="H13" s="37" t="s">
        <v>1843</v>
      </c>
    </row>
    <row r="14" spans="2:8" ht="32" customHeight="1">
      <c r="B14" s="14">
        <v>1</v>
      </c>
      <c r="C14" s="15" t="s">
        <v>202</v>
      </c>
      <c r="D14" s="45" t="s">
        <v>10</v>
      </c>
      <c r="E14" s="53" t="s">
        <v>13</v>
      </c>
      <c r="G14" s="2" t="s">
        <v>2378</v>
      </c>
      <c r="H14" s="37" t="s">
        <v>1843</v>
      </c>
    </row>
    <row r="15" spans="2:8" ht="32" customHeight="1">
      <c r="B15" s="14">
        <v>1</v>
      </c>
      <c r="C15" s="15" t="s">
        <v>461</v>
      </c>
      <c r="D15" s="45" t="s">
        <v>1832</v>
      </c>
      <c r="E15" s="53" t="s">
        <v>5</v>
      </c>
      <c r="G15" s="2" t="s">
        <v>2377</v>
      </c>
      <c r="H15" s="37" t="s">
        <v>1843</v>
      </c>
    </row>
    <row r="16" spans="2:8" ht="32" customHeight="1">
      <c r="B16" s="14">
        <v>2</v>
      </c>
      <c r="C16" s="15" t="s">
        <v>204</v>
      </c>
      <c r="D16" s="45" t="s">
        <v>1928</v>
      </c>
      <c r="E16" s="53" t="s">
        <v>5</v>
      </c>
      <c r="G16" s="2" t="s">
        <v>2377</v>
      </c>
      <c r="H16" s="37" t="s">
        <v>1843</v>
      </c>
    </row>
    <row r="17" spans="2:12" ht="32" customHeight="1">
      <c r="B17" s="14">
        <v>2</v>
      </c>
      <c r="C17" s="15" t="s">
        <v>209</v>
      </c>
      <c r="D17" s="45" t="s">
        <v>1929</v>
      </c>
      <c r="E17" s="53" t="s">
        <v>5</v>
      </c>
      <c r="G17" s="2" t="s">
        <v>2377</v>
      </c>
      <c r="H17" s="37" t="s">
        <v>1843</v>
      </c>
    </row>
    <row r="18" spans="2:12" ht="32" customHeight="1">
      <c r="B18" s="14">
        <v>2</v>
      </c>
      <c r="C18" s="15" t="s">
        <v>210</v>
      </c>
      <c r="D18" s="45" t="s">
        <v>1930</v>
      </c>
      <c r="E18" s="53" t="s">
        <v>5</v>
      </c>
      <c r="G18" s="2" t="s">
        <v>2377</v>
      </c>
      <c r="H18" s="37" t="s">
        <v>1843</v>
      </c>
    </row>
    <row r="19" spans="2:12" ht="32" customHeight="1">
      <c r="B19" s="14">
        <v>2</v>
      </c>
      <c r="C19" s="15" t="s">
        <v>1853</v>
      </c>
      <c r="D19" s="45" t="s">
        <v>207</v>
      </c>
      <c r="E19" s="14" t="s">
        <v>11</v>
      </c>
      <c r="G19" s="2" t="s">
        <v>2377</v>
      </c>
      <c r="H19" s="37" t="s">
        <v>1843</v>
      </c>
    </row>
    <row r="20" spans="2:12" ht="32" customHeight="1">
      <c r="B20" s="14">
        <v>2</v>
      </c>
      <c r="C20" s="15" t="s">
        <v>1854</v>
      </c>
      <c r="D20" s="45" t="s">
        <v>12</v>
      </c>
      <c r="E20" s="14" t="s">
        <v>11</v>
      </c>
      <c r="G20" s="2" t="s">
        <v>2377</v>
      </c>
      <c r="H20" s="37" t="s">
        <v>1843</v>
      </c>
    </row>
    <row r="21" spans="2:12" ht="41" customHeight="1">
      <c r="B21" s="14">
        <v>2</v>
      </c>
      <c r="C21" s="15" t="s">
        <v>1855</v>
      </c>
      <c r="D21" s="45" t="s">
        <v>1823</v>
      </c>
      <c r="E21" s="14" t="s">
        <v>11</v>
      </c>
      <c r="G21" s="2" t="s">
        <v>2377</v>
      </c>
      <c r="H21" s="37" t="s">
        <v>1843</v>
      </c>
    </row>
    <row r="22" spans="2:12" ht="32" customHeight="1">
      <c r="B22" s="14">
        <v>2</v>
      </c>
      <c r="C22" s="15" t="s">
        <v>211</v>
      </c>
      <c r="D22" s="45" t="s">
        <v>184</v>
      </c>
      <c r="E22" s="14" t="s">
        <v>186</v>
      </c>
      <c r="G22" s="2" t="s">
        <v>2377</v>
      </c>
      <c r="H22" s="35" t="s">
        <v>1852</v>
      </c>
    </row>
    <row r="23" spans="2:12" ht="57.75" customHeight="1">
      <c r="B23" s="14">
        <v>2</v>
      </c>
      <c r="C23" s="15" t="s">
        <v>212</v>
      </c>
      <c r="D23" s="45" t="s">
        <v>185</v>
      </c>
      <c r="E23" s="14" t="s">
        <v>186</v>
      </c>
      <c r="G23" s="127" t="s">
        <v>2379</v>
      </c>
      <c r="H23" s="34" t="s">
        <v>2021</v>
      </c>
      <c r="I23" s="96"/>
      <c r="J23" s="96"/>
      <c r="K23" s="96"/>
      <c r="L23" s="96"/>
    </row>
    <row r="24" spans="2:12" ht="32" customHeight="1">
      <c r="B24" s="14">
        <v>2</v>
      </c>
      <c r="C24" s="15" t="s">
        <v>213</v>
      </c>
      <c r="D24" s="45" t="s">
        <v>1824</v>
      </c>
      <c r="E24" s="14" t="s">
        <v>5</v>
      </c>
      <c r="G24" s="2" t="s">
        <v>2377</v>
      </c>
      <c r="H24" s="47" t="s">
        <v>1843</v>
      </c>
    </row>
    <row r="25" spans="2:12" ht="40.25" customHeight="1">
      <c r="B25" s="14">
        <v>2</v>
      </c>
      <c r="C25" s="15" t="s">
        <v>187</v>
      </c>
      <c r="D25" s="45" t="s">
        <v>1882</v>
      </c>
      <c r="E25" s="14" t="s">
        <v>5</v>
      </c>
      <c r="G25" s="2" t="s">
        <v>2377</v>
      </c>
      <c r="H25" s="37" t="s">
        <v>1849</v>
      </c>
    </row>
    <row r="26" spans="2:12" ht="32" customHeight="1">
      <c r="B26" s="14">
        <v>2</v>
      </c>
      <c r="C26" s="15" t="s">
        <v>1910</v>
      </c>
      <c r="D26" s="45" t="s">
        <v>189</v>
      </c>
      <c r="E26" s="14" t="s">
        <v>9</v>
      </c>
      <c r="G26" s="2" t="s">
        <v>2377</v>
      </c>
      <c r="H26" s="37" t="s">
        <v>1849</v>
      </c>
    </row>
    <row r="27" spans="2:12" ht="32" customHeight="1">
      <c r="B27" s="14">
        <v>2</v>
      </c>
      <c r="C27" s="15" t="s">
        <v>188</v>
      </c>
      <c r="D27" s="45" t="s">
        <v>1911</v>
      </c>
      <c r="E27" s="14" t="s">
        <v>5</v>
      </c>
      <c r="G27" s="2" t="s">
        <v>2377</v>
      </c>
      <c r="H27" s="37" t="s">
        <v>1843</v>
      </c>
    </row>
    <row r="28" spans="2:12" ht="32" customHeight="1">
      <c r="B28" s="14">
        <v>2</v>
      </c>
      <c r="C28" s="15" t="s">
        <v>1915</v>
      </c>
      <c r="D28" s="45" t="s">
        <v>197</v>
      </c>
      <c r="E28" s="14" t="s">
        <v>9</v>
      </c>
      <c r="G28" s="2" t="s">
        <v>2378</v>
      </c>
      <c r="H28" s="37" t="s">
        <v>1843</v>
      </c>
    </row>
    <row r="29" spans="2:12" ht="32" customHeight="1">
      <c r="B29" s="14">
        <v>2</v>
      </c>
      <c r="C29" s="15" t="s">
        <v>1917</v>
      </c>
      <c r="D29" s="45" t="s">
        <v>1916</v>
      </c>
      <c r="E29" s="14" t="s">
        <v>5</v>
      </c>
      <c r="G29" s="2" t="s">
        <v>2377</v>
      </c>
      <c r="H29" s="37" t="s">
        <v>1843</v>
      </c>
    </row>
    <row r="30" spans="2:12" ht="32" customHeight="1">
      <c r="B30" s="14">
        <v>2</v>
      </c>
      <c r="C30" s="15" t="s">
        <v>1922</v>
      </c>
      <c r="D30" s="45" t="s">
        <v>1918</v>
      </c>
      <c r="E30" s="14" t="s">
        <v>5</v>
      </c>
      <c r="G30" s="2" t="s">
        <v>2377</v>
      </c>
      <c r="H30" s="37" t="s">
        <v>1843</v>
      </c>
    </row>
    <row r="31" spans="2:12" ht="32" customHeight="1">
      <c r="B31" s="14">
        <v>2</v>
      </c>
      <c r="C31" s="15" t="s">
        <v>1924</v>
      </c>
      <c r="D31" s="45" t="s">
        <v>1923</v>
      </c>
      <c r="E31" s="14" t="s">
        <v>5</v>
      </c>
      <c r="G31" s="2" t="s">
        <v>2378</v>
      </c>
      <c r="H31" s="37" t="s">
        <v>1843</v>
      </c>
    </row>
    <row r="32" spans="2:12" ht="32" customHeight="1">
      <c r="B32" s="14">
        <v>2</v>
      </c>
      <c r="C32" s="15" t="s">
        <v>1927</v>
      </c>
      <c r="D32" s="45" t="s">
        <v>1925</v>
      </c>
      <c r="E32" s="14" t="s">
        <v>5</v>
      </c>
      <c r="G32" s="2" t="s">
        <v>2377</v>
      </c>
      <c r="H32" s="37" t="s">
        <v>1843</v>
      </c>
    </row>
    <row r="33" spans="2:9" ht="32" customHeight="1">
      <c r="B33" s="14">
        <v>2</v>
      </c>
      <c r="C33" s="15" t="s">
        <v>1944</v>
      </c>
      <c r="D33" s="45" t="s">
        <v>1926</v>
      </c>
      <c r="E33" s="14" t="s">
        <v>5</v>
      </c>
      <c r="G33" s="2" t="s">
        <v>2377</v>
      </c>
      <c r="H33" s="37" t="s">
        <v>1843</v>
      </c>
    </row>
    <row r="34" spans="2:9" ht="32" customHeight="1">
      <c r="B34" s="14">
        <v>2</v>
      </c>
      <c r="C34" s="15" t="s">
        <v>1956</v>
      </c>
      <c r="D34" s="75" t="s">
        <v>1957</v>
      </c>
      <c r="E34" s="14" t="s">
        <v>5</v>
      </c>
      <c r="G34" s="2" t="s">
        <v>2377</v>
      </c>
      <c r="H34" s="37" t="s">
        <v>1843</v>
      </c>
    </row>
    <row r="35" spans="2:9" ht="32" customHeight="1">
      <c r="B35" s="14">
        <v>2</v>
      </c>
      <c r="C35" s="15" t="s">
        <v>1959</v>
      </c>
      <c r="D35" s="75" t="s">
        <v>1960</v>
      </c>
      <c r="E35" s="14" t="s">
        <v>5</v>
      </c>
      <c r="G35" s="2" t="s">
        <v>2377</v>
      </c>
      <c r="H35" s="37"/>
    </row>
    <row r="36" spans="2:9" ht="32" customHeight="1">
      <c r="B36" s="14">
        <v>3</v>
      </c>
      <c r="C36" s="15" t="s">
        <v>190</v>
      </c>
      <c r="D36" s="45" t="s">
        <v>191</v>
      </c>
      <c r="E36" s="14"/>
      <c r="G36" s="2" t="s">
        <v>2377</v>
      </c>
      <c r="H36" s="37" t="s">
        <v>1843</v>
      </c>
    </row>
    <row r="37" spans="2:9" ht="32" customHeight="1">
      <c r="B37" s="14">
        <v>3</v>
      </c>
      <c r="C37" s="15" t="s">
        <v>192</v>
      </c>
      <c r="D37" s="45" t="s">
        <v>1913</v>
      </c>
      <c r="E37" s="14"/>
      <c r="G37" s="2" t="s">
        <v>1098</v>
      </c>
      <c r="H37" s="107" t="s">
        <v>1065</v>
      </c>
      <c r="I37" s="2" t="s">
        <v>2045</v>
      </c>
    </row>
    <row r="38" spans="2:9" ht="32" customHeight="1">
      <c r="B38" s="14">
        <v>3</v>
      </c>
      <c r="C38" s="15" t="s">
        <v>193</v>
      </c>
      <c r="D38" s="45" t="s">
        <v>1907</v>
      </c>
      <c r="E38" s="14"/>
      <c r="G38" s="2" t="s">
        <v>2380</v>
      </c>
      <c r="H38" s="108" t="s">
        <v>1065</v>
      </c>
    </row>
    <row r="39" spans="2:9" ht="32" customHeight="1">
      <c r="B39" s="14">
        <v>3</v>
      </c>
      <c r="C39" s="15" t="s">
        <v>194</v>
      </c>
      <c r="D39" s="45" t="s">
        <v>1899</v>
      </c>
      <c r="E39" s="14"/>
      <c r="G39" s="2" t="s">
        <v>2381</v>
      </c>
      <c r="H39" s="35" t="s">
        <v>1065</v>
      </c>
    </row>
    <row r="40" spans="2:9" s="36" customFormat="1" ht="31.25" customHeight="1">
      <c r="B40" s="14">
        <v>3</v>
      </c>
      <c r="C40" s="15" t="s">
        <v>1856</v>
      </c>
      <c r="D40" s="45" t="s">
        <v>462</v>
      </c>
      <c r="E40" s="14"/>
      <c r="G40" s="36" t="s">
        <v>2382</v>
      </c>
      <c r="H40" s="37" t="s">
        <v>1843</v>
      </c>
    </row>
    <row r="41" spans="2:9" ht="32" customHeight="1">
      <c r="B41" s="14">
        <v>3</v>
      </c>
      <c r="C41" s="15" t="s">
        <v>195</v>
      </c>
      <c r="D41" s="45" t="s">
        <v>1904</v>
      </c>
      <c r="E41" s="53"/>
      <c r="G41" s="2" t="s">
        <v>2383</v>
      </c>
      <c r="H41" s="35" t="s">
        <v>1065</v>
      </c>
    </row>
    <row r="42" spans="2:9" ht="32" customHeight="1">
      <c r="B42" s="14">
        <v>3</v>
      </c>
      <c r="C42" s="15" t="s">
        <v>196</v>
      </c>
      <c r="D42" s="45" t="s">
        <v>1909</v>
      </c>
      <c r="E42" s="53"/>
      <c r="G42" s="2" t="s">
        <v>2380</v>
      </c>
      <c r="H42" s="35" t="s">
        <v>1065</v>
      </c>
    </row>
    <row r="43" spans="2:9" ht="32" customHeight="1">
      <c r="B43" s="14">
        <v>3</v>
      </c>
      <c r="C43" s="15" t="s">
        <v>2025</v>
      </c>
      <c r="D43" s="75" t="s">
        <v>2026</v>
      </c>
      <c r="E43" s="53"/>
      <c r="G43" s="2" t="s">
        <v>2383</v>
      </c>
      <c r="H43" s="35" t="s">
        <v>1065</v>
      </c>
    </row>
    <row r="44" spans="2:9" ht="32" customHeight="1">
      <c r="B44" s="14">
        <v>3</v>
      </c>
      <c r="C44" s="15" t="s">
        <v>2028</v>
      </c>
      <c r="D44" s="75" t="s">
        <v>2029</v>
      </c>
      <c r="E44" s="53"/>
      <c r="G44" s="2" t="s">
        <v>2384</v>
      </c>
      <c r="H44" s="35" t="s">
        <v>1065</v>
      </c>
    </row>
    <row r="45" spans="2:9" ht="32" customHeight="1">
      <c r="B45" s="14">
        <v>3</v>
      </c>
      <c r="C45" s="15" t="s">
        <v>2031</v>
      </c>
      <c r="D45" s="75" t="s">
        <v>2032</v>
      </c>
      <c r="E45" s="53"/>
      <c r="G45" s="2" t="s">
        <v>2381</v>
      </c>
      <c r="H45" s="35" t="s">
        <v>1065</v>
      </c>
      <c r="I45" s="2" t="s">
        <v>2048</v>
      </c>
    </row>
    <row r="46" spans="2:9" ht="32" customHeight="1">
      <c r="B46" s="14">
        <v>3</v>
      </c>
      <c r="C46" s="15" t="s">
        <v>2034</v>
      </c>
      <c r="D46" s="75" t="s">
        <v>2035</v>
      </c>
      <c r="E46" s="53"/>
      <c r="G46" s="2" t="s">
        <v>2383</v>
      </c>
      <c r="H46" s="107" t="s">
        <v>1065</v>
      </c>
      <c r="I46" s="2" t="s">
        <v>2046</v>
      </c>
    </row>
    <row r="47" spans="2:9">
      <c r="B47" s="1">
        <v>3</v>
      </c>
      <c r="C47" s="3" t="s">
        <v>2037</v>
      </c>
      <c r="D47" s="106" t="s">
        <v>2038</v>
      </c>
      <c r="G47" s="2" t="s">
        <v>2380</v>
      </c>
      <c r="H47" s="107" t="s">
        <v>1065</v>
      </c>
      <c r="I47" s="2" t="s">
        <v>2047</v>
      </c>
    </row>
    <row r="48" spans="2:9">
      <c r="C48" s="3"/>
      <c r="D48" s="56"/>
      <c r="H48" s="25"/>
    </row>
    <row r="49" spans="3:4">
      <c r="C49" s="3"/>
      <c r="D49" s="56"/>
    </row>
    <row r="50" spans="3:4">
      <c r="C50" s="3"/>
      <c r="D50" s="56"/>
    </row>
    <row r="51" spans="3:4">
      <c r="C51" s="3"/>
      <c r="D51" s="56"/>
    </row>
    <row r="52" spans="3:4">
      <c r="C52" s="3"/>
      <c r="D52" s="56"/>
    </row>
    <row r="53" spans="3:4">
      <c r="C53" s="3" t="s">
        <v>2043</v>
      </c>
      <c r="D53" s="56"/>
    </row>
    <row r="54" spans="3:4">
      <c r="C54" s="3" t="s">
        <v>1098</v>
      </c>
      <c r="D54" s="56" t="s">
        <v>2040</v>
      </c>
    </row>
    <row r="55" spans="3:4">
      <c r="C55" s="3" t="s">
        <v>2044</v>
      </c>
      <c r="D55" s="56" t="s">
        <v>2041</v>
      </c>
    </row>
    <row r="56" spans="3:4">
      <c r="C56" s="3" t="s">
        <v>1112</v>
      </c>
      <c r="D56" s="56" t="s">
        <v>2042</v>
      </c>
    </row>
    <row r="57" spans="3:4">
      <c r="C57" s="3"/>
      <c r="D57" s="56"/>
    </row>
    <row r="58" spans="3:4">
      <c r="C58" s="3"/>
      <c r="D58" s="56"/>
    </row>
    <row r="59" spans="3:4">
      <c r="C59" s="3"/>
      <c r="D59" s="56"/>
    </row>
    <row r="60" spans="3:4">
      <c r="C60" s="3"/>
      <c r="D60" s="56"/>
    </row>
    <row r="61" spans="3:4">
      <c r="C61" s="3"/>
      <c r="D61" s="56"/>
    </row>
    <row r="62" spans="3:4">
      <c r="C62" s="3"/>
      <c r="D62" s="56"/>
    </row>
    <row r="63" spans="3:4">
      <c r="C63" s="3"/>
      <c r="D63" s="56"/>
    </row>
    <row r="64" spans="3:4">
      <c r="C64" s="3"/>
      <c r="D64" s="56"/>
    </row>
    <row r="65" spans="3:4">
      <c r="C65" s="3"/>
      <c r="D65" s="56"/>
    </row>
    <row r="66" spans="3:4">
      <c r="C66" s="3"/>
      <c r="D66" s="56"/>
    </row>
    <row r="67" spans="3:4">
      <c r="C67" s="3"/>
      <c r="D67" s="56"/>
    </row>
    <row r="68" spans="3:4">
      <c r="C68" s="3"/>
      <c r="D68" s="56"/>
    </row>
    <row r="69" spans="3:4">
      <c r="C69" s="3"/>
      <c r="D69" s="56"/>
    </row>
    <row r="70" spans="3:4">
      <c r="C70" s="3"/>
      <c r="D70" s="56"/>
    </row>
    <row r="71" spans="3:4">
      <c r="C71" s="3"/>
      <c r="D71" s="56"/>
    </row>
    <row r="72" spans="3:4">
      <c r="C72" s="3"/>
      <c r="D72" s="56"/>
    </row>
    <row r="73" spans="3:4">
      <c r="C73" s="3"/>
      <c r="D73" s="56"/>
    </row>
    <row r="74" spans="3:4">
      <c r="C74" s="3"/>
      <c r="D74" s="56"/>
    </row>
    <row r="75" spans="3:4">
      <c r="C75" s="3"/>
      <c r="D75" s="56"/>
    </row>
    <row r="76" spans="3:4">
      <c r="C76" s="3"/>
      <c r="D76" s="56"/>
    </row>
    <row r="77" spans="3:4">
      <c r="C77" s="3"/>
      <c r="D77" s="56"/>
    </row>
    <row r="78" spans="3:4">
      <c r="C78" s="3"/>
      <c r="D78" s="56"/>
    </row>
    <row r="79" spans="3:4">
      <c r="C79" s="3"/>
      <c r="D79" s="56"/>
    </row>
    <row r="80" spans="3:4">
      <c r="C80" s="3"/>
      <c r="D80" s="56"/>
    </row>
    <row r="81" spans="3:4">
      <c r="C81" s="3"/>
      <c r="D81" s="56"/>
    </row>
    <row r="82" spans="3:4">
      <c r="C82" s="3"/>
      <c r="D82" s="56"/>
    </row>
    <row r="83" spans="3:4">
      <c r="C83" s="3"/>
      <c r="D83" s="56"/>
    </row>
    <row r="84" spans="3:4">
      <c r="C84" s="3"/>
      <c r="D84" s="56"/>
    </row>
    <row r="85" spans="3:4">
      <c r="C85" s="3"/>
      <c r="D85" s="56"/>
    </row>
    <row r="86" spans="3:4">
      <c r="C86" s="3"/>
      <c r="D86" s="56"/>
    </row>
    <row r="87" spans="3:4">
      <c r="C87" s="3"/>
      <c r="D87" s="56"/>
    </row>
    <row r="88" spans="3:4">
      <c r="C88" s="3"/>
      <c r="D88" s="56"/>
    </row>
    <row r="89" spans="3:4">
      <c r="C89" s="3"/>
      <c r="D89" s="56"/>
    </row>
    <row r="90" spans="3:4">
      <c r="C90" s="3"/>
      <c r="D90" s="56"/>
    </row>
    <row r="91" spans="3:4">
      <c r="C91" s="3"/>
      <c r="D91" s="56"/>
    </row>
    <row r="92" spans="3:4">
      <c r="C92" s="3"/>
      <c r="D92" s="56"/>
    </row>
    <row r="93" spans="3:4">
      <c r="C93" s="3"/>
      <c r="D93" s="56"/>
    </row>
    <row r="94" spans="3:4">
      <c r="C94" s="3"/>
      <c r="D94" s="56"/>
    </row>
    <row r="95" spans="3:4">
      <c r="C95" s="3"/>
      <c r="D95" s="56"/>
    </row>
    <row r="96" spans="3:4">
      <c r="C96" s="3"/>
      <c r="D96" s="56"/>
    </row>
    <row r="97" spans="3:4">
      <c r="C97" s="3"/>
      <c r="D97" s="56"/>
    </row>
    <row r="98" spans="3:4">
      <c r="C98" s="3"/>
      <c r="D98" s="56"/>
    </row>
    <row r="99" spans="3:4">
      <c r="C99" s="3"/>
      <c r="D99" s="56"/>
    </row>
    <row r="100" spans="3:4">
      <c r="C100" s="3"/>
      <c r="D100" s="56"/>
    </row>
    <row r="101" spans="3:4">
      <c r="C101" s="3"/>
      <c r="D101" s="56"/>
    </row>
    <row r="102" spans="3:4">
      <c r="C102" s="3"/>
      <c r="D102" s="56"/>
    </row>
    <row r="103" spans="3:4">
      <c r="C103" s="3"/>
      <c r="D103" s="56"/>
    </row>
    <row r="104" spans="3:4">
      <c r="C104" s="3"/>
      <c r="D104" s="56"/>
    </row>
    <row r="105" spans="3:4">
      <c r="C105" s="3"/>
      <c r="D105" s="56"/>
    </row>
    <row r="106" spans="3:4">
      <c r="C106" s="3"/>
      <c r="D106" s="56"/>
    </row>
    <row r="107" spans="3:4">
      <c r="C107" s="3"/>
      <c r="D107" s="56"/>
    </row>
    <row r="108" spans="3:4">
      <c r="C108" s="3"/>
      <c r="D108" s="56"/>
    </row>
    <row r="109" spans="3:4">
      <c r="C109" s="3"/>
      <c r="D109" s="56"/>
    </row>
    <row r="110" spans="3:4">
      <c r="C110" s="3"/>
      <c r="D110" s="56"/>
    </row>
    <row r="111" spans="3:4">
      <c r="C111" s="3"/>
      <c r="D111" s="56"/>
    </row>
    <row r="112" spans="3:4">
      <c r="C112" s="3"/>
      <c r="D112" s="57"/>
    </row>
    <row r="113" spans="3:4">
      <c r="C113" s="3"/>
      <c r="D113" s="57"/>
    </row>
    <row r="114" spans="3:4">
      <c r="C114" s="3"/>
      <c r="D114" s="57"/>
    </row>
    <row r="115" spans="3:4">
      <c r="C115" s="3"/>
      <c r="D115" s="57"/>
    </row>
    <row r="116" spans="3:4">
      <c r="C116" s="3"/>
      <c r="D116" s="57"/>
    </row>
    <row r="117" spans="3:4">
      <c r="C117" s="3"/>
      <c r="D117" s="57"/>
    </row>
    <row r="118" spans="3:4">
      <c r="C118" s="3"/>
      <c r="D118" s="57"/>
    </row>
    <row r="119" spans="3:4">
      <c r="C119" s="3"/>
      <c r="D119" s="57"/>
    </row>
    <row r="120" spans="3:4">
      <c r="C120" s="3"/>
      <c r="D120" s="57"/>
    </row>
    <row r="121" spans="3:4">
      <c r="C121" s="3"/>
      <c r="D121" s="57"/>
    </row>
    <row r="122" spans="3:4">
      <c r="C122" s="3"/>
      <c r="D122" s="57"/>
    </row>
    <row r="123" spans="3:4">
      <c r="C123" s="3"/>
      <c r="D123" s="58"/>
    </row>
    <row r="124" spans="3:4">
      <c r="C124" s="3"/>
      <c r="D124" s="58"/>
    </row>
    <row r="125" spans="3:4">
      <c r="C125" s="3"/>
      <c r="D125" s="58"/>
    </row>
    <row r="126" spans="3:4">
      <c r="C126" s="3"/>
      <c r="D126" s="58"/>
    </row>
    <row r="127" spans="3:4">
      <c r="C127" s="3"/>
      <c r="D127" s="58"/>
    </row>
    <row r="128" spans="3:4">
      <c r="C128" s="3"/>
      <c r="D128" s="58"/>
    </row>
    <row r="129" spans="3:4">
      <c r="C129" s="3"/>
      <c r="D129" s="58"/>
    </row>
    <row r="130" spans="3:4">
      <c r="C130" s="3"/>
      <c r="D130" s="58"/>
    </row>
    <row r="131" spans="3:4">
      <c r="C131" s="3"/>
      <c r="D131" s="58"/>
    </row>
    <row r="132" spans="3:4">
      <c r="C132" s="3"/>
      <c r="D132" s="58"/>
    </row>
    <row r="133" spans="3:4">
      <c r="C133" s="3"/>
      <c r="D133" s="58"/>
    </row>
    <row r="134" spans="3:4">
      <c r="C134" s="3"/>
      <c r="D134" s="58"/>
    </row>
    <row r="135" spans="3:4">
      <c r="C135" s="3"/>
      <c r="D135" s="58"/>
    </row>
    <row r="136" spans="3:4">
      <c r="C136" s="3"/>
      <c r="D136" s="58"/>
    </row>
    <row r="137" spans="3:4">
      <c r="C137" s="3"/>
      <c r="D137" s="58"/>
    </row>
    <row r="138" spans="3:4">
      <c r="C138" s="3"/>
      <c r="D138" s="58"/>
    </row>
    <row r="139" spans="3:4">
      <c r="C139" s="3"/>
      <c r="D139" s="58"/>
    </row>
    <row r="140" spans="3:4">
      <c r="C140" s="3"/>
      <c r="D140" s="58"/>
    </row>
    <row r="141" spans="3:4">
      <c r="C141" s="3"/>
      <c r="D141" s="58"/>
    </row>
    <row r="142" spans="3:4">
      <c r="C142" s="3"/>
      <c r="D142" s="58"/>
    </row>
    <row r="143" spans="3:4">
      <c r="C143" s="3"/>
      <c r="D143" s="58"/>
    </row>
    <row r="144" spans="3:4">
      <c r="C144" s="3"/>
      <c r="D144" s="58"/>
    </row>
    <row r="145" spans="3:4">
      <c r="C145" s="3"/>
      <c r="D145" s="58"/>
    </row>
    <row r="146" spans="3:4">
      <c r="C146" s="3"/>
      <c r="D146" s="58"/>
    </row>
    <row r="147" spans="3:4">
      <c r="C147" s="3"/>
      <c r="D147" s="58"/>
    </row>
    <row r="148" spans="3:4">
      <c r="C148" s="3"/>
      <c r="D148" s="58"/>
    </row>
    <row r="149" spans="3:4">
      <c r="C149" s="3"/>
      <c r="D149" s="58"/>
    </row>
    <row r="150" spans="3:4">
      <c r="C150" s="3"/>
      <c r="D150" s="58"/>
    </row>
    <row r="151" spans="3:4">
      <c r="C151" s="3"/>
      <c r="D151" s="58"/>
    </row>
    <row r="152" spans="3:4">
      <c r="C152" s="3"/>
      <c r="D152" s="58"/>
    </row>
    <row r="153" spans="3:4">
      <c r="C153" s="3"/>
      <c r="D153" s="58"/>
    </row>
    <row r="154" spans="3:4">
      <c r="C154" s="3"/>
      <c r="D154" s="58"/>
    </row>
    <row r="155" spans="3:4">
      <c r="C155" s="3"/>
      <c r="D155" s="58"/>
    </row>
    <row r="156" spans="3:4">
      <c r="C156" s="3"/>
      <c r="D156" s="58"/>
    </row>
    <row r="157" spans="3:4">
      <c r="C157" s="3"/>
      <c r="D157" s="58"/>
    </row>
    <row r="158" spans="3:4">
      <c r="C158" s="3"/>
      <c r="D158" s="58"/>
    </row>
    <row r="159" spans="3:4">
      <c r="C159" s="3"/>
      <c r="D159" s="58"/>
    </row>
    <row r="160" spans="3:4">
      <c r="C160" s="3"/>
      <c r="D160" s="58"/>
    </row>
    <row r="161" spans="3:4">
      <c r="C161" s="3"/>
      <c r="D161" s="58"/>
    </row>
    <row r="162" spans="3:4">
      <c r="C162" s="3"/>
      <c r="D162" s="58"/>
    </row>
    <row r="163" spans="3:4">
      <c r="C163" s="3"/>
      <c r="D163" s="58"/>
    </row>
    <row r="164" spans="3:4">
      <c r="C164" s="3"/>
      <c r="D164" s="58"/>
    </row>
    <row r="165" spans="3:4">
      <c r="C165" s="3"/>
      <c r="D165" s="58"/>
    </row>
    <row r="166" spans="3:4">
      <c r="C166" s="3"/>
      <c r="D166" s="58"/>
    </row>
    <row r="167" spans="3:4">
      <c r="C167" s="3"/>
      <c r="D167" s="58"/>
    </row>
    <row r="168" spans="3:4">
      <c r="C168" s="3"/>
      <c r="D168" s="58"/>
    </row>
    <row r="169" spans="3:4">
      <c r="C169" s="3"/>
      <c r="D169" s="58"/>
    </row>
    <row r="170" spans="3:4">
      <c r="C170" s="3"/>
      <c r="D170" s="58"/>
    </row>
    <row r="171" spans="3:4">
      <c r="C171" s="3"/>
      <c r="D171" s="58"/>
    </row>
    <row r="172" spans="3:4">
      <c r="C172" s="3"/>
      <c r="D172" s="58"/>
    </row>
    <row r="173" spans="3:4">
      <c r="C173" s="3"/>
      <c r="D173" s="58"/>
    </row>
    <row r="174" spans="3:4">
      <c r="C174" s="3"/>
      <c r="D174" s="58"/>
    </row>
    <row r="175" spans="3:4">
      <c r="C175" s="3"/>
      <c r="D175" s="58"/>
    </row>
    <row r="176" spans="3:4">
      <c r="C176" s="3"/>
      <c r="D176" s="58"/>
    </row>
    <row r="177" spans="3:4">
      <c r="C177" s="3"/>
      <c r="D177" s="58"/>
    </row>
    <row r="178" spans="3:4">
      <c r="C178" s="3"/>
      <c r="D178" s="58"/>
    </row>
    <row r="179" spans="3:4">
      <c r="C179" s="3"/>
      <c r="D179" s="58"/>
    </row>
    <row r="180" spans="3:4">
      <c r="C180" s="3"/>
      <c r="D180" s="58"/>
    </row>
    <row r="181" spans="3:4">
      <c r="C181" s="3"/>
      <c r="D181" s="58"/>
    </row>
    <row r="182" spans="3:4">
      <c r="C182" s="3"/>
      <c r="D182" s="58"/>
    </row>
    <row r="183" spans="3:4">
      <c r="C183" s="3"/>
      <c r="D183" s="58"/>
    </row>
    <row r="184" spans="3:4">
      <c r="C184" s="3"/>
      <c r="D184" s="58"/>
    </row>
    <row r="185" spans="3:4">
      <c r="C185" s="3"/>
      <c r="D185" s="58"/>
    </row>
    <row r="186" spans="3:4">
      <c r="C186" s="3"/>
      <c r="D186" s="58"/>
    </row>
    <row r="187" spans="3:4">
      <c r="C187" s="3"/>
      <c r="D187" s="58"/>
    </row>
    <row r="188" spans="3:4">
      <c r="C188" s="3"/>
      <c r="D188" s="58"/>
    </row>
    <row r="189" spans="3:4">
      <c r="C189" s="3"/>
      <c r="D189" s="58"/>
    </row>
    <row r="190" spans="3:4">
      <c r="C190" s="3"/>
      <c r="D190" s="58"/>
    </row>
    <row r="191" spans="3:4">
      <c r="C191" s="3"/>
      <c r="D191" s="58"/>
    </row>
    <row r="192" spans="3:4">
      <c r="C192" s="3"/>
      <c r="D192" s="58"/>
    </row>
    <row r="193" spans="3:4">
      <c r="C193" s="3"/>
      <c r="D193" s="58"/>
    </row>
    <row r="194" spans="3:4">
      <c r="C194" s="3"/>
      <c r="D194" s="58"/>
    </row>
    <row r="195" spans="3:4">
      <c r="C195" s="3"/>
      <c r="D195" s="58"/>
    </row>
    <row r="196" spans="3:4">
      <c r="C196" s="3"/>
      <c r="D196" s="58"/>
    </row>
    <row r="197" spans="3:4">
      <c r="C197" s="3"/>
      <c r="D197" s="58"/>
    </row>
    <row r="198" spans="3:4">
      <c r="C198" s="3"/>
      <c r="D198" s="58"/>
    </row>
    <row r="199" spans="3:4">
      <c r="C199" s="3"/>
      <c r="D199" s="58"/>
    </row>
    <row r="200" spans="3:4">
      <c r="C200" s="3"/>
      <c r="D200" s="58"/>
    </row>
    <row r="201" spans="3:4">
      <c r="C201" s="3"/>
      <c r="D201" s="58"/>
    </row>
    <row r="202" spans="3:4">
      <c r="C202" s="3"/>
      <c r="D202" s="58"/>
    </row>
    <row r="203" spans="3:4">
      <c r="C203" s="3"/>
      <c r="D203" s="58"/>
    </row>
    <row r="204" spans="3:4">
      <c r="C204" s="3"/>
      <c r="D204" s="58"/>
    </row>
    <row r="205" spans="3:4">
      <c r="C205" s="3"/>
      <c r="D205" s="58"/>
    </row>
    <row r="206" spans="3:4">
      <c r="C206" s="3"/>
      <c r="D206" s="58"/>
    </row>
    <row r="207" spans="3:4">
      <c r="C207" s="3"/>
      <c r="D207" s="58"/>
    </row>
    <row r="208" spans="3:4">
      <c r="C208" s="3"/>
      <c r="D208" s="58"/>
    </row>
    <row r="209" spans="3:4">
      <c r="C209" s="3"/>
      <c r="D209" s="58"/>
    </row>
    <row r="210" spans="3:4">
      <c r="C210" s="3"/>
      <c r="D210" s="58"/>
    </row>
    <row r="211" spans="3:4">
      <c r="C211" s="3"/>
      <c r="D211" s="58"/>
    </row>
    <row r="212" spans="3:4">
      <c r="C212" s="3"/>
      <c r="D212" s="58"/>
    </row>
    <row r="213" spans="3:4">
      <c r="D213" s="58"/>
    </row>
    <row r="214" spans="3:4">
      <c r="D214" s="58"/>
    </row>
    <row r="215" spans="3:4">
      <c r="D215" s="58"/>
    </row>
    <row r="216" spans="3:4">
      <c r="D216" s="58"/>
    </row>
    <row r="217" spans="3:4">
      <c r="D217" s="58"/>
    </row>
    <row r="218" spans="3:4">
      <c r="D218" s="58"/>
    </row>
    <row r="219" spans="3:4">
      <c r="D219" s="58"/>
    </row>
    <row r="220" spans="3:4">
      <c r="D220" s="58"/>
    </row>
    <row r="221" spans="3:4">
      <c r="D221" s="58"/>
    </row>
    <row r="222" spans="3:4">
      <c r="D222" s="58"/>
    </row>
    <row r="223" spans="3:4">
      <c r="D223" s="58"/>
    </row>
    <row r="224" spans="3:4">
      <c r="D224" s="58"/>
    </row>
    <row r="225" spans="4:4">
      <c r="D225" s="58"/>
    </row>
    <row r="226" spans="4:4">
      <c r="D226" s="58"/>
    </row>
    <row r="227" spans="4:4">
      <c r="D227" s="58"/>
    </row>
    <row r="228" spans="4:4">
      <c r="D228" s="58"/>
    </row>
    <row r="229" spans="4:4">
      <c r="D229" s="58"/>
    </row>
    <row r="230" spans="4:4">
      <c r="D230" s="58"/>
    </row>
    <row r="231" spans="4:4">
      <c r="D231" s="58"/>
    </row>
    <row r="232" spans="4:4">
      <c r="D232" s="58"/>
    </row>
    <row r="233" spans="4:4">
      <c r="D233" s="58"/>
    </row>
    <row r="234" spans="4:4">
      <c r="D234" s="58"/>
    </row>
    <row r="235" spans="4:4">
      <c r="D235" s="58"/>
    </row>
    <row r="236" spans="4:4">
      <c r="D236" s="58"/>
    </row>
    <row r="237" spans="4:4">
      <c r="D237" s="58"/>
    </row>
    <row r="238" spans="4:4">
      <c r="D238" s="58"/>
    </row>
    <row r="239" spans="4:4">
      <c r="D239" s="58"/>
    </row>
    <row r="240" spans="4:4">
      <c r="D240" s="58"/>
    </row>
    <row r="241" spans="4:4">
      <c r="D241" s="58"/>
    </row>
    <row r="242" spans="4:4">
      <c r="D242" s="58"/>
    </row>
    <row r="243" spans="4:4">
      <c r="D243" s="58"/>
    </row>
    <row r="244" spans="4:4">
      <c r="D244" s="58"/>
    </row>
    <row r="245" spans="4:4">
      <c r="D245" s="58"/>
    </row>
    <row r="246" spans="4:4">
      <c r="D246" s="58"/>
    </row>
    <row r="247" spans="4:4">
      <c r="D247" s="58"/>
    </row>
    <row r="248" spans="4:4">
      <c r="D248" s="58"/>
    </row>
    <row r="249" spans="4:4">
      <c r="D249" s="58"/>
    </row>
    <row r="250" spans="4:4">
      <c r="D250" s="58"/>
    </row>
    <row r="251" spans="4:4">
      <c r="D251" s="58"/>
    </row>
    <row r="252" spans="4:4">
      <c r="D252" s="58"/>
    </row>
    <row r="253" spans="4:4">
      <c r="D253" s="58"/>
    </row>
    <row r="254" spans="4:4">
      <c r="D254" s="58"/>
    </row>
    <row r="255" spans="4:4">
      <c r="D255" s="58"/>
    </row>
    <row r="256" spans="4:4">
      <c r="D256" s="58"/>
    </row>
    <row r="257" spans="4:4">
      <c r="D257" s="58"/>
    </row>
    <row r="258" spans="4:4">
      <c r="D258" s="58"/>
    </row>
    <row r="259" spans="4:4">
      <c r="D259" s="58"/>
    </row>
    <row r="260" spans="4:4">
      <c r="D260" s="58"/>
    </row>
    <row r="261" spans="4:4">
      <c r="D261" s="58"/>
    </row>
    <row r="262" spans="4:4">
      <c r="D262" s="58"/>
    </row>
    <row r="263" spans="4:4">
      <c r="D263" s="58"/>
    </row>
    <row r="264" spans="4:4">
      <c r="D264" s="58"/>
    </row>
    <row r="265" spans="4:4">
      <c r="D265" s="58"/>
    </row>
    <row r="266" spans="4:4">
      <c r="D266" s="58"/>
    </row>
    <row r="267" spans="4:4">
      <c r="D267" s="58"/>
    </row>
    <row r="268" spans="4:4">
      <c r="D268" s="58"/>
    </row>
    <row r="269" spans="4:4">
      <c r="D269" s="58"/>
    </row>
    <row r="270" spans="4:4">
      <c r="D270" s="58"/>
    </row>
    <row r="271" spans="4:4">
      <c r="D271" s="58"/>
    </row>
    <row r="272" spans="4:4">
      <c r="D272" s="58"/>
    </row>
    <row r="273" spans="4:4">
      <c r="D273" s="58"/>
    </row>
    <row r="274" spans="4:4">
      <c r="D274" s="58"/>
    </row>
    <row r="275" spans="4:4">
      <c r="D275" s="58"/>
    </row>
    <row r="276" spans="4:4">
      <c r="D276" s="58"/>
    </row>
    <row r="277" spans="4:4">
      <c r="D277" s="58"/>
    </row>
    <row r="278" spans="4:4">
      <c r="D278" s="58"/>
    </row>
    <row r="279" spans="4:4">
      <c r="D279" s="58"/>
    </row>
    <row r="280" spans="4:4">
      <c r="D280" s="58"/>
    </row>
    <row r="281" spans="4:4">
      <c r="D281" s="58"/>
    </row>
    <row r="282" spans="4:4">
      <c r="D282" s="58"/>
    </row>
    <row r="283" spans="4:4">
      <c r="D283" s="58"/>
    </row>
    <row r="284" spans="4:4">
      <c r="D284" s="58"/>
    </row>
    <row r="285" spans="4:4">
      <c r="D285" s="58"/>
    </row>
    <row r="286" spans="4:4">
      <c r="D286" s="58"/>
    </row>
    <row r="287" spans="4:4">
      <c r="D287" s="58"/>
    </row>
    <row r="288" spans="4:4">
      <c r="D288" s="58"/>
    </row>
    <row r="289" spans="4:4">
      <c r="D289" s="58"/>
    </row>
    <row r="290" spans="4:4">
      <c r="D290" s="58"/>
    </row>
    <row r="291" spans="4:4">
      <c r="D291" s="58"/>
    </row>
    <row r="292" spans="4:4">
      <c r="D292" s="58"/>
    </row>
    <row r="293" spans="4:4">
      <c r="D293" s="58"/>
    </row>
    <row r="294" spans="4:4">
      <c r="D294" s="58"/>
    </row>
    <row r="295" spans="4:4">
      <c r="D295" s="58"/>
    </row>
    <row r="296" spans="4:4">
      <c r="D296" s="58"/>
    </row>
    <row r="297" spans="4:4">
      <c r="D297" s="58"/>
    </row>
    <row r="298" spans="4:4">
      <c r="D298" s="58"/>
    </row>
    <row r="299" spans="4:4">
      <c r="D299" s="58"/>
    </row>
    <row r="300" spans="4:4">
      <c r="D300" s="58"/>
    </row>
    <row r="301" spans="4:4">
      <c r="D301" s="58"/>
    </row>
    <row r="302" spans="4:4">
      <c r="D302" s="58"/>
    </row>
    <row r="303" spans="4:4">
      <c r="D303" s="58"/>
    </row>
    <row r="304" spans="4:4">
      <c r="D304" s="58"/>
    </row>
    <row r="305" spans="4:4">
      <c r="D305" s="58"/>
    </row>
    <row r="306" spans="4:4">
      <c r="D306" s="58"/>
    </row>
    <row r="307" spans="4:4">
      <c r="D307" s="58"/>
    </row>
    <row r="308" spans="4:4">
      <c r="D308" s="58"/>
    </row>
    <row r="309" spans="4:4">
      <c r="D309" s="58"/>
    </row>
    <row r="310" spans="4:4">
      <c r="D310" s="58"/>
    </row>
    <row r="311" spans="4:4">
      <c r="D311" s="58"/>
    </row>
    <row r="312" spans="4:4">
      <c r="D312" s="58"/>
    </row>
    <row r="313" spans="4:4">
      <c r="D313" s="58"/>
    </row>
    <row r="314" spans="4:4">
      <c r="D314" s="58"/>
    </row>
    <row r="315" spans="4:4">
      <c r="D315" s="58"/>
    </row>
    <row r="316" spans="4:4">
      <c r="D316" s="58"/>
    </row>
    <row r="317" spans="4:4">
      <c r="D317" s="58"/>
    </row>
    <row r="318" spans="4:4">
      <c r="D318" s="58"/>
    </row>
    <row r="319" spans="4:4">
      <c r="D319" s="58"/>
    </row>
    <row r="320" spans="4:4">
      <c r="D320" s="58"/>
    </row>
    <row r="321" spans="4:4">
      <c r="D321" s="58"/>
    </row>
    <row r="322" spans="4:4">
      <c r="D322" s="58"/>
    </row>
    <row r="323" spans="4:4">
      <c r="D323" s="58"/>
    </row>
    <row r="324" spans="4:4">
      <c r="D324" s="58"/>
    </row>
    <row r="325" spans="4:4">
      <c r="D325" s="58"/>
    </row>
    <row r="326" spans="4:4">
      <c r="D326" s="58"/>
    </row>
    <row r="327" spans="4:4">
      <c r="D327" s="58"/>
    </row>
    <row r="328" spans="4:4">
      <c r="D328" s="58"/>
    </row>
    <row r="329" spans="4:4">
      <c r="D329" s="58"/>
    </row>
    <row r="330" spans="4:4">
      <c r="D330" s="58"/>
    </row>
    <row r="331" spans="4:4">
      <c r="D331" s="58"/>
    </row>
    <row r="332" spans="4:4">
      <c r="D332" s="58"/>
    </row>
    <row r="333" spans="4:4">
      <c r="D333" s="58"/>
    </row>
    <row r="334" spans="4:4">
      <c r="D334" s="58"/>
    </row>
    <row r="335" spans="4:4">
      <c r="D335" s="58"/>
    </row>
    <row r="336" spans="4:4">
      <c r="D336" s="58"/>
    </row>
    <row r="337" spans="4:4">
      <c r="D337" s="58"/>
    </row>
    <row r="338" spans="4:4">
      <c r="D338" s="58"/>
    </row>
    <row r="339" spans="4:4">
      <c r="D339" s="58"/>
    </row>
    <row r="340" spans="4:4">
      <c r="D340" s="58"/>
    </row>
    <row r="341" spans="4:4">
      <c r="D341" s="58"/>
    </row>
    <row r="342" spans="4:4">
      <c r="D342" s="58"/>
    </row>
    <row r="343" spans="4:4">
      <c r="D343" s="58"/>
    </row>
    <row r="344" spans="4:4">
      <c r="D344" s="58"/>
    </row>
    <row r="345" spans="4:4">
      <c r="D345" s="58"/>
    </row>
    <row r="346" spans="4:4">
      <c r="D346" s="58"/>
    </row>
    <row r="347" spans="4:4">
      <c r="D347" s="58"/>
    </row>
    <row r="348" spans="4:4">
      <c r="D348" s="58"/>
    </row>
    <row r="349" spans="4:4">
      <c r="D349" s="58"/>
    </row>
    <row r="350" spans="4:4">
      <c r="D350" s="58"/>
    </row>
    <row r="351" spans="4:4">
      <c r="D351" s="58"/>
    </row>
    <row r="352" spans="4:4">
      <c r="D352" s="58"/>
    </row>
    <row r="353" spans="4:4">
      <c r="D353" s="58"/>
    </row>
    <row r="354" spans="4:4">
      <c r="D354" s="58"/>
    </row>
    <row r="355" spans="4:4">
      <c r="D355" s="58"/>
    </row>
    <row r="356" spans="4:4">
      <c r="D356" s="58"/>
    </row>
    <row r="357" spans="4:4">
      <c r="D357" s="58"/>
    </row>
    <row r="358" spans="4:4">
      <c r="D358" s="58"/>
    </row>
    <row r="359" spans="4:4">
      <c r="D359" s="58"/>
    </row>
    <row r="360" spans="4:4">
      <c r="D360" s="58"/>
    </row>
    <row r="361" spans="4:4">
      <c r="D361" s="58"/>
    </row>
    <row r="362" spans="4:4">
      <c r="D362" s="58"/>
    </row>
    <row r="363" spans="4:4">
      <c r="D363" s="58"/>
    </row>
    <row r="364" spans="4:4">
      <c r="D364" s="58"/>
    </row>
    <row r="365" spans="4:4">
      <c r="D365" s="58"/>
    </row>
    <row r="366" spans="4:4">
      <c r="D366" s="58"/>
    </row>
    <row r="367" spans="4:4">
      <c r="D367" s="58"/>
    </row>
    <row r="368" spans="4:4">
      <c r="D368" s="58"/>
    </row>
    <row r="369" spans="4:4">
      <c r="D369" s="58"/>
    </row>
    <row r="370" spans="4:4">
      <c r="D370" s="58"/>
    </row>
    <row r="371" spans="4:4">
      <c r="D371" s="58"/>
    </row>
    <row r="372" spans="4:4">
      <c r="D372" s="58"/>
    </row>
    <row r="373" spans="4:4">
      <c r="D373" s="58"/>
    </row>
    <row r="374" spans="4:4">
      <c r="D374" s="58"/>
    </row>
    <row r="375" spans="4:4">
      <c r="D375" s="58"/>
    </row>
    <row r="376" spans="4:4">
      <c r="D376" s="58"/>
    </row>
    <row r="377" spans="4:4">
      <c r="D377" s="58"/>
    </row>
    <row r="378" spans="4:4">
      <c r="D378" s="58"/>
    </row>
    <row r="379" spans="4:4">
      <c r="D379" s="58"/>
    </row>
    <row r="380" spans="4:4">
      <c r="D380" s="58"/>
    </row>
    <row r="381" spans="4:4">
      <c r="D381" s="58"/>
    </row>
    <row r="382" spans="4:4">
      <c r="D382" s="58"/>
    </row>
    <row r="383" spans="4:4">
      <c r="D383" s="58"/>
    </row>
    <row r="384" spans="4:4">
      <c r="D384" s="58"/>
    </row>
    <row r="385" spans="4:4">
      <c r="D385" s="58"/>
    </row>
    <row r="386" spans="4:4">
      <c r="D386" s="58"/>
    </row>
    <row r="387" spans="4:4">
      <c r="D387" s="58"/>
    </row>
    <row r="388" spans="4:4">
      <c r="D388" s="58"/>
    </row>
    <row r="389" spans="4:4">
      <c r="D389" s="58"/>
    </row>
    <row r="390" spans="4:4">
      <c r="D390" s="58"/>
    </row>
    <row r="391" spans="4:4">
      <c r="D391" s="58"/>
    </row>
    <row r="392" spans="4:4">
      <c r="D392" s="58"/>
    </row>
    <row r="393" spans="4:4">
      <c r="D393" s="58"/>
    </row>
    <row r="394" spans="4:4">
      <c r="D394" s="58"/>
    </row>
    <row r="395" spans="4:4">
      <c r="D395" s="58"/>
    </row>
    <row r="396" spans="4:4">
      <c r="D396" s="58"/>
    </row>
    <row r="397" spans="4:4">
      <c r="D397" s="58"/>
    </row>
    <row r="398" spans="4:4">
      <c r="D398" s="58"/>
    </row>
    <row r="399" spans="4:4">
      <c r="D399" s="58"/>
    </row>
    <row r="400" spans="4:4">
      <c r="D400" s="58"/>
    </row>
    <row r="401" spans="4:4">
      <c r="D401" s="58"/>
    </row>
    <row r="402" spans="4:4">
      <c r="D402" s="58"/>
    </row>
    <row r="403" spans="4:4">
      <c r="D403" s="58"/>
    </row>
    <row r="404" spans="4:4">
      <c r="D404" s="58"/>
    </row>
    <row r="405" spans="4:4">
      <c r="D405" s="58"/>
    </row>
    <row r="406" spans="4:4">
      <c r="D406" s="58"/>
    </row>
    <row r="407" spans="4:4">
      <c r="D407" s="58"/>
    </row>
    <row r="408" spans="4:4">
      <c r="D408" s="58"/>
    </row>
    <row r="409" spans="4:4">
      <c r="D409" s="58"/>
    </row>
    <row r="410" spans="4:4">
      <c r="D410" s="58"/>
    </row>
    <row r="411" spans="4:4">
      <c r="D411" s="58"/>
    </row>
    <row r="412" spans="4:4">
      <c r="D412" s="58"/>
    </row>
    <row r="413" spans="4:4">
      <c r="D413" s="58"/>
    </row>
    <row r="414" spans="4:4">
      <c r="D414" s="58"/>
    </row>
    <row r="415" spans="4:4">
      <c r="D415" s="58"/>
    </row>
    <row r="416" spans="4:4">
      <c r="D416" s="58"/>
    </row>
    <row r="417" spans="4:4">
      <c r="D417" s="58"/>
    </row>
    <row r="418" spans="4:4">
      <c r="D418" s="58"/>
    </row>
    <row r="419" spans="4:4">
      <c r="D419" s="58"/>
    </row>
    <row r="420" spans="4:4">
      <c r="D420" s="58"/>
    </row>
    <row r="421" spans="4:4">
      <c r="D421" s="58"/>
    </row>
    <row r="422" spans="4:4">
      <c r="D422" s="58"/>
    </row>
    <row r="423" spans="4:4">
      <c r="D423" s="58"/>
    </row>
    <row r="424" spans="4:4">
      <c r="D424" s="58"/>
    </row>
    <row r="425" spans="4:4">
      <c r="D425" s="58"/>
    </row>
    <row r="426" spans="4:4">
      <c r="D426" s="58"/>
    </row>
    <row r="427" spans="4:4">
      <c r="D427" s="58"/>
    </row>
    <row r="428" spans="4:4">
      <c r="D428" s="58"/>
    </row>
    <row r="429" spans="4:4">
      <c r="D429" s="58"/>
    </row>
    <row r="430" spans="4:4">
      <c r="D430" s="58"/>
    </row>
    <row r="431" spans="4:4">
      <c r="D431" s="58"/>
    </row>
    <row r="432" spans="4:4">
      <c r="D432" s="58"/>
    </row>
    <row r="433" spans="4:4">
      <c r="D433" s="58"/>
    </row>
    <row r="434" spans="4:4">
      <c r="D434" s="58"/>
    </row>
    <row r="435" spans="4:4">
      <c r="D435" s="58"/>
    </row>
    <row r="436" spans="4:4">
      <c r="D436" s="58"/>
    </row>
    <row r="437" spans="4:4">
      <c r="D437" s="58"/>
    </row>
    <row r="438" spans="4:4">
      <c r="D438" s="58"/>
    </row>
    <row r="439" spans="4:4">
      <c r="D439" s="58"/>
    </row>
    <row r="440" spans="4:4">
      <c r="D440" s="58"/>
    </row>
    <row r="441" spans="4:4">
      <c r="D441" s="58"/>
    </row>
    <row r="442" spans="4:4">
      <c r="D442" s="58"/>
    </row>
    <row r="443" spans="4:4">
      <c r="D443" s="58"/>
    </row>
    <row r="444" spans="4:4">
      <c r="D444" s="58"/>
    </row>
    <row r="445" spans="4:4">
      <c r="D445" s="58"/>
    </row>
    <row r="446" spans="4:4">
      <c r="D446" s="58"/>
    </row>
    <row r="447" spans="4:4">
      <c r="D447" s="58"/>
    </row>
    <row r="448" spans="4:4">
      <c r="D448" s="58"/>
    </row>
    <row r="449" spans="4:4">
      <c r="D449" s="58"/>
    </row>
    <row r="450" spans="4:4">
      <c r="D450" s="58"/>
    </row>
    <row r="451" spans="4:4">
      <c r="D451" s="58"/>
    </row>
    <row r="452" spans="4:4">
      <c r="D452" s="58"/>
    </row>
    <row r="453" spans="4:4">
      <c r="D453" s="58"/>
    </row>
    <row r="454" spans="4:4">
      <c r="D454" s="58"/>
    </row>
    <row r="455" spans="4:4">
      <c r="D455" s="58"/>
    </row>
    <row r="456" spans="4:4">
      <c r="D456" s="58"/>
    </row>
    <row r="457" spans="4:4">
      <c r="D457" s="58"/>
    </row>
    <row r="458" spans="4:4">
      <c r="D458" s="58"/>
    </row>
    <row r="459" spans="4:4">
      <c r="D459" s="58"/>
    </row>
    <row r="460" spans="4:4">
      <c r="D460" s="58"/>
    </row>
    <row r="461" spans="4:4">
      <c r="D461" s="58"/>
    </row>
    <row r="462" spans="4:4">
      <c r="D462" s="58"/>
    </row>
    <row r="463" spans="4:4">
      <c r="D463" s="58"/>
    </row>
    <row r="464" spans="4:4">
      <c r="D464" s="58"/>
    </row>
    <row r="465" spans="4:4">
      <c r="D465" s="58"/>
    </row>
    <row r="466" spans="4:4">
      <c r="D466" s="58"/>
    </row>
    <row r="467" spans="4:4">
      <c r="D467" s="58"/>
    </row>
    <row r="468" spans="4:4">
      <c r="D468" s="58"/>
    </row>
    <row r="469" spans="4:4">
      <c r="D469" s="58"/>
    </row>
    <row r="470" spans="4:4">
      <c r="D470" s="58"/>
    </row>
    <row r="471" spans="4:4">
      <c r="D471" s="58"/>
    </row>
    <row r="472" spans="4:4">
      <c r="D472" s="58"/>
    </row>
    <row r="473" spans="4:4">
      <c r="D473" s="58"/>
    </row>
    <row r="474" spans="4:4">
      <c r="D474" s="58"/>
    </row>
    <row r="475" spans="4:4">
      <c r="D475" s="58"/>
    </row>
    <row r="476" spans="4:4">
      <c r="D476" s="58"/>
    </row>
    <row r="477" spans="4:4">
      <c r="D477" s="58"/>
    </row>
    <row r="478" spans="4:4">
      <c r="D478" s="58"/>
    </row>
    <row r="479" spans="4:4">
      <c r="D479" s="58"/>
    </row>
    <row r="480" spans="4:4">
      <c r="D480" s="58"/>
    </row>
    <row r="481" spans="4:4">
      <c r="D481" s="58"/>
    </row>
    <row r="482" spans="4:4">
      <c r="D482" s="58"/>
    </row>
    <row r="483" spans="4:4">
      <c r="D483" s="58"/>
    </row>
    <row r="484" spans="4:4">
      <c r="D484" s="58"/>
    </row>
    <row r="485" spans="4:4">
      <c r="D485" s="58"/>
    </row>
    <row r="486" spans="4:4">
      <c r="D486" s="58"/>
    </row>
    <row r="487" spans="4:4">
      <c r="D487" s="58"/>
    </row>
    <row r="488" spans="4:4">
      <c r="D488" s="58"/>
    </row>
    <row r="489" spans="4:4">
      <c r="D489" s="58"/>
    </row>
    <row r="490" spans="4:4">
      <c r="D490" s="58"/>
    </row>
    <row r="491" spans="4:4">
      <c r="D491" s="58"/>
    </row>
    <row r="492" spans="4:4">
      <c r="D492" s="58"/>
    </row>
    <row r="493" spans="4:4">
      <c r="D493" s="58"/>
    </row>
    <row r="494" spans="4:4">
      <c r="D494" s="58"/>
    </row>
    <row r="495" spans="4:4">
      <c r="D495" s="58"/>
    </row>
    <row r="496" spans="4:4">
      <c r="D496" s="58"/>
    </row>
    <row r="497" spans="4:4">
      <c r="D497" s="58"/>
    </row>
    <row r="498" spans="4:4">
      <c r="D498" s="58"/>
    </row>
    <row r="499" spans="4:4">
      <c r="D499" s="58"/>
    </row>
    <row r="500" spans="4:4">
      <c r="D500" s="58"/>
    </row>
    <row r="501" spans="4:4">
      <c r="D501" s="58"/>
    </row>
    <row r="502" spans="4:4">
      <c r="D502" s="58"/>
    </row>
    <row r="503" spans="4:4">
      <c r="D503" s="58"/>
    </row>
    <row r="504" spans="4:4">
      <c r="D504" s="58"/>
    </row>
    <row r="505" spans="4:4">
      <c r="D505" s="58"/>
    </row>
    <row r="506" spans="4:4">
      <c r="D506" s="58"/>
    </row>
    <row r="507" spans="4:4">
      <c r="D507" s="58"/>
    </row>
    <row r="508" spans="4:4">
      <c r="D508" s="58"/>
    </row>
    <row r="509" spans="4:4">
      <c r="D509" s="58"/>
    </row>
    <row r="510" spans="4:4">
      <c r="D510" s="58"/>
    </row>
    <row r="511" spans="4:4">
      <c r="D511" s="58"/>
    </row>
    <row r="512" spans="4:4">
      <c r="D512" s="58"/>
    </row>
    <row r="513" spans="4:4">
      <c r="D513" s="58"/>
    </row>
    <row r="514" spans="4:4">
      <c r="D514" s="58"/>
    </row>
    <row r="515" spans="4:4">
      <c r="D515" s="58"/>
    </row>
    <row r="516" spans="4:4">
      <c r="D516" s="58"/>
    </row>
    <row r="517" spans="4:4">
      <c r="D517" s="58"/>
    </row>
    <row r="518" spans="4:4">
      <c r="D518" s="58"/>
    </row>
    <row r="519" spans="4:4">
      <c r="D519" s="58"/>
    </row>
    <row r="520" spans="4:4">
      <c r="D520" s="58"/>
    </row>
    <row r="521" spans="4:4">
      <c r="D521" s="58"/>
    </row>
    <row r="522" spans="4:4">
      <c r="D522" s="58"/>
    </row>
    <row r="523" spans="4:4">
      <c r="D523" s="58"/>
    </row>
    <row r="524" spans="4:4">
      <c r="D524" s="58"/>
    </row>
    <row r="525" spans="4:4">
      <c r="D525" s="58"/>
    </row>
    <row r="526" spans="4:4">
      <c r="D526" s="58"/>
    </row>
    <row r="527" spans="4:4">
      <c r="D527" s="58"/>
    </row>
    <row r="528" spans="4:4">
      <c r="D528" s="58"/>
    </row>
    <row r="529" spans="4:4">
      <c r="D529" s="58"/>
    </row>
    <row r="530" spans="4:4">
      <c r="D530" s="58"/>
    </row>
    <row r="531" spans="4:4">
      <c r="D531" s="58"/>
    </row>
    <row r="532" spans="4:4">
      <c r="D532" s="58"/>
    </row>
    <row r="533" spans="4:4">
      <c r="D533" s="58"/>
    </row>
    <row r="534" spans="4:4">
      <c r="D534" s="58"/>
    </row>
    <row r="535" spans="4:4">
      <c r="D535" s="58"/>
    </row>
    <row r="536" spans="4:4">
      <c r="D536" s="58"/>
    </row>
    <row r="537" spans="4:4">
      <c r="D537" s="58"/>
    </row>
    <row r="538" spans="4:4">
      <c r="D538" s="58"/>
    </row>
    <row r="539" spans="4:4">
      <c r="D539" s="58"/>
    </row>
    <row r="540" spans="4:4">
      <c r="D540" s="58"/>
    </row>
    <row r="541" spans="4:4">
      <c r="D541" s="58"/>
    </row>
    <row r="542" spans="4:4">
      <c r="D542" s="58"/>
    </row>
    <row r="543" spans="4:4">
      <c r="D543" s="58"/>
    </row>
    <row r="544" spans="4:4">
      <c r="D544" s="58"/>
    </row>
    <row r="545" spans="4:4">
      <c r="D545" s="58"/>
    </row>
    <row r="546" spans="4:4">
      <c r="D546" s="58"/>
    </row>
    <row r="547" spans="4:4">
      <c r="D547" s="58"/>
    </row>
    <row r="548" spans="4:4">
      <c r="D548" s="58"/>
    </row>
    <row r="549" spans="4:4">
      <c r="D549" s="58"/>
    </row>
    <row r="550" spans="4:4">
      <c r="D550" s="58"/>
    </row>
    <row r="551" spans="4:4">
      <c r="D551" s="58"/>
    </row>
    <row r="552" spans="4:4">
      <c r="D552" s="58"/>
    </row>
    <row r="553" spans="4:4">
      <c r="D553" s="58"/>
    </row>
    <row r="554" spans="4:4">
      <c r="D554" s="58"/>
    </row>
    <row r="555" spans="4:4">
      <c r="D555" s="58"/>
    </row>
    <row r="556" spans="4:4">
      <c r="D556" s="58"/>
    </row>
    <row r="557" spans="4:4">
      <c r="D557" s="58"/>
    </row>
    <row r="558" spans="4:4">
      <c r="D558" s="58"/>
    </row>
    <row r="559" spans="4:4">
      <c r="D559" s="58"/>
    </row>
    <row r="560" spans="4:4">
      <c r="D560" s="58"/>
    </row>
    <row r="561" spans="4:4">
      <c r="D561" s="58"/>
    </row>
    <row r="562" spans="4:4">
      <c r="D562" s="58"/>
    </row>
    <row r="563" spans="4:4">
      <c r="D563" s="58"/>
    </row>
    <row r="564" spans="4:4">
      <c r="D564" s="58"/>
    </row>
    <row r="565" spans="4:4">
      <c r="D565" s="58"/>
    </row>
    <row r="566" spans="4:4">
      <c r="D566" s="58"/>
    </row>
    <row r="567" spans="4:4">
      <c r="D567" s="58"/>
    </row>
    <row r="568" spans="4:4">
      <c r="D568" s="58"/>
    </row>
    <row r="569" spans="4:4">
      <c r="D569" s="58"/>
    </row>
    <row r="570" spans="4:4">
      <c r="D570" s="58"/>
    </row>
    <row r="571" spans="4:4">
      <c r="D571" s="58"/>
    </row>
    <row r="572" spans="4:4">
      <c r="D572" s="58"/>
    </row>
    <row r="573" spans="4:4">
      <c r="D573" s="58"/>
    </row>
    <row r="574" spans="4:4">
      <c r="D574" s="58"/>
    </row>
    <row r="575" spans="4:4">
      <c r="D575" s="58"/>
    </row>
    <row r="576" spans="4:4">
      <c r="D576" s="58"/>
    </row>
    <row r="577" spans="4:4">
      <c r="D577" s="58"/>
    </row>
    <row r="578" spans="4:4">
      <c r="D578" s="58"/>
    </row>
    <row r="579" spans="4:4">
      <c r="D579" s="58"/>
    </row>
    <row r="580" spans="4:4">
      <c r="D580" s="58"/>
    </row>
    <row r="581" spans="4:4">
      <c r="D581" s="58"/>
    </row>
    <row r="582" spans="4:4">
      <c r="D582" s="58"/>
    </row>
    <row r="583" spans="4:4">
      <c r="D583" s="58"/>
    </row>
    <row r="584" spans="4:4">
      <c r="D584" s="58"/>
    </row>
    <row r="585" spans="4:4">
      <c r="D585" s="58"/>
    </row>
    <row r="586" spans="4:4">
      <c r="D586" s="58"/>
    </row>
    <row r="587" spans="4:4">
      <c r="D587" s="58"/>
    </row>
    <row r="588" spans="4:4">
      <c r="D588" s="58"/>
    </row>
    <row r="589" spans="4:4">
      <c r="D589" s="58"/>
    </row>
    <row r="590" spans="4:4">
      <c r="D590" s="58"/>
    </row>
    <row r="591" spans="4:4">
      <c r="D591" s="58"/>
    </row>
    <row r="592" spans="4:4">
      <c r="D592" s="58"/>
    </row>
    <row r="593" spans="4:4">
      <c r="D593" s="58"/>
    </row>
    <row r="594" spans="4:4">
      <c r="D594" s="58"/>
    </row>
    <row r="595" spans="4:4">
      <c r="D595" s="58"/>
    </row>
    <row r="596" spans="4:4">
      <c r="D596" s="58"/>
    </row>
    <row r="597" spans="4:4">
      <c r="D597" s="58"/>
    </row>
    <row r="598" spans="4:4">
      <c r="D598" s="58"/>
    </row>
    <row r="599" spans="4:4">
      <c r="D599" s="58"/>
    </row>
    <row r="600" spans="4:4">
      <c r="D600" s="58"/>
    </row>
    <row r="601" spans="4:4">
      <c r="D601" s="58"/>
    </row>
    <row r="602" spans="4:4">
      <c r="D602" s="58"/>
    </row>
    <row r="603" spans="4:4">
      <c r="D603" s="58"/>
    </row>
    <row r="604" spans="4:4">
      <c r="D604" s="58"/>
    </row>
    <row r="605" spans="4:4">
      <c r="D605" s="58"/>
    </row>
    <row r="606" spans="4:4">
      <c r="D606" s="58"/>
    </row>
    <row r="607" spans="4:4">
      <c r="D607" s="58"/>
    </row>
    <row r="608" spans="4:4">
      <c r="D608" s="58"/>
    </row>
    <row r="609" spans="4:4">
      <c r="D609" s="58"/>
    </row>
    <row r="610" spans="4:4">
      <c r="D610" s="58"/>
    </row>
    <row r="611" spans="4:4">
      <c r="D611" s="58"/>
    </row>
    <row r="612" spans="4:4">
      <c r="D612" s="58"/>
    </row>
    <row r="613" spans="4:4">
      <c r="D613" s="58"/>
    </row>
    <row r="614" spans="4:4">
      <c r="D614" s="58"/>
    </row>
    <row r="615" spans="4:4">
      <c r="D615" s="58"/>
    </row>
    <row r="616" spans="4:4">
      <c r="D616" s="58"/>
    </row>
    <row r="617" spans="4:4">
      <c r="D617" s="58"/>
    </row>
    <row r="618" spans="4:4">
      <c r="D618" s="58"/>
    </row>
    <row r="619" spans="4:4">
      <c r="D619" s="58"/>
    </row>
    <row r="620" spans="4:4">
      <c r="D620" s="58"/>
    </row>
    <row r="621" spans="4:4">
      <c r="D621" s="58"/>
    </row>
    <row r="622" spans="4:4">
      <c r="D622" s="58"/>
    </row>
    <row r="623" spans="4:4">
      <c r="D623" s="58"/>
    </row>
    <row r="624" spans="4:4">
      <c r="D624" s="58"/>
    </row>
    <row r="625" spans="4:4">
      <c r="D625" s="58"/>
    </row>
    <row r="626" spans="4:4">
      <c r="D626" s="58"/>
    </row>
    <row r="627" spans="4:4">
      <c r="D627" s="58"/>
    </row>
    <row r="628" spans="4:4">
      <c r="D628" s="58"/>
    </row>
    <row r="629" spans="4:4">
      <c r="D629" s="58"/>
    </row>
    <row r="630" spans="4:4">
      <c r="D630" s="58"/>
    </row>
    <row r="631" spans="4:4">
      <c r="D631" s="58"/>
    </row>
    <row r="632" spans="4:4">
      <c r="D632" s="58"/>
    </row>
    <row r="633" spans="4:4">
      <c r="D633" s="58"/>
    </row>
    <row r="634" spans="4:4">
      <c r="D634" s="58"/>
    </row>
    <row r="635" spans="4:4">
      <c r="D635" s="58"/>
    </row>
    <row r="636" spans="4:4">
      <c r="D636" s="58"/>
    </row>
    <row r="637" spans="4:4">
      <c r="D637" s="58"/>
    </row>
    <row r="638" spans="4:4">
      <c r="D638" s="58"/>
    </row>
    <row r="639" spans="4:4">
      <c r="D639" s="58"/>
    </row>
    <row r="640" spans="4:4">
      <c r="D640" s="58"/>
    </row>
    <row r="641" spans="4:4">
      <c r="D641" s="58"/>
    </row>
    <row r="642" spans="4:4">
      <c r="D642" s="58"/>
    </row>
    <row r="643" spans="4:4">
      <c r="D643" s="58"/>
    </row>
    <row r="644" spans="4:4">
      <c r="D644" s="58"/>
    </row>
    <row r="645" spans="4:4">
      <c r="D645" s="58"/>
    </row>
    <row r="646" spans="4:4">
      <c r="D646" s="58"/>
    </row>
    <row r="647" spans="4:4">
      <c r="D647" s="58"/>
    </row>
  </sheetData>
  <mergeCells count="3">
    <mergeCell ref="B2:E3"/>
    <mergeCell ref="H4:H5"/>
    <mergeCell ref="C1:E1"/>
  </mergeCells>
  <conditionalFormatting sqref="B36:E39 B41:E46 B10:E27">
    <cfRule type="expression" dxfId="3" priority="5">
      <formula>MOD(ROW(),2)=0</formula>
    </cfRule>
  </conditionalFormatting>
  <conditionalFormatting sqref="B6:E9">
    <cfRule type="expression" dxfId="2" priority="3">
      <formula>MOD(ROW(),2)=0</formula>
    </cfRule>
  </conditionalFormatting>
  <conditionalFormatting sqref="B40:E40">
    <cfRule type="expression" dxfId="1" priority="2">
      <formula>MOD(ROW(),2)=0</formula>
    </cfRule>
  </conditionalFormatting>
  <conditionalFormatting sqref="B28:E35">
    <cfRule type="expression" dxfId="0" priority="1">
      <formula>MOD(ROW(),2)=0</formula>
    </cfRule>
  </conditionalFormatting>
  <hyperlinks>
    <hyperlink ref="D11" location="'1.2'!A1" display="Number of people directly and indirectly affected by type of disaster "/>
    <hyperlink ref="D12" location="'1.3'!A1" display="Death, injured and missing from natural hazards"/>
    <hyperlink ref="D13" location="'1.4'!A1" display="Damages in crops"/>
    <hyperlink ref="D14" location="'1.5'!A1" display="Lost cattle by disaster"/>
    <hyperlink ref="D19" location="'2.4'!A1" display="Share of total budget dedicated to stakeholder environmental training and sensitisation"/>
    <hyperlink ref="D20" location="'2.5'!A1" display="Higher level LGs implementing CC interventions in their District Development Plans"/>
    <hyperlink ref="D22" location="'2.7'!A1" display="Number/ density/ geographic coverage of UNMA weather and climate observing stations"/>
    <hyperlink ref="D23" location="'2.8'!A1" display="Districts, where Infectious Disease Institute is present"/>
    <hyperlink ref="D24" location="'2.9'!A1" display="Number of functional health facility by region/ district capita"/>
    <hyperlink ref="D25" location="'2.10'!A1" display="Proportion of poor persons by district"/>
    <hyperlink ref="D26" location="'2.11'!A1" display="Forest Cover (% Land Area)"/>
    <hyperlink ref="D37" location="'3.2'!A1" display="Physical exposure to floods (number of people)"/>
    <hyperlink ref="D15" location="'1.6'!A1" display="Households depending on subsistence farming"/>
    <hyperlink ref="D10" location="'1.1'!A1" display="Number of houses destroyed or damaged by disasters"/>
    <hyperlink ref="D40" location="'3.5'!A1" display="Number of floods and droughts"/>
    <hyperlink ref="D27" location="'2.12'!A1" display="Share of people who own mobile phones"/>
    <hyperlink ref="D6" location="'0.1'!A1" display="number of people living in a district"/>
    <hyperlink ref="D7" location="'0.2'!A1" display="number of households"/>
    <hyperlink ref="D21" location="'2.6'!A1" display=" Safeguards for service delivery of investments effectively handled - Environment, Social and Climate change interventions have been integrated into LG Development Plans, annual work plans and budgets complied with"/>
    <hyperlink ref="D36" location="'3.1'!A1" display="Population density"/>
    <hyperlink ref="D28" location="'2.13'!A1" display="Wetland cover (% of total area)"/>
    <hyperlink ref="D41" location="'3.6'!A1" display="Road network vulnerable to flood hazard"/>
    <hyperlink ref="D42" location="'3.7'!A1" display="Road network vulnerable to landslide"/>
    <hyperlink ref="D38" location="'3.3'!A1" display="Physical exposure to land slides induced by rainfall"/>
    <hyperlink ref="D39" location="'3.4'!A1" display="Physical exposure of agricultural systems to droughts (High and Medium Risk)"/>
    <hyperlink ref="D29" location="'2.14'!A1" display="Percentage of Households with permanent roof"/>
    <hyperlink ref="D30" location="'2.15'!A1" display="Percentage of Households with radio"/>
    <hyperlink ref="D31" location="'2.16'!A1" display="Percentage of Households with Mosquito Nets"/>
    <hyperlink ref="D32" location="'2.17'!A1" display="Percentage of households with access to piped water"/>
    <hyperlink ref="D33" location="'2.18'!A1" display="Percentage of households with bank account"/>
    <hyperlink ref="D16" location="'2.1'!A1" display="Percentage of households headed by women"/>
    <hyperlink ref="D17" location="'2.2'!A1" display="Households where (all members aged 5 years+) consume less than two meals in a day"/>
    <hyperlink ref="D18" location="'2.3'!A1" display="HH w/ distance to any health facility more than 5km"/>
    <hyperlink ref="D8" location="'0.3'!A1" display="population projections 2015-2030 by district"/>
    <hyperlink ref="D9" location="'0.4'!A1" display="end of month population projections (national) 2015 - 2040"/>
    <hyperlink ref="D34" location="'2.19'!A1" display="Percentage of households with electric lighting"/>
    <hyperlink ref="D35" location="'2.20'!A1" display="Percentage of households headed by 10 to 17 year olds"/>
    <hyperlink ref="D43" location="'3.8'!A1" display="hazard exposure of population to flood hazard"/>
    <hyperlink ref="D44" location="'3.9'!A1" display="hazard exposure of population to land slide hazard"/>
    <hyperlink ref="D45" location="'3.10'!A1" display="hazard exposure of population to droughts"/>
    <hyperlink ref="D46" location="'3.11'!A1" display="hazard exposure of residential buildings to flood"/>
    <hyperlink ref="D47" location="'3.12'!A1" display="hazard exposure of residential buildings to land slides"/>
  </hyperlinks>
  <pageMargins left="0.7" right="0.7" top="0.78740157499999996" bottom="0.78740157499999996" header="0.3" footer="0.3"/>
  <pageSetup paperSize="9" orientation="portrait"/>
  <legacy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N1643"/>
  <sheetViews>
    <sheetView workbookViewId="0">
      <pane xSplit="2" ySplit="22" topLeftCell="C1317" activePane="bottomRight" state="frozen"/>
      <selection activeCell="J31" sqref="J31"/>
      <selection pane="topRight" activeCell="J31" sqref="J31"/>
      <selection pane="bottomLeft" activeCell="J31" sqref="J31"/>
      <selection pane="bottomRight" activeCell="D1326" sqref="D1326"/>
    </sheetView>
  </sheetViews>
  <sheetFormatPr baseColWidth="10" defaultColWidth="11.5" defaultRowHeight="14" outlineLevelRow="1" x14ac:dyDescent="0"/>
  <cols>
    <col min="2" max="2" width="19.5" customWidth="1"/>
    <col min="3" max="3" width="6.1640625" customWidth="1"/>
    <col min="7" max="7" width="22.33203125" bestFit="1" customWidth="1"/>
    <col min="8" max="8" width="19.1640625" customWidth="1"/>
    <col min="9" max="9" width="18" customWidth="1"/>
    <col min="10" max="10" width="8.33203125" bestFit="1" customWidth="1"/>
    <col min="11" max="11" width="7.33203125" bestFit="1" customWidth="1"/>
    <col min="12" max="12" width="5.6640625" bestFit="1" customWidth="1"/>
    <col min="13" max="13" width="6.5" customWidth="1"/>
    <col min="14" max="14" width="11.1640625" bestFit="1" customWidth="1"/>
    <col min="15" max="15" width="7.6640625" bestFit="1" customWidth="1"/>
    <col min="16" max="16" width="9.1640625" bestFit="1" customWidth="1"/>
    <col min="17" max="17" width="5" bestFit="1" customWidth="1"/>
    <col min="18" max="18" width="10" bestFit="1" customWidth="1"/>
    <col min="19" max="19" width="6.33203125" bestFit="1" customWidth="1"/>
    <col min="20" max="20" width="11.6640625" bestFit="1" customWidth="1"/>
    <col min="21" max="21" width="8.33203125" bestFit="1" customWidth="1"/>
    <col min="22" max="22" width="13.6640625" bestFit="1" customWidth="1"/>
    <col min="23" max="23" width="9" bestFit="1" customWidth="1"/>
    <col min="24" max="24" width="10.6640625" bestFit="1" customWidth="1"/>
    <col min="25" max="25" width="15.33203125" bestFit="1" customWidth="1"/>
    <col min="26" max="26" width="11.33203125" bestFit="1" customWidth="1"/>
    <col min="27" max="27" width="7.6640625" bestFit="1" customWidth="1"/>
    <col min="28" max="28" width="13" bestFit="1" customWidth="1"/>
    <col min="29" max="29" width="9.6640625" bestFit="1" customWidth="1"/>
    <col min="30" max="30" width="6.33203125" bestFit="1" customWidth="1"/>
    <col min="31" max="31" width="9.5" bestFit="1" customWidth="1"/>
    <col min="32" max="32" width="11.83203125" bestFit="1" customWidth="1"/>
    <col min="33" max="34" width="9.1640625" bestFit="1" customWidth="1"/>
    <col min="35" max="35" width="8.33203125" bestFit="1" customWidth="1"/>
    <col min="36" max="36" width="7.83203125" bestFit="1" customWidth="1"/>
    <col min="37" max="37" width="6" bestFit="1" customWidth="1"/>
    <col min="38" max="38" width="7.33203125" bestFit="1" customWidth="1"/>
    <col min="39" max="39" width="7.6640625" bestFit="1" customWidth="1"/>
    <col min="40" max="40" width="8.33203125" bestFit="1" customWidth="1"/>
    <col min="41" max="41" width="8.83203125" bestFit="1" customWidth="1"/>
    <col min="42" max="42" width="5.5" bestFit="1" customWidth="1"/>
    <col min="43" max="43" width="9.83203125" bestFit="1" customWidth="1"/>
    <col min="44" max="44" width="7.5" bestFit="1" customWidth="1"/>
    <col min="45" max="45" width="10" bestFit="1" customWidth="1"/>
    <col min="46" max="46" width="14" bestFit="1" customWidth="1"/>
    <col min="47" max="47" width="11.5" bestFit="1" customWidth="1"/>
    <col min="48" max="48" width="7.33203125" bestFit="1" customWidth="1"/>
    <col min="49" max="49" width="9.6640625" bestFit="1" customWidth="1"/>
    <col min="50" max="50" width="9.5" bestFit="1" customWidth="1"/>
    <col min="51" max="51" width="7.83203125" bestFit="1" customWidth="1"/>
    <col min="52" max="52" width="11.6640625" bestFit="1" customWidth="1"/>
    <col min="53" max="53" width="10.33203125" bestFit="1" customWidth="1"/>
    <col min="54" max="54" width="12.5" bestFit="1" customWidth="1"/>
    <col min="55" max="55" width="7.33203125" bestFit="1" customWidth="1"/>
    <col min="56" max="56" width="9.1640625" bestFit="1" customWidth="1"/>
    <col min="57" max="57" width="9.83203125" bestFit="1" customWidth="1"/>
    <col min="58" max="58" width="8.1640625" bestFit="1" customWidth="1"/>
    <col min="59" max="60" width="7.6640625" bestFit="1" customWidth="1"/>
    <col min="61" max="61" width="10.1640625" bestFit="1" customWidth="1"/>
    <col min="62" max="62" width="14.33203125" bestFit="1" customWidth="1"/>
    <col min="63" max="63" width="7.5" bestFit="1" customWidth="1"/>
    <col min="64" max="64" width="8.33203125" bestFit="1" customWidth="1"/>
    <col min="65" max="65" width="8.5" bestFit="1" customWidth="1"/>
    <col min="66" max="66" width="5.33203125" bestFit="1" customWidth="1"/>
    <col min="67" max="67" width="7.6640625" bestFit="1" customWidth="1"/>
    <col min="68" max="68" width="5.6640625" bestFit="1" customWidth="1"/>
    <col min="69" max="69" width="7.33203125" bestFit="1" customWidth="1"/>
    <col min="70" max="70" width="13" bestFit="1" customWidth="1"/>
    <col min="71" max="71" width="11.1640625" bestFit="1" customWidth="1"/>
    <col min="72" max="72" width="9.6640625" bestFit="1" customWidth="1"/>
    <col min="73" max="73" width="8.33203125" bestFit="1" customWidth="1"/>
    <col min="74" max="74" width="4.6640625" bestFit="1" customWidth="1"/>
    <col min="75" max="75" width="6.83203125" bestFit="1" customWidth="1"/>
    <col min="76" max="76" width="8.5" bestFit="1" customWidth="1"/>
    <col min="77" max="77" width="8.83203125" bestFit="1" customWidth="1"/>
    <col min="78" max="78" width="11.5" bestFit="1" customWidth="1"/>
    <col min="79" max="79" width="10.6640625" bestFit="1" customWidth="1"/>
    <col min="80" max="80" width="10" bestFit="1" customWidth="1"/>
    <col min="81" max="81" width="8.5" bestFit="1" customWidth="1"/>
    <col min="82" max="82" width="8.6640625" bestFit="1" customWidth="1"/>
    <col min="83" max="83" width="8.83203125" bestFit="1" customWidth="1"/>
    <col min="84" max="84" width="7" bestFit="1" customWidth="1"/>
    <col min="85" max="85" width="9.83203125" bestFit="1" customWidth="1"/>
    <col min="86" max="86" width="10.1640625" bestFit="1" customWidth="1"/>
    <col min="87" max="87" width="9.33203125" bestFit="1" customWidth="1"/>
    <col min="88" max="88" width="9" bestFit="1" customWidth="1"/>
    <col min="89" max="89" width="6.6640625" bestFit="1" customWidth="1"/>
    <col min="90" max="90" width="6.33203125" bestFit="1" customWidth="1"/>
    <col min="91" max="91" width="9.83203125" bestFit="1" customWidth="1"/>
    <col min="92" max="92" width="9.5" bestFit="1" customWidth="1"/>
    <col min="93" max="93" width="13.5" bestFit="1" customWidth="1"/>
    <col min="94" max="94" width="10" bestFit="1" customWidth="1"/>
    <col min="95" max="95" width="14.5" bestFit="1" customWidth="1"/>
    <col min="96" max="96" width="12.5" bestFit="1" customWidth="1"/>
    <col min="97" max="97" width="13.33203125" bestFit="1" customWidth="1"/>
    <col min="98" max="98" width="7.1640625" bestFit="1" customWidth="1"/>
    <col min="99" max="99" width="6.1640625" bestFit="1" customWidth="1"/>
    <col min="100" max="100" width="7.5" bestFit="1" customWidth="1"/>
    <col min="101" max="101" width="9.6640625" bestFit="1" customWidth="1"/>
    <col min="102" max="102" width="11.83203125" bestFit="1" customWidth="1"/>
    <col min="103" max="103" width="8" bestFit="1" customWidth="1"/>
    <col min="104" max="104" width="6.6640625" bestFit="1" customWidth="1"/>
    <col min="105" max="105" width="6.5" bestFit="1" customWidth="1"/>
    <col min="106" max="106" width="6.6640625" bestFit="1" customWidth="1"/>
    <col min="107" max="107" width="7.83203125" bestFit="1" customWidth="1"/>
    <col min="108" max="108" width="6.33203125" bestFit="1" customWidth="1"/>
    <col min="109" max="109" width="11" bestFit="1" customWidth="1"/>
    <col min="110" max="110" width="7.33203125" bestFit="1" customWidth="1"/>
    <col min="111" max="111" width="8.83203125" bestFit="1" customWidth="1"/>
    <col min="112" max="112" width="7.33203125" bestFit="1" customWidth="1"/>
    <col min="113" max="113" width="12.5" bestFit="1" customWidth="1"/>
    <col min="114" max="115" width="8.33203125" bestFit="1" customWidth="1"/>
    <col min="116" max="116" width="7.33203125" bestFit="1" customWidth="1"/>
    <col min="117" max="117" width="7.6640625" bestFit="1" customWidth="1"/>
    <col min="118" max="118" width="15.1640625" bestFit="1" customWidth="1"/>
  </cols>
  <sheetData>
    <row r="1" spans="2:19" ht="7.25" customHeight="1"/>
    <row r="2" spans="2:19" ht="20" customHeight="1">
      <c r="B2" s="5" t="s">
        <v>16</v>
      </c>
      <c r="C2" s="165" t="s">
        <v>203</v>
      </c>
      <c r="D2" s="165"/>
      <c r="E2" s="165"/>
      <c r="F2" s="165"/>
      <c r="G2" s="165"/>
      <c r="H2" s="165"/>
      <c r="I2" s="165"/>
      <c r="J2" s="165"/>
      <c r="K2" s="165"/>
      <c r="L2" s="165"/>
      <c r="N2" s="78" t="s">
        <v>2018</v>
      </c>
    </row>
    <row r="3" spans="2:19">
      <c r="B3" s="5" t="s">
        <v>17</v>
      </c>
      <c r="C3" s="158" t="s">
        <v>202</v>
      </c>
      <c r="D3" s="158"/>
      <c r="E3" s="158"/>
      <c r="F3" s="158"/>
      <c r="G3" s="158"/>
      <c r="H3" s="158"/>
      <c r="I3" s="158"/>
      <c r="J3" s="158"/>
      <c r="K3" s="158"/>
      <c r="L3" s="158"/>
      <c r="N3" s="86" t="s">
        <v>2012</v>
      </c>
      <c r="O3" s="87">
        <v>23</v>
      </c>
      <c r="P3" s="88" t="s">
        <v>2013</v>
      </c>
      <c r="Q3" s="87">
        <v>42</v>
      </c>
      <c r="R3" s="89" t="s">
        <v>2017</v>
      </c>
      <c r="S3" s="90">
        <v>0.54761904761904767</v>
      </c>
    </row>
    <row r="4" spans="2:19" ht="14.5" customHeight="1">
      <c r="B4" s="5" t="s">
        <v>27</v>
      </c>
      <c r="C4" s="160" t="s">
        <v>9</v>
      </c>
      <c r="D4" s="161"/>
      <c r="E4" s="161"/>
      <c r="F4" s="161"/>
      <c r="G4" s="162"/>
      <c r="H4" s="152" t="s">
        <v>2010</v>
      </c>
      <c r="I4" s="153"/>
      <c r="J4" s="153"/>
      <c r="K4" s="154"/>
      <c r="L4" s="77" t="s">
        <v>2011</v>
      </c>
      <c r="N4" s="81" t="s">
        <v>2014</v>
      </c>
      <c r="O4" s="82" t="s">
        <v>1795</v>
      </c>
      <c r="P4" s="81" t="s">
        <v>2015</v>
      </c>
      <c r="Q4" s="82" t="s">
        <v>1795</v>
      </c>
      <c r="R4" s="81" t="s">
        <v>2016</v>
      </c>
      <c r="S4" s="82" t="s">
        <v>1795</v>
      </c>
    </row>
    <row r="5" spans="2:19" ht="29" customHeight="1">
      <c r="B5" s="5" t="s">
        <v>199</v>
      </c>
      <c r="C5" s="159" t="s">
        <v>1866</v>
      </c>
      <c r="D5" s="159"/>
      <c r="E5" s="159"/>
      <c r="F5" s="159"/>
      <c r="G5" s="159"/>
      <c r="H5" s="159"/>
      <c r="I5" s="159"/>
      <c r="J5" s="159"/>
      <c r="K5" s="159"/>
      <c r="L5" s="159"/>
      <c r="N5" s="92">
        <v>9</v>
      </c>
      <c r="O5" s="84">
        <v>39.130434782608695</v>
      </c>
      <c r="P5" s="92">
        <v>6</v>
      </c>
      <c r="Q5" s="84">
        <v>26.086956521739129</v>
      </c>
      <c r="R5" s="92">
        <v>8</v>
      </c>
      <c r="S5" s="84">
        <v>34.782608695652172</v>
      </c>
    </row>
    <row r="6" spans="2:19" ht="91.5" customHeight="1">
      <c r="B6" s="5" t="s">
        <v>18</v>
      </c>
      <c r="C6" s="159" t="s">
        <v>1903</v>
      </c>
      <c r="D6" s="159"/>
      <c r="E6" s="159"/>
      <c r="F6" s="159"/>
      <c r="G6" s="159"/>
      <c r="H6" s="159"/>
      <c r="I6" s="159"/>
      <c r="J6" s="159"/>
      <c r="K6" s="159"/>
      <c r="L6" s="159"/>
      <c r="M6" s="50"/>
    </row>
    <row r="7" spans="2:19" ht="29" customHeight="1" outlineLevel="1">
      <c r="B7" s="6" t="s">
        <v>19</v>
      </c>
      <c r="C7" s="131" t="s">
        <v>1861</v>
      </c>
      <c r="D7" s="131"/>
      <c r="E7" s="131"/>
      <c r="F7" s="131"/>
      <c r="G7" s="131"/>
      <c r="H7" s="131"/>
      <c r="I7" s="131"/>
      <c r="J7" s="131"/>
      <c r="K7" s="131"/>
      <c r="L7" s="131"/>
    </row>
    <row r="8" spans="2:19" outlineLevel="1">
      <c r="B8" s="6" t="s">
        <v>20</v>
      </c>
      <c r="C8" s="131" t="s">
        <v>28</v>
      </c>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t="s">
        <v>226</v>
      </c>
      <c r="D10" s="137"/>
      <c r="E10" s="137"/>
      <c r="F10" s="137"/>
      <c r="G10" s="137"/>
      <c r="H10" s="137"/>
      <c r="I10" s="137"/>
      <c r="J10" s="137"/>
      <c r="K10" s="137"/>
      <c r="L10" s="137"/>
    </row>
    <row r="11" spans="2:19" ht="28" outlineLevel="1">
      <c r="B11" s="6" t="s">
        <v>22</v>
      </c>
      <c r="C11" s="135" t="s">
        <v>226</v>
      </c>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44314</v>
      </c>
      <c r="D15" s="139"/>
      <c r="E15" s="139"/>
      <c r="F15" s="139"/>
      <c r="G15" s="139"/>
      <c r="H15" s="139"/>
      <c r="I15" s="139"/>
      <c r="J15" s="139"/>
      <c r="K15" s="139"/>
      <c r="L15" s="139"/>
    </row>
    <row r="16" spans="2:19" outlineLevel="1">
      <c r="B16" s="7" t="s">
        <v>25</v>
      </c>
      <c r="C16" s="140" t="s">
        <v>183</v>
      </c>
      <c r="D16" s="140"/>
      <c r="E16" s="140"/>
      <c r="F16" s="140"/>
      <c r="G16" s="140"/>
      <c r="H16" s="140"/>
      <c r="I16" s="140"/>
      <c r="J16" s="140"/>
      <c r="K16" s="140"/>
      <c r="L16" s="140"/>
    </row>
    <row r="17" spans="1:118" outlineLevel="1">
      <c r="B17" s="7" t="s">
        <v>26</v>
      </c>
      <c r="C17" s="140" t="s">
        <v>1821</v>
      </c>
      <c r="D17" s="140"/>
      <c r="E17" s="140"/>
      <c r="F17" s="140"/>
      <c r="G17" s="140"/>
      <c r="H17" s="140"/>
      <c r="I17" s="140"/>
      <c r="J17" s="140"/>
      <c r="K17" s="140"/>
      <c r="L17" s="140"/>
    </row>
    <row r="18" spans="1:118" outlineLevel="1">
      <c r="B18" s="7" t="s">
        <v>15</v>
      </c>
      <c r="C18" s="142"/>
      <c r="D18" s="142"/>
      <c r="E18" s="142"/>
      <c r="F18" s="142"/>
      <c r="G18" s="142"/>
      <c r="H18" s="142"/>
      <c r="I18" s="142"/>
      <c r="J18" s="142"/>
      <c r="K18" s="142"/>
      <c r="L18" s="142"/>
    </row>
    <row r="19" spans="1:118" outlineLevel="1">
      <c r="B19" s="6" t="s">
        <v>180</v>
      </c>
      <c r="C19" s="135"/>
      <c r="D19" s="135"/>
      <c r="E19" s="135"/>
      <c r="F19" s="135"/>
      <c r="G19" s="135"/>
      <c r="H19" s="135"/>
      <c r="I19" s="135"/>
      <c r="J19" s="135"/>
      <c r="K19" s="135"/>
      <c r="L19" s="135"/>
    </row>
    <row r="20" spans="1:118" s="9" customFormat="1" ht="16.25" customHeight="1" thickBot="1">
      <c r="H20" s="18" t="s">
        <v>1669</v>
      </c>
      <c r="I20" t="s">
        <v>2256</v>
      </c>
    </row>
    <row r="21" spans="1:118">
      <c r="A21" s="11" t="s">
        <v>179</v>
      </c>
    </row>
    <row r="22" spans="1:118" s="10" customFormat="1">
      <c r="A22" s="30" t="s">
        <v>31</v>
      </c>
      <c r="B22" s="30" t="s">
        <v>227</v>
      </c>
      <c r="C22" s="30" t="s">
        <v>463</v>
      </c>
      <c r="D22" s="30" t="s">
        <v>1669</v>
      </c>
      <c r="E22" s="30" t="s">
        <v>460</v>
      </c>
      <c r="G22"/>
      <c r="H22" s="18" t="s">
        <v>1794</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row>
    <row r="23" spans="1:118">
      <c r="A23" s="29" t="s">
        <v>228</v>
      </c>
      <c r="B23" s="29" t="s">
        <v>229</v>
      </c>
      <c r="C23" s="29" t="s">
        <v>466</v>
      </c>
      <c r="D23" s="29" t="s">
        <v>1075</v>
      </c>
      <c r="E23" s="29"/>
      <c r="H23" s="18" t="s">
        <v>2259</v>
      </c>
      <c r="I23" t="s">
        <v>2049</v>
      </c>
    </row>
    <row r="24" spans="1:118">
      <c r="A24" s="29" t="s">
        <v>228</v>
      </c>
      <c r="B24" s="29" t="s">
        <v>229</v>
      </c>
      <c r="C24" s="29" t="s">
        <v>494</v>
      </c>
      <c r="D24" s="29" t="s">
        <v>1101</v>
      </c>
      <c r="E24" s="29"/>
      <c r="H24" s="20" t="s">
        <v>228</v>
      </c>
      <c r="I24" s="19"/>
    </row>
    <row r="25" spans="1:118">
      <c r="A25" s="29" t="s">
        <v>228</v>
      </c>
      <c r="B25" s="29" t="s">
        <v>229</v>
      </c>
      <c r="C25" s="29" t="s">
        <v>702</v>
      </c>
      <c r="D25" s="29" t="s">
        <v>1073</v>
      </c>
      <c r="E25" s="29"/>
      <c r="H25" s="20" t="s">
        <v>236</v>
      </c>
      <c r="I25" s="19"/>
    </row>
    <row r="26" spans="1:118">
      <c r="A26" s="29" t="s">
        <v>228</v>
      </c>
      <c r="B26" s="29" t="s">
        <v>229</v>
      </c>
      <c r="C26" s="29" t="s">
        <v>726</v>
      </c>
      <c r="D26" s="29" t="s">
        <v>1073</v>
      </c>
      <c r="E26" s="29"/>
      <c r="H26" s="20" t="s">
        <v>238</v>
      </c>
      <c r="I26" s="19"/>
    </row>
    <row r="27" spans="1:118">
      <c r="A27" s="29" t="s">
        <v>228</v>
      </c>
      <c r="B27" s="29" t="s">
        <v>229</v>
      </c>
      <c r="C27" s="29" t="s">
        <v>509</v>
      </c>
      <c r="D27" s="29" t="s">
        <v>1074</v>
      </c>
      <c r="E27" s="29"/>
      <c r="H27" s="20" t="s">
        <v>240</v>
      </c>
      <c r="I27" s="19"/>
    </row>
    <row r="28" spans="1:118">
      <c r="A28" s="29" t="s">
        <v>228</v>
      </c>
      <c r="B28" s="29" t="s">
        <v>229</v>
      </c>
      <c r="C28" s="29" t="s">
        <v>544</v>
      </c>
      <c r="D28" s="29" t="s">
        <v>1075</v>
      </c>
      <c r="E28" s="29"/>
      <c r="H28" s="20" t="s">
        <v>246</v>
      </c>
      <c r="I28" s="19"/>
    </row>
    <row r="29" spans="1:118">
      <c r="A29" s="29" t="s">
        <v>228</v>
      </c>
      <c r="B29" s="29" t="s">
        <v>229</v>
      </c>
      <c r="C29" s="29" t="s">
        <v>544</v>
      </c>
      <c r="D29" s="29" t="s">
        <v>1074</v>
      </c>
      <c r="E29" s="29"/>
      <c r="H29" s="20" t="s">
        <v>258</v>
      </c>
      <c r="I29" s="19"/>
    </row>
    <row r="30" spans="1:118">
      <c r="A30" s="29" t="s">
        <v>230</v>
      </c>
      <c r="B30" s="29" t="s">
        <v>231</v>
      </c>
      <c r="C30" s="29" t="s">
        <v>687</v>
      </c>
      <c r="D30" s="29" t="s">
        <v>1675</v>
      </c>
      <c r="E30" s="29"/>
      <c r="H30" s="20" t="s">
        <v>260</v>
      </c>
      <c r="I30" s="19"/>
    </row>
    <row r="31" spans="1:118">
      <c r="A31" s="29" t="s">
        <v>230</v>
      </c>
      <c r="B31" s="29" t="s">
        <v>231</v>
      </c>
      <c r="C31" s="29" t="s">
        <v>689</v>
      </c>
      <c r="D31" s="29" t="s">
        <v>1101</v>
      </c>
      <c r="E31" s="29"/>
      <c r="H31" s="20" t="s">
        <v>264</v>
      </c>
      <c r="I31" s="19"/>
    </row>
    <row r="32" spans="1:118">
      <c r="A32" s="29" t="s">
        <v>230</v>
      </c>
      <c r="B32" s="29" t="s">
        <v>231</v>
      </c>
      <c r="C32" s="29" t="s">
        <v>1676</v>
      </c>
      <c r="D32" s="29" t="s">
        <v>1080</v>
      </c>
      <c r="E32" s="29"/>
      <c r="H32" s="20" t="s">
        <v>274</v>
      </c>
      <c r="I32" s="19"/>
    </row>
    <row r="33" spans="1:9">
      <c r="A33" s="29" t="s">
        <v>230</v>
      </c>
      <c r="B33" s="29" t="s">
        <v>231</v>
      </c>
      <c r="C33" s="29" t="s">
        <v>1665</v>
      </c>
      <c r="D33" s="29" t="s">
        <v>1091</v>
      </c>
      <c r="E33" s="29"/>
      <c r="H33" s="20" t="s">
        <v>282</v>
      </c>
      <c r="I33" s="19"/>
    </row>
    <row r="34" spans="1:9">
      <c r="A34" s="29" t="s">
        <v>230</v>
      </c>
      <c r="B34" s="29" t="s">
        <v>231</v>
      </c>
      <c r="C34" s="29" t="s">
        <v>726</v>
      </c>
      <c r="D34" s="29" t="s">
        <v>1073</v>
      </c>
      <c r="E34" s="29"/>
      <c r="H34" s="20" t="s">
        <v>284</v>
      </c>
      <c r="I34" s="19"/>
    </row>
    <row r="35" spans="1:9">
      <c r="A35" s="29" t="s">
        <v>232</v>
      </c>
      <c r="B35" s="29" t="s">
        <v>233</v>
      </c>
      <c r="C35" s="29" t="s">
        <v>702</v>
      </c>
      <c r="D35" s="29" t="s">
        <v>1073</v>
      </c>
      <c r="E35" s="29"/>
      <c r="H35" s="20" t="s">
        <v>290</v>
      </c>
      <c r="I35" s="19"/>
    </row>
    <row r="36" spans="1:9">
      <c r="A36" s="29" t="s">
        <v>232</v>
      </c>
      <c r="B36" s="29" t="s">
        <v>233</v>
      </c>
      <c r="C36" s="29" t="s">
        <v>715</v>
      </c>
      <c r="D36" s="29" t="s">
        <v>1073</v>
      </c>
      <c r="E36" s="29"/>
      <c r="H36" s="20" t="s">
        <v>292</v>
      </c>
      <c r="I36" s="19"/>
    </row>
    <row r="37" spans="1:9">
      <c r="A37" s="29" t="s">
        <v>232</v>
      </c>
      <c r="B37" s="29" t="s">
        <v>233</v>
      </c>
      <c r="C37" s="29" t="s">
        <v>1677</v>
      </c>
      <c r="D37" s="29" t="s">
        <v>1329</v>
      </c>
      <c r="E37" s="29"/>
      <c r="H37" s="20" t="s">
        <v>298</v>
      </c>
      <c r="I37" s="19"/>
    </row>
    <row r="38" spans="1:9">
      <c r="A38" s="29" t="s">
        <v>232</v>
      </c>
      <c r="B38" s="29" t="s">
        <v>233</v>
      </c>
      <c r="C38" s="29" t="s">
        <v>862</v>
      </c>
      <c r="D38" s="29" t="s">
        <v>1074</v>
      </c>
      <c r="E38" s="29"/>
      <c r="H38" s="20" t="s">
        <v>310</v>
      </c>
      <c r="I38" s="19"/>
    </row>
    <row r="39" spans="1:9">
      <c r="A39" s="29" t="s">
        <v>232</v>
      </c>
      <c r="B39" s="29" t="s">
        <v>233</v>
      </c>
      <c r="C39" s="29" t="s">
        <v>871</v>
      </c>
      <c r="D39" s="29" t="s">
        <v>1074</v>
      </c>
      <c r="E39" s="29"/>
      <c r="H39" s="20" t="s">
        <v>320</v>
      </c>
      <c r="I39" s="19"/>
    </row>
    <row r="40" spans="1:9">
      <c r="A40" s="29" t="s">
        <v>232</v>
      </c>
      <c r="B40" s="29" t="s">
        <v>233</v>
      </c>
      <c r="C40" s="29" t="s">
        <v>915</v>
      </c>
      <c r="D40" s="29" t="s">
        <v>1073</v>
      </c>
      <c r="E40" s="29"/>
      <c r="H40" s="20" t="s">
        <v>324</v>
      </c>
      <c r="I40" s="19"/>
    </row>
    <row r="41" spans="1:9">
      <c r="A41" s="29" t="s">
        <v>232</v>
      </c>
      <c r="B41" s="29" t="s">
        <v>233</v>
      </c>
      <c r="C41" s="29" t="s">
        <v>915</v>
      </c>
      <c r="D41" s="29" t="s">
        <v>1074</v>
      </c>
      <c r="E41" s="29"/>
      <c r="H41" s="20" t="s">
        <v>328</v>
      </c>
      <c r="I41" s="19"/>
    </row>
    <row r="42" spans="1:9">
      <c r="A42" s="29" t="s">
        <v>232</v>
      </c>
      <c r="B42" s="29" t="s">
        <v>233</v>
      </c>
      <c r="C42" s="29" t="s">
        <v>916</v>
      </c>
      <c r="D42" s="29" t="s">
        <v>1073</v>
      </c>
      <c r="E42" s="29"/>
      <c r="H42" s="20" t="s">
        <v>330</v>
      </c>
      <c r="I42" s="19"/>
    </row>
    <row r="43" spans="1:9">
      <c r="A43" s="29" t="s">
        <v>232</v>
      </c>
      <c r="B43" s="29" t="s">
        <v>233</v>
      </c>
      <c r="C43" s="29" t="s">
        <v>951</v>
      </c>
      <c r="D43" s="29" t="s">
        <v>1073</v>
      </c>
      <c r="E43" s="29"/>
      <c r="H43" s="20" t="s">
        <v>340</v>
      </c>
      <c r="I43" s="19"/>
    </row>
    <row r="44" spans="1:9">
      <c r="A44" s="29" t="s">
        <v>234</v>
      </c>
      <c r="B44" s="29" t="s">
        <v>235</v>
      </c>
      <c r="C44" s="29" t="s">
        <v>1473</v>
      </c>
      <c r="D44" s="29" t="s">
        <v>1074</v>
      </c>
      <c r="E44" s="29"/>
      <c r="H44" s="20" t="s">
        <v>342</v>
      </c>
      <c r="I44" s="19"/>
    </row>
    <row r="45" spans="1:9">
      <c r="A45" s="29" t="s">
        <v>234</v>
      </c>
      <c r="B45" s="29" t="s">
        <v>235</v>
      </c>
      <c r="C45" s="29" t="s">
        <v>1545</v>
      </c>
      <c r="D45" s="29" t="s">
        <v>1077</v>
      </c>
      <c r="E45" s="29"/>
      <c r="H45" s="20" t="s">
        <v>346</v>
      </c>
      <c r="I45" s="19"/>
    </row>
    <row r="46" spans="1:9">
      <c r="A46" s="29" t="s">
        <v>234</v>
      </c>
      <c r="B46" s="29" t="s">
        <v>235</v>
      </c>
      <c r="C46" s="29" t="s">
        <v>925</v>
      </c>
      <c r="D46" s="29" t="s">
        <v>1073</v>
      </c>
      <c r="E46" s="29"/>
      <c r="H46" s="20" t="s">
        <v>348</v>
      </c>
      <c r="I46" s="19"/>
    </row>
    <row r="47" spans="1:9">
      <c r="A47" s="29" t="s">
        <v>234</v>
      </c>
      <c r="B47" s="29" t="s">
        <v>235</v>
      </c>
      <c r="C47" s="29" t="s">
        <v>948</v>
      </c>
      <c r="D47" s="29" t="s">
        <v>1074</v>
      </c>
      <c r="E47" s="29"/>
      <c r="H47" s="20" t="s">
        <v>358</v>
      </c>
      <c r="I47" s="19"/>
    </row>
    <row r="48" spans="1:9">
      <c r="A48" s="29" t="s">
        <v>236</v>
      </c>
      <c r="B48" s="29" t="s">
        <v>237</v>
      </c>
      <c r="C48" s="29" t="s">
        <v>702</v>
      </c>
      <c r="D48" s="29" t="s">
        <v>1073</v>
      </c>
      <c r="E48" s="29"/>
      <c r="H48" s="20" t="s">
        <v>360</v>
      </c>
      <c r="I48" s="19"/>
    </row>
    <row r="49" spans="1:9">
      <c r="A49" s="29" t="s">
        <v>236</v>
      </c>
      <c r="B49" s="29" t="s">
        <v>237</v>
      </c>
      <c r="C49" s="29" t="s">
        <v>791</v>
      </c>
      <c r="D49" s="29" t="s">
        <v>1073</v>
      </c>
      <c r="E49" s="29"/>
      <c r="H49" s="20" t="s">
        <v>366</v>
      </c>
      <c r="I49" s="19"/>
    </row>
    <row r="50" spans="1:9">
      <c r="A50" s="29" t="s">
        <v>236</v>
      </c>
      <c r="B50" s="29" t="s">
        <v>237</v>
      </c>
      <c r="C50" s="29" t="s">
        <v>538</v>
      </c>
      <c r="D50" s="29" t="s">
        <v>1075</v>
      </c>
      <c r="E50" s="29"/>
      <c r="H50" s="20" t="s">
        <v>372</v>
      </c>
      <c r="I50" s="19"/>
    </row>
    <row r="51" spans="1:9">
      <c r="A51" s="29" t="s">
        <v>236</v>
      </c>
      <c r="B51" s="29" t="s">
        <v>237</v>
      </c>
      <c r="C51" s="29" t="s">
        <v>1289</v>
      </c>
      <c r="D51" s="29" t="s">
        <v>1077</v>
      </c>
      <c r="E51" s="29"/>
      <c r="H51" s="20" t="s">
        <v>374</v>
      </c>
      <c r="I51" s="19"/>
    </row>
    <row r="52" spans="1:9">
      <c r="A52" s="29" t="s">
        <v>236</v>
      </c>
      <c r="B52" s="29" t="s">
        <v>237</v>
      </c>
      <c r="C52" s="29" t="s">
        <v>553</v>
      </c>
      <c r="D52" s="29" t="s">
        <v>1073</v>
      </c>
      <c r="E52" s="29"/>
      <c r="H52" s="20" t="s">
        <v>382</v>
      </c>
      <c r="I52" s="19"/>
    </row>
    <row r="53" spans="1:9">
      <c r="A53" s="29" t="s">
        <v>238</v>
      </c>
      <c r="B53" s="29" t="s">
        <v>239</v>
      </c>
      <c r="C53" s="29" t="s">
        <v>492</v>
      </c>
      <c r="D53" s="29" t="s">
        <v>1112</v>
      </c>
      <c r="E53" s="29"/>
      <c r="H53" s="20" t="s">
        <v>388</v>
      </c>
      <c r="I53" s="19"/>
    </row>
    <row r="54" spans="1:9">
      <c r="A54" s="29" t="s">
        <v>238</v>
      </c>
      <c r="B54" s="29" t="s">
        <v>239</v>
      </c>
      <c r="C54" s="29" t="s">
        <v>536</v>
      </c>
      <c r="D54" s="29" t="s">
        <v>1112</v>
      </c>
      <c r="E54" s="29"/>
      <c r="H54" s="20" t="s">
        <v>390</v>
      </c>
      <c r="I54" s="19"/>
    </row>
    <row r="55" spans="1:9">
      <c r="A55" s="29" t="s">
        <v>238</v>
      </c>
      <c r="B55" s="29" t="s">
        <v>239</v>
      </c>
      <c r="C55" s="29" t="s">
        <v>554</v>
      </c>
      <c r="D55" s="29" t="s">
        <v>1112</v>
      </c>
      <c r="E55" s="29"/>
      <c r="H55" s="20" t="s">
        <v>394</v>
      </c>
      <c r="I55" s="19"/>
    </row>
    <row r="56" spans="1:9">
      <c r="A56" s="29" t="s">
        <v>238</v>
      </c>
      <c r="B56" s="29" t="s">
        <v>239</v>
      </c>
      <c r="C56" s="29" t="s">
        <v>557</v>
      </c>
      <c r="D56" s="29" t="s">
        <v>1436</v>
      </c>
      <c r="E56" s="29"/>
      <c r="H56" s="20" t="s">
        <v>398</v>
      </c>
      <c r="I56" s="19"/>
    </row>
    <row r="57" spans="1:9">
      <c r="A57" s="29" t="s">
        <v>238</v>
      </c>
      <c r="B57" s="29" t="s">
        <v>239</v>
      </c>
      <c r="C57" s="29" t="s">
        <v>893</v>
      </c>
      <c r="D57" s="29" t="s">
        <v>1074</v>
      </c>
      <c r="E57" s="29"/>
      <c r="H57" s="20" t="s">
        <v>402</v>
      </c>
      <c r="I57" s="19"/>
    </row>
    <row r="58" spans="1:9">
      <c r="A58" s="29" t="s">
        <v>238</v>
      </c>
      <c r="B58" s="29" t="s">
        <v>239</v>
      </c>
      <c r="C58" s="29" t="s">
        <v>968</v>
      </c>
      <c r="D58" s="29" t="s">
        <v>1093</v>
      </c>
      <c r="E58" s="29"/>
      <c r="H58" s="20" t="s">
        <v>406</v>
      </c>
      <c r="I58" s="19"/>
    </row>
    <row r="59" spans="1:9">
      <c r="A59" s="29" t="s">
        <v>238</v>
      </c>
      <c r="B59" s="29" t="s">
        <v>239</v>
      </c>
      <c r="C59" s="29" t="s">
        <v>576</v>
      </c>
      <c r="D59" s="29" t="s">
        <v>1073</v>
      </c>
      <c r="E59" s="29"/>
      <c r="H59" s="20" t="s">
        <v>408</v>
      </c>
      <c r="I59" s="19"/>
    </row>
    <row r="60" spans="1:9">
      <c r="A60" s="29" t="s">
        <v>238</v>
      </c>
      <c r="B60" s="29" t="s">
        <v>239</v>
      </c>
      <c r="C60" s="29" t="s">
        <v>1059</v>
      </c>
      <c r="D60" s="29" t="s">
        <v>1074</v>
      </c>
      <c r="E60" s="29"/>
      <c r="H60" s="20" t="s">
        <v>410</v>
      </c>
      <c r="I60" s="19"/>
    </row>
    <row r="61" spans="1:9">
      <c r="A61" s="29" t="s">
        <v>240</v>
      </c>
      <c r="B61" s="29" t="s">
        <v>241</v>
      </c>
      <c r="C61" s="29" t="s">
        <v>693</v>
      </c>
      <c r="D61" s="29" t="s">
        <v>1073</v>
      </c>
      <c r="E61" s="29"/>
      <c r="H61" s="20" t="s">
        <v>420</v>
      </c>
      <c r="I61" s="19"/>
    </row>
    <row r="62" spans="1:9">
      <c r="A62" s="29" t="s">
        <v>240</v>
      </c>
      <c r="B62" s="29" t="s">
        <v>241</v>
      </c>
      <c r="C62" s="29" t="s">
        <v>702</v>
      </c>
      <c r="D62" s="29" t="s">
        <v>1073</v>
      </c>
      <c r="E62" s="29"/>
      <c r="H62" s="20" t="s">
        <v>424</v>
      </c>
      <c r="I62" s="19"/>
    </row>
    <row r="63" spans="1:9">
      <c r="A63" s="29" t="s">
        <v>240</v>
      </c>
      <c r="B63" s="29" t="s">
        <v>241</v>
      </c>
      <c r="C63" s="29" t="s">
        <v>705</v>
      </c>
      <c r="D63" s="29" t="s">
        <v>1073</v>
      </c>
      <c r="E63" s="29"/>
      <c r="H63" s="20" t="s">
        <v>428</v>
      </c>
      <c r="I63" s="19"/>
    </row>
    <row r="64" spans="1:9">
      <c r="A64" s="29" t="s">
        <v>240</v>
      </c>
      <c r="B64" s="29" t="s">
        <v>241</v>
      </c>
      <c r="C64" s="29" t="s">
        <v>705</v>
      </c>
      <c r="D64" s="29" t="s">
        <v>1074</v>
      </c>
      <c r="E64" s="29"/>
      <c r="H64" s="20" t="s">
        <v>432</v>
      </c>
      <c r="I64" s="19"/>
    </row>
    <row r="65" spans="1:9">
      <c r="A65" s="29" t="s">
        <v>240</v>
      </c>
      <c r="B65" s="29" t="s">
        <v>241</v>
      </c>
      <c r="C65" s="29" t="s">
        <v>707</v>
      </c>
      <c r="D65" s="29" t="s">
        <v>1073</v>
      </c>
      <c r="E65" s="29"/>
      <c r="H65" s="20" t="s">
        <v>436</v>
      </c>
      <c r="I65" s="19"/>
    </row>
    <row r="66" spans="1:9">
      <c r="A66" s="29" t="s">
        <v>240</v>
      </c>
      <c r="B66" s="29" t="s">
        <v>241</v>
      </c>
      <c r="C66" s="29" t="s">
        <v>710</v>
      </c>
      <c r="D66" s="29" t="s">
        <v>1073</v>
      </c>
      <c r="E66" s="29"/>
      <c r="H66" s="20" t="s">
        <v>438</v>
      </c>
      <c r="I66" s="19"/>
    </row>
    <row r="67" spans="1:9">
      <c r="A67" s="29" t="s">
        <v>240</v>
      </c>
      <c r="B67" s="29" t="s">
        <v>241</v>
      </c>
      <c r="C67" s="29" t="s">
        <v>720</v>
      </c>
      <c r="D67" s="29" t="s">
        <v>1073</v>
      </c>
      <c r="E67" s="29"/>
      <c r="H67" s="20" t="s">
        <v>444</v>
      </c>
      <c r="I67" s="19"/>
    </row>
    <row r="68" spans="1:9">
      <c r="A68" s="29" t="s">
        <v>240</v>
      </c>
      <c r="B68" s="29" t="s">
        <v>241</v>
      </c>
      <c r="C68" s="29" t="s">
        <v>720</v>
      </c>
      <c r="D68" s="29" t="s">
        <v>1074</v>
      </c>
      <c r="E68" s="29"/>
      <c r="H68" s="20" t="s">
        <v>446</v>
      </c>
      <c r="I68" s="19"/>
    </row>
    <row r="69" spans="1:9">
      <c r="A69" s="29" t="s">
        <v>240</v>
      </c>
      <c r="B69" s="29" t="s">
        <v>241</v>
      </c>
      <c r="C69" s="29" t="s">
        <v>507</v>
      </c>
      <c r="D69" s="29" t="s">
        <v>1075</v>
      </c>
      <c r="E69" s="29"/>
      <c r="H69" s="20" t="s">
        <v>2260</v>
      </c>
      <c r="I69" s="19"/>
    </row>
    <row r="70" spans="1:9">
      <c r="A70" s="29" t="s">
        <v>240</v>
      </c>
      <c r="B70" s="29" t="s">
        <v>241</v>
      </c>
      <c r="C70" s="29" t="s">
        <v>507</v>
      </c>
      <c r="D70" s="29" t="s">
        <v>1080</v>
      </c>
      <c r="E70" s="29"/>
    </row>
    <row r="71" spans="1:9">
      <c r="A71" s="29" t="s">
        <v>240</v>
      </c>
      <c r="B71" s="29" t="s">
        <v>241</v>
      </c>
      <c r="C71" s="29" t="s">
        <v>726</v>
      </c>
      <c r="D71" s="29" t="s">
        <v>1073</v>
      </c>
      <c r="E71" s="29"/>
    </row>
    <row r="72" spans="1:9">
      <c r="A72" s="29" t="s">
        <v>240</v>
      </c>
      <c r="B72" s="29" t="s">
        <v>241</v>
      </c>
      <c r="C72" s="29" t="s">
        <v>727</v>
      </c>
      <c r="D72" s="29" t="s">
        <v>1074</v>
      </c>
      <c r="E72" s="29"/>
    </row>
    <row r="73" spans="1:9">
      <c r="A73" s="29" t="s">
        <v>240</v>
      </c>
      <c r="B73" s="29" t="s">
        <v>241</v>
      </c>
      <c r="C73" s="29" t="s">
        <v>512</v>
      </c>
      <c r="D73" s="29" t="s">
        <v>1074</v>
      </c>
      <c r="E73" s="29"/>
    </row>
    <row r="74" spans="1:9">
      <c r="A74" s="29" t="s">
        <v>240</v>
      </c>
      <c r="B74" s="29" t="s">
        <v>241</v>
      </c>
      <c r="C74" s="29" t="s">
        <v>517</v>
      </c>
      <c r="D74" s="29" t="s">
        <v>1075</v>
      </c>
      <c r="E74" s="29"/>
    </row>
    <row r="75" spans="1:9">
      <c r="A75" s="29" t="s">
        <v>240</v>
      </c>
      <c r="B75" s="29" t="s">
        <v>241</v>
      </c>
      <c r="C75" s="29" t="s">
        <v>1678</v>
      </c>
      <c r="D75" s="29" t="s">
        <v>1074</v>
      </c>
      <c r="E75" s="29"/>
    </row>
    <row r="76" spans="1:9">
      <c r="A76" s="29" t="s">
        <v>240</v>
      </c>
      <c r="B76" s="29" t="s">
        <v>241</v>
      </c>
      <c r="C76" s="29" t="s">
        <v>1594</v>
      </c>
      <c r="D76" s="29" t="s">
        <v>1073</v>
      </c>
      <c r="E76" s="29"/>
    </row>
    <row r="77" spans="1:9">
      <c r="A77" s="29" t="s">
        <v>240</v>
      </c>
      <c r="B77" s="29" t="s">
        <v>241</v>
      </c>
      <c r="C77" s="29" t="s">
        <v>770</v>
      </c>
      <c r="D77" s="29" t="s">
        <v>1073</v>
      </c>
      <c r="E77" s="29"/>
    </row>
    <row r="78" spans="1:9">
      <c r="A78" s="29" t="s">
        <v>240</v>
      </c>
      <c r="B78" s="29" t="s">
        <v>241</v>
      </c>
      <c r="C78" s="29" t="s">
        <v>782</v>
      </c>
      <c r="D78" s="29" t="s">
        <v>1073</v>
      </c>
      <c r="E78" s="29"/>
    </row>
    <row r="79" spans="1:9">
      <c r="A79" s="29" t="s">
        <v>240</v>
      </c>
      <c r="B79" s="29" t="s">
        <v>241</v>
      </c>
      <c r="C79" s="29" t="s">
        <v>782</v>
      </c>
      <c r="D79" s="29" t="s">
        <v>1436</v>
      </c>
      <c r="E79" s="29"/>
    </row>
    <row r="80" spans="1:9">
      <c r="A80" s="29" t="s">
        <v>240</v>
      </c>
      <c r="B80" s="29" t="s">
        <v>241</v>
      </c>
      <c r="C80" s="29" t="s">
        <v>785</v>
      </c>
      <c r="D80" s="29" t="s">
        <v>1073</v>
      </c>
      <c r="E80" s="29"/>
    </row>
    <row r="81" spans="1:5">
      <c r="A81" s="29" t="s">
        <v>240</v>
      </c>
      <c r="B81" s="29" t="s">
        <v>241</v>
      </c>
      <c r="C81" s="29" t="s">
        <v>835</v>
      </c>
      <c r="D81" s="29" t="s">
        <v>1073</v>
      </c>
      <c r="E81" s="29"/>
    </row>
    <row r="82" spans="1:5">
      <c r="A82" s="29" t="s">
        <v>240</v>
      </c>
      <c r="B82" s="29" t="s">
        <v>241</v>
      </c>
      <c r="C82" s="29" t="s">
        <v>840</v>
      </c>
      <c r="D82" s="29" t="s">
        <v>1073</v>
      </c>
      <c r="E82" s="29"/>
    </row>
    <row r="83" spans="1:5">
      <c r="A83" s="29" t="s">
        <v>240</v>
      </c>
      <c r="B83" s="29" t="s">
        <v>241</v>
      </c>
      <c r="C83" s="29" t="s">
        <v>851</v>
      </c>
      <c r="D83" s="29" t="s">
        <v>1074</v>
      </c>
      <c r="E83" s="29"/>
    </row>
    <row r="84" spans="1:5">
      <c r="A84" s="29" t="s">
        <v>240</v>
      </c>
      <c r="B84" s="29" t="s">
        <v>241</v>
      </c>
      <c r="C84" s="29" t="s">
        <v>858</v>
      </c>
      <c r="D84" s="29" t="s">
        <v>1073</v>
      </c>
      <c r="E84" s="29"/>
    </row>
    <row r="85" spans="1:5">
      <c r="A85" s="29" t="s">
        <v>240</v>
      </c>
      <c r="B85" s="29" t="s">
        <v>241</v>
      </c>
      <c r="C85" s="29" t="s">
        <v>858</v>
      </c>
      <c r="D85" s="29" t="s">
        <v>1074</v>
      </c>
      <c r="E85" s="29"/>
    </row>
    <row r="86" spans="1:5">
      <c r="A86" s="29" t="s">
        <v>240</v>
      </c>
      <c r="B86" s="29" t="s">
        <v>241</v>
      </c>
      <c r="C86" s="29" t="s">
        <v>1663</v>
      </c>
      <c r="D86" s="29" t="s">
        <v>1073</v>
      </c>
      <c r="E86" s="29"/>
    </row>
    <row r="87" spans="1:5">
      <c r="A87" s="29" t="s">
        <v>240</v>
      </c>
      <c r="B87" s="29" t="s">
        <v>241</v>
      </c>
      <c r="C87" s="29" t="s">
        <v>926</v>
      </c>
      <c r="D87" s="29" t="s">
        <v>1073</v>
      </c>
      <c r="E87" s="29"/>
    </row>
    <row r="88" spans="1:5">
      <c r="A88" s="29" t="s">
        <v>240</v>
      </c>
      <c r="B88" s="29" t="s">
        <v>241</v>
      </c>
      <c r="C88" s="29" t="s">
        <v>1578</v>
      </c>
      <c r="D88" s="29" t="s">
        <v>1679</v>
      </c>
      <c r="E88" s="29"/>
    </row>
    <row r="89" spans="1:5">
      <c r="A89" s="29" t="s">
        <v>240</v>
      </c>
      <c r="B89" s="29" t="s">
        <v>241</v>
      </c>
      <c r="C89" s="29" t="s">
        <v>1059</v>
      </c>
      <c r="D89" s="29" t="s">
        <v>1074</v>
      </c>
      <c r="E89" s="29"/>
    </row>
    <row r="90" spans="1:5">
      <c r="A90" s="29" t="s">
        <v>242</v>
      </c>
      <c r="B90" s="29" t="s">
        <v>243</v>
      </c>
      <c r="C90" s="29" t="s">
        <v>1680</v>
      </c>
      <c r="D90" s="29" t="s">
        <v>1681</v>
      </c>
      <c r="E90" s="29"/>
    </row>
    <row r="91" spans="1:5">
      <c r="A91" s="29" t="s">
        <v>242</v>
      </c>
      <c r="B91" s="29" t="s">
        <v>243</v>
      </c>
      <c r="C91" s="29" t="s">
        <v>1659</v>
      </c>
      <c r="D91" s="29" t="s">
        <v>1175</v>
      </c>
      <c r="E91" s="29"/>
    </row>
    <row r="92" spans="1:5">
      <c r="A92" s="29" t="s">
        <v>242</v>
      </c>
      <c r="B92" s="29" t="s">
        <v>243</v>
      </c>
      <c r="C92" s="29" t="s">
        <v>702</v>
      </c>
      <c r="D92" s="29" t="s">
        <v>1073</v>
      </c>
      <c r="E92" s="29"/>
    </row>
    <row r="93" spans="1:5">
      <c r="A93" s="29" t="s">
        <v>242</v>
      </c>
      <c r="B93" s="29" t="s">
        <v>243</v>
      </c>
      <c r="C93" s="29" t="s">
        <v>1194</v>
      </c>
      <c r="D93" s="29" t="s">
        <v>1073</v>
      </c>
      <c r="E93" s="29"/>
    </row>
    <row r="94" spans="1:5">
      <c r="A94" s="29" t="s">
        <v>242</v>
      </c>
      <c r="B94" s="29" t="s">
        <v>243</v>
      </c>
      <c r="C94" s="29" t="s">
        <v>1658</v>
      </c>
      <c r="D94" s="29" t="s">
        <v>1074</v>
      </c>
      <c r="E94" s="29"/>
    </row>
    <row r="95" spans="1:5">
      <c r="A95" s="29" t="s">
        <v>242</v>
      </c>
      <c r="B95" s="29" t="s">
        <v>243</v>
      </c>
      <c r="C95" s="29" t="s">
        <v>1682</v>
      </c>
      <c r="D95" s="29" t="s">
        <v>1675</v>
      </c>
      <c r="E95" s="29"/>
    </row>
    <row r="96" spans="1:5">
      <c r="A96" s="29" t="s">
        <v>242</v>
      </c>
      <c r="B96" s="29" t="s">
        <v>243</v>
      </c>
      <c r="C96" s="29" t="s">
        <v>860</v>
      </c>
      <c r="D96" s="29" t="s">
        <v>1073</v>
      </c>
      <c r="E96" s="29"/>
    </row>
    <row r="97" spans="1:5">
      <c r="A97" s="29" t="s">
        <v>242</v>
      </c>
      <c r="B97" s="29" t="s">
        <v>243</v>
      </c>
      <c r="C97" s="29" t="s">
        <v>904</v>
      </c>
      <c r="D97" s="29" t="s">
        <v>1074</v>
      </c>
      <c r="E97" s="29"/>
    </row>
    <row r="98" spans="1:5">
      <c r="A98" s="29" t="s">
        <v>244</v>
      </c>
      <c r="B98" s="29" t="s">
        <v>245</v>
      </c>
      <c r="C98" s="29" t="s">
        <v>1656</v>
      </c>
      <c r="D98" s="29" t="s">
        <v>1080</v>
      </c>
      <c r="E98" s="29"/>
    </row>
    <row r="99" spans="1:5">
      <c r="A99" s="29" t="s">
        <v>244</v>
      </c>
      <c r="B99" s="29" t="s">
        <v>245</v>
      </c>
      <c r="C99" s="29" t="s">
        <v>481</v>
      </c>
      <c r="D99" s="29" t="s">
        <v>1073</v>
      </c>
      <c r="E99" s="29"/>
    </row>
    <row r="100" spans="1:5">
      <c r="A100" s="29" t="s">
        <v>244</v>
      </c>
      <c r="B100" s="29" t="s">
        <v>245</v>
      </c>
      <c r="C100" s="29" t="s">
        <v>481</v>
      </c>
      <c r="D100" s="29" t="s">
        <v>1074</v>
      </c>
      <c r="E100" s="29"/>
    </row>
    <row r="101" spans="1:5">
      <c r="A101" s="29" t="s">
        <v>244</v>
      </c>
      <c r="B101" s="29" t="s">
        <v>245</v>
      </c>
      <c r="C101" s="29" t="s">
        <v>702</v>
      </c>
      <c r="D101" s="29" t="s">
        <v>1073</v>
      </c>
      <c r="E101" s="29"/>
    </row>
    <row r="102" spans="1:5">
      <c r="A102" s="29" t="s">
        <v>244</v>
      </c>
      <c r="B102" s="29" t="s">
        <v>245</v>
      </c>
      <c r="C102" s="29" t="s">
        <v>1655</v>
      </c>
      <c r="D102" s="29" t="s">
        <v>1073</v>
      </c>
      <c r="E102" s="29"/>
    </row>
    <row r="103" spans="1:5">
      <c r="A103" s="29" t="s">
        <v>244</v>
      </c>
      <c r="B103" s="29" t="s">
        <v>245</v>
      </c>
      <c r="C103" s="29" t="s">
        <v>1655</v>
      </c>
      <c r="D103" s="29" t="s">
        <v>1074</v>
      </c>
      <c r="E103" s="29"/>
    </row>
    <row r="104" spans="1:5">
      <c r="A104" s="29" t="s">
        <v>244</v>
      </c>
      <c r="B104" s="29" t="s">
        <v>245</v>
      </c>
      <c r="C104" s="29" t="s">
        <v>821</v>
      </c>
      <c r="D104" s="29" t="s">
        <v>1683</v>
      </c>
      <c r="E104" s="29"/>
    </row>
    <row r="105" spans="1:5">
      <c r="A105" s="29" t="s">
        <v>246</v>
      </c>
      <c r="B105" s="29" t="s">
        <v>247</v>
      </c>
      <c r="C105" s="29" t="s">
        <v>1684</v>
      </c>
      <c r="D105" s="29" t="s">
        <v>1398</v>
      </c>
      <c r="E105" s="29"/>
    </row>
    <row r="106" spans="1:5">
      <c r="A106" s="29" t="s">
        <v>246</v>
      </c>
      <c r="B106" s="29" t="s">
        <v>247</v>
      </c>
      <c r="C106" s="29" t="s">
        <v>1685</v>
      </c>
      <c r="D106" s="29" t="s">
        <v>1080</v>
      </c>
      <c r="E106" s="29"/>
    </row>
    <row r="107" spans="1:5">
      <c r="A107" s="29" t="s">
        <v>246</v>
      </c>
      <c r="B107" s="29" t="s">
        <v>247</v>
      </c>
      <c r="C107" s="29" t="s">
        <v>1686</v>
      </c>
      <c r="D107" s="29" t="s">
        <v>1398</v>
      </c>
      <c r="E107" s="29"/>
    </row>
    <row r="108" spans="1:5">
      <c r="A108" s="29" t="s">
        <v>246</v>
      </c>
      <c r="B108" s="29" t="s">
        <v>247</v>
      </c>
      <c r="C108" s="29" t="s">
        <v>1687</v>
      </c>
      <c r="D108" s="29" t="s">
        <v>1398</v>
      </c>
      <c r="E108" s="29"/>
    </row>
    <row r="109" spans="1:5">
      <c r="A109" s="29" t="s">
        <v>246</v>
      </c>
      <c r="B109" s="29" t="s">
        <v>247</v>
      </c>
      <c r="C109" s="29" t="s">
        <v>1651</v>
      </c>
      <c r="D109" s="29" t="s">
        <v>1102</v>
      </c>
      <c r="E109" s="29"/>
    </row>
    <row r="110" spans="1:5">
      <c r="A110" s="29" t="s">
        <v>246</v>
      </c>
      <c r="B110" s="29" t="s">
        <v>247</v>
      </c>
      <c r="C110" s="29" t="s">
        <v>1650</v>
      </c>
      <c r="D110" s="29" t="s">
        <v>1134</v>
      </c>
      <c r="E110" s="29"/>
    </row>
    <row r="111" spans="1:5">
      <c r="A111" s="29" t="s">
        <v>246</v>
      </c>
      <c r="B111" s="29" t="s">
        <v>247</v>
      </c>
      <c r="C111" s="29" t="s">
        <v>656</v>
      </c>
      <c r="D111" s="29" t="s">
        <v>1073</v>
      </c>
      <c r="E111" s="29">
        <v>159</v>
      </c>
    </row>
    <row r="112" spans="1:5">
      <c r="A112" s="29" t="s">
        <v>246</v>
      </c>
      <c r="B112" s="29" t="s">
        <v>247</v>
      </c>
      <c r="C112" s="29" t="s">
        <v>1688</v>
      </c>
      <c r="D112" s="29" t="s">
        <v>1398</v>
      </c>
      <c r="E112" s="29"/>
    </row>
    <row r="113" spans="1:5">
      <c r="A113" s="29" t="s">
        <v>246</v>
      </c>
      <c r="B113" s="29" t="s">
        <v>247</v>
      </c>
      <c r="C113" s="29" t="s">
        <v>687</v>
      </c>
      <c r="D113" s="29" t="s">
        <v>1675</v>
      </c>
      <c r="E113" s="29"/>
    </row>
    <row r="114" spans="1:5">
      <c r="A114" s="29" t="s">
        <v>246</v>
      </c>
      <c r="B114" s="29" t="s">
        <v>247</v>
      </c>
      <c r="C114" s="29" t="s">
        <v>1676</v>
      </c>
      <c r="D114" s="29" t="s">
        <v>1080</v>
      </c>
      <c r="E114" s="29"/>
    </row>
    <row r="115" spans="1:5">
      <c r="A115" s="29" t="s">
        <v>246</v>
      </c>
      <c r="B115" s="29" t="s">
        <v>247</v>
      </c>
      <c r="C115" s="29" t="s">
        <v>1649</v>
      </c>
      <c r="D115" s="29" t="s">
        <v>1073</v>
      </c>
      <c r="E115" s="29"/>
    </row>
    <row r="116" spans="1:5">
      <c r="A116" s="29" t="s">
        <v>246</v>
      </c>
      <c r="B116" s="29" t="s">
        <v>247</v>
      </c>
      <c r="C116" s="29" t="s">
        <v>713</v>
      </c>
      <c r="D116" s="29" t="s">
        <v>1675</v>
      </c>
      <c r="E116" s="29"/>
    </row>
    <row r="117" spans="1:5">
      <c r="A117" s="29" t="s">
        <v>246</v>
      </c>
      <c r="B117" s="29" t="s">
        <v>247</v>
      </c>
      <c r="C117" s="29" t="s">
        <v>1689</v>
      </c>
      <c r="D117" s="29" t="s">
        <v>1675</v>
      </c>
      <c r="E117" s="29"/>
    </row>
    <row r="118" spans="1:5">
      <c r="A118" s="29" t="s">
        <v>246</v>
      </c>
      <c r="B118" s="29" t="s">
        <v>247</v>
      </c>
      <c r="C118" s="29" t="s">
        <v>1648</v>
      </c>
      <c r="D118" s="29" t="s">
        <v>1073</v>
      </c>
      <c r="E118" s="29"/>
    </row>
    <row r="119" spans="1:5">
      <c r="A119" s="29" t="s">
        <v>246</v>
      </c>
      <c r="B119" s="29" t="s">
        <v>247</v>
      </c>
      <c r="C119" s="29" t="s">
        <v>525</v>
      </c>
      <c r="D119" s="29" t="s">
        <v>1075</v>
      </c>
      <c r="E119" s="29"/>
    </row>
    <row r="120" spans="1:5">
      <c r="A120" s="29" t="s">
        <v>246</v>
      </c>
      <c r="B120" s="29" t="s">
        <v>247</v>
      </c>
      <c r="C120" s="29" t="s">
        <v>525</v>
      </c>
      <c r="D120" s="29" t="s">
        <v>1074</v>
      </c>
      <c r="E120" s="29"/>
    </row>
    <row r="121" spans="1:5">
      <c r="A121" s="29" t="s">
        <v>246</v>
      </c>
      <c r="B121" s="29" t="s">
        <v>247</v>
      </c>
      <c r="C121" s="29" t="s">
        <v>1647</v>
      </c>
      <c r="D121" s="29" t="s">
        <v>1077</v>
      </c>
      <c r="E121" s="29"/>
    </row>
    <row r="122" spans="1:5">
      <c r="A122" s="29" t="s">
        <v>246</v>
      </c>
      <c r="B122" s="29" t="s">
        <v>247</v>
      </c>
      <c r="C122" s="29" t="s">
        <v>1164</v>
      </c>
      <c r="D122" s="29" t="s">
        <v>1077</v>
      </c>
      <c r="E122" s="29"/>
    </row>
    <row r="123" spans="1:5">
      <c r="A123" s="29" t="s">
        <v>246</v>
      </c>
      <c r="B123" s="29" t="s">
        <v>247</v>
      </c>
      <c r="C123" s="29" t="s">
        <v>819</v>
      </c>
      <c r="D123" s="29" t="s">
        <v>1073</v>
      </c>
      <c r="E123" s="29"/>
    </row>
    <row r="124" spans="1:5">
      <c r="A124" s="29" t="s">
        <v>246</v>
      </c>
      <c r="B124" s="29" t="s">
        <v>247</v>
      </c>
      <c r="C124" s="29" t="s">
        <v>1646</v>
      </c>
      <c r="D124" s="29" t="s">
        <v>1074</v>
      </c>
      <c r="E124" s="29"/>
    </row>
    <row r="125" spans="1:5">
      <c r="A125" s="29" t="s">
        <v>246</v>
      </c>
      <c r="B125" s="29" t="s">
        <v>247</v>
      </c>
      <c r="C125" s="29" t="s">
        <v>1645</v>
      </c>
      <c r="D125" s="29" t="s">
        <v>1074</v>
      </c>
      <c r="E125" s="29"/>
    </row>
    <row r="126" spans="1:5">
      <c r="A126" s="29" t="s">
        <v>246</v>
      </c>
      <c r="B126" s="29" t="s">
        <v>247</v>
      </c>
      <c r="C126" s="29" t="s">
        <v>1564</v>
      </c>
      <c r="D126" s="29" t="s">
        <v>1073</v>
      </c>
      <c r="E126" s="29"/>
    </row>
    <row r="127" spans="1:5">
      <c r="A127" s="29" t="s">
        <v>246</v>
      </c>
      <c r="B127" s="29" t="s">
        <v>247</v>
      </c>
      <c r="C127" s="29" t="s">
        <v>923</v>
      </c>
      <c r="D127" s="29" t="s">
        <v>1080</v>
      </c>
      <c r="E127" s="29"/>
    </row>
    <row r="128" spans="1:5">
      <c r="A128" s="29" t="s">
        <v>246</v>
      </c>
      <c r="B128" s="29" t="s">
        <v>247</v>
      </c>
      <c r="C128" s="29" t="s">
        <v>1690</v>
      </c>
      <c r="D128" s="29" t="s">
        <v>1080</v>
      </c>
      <c r="E128" s="29"/>
    </row>
    <row r="129" spans="1:5">
      <c r="A129" s="29" t="s">
        <v>248</v>
      </c>
      <c r="B129" s="29" t="s">
        <v>249</v>
      </c>
      <c r="C129" s="29" t="s">
        <v>524</v>
      </c>
      <c r="D129" s="29" t="s">
        <v>1074</v>
      </c>
      <c r="E129" s="29"/>
    </row>
    <row r="130" spans="1:5">
      <c r="A130" s="29" t="s">
        <v>248</v>
      </c>
      <c r="B130" s="29" t="s">
        <v>249</v>
      </c>
      <c r="C130" s="29" t="s">
        <v>553</v>
      </c>
      <c r="D130" s="29" t="s">
        <v>1101</v>
      </c>
      <c r="E130" s="29"/>
    </row>
    <row r="131" spans="1:5">
      <c r="A131" s="29" t="s">
        <v>248</v>
      </c>
      <c r="B131" s="29" t="s">
        <v>249</v>
      </c>
      <c r="C131" s="29" t="s">
        <v>878</v>
      </c>
      <c r="D131" s="29" t="s">
        <v>1073</v>
      </c>
      <c r="E131" s="29"/>
    </row>
    <row r="132" spans="1:5">
      <c r="A132" s="29" t="s">
        <v>248</v>
      </c>
      <c r="B132" s="29" t="s">
        <v>249</v>
      </c>
      <c r="C132" s="29" t="s">
        <v>879</v>
      </c>
      <c r="D132" s="29" t="s">
        <v>1073</v>
      </c>
      <c r="E132" s="29"/>
    </row>
    <row r="133" spans="1:5">
      <c r="A133" s="29" t="s">
        <v>248</v>
      </c>
      <c r="B133" s="29" t="s">
        <v>249</v>
      </c>
      <c r="C133" s="29" t="s">
        <v>879</v>
      </c>
      <c r="D133" s="29" t="s">
        <v>1074</v>
      </c>
      <c r="E133" s="29"/>
    </row>
    <row r="134" spans="1:5">
      <c r="A134" s="29" t="s">
        <v>248</v>
      </c>
      <c r="B134" s="29" t="s">
        <v>249</v>
      </c>
      <c r="C134" s="29" t="s">
        <v>1642</v>
      </c>
      <c r="D134" s="29" t="s">
        <v>1073</v>
      </c>
      <c r="E134" s="29"/>
    </row>
    <row r="135" spans="1:5">
      <c r="A135" s="29" t="s">
        <v>248</v>
      </c>
      <c r="B135" s="29" t="s">
        <v>249</v>
      </c>
      <c r="C135" s="29" t="s">
        <v>1641</v>
      </c>
      <c r="D135" s="29" t="s">
        <v>1073</v>
      </c>
      <c r="E135" s="29"/>
    </row>
    <row r="136" spans="1:5">
      <c r="A136" s="29" t="s">
        <v>248</v>
      </c>
      <c r="B136" s="29" t="s">
        <v>249</v>
      </c>
      <c r="C136" s="29" t="s">
        <v>882</v>
      </c>
      <c r="D136" s="29" t="s">
        <v>1074</v>
      </c>
      <c r="E136" s="29"/>
    </row>
    <row r="137" spans="1:5">
      <c r="A137" s="29" t="s">
        <v>248</v>
      </c>
      <c r="B137" s="29" t="s">
        <v>249</v>
      </c>
      <c r="C137" s="29" t="s">
        <v>906</v>
      </c>
      <c r="D137" s="29" t="s">
        <v>1073</v>
      </c>
      <c r="E137" s="29"/>
    </row>
    <row r="138" spans="1:5">
      <c r="A138" s="29" t="s">
        <v>250</v>
      </c>
      <c r="B138" s="29" t="s">
        <v>251</v>
      </c>
      <c r="C138" s="29" t="s">
        <v>1638</v>
      </c>
      <c r="D138" s="29" t="s">
        <v>1101</v>
      </c>
      <c r="E138" s="29"/>
    </row>
    <row r="139" spans="1:5">
      <c r="A139" s="29" t="s">
        <v>250</v>
      </c>
      <c r="B139" s="29" t="s">
        <v>251</v>
      </c>
      <c r="C139" s="29" t="s">
        <v>1638</v>
      </c>
      <c r="D139" s="29" t="s">
        <v>1074</v>
      </c>
      <c r="E139" s="29"/>
    </row>
    <row r="140" spans="1:5">
      <c r="A140" s="29" t="s">
        <v>250</v>
      </c>
      <c r="B140" s="29" t="s">
        <v>251</v>
      </c>
      <c r="C140" s="29" t="s">
        <v>1637</v>
      </c>
      <c r="D140" s="29" t="s">
        <v>1073</v>
      </c>
      <c r="E140" s="29"/>
    </row>
    <row r="141" spans="1:5">
      <c r="A141" s="29" t="s">
        <v>250</v>
      </c>
      <c r="B141" s="29" t="s">
        <v>251</v>
      </c>
      <c r="C141" s="29" t="s">
        <v>689</v>
      </c>
      <c r="D141" s="29" t="s">
        <v>1101</v>
      </c>
      <c r="E141" s="29"/>
    </row>
    <row r="142" spans="1:5">
      <c r="A142" s="29" t="s">
        <v>250</v>
      </c>
      <c r="B142" s="29" t="s">
        <v>251</v>
      </c>
      <c r="C142" s="29" t="s">
        <v>700</v>
      </c>
      <c r="D142" s="29" t="s">
        <v>1073</v>
      </c>
      <c r="E142" s="29">
        <v>5</v>
      </c>
    </row>
    <row r="143" spans="1:5">
      <c r="A143" s="29" t="s">
        <v>250</v>
      </c>
      <c r="B143" s="29" t="s">
        <v>251</v>
      </c>
      <c r="C143" s="29" t="s">
        <v>700</v>
      </c>
      <c r="D143" s="29" t="s">
        <v>1074</v>
      </c>
      <c r="E143" s="29"/>
    </row>
    <row r="144" spans="1:5">
      <c r="A144" s="29" t="s">
        <v>250</v>
      </c>
      <c r="B144" s="29" t="s">
        <v>251</v>
      </c>
      <c r="C144" s="29" t="s">
        <v>1636</v>
      </c>
      <c r="D144" s="29" t="s">
        <v>1073</v>
      </c>
      <c r="E144" s="29"/>
    </row>
    <row r="145" spans="1:5">
      <c r="A145" s="29" t="s">
        <v>250</v>
      </c>
      <c r="B145" s="29" t="s">
        <v>251</v>
      </c>
      <c r="C145" s="29" t="s">
        <v>702</v>
      </c>
      <c r="D145" s="29" t="s">
        <v>1073</v>
      </c>
      <c r="E145" s="29"/>
    </row>
    <row r="146" spans="1:5">
      <c r="A146" s="29" t="s">
        <v>250</v>
      </c>
      <c r="B146" s="29" t="s">
        <v>251</v>
      </c>
      <c r="C146" s="29" t="s">
        <v>705</v>
      </c>
      <c r="D146" s="29" t="s">
        <v>1073</v>
      </c>
      <c r="E146" s="29"/>
    </row>
    <row r="147" spans="1:5">
      <c r="A147" s="29" t="s">
        <v>250</v>
      </c>
      <c r="B147" s="29" t="s">
        <v>251</v>
      </c>
      <c r="C147" s="29" t="s">
        <v>1635</v>
      </c>
      <c r="D147" s="29" t="s">
        <v>1073</v>
      </c>
      <c r="E147" s="29"/>
    </row>
    <row r="148" spans="1:5">
      <c r="A148" s="29" t="s">
        <v>250</v>
      </c>
      <c r="B148" s="29" t="s">
        <v>251</v>
      </c>
      <c r="C148" s="29" t="s">
        <v>1634</v>
      </c>
      <c r="D148" s="29" t="s">
        <v>1073</v>
      </c>
      <c r="E148" s="29"/>
    </row>
    <row r="149" spans="1:5">
      <c r="A149" s="29" t="s">
        <v>250</v>
      </c>
      <c r="B149" s="29" t="s">
        <v>251</v>
      </c>
      <c r="C149" s="29" t="s">
        <v>720</v>
      </c>
      <c r="D149" s="29" t="s">
        <v>1073</v>
      </c>
      <c r="E149" s="29">
        <v>1</v>
      </c>
    </row>
    <row r="150" spans="1:5">
      <c r="A150" s="29" t="s">
        <v>250</v>
      </c>
      <c r="B150" s="29" t="s">
        <v>251</v>
      </c>
      <c r="C150" s="29" t="s">
        <v>721</v>
      </c>
      <c r="D150" s="29" t="s">
        <v>1073</v>
      </c>
      <c r="E150" s="29"/>
    </row>
    <row r="151" spans="1:5">
      <c r="A151" s="29" t="s">
        <v>250</v>
      </c>
      <c r="B151" s="29" t="s">
        <v>251</v>
      </c>
      <c r="C151" s="29" t="s">
        <v>721</v>
      </c>
      <c r="D151" s="29" t="s">
        <v>1074</v>
      </c>
      <c r="E151" s="29"/>
    </row>
    <row r="152" spans="1:5">
      <c r="A152" s="29" t="s">
        <v>250</v>
      </c>
      <c r="B152" s="29" t="s">
        <v>251</v>
      </c>
      <c r="C152" s="29" t="s">
        <v>1633</v>
      </c>
      <c r="D152" s="29" t="s">
        <v>1074</v>
      </c>
      <c r="E152" s="29"/>
    </row>
    <row r="153" spans="1:5">
      <c r="A153" s="29" t="s">
        <v>250</v>
      </c>
      <c r="B153" s="29" t="s">
        <v>251</v>
      </c>
      <c r="C153" s="29" t="s">
        <v>744</v>
      </c>
      <c r="D153" s="29" t="s">
        <v>1073</v>
      </c>
      <c r="E153" s="29"/>
    </row>
    <row r="154" spans="1:5">
      <c r="A154" s="29" t="s">
        <v>250</v>
      </c>
      <c r="B154" s="29" t="s">
        <v>251</v>
      </c>
      <c r="C154" s="29" t="s">
        <v>1632</v>
      </c>
      <c r="D154" s="29" t="s">
        <v>1073</v>
      </c>
      <c r="E154" s="29"/>
    </row>
    <row r="155" spans="1:5">
      <c r="A155" s="29" t="s">
        <v>250</v>
      </c>
      <c r="B155" s="29" t="s">
        <v>251</v>
      </c>
      <c r="C155" s="29" t="s">
        <v>1631</v>
      </c>
      <c r="D155" s="29" t="s">
        <v>1073</v>
      </c>
      <c r="E155" s="29"/>
    </row>
    <row r="156" spans="1:5">
      <c r="A156" s="29" t="s">
        <v>250</v>
      </c>
      <c r="B156" s="29" t="s">
        <v>251</v>
      </c>
      <c r="C156" s="29" t="s">
        <v>757</v>
      </c>
      <c r="D156" s="29" t="s">
        <v>1074</v>
      </c>
      <c r="E156" s="29"/>
    </row>
    <row r="157" spans="1:5">
      <c r="A157" s="29" t="s">
        <v>250</v>
      </c>
      <c r="B157" s="29" t="s">
        <v>251</v>
      </c>
      <c r="C157" s="29" t="s">
        <v>1615</v>
      </c>
      <c r="D157" s="29" t="s">
        <v>1073</v>
      </c>
      <c r="E157" s="29"/>
    </row>
    <row r="158" spans="1:5">
      <c r="A158" s="29" t="s">
        <v>250</v>
      </c>
      <c r="B158" s="29" t="s">
        <v>251</v>
      </c>
      <c r="C158" s="29" t="s">
        <v>765</v>
      </c>
      <c r="D158" s="29" t="s">
        <v>1073</v>
      </c>
      <c r="E158" s="29"/>
    </row>
    <row r="159" spans="1:5">
      <c r="A159" s="29" t="s">
        <v>250</v>
      </c>
      <c r="B159" s="29" t="s">
        <v>251</v>
      </c>
      <c r="C159" s="29" t="s">
        <v>772</v>
      </c>
      <c r="D159" s="29" t="s">
        <v>1073</v>
      </c>
      <c r="E159" s="29"/>
    </row>
    <row r="160" spans="1:5">
      <c r="A160" s="29" t="s">
        <v>250</v>
      </c>
      <c r="B160" s="29" t="s">
        <v>251</v>
      </c>
      <c r="C160" s="29" t="s">
        <v>1630</v>
      </c>
      <c r="D160" s="29" t="s">
        <v>1073</v>
      </c>
      <c r="E160" s="29"/>
    </row>
    <row r="161" spans="1:5">
      <c r="A161" s="29" t="s">
        <v>250</v>
      </c>
      <c r="B161" s="29" t="s">
        <v>251</v>
      </c>
      <c r="C161" s="29" t="s">
        <v>783</v>
      </c>
      <c r="D161" s="29" t="s">
        <v>1073</v>
      </c>
      <c r="E161" s="29">
        <v>1</v>
      </c>
    </row>
    <row r="162" spans="1:5">
      <c r="A162" s="29" t="s">
        <v>250</v>
      </c>
      <c r="B162" s="29" t="s">
        <v>251</v>
      </c>
      <c r="C162" s="29" t="s">
        <v>1379</v>
      </c>
      <c r="D162" s="29" t="s">
        <v>1073</v>
      </c>
      <c r="E162" s="29"/>
    </row>
    <row r="163" spans="1:5">
      <c r="A163" s="29" t="s">
        <v>250</v>
      </c>
      <c r="B163" s="29" t="s">
        <v>251</v>
      </c>
      <c r="C163" s="29" t="s">
        <v>1452</v>
      </c>
      <c r="D163" s="29" t="s">
        <v>1074</v>
      </c>
      <c r="E163" s="29"/>
    </row>
    <row r="164" spans="1:5">
      <c r="A164" s="29" t="s">
        <v>250</v>
      </c>
      <c r="B164" s="29" t="s">
        <v>251</v>
      </c>
      <c r="C164" s="29" t="s">
        <v>841</v>
      </c>
      <c r="D164" s="29" t="s">
        <v>1073</v>
      </c>
      <c r="E164" s="29"/>
    </row>
    <row r="165" spans="1:5">
      <c r="A165" s="29" t="s">
        <v>250</v>
      </c>
      <c r="B165" s="29" t="s">
        <v>251</v>
      </c>
      <c r="C165" s="29" t="s">
        <v>849</v>
      </c>
      <c r="D165" s="29" t="s">
        <v>1073</v>
      </c>
      <c r="E165" s="29"/>
    </row>
    <row r="166" spans="1:5">
      <c r="A166" s="29" t="s">
        <v>250</v>
      </c>
      <c r="B166" s="29" t="s">
        <v>251</v>
      </c>
      <c r="C166" s="29" t="s">
        <v>1628</v>
      </c>
      <c r="D166" s="29" t="s">
        <v>1073</v>
      </c>
      <c r="E166" s="29"/>
    </row>
    <row r="167" spans="1:5">
      <c r="A167" s="29" t="s">
        <v>250</v>
      </c>
      <c r="B167" s="29" t="s">
        <v>251</v>
      </c>
      <c r="C167" s="29" t="s">
        <v>1627</v>
      </c>
      <c r="D167" s="29" t="s">
        <v>1073</v>
      </c>
      <c r="E167" s="29"/>
    </row>
    <row r="168" spans="1:5">
      <c r="A168" s="29" t="s">
        <v>250</v>
      </c>
      <c r="B168" s="29" t="s">
        <v>251</v>
      </c>
      <c r="C168" s="29" t="s">
        <v>1626</v>
      </c>
      <c r="D168" s="29" t="s">
        <v>1074</v>
      </c>
      <c r="E168" s="29"/>
    </row>
    <row r="169" spans="1:5">
      <c r="A169" s="29" t="s">
        <v>250</v>
      </c>
      <c r="B169" s="29" t="s">
        <v>251</v>
      </c>
      <c r="C169" s="29" t="s">
        <v>1248</v>
      </c>
      <c r="D169" s="29" t="s">
        <v>1074</v>
      </c>
      <c r="E169" s="29"/>
    </row>
    <row r="170" spans="1:5">
      <c r="A170" s="29" t="s">
        <v>250</v>
      </c>
      <c r="B170" s="29" t="s">
        <v>251</v>
      </c>
      <c r="C170" s="29" t="s">
        <v>869</v>
      </c>
      <c r="D170" s="29" t="s">
        <v>1074</v>
      </c>
      <c r="E170" s="29"/>
    </row>
    <row r="171" spans="1:5">
      <c r="A171" s="29" t="s">
        <v>250</v>
      </c>
      <c r="B171" s="29" t="s">
        <v>251</v>
      </c>
      <c r="C171" s="29" t="s">
        <v>905</v>
      </c>
      <c r="D171" s="29" t="s">
        <v>1073</v>
      </c>
      <c r="E171" s="29"/>
    </row>
    <row r="172" spans="1:5">
      <c r="A172" s="29" t="s">
        <v>250</v>
      </c>
      <c r="B172" s="29" t="s">
        <v>251</v>
      </c>
      <c r="C172" s="29" t="s">
        <v>1625</v>
      </c>
      <c r="D172" s="29" t="s">
        <v>1073</v>
      </c>
      <c r="E172" s="29"/>
    </row>
    <row r="173" spans="1:5">
      <c r="A173" s="29" t="s">
        <v>250</v>
      </c>
      <c r="B173" s="29" t="s">
        <v>251</v>
      </c>
      <c r="C173" s="29" t="s">
        <v>1624</v>
      </c>
      <c r="D173" s="29" t="s">
        <v>1073</v>
      </c>
      <c r="E173" s="29"/>
    </row>
    <row r="174" spans="1:5">
      <c r="A174" s="29" t="s">
        <v>250</v>
      </c>
      <c r="B174" s="29" t="s">
        <v>251</v>
      </c>
      <c r="C174" s="29" t="s">
        <v>1186</v>
      </c>
      <c r="D174" s="29" t="s">
        <v>1073</v>
      </c>
      <c r="E174" s="29"/>
    </row>
    <row r="175" spans="1:5">
      <c r="A175" s="29" t="s">
        <v>250</v>
      </c>
      <c r="B175" s="29" t="s">
        <v>251</v>
      </c>
      <c r="C175" s="29" t="s">
        <v>915</v>
      </c>
      <c r="D175" s="29" t="s">
        <v>1074</v>
      </c>
      <c r="E175" s="29"/>
    </row>
    <row r="176" spans="1:5">
      <c r="A176" s="29" t="s">
        <v>250</v>
      </c>
      <c r="B176" s="29" t="s">
        <v>251</v>
      </c>
      <c r="C176" s="29" t="s">
        <v>939</v>
      </c>
      <c r="D176" s="29" t="s">
        <v>1073</v>
      </c>
      <c r="E176" s="29"/>
    </row>
    <row r="177" spans="1:5">
      <c r="A177" s="29" t="s">
        <v>250</v>
      </c>
      <c r="B177" s="29" t="s">
        <v>251</v>
      </c>
      <c r="C177" s="29" t="s">
        <v>1623</v>
      </c>
      <c r="D177" s="29" t="s">
        <v>1098</v>
      </c>
      <c r="E177" s="29"/>
    </row>
    <row r="178" spans="1:5">
      <c r="A178" s="29" t="s">
        <v>250</v>
      </c>
      <c r="B178" s="29" t="s">
        <v>251</v>
      </c>
      <c r="C178" s="29" t="s">
        <v>1623</v>
      </c>
      <c r="D178" s="29" t="s">
        <v>1073</v>
      </c>
      <c r="E178" s="29"/>
    </row>
    <row r="179" spans="1:5">
      <c r="A179" s="29" t="s">
        <v>250</v>
      </c>
      <c r="B179" s="29" t="s">
        <v>251</v>
      </c>
      <c r="C179" s="29" t="s">
        <v>1622</v>
      </c>
      <c r="D179" s="29" t="s">
        <v>1073</v>
      </c>
      <c r="E179" s="29"/>
    </row>
    <row r="180" spans="1:5">
      <c r="A180" s="29" t="s">
        <v>250</v>
      </c>
      <c r="B180" s="29" t="s">
        <v>251</v>
      </c>
      <c r="C180" s="29" t="s">
        <v>1324</v>
      </c>
      <c r="D180" s="29" t="s">
        <v>1074</v>
      </c>
      <c r="E180" s="29"/>
    </row>
    <row r="181" spans="1:5">
      <c r="A181" s="29" t="s">
        <v>250</v>
      </c>
      <c r="B181" s="29" t="s">
        <v>251</v>
      </c>
      <c r="C181" s="29" t="s">
        <v>1405</v>
      </c>
      <c r="D181" s="29" t="s">
        <v>1073</v>
      </c>
      <c r="E181" s="29"/>
    </row>
    <row r="182" spans="1:5">
      <c r="A182" s="29" t="s">
        <v>250</v>
      </c>
      <c r="B182" s="29" t="s">
        <v>251</v>
      </c>
      <c r="C182" s="29" t="s">
        <v>1016</v>
      </c>
      <c r="D182" s="29" t="s">
        <v>1073</v>
      </c>
      <c r="E182" s="29"/>
    </row>
    <row r="183" spans="1:5">
      <c r="A183" s="29" t="s">
        <v>250</v>
      </c>
      <c r="B183" s="29" t="s">
        <v>251</v>
      </c>
      <c r="C183" s="29" t="s">
        <v>1058</v>
      </c>
      <c r="D183" s="29" t="s">
        <v>1074</v>
      </c>
      <c r="E183" s="29"/>
    </row>
    <row r="184" spans="1:5">
      <c r="A184" s="29" t="s">
        <v>252</v>
      </c>
      <c r="B184" s="29" t="s">
        <v>253</v>
      </c>
      <c r="C184" s="29" t="s">
        <v>1621</v>
      </c>
      <c r="D184" s="29" t="s">
        <v>1093</v>
      </c>
      <c r="E184" s="29"/>
    </row>
    <row r="185" spans="1:5">
      <c r="A185" s="29" t="s">
        <v>252</v>
      </c>
      <c r="B185" s="29" t="s">
        <v>253</v>
      </c>
      <c r="C185" s="29" t="s">
        <v>1620</v>
      </c>
      <c r="D185" s="29" t="s">
        <v>1265</v>
      </c>
      <c r="E185" s="29"/>
    </row>
    <row r="186" spans="1:5">
      <c r="A186" s="29" t="s">
        <v>252</v>
      </c>
      <c r="B186" s="29" t="s">
        <v>253</v>
      </c>
      <c r="C186" s="29" t="s">
        <v>1691</v>
      </c>
      <c r="D186" s="29" t="s">
        <v>1098</v>
      </c>
      <c r="E186" s="29"/>
    </row>
    <row r="187" spans="1:5">
      <c r="A187" s="29" t="s">
        <v>252</v>
      </c>
      <c r="B187" s="29" t="s">
        <v>253</v>
      </c>
      <c r="C187" s="29" t="s">
        <v>1619</v>
      </c>
      <c r="D187" s="29" t="s">
        <v>1073</v>
      </c>
      <c r="E187" s="29"/>
    </row>
    <row r="188" spans="1:5">
      <c r="A188" s="29" t="s">
        <v>252</v>
      </c>
      <c r="B188" s="29" t="s">
        <v>253</v>
      </c>
      <c r="C188" s="29" t="s">
        <v>1618</v>
      </c>
      <c r="D188" s="29" t="s">
        <v>1175</v>
      </c>
      <c r="E188" s="29"/>
    </row>
    <row r="189" spans="1:5">
      <c r="A189" s="29" t="s">
        <v>252</v>
      </c>
      <c r="B189" s="29" t="s">
        <v>253</v>
      </c>
      <c r="C189" s="29" t="s">
        <v>991</v>
      </c>
      <c r="D189" s="29" t="s">
        <v>1073</v>
      </c>
      <c r="E189" s="29"/>
    </row>
    <row r="190" spans="1:5">
      <c r="A190" s="29" t="s">
        <v>252</v>
      </c>
      <c r="B190" s="29" t="s">
        <v>253</v>
      </c>
      <c r="C190" s="29" t="s">
        <v>991</v>
      </c>
      <c r="D190" s="29" t="s">
        <v>1175</v>
      </c>
      <c r="E190" s="29"/>
    </row>
    <row r="191" spans="1:5">
      <c r="A191" s="29" t="s">
        <v>252</v>
      </c>
      <c r="B191" s="29" t="s">
        <v>253</v>
      </c>
      <c r="C191" s="29" t="s">
        <v>991</v>
      </c>
      <c r="D191" s="29" t="s">
        <v>1074</v>
      </c>
      <c r="E191" s="29"/>
    </row>
    <row r="192" spans="1:5">
      <c r="A192" s="29" t="s">
        <v>252</v>
      </c>
      <c r="B192" s="29" t="s">
        <v>253</v>
      </c>
      <c r="C192" s="29" t="s">
        <v>1617</v>
      </c>
      <c r="D192" s="29" t="s">
        <v>1095</v>
      </c>
      <c r="E192" s="29"/>
    </row>
    <row r="193" spans="1:5">
      <c r="A193" s="29" t="s">
        <v>254</v>
      </c>
      <c r="B193" s="29" t="s">
        <v>255</v>
      </c>
      <c r="C193" s="29" t="s">
        <v>1588</v>
      </c>
      <c r="D193" s="29" t="s">
        <v>1074</v>
      </c>
      <c r="E193" s="29"/>
    </row>
    <row r="194" spans="1:5">
      <c r="A194" s="29" t="s">
        <v>254</v>
      </c>
      <c r="B194" s="29" t="s">
        <v>255</v>
      </c>
      <c r="C194" s="29" t="s">
        <v>751</v>
      </c>
      <c r="D194" s="29" t="s">
        <v>1093</v>
      </c>
      <c r="E194" s="29"/>
    </row>
    <row r="195" spans="1:5">
      <c r="A195" s="29" t="s">
        <v>254</v>
      </c>
      <c r="B195" s="29" t="s">
        <v>255</v>
      </c>
      <c r="C195" s="29" t="s">
        <v>784</v>
      </c>
      <c r="D195" s="29" t="s">
        <v>1073</v>
      </c>
      <c r="E195" s="29"/>
    </row>
    <row r="196" spans="1:5">
      <c r="A196" s="29" t="s">
        <v>254</v>
      </c>
      <c r="B196" s="29" t="s">
        <v>255</v>
      </c>
      <c r="C196" s="29" t="s">
        <v>1616</v>
      </c>
      <c r="D196" s="29" t="s">
        <v>1073</v>
      </c>
      <c r="E196" s="29"/>
    </row>
    <row r="197" spans="1:5">
      <c r="A197" s="29" t="s">
        <v>254</v>
      </c>
      <c r="B197" s="29" t="s">
        <v>255</v>
      </c>
      <c r="C197" s="29" t="s">
        <v>1344</v>
      </c>
      <c r="D197" s="29" t="s">
        <v>1073</v>
      </c>
      <c r="E197" s="29"/>
    </row>
    <row r="198" spans="1:5">
      <c r="A198" s="29" t="s">
        <v>254</v>
      </c>
      <c r="B198" s="29" t="s">
        <v>255</v>
      </c>
      <c r="C198" s="29" t="s">
        <v>1344</v>
      </c>
      <c r="D198" s="29" t="s">
        <v>1074</v>
      </c>
      <c r="E198" s="29"/>
    </row>
    <row r="199" spans="1:5">
      <c r="A199" s="29" t="s">
        <v>254</v>
      </c>
      <c r="B199" s="29" t="s">
        <v>255</v>
      </c>
      <c r="C199" s="29" t="s">
        <v>823</v>
      </c>
      <c r="D199" s="29" t="s">
        <v>1073</v>
      </c>
      <c r="E199" s="29"/>
    </row>
    <row r="200" spans="1:5">
      <c r="A200" s="29" t="s">
        <v>256</v>
      </c>
      <c r="B200" s="29" t="s">
        <v>257</v>
      </c>
      <c r="C200" s="29" t="s">
        <v>1615</v>
      </c>
      <c r="D200" s="29" t="s">
        <v>1074</v>
      </c>
      <c r="E200" s="29"/>
    </row>
    <row r="201" spans="1:5">
      <c r="A201" s="29" t="s">
        <v>256</v>
      </c>
      <c r="B201" s="29" t="s">
        <v>257</v>
      </c>
      <c r="C201" s="29" t="s">
        <v>1614</v>
      </c>
      <c r="D201" s="29" t="s">
        <v>1073</v>
      </c>
      <c r="E201" s="29"/>
    </row>
    <row r="202" spans="1:5">
      <c r="A202" s="29" t="s">
        <v>256</v>
      </c>
      <c r="B202" s="29" t="s">
        <v>257</v>
      </c>
      <c r="C202" s="29" t="s">
        <v>1613</v>
      </c>
      <c r="D202" s="29" t="s">
        <v>1077</v>
      </c>
      <c r="E202" s="29"/>
    </row>
    <row r="203" spans="1:5">
      <c r="A203" s="29" t="s">
        <v>256</v>
      </c>
      <c r="B203" s="29" t="s">
        <v>257</v>
      </c>
      <c r="C203" s="29" t="s">
        <v>1422</v>
      </c>
      <c r="D203" s="29" t="s">
        <v>1077</v>
      </c>
      <c r="E203" s="29"/>
    </row>
    <row r="204" spans="1:5">
      <c r="A204" s="29" t="s">
        <v>256</v>
      </c>
      <c r="B204" s="29" t="s">
        <v>257</v>
      </c>
      <c r="C204" s="29" t="s">
        <v>1422</v>
      </c>
      <c r="D204" s="29" t="s">
        <v>1073</v>
      </c>
      <c r="E204" s="29"/>
    </row>
    <row r="205" spans="1:5">
      <c r="A205" s="29" t="s">
        <v>256</v>
      </c>
      <c r="B205" s="29" t="s">
        <v>257</v>
      </c>
      <c r="C205" s="29" t="s">
        <v>1422</v>
      </c>
      <c r="D205" s="29" t="s">
        <v>1074</v>
      </c>
      <c r="E205" s="29"/>
    </row>
    <row r="206" spans="1:5">
      <c r="A206" s="29" t="s">
        <v>256</v>
      </c>
      <c r="B206" s="29" t="s">
        <v>257</v>
      </c>
      <c r="C206" s="29" t="s">
        <v>1611</v>
      </c>
      <c r="D206" s="29" t="s">
        <v>1095</v>
      </c>
      <c r="E206" s="29"/>
    </row>
    <row r="207" spans="1:5">
      <c r="A207" s="29" t="s">
        <v>256</v>
      </c>
      <c r="B207" s="29" t="s">
        <v>257</v>
      </c>
      <c r="C207" s="29" t="s">
        <v>934</v>
      </c>
      <c r="D207" s="29" t="s">
        <v>1073</v>
      </c>
      <c r="E207" s="29"/>
    </row>
    <row r="208" spans="1:5">
      <c r="A208" s="29" t="s">
        <v>258</v>
      </c>
      <c r="B208" s="29" t="s">
        <v>259</v>
      </c>
      <c r="C208" s="29" t="s">
        <v>672</v>
      </c>
      <c r="D208" s="29" t="s">
        <v>1073</v>
      </c>
      <c r="E208" s="29"/>
    </row>
    <row r="209" spans="1:5">
      <c r="A209" s="29" t="s">
        <v>258</v>
      </c>
      <c r="B209" s="29" t="s">
        <v>259</v>
      </c>
      <c r="C209" s="29" t="s">
        <v>702</v>
      </c>
      <c r="D209" s="29" t="s">
        <v>1101</v>
      </c>
      <c r="E209" s="29"/>
    </row>
    <row r="210" spans="1:5">
      <c r="A210" s="29" t="s">
        <v>258</v>
      </c>
      <c r="B210" s="29" t="s">
        <v>259</v>
      </c>
      <c r="C210" s="29" t="s">
        <v>702</v>
      </c>
      <c r="D210" s="29" t="s">
        <v>1073</v>
      </c>
      <c r="E210" s="29"/>
    </row>
    <row r="211" spans="1:5">
      <c r="A211" s="29" t="s">
        <v>258</v>
      </c>
      <c r="B211" s="29" t="s">
        <v>259</v>
      </c>
      <c r="C211" s="29" t="s">
        <v>720</v>
      </c>
      <c r="D211" s="29" t="s">
        <v>1073</v>
      </c>
      <c r="E211" s="29"/>
    </row>
    <row r="212" spans="1:5">
      <c r="A212" s="29" t="s">
        <v>258</v>
      </c>
      <c r="B212" s="29" t="s">
        <v>259</v>
      </c>
      <c r="C212" s="29" t="s">
        <v>1692</v>
      </c>
      <c r="D212" s="29" t="s">
        <v>1074</v>
      </c>
      <c r="E212" s="29"/>
    </row>
    <row r="213" spans="1:5">
      <c r="A213" s="29" t="s">
        <v>258</v>
      </c>
      <c r="B213" s="29" t="s">
        <v>259</v>
      </c>
      <c r="C213" s="29" t="s">
        <v>726</v>
      </c>
      <c r="D213" s="29" t="s">
        <v>1073</v>
      </c>
      <c r="E213" s="29"/>
    </row>
    <row r="214" spans="1:5">
      <c r="A214" s="29" t="s">
        <v>258</v>
      </c>
      <c r="B214" s="29" t="s">
        <v>259</v>
      </c>
      <c r="C214" s="29" t="s">
        <v>756</v>
      </c>
      <c r="D214" s="29" t="s">
        <v>1101</v>
      </c>
      <c r="E214" s="29"/>
    </row>
    <row r="215" spans="1:5">
      <c r="A215" s="29" t="s">
        <v>258</v>
      </c>
      <c r="B215" s="29" t="s">
        <v>259</v>
      </c>
      <c r="C215" s="29" t="s">
        <v>1610</v>
      </c>
      <c r="D215" s="29" t="s">
        <v>1080</v>
      </c>
      <c r="E215" s="29"/>
    </row>
    <row r="216" spans="1:5">
      <c r="A216" s="29" t="s">
        <v>258</v>
      </c>
      <c r="B216" s="29" t="s">
        <v>259</v>
      </c>
      <c r="C216" s="29" t="s">
        <v>552</v>
      </c>
      <c r="D216" s="29" t="s">
        <v>1075</v>
      </c>
      <c r="E216" s="29"/>
    </row>
    <row r="217" spans="1:5">
      <c r="A217" s="29" t="s">
        <v>258</v>
      </c>
      <c r="B217" s="29" t="s">
        <v>259</v>
      </c>
      <c r="C217" s="29" t="s">
        <v>1609</v>
      </c>
      <c r="D217" s="29" t="s">
        <v>1101</v>
      </c>
      <c r="E217" s="29"/>
    </row>
    <row r="218" spans="1:5">
      <c r="A218" s="29" t="s">
        <v>258</v>
      </c>
      <c r="B218" s="29" t="s">
        <v>259</v>
      </c>
      <c r="C218" s="29" t="s">
        <v>864</v>
      </c>
      <c r="D218" s="29" t="s">
        <v>1098</v>
      </c>
      <c r="E218" s="29"/>
    </row>
    <row r="219" spans="1:5">
      <c r="A219" s="29" t="s">
        <v>258</v>
      </c>
      <c r="B219" s="29" t="s">
        <v>259</v>
      </c>
      <c r="C219" s="29" t="s">
        <v>864</v>
      </c>
      <c r="D219" s="29" t="s">
        <v>1073</v>
      </c>
      <c r="E219" s="29"/>
    </row>
    <row r="220" spans="1:5">
      <c r="A220" s="29" t="s">
        <v>258</v>
      </c>
      <c r="B220" s="29" t="s">
        <v>259</v>
      </c>
      <c r="C220" s="29" t="s">
        <v>864</v>
      </c>
      <c r="D220" s="29" t="s">
        <v>1074</v>
      </c>
      <c r="E220" s="29"/>
    </row>
    <row r="221" spans="1:5">
      <c r="A221" s="29" t="s">
        <v>258</v>
      </c>
      <c r="B221" s="29" t="s">
        <v>259</v>
      </c>
      <c r="C221" s="29" t="s">
        <v>1608</v>
      </c>
      <c r="D221" s="29" t="s">
        <v>1073</v>
      </c>
      <c r="E221" s="29"/>
    </row>
    <row r="222" spans="1:5">
      <c r="A222" s="29" t="s">
        <v>258</v>
      </c>
      <c r="B222" s="29" t="s">
        <v>259</v>
      </c>
      <c r="C222" s="29" t="s">
        <v>1607</v>
      </c>
      <c r="D222" s="29" t="s">
        <v>1091</v>
      </c>
      <c r="E222" s="29"/>
    </row>
    <row r="223" spans="1:5">
      <c r="A223" s="29" t="s">
        <v>258</v>
      </c>
      <c r="B223" s="29" t="s">
        <v>259</v>
      </c>
      <c r="C223" s="29" t="s">
        <v>1059</v>
      </c>
      <c r="D223" s="29" t="s">
        <v>1074</v>
      </c>
      <c r="E223" s="29"/>
    </row>
    <row r="224" spans="1:5">
      <c r="A224" s="29" t="s">
        <v>260</v>
      </c>
      <c r="B224" s="29" t="s">
        <v>261</v>
      </c>
      <c r="C224" s="29" t="s">
        <v>499</v>
      </c>
      <c r="D224" s="29" t="s">
        <v>1112</v>
      </c>
      <c r="E224" s="29"/>
    </row>
    <row r="225" spans="1:5">
      <c r="A225" s="29" t="s">
        <v>260</v>
      </c>
      <c r="B225" s="29" t="s">
        <v>261</v>
      </c>
      <c r="C225" s="29" t="s">
        <v>1335</v>
      </c>
      <c r="D225" s="29" t="s">
        <v>1073</v>
      </c>
      <c r="E225" s="29"/>
    </row>
    <row r="226" spans="1:5">
      <c r="A226" s="29" t="s">
        <v>260</v>
      </c>
      <c r="B226" s="29" t="s">
        <v>261</v>
      </c>
      <c r="C226" s="29" t="s">
        <v>515</v>
      </c>
      <c r="D226" s="29" t="s">
        <v>1075</v>
      </c>
      <c r="E226" s="29"/>
    </row>
    <row r="227" spans="1:5">
      <c r="A227" s="29" t="s">
        <v>260</v>
      </c>
      <c r="B227" s="29" t="s">
        <v>261</v>
      </c>
      <c r="C227" s="29" t="s">
        <v>1606</v>
      </c>
      <c r="D227" s="29" t="s">
        <v>1073</v>
      </c>
      <c r="E227" s="29"/>
    </row>
    <row r="228" spans="1:5">
      <c r="A228" s="29" t="s">
        <v>260</v>
      </c>
      <c r="B228" s="29" t="s">
        <v>261</v>
      </c>
      <c r="C228" s="29" t="s">
        <v>1334</v>
      </c>
      <c r="D228" s="29" t="s">
        <v>1077</v>
      </c>
      <c r="E228" s="29"/>
    </row>
    <row r="229" spans="1:5">
      <c r="A229" s="29" t="s">
        <v>260</v>
      </c>
      <c r="B229" s="29" t="s">
        <v>261</v>
      </c>
      <c r="C229" s="29" t="s">
        <v>1347</v>
      </c>
      <c r="D229" s="29" t="s">
        <v>1073</v>
      </c>
      <c r="E229" s="29"/>
    </row>
    <row r="230" spans="1:5">
      <c r="A230" s="29" t="s">
        <v>260</v>
      </c>
      <c r="B230" s="29" t="s">
        <v>261</v>
      </c>
      <c r="C230" s="29" t="s">
        <v>1605</v>
      </c>
      <c r="D230" s="29" t="s">
        <v>1073</v>
      </c>
      <c r="E230" s="29"/>
    </row>
    <row r="231" spans="1:5">
      <c r="A231" s="29" t="s">
        <v>260</v>
      </c>
      <c r="B231" s="29" t="s">
        <v>261</v>
      </c>
      <c r="C231" s="29" t="s">
        <v>1604</v>
      </c>
      <c r="D231" s="29" t="s">
        <v>1073</v>
      </c>
      <c r="E231" s="29"/>
    </row>
    <row r="232" spans="1:5">
      <c r="A232" s="29" t="s">
        <v>260</v>
      </c>
      <c r="B232" s="29" t="s">
        <v>261</v>
      </c>
      <c r="C232" s="29" t="s">
        <v>1099</v>
      </c>
      <c r="D232" s="29" t="s">
        <v>1073</v>
      </c>
      <c r="E232" s="29"/>
    </row>
    <row r="233" spans="1:5">
      <c r="A233" s="29" t="s">
        <v>260</v>
      </c>
      <c r="B233" s="29" t="s">
        <v>261</v>
      </c>
      <c r="C233" s="29" t="s">
        <v>1603</v>
      </c>
      <c r="D233" s="29" t="s">
        <v>1073</v>
      </c>
      <c r="E233" s="29"/>
    </row>
    <row r="234" spans="1:5">
      <c r="A234" s="29" t="s">
        <v>260</v>
      </c>
      <c r="B234" s="29" t="s">
        <v>261</v>
      </c>
      <c r="C234" s="29" t="s">
        <v>1602</v>
      </c>
      <c r="D234" s="29" t="s">
        <v>1074</v>
      </c>
      <c r="E234" s="29"/>
    </row>
    <row r="235" spans="1:5">
      <c r="A235" s="29" t="s">
        <v>262</v>
      </c>
      <c r="B235" s="29" t="s">
        <v>263</v>
      </c>
      <c r="C235" s="29" t="s">
        <v>470</v>
      </c>
      <c r="D235" s="29" t="s">
        <v>1074</v>
      </c>
      <c r="E235" s="29"/>
    </row>
    <row r="236" spans="1:5">
      <c r="A236" s="29" t="s">
        <v>262</v>
      </c>
      <c r="B236" s="29" t="s">
        <v>263</v>
      </c>
      <c r="C236" s="29" t="s">
        <v>1601</v>
      </c>
      <c r="D236" s="29" t="s">
        <v>1073</v>
      </c>
      <c r="E236" s="29"/>
    </row>
    <row r="237" spans="1:5">
      <c r="A237" s="29" t="s">
        <v>262</v>
      </c>
      <c r="B237" s="29" t="s">
        <v>263</v>
      </c>
      <c r="C237" s="29" t="s">
        <v>531</v>
      </c>
      <c r="D237" s="29" t="s">
        <v>1074</v>
      </c>
      <c r="E237" s="29"/>
    </row>
    <row r="238" spans="1:5">
      <c r="A238" s="29" t="s">
        <v>262</v>
      </c>
      <c r="B238" s="29" t="s">
        <v>263</v>
      </c>
      <c r="C238" s="29" t="s">
        <v>754</v>
      </c>
      <c r="D238" s="29" t="s">
        <v>1073</v>
      </c>
      <c r="E238" s="29"/>
    </row>
    <row r="239" spans="1:5">
      <c r="A239" s="29" t="s">
        <v>262</v>
      </c>
      <c r="B239" s="29" t="s">
        <v>263</v>
      </c>
      <c r="C239" s="29" t="s">
        <v>761</v>
      </c>
      <c r="D239" s="29" t="s">
        <v>1073</v>
      </c>
      <c r="E239" s="29"/>
    </row>
    <row r="240" spans="1:5">
      <c r="A240" s="29" t="s">
        <v>262</v>
      </c>
      <c r="B240" s="29" t="s">
        <v>263</v>
      </c>
      <c r="C240" s="29" t="s">
        <v>1148</v>
      </c>
      <c r="D240" s="29" t="s">
        <v>1073</v>
      </c>
      <c r="E240" s="29"/>
    </row>
    <row r="241" spans="1:5">
      <c r="A241" s="29" t="s">
        <v>262</v>
      </c>
      <c r="B241" s="29" t="s">
        <v>263</v>
      </c>
      <c r="C241" s="29" t="s">
        <v>1600</v>
      </c>
      <c r="D241" s="29" t="s">
        <v>1073</v>
      </c>
      <c r="E241" s="29"/>
    </row>
    <row r="242" spans="1:5">
      <c r="A242" s="29" t="s">
        <v>262</v>
      </c>
      <c r="B242" s="29" t="s">
        <v>263</v>
      </c>
      <c r="C242" s="29" t="s">
        <v>1600</v>
      </c>
      <c r="D242" s="29" t="s">
        <v>1074</v>
      </c>
      <c r="E242" s="29"/>
    </row>
    <row r="243" spans="1:5">
      <c r="A243" s="29" t="s">
        <v>262</v>
      </c>
      <c r="B243" s="29" t="s">
        <v>263</v>
      </c>
      <c r="C243" s="29" t="s">
        <v>1275</v>
      </c>
      <c r="D243" s="29" t="s">
        <v>1074</v>
      </c>
      <c r="E243" s="29"/>
    </row>
    <row r="244" spans="1:5">
      <c r="A244" s="29" t="s">
        <v>264</v>
      </c>
      <c r="B244" s="29" t="s">
        <v>265</v>
      </c>
      <c r="C244" s="29" t="s">
        <v>1487</v>
      </c>
      <c r="D244" s="29" t="s">
        <v>1398</v>
      </c>
      <c r="E244" s="29"/>
    </row>
    <row r="245" spans="1:5">
      <c r="A245" s="29" t="s">
        <v>264</v>
      </c>
      <c r="B245" s="29" t="s">
        <v>265</v>
      </c>
      <c r="C245" s="29" t="s">
        <v>782</v>
      </c>
      <c r="D245" s="29" t="s">
        <v>1074</v>
      </c>
      <c r="E245" s="29"/>
    </row>
    <row r="246" spans="1:5">
      <c r="A246" s="29" t="s">
        <v>264</v>
      </c>
      <c r="B246" s="29" t="s">
        <v>265</v>
      </c>
      <c r="C246" s="29" t="s">
        <v>1599</v>
      </c>
      <c r="D246" s="29" t="s">
        <v>1073</v>
      </c>
      <c r="E246" s="29"/>
    </row>
    <row r="247" spans="1:5">
      <c r="A247" s="29" t="s">
        <v>264</v>
      </c>
      <c r="B247" s="29" t="s">
        <v>265</v>
      </c>
      <c r="C247" s="29" t="s">
        <v>548</v>
      </c>
      <c r="D247" s="29" t="s">
        <v>1112</v>
      </c>
      <c r="E247" s="29"/>
    </row>
    <row r="248" spans="1:5">
      <c r="A248" s="29" t="s">
        <v>264</v>
      </c>
      <c r="B248" s="29" t="s">
        <v>265</v>
      </c>
      <c r="C248" s="29" t="s">
        <v>1598</v>
      </c>
      <c r="D248" s="29" t="s">
        <v>1074</v>
      </c>
      <c r="E248" s="29"/>
    </row>
    <row r="249" spans="1:5">
      <c r="A249" s="29" t="s">
        <v>264</v>
      </c>
      <c r="B249" s="29" t="s">
        <v>265</v>
      </c>
      <c r="C249" s="29" t="s">
        <v>1452</v>
      </c>
      <c r="D249" s="29" t="s">
        <v>1073</v>
      </c>
      <c r="E249" s="29"/>
    </row>
    <row r="250" spans="1:5">
      <c r="A250" s="29" t="s">
        <v>264</v>
      </c>
      <c r="B250" s="29" t="s">
        <v>265</v>
      </c>
      <c r="C250" s="29" t="s">
        <v>810</v>
      </c>
      <c r="D250" s="29" t="s">
        <v>1073</v>
      </c>
      <c r="E250" s="29"/>
    </row>
    <row r="251" spans="1:5">
      <c r="A251" s="29" t="s">
        <v>264</v>
      </c>
      <c r="B251" s="29" t="s">
        <v>265</v>
      </c>
      <c r="C251" s="29" t="s">
        <v>813</v>
      </c>
      <c r="D251" s="29" t="s">
        <v>1098</v>
      </c>
      <c r="E251" s="29"/>
    </row>
    <row r="252" spans="1:5">
      <c r="A252" s="29" t="s">
        <v>264</v>
      </c>
      <c r="B252" s="29" t="s">
        <v>265</v>
      </c>
      <c r="C252" s="29" t="s">
        <v>554</v>
      </c>
      <c r="D252" s="29" t="s">
        <v>1073</v>
      </c>
      <c r="E252" s="29"/>
    </row>
    <row r="253" spans="1:5">
      <c r="A253" s="29" t="s">
        <v>264</v>
      </c>
      <c r="B253" s="29" t="s">
        <v>265</v>
      </c>
      <c r="C253" s="29" t="s">
        <v>554</v>
      </c>
      <c r="D253" s="29" t="s">
        <v>1074</v>
      </c>
      <c r="E253" s="29"/>
    </row>
    <row r="254" spans="1:5">
      <c r="A254" s="29" t="s">
        <v>264</v>
      </c>
      <c r="B254" s="29" t="s">
        <v>265</v>
      </c>
      <c r="C254" s="29" t="s">
        <v>833</v>
      </c>
      <c r="D254" s="29" t="s">
        <v>1073</v>
      </c>
      <c r="E254" s="29"/>
    </row>
    <row r="255" spans="1:5">
      <c r="A255" s="29" t="s">
        <v>264</v>
      </c>
      <c r="B255" s="29" t="s">
        <v>265</v>
      </c>
      <c r="C255" s="29" t="s">
        <v>851</v>
      </c>
      <c r="D255" s="29" t="s">
        <v>1073</v>
      </c>
      <c r="E255" s="29"/>
    </row>
    <row r="256" spans="1:5">
      <c r="A256" s="29" t="s">
        <v>264</v>
      </c>
      <c r="B256" s="29" t="s">
        <v>265</v>
      </c>
      <c r="C256" s="29" t="s">
        <v>877</v>
      </c>
      <c r="D256" s="29" t="s">
        <v>1073</v>
      </c>
      <c r="E256" s="29"/>
    </row>
    <row r="257" spans="1:5">
      <c r="A257" s="29" t="s">
        <v>264</v>
      </c>
      <c r="B257" s="29" t="s">
        <v>265</v>
      </c>
      <c r="C257" s="29" t="s">
        <v>1597</v>
      </c>
      <c r="D257" s="29" t="s">
        <v>1073</v>
      </c>
      <c r="E257" s="29"/>
    </row>
    <row r="258" spans="1:5">
      <c r="A258" s="29" t="s">
        <v>264</v>
      </c>
      <c r="B258" s="29" t="s">
        <v>265</v>
      </c>
      <c r="C258" s="29" t="s">
        <v>557</v>
      </c>
      <c r="D258" s="29" t="s">
        <v>1073</v>
      </c>
      <c r="E258" s="29"/>
    </row>
    <row r="259" spans="1:5">
      <c r="A259" s="29" t="s">
        <v>264</v>
      </c>
      <c r="B259" s="29" t="s">
        <v>265</v>
      </c>
      <c r="C259" s="29" t="s">
        <v>972</v>
      </c>
      <c r="D259" s="29" t="s">
        <v>1073</v>
      </c>
      <c r="E259" s="29"/>
    </row>
    <row r="260" spans="1:5">
      <c r="A260" s="29" t="s">
        <v>264</v>
      </c>
      <c r="B260" s="29" t="s">
        <v>265</v>
      </c>
      <c r="C260" s="29" t="s">
        <v>1006</v>
      </c>
      <c r="D260" s="29" t="s">
        <v>1134</v>
      </c>
      <c r="E260" s="29"/>
    </row>
    <row r="261" spans="1:5">
      <c r="A261" s="29" t="s">
        <v>264</v>
      </c>
      <c r="B261" s="29" t="s">
        <v>265</v>
      </c>
      <c r="C261" s="29" t="s">
        <v>1008</v>
      </c>
      <c r="D261" s="29" t="s">
        <v>1596</v>
      </c>
      <c r="E261" s="29"/>
    </row>
    <row r="262" spans="1:5">
      <c r="A262" s="29" t="s">
        <v>264</v>
      </c>
      <c r="B262" s="29" t="s">
        <v>265</v>
      </c>
      <c r="C262" s="29" t="s">
        <v>1008</v>
      </c>
      <c r="D262" s="29" t="s">
        <v>1134</v>
      </c>
      <c r="E262" s="29"/>
    </row>
    <row r="263" spans="1:5">
      <c r="A263" s="29" t="s">
        <v>264</v>
      </c>
      <c r="B263" s="29" t="s">
        <v>265</v>
      </c>
      <c r="C263" s="29" t="s">
        <v>580</v>
      </c>
      <c r="D263" s="29" t="s">
        <v>1080</v>
      </c>
      <c r="E263" s="29"/>
    </row>
    <row r="264" spans="1:5">
      <c r="A264" s="29" t="s">
        <v>264</v>
      </c>
      <c r="B264" s="29" t="s">
        <v>265</v>
      </c>
      <c r="C264" s="29" t="s">
        <v>580</v>
      </c>
      <c r="D264" s="29" t="s">
        <v>1074</v>
      </c>
      <c r="E264" s="29"/>
    </row>
    <row r="265" spans="1:5">
      <c r="A265" s="29" t="s">
        <v>264</v>
      </c>
      <c r="B265" s="29" t="s">
        <v>265</v>
      </c>
      <c r="C265" s="29" t="s">
        <v>581</v>
      </c>
      <c r="D265" s="29" t="s">
        <v>1595</v>
      </c>
      <c r="E265" s="29"/>
    </row>
    <row r="266" spans="1:5">
      <c r="A266" s="29" t="s">
        <v>264</v>
      </c>
      <c r="B266" s="29" t="s">
        <v>265</v>
      </c>
      <c r="C266" s="29" t="s">
        <v>581</v>
      </c>
      <c r="D266" s="29" t="s">
        <v>1112</v>
      </c>
      <c r="E266" s="29"/>
    </row>
    <row r="267" spans="1:5">
      <c r="A267" s="29" t="s">
        <v>264</v>
      </c>
      <c r="B267" s="29" t="s">
        <v>265</v>
      </c>
      <c r="C267" s="29" t="s">
        <v>581</v>
      </c>
      <c r="D267" s="29" t="s">
        <v>1074</v>
      </c>
      <c r="E267" s="29"/>
    </row>
    <row r="268" spans="1:5">
      <c r="A268" s="29" t="s">
        <v>264</v>
      </c>
      <c r="B268" s="29" t="s">
        <v>265</v>
      </c>
      <c r="C268" s="29" t="s">
        <v>1057</v>
      </c>
      <c r="D268" s="29" t="s">
        <v>1074</v>
      </c>
      <c r="E268" s="29"/>
    </row>
    <row r="269" spans="1:5">
      <c r="A269" s="29" t="s">
        <v>266</v>
      </c>
      <c r="B269" s="29" t="s">
        <v>267</v>
      </c>
      <c r="C269" s="29" t="s">
        <v>1693</v>
      </c>
      <c r="D269" s="29" t="s">
        <v>1398</v>
      </c>
      <c r="E269" s="29"/>
    </row>
    <row r="270" spans="1:5">
      <c r="A270" s="29" t="s">
        <v>266</v>
      </c>
      <c r="B270" s="29" t="s">
        <v>267</v>
      </c>
      <c r="C270" s="29" t="s">
        <v>1594</v>
      </c>
      <c r="D270" s="29" t="s">
        <v>1073</v>
      </c>
      <c r="E270" s="29"/>
    </row>
    <row r="271" spans="1:5">
      <c r="A271" s="29" t="s">
        <v>266</v>
      </c>
      <c r="B271" s="29" t="s">
        <v>267</v>
      </c>
      <c r="C271" s="29" t="s">
        <v>554</v>
      </c>
      <c r="D271" s="29" t="s">
        <v>1098</v>
      </c>
      <c r="E271" s="29"/>
    </row>
    <row r="272" spans="1:5">
      <c r="A272" s="29" t="s">
        <v>266</v>
      </c>
      <c r="B272" s="29" t="s">
        <v>267</v>
      </c>
      <c r="C272" s="29" t="s">
        <v>554</v>
      </c>
      <c r="D272" s="29" t="s">
        <v>1073</v>
      </c>
      <c r="E272" s="29"/>
    </row>
    <row r="273" spans="1:5">
      <c r="A273" s="29" t="s">
        <v>266</v>
      </c>
      <c r="B273" s="29" t="s">
        <v>267</v>
      </c>
      <c r="C273" s="29" t="s">
        <v>557</v>
      </c>
      <c r="D273" s="29" t="s">
        <v>1073</v>
      </c>
      <c r="E273" s="29"/>
    </row>
    <row r="274" spans="1:5">
      <c r="A274" s="29" t="s">
        <v>266</v>
      </c>
      <c r="B274" s="29" t="s">
        <v>267</v>
      </c>
      <c r="C274" s="29" t="s">
        <v>1593</v>
      </c>
      <c r="D274" s="29" t="s">
        <v>1074</v>
      </c>
      <c r="E274" s="29"/>
    </row>
    <row r="275" spans="1:5">
      <c r="A275" s="29" t="s">
        <v>268</v>
      </c>
      <c r="B275" s="29" t="s">
        <v>269</v>
      </c>
      <c r="C275" s="29" t="s">
        <v>1592</v>
      </c>
      <c r="D275" s="29" t="s">
        <v>1074</v>
      </c>
      <c r="E275" s="29"/>
    </row>
    <row r="276" spans="1:5">
      <c r="A276" s="29" t="s">
        <v>268</v>
      </c>
      <c r="B276" s="29" t="s">
        <v>269</v>
      </c>
      <c r="C276" s="29" t="s">
        <v>473</v>
      </c>
      <c r="D276" s="29" t="s">
        <v>1073</v>
      </c>
      <c r="E276" s="29"/>
    </row>
    <row r="277" spans="1:5">
      <c r="A277" s="29" t="s">
        <v>268</v>
      </c>
      <c r="B277" s="29" t="s">
        <v>269</v>
      </c>
      <c r="C277" s="29" t="s">
        <v>1694</v>
      </c>
      <c r="D277" s="29" t="s">
        <v>1074</v>
      </c>
      <c r="E277" s="29"/>
    </row>
    <row r="278" spans="1:5">
      <c r="A278" s="29" t="s">
        <v>268</v>
      </c>
      <c r="B278" s="29" t="s">
        <v>269</v>
      </c>
      <c r="C278" s="29" t="s">
        <v>1695</v>
      </c>
      <c r="D278" s="29" t="s">
        <v>1398</v>
      </c>
      <c r="E278" s="29"/>
    </row>
    <row r="279" spans="1:5">
      <c r="A279" s="29" t="s">
        <v>268</v>
      </c>
      <c r="B279" s="29" t="s">
        <v>269</v>
      </c>
      <c r="C279" s="29" t="s">
        <v>1696</v>
      </c>
      <c r="D279" s="29" t="s">
        <v>1398</v>
      </c>
      <c r="E279" s="29"/>
    </row>
    <row r="280" spans="1:5">
      <c r="A280" s="29" t="s">
        <v>268</v>
      </c>
      <c r="B280" s="29" t="s">
        <v>269</v>
      </c>
      <c r="C280" s="29" t="s">
        <v>1591</v>
      </c>
      <c r="D280" s="29" t="s">
        <v>1074</v>
      </c>
      <c r="E280" s="29"/>
    </row>
    <row r="281" spans="1:5">
      <c r="A281" s="29" t="s">
        <v>268</v>
      </c>
      <c r="B281" s="29" t="s">
        <v>269</v>
      </c>
      <c r="C281" s="29" t="s">
        <v>1697</v>
      </c>
      <c r="D281" s="29" t="s">
        <v>1398</v>
      </c>
      <c r="E281" s="29"/>
    </row>
    <row r="282" spans="1:5">
      <c r="A282" s="29" t="s">
        <v>268</v>
      </c>
      <c r="B282" s="29" t="s">
        <v>269</v>
      </c>
      <c r="C282" s="29" t="s">
        <v>1588</v>
      </c>
      <c r="D282" s="29" t="s">
        <v>1073</v>
      </c>
      <c r="E282" s="29"/>
    </row>
    <row r="283" spans="1:5">
      <c r="A283" s="29" t="s">
        <v>268</v>
      </c>
      <c r="B283" s="29" t="s">
        <v>269</v>
      </c>
      <c r="C283" s="29" t="s">
        <v>1698</v>
      </c>
      <c r="D283" s="29" t="s">
        <v>1074</v>
      </c>
      <c r="E283" s="29"/>
    </row>
    <row r="284" spans="1:5">
      <c r="A284" s="29" t="s">
        <v>268</v>
      </c>
      <c r="B284" s="29" t="s">
        <v>269</v>
      </c>
      <c r="C284" s="29" t="s">
        <v>1699</v>
      </c>
      <c r="D284" s="29" t="s">
        <v>1074</v>
      </c>
      <c r="E284" s="29"/>
    </row>
    <row r="285" spans="1:5">
      <c r="A285" s="29" t="s">
        <v>268</v>
      </c>
      <c r="B285" s="29" t="s">
        <v>269</v>
      </c>
      <c r="C285" s="29" t="s">
        <v>663</v>
      </c>
      <c r="D285" s="29" t="s">
        <v>1073</v>
      </c>
      <c r="E285" s="29"/>
    </row>
    <row r="286" spans="1:5">
      <c r="A286" s="29" t="s">
        <v>268</v>
      </c>
      <c r="B286" s="29" t="s">
        <v>269</v>
      </c>
      <c r="C286" s="29" t="s">
        <v>679</v>
      </c>
      <c r="D286" s="29" t="s">
        <v>1073</v>
      </c>
      <c r="E286" s="29"/>
    </row>
    <row r="287" spans="1:5">
      <c r="A287" s="29" t="s">
        <v>268</v>
      </c>
      <c r="B287" s="29" t="s">
        <v>269</v>
      </c>
      <c r="C287" s="29" t="s">
        <v>695</v>
      </c>
      <c r="D287" s="29" t="s">
        <v>1073</v>
      </c>
      <c r="E287" s="29"/>
    </row>
    <row r="288" spans="1:5">
      <c r="A288" s="29" t="s">
        <v>268</v>
      </c>
      <c r="B288" s="29" t="s">
        <v>269</v>
      </c>
      <c r="C288" s="29" t="s">
        <v>1700</v>
      </c>
      <c r="D288" s="29" t="s">
        <v>1329</v>
      </c>
      <c r="E288" s="29"/>
    </row>
    <row r="289" spans="1:5">
      <c r="A289" s="29" t="s">
        <v>268</v>
      </c>
      <c r="B289" s="29" t="s">
        <v>269</v>
      </c>
      <c r="C289" s="29" t="s">
        <v>1701</v>
      </c>
      <c r="D289" s="29" t="s">
        <v>1074</v>
      </c>
      <c r="E289" s="29"/>
    </row>
    <row r="290" spans="1:5">
      <c r="A290" s="29" t="s">
        <v>268</v>
      </c>
      <c r="B290" s="29" t="s">
        <v>269</v>
      </c>
      <c r="C290" s="29" t="s">
        <v>507</v>
      </c>
      <c r="D290" s="29" t="s">
        <v>1702</v>
      </c>
      <c r="E290" s="29"/>
    </row>
    <row r="291" spans="1:5">
      <c r="A291" s="29" t="s">
        <v>268</v>
      </c>
      <c r="B291" s="29" t="s">
        <v>269</v>
      </c>
      <c r="C291" s="29" t="s">
        <v>1589</v>
      </c>
      <c r="D291" s="29" t="s">
        <v>1175</v>
      </c>
      <c r="E291" s="29"/>
    </row>
    <row r="292" spans="1:5">
      <c r="A292" s="29" t="s">
        <v>268</v>
      </c>
      <c r="B292" s="29" t="s">
        <v>269</v>
      </c>
      <c r="C292" s="29" t="s">
        <v>1148</v>
      </c>
      <c r="D292" s="29" t="s">
        <v>1703</v>
      </c>
      <c r="E292" s="29"/>
    </row>
    <row r="293" spans="1:5">
      <c r="A293" s="29" t="s">
        <v>268</v>
      </c>
      <c r="B293" s="29" t="s">
        <v>269</v>
      </c>
      <c r="C293" s="29" t="s">
        <v>835</v>
      </c>
      <c r="D293" s="29" t="s">
        <v>1073</v>
      </c>
      <c r="E293" s="29"/>
    </row>
    <row r="294" spans="1:5">
      <c r="A294" s="29" t="s">
        <v>268</v>
      </c>
      <c r="B294" s="29" t="s">
        <v>269</v>
      </c>
      <c r="C294" s="29" t="s">
        <v>1704</v>
      </c>
      <c r="D294" s="29" t="s">
        <v>1074</v>
      </c>
      <c r="E294" s="29"/>
    </row>
    <row r="295" spans="1:5">
      <c r="A295" s="29" t="s">
        <v>268</v>
      </c>
      <c r="B295" s="29" t="s">
        <v>269</v>
      </c>
      <c r="C295" s="29" t="s">
        <v>1018</v>
      </c>
      <c r="D295" s="29" t="s">
        <v>1073</v>
      </c>
      <c r="E295" s="29"/>
    </row>
    <row r="296" spans="1:5">
      <c r="A296" s="29" t="s">
        <v>268</v>
      </c>
      <c r="B296" s="29" t="s">
        <v>269</v>
      </c>
      <c r="C296" s="29" t="s">
        <v>1018</v>
      </c>
      <c r="D296" s="29" t="s">
        <v>1074</v>
      </c>
      <c r="E296" s="29"/>
    </row>
    <row r="297" spans="1:5">
      <c r="A297" s="29" t="s">
        <v>270</v>
      </c>
      <c r="B297" s="29" t="s">
        <v>271</v>
      </c>
      <c r="C297" s="29" t="s">
        <v>1588</v>
      </c>
      <c r="D297" s="29" t="s">
        <v>1073</v>
      </c>
      <c r="E297" s="29"/>
    </row>
    <row r="298" spans="1:5">
      <c r="A298" s="29" t="s">
        <v>270</v>
      </c>
      <c r="B298" s="29" t="s">
        <v>271</v>
      </c>
      <c r="C298" s="29" t="s">
        <v>1585</v>
      </c>
      <c r="D298" s="29" t="s">
        <v>1102</v>
      </c>
      <c r="E298" s="29"/>
    </row>
    <row r="299" spans="1:5">
      <c r="A299" s="29" t="s">
        <v>270</v>
      </c>
      <c r="B299" s="29" t="s">
        <v>271</v>
      </c>
      <c r="C299" s="29" t="s">
        <v>726</v>
      </c>
      <c r="D299" s="29" t="s">
        <v>1073</v>
      </c>
      <c r="E299" s="29"/>
    </row>
    <row r="300" spans="1:5">
      <c r="A300" s="29" t="s">
        <v>270</v>
      </c>
      <c r="B300" s="29" t="s">
        <v>271</v>
      </c>
      <c r="C300" s="29" t="s">
        <v>1484</v>
      </c>
      <c r="D300" s="29" t="s">
        <v>1073</v>
      </c>
      <c r="E300" s="29"/>
    </row>
    <row r="301" spans="1:5">
      <c r="A301" s="29" t="s">
        <v>270</v>
      </c>
      <c r="B301" s="29" t="s">
        <v>271</v>
      </c>
      <c r="C301" s="29" t="s">
        <v>524</v>
      </c>
      <c r="D301" s="29" t="s">
        <v>1074</v>
      </c>
      <c r="E301" s="29"/>
    </row>
    <row r="302" spans="1:5">
      <c r="A302" s="29" t="s">
        <v>270</v>
      </c>
      <c r="B302" s="29" t="s">
        <v>271</v>
      </c>
      <c r="C302" s="29" t="s">
        <v>863</v>
      </c>
      <c r="D302" s="29" t="s">
        <v>1074</v>
      </c>
      <c r="E302" s="29"/>
    </row>
    <row r="303" spans="1:5">
      <c r="A303" s="29" t="s">
        <v>270</v>
      </c>
      <c r="B303" s="29" t="s">
        <v>271</v>
      </c>
      <c r="C303" s="29" t="s">
        <v>1583</v>
      </c>
      <c r="D303" s="29" t="s">
        <v>1073</v>
      </c>
      <c r="E303" s="29"/>
    </row>
    <row r="304" spans="1:5">
      <c r="A304" s="29" t="s">
        <v>270</v>
      </c>
      <c r="B304" s="29" t="s">
        <v>271</v>
      </c>
      <c r="C304" s="29" t="s">
        <v>909</v>
      </c>
      <c r="D304" s="29" t="s">
        <v>1073</v>
      </c>
      <c r="E304" s="29"/>
    </row>
    <row r="305" spans="1:5">
      <c r="A305" s="29" t="s">
        <v>270</v>
      </c>
      <c r="B305" s="29" t="s">
        <v>271</v>
      </c>
      <c r="C305" s="29" t="s">
        <v>562</v>
      </c>
      <c r="D305" s="29" t="s">
        <v>1073</v>
      </c>
      <c r="E305" s="29"/>
    </row>
    <row r="306" spans="1:5">
      <c r="A306" s="29" t="s">
        <v>270</v>
      </c>
      <c r="B306" s="29" t="s">
        <v>271</v>
      </c>
      <c r="C306" s="29" t="s">
        <v>1582</v>
      </c>
      <c r="D306" s="29" t="s">
        <v>1073</v>
      </c>
      <c r="E306" s="29"/>
    </row>
    <row r="307" spans="1:5">
      <c r="A307" s="29" t="s">
        <v>270</v>
      </c>
      <c r="B307" s="29" t="s">
        <v>271</v>
      </c>
      <c r="C307" s="29" t="s">
        <v>941</v>
      </c>
      <c r="D307" s="29" t="s">
        <v>1073</v>
      </c>
      <c r="E307" s="29"/>
    </row>
    <row r="308" spans="1:5">
      <c r="A308" s="29" t="s">
        <v>270</v>
      </c>
      <c r="B308" s="29" t="s">
        <v>271</v>
      </c>
      <c r="C308" s="29" t="s">
        <v>941</v>
      </c>
      <c r="D308" s="29" t="s">
        <v>1074</v>
      </c>
      <c r="E308" s="29"/>
    </row>
    <row r="309" spans="1:5">
      <c r="A309" s="29" t="s">
        <v>270</v>
      </c>
      <c r="B309" s="29" t="s">
        <v>271</v>
      </c>
      <c r="C309" s="29" t="s">
        <v>1495</v>
      </c>
      <c r="D309" s="29" t="s">
        <v>1073</v>
      </c>
      <c r="E309" s="29"/>
    </row>
    <row r="310" spans="1:5">
      <c r="A310" s="29" t="s">
        <v>270</v>
      </c>
      <c r="B310" s="29" t="s">
        <v>271</v>
      </c>
      <c r="C310" s="29" t="s">
        <v>966</v>
      </c>
      <c r="D310" s="29" t="s">
        <v>1073</v>
      </c>
      <c r="E310" s="29"/>
    </row>
    <row r="311" spans="1:5">
      <c r="A311" s="29" t="s">
        <v>270</v>
      </c>
      <c r="B311" s="29" t="s">
        <v>271</v>
      </c>
      <c r="C311" s="29" t="s">
        <v>967</v>
      </c>
      <c r="D311" s="29" t="s">
        <v>1074</v>
      </c>
      <c r="E311" s="29"/>
    </row>
    <row r="312" spans="1:5">
      <c r="A312" s="29" t="s">
        <v>270</v>
      </c>
      <c r="B312" s="29" t="s">
        <v>271</v>
      </c>
      <c r="C312" s="29" t="s">
        <v>1571</v>
      </c>
      <c r="D312" s="29" t="s">
        <v>1073</v>
      </c>
      <c r="E312" s="29"/>
    </row>
    <row r="313" spans="1:5">
      <c r="A313" s="29" t="s">
        <v>270</v>
      </c>
      <c r="B313" s="29" t="s">
        <v>271</v>
      </c>
      <c r="C313" s="29" t="s">
        <v>1580</v>
      </c>
      <c r="D313" s="29" t="s">
        <v>1074</v>
      </c>
      <c r="E313" s="29"/>
    </row>
    <row r="314" spans="1:5">
      <c r="A314" s="29" t="s">
        <v>270</v>
      </c>
      <c r="B314" s="29" t="s">
        <v>271</v>
      </c>
      <c r="C314" s="29" t="s">
        <v>1579</v>
      </c>
      <c r="D314" s="29" t="s">
        <v>1073</v>
      </c>
      <c r="E314" s="29"/>
    </row>
    <row r="315" spans="1:5">
      <c r="A315" s="29" t="s">
        <v>270</v>
      </c>
      <c r="B315" s="29" t="s">
        <v>271</v>
      </c>
      <c r="C315" s="29" t="s">
        <v>1206</v>
      </c>
      <c r="D315" s="29" t="s">
        <v>1073</v>
      </c>
      <c r="E315" s="29"/>
    </row>
    <row r="316" spans="1:5">
      <c r="A316" s="29" t="s">
        <v>270</v>
      </c>
      <c r="B316" s="29" t="s">
        <v>271</v>
      </c>
      <c r="C316" s="29" t="s">
        <v>1206</v>
      </c>
      <c r="D316" s="29" t="s">
        <v>1074</v>
      </c>
      <c r="E316" s="29"/>
    </row>
    <row r="317" spans="1:5">
      <c r="A317" s="29" t="s">
        <v>270</v>
      </c>
      <c r="B317" s="29" t="s">
        <v>271</v>
      </c>
      <c r="C317" s="29" t="s">
        <v>1173</v>
      </c>
      <c r="D317" s="29" t="s">
        <v>1073</v>
      </c>
      <c r="E317" s="29"/>
    </row>
    <row r="318" spans="1:5">
      <c r="A318" s="29" t="s">
        <v>270</v>
      </c>
      <c r="B318" s="29" t="s">
        <v>271</v>
      </c>
      <c r="C318" s="29" t="s">
        <v>1578</v>
      </c>
      <c r="D318" s="29" t="s">
        <v>1134</v>
      </c>
      <c r="E318" s="29"/>
    </row>
    <row r="319" spans="1:5">
      <c r="A319" s="29" t="s">
        <v>270</v>
      </c>
      <c r="B319" s="29" t="s">
        <v>271</v>
      </c>
      <c r="C319" s="29" t="s">
        <v>1577</v>
      </c>
      <c r="D319" s="29" t="s">
        <v>1093</v>
      </c>
      <c r="E319" s="29"/>
    </row>
    <row r="320" spans="1:5">
      <c r="A320" s="29" t="s">
        <v>270</v>
      </c>
      <c r="B320" s="29" t="s">
        <v>271</v>
      </c>
      <c r="C320" s="29" t="s">
        <v>1052</v>
      </c>
      <c r="D320" s="29" t="s">
        <v>1073</v>
      </c>
      <c r="E320" s="29"/>
    </row>
    <row r="321" spans="1:5">
      <c r="A321" s="29" t="s">
        <v>272</v>
      </c>
      <c r="B321" s="29" t="s">
        <v>273</v>
      </c>
      <c r="C321" s="29" t="s">
        <v>587</v>
      </c>
      <c r="D321" s="29" t="s">
        <v>1073</v>
      </c>
      <c r="E321" s="29"/>
    </row>
    <row r="322" spans="1:5">
      <c r="A322" s="29" t="s">
        <v>272</v>
      </c>
      <c r="B322" s="29" t="s">
        <v>273</v>
      </c>
      <c r="C322" s="29" t="s">
        <v>524</v>
      </c>
      <c r="D322" s="29" t="s">
        <v>1074</v>
      </c>
      <c r="E322" s="29"/>
    </row>
    <row r="323" spans="1:5">
      <c r="A323" s="29" t="s">
        <v>272</v>
      </c>
      <c r="B323" s="29" t="s">
        <v>273</v>
      </c>
      <c r="C323" s="29" t="s">
        <v>1370</v>
      </c>
      <c r="D323" s="29" t="s">
        <v>1073</v>
      </c>
      <c r="E323" s="29"/>
    </row>
    <row r="324" spans="1:5">
      <c r="A324" s="29" t="s">
        <v>272</v>
      </c>
      <c r="B324" s="29" t="s">
        <v>273</v>
      </c>
      <c r="C324" s="29" t="s">
        <v>1576</v>
      </c>
      <c r="D324" s="29" t="s">
        <v>1093</v>
      </c>
      <c r="E324" s="29"/>
    </row>
    <row r="325" spans="1:5">
      <c r="A325" s="29" t="s">
        <v>272</v>
      </c>
      <c r="B325" s="29" t="s">
        <v>273</v>
      </c>
      <c r="C325" s="29" t="s">
        <v>1705</v>
      </c>
      <c r="D325" s="29" t="s">
        <v>1398</v>
      </c>
      <c r="E325" s="29"/>
    </row>
    <row r="326" spans="1:5">
      <c r="A326" s="29" t="s">
        <v>272</v>
      </c>
      <c r="B326" s="29" t="s">
        <v>273</v>
      </c>
      <c r="C326" s="29" t="s">
        <v>977</v>
      </c>
      <c r="D326" s="29" t="s">
        <v>1073</v>
      </c>
      <c r="E326" s="29"/>
    </row>
    <row r="327" spans="1:5">
      <c r="A327" s="29" t="s">
        <v>272</v>
      </c>
      <c r="B327" s="29" t="s">
        <v>273</v>
      </c>
      <c r="C327" s="29" t="s">
        <v>1575</v>
      </c>
      <c r="D327" s="29" t="s">
        <v>1073</v>
      </c>
      <c r="E327" s="29"/>
    </row>
    <row r="328" spans="1:5">
      <c r="A328" s="29" t="s">
        <v>272</v>
      </c>
      <c r="B328" s="29" t="s">
        <v>273</v>
      </c>
      <c r="C328" s="29" t="s">
        <v>570</v>
      </c>
      <c r="D328" s="29" t="s">
        <v>1073</v>
      </c>
      <c r="E328" s="29"/>
    </row>
    <row r="329" spans="1:5">
      <c r="A329" s="29" t="s">
        <v>272</v>
      </c>
      <c r="B329" s="29" t="s">
        <v>273</v>
      </c>
      <c r="C329" s="29" t="s">
        <v>1001</v>
      </c>
      <c r="D329" s="29" t="s">
        <v>1073</v>
      </c>
      <c r="E329" s="29"/>
    </row>
    <row r="330" spans="1:5">
      <c r="A330" s="29" t="s">
        <v>274</v>
      </c>
      <c r="B330" s="29" t="s">
        <v>275</v>
      </c>
      <c r="C330" s="29" t="s">
        <v>686</v>
      </c>
      <c r="D330" s="29" t="s">
        <v>1073</v>
      </c>
      <c r="E330" s="29"/>
    </row>
    <row r="331" spans="1:5">
      <c r="A331" s="29" t="s">
        <v>274</v>
      </c>
      <c r="B331" s="29" t="s">
        <v>275</v>
      </c>
      <c r="C331" s="29" t="s">
        <v>1706</v>
      </c>
      <c r="D331" s="29" t="s">
        <v>1398</v>
      </c>
      <c r="E331" s="29"/>
    </row>
    <row r="332" spans="1:5">
      <c r="A332" s="29" t="s">
        <v>274</v>
      </c>
      <c r="B332" s="29" t="s">
        <v>275</v>
      </c>
      <c r="C332" s="29" t="s">
        <v>1707</v>
      </c>
      <c r="D332" s="29" t="s">
        <v>1398</v>
      </c>
      <c r="E332" s="29"/>
    </row>
    <row r="333" spans="1:5">
      <c r="A333" s="29" t="s">
        <v>274</v>
      </c>
      <c r="B333" s="29" t="s">
        <v>275</v>
      </c>
      <c r="C333" s="29" t="s">
        <v>524</v>
      </c>
      <c r="D333" s="29" t="s">
        <v>1112</v>
      </c>
      <c r="E333" s="29"/>
    </row>
    <row r="334" spans="1:5">
      <c r="A334" s="29" t="s">
        <v>274</v>
      </c>
      <c r="B334" s="29" t="s">
        <v>275</v>
      </c>
      <c r="C334" s="29" t="s">
        <v>744</v>
      </c>
      <c r="D334" s="29" t="s">
        <v>1073</v>
      </c>
      <c r="E334" s="29"/>
    </row>
    <row r="335" spans="1:5">
      <c r="A335" s="29" t="s">
        <v>274</v>
      </c>
      <c r="B335" s="29" t="s">
        <v>275</v>
      </c>
      <c r="C335" s="29" t="s">
        <v>745</v>
      </c>
      <c r="D335" s="29" t="s">
        <v>1074</v>
      </c>
      <c r="E335" s="29"/>
    </row>
    <row r="336" spans="1:5">
      <c r="A336" s="29" t="s">
        <v>274</v>
      </c>
      <c r="B336" s="29" t="s">
        <v>275</v>
      </c>
      <c r="C336" s="29" t="s">
        <v>749</v>
      </c>
      <c r="D336" s="29" t="s">
        <v>1073</v>
      </c>
      <c r="E336" s="29"/>
    </row>
    <row r="337" spans="1:5">
      <c r="A337" s="29" t="s">
        <v>274</v>
      </c>
      <c r="B337" s="29" t="s">
        <v>275</v>
      </c>
      <c r="C337" s="29" t="s">
        <v>751</v>
      </c>
      <c r="D337" s="29" t="s">
        <v>1073</v>
      </c>
      <c r="E337" s="29"/>
    </row>
    <row r="338" spans="1:5">
      <c r="A338" s="29" t="s">
        <v>274</v>
      </c>
      <c r="B338" s="29" t="s">
        <v>275</v>
      </c>
      <c r="C338" s="29" t="s">
        <v>1574</v>
      </c>
      <c r="D338" s="29" t="s">
        <v>1093</v>
      </c>
      <c r="E338" s="29"/>
    </row>
    <row r="339" spans="1:5">
      <c r="A339" s="29" t="s">
        <v>274</v>
      </c>
      <c r="B339" s="29" t="s">
        <v>275</v>
      </c>
      <c r="C339" s="29" t="s">
        <v>794</v>
      </c>
      <c r="D339" s="29" t="s">
        <v>1073</v>
      </c>
      <c r="E339" s="29"/>
    </row>
    <row r="340" spans="1:5">
      <c r="A340" s="29" t="s">
        <v>274</v>
      </c>
      <c r="B340" s="29" t="s">
        <v>275</v>
      </c>
      <c r="C340" s="29" t="s">
        <v>809</v>
      </c>
      <c r="D340" s="29" t="s">
        <v>1073</v>
      </c>
      <c r="E340" s="29"/>
    </row>
    <row r="341" spans="1:5">
      <c r="A341" s="29" t="s">
        <v>274</v>
      </c>
      <c r="B341" s="29" t="s">
        <v>275</v>
      </c>
      <c r="C341" s="29" t="s">
        <v>810</v>
      </c>
      <c r="D341" s="29" t="s">
        <v>1073</v>
      </c>
      <c r="E341" s="29"/>
    </row>
    <row r="342" spans="1:5">
      <c r="A342" s="29" t="s">
        <v>274</v>
      </c>
      <c r="B342" s="29" t="s">
        <v>275</v>
      </c>
      <c r="C342" s="29" t="s">
        <v>817</v>
      </c>
      <c r="D342" s="29" t="s">
        <v>1073</v>
      </c>
      <c r="E342" s="29"/>
    </row>
    <row r="343" spans="1:5">
      <c r="A343" s="29" t="s">
        <v>274</v>
      </c>
      <c r="B343" s="29" t="s">
        <v>275</v>
      </c>
      <c r="C343" s="29" t="s">
        <v>817</v>
      </c>
      <c r="D343" s="29" t="s">
        <v>1074</v>
      </c>
      <c r="E343" s="29"/>
    </row>
    <row r="344" spans="1:5">
      <c r="A344" s="29" t="s">
        <v>274</v>
      </c>
      <c r="B344" s="29" t="s">
        <v>275</v>
      </c>
      <c r="C344" s="29" t="s">
        <v>821</v>
      </c>
      <c r="D344" s="29" t="s">
        <v>1073</v>
      </c>
      <c r="E344" s="29"/>
    </row>
    <row r="345" spans="1:5">
      <c r="A345" s="29" t="s">
        <v>274</v>
      </c>
      <c r="B345" s="29" t="s">
        <v>275</v>
      </c>
      <c r="C345" s="29" t="s">
        <v>822</v>
      </c>
      <c r="D345" s="29" t="s">
        <v>1073</v>
      </c>
      <c r="E345" s="29"/>
    </row>
    <row r="346" spans="1:5">
      <c r="A346" s="29" t="s">
        <v>274</v>
      </c>
      <c r="B346" s="29" t="s">
        <v>275</v>
      </c>
      <c r="C346" s="29" t="s">
        <v>1511</v>
      </c>
      <c r="D346" s="29" t="s">
        <v>1073</v>
      </c>
      <c r="E346" s="29"/>
    </row>
    <row r="347" spans="1:5">
      <c r="A347" s="29" t="s">
        <v>274</v>
      </c>
      <c r="B347" s="29" t="s">
        <v>275</v>
      </c>
      <c r="C347" s="29" t="s">
        <v>934</v>
      </c>
      <c r="D347" s="29" t="s">
        <v>1073</v>
      </c>
      <c r="E347" s="29"/>
    </row>
    <row r="348" spans="1:5">
      <c r="A348" s="29" t="s">
        <v>274</v>
      </c>
      <c r="B348" s="29" t="s">
        <v>275</v>
      </c>
      <c r="C348" s="29" t="s">
        <v>1467</v>
      </c>
      <c r="D348" s="29" t="s">
        <v>1074</v>
      </c>
      <c r="E348" s="29"/>
    </row>
    <row r="349" spans="1:5">
      <c r="A349" s="29" t="s">
        <v>274</v>
      </c>
      <c r="B349" s="29" t="s">
        <v>275</v>
      </c>
      <c r="C349" s="29" t="s">
        <v>1573</v>
      </c>
      <c r="D349" s="29" t="s">
        <v>1073</v>
      </c>
      <c r="E349" s="29"/>
    </row>
    <row r="350" spans="1:5">
      <c r="A350" s="29" t="s">
        <v>274</v>
      </c>
      <c r="B350" s="29" t="s">
        <v>275</v>
      </c>
      <c r="C350" s="29" t="s">
        <v>955</v>
      </c>
      <c r="D350" s="29" t="s">
        <v>1074</v>
      </c>
      <c r="E350" s="29"/>
    </row>
    <row r="351" spans="1:5">
      <c r="A351" s="29" t="s">
        <v>274</v>
      </c>
      <c r="B351" s="29" t="s">
        <v>275</v>
      </c>
      <c r="C351" s="29" t="s">
        <v>1572</v>
      </c>
      <c r="D351" s="29" t="s">
        <v>1073</v>
      </c>
      <c r="E351" s="29"/>
    </row>
    <row r="352" spans="1:5">
      <c r="A352" s="29" t="s">
        <v>274</v>
      </c>
      <c r="B352" s="29" t="s">
        <v>275</v>
      </c>
      <c r="C352" s="29" t="s">
        <v>1571</v>
      </c>
      <c r="D352" s="29" t="s">
        <v>1074</v>
      </c>
      <c r="E352" s="29"/>
    </row>
    <row r="353" spans="1:5">
      <c r="A353" s="29" t="s">
        <v>274</v>
      </c>
      <c r="B353" s="29" t="s">
        <v>275</v>
      </c>
      <c r="C353" s="29" t="s">
        <v>1570</v>
      </c>
      <c r="D353" s="29" t="s">
        <v>1073</v>
      </c>
      <c r="E353" s="29"/>
    </row>
    <row r="354" spans="1:5">
      <c r="A354" s="29" t="s">
        <v>274</v>
      </c>
      <c r="B354" s="29" t="s">
        <v>275</v>
      </c>
      <c r="C354" s="29" t="s">
        <v>576</v>
      </c>
      <c r="D354" s="29" t="s">
        <v>1073</v>
      </c>
      <c r="E354" s="29"/>
    </row>
    <row r="355" spans="1:5">
      <c r="A355" s="29" t="s">
        <v>274</v>
      </c>
      <c r="B355" s="29" t="s">
        <v>275</v>
      </c>
      <c r="C355" s="29" t="s">
        <v>576</v>
      </c>
      <c r="D355" s="29" t="s">
        <v>1074</v>
      </c>
      <c r="E355" s="29"/>
    </row>
    <row r="356" spans="1:5">
      <c r="A356" s="29" t="s">
        <v>274</v>
      </c>
      <c r="B356" s="29" t="s">
        <v>275</v>
      </c>
      <c r="C356" s="29" t="s">
        <v>1004</v>
      </c>
      <c r="D356" s="29" t="s">
        <v>1073</v>
      </c>
      <c r="E356" s="29"/>
    </row>
    <row r="357" spans="1:5">
      <c r="A357" s="29" t="s">
        <v>274</v>
      </c>
      <c r="B357" s="29" t="s">
        <v>275</v>
      </c>
      <c r="C357" s="29" t="s">
        <v>1004</v>
      </c>
      <c r="D357" s="29" t="s">
        <v>1074</v>
      </c>
      <c r="E357" s="29"/>
    </row>
    <row r="358" spans="1:5">
      <c r="A358" s="29" t="s">
        <v>274</v>
      </c>
      <c r="B358" s="29" t="s">
        <v>275</v>
      </c>
      <c r="C358" s="29" t="s">
        <v>1005</v>
      </c>
      <c r="D358" s="29" t="s">
        <v>1073</v>
      </c>
      <c r="E358" s="29"/>
    </row>
    <row r="359" spans="1:5">
      <c r="A359" s="29" t="s">
        <v>274</v>
      </c>
      <c r="B359" s="29" t="s">
        <v>275</v>
      </c>
      <c r="C359" s="29" t="s">
        <v>1005</v>
      </c>
      <c r="D359" s="29" t="s">
        <v>1074</v>
      </c>
      <c r="E359" s="29"/>
    </row>
    <row r="360" spans="1:5">
      <c r="A360" s="29" t="s">
        <v>274</v>
      </c>
      <c r="B360" s="29" t="s">
        <v>275</v>
      </c>
      <c r="C360" s="29" t="s">
        <v>583</v>
      </c>
      <c r="D360" s="29" t="s">
        <v>1074</v>
      </c>
      <c r="E360" s="29"/>
    </row>
    <row r="361" spans="1:5">
      <c r="A361" s="29" t="s">
        <v>274</v>
      </c>
      <c r="B361" s="29" t="s">
        <v>275</v>
      </c>
      <c r="C361" s="29" t="s">
        <v>1029</v>
      </c>
      <c r="D361" s="29" t="s">
        <v>1073</v>
      </c>
      <c r="E361" s="29"/>
    </row>
    <row r="362" spans="1:5">
      <c r="A362" s="29" t="s">
        <v>274</v>
      </c>
      <c r="B362" s="29" t="s">
        <v>275</v>
      </c>
      <c r="C362" s="29" t="s">
        <v>1569</v>
      </c>
      <c r="D362" s="29" t="s">
        <v>1095</v>
      </c>
      <c r="E362" s="29"/>
    </row>
    <row r="363" spans="1:5">
      <c r="A363" s="29" t="s">
        <v>274</v>
      </c>
      <c r="B363" s="29" t="s">
        <v>275</v>
      </c>
      <c r="C363" s="29" t="s">
        <v>1040</v>
      </c>
      <c r="D363" s="29" t="s">
        <v>1073</v>
      </c>
      <c r="E363" s="29"/>
    </row>
    <row r="364" spans="1:5">
      <c r="A364" s="29" t="s">
        <v>274</v>
      </c>
      <c r="B364" s="29" t="s">
        <v>275</v>
      </c>
      <c r="C364" s="29" t="s">
        <v>1043</v>
      </c>
      <c r="D364" s="29" t="s">
        <v>1098</v>
      </c>
      <c r="E364" s="29"/>
    </row>
    <row r="365" spans="1:5">
      <c r="A365" s="29" t="s">
        <v>274</v>
      </c>
      <c r="B365" s="29" t="s">
        <v>275</v>
      </c>
      <c r="C365" s="29" t="s">
        <v>1044</v>
      </c>
      <c r="D365" s="29" t="s">
        <v>1073</v>
      </c>
      <c r="E365" s="29"/>
    </row>
    <row r="366" spans="1:5">
      <c r="A366" s="29" t="s">
        <v>274</v>
      </c>
      <c r="B366" s="29" t="s">
        <v>275</v>
      </c>
      <c r="C366" s="29" t="s">
        <v>1044</v>
      </c>
      <c r="D366" s="29" t="s">
        <v>1074</v>
      </c>
      <c r="E366" s="29"/>
    </row>
    <row r="367" spans="1:5">
      <c r="A367" s="29" t="s">
        <v>274</v>
      </c>
      <c r="B367" s="29" t="s">
        <v>275</v>
      </c>
      <c r="C367" s="29" t="s">
        <v>1045</v>
      </c>
      <c r="D367" s="29" t="s">
        <v>1074</v>
      </c>
      <c r="E367" s="29"/>
    </row>
    <row r="368" spans="1:5">
      <c r="A368" s="29" t="s">
        <v>274</v>
      </c>
      <c r="B368" s="29" t="s">
        <v>275</v>
      </c>
      <c r="C368" s="29" t="s">
        <v>1048</v>
      </c>
      <c r="D368" s="29" t="s">
        <v>1101</v>
      </c>
      <c r="E368" s="29"/>
    </row>
    <row r="369" spans="1:5">
      <c r="A369" s="29" t="s">
        <v>274</v>
      </c>
      <c r="B369" s="29" t="s">
        <v>275</v>
      </c>
      <c r="C369" s="29" t="s">
        <v>1048</v>
      </c>
      <c r="D369" s="29" t="s">
        <v>1073</v>
      </c>
      <c r="E369" s="29">
        <v>2</v>
      </c>
    </row>
    <row r="370" spans="1:5">
      <c r="A370" s="29" t="s">
        <v>274</v>
      </c>
      <c r="B370" s="29" t="s">
        <v>275</v>
      </c>
      <c r="C370" s="29" t="s">
        <v>1048</v>
      </c>
      <c r="D370" s="29" t="s">
        <v>1074</v>
      </c>
      <c r="E370" s="29"/>
    </row>
    <row r="371" spans="1:5">
      <c r="A371" s="29" t="s">
        <v>274</v>
      </c>
      <c r="B371" s="29" t="s">
        <v>275</v>
      </c>
      <c r="C371" s="29" t="s">
        <v>1059</v>
      </c>
      <c r="D371" s="29" t="s">
        <v>1073</v>
      </c>
      <c r="E371" s="29"/>
    </row>
    <row r="372" spans="1:5">
      <c r="A372" s="29" t="s">
        <v>276</v>
      </c>
      <c r="B372" s="29" t="s">
        <v>277</v>
      </c>
      <c r="C372" s="29" t="s">
        <v>1568</v>
      </c>
      <c r="D372" s="29" t="s">
        <v>1073</v>
      </c>
      <c r="E372" s="29"/>
    </row>
    <row r="373" spans="1:5">
      <c r="A373" s="29" t="s">
        <v>276</v>
      </c>
      <c r="B373" s="29" t="s">
        <v>277</v>
      </c>
      <c r="C373" s="29" t="s">
        <v>850</v>
      </c>
      <c r="D373" s="29" t="s">
        <v>1074</v>
      </c>
      <c r="E373" s="29"/>
    </row>
    <row r="374" spans="1:5">
      <c r="A374" s="29" t="s">
        <v>276</v>
      </c>
      <c r="B374" s="29" t="s">
        <v>277</v>
      </c>
      <c r="C374" s="29" t="s">
        <v>942</v>
      </c>
      <c r="D374" s="29" t="s">
        <v>1074</v>
      </c>
      <c r="E374" s="29"/>
    </row>
    <row r="375" spans="1:5">
      <c r="A375" s="29" t="s">
        <v>280</v>
      </c>
      <c r="B375" s="29" t="s">
        <v>281</v>
      </c>
      <c r="C375" s="29" t="s">
        <v>884</v>
      </c>
      <c r="D375" s="29" t="s">
        <v>1073</v>
      </c>
      <c r="E375" s="29"/>
    </row>
    <row r="376" spans="1:5">
      <c r="A376" s="29" t="s">
        <v>280</v>
      </c>
      <c r="B376" s="29" t="s">
        <v>281</v>
      </c>
      <c r="C376" s="29" t="s">
        <v>1565</v>
      </c>
      <c r="D376" s="29" t="s">
        <v>1175</v>
      </c>
      <c r="E376" s="29"/>
    </row>
    <row r="377" spans="1:5">
      <c r="A377" s="29" t="s">
        <v>280</v>
      </c>
      <c r="B377" s="29" t="s">
        <v>281</v>
      </c>
      <c r="C377" s="29" t="s">
        <v>900</v>
      </c>
      <c r="D377" s="29" t="s">
        <v>1134</v>
      </c>
      <c r="E377" s="29"/>
    </row>
    <row r="378" spans="1:5">
      <c r="A378" s="29" t="s">
        <v>280</v>
      </c>
      <c r="B378" s="29" t="s">
        <v>281</v>
      </c>
      <c r="C378" s="29" t="s">
        <v>1563</v>
      </c>
      <c r="D378" s="29" t="s">
        <v>1073</v>
      </c>
      <c r="E378" s="29"/>
    </row>
    <row r="379" spans="1:5">
      <c r="A379" s="29" t="s">
        <v>280</v>
      </c>
      <c r="B379" s="29" t="s">
        <v>281</v>
      </c>
      <c r="C379" s="29" t="s">
        <v>1562</v>
      </c>
      <c r="D379" s="29" t="s">
        <v>1080</v>
      </c>
      <c r="E379" s="29"/>
    </row>
    <row r="380" spans="1:5">
      <c r="A380" s="29" t="s">
        <v>282</v>
      </c>
      <c r="B380" s="29" t="s">
        <v>283</v>
      </c>
      <c r="C380" s="29" t="s">
        <v>481</v>
      </c>
      <c r="D380" s="29" t="s">
        <v>1075</v>
      </c>
      <c r="E380" s="29"/>
    </row>
    <row r="381" spans="1:5">
      <c r="A381" s="29" t="s">
        <v>282</v>
      </c>
      <c r="B381" s="29" t="s">
        <v>283</v>
      </c>
      <c r="C381" s="29" t="s">
        <v>689</v>
      </c>
      <c r="D381" s="29" t="s">
        <v>1101</v>
      </c>
      <c r="E381" s="29"/>
    </row>
    <row r="382" spans="1:5">
      <c r="A382" s="29" t="s">
        <v>282</v>
      </c>
      <c r="B382" s="29" t="s">
        <v>283</v>
      </c>
      <c r="C382" s="29" t="s">
        <v>726</v>
      </c>
      <c r="D382" s="29" t="s">
        <v>1073</v>
      </c>
      <c r="E382" s="29"/>
    </row>
    <row r="383" spans="1:5">
      <c r="A383" s="29" t="s">
        <v>282</v>
      </c>
      <c r="B383" s="29" t="s">
        <v>283</v>
      </c>
      <c r="C383" s="29" t="s">
        <v>523</v>
      </c>
      <c r="D383" s="29" t="s">
        <v>1112</v>
      </c>
      <c r="E383" s="29"/>
    </row>
    <row r="384" spans="1:5">
      <c r="A384" s="29" t="s">
        <v>282</v>
      </c>
      <c r="B384" s="29" t="s">
        <v>283</v>
      </c>
      <c r="C384" s="29" t="s">
        <v>1574</v>
      </c>
      <c r="D384" s="29" t="s">
        <v>1708</v>
      </c>
      <c r="E384" s="29"/>
    </row>
    <row r="385" spans="1:5">
      <c r="A385" s="29" t="s">
        <v>282</v>
      </c>
      <c r="B385" s="29" t="s">
        <v>283</v>
      </c>
      <c r="C385" s="29" t="s">
        <v>786</v>
      </c>
      <c r="D385" s="29" t="s">
        <v>1101</v>
      </c>
      <c r="E385" s="29"/>
    </row>
    <row r="386" spans="1:5">
      <c r="A386" s="29" t="s">
        <v>284</v>
      </c>
      <c r="B386" s="29" t="s">
        <v>285</v>
      </c>
      <c r="C386" s="29" t="s">
        <v>1561</v>
      </c>
      <c r="D386" s="29" t="s">
        <v>1073</v>
      </c>
      <c r="E386" s="29"/>
    </row>
    <row r="387" spans="1:5">
      <c r="A387" s="29" t="s">
        <v>284</v>
      </c>
      <c r="B387" s="29" t="s">
        <v>285</v>
      </c>
      <c r="C387" s="29" t="s">
        <v>550</v>
      </c>
      <c r="D387" s="29" t="s">
        <v>1075</v>
      </c>
      <c r="E387" s="29"/>
    </row>
    <row r="388" spans="1:5">
      <c r="A388" s="29" t="s">
        <v>284</v>
      </c>
      <c r="B388" s="29" t="s">
        <v>285</v>
      </c>
      <c r="C388" s="29" t="s">
        <v>1560</v>
      </c>
      <c r="D388" s="29" t="s">
        <v>1073</v>
      </c>
      <c r="E388" s="29"/>
    </row>
    <row r="389" spans="1:5">
      <c r="A389" s="29" t="s">
        <v>284</v>
      </c>
      <c r="B389" s="29" t="s">
        <v>285</v>
      </c>
      <c r="C389" s="29" t="s">
        <v>1559</v>
      </c>
      <c r="D389" s="29" t="s">
        <v>1134</v>
      </c>
      <c r="E389" s="29"/>
    </row>
    <row r="390" spans="1:5">
      <c r="A390" s="29" t="s">
        <v>286</v>
      </c>
      <c r="B390" s="29" t="s">
        <v>287</v>
      </c>
      <c r="C390" s="29" t="s">
        <v>1558</v>
      </c>
      <c r="D390" s="29" t="s">
        <v>1095</v>
      </c>
      <c r="E390" s="29"/>
    </row>
    <row r="391" spans="1:5">
      <c r="A391" s="29" t="s">
        <v>286</v>
      </c>
      <c r="B391" s="29" t="s">
        <v>287</v>
      </c>
      <c r="C391" s="29" t="s">
        <v>1557</v>
      </c>
      <c r="D391" s="29" t="s">
        <v>1175</v>
      </c>
      <c r="E391" s="29"/>
    </row>
    <row r="392" spans="1:5">
      <c r="A392" s="29" t="s">
        <v>286</v>
      </c>
      <c r="B392" s="29" t="s">
        <v>287</v>
      </c>
      <c r="C392" s="29" t="s">
        <v>702</v>
      </c>
      <c r="D392" s="29" t="s">
        <v>1073</v>
      </c>
      <c r="E392" s="29"/>
    </row>
    <row r="393" spans="1:5">
      <c r="A393" s="29" t="s">
        <v>286</v>
      </c>
      <c r="B393" s="29" t="s">
        <v>287</v>
      </c>
      <c r="C393" s="29" t="s">
        <v>726</v>
      </c>
      <c r="D393" s="29" t="s">
        <v>1073</v>
      </c>
      <c r="E393" s="29"/>
    </row>
    <row r="394" spans="1:5">
      <c r="A394" s="29" t="s">
        <v>286</v>
      </c>
      <c r="B394" s="29" t="s">
        <v>287</v>
      </c>
      <c r="C394" s="29" t="s">
        <v>1709</v>
      </c>
      <c r="D394" s="29" t="s">
        <v>1080</v>
      </c>
      <c r="E394" s="29"/>
    </row>
    <row r="395" spans="1:5">
      <c r="A395" s="29" t="s">
        <v>286</v>
      </c>
      <c r="B395" s="29" t="s">
        <v>287</v>
      </c>
      <c r="C395" s="29" t="s">
        <v>1555</v>
      </c>
      <c r="D395" s="29" t="s">
        <v>1074</v>
      </c>
      <c r="E395" s="29"/>
    </row>
    <row r="396" spans="1:5">
      <c r="A396" s="29" t="s">
        <v>286</v>
      </c>
      <c r="B396" s="29" t="s">
        <v>287</v>
      </c>
      <c r="C396" s="29" t="s">
        <v>1554</v>
      </c>
      <c r="D396" s="29" t="s">
        <v>1073</v>
      </c>
      <c r="E396" s="29"/>
    </row>
    <row r="397" spans="1:5">
      <c r="A397" s="29" t="s">
        <v>286</v>
      </c>
      <c r="B397" s="29" t="s">
        <v>287</v>
      </c>
      <c r="C397" s="29" t="s">
        <v>1553</v>
      </c>
      <c r="D397" s="29" t="s">
        <v>1077</v>
      </c>
      <c r="E397" s="29"/>
    </row>
    <row r="398" spans="1:5">
      <c r="A398" s="29" t="s">
        <v>286</v>
      </c>
      <c r="B398" s="29" t="s">
        <v>287</v>
      </c>
      <c r="C398" s="29" t="s">
        <v>1551</v>
      </c>
      <c r="D398" s="29" t="s">
        <v>1329</v>
      </c>
      <c r="E398" s="29"/>
    </row>
    <row r="399" spans="1:5">
      <c r="A399" s="29" t="s">
        <v>286</v>
      </c>
      <c r="B399" s="29" t="s">
        <v>287</v>
      </c>
      <c r="C399" s="29" t="s">
        <v>906</v>
      </c>
      <c r="D399" s="29" t="s">
        <v>1073</v>
      </c>
      <c r="E399" s="29"/>
    </row>
    <row r="400" spans="1:5">
      <c r="A400" s="29" t="s">
        <v>286</v>
      </c>
      <c r="B400" s="29" t="s">
        <v>287</v>
      </c>
      <c r="C400" s="29" t="s">
        <v>906</v>
      </c>
      <c r="D400" s="29" t="s">
        <v>1074</v>
      </c>
      <c r="E400" s="29"/>
    </row>
    <row r="401" spans="1:5">
      <c r="A401" s="29" t="s">
        <v>286</v>
      </c>
      <c r="B401" s="29" t="s">
        <v>287</v>
      </c>
      <c r="C401" s="29" t="s">
        <v>924</v>
      </c>
      <c r="D401" s="29" t="s">
        <v>1073</v>
      </c>
      <c r="E401" s="29"/>
    </row>
    <row r="402" spans="1:5">
      <c r="A402" s="29" t="s">
        <v>286</v>
      </c>
      <c r="B402" s="29" t="s">
        <v>287</v>
      </c>
      <c r="C402" s="29" t="s">
        <v>924</v>
      </c>
      <c r="D402" s="29" t="s">
        <v>1074</v>
      </c>
      <c r="E402" s="29"/>
    </row>
    <row r="403" spans="1:5">
      <c r="A403" s="29" t="s">
        <v>286</v>
      </c>
      <c r="B403" s="29" t="s">
        <v>287</v>
      </c>
      <c r="C403" s="29" t="s">
        <v>927</v>
      </c>
      <c r="D403" s="29" t="s">
        <v>1073</v>
      </c>
      <c r="E403" s="29"/>
    </row>
    <row r="404" spans="1:5">
      <c r="A404" s="29" t="s">
        <v>286</v>
      </c>
      <c r="B404" s="29" t="s">
        <v>287</v>
      </c>
      <c r="C404" s="29" t="s">
        <v>947</v>
      </c>
      <c r="D404" s="29" t="s">
        <v>1073</v>
      </c>
      <c r="E404" s="29"/>
    </row>
    <row r="405" spans="1:5">
      <c r="A405" s="29" t="s">
        <v>288</v>
      </c>
      <c r="B405" s="29" t="s">
        <v>289</v>
      </c>
      <c r="C405" s="29" t="s">
        <v>1550</v>
      </c>
      <c r="D405" s="29" t="s">
        <v>1093</v>
      </c>
      <c r="E405" s="29"/>
    </row>
    <row r="406" spans="1:5">
      <c r="A406" s="29" t="s">
        <v>288</v>
      </c>
      <c r="B406" s="29" t="s">
        <v>289</v>
      </c>
      <c r="C406" s="29" t="s">
        <v>1710</v>
      </c>
      <c r="D406" s="29" t="s">
        <v>1134</v>
      </c>
      <c r="E406" s="29"/>
    </row>
    <row r="407" spans="1:5">
      <c r="A407" s="29" t="s">
        <v>288</v>
      </c>
      <c r="B407" s="29" t="s">
        <v>289</v>
      </c>
      <c r="C407" s="29" t="s">
        <v>1548</v>
      </c>
      <c r="D407" s="29" t="s">
        <v>1091</v>
      </c>
      <c r="E407" s="29"/>
    </row>
    <row r="408" spans="1:5">
      <c r="A408" s="29" t="s">
        <v>288</v>
      </c>
      <c r="B408" s="29" t="s">
        <v>289</v>
      </c>
      <c r="C408" s="29" t="s">
        <v>1711</v>
      </c>
      <c r="D408" s="29" t="s">
        <v>1398</v>
      </c>
      <c r="E408" s="29"/>
    </row>
    <row r="409" spans="1:5">
      <c r="A409" s="29" t="s">
        <v>288</v>
      </c>
      <c r="B409" s="29" t="s">
        <v>289</v>
      </c>
      <c r="C409" s="29" t="s">
        <v>1712</v>
      </c>
      <c r="D409" s="29" t="s">
        <v>1703</v>
      </c>
      <c r="E409" s="29"/>
    </row>
    <row r="410" spans="1:5">
      <c r="A410" s="29" t="s">
        <v>288</v>
      </c>
      <c r="B410" s="29" t="s">
        <v>289</v>
      </c>
      <c r="C410" s="29" t="s">
        <v>1713</v>
      </c>
      <c r="D410" s="29" t="s">
        <v>1074</v>
      </c>
      <c r="E410" s="29"/>
    </row>
    <row r="411" spans="1:5">
      <c r="A411" s="29" t="s">
        <v>288</v>
      </c>
      <c r="B411" s="29" t="s">
        <v>289</v>
      </c>
      <c r="C411" s="29" t="s">
        <v>1714</v>
      </c>
      <c r="D411" s="29" t="s">
        <v>1398</v>
      </c>
      <c r="E411" s="29"/>
    </row>
    <row r="412" spans="1:5">
      <c r="A412" s="29" t="s">
        <v>288</v>
      </c>
      <c r="B412" s="29" t="s">
        <v>289</v>
      </c>
      <c r="C412" s="29" t="s">
        <v>1715</v>
      </c>
      <c r="D412" s="29" t="s">
        <v>1398</v>
      </c>
      <c r="E412" s="29"/>
    </row>
    <row r="413" spans="1:5">
      <c r="A413" s="29" t="s">
        <v>288</v>
      </c>
      <c r="B413" s="29" t="s">
        <v>289</v>
      </c>
      <c r="C413" s="29" t="s">
        <v>1716</v>
      </c>
      <c r="D413" s="29" t="s">
        <v>1398</v>
      </c>
      <c r="E413" s="29"/>
    </row>
    <row r="414" spans="1:5">
      <c r="A414" s="29" t="s">
        <v>288</v>
      </c>
      <c r="B414" s="29" t="s">
        <v>289</v>
      </c>
      <c r="C414" s="29" t="s">
        <v>1717</v>
      </c>
      <c r="D414" s="29" t="s">
        <v>1675</v>
      </c>
      <c r="E414" s="29"/>
    </row>
    <row r="415" spans="1:5">
      <c r="A415" s="29" t="s">
        <v>288</v>
      </c>
      <c r="B415" s="29" t="s">
        <v>289</v>
      </c>
      <c r="C415" s="29" t="s">
        <v>1718</v>
      </c>
      <c r="D415" s="29" t="s">
        <v>1080</v>
      </c>
      <c r="E415" s="29"/>
    </row>
    <row r="416" spans="1:5">
      <c r="A416" s="29" t="s">
        <v>288</v>
      </c>
      <c r="B416" s="29" t="s">
        <v>289</v>
      </c>
      <c r="C416" s="29" t="s">
        <v>751</v>
      </c>
      <c r="D416" s="29" t="s">
        <v>1675</v>
      </c>
      <c r="E416" s="29"/>
    </row>
    <row r="417" spans="1:5">
      <c r="A417" s="29" t="s">
        <v>288</v>
      </c>
      <c r="B417" s="29" t="s">
        <v>289</v>
      </c>
      <c r="C417" s="29" t="s">
        <v>1546</v>
      </c>
      <c r="D417" s="29" t="s">
        <v>1073</v>
      </c>
      <c r="E417" s="29"/>
    </row>
    <row r="418" spans="1:5">
      <c r="A418" s="29" t="s">
        <v>288</v>
      </c>
      <c r="B418" s="29" t="s">
        <v>289</v>
      </c>
      <c r="C418" s="29" t="s">
        <v>1545</v>
      </c>
      <c r="D418" s="29" t="s">
        <v>1077</v>
      </c>
      <c r="E418" s="29"/>
    </row>
    <row r="419" spans="1:5">
      <c r="A419" s="29" t="s">
        <v>288</v>
      </c>
      <c r="B419" s="29" t="s">
        <v>289</v>
      </c>
      <c r="C419" s="29" t="s">
        <v>1164</v>
      </c>
      <c r="D419" s="29" t="s">
        <v>1077</v>
      </c>
      <c r="E419" s="29"/>
    </row>
    <row r="420" spans="1:5">
      <c r="A420" s="29" t="s">
        <v>288</v>
      </c>
      <c r="B420" s="29" t="s">
        <v>289</v>
      </c>
      <c r="C420" s="29" t="s">
        <v>828</v>
      </c>
      <c r="D420" s="29" t="s">
        <v>1073</v>
      </c>
      <c r="E420" s="29"/>
    </row>
    <row r="421" spans="1:5">
      <c r="A421" s="29" t="s">
        <v>288</v>
      </c>
      <c r="B421" s="29" t="s">
        <v>289</v>
      </c>
      <c r="C421" s="29" t="s">
        <v>1719</v>
      </c>
      <c r="D421" s="29" t="s">
        <v>1398</v>
      </c>
      <c r="E421" s="29"/>
    </row>
    <row r="422" spans="1:5">
      <c r="A422" s="29" t="s">
        <v>288</v>
      </c>
      <c r="B422" s="29" t="s">
        <v>289</v>
      </c>
      <c r="C422" s="29" t="s">
        <v>557</v>
      </c>
      <c r="D422" s="29" t="s">
        <v>1074</v>
      </c>
      <c r="E422" s="29"/>
    </row>
    <row r="423" spans="1:5">
      <c r="A423" s="29" t="s">
        <v>288</v>
      </c>
      <c r="B423" s="29" t="s">
        <v>289</v>
      </c>
      <c r="C423" s="29" t="s">
        <v>1543</v>
      </c>
      <c r="D423" s="29" t="s">
        <v>1073</v>
      </c>
      <c r="E423" s="29"/>
    </row>
    <row r="424" spans="1:5">
      <c r="A424" s="29" t="s">
        <v>288</v>
      </c>
      <c r="B424" s="29" t="s">
        <v>289</v>
      </c>
      <c r="C424" s="29" t="s">
        <v>1541</v>
      </c>
      <c r="D424" s="29" t="s">
        <v>1073</v>
      </c>
      <c r="E424" s="29"/>
    </row>
    <row r="425" spans="1:5">
      <c r="A425" s="29" t="s">
        <v>288</v>
      </c>
      <c r="B425" s="29" t="s">
        <v>289</v>
      </c>
      <c r="C425" s="29" t="s">
        <v>988</v>
      </c>
      <c r="D425" s="29" t="s">
        <v>1073</v>
      </c>
      <c r="E425" s="29"/>
    </row>
    <row r="426" spans="1:5">
      <c r="A426" s="29" t="s">
        <v>288</v>
      </c>
      <c r="B426" s="29" t="s">
        <v>289</v>
      </c>
      <c r="C426" s="29" t="s">
        <v>1022</v>
      </c>
      <c r="D426" s="29" t="s">
        <v>1073</v>
      </c>
      <c r="E426" s="29"/>
    </row>
    <row r="427" spans="1:5">
      <c r="A427" s="29" t="s">
        <v>288</v>
      </c>
      <c r="B427" s="29" t="s">
        <v>289</v>
      </c>
      <c r="C427" s="29" t="s">
        <v>1022</v>
      </c>
      <c r="D427" s="29" t="s">
        <v>1074</v>
      </c>
      <c r="E427" s="29"/>
    </row>
    <row r="428" spans="1:5">
      <c r="A428" s="29" t="s">
        <v>290</v>
      </c>
      <c r="B428" s="29" t="s">
        <v>291</v>
      </c>
      <c r="C428" s="29" t="s">
        <v>1540</v>
      </c>
      <c r="D428" s="29" t="s">
        <v>1091</v>
      </c>
      <c r="E428" s="29"/>
    </row>
    <row r="429" spans="1:5">
      <c r="A429" s="29" t="s">
        <v>290</v>
      </c>
      <c r="B429" s="29" t="s">
        <v>291</v>
      </c>
      <c r="C429" s="29" t="s">
        <v>1539</v>
      </c>
      <c r="D429" s="29" t="s">
        <v>1091</v>
      </c>
      <c r="E429" s="29"/>
    </row>
    <row r="430" spans="1:5">
      <c r="A430" s="29" t="s">
        <v>290</v>
      </c>
      <c r="B430" s="29" t="s">
        <v>291</v>
      </c>
      <c r="C430" s="29" t="s">
        <v>726</v>
      </c>
      <c r="D430" s="29" t="s">
        <v>1073</v>
      </c>
      <c r="E430" s="29"/>
    </row>
    <row r="431" spans="1:5">
      <c r="A431" s="29" t="s">
        <v>290</v>
      </c>
      <c r="B431" s="29" t="s">
        <v>291</v>
      </c>
      <c r="C431" s="29" t="s">
        <v>513</v>
      </c>
      <c r="D431" s="29" t="s">
        <v>1075</v>
      </c>
      <c r="E431" s="29"/>
    </row>
    <row r="432" spans="1:5">
      <c r="A432" s="29" t="s">
        <v>290</v>
      </c>
      <c r="B432" s="29" t="s">
        <v>291</v>
      </c>
      <c r="C432" s="29" t="s">
        <v>513</v>
      </c>
      <c r="D432" s="29" t="s">
        <v>1074</v>
      </c>
      <c r="E432" s="29"/>
    </row>
    <row r="433" spans="1:5">
      <c r="A433" s="29" t="s">
        <v>290</v>
      </c>
      <c r="B433" s="29" t="s">
        <v>291</v>
      </c>
      <c r="C433" s="29" t="s">
        <v>1538</v>
      </c>
      <c r="D433" s="29" t="s">
        <v>1073</v>
      </c>
      <c r="E433" s="29"/>
    </row>
    <row r="434" spans="1:5">
      <c r="A434" s="29" t="s">
        <v>290</v>
      </c>
      <c r="B434" s="29" t="s">
        <v>291</v>
      </c>
      <c r="C434" s="29" t="s">
        <v>1537</v>
      </c>
      <c r="D434" s="29" t="s">
        <v>1191</v>
      </c>
      <c r="E434" s="29"/>
    </row>
    <row r="435" spans="1:5">
      <c r="A435" s="29" t="s">
        <v>290</v>
      </c>
      <c r="B435" s="29" t="s">
        <v>291</v>
      </c>
      <c r="C435" s="29" t="s">
        <v>780</v>
      </c>
      <c r="D435" s="29" t="s">
        <v>1073</v>
      </c>
      <c r="E435" s="29"/>
    </row>
    <row r="436" spans="1:5">
      <c r="A436" s="29" t="s">
        <v>290</v>
      </c>
      <c r="B436" s="29" t="s">
        <v>291</v>
      </c>
      <c r="C436" s="29" t="s">
        <v>780</v>
      </c>
      <c r="D436" s="29" t="s">
        <v>1074</v>
      </c>
      <c r="E436" s="29"/>
    </row>
    <row r="437" spans="1:5">
      <c r="A437" s="29" t="s">
        <v>290</v>
      </c>
      <c r="B437" s="29" t="s">
        <v>291</v>
      </c>
      <c r="C437" s="29" t="s">
        <v>792</v>
      </c>
      <c r="D437" s="29" t="s">
        <v>1074</v>
      </c>
      <c r="E437" s="29"/>
    </row>
    <row r="438" spans="1:5">
      <c r="A438" s="29" t="s">
        <v>290</v>
      </c>
      <c r="B438" s="29" t="s">
        <v>291</v>
      </c>
      <c r="C438" s="29" t="s">
        <v>541</v>
      </c>
      <c r="D438" s="29" t="s">
        <v>1073</v>
      </c>
      <c r="E438" s="29"/>
    </row>
    <row r="439" spans="1:5">
      <c r="A439" s="29" t="s">
        <v>290</v>
      </c>
      <c r="B439" s="29" t="s">
        <v>291</v>
      </c>
      <c r="C439" s="29" t="s">
        <v>541</v>
      </c>
      <c r="D439" s="29" t="s">
        <v>1074</v>
      </c>
      <c r="E439" s="29"/>
    </row>
    <row r="440" spans="1:5">
      <c r="A440" s="29" t="s">
        <v>290</v>
      </c>
      <c r="B440" s="29" t="s">
        <v>291</v>
      </c>
      <c r="C440" s="29" t="s">
        <v>1536</v>
      </c>
      <c r="D440" s="29" t="s">
        <v>1073</v>
      </c>
      <c r="E440" s="29">
        <v>2</v>
      </c>
    </row>
    <row r="441" spans="1:5">
      <c r="A441" s="29" t="s">
        <v>290</v>
      </c>
      <c r="B441" s="29" t="s">
        <v>291</v>
      </c>
      <c r="C441" s="29" t="s">
        <v>1535</v>
      </c>
      <c r="D441" s="29" t="s">
        <v>1073</v>
      </c>
      <c r="E441" s="29"/>
    </row>
    <row r="442" spans="1:5">
      <c r="A442" s="29" t="s">
        <v>290</v>
      </c>
      <c r="B442" s="29" t="s">
        <v>291</v>
      </c>
      <c r="C442" s="29" t="s">
        <v>1099</v>
      </c>
      <c r="D442" s="29" t="s">
        <v>1095</v>
      </c>
      <c r="E442" s="29"/>
    </row>
    <row r="443" spans="1:5">
      <c r="A443" s="29" t="s">
        <v>290</v>
      </c>
      <c r="B443" s="29" t="s">
        <v>291</v>
      </c>
      <c r="C443" s="29" t="s">
        <v>1534</v>
      </c>
      <c r="D443" s="29" t="s">
        <v>1073</v>
      </c>
      <c r="E443" s="29"/>
    </row>
    <row r="444" spans="1:5">
      <c r="A444" s="29" t="s">
        <v>290</v>
      </c>
      <c r="B444" s="29" t="s">
        <v>291</v>
      </c>
      <c r="C444" s="29" t="s">
        <v>1403</v>
      </c>
      <c r="D444" s="29" t="s">
        <v>1073</v>
      </c>
      <c r="E444" s="29"/>
    </row>
    <row r="445" spans="1:5">
      <c r="A445" s="29" t="s">
        <v>290</v>
      </c>
      <c r="B445" s="29" t="s">
        <v>291</v>
      </c>
      <c r="C445" s="29" t="s">
        <v>1533</v>
      </c>
      <c r="D445" s="29" t="s">
        <v>1074</v>
      </c>
      <c r="E445" s="29"/>
    </row>
    <row r="446" spans="1:5">
      <c r="A446" s="29" t="s">
        <v>290</v>
      </c>
      <c r="B446" s="29" t="s">
        <v>291</v>
      </c>
      <c r="C446" s="29" t="s">
        <v>1532</v>
      </c>
      <c r="D446" s="29" t="s">
        <v>1073</v>
      </c>
      <c r="E446" s="29"/>
    </row>
    <row r="447" spans="1:5">
      <c r="A447" s="29" t="s">
        <v>290</v>
      </c>
      <c r="B447" s="29" t="s">
        <v>291</v>
      </c>
      <c r="C447" s="29" t="s">
        <v>1531</v>
      </c>
      <c r="D447" s="29" t="s">
        <v>1074</v>
      </c>
      <c r="E447" s="29"/>
    </row>
    <row r="448" spans="1:5">
      <c r="A448" s="29" t="s">
        <v>290</v>
      </c>
      <c r="B448" s="29" t="s">
        <v>291</v>
      </c>
      <c r="C448" s="29" t="s">
        <v>1530</v>
      </c>
      <c r="D448" s="29" t="s">
        <v>1074</v>
      </c>
      <c r="E448" s="29"/>
    </row>
    <row r="449" spans="1:5">
      <c r="A449" s="29" t="s">
        <v>290</v>
      </c>
      <c r="B449" s="29" t="s">
        <v>291</v>
      </c>
      <c r="C449" s="29" t="s">
        <v>949</v>
      </c>
      <c r="D449" s="29" t="s">
        <v>1073</v>
      </c>
      <c r="E449" s="29"/>
    </row>
    <row r="450" spans="1:5">
      <c r="A450" s="29" t="s">
        <v>290</v>
      </c>
      <c r="B450" s="29" t="s">
        <v>291</v>
      </c>
      <c r="C450" s="29" t="s">
        <v>1405</v>
      </c>
      <c r="D450" s="29" t="s">
        <v>1073</v>
      </c>
      <c r="E450" s="29"/>
    </row>
    <row r="451" spans="1:5">
      <c r="A451" s="29" t="s">
        <v>292</v>
      </c>
      <c r="B451" s="29" t="s">
        <v>293</v>
      </c>
      <c r="C451" s="29" t="s">
        <v>1529</v>
      </c>
      <c r="D451" s="29" t="s">
        <v>1080</v>
      </c>
      <c r="E451" s="29"/>
    </row>
    <row r="452" spans="1:5">
      <c r="A452" s="29" t="s">
        <v>292</v>
      </c>
      <c r="B452" s="29" t="s">
        <v>293</v>
      </c>
      <c r="C452" s="29" t="s">
        <v>1720</v>
      </c>
      <c r="D452" s="29" t="s">
        <v>1080</v>
      </c>
      <c r="E452" s="29"/>
    </row>
    <row r="453" spans="1:5">
      <c r="A453" s="29" t="s">
        <v>292</v>
      </c>
      <c r="B453" s="29" t="s">
        <v>293</v>
      </c>
      <c r="C453" s="29" t="s">
        <v>1525</v>
      </c>
      <c r="D453" s="29" t="s">
        <v>1091</v>
      </c>
      <c r="E453" s="29"/>
    </row>
    <row r="454" spans="1:5">
      <c r="A454" s="29" t="s">
        <v>292</v>
      </c>
      <c r="B454" s="29" t="s">
        <v>293</v>
      </c>
      <c r="C454" s="29" t="s">
        <v>670</v>
      </c>
      <c r="D454" s="29" t="s">
        <v>1073</v>
      </c>
      <c r="E454" s="29"/>
    </row>
    <row r="455" spans="1:5">
      <c r="A455" s="29" t="s">
        <v>292</v>
      </c>
      <c r="B455" s="29" t="s">
        <v>293</v>
      </c>
      <c r="C455" s="29" t="s">
        <v>765</v>
      </c>
      <c r="D455" s="29" t="s">
        <v>1073</v>
      </c>
      <c r="E455" s="29"/>
    </row>
    <row r="456" spans="1:5">
      <c r="A456" s="29" t="s">
        <v>292</v>
      </c>
      <c r="B456" s="29" t="s">
        <v>293</v>
      </c>
      <c r="C456" s="29" t="s">
        <v>1058</v>
      </c>
      <c r="D456" s="29" t="s">
        <v>1112</v>
      </c>
      <c r="E456" s="29"/>
    </row>
    <row r="457" spans="1:5">
      <c r="A457" s="29" t="s">
        <v>294</v>
      </c>
      <c r="B457" s="29" t="s">
        <v>295</v>
      </c>
      <c r="C457" s="29" t="s">
        <v>682</v>
      </c>
      <c r="D457" s="29" t="s">
        <v>1073</v>
      </c>
      <c r="E457" s="29"/>
    </row>
    <row r="458" spans="1:5">
      <c r="A458" s="29" t="s">
        <v>294</v>
      </c>
      <c r="B458" s="29" t="s">
        <v>295</v>
      </c>
      <c r="C458" s="29" t="s">
        <v>726</v>
      </c>
      <c r="D458" s="29" t="s">
        <v>1073</v>
      </c>
      <c r="E458" s="29"/>
    </row>
    <row r="459" spans="1:5">
      <c r="A459" s="29" t="s">
        <v>294</v>
      </c>
      <c r="B459" s="29" t="s">
        <v>295</v>
      </c>
      <c r="C459" s="29" t="s">
        <v>1523</v>
      </c>
      <c r="D459" s="29" t="s">
        <v>1073</v>
      </c>
      <c r="E459" s="29"/>
    </row>
    <row r="460" spans="1:5">
      <c r="A460" s="29" t="s">
        <v>294</v>
      </c>
      <c r="B460" s="29" t="s">
        <v>295</v>
      </c>
      <c r="C460" s="29" t="s">
        <v>1523</v>
      </c>
      <c r="D460" s="29" t="s">
        <v>1074</v>
      </c>
      <c r="E460" s="29"/>
    </row>
    <row r="461" spans="1:5">
      <c r="A461" s="29" t="s">
        <v>294</v>
      </c>
      <c r="B461" s="29" t="s">
        <v>295</v>
      </c>
      <c r="C461" s="29" t="s">
        <v>755</v>
      </c>
      <c r="D461" s="29" t="s">
        <v>1073</v>
      </c>
      <c r="E461" s="29"/>
    </row>
    <row r="462" spans="1:5">
      <c r="A462" s="29" t="s">
        <v>294</v>
      </c>
      <c r="B462" s="29" t="s">
        <v>295</v>
      </c>
      <c r="C462" s="29" t="s">
        <v>1109</v>
      </c>
      <c r="D462" s="29" t="s">
        <v>1073</v>
      </c>
      <c r="E462" s="29"/>
    </row>
    <row r="463" spans="1:5">
      <c r="A463" s="29" t="s">
        <v>294</v>
      </c>
      <c r="B463" s="29" t="s">
        <v>295</v>
      </c>
      <c r="C463" s="29" t="s">
        <v>1360</v>
      </c>
      <c r="D463" s="29" t="s">
        <v>1074</v>
      </c>
      <c r="E463" s="29"/>
    </row>
    <row r="464" spans="1:5">
      <c r="A464" s="29" t="s">
        <v>294</v>
      </c>
      <c r="B464" s="29" t="s">
        <v>295</v>
      </c>
      <c r="C464" s="29" t="s">
        <v>1452</v>
      </c>
      <c r="D464" s="29" t="s">
        <v>1073</v>
      </c>
      <c r="E464" s="29"/>
    </row>
    <row r="465" spans="1:5">
      <c r="A465" s="29" t="s">
        <v>294</v>
      </c>
      <c r="B465" s="29" t="s">
        <v>295</v>
      </c>
      <c r="C465" s="29" t="s">
        <v>880</v>
      </c>
      <c r="D465" s="29" t="s">
        <v>1073</v>
      </c>
      <c r="E465" s="29"/>
    </row>
    <row r="466" spans="1:5">
      <c r="A466" s="29" t="s">
        <v>294</v>
      </c>
      <c r="B466" s="29" t="s">
        <v>295</v>
      </c>
      <c r="C466" s="29" t="s">
        <v>889</v>
      </c>
      <c r="D466" s="29" t="s">
        <v>1073</v>
      </c>
      <c r="E466" s="29"/>
    </row>
    <row r="467" spans="1:5">
      <c r="A467" s="29" t="s">
        <v>294</v>
      </c>
      <c r="B467" s="29" t="s">
        <v>295</v>
      </c>
      <c r="C467" s="29" t="s">
        <v>889</v>
      </c>
      <c r="D467" s="29" t="s">
        <v>1074</v>
      </c>
      <c r="E467" s="29"/>
    </row>
    <row r="468" spans="1:5">
      <c r="A468" s="29" t="s">
        <v>294</v>
      </c>
      <c r="B468" s="29" t="s">
        <v>295</v>
      </c>
      <c r="C468" s="29" t="s">
        <v>562</v>
      </c>
      <c r="D468" s="29" t="s">
        <v>1073</v>
      </c>
      <c r="E468" s="29"/>
    </row>
    <row r="469" spans="1:5">
      <c r="A469" s="29" t="s">
        <v>294</v>
      </c>
      <c r="B469" s="29" t="s">
        <v>295</v>
      </c>
      <c r="C469" s="29" t="s">
        <v>562</v>
      </c>
      <c r="D469" s="29" t="s">
        <v>1074</v>
      </c>
      <c r="E469" s="29"/>
    </row>
    <row r="470" spans="1:5">
      <c r="A470" s="29" t="s">
        <v>294</v>
      </c>
      <c r="B470" s="29" t="s">
        <v>295</v>
      </c>
      <c r="C470" s="29" t="s">
        <v>563</v>
      </c>
      <c r="D470" s="29" t="s">
        <v>1074</v>
      </c>
      <c r="E470" s="29"/>
    </row>
    <row r="471" spans="1:5">
      <c r="A471" s="29" t="s">
        <v>294</v>
      </c>
      <c r="B471" s="29" t="s">
        <v>295</v>
      </c>
      <c r="C471" s="29" t="s">
        <v>564</v>
      </c>
      <c r="D471" s="29" t="s">
        <v>1074</v>
      </c>
      <c r="E471" s="29"/>
    </row>
    <row r="472" spans="1:5">
      <c r="A472" s="29" t="s">
        <v>294</v>
      </c>
      <c r="B472" s="29" t="s">
        <v>295</v>
      </c>
      <c r="C472" s="29" t="s">
        <v>565</v>
      </c>
      <c r="D472" s="29" t="s">
        <v>1074</v>
      </c>
      <c r="E472" s="29"/>
    </row>
    <row r="473" spans="1:5">
      <c r="A473" s="29" t="s">
        <v>294</v>
      </c>
      <c r="B473" s="29" t="s">
        <v>295</v>
      </c>
      <c r="C473" s="29" t="s">
        <v>1521</v>
      </c>
      <c r="D473" s="29" t="s">
        <v>1073</v>
      </c>
      <c r="E473" s="29"/>
    </row>
    <row r="474" spans="1:5">
      <c r="A474" s="29" t="s">
        <v>294</v>
      </c>
      <c r="B474" s="29" t="s">
        <v>295</v>
      </c>
      <c r="C474" s="29" t="s">
        <v>964</v>
      </c>
      <c r="D474" s="29" t="s">
        <v>1074</v>
      </c>
      <c r="E474" s="29"/>
    </row>
    <row r="475" spans="1:5">
      <c r="A475" s="29" t="s">
        <v>294</v>
      </c>
      <c r="B475" s="29" t="s">
        <v>295</v>
      </c>
      <c r="C475" s="29" t="s">
        <v>1119</v>
      </c>
      <c r="D475" s="29" t="s">
        <v>1073</v>
      </c>
      <c r="E475" s="29"/>
    </row>
    <row r="476" spans="1:5">
      <c r="A476" s="29" t="s">
        <v>294</v>
      </c>
      <c r="B476" s="29" t="s">
        <v>295</v>
      </c>
      <c r="C476" s="29" t="s">
        <v>570</v>
      </c>
      <c r="D476" s="29" t="s">
        <v>1074</v>
      </c>
      <c r="E476" s="29"/>
    </row>
    <row r="477" spans="1:5">
      <c r="A477" s="29" t="s">
        <v>294</v>
      </c>
      <c r="B477" s="29" t="s">
        <v>295</v>
      </c>
      <c r="C477" s="29" t="s">
        <v>1520</v>
      </c>
      <c r="D477" s="29" t="s">
        <v>1073</v>
      </c>
      <c r="E477" s="29"/>
    </row>
    <row r="478" spans="1:5">
      <c r="A478" s="29" t="s">
        <v>294</v>
      </c>
      <c r="B478" s="29" t="s">
        <v>295</v>
      </c>
      <c r="C478" s="29" t="s">
        <v>1519</v>
      </c>
      <c r="D478" s="29" t="s">
        <v>1073</v>
      </c>
      <c r="E478" s="29"/>
    </row>
    <row r="479" spans="1:5">
      <c r="A479" s="29" t="s">
        <v>294</v>
      </c>
      <c r="B479" s="29" t="s">
        <v>295</v>
      </c>
      <c r="C479" s="29" t="s">
        <v>1518</v>
      </c>
      <c r="D479" s="29" t="s">
        <v>1073</v>
      </c>
      <c r="E479" s="29"/>
    </row>
    <row r="480" spans="1:5">
      <c r="A480" s="29" t="s">
        <v>294</v>
      </c>
      <c r="B480" s="29" t="s">
        <v>295</v>
      </c>
      <c r="C480" s="29" t="s">
        <v>1517</v>
      </c>
      <c r="D480" s="29" t="s">
        <v>1093</v>
      </c>
      <c r="E480" s="29"/>
    </row>
    <row r="481" spans="1:5">
      <c r="A481" s="29" t="s">
        <v>294</v>
      </c>
      <c r="B481" s="29" t="s">
        <v>295</v>
      </c>
      <c r="C481" s="29" t="s">
        <v>1023</v>
      </c>
      <c r="D481" s="29" t="s">
        <v>1098</v>
      </c>
      <c r="E481" s="29"/>
    </row>
    <row r="482" spans="1:5">
      <c r="A482" s="29" t="s">
        <v>294</v>
      </c>
      <c r="B482" s="29" t="s">
        <v>295</v>
      </c>
      <c r="C482" s="29" t="s">
        <v>1031</v>
      </c>
      <c r="D482" s="29" t="s">
        <v>1073</v>
      </c>
      <c r="E482" s="29"/>
    </row>
    <row r="483" spans="1:5">
      <c r="A483" s="29" t="s">
        <v>294</v>
      </c>
      <c r="B483" s="29" t="s">
        <v>295</v>
      </c>
      <c r="C483" s="29" t="s">
        <v>1516</v>
      </c>
      <c r="D483" s="29" t="s">
        <v>1073</v>
      </c>
      <c r="E483" s="29"/>
    </row>
    <row r="484" spans="1:5">
      <c r="A484" s="29" t="s">
        <v>294</v>
      </c>
      <c r="B484" s="29" t="s">
        <v>295</v>
      </c>
      <c r="C484" s="29" t="s">
        <v>1516</v>
      </c>
      <c r="D484" s="29" t="s">
        <v>1091</v>
      </c>
      <c r="E484" s="29"/>
    </row>
    <row r="485" spans="1:5">
      <c r="A485" s="29" t="s">
        <v>294</v>
      </c>
      <c r="B485" s="29" t="s">
        <v>295</v>
      </c>
      <c r="C485" s="29" t="s">
        <v>1041</v>
      </c>
      <c r="D485" s="29" t="s">
        <v>1073</v>
      </c>
      <c r="E485" s="29"/>
    </row>
    <row r="486" spans="1:5">
      <c r="A486" s="29" t="s">
        <v>294</v>
      </c>
      <c r="B486" s="29" t="s">
        <v>295</v>
      </c>
      <c r="C486" s="29" t="s">
        <v>1054</v>
      </c>
      <c r="D486" s="29" t="s">
        <v>1074</v>
      </c>
      <c r="E486" s="29"/>
    </row>
    <row r="487" spans="1:5">
      <c r="A487" s="29" t="s">
        <v>296</v>
      </c>
      <c r="B487" s="29" t="s">
        <v>297</v>
      </c>
      <c r="C487" s="29" t="s">
        <v>1721</v>
      </c>
      <c r="D487" s="29" t="s">
        <v>1074</v>
      </c>
      <c r="E487" s="29"/>
    </row>
    <row r="488" spans="1:5">
      <c r="A488" s="29" t="s">
        <v>296</v>
      </c>
      <c r="B488" s="29" t="s">
        <v>297</v>
      </c>
      <c r="C488" s="29" t="s">
        <v>1515</v>
      </c>
      <c r="D488" s="29" t="s">
        <v>1073</v>
      </c>
      <c r="E488" s="29"/>
    </row>
    <row r="489" spans="1:5">
      <c r="A489" s="29" t="s">
        <v>296</v>
      </c>
      <c r="B489" s="29" t="s">
        <v>297</v>
      </c>
      <c r="C489" s="29" t="s">
        <v>693</v>
      </c>
      <c r="D489" s="29" t="s">
        <v>1073</v>
      </c>
      <c r="E489" s="29"/>
    </row>
    <row r="490" spans="1:5">
      <c r="A490" s="29" t="s">
        <v>296</v>
      </c>
      <c r="B490" s="29" t="s">
        <v>297</v>
      </c>
      <c r="C490" s="29" t="s">
        <v>693</v>
      </c>
      <c r="D490" s="29" t="s">
        <v>1074</v>
      </c>
      <c r="E490" s="29"/>
    </row>
    <row r="491" spans="1:5">
      <c r="A491" s="29" t="s">
        <v>296</v>
      </c>
      <c r="B491" s="29" t="s">
        <v>297</v>
      </c>
      <c r="C491" s="29" t="s">
        <v>511</v>
      </c>
      <c r="D491" s="29" t="s">
        <v>1073</v>
      </c>
      <c r="E491" s="29"/>
    </row>
    <row r="492" spans="1:5">
      <c r="A492" s="29" t="s">
        <v>296</v>
      </c>
      <c r="B492" s="29" t="s">
        <v>297</v>
      </c>
      <c r="C492" s="29" t="s">
        <v>1514</v>
      </c>
      <c r="D492" s="29" t="s">
        <v>1074</v>
      </c>
      <c r="E492" s="29"/>
    </row>
    <row r="493" spans="1:5">
      <c r="A493" s="29" t="s">
        <v>296</v>
      </c>
      <c r="B493" s="29" t="s">
        <v>297</v>
      </c>
      <c r="C493" s="29" t="s">
        <v>1513</v>
      </c>
      <c r="D493" s="29" t="s">
        <v>1077</v>
      </c>
      <c r="E493" s="29"/>
    </row>
    <row r="494" spans="1:5">
      <c r="A494" s="29" t="s">
        <v>296</v>
      </c>
      <c r="B494" s="29" t="s">
        <v>297</v>
      </c>
      <c r="C494" s="29" t="s">
        <v>911</v>
      </c>
      <c r="D494" s="29" t="s">
        <v>1095</v>
      </c>
      <c r="E494" s="29"/>
    </row>
    <row r="495" spans="1:5">
      <c r="A495" s="29" t="s">
        <v>296</v>
      </c>
      <c r="B495" s="29" t="s">
        <v>297</v>
      </c>
      <c r="C495" s="29" t="s">
        <v>1084</v>
      </c>
      <c r="D495" s="29" t="s">
        <v>1073</v>
      </c>
      <c r="E495" s="29"/>
    </row>
    <row r="496" spans="1:5">
      <c r="A496" s="29" t="s">
        <v>296</v>
      </c>
      <c r="B496" s="29" t="s">
        <v>297</v>
      </c>
      <c r="C496" s="29" t="s">
        <v>1512</v>
      </c>
      <c r="D496" s="29" t="s">
        <v>1074</v>
      </c>
      <c r="E496" s="29"/>
    </row>
    <row r="497" spans="1:5">
      <c r="A497" s="29" t="s">
        <v>296</v>
      </c>
      <c r="B497" s="29" t="s">
        <v>297</v>
      </c>
      <c r="C497" s="29" t="s">
        <v>1511</v>
      </c>
      <c r="D497" s="29" t="s">
        <v>1073</v>
      </c>
      <c r="E497" s="29"/>
    </row>
    <row r="498" spans="1:5">
      <c r="A498" s="29" t="s">
        <v>296</v>
      </c>
      <c r="B498" s="29" t="s">
        <v>297</v>
      </c>
      <c r="C498" s="29" t="s">
        <v>1463</v>
      </c>
      <c r="D498" s="29" t="s">
        <v>1073</v>
      </c>
      <c r="E498" s="29"/>
    </row>
    <row r="499" spans="1:5">
      <c r="A499" s="29" t="s">
        <v>296</v>
      </c>
      <c r="B499" s="29" t="s">
        <v>297</v>
      </c>
      <c r="C499" s="29" t="s">
        <v>562</v>
      </c>
      <c r="D499" s="29" t="s">
        <v>1073</v>
      </c>
      <c r="E499" s="29"/>
    </row>
    <row r="500" spans="1:5">
      <c r="A500" s="29" t="s">
        <v>296</v>
      </c>
      <c r="B500" s="29" t="s">
        <v>297</v>
      </c>
      <c r="C500" s="29" t="s">
        <v>565</v>
      </c>
      <c r="D500" s="29" t="s">
        <v>1073</v>
      </c>
      <c r="E500" s="29"/>
    </row>
    <row r="501" spans="1:5">
      <c r="A501" s="29" t="s">
        <v>296</v>
      </c>
      <c r="B501" s="29" t="s">
        <v>297</v>
      </c>
      <c r="C501" s="29" t="s">
        <v>1510</v>
      </c>
      <c r="D501" s="29" t="s">
        <v>1074</v>
      </c>
      <c r="E501" s="29"/>
    </row>
    <row r="502" spans="1:5">
      <c r="A502" s="29" t="s">
        <v>298</v>
      </c>
      <c r="B502" s="29" t="s">
        <v>299</v>
      </c>
      <c r="C502" s="29" t="s">
        <v>487</v>
      </c>
      <c r="D502" s="29" t="s">
        <v>1075</v>
      </c>
      <c r="E502" s="29"/>
    </row>
    <row r="503" spans="1:5">
      <c r="A503" s="29" t="s">
        <v>298</v>
      </c>
      <c r="B503" s="29" t="s">
        <v>299</v>
      </c>
      <c r="C503" s="29" t="s">
        <v>649</v>
      </c>
      <c r="D503" s="29" t="s">
        <v>1073</v>
      </c>
      <c r="E503" s="29"/>
    </row>
    <row r="504" spans="1:5">
      <c r="A504" s="29" t="s">
        <v>298</v>
      </c>
      <c r="B504" s="29" t="s">
        <v>299</v>
      </c>
      <c r="C504" s="29" t="s">
        <v>490</v>
      </c>
      <c r="D504" s="29" t="s">
        <v>1075</v>
      </c>
      <c r="E504" s="29"/>
    </row>
    <row r="505" spans="1:5">
      <c r="A505" s="29" t="s">
        <v>298</v>
      </c>
      <c r="B505" s="29" t="s">
        <v>299</v>
      </c>
      <c r="C505" s="29" t="s">
        <v>492</v>
      </c>
      <c r="D505" s="29" t="s">
        <v>1112</v>
      </c>
      <c r="E505" s="29"/>
    </row>
    <row r="506" spans="1:5">
      <c r="A506" s="29" t="s">
        <v>298</v>
      </c>
      <c r="B506" s="29" t="s">
        <v>299</v>
      </c>
      <c r="C506" s="29" t="s">
        <v>494</v>
      </c>
      <c r="D506" s="29" t="s">
        <v>1101</v>
      </c>
      <c r="E506" s="29"/>
    </row>
    <row r="507" spans="1:5">
      <c r="A507" s="29" t="s">
        <v>298</v>
      </c>
      <c r="B507" s="29" t="s">
        <v>299</v>
      </c>
      <c r="C507" s="29" t="s">
        <v>501</v>
      </c>
      <c r="D507" s="29" t="s">
        <v>1074</v>
      </c>
      <c r="E507" s="29"/>
    </row>
    <row r="508" spans="1:5">
      <c r="A508" s="29" t="s">
        <v>298</v>
      </c>
      <c r="B508" s="29" t="s">
        <v>299</v>
      </c>
      <c r="C508" s="29" t="s">
        <v>702</v>
      </c>
      <c r="D508" s="29" t="s">
        <v>1073</v>
      </c>
      <c r="E508" s="29"/>
    </row>
    <row r="509" spans="1:5">
      <c r="A509" s="29" t="s">
        <v>298</v>
      </c>
      <c r="B509" s="29" t="s">
        <v>299</v>
      </c>
      <c r="C509" s="29" t="s">
        <v>1722</v>
      </c>
      <c r="D509" s="29" t="s">
        <v>1080</v>
      </c>
      <c r="E509" s="29"/>
    </row>
    <row r="510" spans="1:5">
      <c r="A510" s="29" t="s">
        <v>298</v>
      </c>
      <c r="B510" s="29" t="s">
        <v>299</v>
      </c>
      <c r="C510" s="29" t="s">
        <v>534</v>
      </c>
      <c r="D510" s="29" t="s">
        <v>1075</v>
      </c>
      <c r="E510" s="29"/>
    </row>
    <row r="511" spans="1:5">
      <c r="A511" s="29" t="s">
        <v>298</v>
      </c>
      <c r="B511" s="29" t="s">
        <v>299</v>
      </c>
      <c r="C511" s="29" t="s">
        <v>544</v>
      </c>
      <c r="D511" s="29" t="s">
        <v>1112</v>
      </c>
      <c r="E511" s="29"/>
    </row>
    <row r="512" spans="1:5">
      <c r="A512" s="29" t="s">
        <v>298</v>
      </c>
      <c r="B512" s="29" t="s">
        <v>299</v>
      </c>
      <c r="C512" s="29" t="s">
        <v>545</v>
      </c>
      <c r="D512" s="29" t="s">
        <v>1074</v>
      </c>
      <c r="E512" s="29"/>
    </row>
    <row r="513" spans="1:5">
      <c r="A513" s="29" t="s">
        <v>298</v>
      </c>
      <c r="B513" s="29" t="s">
        <v>299</v>
      </c>
      <c r="C513" s="29" t="s">
        <v>1508</v>
      </c>
      <c r="D513" s="29" t="s">
        <v>1073</v>
      </c>
      <c r="E513" s="29"/>
    </row>
    <row r="514" spans="1:5">
      <c r="A514" s="29" t="s">
        <v>298</v>
      </c>
      <c r="B514" s="29" t="s">
        <v>299</v>
      </c>
      <c r="C514" s="29" t="s">
        <v>841</v>
      </c>
      <c r="D514" s="29" t="s">
        <v>1074</v>
      </c>
      <c r="E514" s="29"/>
    </row>
    <row r="515" spans="1:5">
      <c r="A515" s="29" t="s">
        <v>298</v>
      </c>
      <c r="B515" s="29" t="s">
        <v>299</v>
      </c>
      <c r="C515" s="29" t="s">
        <v>842</v>
      </c>
      <c r="D515" s="29" t="s">
        <v>1073</v>
      </c>
      <c r="E515" s="29"/>
    </row>
    <row r="516" spans="1:5">
      <c r="A516" s="29" t="s">
        <v>298</v>
      </c>
      <c r="B516" s="29" t="s">
        <v>299</v>
      </c>
      <c r="C516" s="29" t="s">
        <v>844</v>
      </c>
      <c r="D516" s="29" t="s">
        <v>1073</v>
      </c>
      <c r="E516" s="29"/>
    </row>
    <row r="517" spans="1:5">
      <c r="A517" s="29" t="s">
        <v>298</v>
      </c>
      <c r="B517" s="29" t="s">
        <v>299</v>
      </c>
      <c r="C517" s="29" t="s">
        <v>844</v>
      </c>
      <c r="D517" s="29" t="s">
        <v>1074</v>
      </c>
      <c r="E517" s="29"/>
    </row>
    <row r="518" spans="1:5">
      <c r="A518" s="29" t="s">
        <v>298</v>
      </c>
      <c r="B518" s="29" t="s">
        <v>299</v>
      </c>
      <c r="C518" s="29" t="s">
        <v>849</v>
      </c>
      <c r="D518" s="29" t="s">
        <v>1073</v>
      </c>
      <c r="E518" s="29"/>
    </row>
    <row r="519" spans="1:5">
      <c r="A519" s="29" t="s">
        <v>298</v>
      </c>
      <c r="B519" s="29" t="s">
        <v>299</v>
      </c>
      <c r="C519" s="29" t="s">
        <v>884</v>
      </c>
      <c r="D519" s="29" t="s">
        <v>1073</v>
      </c>
      <c r="E519" s="29"/>
    </row>
    <row r="520" spans="1:5">
      <c r="A520" s="29" t="s">
        <v>298</v>
      </c>
      <c r="B520" s="29" t="s">
        <v>299</v>
      </c>
      <c r="C520" s="29" t="s">
        <v>558</v>
      </c>
      <c r="D520" s="29" t="s">
        <v>1112</v>
      </c>
      <c r="E520" s="29"/>
    </row>
    <row r="521" spans="1:5">
      <c r="A521" s="29" t="s">
        <v>298</v>
      </c>
      <c r="B521" s="29" t="s">
        <v>299</v>
      </c>
      <c r="C521" s="29" t="s">
        <v>558</v>
      </c>
      <c r="D521" s="29" t="s">
        <v>1073</v>
      </c>
      <c r="E521" s="29"/>
    </row>
    <row r="522" spans="1:5">
      <c r="A522" s="29" t="s">
        <v>298</v>
      </c>
      <c r="B522" s="29" t="s">
        <v>299</v>
      </c>
      <c r="C522" s="29" t="s">
        <v>558</v>
      </c>
      <c r="D522" s="29" t="s">
        <v>1074</v>
      </c>
      <c r="E522" s="29"/>
    </row>
    <row r="523" spans="1:5">
      <c r="A523" s="29" t="s">
        <v>298</v>
      </c>
      <c r="B523" s="29" t="s">
        <v>299</v>
      </c>
      <c r="C523" s="29" t="s">
        <v>569</v>
      </c>
      <c r="D523" s="29" t="s">
        <v>1200</v>
      </c>
      <c r="E523" s="29"/>
    </row>
    <row r="524" spans="1:5">
      <c r="A524" s="29" t="s">
        <v>300</v>
      </c>
      <c r="B524" s="29" t="s">
        <v>301</v>
      </c>
      <c r="C524" s="29" t="s">
        <v>1723</v>
      </c>
      <c r="D524" s="29" t="s">
        <v>1080</v>
      </c>
      <c r="E524" s="29"/>
    </row>
    <row r="525" spans="1:5">
      <c r="A525" s="29" t="s">
        <v>300</v>
      </c>
      <c r="B525" s="29" t="s">
        <v>301</v>
      </c>
      <c r="C525" s="29" t="s">
        <v>1724</v>
      </c>
      <c r="D525" s="29" t="s">
        <v>1675</v>
      </c>
      <c r="E525" s="29"/>
    </row>
    <row r="526" spans="1:5">
      <c r="A526" s="29" t="s">
        <v>300</v>
      </c>
      <c r="B526" s="29" t="s">
        <v>301</v>
      </c>
      <c r="C526" s="29" t="s">
        <v>1503</v>
      </c>
      <c r="D526" s="29" t="s">
        <v>1098</v>
      </c>
      <c r="E526" s="29"/>
    </row>
    <row r="527" spans="1:5">
      <c r="A527" s="29" t="s">
        <v>300</v>
      </c>
      <c r="B527" s="29" t="s">
        <v>301</v>
      </c>
      <c r="C527" s="29" t="s">
        <v>1502</v>
      </c>
      <c r="D527" s="29" t="s">
        <v>1073</v>
      </c>
      <c r="E527" s="29"/>
    </row>
    <row r="528" spans="1:5">
      <c r="A528" s="29" t="s">
        <v>300</v>
      </c>
      <c r="B528" s="29" t="s">
        <v>301</v>
      </c>
      <c r="C528" s="29" t="s">
        <v>1501</v>
      </c>
      <c r="D528" s="29" t="s">
        <v>1073</v>
      </c>
      <c r="E528" s="29"/>
    </row>
    <row r="529" spans="1:5">
      <c r="A529" s="29" t="s">
        <v>300</v>
      </c>
      <c r="B529" s="29" t="s">
        <v>301</v>
      </c>
      <c r="C529" s="29" t="s">
        <v>739</v>
      </c>
      <c r="D529" s="29" t="s">
        <v>1073</v>
      </c>
      <c r="E529" s="29"/>
    </row>
    <row r="530" spans="1:5">
      <c r="A530" s="29" t="s">
        <v>300</v>
      </c>
      <c r="B530" s="29" t="s">
        <v>301</v>
      </c>
      <c r="C530" s="29" t="s">
        <v>740</v>
      </c>
      <c r="D530" s="29" t="s">
        <v>1098</v>
      </c>
      <c r="E530" s="29"/>
    </row>
    <row r="531" spans="1:5">
      <c r="A531" s="29" t="s">
        <v>300</v>
      </c>
      <c r="B531" s="29" t="s">
        <v>301</v>
      </c>
      <c r="C531" s="29" t="s">
        <v>740</v>
      </c>
      <c r="D531" s="29" t="s">
        <v>1073</v>
      </c>
      <c r="E531" s="29"/>
    </row>
    <row r="532" spans="1:5">
      <c r="A532" s="29" t="s">
        <v>300</v>
      </c>
      <c r="B532" s="29" t="s">
        <v>301</v>
      </c>
      <c r="C532" s="29" t="s">
        <v>740</v>
      </c>
      <c r="D532" s="29" t="s">
        <v>1074</v>
      </c>
      <c r="E532" s="29"/>
    </row>
    <row r="533" spans="1:5">
      <c r="A533" s="29" t="s">
        <v>300</v>
      </c>
      <c r="B533" s="29" t="s">
        <v>301</v>
      </c>
      <c r="C533" s="29" t="s">
        <v>744</v>
      </c>
      <c r="D533" s="29" t="s">
        <v>1073</v>
      </c>
      <c r="E533" s="29"/>
    </row>
    <row r="534" spans="1:5">
      <c r="A534" s="29" t="s">
        <v>300</v>
      </c>
      <c r="B534" s="29" t="s">
        <v>301</v>
      </c>
      <c r="C534" s="29" t="s">
        <v>748</v>
      </c>
      <c r="D534" s="29" t="s">
        <v>1074</v>
      </c>
      <c r="E534" s="29"/>
    </row>
    <row r="535" spans="1:5">
      <c r="A535" s="29" t="s">
        <v>300</v>
      </c>
      <c r="B535" s="29" t="s">
        <v>301</v>
      </c>
      <c r="C535" s="29" t="s">
        <v>749</v>
      </c>
      <c r="D535" s="29" t="s">
        <v>1073</v>
      </c>
      <c r="E535" s="29"/>
    </row>
    <row r="536" spans="1:5">
      <c r="A536" s="29" t="s">
        <v>300</v>
      </c>
      <c r="B536" s="29" t="s">
        <v>301</v>
      </c>
      <c r="C536" s="29" t="s">
        <v>1475</v>
      </c>
      <c r="D536" s="29" t="s">
        <v>1073</v>
      </c>
      <c r="E536" s="29"/>
    </row>
    <row r="537" spans="1:5">
      <c r="A537" s="29" t="s">
        <v>300</v>
      </c>
      <c r="B537" s="29" t="s">
        <v>301</v>
      </c>
      <c r="C537" s="29" t="s">
        <v>762</v>
      </c>
      <c r="D537" s="29" t="s">
        <v>1073</v>
      </c>
      <c r="E537" s="29"/>
    </row>
    <row r="538" spans="1:5">
      <c r="A538" s="29" t="s">
        <v>300</v>
      </c>
      <c r="B538" s="29" t="s">
        <v>301</v>
      </c>
      <c r="C538" s="29" t="s">
        <v>764</v>
      </c>
      <c r="D538" s="29" t="s">
        <v>1098</v>
      </c>
      <c r="E538" s="29"/>
    </row>
    <row r="539" spans="1:5">
      <c r="A539" s="29" t="s">
        <v>300</v>
      </c>
      <c r="B539" s="29" t="s">
        <v>301</v>
      </c>
      <c r="C539" s="29" t="s">
        <v>764</v>
      </c>
      <c r="D539" s="29" t="s">
        <v>1073</v>
      </c>
      <c r="E539" s="29"/>
    </row>
    <row r="540" spans="1:5">
      <c r="A540" s="29" t="s">
        <v>300</v>
      </c>
      <c r="B540" s="29" t="s">
        <v>301</v>
      </c>
      <c r="C540" s="29" t="s">
        <v>765</v>
      </c>
      <c r="D540" s="29" t="s">
        <v>1073</v>
      </c>
      <c r="E540" s="29"/>
    </row>
    <row r="541" spans="1:5">
      <c r="A541" s="29" t="s">
        <v>300</v>
      </c>
      <c r="B541" s="29" t="s">
        <v>301</v>
      </c>
      <c r="C541" s="29" t="s">
        <v>797</v>
      </c>
      <c r="D541" s="29" t="s">
        <v>1073</v>
      </c>
      <c r="E541" s="29"/>
    </row>
    <row r="542" spans="1:5">
      <c r="A542" s="29" t="s">
        <v>300</v>
      </c>
      <c r="B542" s="29" t="s">
        <v>301</v>
      </c>
      <c r="C542" s="29" t="s">
        <v>822</v>
      </c>
      <c r="D542" s="29" t="s">
        <v>1073</v>
      </c>
      <c r="E542" s="29"/>
    </row>
    <row r="543" spans="1:5">
      <c r="A543" s="29" t="s">
        <v>300</v>
      </c>
      <c r="B543" s="29" t="s">
        <v>301</v>
      </c>
      <c r="C543" s="29" t="s">
        <v>931</v>
      </c>
      <c r="D543" s="29" t="s">
        <v>1074</v>
      </c>
      <c r="E543" s="29"/>
    </row>
    <row r="544" spans="1:5">
      <c r="A544" s="29" t="s">
        <v>300</v>
      </c>
      <c r="B544" s="29" t="s">
        <v>301</v>
      </c>
      <c r="C544" s="29" t="s">
        <v>1394</v>
      </c>
      <c r="D544" s="29" t="s">
        <v>1073</v>
      </c>
      <c r="E544" s="29"/>
    </row>
    <row r="545" spans="1:5">
      <c r="A545" s="29" t="s">
        <v>300</v>
      </c>
      <c r="B545" s="29" t="s">
        <v>301</v>
      </c>
      <c r="C545" s="29" t="s">
        <v>1184</v>
      </c>
      <c r="D545" s="29" t="s">
        <v>1073</v>
      </c>
      <c r="E545" s="29"/>
    </row>
    <row r="546" spans="1:5">
      <c r="A546" s="29" t="s">
        <v>300</v>
      </c>
      <c r="B546" s="29" t="s">
        <v>301</v>
      </c>
      <c r="C546" s="29" t="s">
        <v>1499</v>
      </c>
      <c r="D546" s="29" t="s">
        <v>1074</v>
      </c>
      <c r="E546" s="29"/>
    </row>
    <row r="547" spans="1:5">
      <c r="A547" s="29" t="s">
        <v>300</v>
      </c>
      <c r="B547" s="29" t="s">
        <v>301</v>
      </c>
      <c r="C547" s="29" t="s">
        <v>945</v>
      </c>
      <c r="D547" s="29" t="s">
        <v>1074</v>
      </c>
      <c r="E547" s="29"/>
    </row>
    <row r="548" spans="1:5">
      <c r="A548" s="29" t="s">
        <v>300</v>
      </c>
      <c r="B548" s="29" t="s">
        <v>301</v>
      </c>
      <c r="C548" s="29" t="s">
        <v>947</v>
      </c>
      <c r="D548" s="29" t="s">
        <v>1073</v>
      </c>
      <c r="E548" s="29"/>
    </row>
    <row r="549" spans="1:5">
      <c r="A549" s="29" t="s">
        <v>300</v>
      </c>
      <c r="B549" s="29" t="s">
        <v>301</v>
      </c>
      <c r="C549" s="29" t="s">
        <v>1418</v>
      </c>
      <c r="D549" s="29" t="s">
        <v>1073</v>
      </c>
      <c r="E549" s="29"/>
    </row>
    <row r="550" spans="1:5">
      <c r="A550" s="29" t="s">
        <v>300</v>
      </c>
      <c r="B550" s="29" t="s">
        <v>301</v>
      </c>
      <c r="C550" s="29" t="s">
        <v>1495</v>
      </c>
      <c r="D550" s="29" t="s">
        <v>1073</v>
      </c>
      <c r="E550" s="29"/>
    </row>
    <row r="551" spans="1:5">
      <c r="A551" s="29" t="s">
        <v>300</v>
      </c>
      <c r="B551" s="29" t="s">
        <v>301</v>
      </c>
      <c r="C551" s="29" t="s">
        <v>971</v>
      </c>
      <c r="D551" s="29" t="s">
        <v>1073</v>
      </c>
      <c r="E551" s="29"/>
    </row>
    <row r="552" spans="1:5">
      <c r="A552" s="29" t="s">
        <v>300</v>
      </c>
      <c r="B552" s="29" t="s">
        <v>301</v>
      </c>
      <c r="C552" s="29" t="s">
        <v>972</v>
      </c>
      <c r="D552" s="29" t="s">
        <v>1073</v>
      </c>
      <c r="E552" s="29"/>
    </row>
    <row r="553" spans="1:5">
      <c r="A553" s="29" t="s">
        <v>300</v>
      </c>
      <c r="B553" s="29" t="s">
        <v>301</v>
      </c>
      <c r="C553" s="29" t="s">
        <v>972</v>
      </c>
      <c r="D553" s="29" t="s">
        <v>1074</v>
      </c>
      <c r="E553" s="29"/>
    </row>
    <row r="554" spans="1:5">
      <c r="A554" s="29" t="s">
        <v>300</v>
      </c>
      <c r="B554" s="29" t="s">
        <v>301</v>
      </c>
      <c r="C554" s="29" t="s">
        <v>973</v>
      </c>
      <c r="D554" s="29" t="s">
        <v>1073</v>
      </c>
      <c r="E554" s="29"/>
    </row>
    <row r="555" spans="1:5">
      <c r="A555" s="29" t="s">
        <v>300</v>
      </c>
      <c r="B555" s="29" t="s">
        <v>301</v>
      </c>
      <c r="C555" s="29" t="s">
        <v>974</v>
      </c>
      <c r="D555" s="29" t="s">
        <v>1073</v>
      </c>
      <c r="E555" s="29"/>
    </row>
    <row r="556" spans="1:5">
      <c r="A556" s="29" t="s">
        <v>300</v>
      </c>
      <c r="B556" s="29" t="s">
        <v>301</v>
      </c>
      <c r="C556" s="29" t="s">
        <v>975</v>
      </c>
      <c r="D556" s="29" t="s">
        <v>1073</v>
      </c>
      <c r="E556" s="29"/>
    </row>
    <row r="557" spans="1:5">
      <c r="A557" s="29" t="s">
        <v>300</v>
      </c>
      <c r="B557" s="29" t="s">
        <v>301</v>
      </c>
      <c r="C557" s="29" t="s">
        <v>1494</v>
      </c>
      <c r="D557" s="29" t="s">
        <v>1073</v>
      </c>
      <c r="E557" s="29"/>
    </row>
    <row r="558" spans="1:5">
      <c r="A558" s="29" t="s">
        <v>300</v>
      </c>
      <c r="B558" s="29" t="s">
        <v>301</v>
      </c>
      <c r="C558" s="29" t="s">
        <v>1000</v>
      </c>
      <c r="D558" s="29" t="s">
        <v>1073</v>
      </c>
      <c r="E558" s="29"/>
    </row>
    <row r="559" spans="1:5">
      <c r="A559" s="29" t="s">
        <v>300</v>
      </c>
      <c r="B559" s="29" t="s">
        <v>301</v>
      </c>
      <c r="C559" s="29" t="s">
        <v>1023</v>
      </c>
      <c r="D559" s="29" t="s">
        <v>1073</v>
      </c>
      <c r="E559" s="29"/>
    </row>
    <row r="560" spans="1:5">
      <c r="A560" s="29" t="s">
        <v>300</v>
      </c>
      <c r="B560" s="29" t="s">
        <v>301</v>
      </c>
      <c r="C560" s="29" t="s">
        <v>1493</v>
      </c>
      <c r="D560" s="29" t="s">
        <v>1073</v>
      </c>
      <c r="E560" s="29"/>
    </row>
    <row r="561" spans="1:5">
      <c r="A561" s="29" t="s">
        <v>302</v>
      </c>
      <c r="B561" s="29" t="s">
        <v>303</v>
      </c>
      <c r="C561" s="29" t="s">
        <v>1492</v>
      </c>
      <c r="D561" s="29" t="s">
        <v>1091</v>
      </c>
      <c r="E561" s="29"/>
    </row>
    <row r="562" spans="1:5">
      <c r="A562" s="29" t="s">
        <v>302</v>
      </c>
      <c r="B562" s="29" t="s">
        <v>303</v>
      </c>
      <c r="C562" s="29" t="s">
        <v>473</v>
      </c>
      <c r="D562" s="29" t="s">
        <v>1073</v>
      </c>
      <c r="E562" s="29"/>
    </row>
    <row r="563" spans="1:5">
      <c r="A563" s="29" t="s">
        <v>302</v>
      </c>
      <c r="B563" s="29" t="s">
        <v>303</v>
      </c>
      <c r="C563" s="29" t="s">
        <v>1725</v>
      </c>
      <c r="D563" s="29" t="s">
        <v>1080</v>
      </c>
      <c r="E563" s="29"/>
    </row>
    <row r="564" spans="1:5">
      <c r="A564" s="29" t="s">
        <v>302</v>
      </c>
      <c r="B564" s="29" t="s">
        <v>303</v>
      </c>
      <c r="C564" s="29" t="s">
        <v>1726</v>
      </c>
      <c r="D564" s="29" t="s">
        <v>1398</v>
      </c>
      <c r="E564" s="29"/>
    </row>
    <row r="565" spans="1:5">
      <c r="A565" s="29" t="s">
        <v>302</v>
      </c>
      <c r="B565" s="29" t="s">
        <v>303</v>
      </c>
      <c r="C565" s="29" t="s">
        <v>666</v>
      </c>
      <c r="D565" s="29" t="s">
        <v>1073</v>
      </c>
      <c r="E565" s="29"/>
    </row>
    <row r="566" spans="1:5">
      <c r="A566" s="29" t="s">
        <v>302</v>
      </c>
      <c r="B566" s="29" t="s">
        <v>303</v>
      </c>
      <c r="C566" s="29" t="s">
        <v>1490</v>
      </c>
      <c r="D566" s="29" t="s">
        <v>1073</v>
      </c>
      <c r="E566" s="29"/>
    </row>
    <row r="567" spans="1:5">
      <c r="A567" s="29" t="s">
        <v>302</v>
      </c>
      <c r="B567" s="29" t="s">
        <v>303</v>
      </c>
      <c r="C567" s="29" t="s">
        <v>692</v>
      </c>
      <c r="D567" s="29" t="s">
        <v>1073</v>
      </c>
      <c r="E567" s="29"/>
    </row>
    <row r="568" spans="1:5">
      <c r="A568" s="29" t="s">
        <v>302</v>
      </c>
      <c r="B568" s="29" t="s">
        <v>303</v>
      </c>
      <c r="C568" s="29" t="s">
        <v>1371</v>
      </c>
      <c r="D568" s="29" t="s">
        <v>1073</v>
      </c>
      <c r="E568" s="29"/>
    </row>
    <row r="569" spans="1:5">
      <c r="A569" s="29" t="s">
        <v>302</v>
      </c>
      <c r="B569" s="29" t="s">
        <v>303</v>
      </c>
      <c r="C569" s="29" t="s">
        <v>1442</v>
      </c>
      <c r="D569" s="29" t="s">
        <v>1098</v>
      </c>
      <c r="E569" s="29"/>
    </row>
    <row r="570" spans="1:5">
      <c r="A570" s="29" t="s">
        <v>302</v>
      </c>
      <c r="B570" s="29" t="s">
        <v>303</v>
      </c>
      <c r="C570" s="29" t="s">
        <v>765</v>
      </c>
      <c r="D570" s="29" t="s">
        <v>1073</v>
      </c>
      <c r="E570" s="29"/>
    </row>
    <row r="571" spans="1:5">
      <c r="A571" s="29" t="s">
        <v>302</v>
      </c>
      <c r="B571" s="29" t="s">
        <v>303</v>
      </c>
      <c r="C571" s="29" t="s">
        <v>791</v>
      </c>
      <c r="D571" s="29" t="s">
        <v>1073</v>
      </c>
      <c r="E571" s="29"/>
    </row>
    <row r="572" spans="1:5">
      <c r="A572" s="29" t="s">
        <v>302</v>
      </c>
      <c r="B572" s="29" t="s">
        <v>303</v>
      </c>
      <c r="C572" s="29" t="s">
        <v>534</v>
      </c>
      <c r="D572" s="29" t="s">
        <v>1073</v>
      </c>
      <c r="E572" s="29"/>
    </row>
    <row r="573" spans="1:5">
      <c r="A573" s="29" t="s">
        <v>302</v>
      </c>
      <c r="B573" s="29" t="s">
        <v>303</v>
      </c>
      <c r="C573" s="29" t="s">
        <v>550</v>
      </c>
      <c r="D573" s="29" t="s">
        <v>1073</v>
      </c>
      <c r="E573" s="29"/>
    </row>
    <row r="574" spans="1:5">
      <c r="A574" s="29" t="s">
        <v>302</v>
      </c>
      <c r="B574" s="29" t="s">
        <v>303</v>
      </c>
      <c r="C574" s="29" t="s">
        <v>553</v>
      </c>
      <c r="D574" s="29" t="s">
        <v>1073</v>
      </c>
      <c r="E574" s="29"/>
    </row>
    <row r="575" spans="1:5">
      <c r="A575" s="29" t="s">
        <v>302</v>
      </c>
      <c r="B575" s="29" t="s">
        <v>303</v>
      </c>
      <c r="C575" s="29" t="s">
        <v>553</v>
      </c>
      <c r="D575" s="29" t="s">
        <v>1175</v>
      </c>
      <c r="E575" s="29"/>
    </row>
    <row r="576" spans="1:5">
      <c r="A576" s="29" t="s">
        <v>302</v>
      </c>
      <c r="B576" s="29" t="s">
        <v>303</v>
      </c>
      <c r="C576" s="29" t="s">
        <v>1351</v>
      </c>
      <c r="D576" s="29" t="s">
        <v>1074</v>
      </c>
      <c r="E576" s="29"/>
    </row>
    <row r="577" spans="1:5">
      <c r="A577" s="29" t="s">
        <v>302</v>
      </c>
      <c r="B577" s="29" t="s">
        <v>303</v>
      </c>
      <c r="C577" s="29" t="s">
        <v>1489</v>
      </c>
      <c r="D577" s="29" t="s">
        <v>1073</v>
      </c>
      <c r="E577" s="29"/>
    </row>
    <row r="578" spans="1:5">
      <c r="A578" s="29" t="s">
        <v>302</v>
      </c>
      <c r="B578" s="29" t="s">
        <v>303</v>
      </c>
      <c r="C578" s="29" t="s">
        <v>882</v>
      </c>
      <c r="D578" s="29" t="s">
        <v>1073</v>
      </c>
      <c r="E578" s="29"/>
    </row>
    <row r="579" spans="1:5">
      <c r="A579" s="29" t="s">
        <v>302</v>
      </c>
      <c r="B579" s="29" t="s">
        <v>303</v>
      </c>
      <c r="C579" s="29" t="s">
        <v>890</v>
      </c>
      <c r="D579" s="29" t="s">
        <v>1073</v>
      </c>
      <c r="E579" s="29"/>
    </row>
    <row r="580" spans="1:5">
      <c r="A580" s="29" t="s">
        <v>302</v>
      </c>
      <c r="B580" s="29" t="s">
        <v>303</v>
      </c>
      <c r="C580" s="29" t="s">
        <v>896</v>
      </c>
      <c r="D580" s="29" t="s">
        <v>1073</v>
      </c>
      <c r="E580" s="29"/>
    </row>
    <row r="581" spans="1:5">
      <c r="A581" s="29" t="s">
        <v>302</v>
      </c>
      <c r="B581" s="29" t="s">
        <v>303</v>
      </c>
      <c r="C581" s="29" t="s">
        <v>1488</v>
      </c>
      <c r="D581" s="29" t="s">
        <v>1073</v>
      </c>
      <c r="E581" s="29"/>
    </row>
    <row r="582" spans="1:5">
      <c r="A582" s="29" t="s">
        <v>302</v>
      </c>
      <c r="B582" s="29" t="s">
        <v>303</v>
      </c>
      <c r="C582" s="29" t="s">
        <v>964</v>
      </c>
      <c r="D582" s="29" t="s">
        <v>1074</v>
      </c>
      <c r="E582" s="29"/>
    </row>
    <row r="583" spans="1:5">
      <c r="A583" s="29" t="s">
        <v>302</v>
      </c>
      <c r="B583" s="29" t="s">
        <v>303</v>
      </c>
      <c r="C583" s="29" t="s">
        <v>967</v>
      </c>
      <c r="D583" s="29" t="s">
        <v>1073</v>
      </c>
      <c r="E583" s="29"/>
    </row>
    <row r="584" spans="1:5">
      <c r="A584" s="29" t="s">
        <v>302</v>
      </c>
      <c r="B584" s="29" t="s">
        <v>303</v>
      </c>
      <c r="C584" s="29" t="s">
        <v>1405</v>
      </c>
      <c r="D584" s="29" t="s">
        <v>1073</v>
      </c>
      <c r="E584" s="29"/>
    </row>
    <row r="585" spans="1:5">
      <c r="A585" s="29" t="s">
        <v>302</v>
      </c>
      <c r="B585" s="29" t="s">
        <v>303</v>
      </c>
      <c r="C585" s="29" t="s">
        <v>1034</v>
      </c>
      <c r="D585" s="29" t="s">
        <v>1073</v>
      </c>
      <c r="E585" s="29">
        <v>52</v>
      </c>
    </row>
    <row r="586" spans="1:5">
      <c r="A586" s="29" t="s">
        <v>302</v>
      </c>
      <c r="B586" s="29" t="s">
        <v>303</v>
      </c>
      <c r="C586" s="29" t="s">
        <v>1034</v>
      </c>
      <c r="D586" s="29" t="s">
        <v>1093</v>
      </c>
      <c r="E586" s="29"/>
    </row>
    <row r="587" spans="1:5">
      <c r="A587" s="29" t="s">
        <v>302</v>
      </c>
      <c r="B587" s="29" t="s">
        <v>303</v>
      </c>
      <c r="C587" s="29" t="s">
        <v>1036</v>
      </c>
      <c r="D587" s="29" t="s">
        <v>1073</v>
      </c>
      <c r="E587" s="29">
        <v>56</v>
      </c>
    </row>
    <row r="588" spans="1:5">
      <c r="A588" s="29" t="s">
        <v>302</v>
      </c>
      <c r="B588" s="29" t="s">
        <v>303</v>
      </c>
      <c r="C588" s="29" t="s">
        <v>1036</v>
      </c>
      <c r="D588" s="29" t="s">
        <v>1074</v>
      </c>
      <c r="E588" s="29"/>
    </row>
    <row r="589" spans="1:5">
      <c r="A589" s="29" t="s">
        <v>302</v>
      </c>
      <c r="B589" s="29" t="s">
        <v>303</v>
      </c>
      <c r="C589" s="29" t="s">
        <v>1037</v>
      </c>
      <c r="D589" s="29" t="s">
        <v>1074</v>
      </c>
      <c r="E589" s="29"/>
    </row>
    <row r="590" spans="1:5">
      <c r="A590" s="29" t="s">
        <v>304</v>
      </c>
      <c r="B590" s="29" t="s">
        <v>305</v>
      </c>
      <c r="C590" s="29" t="s">
        <v>702</v>
      </c>
      <c r="D590" s="29" t="s">
        <v>1101</v>
      </c>
      <c r="E590" s="29"/>
    </row>
    <row r="591" spans="1:5">
      <c r="A591" s="29" t="s">
        <v>304</v>
      </c>
      <c r="B591" s="29" t="s">
        <v>305</v>
      </c>
      <c r="C591" s="29" t="s">
        <v>726</v>
      </c>
      <c r="D591" s="29" t="s">
        <v>1073</v>
      </c>
      <c r="E591" s="29"/>
    </row>
    <row r="592" spans="1:5">
      <c r="A592" s="29" t="s">
        <v>304</v>
      </c>
      <c r="B592" s="29" t="s">
        <v>305</v>
      </c>
      <c r="C592" s="29" t="s">
        <v>864</v>
      </c>
      <c r="D592" s="29" t="s">
        <v>1073</v>
      </c>
      <c r="E592" s="29"/>
    </row>
    <row r="593" spans="1:5">
      <c r="A593" s="29" t="s">
        <v>304</v>
      </c>
      <c r="B593" s="29" t="s">
        <v>305</v>
      </c>
      <c r="C593" s="29" t="s">
        <v>868</v>
      </c>
      <c r="D593" s="29" t="s">
        <v>1074</v>
      </c>
      <c r="E593" s="29"/>
    </row>
    <row r="594" spans="1:5">
      <c r="A594" s="29" t="s">
        <v>306</v>
      </c>
      <c r="B594" s="29" t="s">
        <v>307</v>
      </c>
      <c r="C594" s="29" t="s">
        <v>727</v>
      </c>
      <c r="D594" s="29" t="s">
        <v>1073</v>
      </c>
      <c r="E594" s="29"/>
    </row>
    <row r="595" spans="1:5">
      <c r="A595" s="29" t="s">
        <v>306</v>
      </c>
      <c r="B595" s="29" t="s">
        <v>307</v>
      </c>
      <c r="C595" s="29" t="s">
        <v>1487</v>
      </c>
      <c r="D595" s="29" t="s">
        <v>1073</v>
      </c>
      <c r="E595" s="29"/>
    </row>
    <row r="596" spans="1:5">
      <c r="A596" s="29" t="s">
        <v>306</v>
      </c>
      <c r="B596" s="29" t="s">
        <v>307</v>
      </c>
      <c r="C596" s="29" t="s">
        <v>1487</v>
      </c>
      <c r="D596" s="29" t="s">
        <v>1093</v>
      </c>
      <c r="E596" s="29"/>
    </row>
    <row r="597" spans="1:5">
      <c r="A597" s="29" t="s">
        <v>306</v>
      </c>
      <c r="B597" s="29" t="s">
        <v>307</v>
      </c>
      <c r="C597" s="29" t="s">
        <v>1486</v>
      </c>
      <c r="D597" s="29" t="s">
        <v>1073</v>
      </c>
      <c r="E597" s="29"/>
    </row>
    <row r="598" spans="1:5">
      <c r="A598" s="29" t="s">
        <v>306</v>
      </c>
      <c r="B598" s="29" t="s">
        <v>307</v>
      </c>
      <c r="C598" s="29" t="s">
        <v>1486</v>
      </c>
      <c r="D598" s="29" t="s">
        <v>1175</v>
      </c>
      <c r="E598" s="29"/>
    </row>
    <row r="599" spans="1:5">
      <c r="A599" s="29" t="s">
        <v>306</v>
      </c>
      <c r="B599" s="29" t="s">
        <v>307</v>
      </c>
      <c r="C599" s="29" t="s">
        <v>1486</v>
      </c>
      <c r="D599" s="29" t="s">
        <v>1329</v>
      </c>
      <c r="E599" s="29"/>
    </row>
    <row r="600" spans="1:5">
      <c r="A600" s="29" t="s">
        <v>306</v>
      </c>
      <c r="B600" s="29" t="s">
        <v>307</v>
      </c>
      <c r="C600" s="29" t="s">
        <v>1485</v>
      </c>
      <c r="D600" s="29" t="s">
        <v>1080</v>
      </c>
      <c r="E600" s="29"/>
    </row>
    <row r="601" spans="1:5">
      <c r="A601" s="29" t="s">
        <v>308</v>
      </c>
      <c r="B601" s="29" t="s">
        <v>309</v>
      </c>
      <c r="C601" s="29" t="s">
        <v>1484</v>
      </c>
      <c r="D601" s="29" t="s">
        <v>1074</v>
      </c>
      <c r="E601" s="29"/>
    </row>
    <row r="602" spans="1:5">
      <c r="A602" s="29" t="s">
        <v>310</v>
      </c>
      <c r="B602" s="29" t="s">
        <v>311</v>
      </c>
      <c r="C602" s="29" t="s">
        <v>499</v>
      </c>
      <c r="D602" s="29" t="s">
        <v>1112</v>
      </c>
      <c r="E602" s="29"/>
    </row>
    <row r="603" spans="1:5">
      <c r="A603" s="29" t="s">
        <v>310</v>
      </c>
      <c r="B603" s="29" t="s">
        <v>311</v>
      </c>
      <c r="C603" s="29" t="s">
        <v>515</v>
      </c>
      <c r="D603" s="29" t="s">
        <v>1075</v>
      </c>
      <c r="E603" s="29"/>
    </row>
    <row r="604" spans="1:5">
      <c r="A604" s="29" t="s">
        <v>310</v>
      </c>
      <c r="B604" s="29" t="s">
        <v>311</v>
      </c>
      <c r="C604" s="29" t="s">
        <v>789</v>
      </c>
      <c r="D604" s="29" t="s">
        <v>1073</v>
      </c>
      <c r="E604" s="29"/>
    </row>
    <row r="605" spans="1:5">
      <c r="A605" s="29" t="s">
        <v>310</v>
      </c>
      <c r="B605" s="29" t="s">
        <v>311</v>
      </c>
      <c r="C605" s="29" t="s">
        <v>789</v>
      </c>
      <c r="D605" s="29" t="s">
        <v>1074</v>
      </c>
      <c r="E605" s="29"/>
    </row>
    <row r="606" spans="1:5">
      <c r="A606" s="29" t="s">
        <v>310</v>
      </c>
      <c r="B606" s="29" t="s">
        <v>311</v>
      </c>
      <c r="C606" s="29" t="s">
        <v>1483</v>
      </c>
      <c r="D606" s="29" t="s">
        <v>1074</v>
      </c>
      <c r="E606" s="29"/>
    </row>
    <row r="607" spans="1:5">
      <c r="A607" s="29" t="s">
        <v>310</v>
      </c>
      <c r="B607" s="29" t="s">
        <v>311</v>
      </c>
      <c r="C607" s="29" t="s">
        <v>993</v>
      </c>
      <c r="D607" s="29" t="s">
        <v>1073</v>
      </c>
      <c r="E607" s="29"/>
    </row>
    <row r="608" spans="1:5">
      <c r="A608" s="29" t="s">
        <v>310</v>
      </c>
      <c r="B608" s="29" t="s">
        <v>311</v>
      </c>
      <c r="C608" s="29" t="s">
        <v>993</v>
      </c>
      <c r="D608" s="29" t="s">
        <v>1074</v>
      </c>
      <c r="E608" s="29"/>
    </row>
    <row r="609" spans="1:5">
      <c r="A609" s="29" t="s">
        <v>310</v>
      </c>
      <c r="B609" s="29" t="s">
        <v>311</v>
      </c>
      <c r="C609" s="29" t="s">
        <v>1033</v>
      </c>
      <c r="D609" s="29" t="s">
        <v>1074</v>
      </c>
      <c r="E609" s="29"/>
    </row>
    <row r="610" spans="1:5">
      <c r="A610" s="29" t="s">
        <v>312</v>
      </c>
      <c r="B610" s="29" t="s">
        <v>313</v>
      </c>
      <c r="C610" s="29" t="s">
        <v>1481</v>
      </c>
      <c r="D610" s="29" t="s">
        <v>1093</v>
      </c>
      <c r="E610" s="29"/>
    </row>
    <row r="611" spans="1:5">
      <c r="A611" s="29" t="s">
        <v>312</v>
      </c>
      <c r="B611" s="29" t="s">
        <v>313</v>
      </c>
      <c r="C611" s="29" t="s">
        <v>589</v>
      </c>
      <c r="D611" s="29" t="s">
        <v>1080</v>
      </c>
      <c r="E611" s="29"/>
    </row>
    <row r="612" spans="1:5">
      <c r="A612" s="29" t="s">
        <v>312</v>
      </c>
      <c r="B612" s="29" t="s">
        <v>313</v>
      </c>
      <c r="C612" s="29" t="s">
        <v>591</v>
      </c>
      <c r="D612" s="29" t="s">
        <v>1073</v>
      </c>
      <c r="E612" s="29">
        <v>1</v>
      </c>
    </row>
    <row r="613" spans="1:5">
      <c r="A613" s="29" t="s">
        <v>312</v>
      </c>
      <c r="B613" s="29" t="s">
        <v>313</v>
      </c>
      <c r="C613" s="29" t="s">
        <v>1727</v>
      </c>
      <c r="D613" s="29" t="s">
        <v>1675</v>
      </c>
      <c r="E613" s="29"/>
    </row>
    <row r="614" spans="1:5">
      <c r="A614" s="29" t="s">
        <v>312</v>
      </c>
      <c r="B614" s="29" t="s">
        <v>313</v>
      </c>
      <c r="C614" s="29" t="s">
        <v>600</v>
      </c>
      <c r="D614" s="29" t="s">
        <v>1091</v>
      </c>
      <c r="E614" s="29"/>
    </row>
    <row r="615" spans="1:5">
      <c r="A615" s="29" t="s">
        <v>312</v>
      </c>
      <c r="B615" s="29" t="s">
        <v>313</v>
      </c>
      <c r="C615" s="29" t="s">
        <v>1479</v>
      </c>
      <c r="D615" s="29" t="s">
        <v>1091</v>
      </c>
      <c r="E615" s="29"/>
    </row>
    <row r="616" spans="1:5">
      <c r="A616" s="29" t="s">
        <v>312</v>
      </c>
      <c r="B616" s="29" t="s">
        <v>313</v>
      </c>
      <c r="C616" s="29" t="s">
        <v>1478</v>
      </c>
      <c r="D616" s="29" t="s">
        <v>1093</v>
      </c>
      <c r="E616" s="29"/>
    </row>
    <row r="617" spans="1:5">
      <c r="A617" s="29" t="s">
        <v>312</v>
      </c>
      <c r="B617" s="29" t="s">
        <v>313</v>
      </c>
      <c r="C617" s="29" t="s">
        <v>1728</v>
      </c>
      <c r="D617" s="29" t="s">
        <v>1080</v>
      </c>
      <c r="E617" s="29"/>
    </row>
    <row r="618" spans="1:5">
      <c r="A618" s="29" t="s">
        <v>312</v>
      </c>
      <c r="B618" s="29" t="s">
        <v>313</v>
      </c>
      <c r="C618" s="29" t="s">
        <v>609</v>
      </c>
      <c r="D618" s="29" t="s">
        <v>1073</v>
      </c>
      <c r="E618" s="29"/>
    </row>
    <row r="619" spans="1:5">
      <c r="A619" s="29" t="s">
        <v>312</v>
      </c>
      <c r="B619" s="29" t="s">
        <v>313</v>
      </c>
      <c r="C619" s="29" t="s">
        <v>611</v>
      </c>
      <c r="D619" s="29" t="s">
        <v>1073</v>
      </c>
      <c r="E619" s="29"/>
    </row>
    <row r="620" spans="1:5">
      <c r="A620" s="29" t="s">
        <v>312</v>
      </c>
      <c r="B620" s="29" t="s">
        <v>313</v>
      </c>
      <c r="C620" s="29" t="s">
        <v>617</v>
      </c>
      <c r="D620" s="29" t="s">
        <v>1073</v>
      </c>
      <c r="E620" s="29"/>
    </row>
    <row r="621" spans="1:5">
      <c r="A621" s="29" t="s">
        <v>312</v>
      </c>
      <c r="B621" s="29" t="s">
        <v>313</v>
      </c>
      <c r="C621" s="29" t="s">
        <v>1729</v>
      </c>
      <c r="D621" s="29" t="s">
        <v>1074</v>
      </c>
      <c r="E621" s="29"/>
    </row>
    <row r="622" spans="1:5">
      <c r="A622" s="29" t="s">
        <v>312</v>
      </c>
      <c r="B622" s="29" t="s">
        <v>313</v>
      </c>
      <c r="C622" s="29" t="s">
        <v>628</v>
      </c>
      <c r="D622" s="29" t="s">
        <v>1098</v>
      </c>
      <c r="E622" s="29"/>
    </row>
    <row r="623" spans="1:5">
      <c r="A623" s="29" t="s">
        <v>312</v>
      </c>
      <c r="B623" s="29" t="s">
        <v>313</v>
      </c>
      <c r="C623" s="29" t="s">
        <v>495</v>
      </c>
      <c r="D623" s="29" t="s">
        <v>1073</v>
      </c>
      <c r="E623" s="29"/>
    </row>
    <row r="624" spans="1:5">
      <c r="A624" s="29" t="s">
        <v>312</v>
      </c>
      <c r="B624" s="29" t="s">
        <v>313</v>
      </c>
      <c r="C624" s="29" t="s">
        <v>1476</v>
      </c>
      <c r="D624" s="29" t="s">
        <v>1073</v>
      </c>
      <c r="E624" s="29"/>
    </row>
    <row r="625" spans="1:5">
      <c r="A625" s="29" t="s">
        <v>312</v>
      </c>
      <c r="B625" s="29" t="s">
        <v>313</v>
      </c>
      <c r="C625" s="29" t="s">
        <v>1730</v>
      </c>
      <c r="D625" s="29" t="s">
        <v>1074</v>
      </c>
      <c r="E625" s="29"/>
    </row>
    <row r="626" spans="1:5">
      <c r="A626" s="29" t="s">
        <v>312</v>
      </c>
      <c r="B626" s="29" t="s">
        <v>313</v>
      </c>
      <c r="C626" s="29" t="s">
        <v>660</v>
      </c>
      <c r="D626" s="29" t="s">
        <v>1073</v>
      </c>
      <c r="E626" s="29"/>
    </row>
    <row r="627" spans="1:5">
      <c r="A627" s="29" t="s">
        <v>312</v>
      </c>
      <c r="B627" s="29" t="s">
        <v>313</v>
      </c>
      <c r="C627" s="29" t="s">
        <v>1731</v>
      </c>
      <c r="D627" s="29" t="s">
        <v>1398</v>
      </c>
      <c r="E627" s="29"/>
    </row>
    <row r="628" spans="1:5">
      <c r="A628" s="29" t="s">
        <v>312</v>
      </c>
      <c r="B628" s="29" t="s">
        <v>313</v>
      </c>
      <c r="C628" s="29" t="s">
        <v>684</v>
      </c>
      <c r="D628" s="29" t="s">
        <v>1073</v>
      </c>
      <c r="E628" s="29"/>
    </row>
    <row r="629" spans="1:5">
      <c r="A629" s="29" t="s">
        <v>312</v>
      </c>
      <c r="B629" s="29" t="s">
        <v>313</v>
      </c>
      <c r="C629" s="29" t="s">
        <v>688</v>
      </c>
      <c r="D629" s="29" t="s">
        <v>1073</v>
      </c>
      <c r="E629" s="29"/>
    </row>
    <row r="630" spans="1:5">
      <c r="A630" s="29" t="s">
        <v>312</v>
      </c>
      <c r="B630" s="29" t="s">
        <v>313</v>
      </c>
      <c r="C630" s="29" t="s">
        <v>1732</v>
      </c>
      <c r="D630" s="29" t="s">
        <v>1398</v>
      </c>
      <c r="E630" s="29"/>
    </row>
    <row r="631" spans="1:5">
      <c r="A631" s="29" t="s">
        <v>312</v>
      </c>
      <c r="B631" s="29" t="s">
        <v>313</v>
      </c>
      <c r="C631" s="29" t="s">
        <v>704</v>
      </c>
      <c r="D631" s="29" t="s">
        <v>1073</v>
      </c>
      <c r="E631" s="29"/>
    </row>
    <row r="632" spans="1:5">
      <c r="A632" s="29" t="s">
        <v>312</v>
      </c>
      <c r="B632" s="29" t="s">
        <v>313</v>
      </c>
      <c r="C632" s="29" t="s">
        <v>716</v>
      </c>
      <c r="D632" s="29" t="s">
        <v>1073</v>
      </c>
      <c r="E632" s="29"/>
    </row>
    <row r="633" spans="1:5">
      <c r="A633" s="29" t="s">
        <v>312</v>
      </c>
      <c r="B633" s="29" t="s">
        <v>313</v>
      </c>
      <c r="C633" s="29" t="s">
        <v>723</v>
      </c>
      <c r="D633" s="29" t="s">
        <v>1073</v>
      </c>
      <c r="E633" s="29"/>
    </row>
    <row r="634" spans="1:5">
      <c r="A634" s="29" t="s">
        <v>312</v>
      </c>
      <c r="B634" s="29" t="s">
        <v>313</v>
      </c>
      <c r="C634" s="29" t="s">
        <v>1733</v>
      </c>
      <c r="D634" s="29" t="s">
        <v>1398</v>
      </c>
      <c r="E634" s="29"/>
    </row>
    <row r="635" spans="1:5">
      <c r="A635" s="29" t="s">
        <v>312</v>
      </c>
      <c r="B635" s="29" t="s">
        <v>313</v>
      </c>
      <c r="C635" s="29" t="s">
        <v>1475</v>
      </c>
      <c r="D635" s="29" t="s">
        <v>1073</v>
      </c>
      <c r="E635" s="29"/>
    </row>
    <row r="636" spans="1:5">
      <c r="A636" s="29" t="s">
        <v>312</v>
      </c>
      <c r="B636" s="29" t="s">
        <v>313</v>
      </c>
      <c r="C636" s="29" t="s">
        <v>778</v>
      </c>
      <c r="D636" s="29" t="s">
        <v>1073</v>
      </c>
      <c r="E636" s="29"/>
    </row>
    <row r="637" spans="1:5">
      <c r="A637" s="29" t="s">
        <v>312</v>
      </c>
      <c r="B637" s="29" t="s">
        <v>313</v>
      </c>
      <c r="C637" s="29" t="s">
        <v>1474</v>
      </c>
      <c r="D637" s="29" t="s">
        <v>1073</v>
      </c>
      <c r="E637" s="29"/>
    </row>
    <row r="638" spans="1:5">
      <c r="A638" s="29" t="s">
        <v>312</v>
      </c>
      <c r="B638" s="29" t="s">
        <v>313</v>
      </c>
      <c r="C638" s="29" t="s">
        <v>801</v>
      </c>
      <c r="D638" s="29" t="s">
        <v>1073</v>
      </c>
      <c r="E638" s="29"/>
    </row>
    <row r="639" spans="1:5">
      <c r="A639" s="29" t="s">
        <v>312</v>
      </c>
      <c r="B639" s="29" t="s">
        <v>313</v>
      </c>
      <c r="C639" s="29" t="s">
        <v>802</v>
      </c>
      <c r="D639" s="29" t="s">
        <v>1073</v>
      </c>
      <c r="E639" s="29"/>
    </row>
    <row r="640" spans="1:5">
      <c r="A640" s="29" t="s">
        <v>312</v>
      </c>
      <c r="B640" s="29" t="s">
        <v>313</v>
      </c>
      <c r="C640" s="29" t="s">
        <v>808</v>
      </c>
      <c r="D640" s="29" t="s">
        <v>1073</v>
      </c>
      <c r="E640" s="29"/>
    </row>
    <row r="641" spans="1:5">
      <c r="A641" s="29" t="s">
        <v>312</v>
      </c>
      <c r="B641" s="29" t="s">
        <v>313</v>
      </c>
      <c r="C641" s="29" t="s">
        <v>829</v>
      </c>
      <c r="D641" s="29" t="s">
        <v>1074</v>
      </c>
      <c r="E641" s="29"/>
    </row>
    <row r="642" spans="1:5">
      <c r="A642" s="29" t="s">
        <v>312</v>
      </c>
      <c r="B642" s="29" t="s">
        <v>313</v>
      </c>
      <c r="C642" s="29" t="s">
        <v>1351</v>
      </c>
      <c r="D642" s="29" t="s">
        <v>1074</v>
      </c>
      <c r="E642" s="29"/>
    </row>
    <row r="643" spans="1:5">
      <c r="A643" s="29" t="s">
        <v>312</v>
      </c>
      <c r="B643" s="29" t="s">
        <v>313</v>
      </c>
      <c r="C643" s="29" t="s">
        <v>830</v>
      </c>
      <c r="D643" s="29" t="s">
        <v>1074</v>
      </c>
      <c r="E643" s="29"/>
    </row>
    <row r="644" spans="1:5">
      <c r="A644" s="29" t="s">
        <v>312</v>
      </c>
      <c r="B644" s="29" t="s">
        <v>313</v>
      </c>
      <c r="C644" s="29" t="s">
        <v>841</v>
      </c>
      <c r="D644" s="29" t="s">
        <v>1073</v>
      </c>
      <c r="E644" s="29"/>
    </row>
    <row r="645" spans="1:5">
      <c r="A645" s="29" t="s">
        <v>314</v>
      </c>
      <c r="B645" s="29" t="s">
        <v>315</v>
      </c>
      <c r="C645" s="29" t="s">
        <v>1471</v>
      </c>
      <c r="D645" s="29" t="s">
        <v>1073</v>
      </c>
      <c r="E645" s="29"/>
    </row>
    <row r="646" spans="1:5">
      <c r="A646" s="29" t="s">
        <v>314</v>
      </c>
      <c r="B646" s="29" t="s">
        <v>315</v>
      </c>
      <c r="C646" s="29" t="s">
        <v>884</v>
      </c>
      <c r="D646" s="29" t="s">
        <v>1073</v>
      </c>
      <c r="E646" s="29"/>
    </row>
    <row r="647" spans="1:5">
      <c r="A647" s="29" t="s">
        <v>314</v>
      </c>
      <c r="B647" s="29" t="s">
        <v>315</v>
      </c>
      <c r="C647" s="29" t="s">
        <v>1470</v>
      </c>
      <c r="D647" s="29" t="s">
        <v>1073</v>
      </c>
      <c r="E647" s="29"/>
    </row>
    <row r="648" spans="1:5">
      <c r="A648" s="29" t="s">
        <v>314</v>
      </c>
      <c r="B648" s="29" t="s">
        <v>315</v>
      </c>
      <c r="C648" s="29" t="s">
        <v>562</v>
      </c>
      <c r="D648" s="29" t="s">
        <v>1073</v>
      </c>
      <c r="E648" s="29"/>
    </row>
    <row r="649" spans="1:5">
      <c r="A649" s="29" t="s">
        <v>314</v>
      </c>
      <c r="B649" s="29" t="s">
        <v>315</v>
      </c>
      <c r="C649" s="29" t="s">
        <v>1469</v>
      </c>
      <c r="D649" s="29" t="s">
        <v>1073</v>
      </c>
      <c r="E649" s="29"/>
    </row>
    <row r="650" spans="1:5">
      <c r="A650" s="29" t="s">
        <v>314</v>
      </c>
      <c r="B650" s="29" t="s">
        <v>315</v>
      </c>
      <c r="C650" s="29" t="s">
        <v>1468</v>
      </c>
      <c r="D650" s="29" t="s">
        <v>1134</v>
      </c>
      <c r="E650" s="29"/>
    </row>
    <row r="651" spans="1:5">
      <c r="A651" s="29" t="s">
        <v>314</v>
      </c>
      <c r="B651" s="29" t="s">
        <v>315</v>
      </c>
      <c r="C651" s="29" t="s">
        <v>1468</v>
      </c>
      <c r="D651" s="29" t="s">
        <v>1074</v>
      </c>
      <c r="E651" s="29"/>
    </row>
    <row r="652" spans="1:5">
      <c r="A652" s="29" t="s">
        <v>314</v>
      </c>
      <c r="B652" s="29" t="s">
        <v>315</v>
      </c>
      <c r="C652" s="29" t="s">
        <v>1467</v>
      </c>
      <c r="D652" s="29" t="s">
        <v>1074</v>
      </c>
      <c r="E652" s="29"/>
    </row>
    <row r="653" spans="1:5">
      <c r="A653" s="29" t="s">
        <v>314</v>
      </c>
      <c r="B653" s="29" t="s">
        <v>315</v>
      </c>
      <c r="C653" s="29" t="s">
        <v>1466</v>
      </c>
      <c r="D653" s="29" t="s">
        <v>1073</v>
      </c>
      <c r="E653" s="29"/>
    </row>
    <row r="654" spans="1:5">
      <c r="A654" s="29" t="s">
        <v>314</v>
      </c>
      <c r="B654" s="29" t="s">
        <v>315</v>
      </c>
      <c r="C654" s="29" t="s">
        <v>1465</v>
      </c>
      <c r="D654" s="29" t="s">
        <v>1074</v>
      </c>
      <c r="E654" s="29"/>
    </row>
    <row r="655" spans="1:5">
      <c r="A655" s="29" t="s">
        <v>314</v>
      </c>
      <c r="B655" s="29" t="s">
        <v>315</v>
      </c>
      <c r="C655" s="29" t="s">
        <v>1011</v>
      </c>
      <c r="D655" s="29" t="s">
        <v>1073</v>
      </c>
      <c r="E655" s="29"/>
    </row>
    <row r="656" spans="1:5">
      <c r="A656" s="29" t="s">
        <v>316</v>
      </c>
      <c r="B656" s="29" t="s">
        <v>317</v>
      </c>
      <c r="C656" s="29" t="s">
        <v>1734</v>
      </c>
      <c r="D656" s="29" t="s">
        <v>1074</v>
      </c>
      <c r="E656" s="29"/>
    </row>
    <row r="657" spans="1:5">
      <c r="A657" s="29" t="s">
        <v>316</v>
      </c>
      <c r="B657" s="29" t="s">
        <v>317</v>
      </c>
      <c r="C657" s="29" t="s">
        <v>1464</v>
      </c>
      <c r="D657" s="29" t="s">
        <v>1073</v>
      </c>
      <c r="E657" s="29"/>
    </row>
    <row r="658" spans="1:5">
      <c r="A658" s="29" t="s">
        <v>316</v>
      </c>
      <c r="B658" s="29" t="s">
        <v>317</v>
      </c>
      <c r="C658" s="29" t="s">
        <v>726</v>
      </c>
      <c r="D658" s="29" t="s">
        <v>1073</v>
      </c>
      <c r="E658" s="29"/>
    </row>
    <row r="659" spans="1:5">
      <c r="A659" s="29" t="s">
        <v>316</v>
      </c>
      <c r="B659" s="29" t="s">
        <v>317</v>
      </c>
      <c r="C659" s="29" t="s">
        <v>1735</v>
      </c>
      <c r="D659" s="29" t="s">
        <v>1073</v>
      </c>
      <c r="E659" s="29"/>
    </row>
    <row r="660" spans="1:5">
      <c r="A660" s="29" t="s">
        <v>316</v>
      </c>
      <c r="B660" s="29" t="s">
        <v>317</v>
      </c>
      <c r="C660" s="29" t="s">
        <v>1463</v>
      </c>
      <c r="D660" s="29" t="s">
        <v>1073</v>
      </c>
      <c r="E660" s="29"/>
    </row>
    <row r="661" spans="1:5">
      <c r="A661" s="29" t="s">
        <v>316</v>
      </c>
      <c r="B661" s="29" t="s">
        <v>317</v>
      </c>
      <c r="C661" s="29" t="s">
        <v>1462</v>
      </c>
      <c r="D661" s="29" t="s">
        <v>1073</v>
      </c>
      <c r="E661" s="29"/>
    </row>
    <row r="662" spans="1:5">
      <c r="A662" s="29" t="s">
        <v>316</v>
      </c>
      <c r="B662" s="29" t="s">
        <v>317</v>
      </c>
      <c r="C662" s="29" t="s">
        <v>965</v>
      </c>
      <c r="D662" s="29" t="s">
        <v>1074</v>
      </c>
      <c r="E662" s="29"/>
    </row>
    <row r="663" spans="1:5">
      <c r="A663" s="29" t="s">
        <v>316</v>
      </c>
      <c r="B663" s="29" t="s">
        <v>317</v>
      </c>
      <c r="C663" s="29" t="s">
        <v>1461</v>
      </c>
      <c r="D663" s="29" t="s">
        <v>1073</v>
      </c>
      <c r="E663" s="29"/>
    </row>
    <row r="664" spans="1:5">
      <c r="A664" s="29" t="s">
        <v>316</v>
      </c>
      <c r="B664" s="29" t="s">
        <v>317</v>
      </c>
      <c r="C664" s="29" t="s">
        <v>969</v>
      </c>
      <c r="D664" s="29" t="s">
        <v>1073</v>
      </c>
      <c r="E664" s="29"/>
    </row>
    <row r="665" spans="1:5">
      <c r="A665" s="29" t="s">
        <v>316</v>
      </c>
      <c r="B665" s="29" t="s">
        <v>317</v>
      </c>
      <c r="C665" s="29" t="s">
        <v>981</v>
      </c>
      <c r="D665" s="29" t="s">
        <v>1074</v>
      </c>
      <c r="E665" s="29"/>
    </row>
    <row r="666" spans="1:5">
      <c r="A666" s="29" t="s">
        <v>316</v>
      </c>
      <c r="B666" s="29" t="s">
        <v>317</v>
      </c>
      <c r="C666" s="29" t="s">
        <v>982</v>
      </c>
      <c r="D666" s="29" t="s">
        <v>1074</v>
      </c>
      <c r="E666" s="29"/>
    </row>
    <row r="667" spans="1:5">
      <c r="A667" s="29" t="s">
        <v>316</v>
      </c>
      <c r="B667" s="29" t="s">
        <v>317</v>
      </c>
      <c r="C667" s="29" t="s">
        <v>997</v>
      </c>
      <c r="D667" s="29" t="s">
        <v>1074</v>
      </c>
      <c r="E667" s="29"/>
    </row>
    <row r="668" spans="1:5">
      <c r="A668" s="29" t="s">
        <v>316</v>
      </c>
      <c r="B668" s="29" t="s">
        <v>317</v>
      </c>
      <c r="C668" s="29" t="s">
        <v>1459</v>
      </c>
      <c r="D668" s="29" t="s">
        <v>1074</v>
      </c>
      <c r="E668" s="29"/>
    </row>
    <row r="669" spans="1:5">
      <c r="A669" s="29" t="s">
        <v>316</v>
      </c>
      <c r="B669" s="29" t="s">
        <v>317</v>
      </c>
      <c r="C669" s="29" t="s">
        <v>1013</v>
      </c>
      <c r="D669" s="29" t="s">
        <v>1074</v>
      </c>
      <c r="E669" s="29"/>
    </row>
    <row r="670" spans="1:5">
      <c r="A670" s="29" t="s">
        <v>316</v>
      </c>
      <c r="B670" s="29" t="s">
        <v>317</v>
      </c>
      <c r="C670" s="29" t="s">
        <v>1015</v>
      </c>
      <c r="D670" s="29" t="s">
        <v>1074</v>
      </c>
      <c r="E670" s="29"/>
    </row>
    <row r="671" spans="1:5">
      <c r="A671" s="29" t="s">
        <v>318</v>
      </c>
      <c r="B671" s="29" t="s">
        <v>319</v>
      </c>
      <c r="C671" s="29" t="s">
        <v>1458</v>
      </c>
      <c r="D671" s="29" t="s">
        <v>1073</v>
      </c>
      <c r="E671" s="29"/>
    </row>
    <row r="672" spans="1:5">
      <c r="A672" s="29" t="s">
        <v>318</v>
      </c>
      <c r="B672" s="29" t="s">
        <v>319</v>
      </c>
      <c r="C672" s="29" t="s">
        <v>1456</v>
      </c>
      <c r="D672" s="29" t="s">
        <v>1073</v>
      </c>
      <c r="E672" s="29"/>
    </row>
    <row r="673" spans="1:5">
      <c r="A673" s="29" t="s">
        <v>318</v>
      </c>
      <c r="B673" s="29" t="s">
        <v>319</v>
      </c>
      <c r="C673" s="29" t="s">
        <v>799</v>
      </c>
      <c r="D673" s="29" t="s">
        <v>1093</v>
      </c>
      <c r="E673" s="29"/>
    </row>
    <row r="674" spans="1:5">
      <c r="A674" s="29" t="s">
        <v>318</v>
      </c>
      <c r="B674" s="29" t="s">
        <v>319</v>
      </c>
      <c r="C674" s="29" t="s">
        <v>820</v>
      </c>
      <c r="D674" s="29" t="s">
        <v>1073</v>
      </c>
      <c r="E674" s="29"/>
    </row>
    <row r="675" spans="1:5">
      <c r="A675" s="29" t="s">
        <v>318</v>
      </c>
      <c r="B675" s="29" t="s">
        <v>319</v>
      </c>
      <c r="C675" s="29" t="s">
        <v>876</v>
      </c>
      <c r="D675" s="29" t="s">
        <v>1074</v>
      </c>
      <c r="E675" s="29"/>
    </row>
    <row r="676" spans="1:5">
      <c r="A676" s="29" t="s">
        <v>318</v>
      </c>
      <c r="B676" s="29" t="s">
        <v>319</v>
      </c>
      <c r="C676" s="29" t="s">
        <v>884</v>
      </c>
      <c r="D676" s="29" t="s">
        <v>1073</v>
      </c>
      <c r="E676" s="29"/>
    </row>
    <row r="677" spans="1:5">
      <c r="A677" s="29" t="s">
        <v>318</v>
      </c>
      <c r="B677" s="29" t="s">
        <v>319</v>
      </c>
      <c r="C677" s="29" t="s">
        <v>900</v>
      </c>
      <c r="D677" s="29" t="s">
        <v>1073</v>
      </c>
      <c r="E677" s="29"/>
    </row>
    <row r="678" spans="1:5">
      <c r="A678" s="29" t="s">
        <v>318</v>
      </c>
      <c r="B678" s="29" t="s">
        <v>319</v>
      </c>
      <c r="C678" s="29" t="s">
        <v>902</v>
      </c>
      <c r="D678" s="29" t="s">
        <v>1074</v>
      </c>
      <c r="E678" s="29"/>
    </row>
    <row r="679" spans="1:5">
      <c r="A679" s="29" t="s">
        <v>318</v>
      </c>
      <c r="B679" s="29" t="s">
        <v>319</v>
      </c>
      <c r="C679" s="29" t="s">
        <v>906</v>
      </c>
      <c r="D679" s="29" t="s">
        <v>1074</v>
      </c>
      <c r="E679" s="29"/>
    </row>
    <row r="680" spans="1:5">
      <c r="A680" s="29" t="s">
        <v>318</v>
      </c>
      <c r="B680" s="29" t="s">
        <v>319</v>
      </c>
      <c r="C680" s="29" t="s">
        <v>908</v>
      </c>
      <c r="D680" s="29" t="s">
        <v>1074</v>
      </c>
      <c r="E680" s="29"/>
    </row>
    <row r="681" spans="1:5">
      <c r="A681" s="29" t="s">
        <v>318</v>
      </c>
      <c r="B681" s="29" t="s">
        <v>319</v>
      </c>
      <c r="C681" s="29" t="s">
        <v>909</v>
      </c>
      <c r="D681" s="29" t="s">
        <v>1095</v>
      </c>
      <c r="E681" s="29"/>
    </row>
    <row r="682" spans="1:5">
      <c r="A682" s="29" t="s">
        <v>320</v>
      </c>
      <c r="B682" s="29" t="s">
        <v>321</v>
      </c>
      <c r="C682" s="29" t="s">
        <v>470</v>
      </c>
      <c r="D682" s="29" t="s">
        <v>1074</v>
      </c>
      <c r="E682" s="29"/>
    </row>
    <row r="683" spans="1:5">
      <c r="A683" s="29" t="s">
        <v>320</v>
      </c>
      <c r="B683" s="29" t="s">
        <v>321</v>
      </c>
      <c r="C683" s="29" t="s">
        <v>1736</v>
      </c>
      <c r="D683" s="29" t="s">
        <v>1112</v>
      </c>
      <c r="E683" s="29"/>
    </row>
    <row r="684" spans="1:5">
      <c r="A684" s="29" t="s">
        <v>320</v>
      </c>
      <c r="B684" s="29" t="s">
        <v>321</v>
      </c>
      <c r="C684" s="29" t="s">
        <v>1453</v>
      </c>
      <c r="D684" s="29" t="s">
        <v>1073</v>
      </c>
      <c r="E684" s="29"/>
    </row>
    <row r="685" spans="1:5">
      <c r="A685" s="29" t="s">
        <v>320</v>
      </c>
      <c r="B685" s="29" t="s">
        <v>321</v>
      </c>
      <c r="C685" s="29" t="s">
        <v>668</v>
      </c>
      <c r="D685" s="29" t="s">
        <v>1175</v>
      </c>
      <c r="E685" s="29"/>
    </row>
    <row r="686" spans="1:5">
      <c r="A686" s="29" t="s">
        <v>320</v>
      </c>
      <c r="B686" s="29" t="s">
        <v>321</v>
      </c>
      <c r="C686" s="29" t="s">
        <v>678</v>
      </c>
      <c r="D686" s="29" t="s">
        <v>1073</v>
      </c>
      <c r="E686" s="29">
        <v>2</v>
      </c>
    </row>
    <row r="687" spans="1:5">
      <c r="A687" s="29" t="s">
        <v>320</v>
      </c>
      <c r="B687" s="29" t="s">
        <v>321</v>
      </c>
      <c r="C687" s="29" t="s">
        <v>680</v>
      </c>
      <c r="D687" s="29" t="s">
        <v>1073</v>
      </c>
      <c r="E687" s="29"/>
    </row>
    <row r="688" spans="1:5">
      <c r="A688" s="29" t="s">
        <v>320</v>
      </c>
      <c r="B688" s="29" t="s">
        <v>321</v>
      </c>
      <c r="C688" s="29" t="s">
        <v>702</v>
      </c>
      <c r="D688" s="29" t="s">
        <v>1073</v>
      </c>
      <c r="E688" s="29"/>
    </row>
    <row r="689" spans="1:5">
      <c r="A689" s="29" t="s">
        <v>320</v>
      </c>
      <c r="B689" s="29" t="s">
        <v>321</v>
      </c>
      <c r="C689" s="29" t="s">
        <v>710</v>
      </c>
      <c r="D689" s="29" t="s">
        <v>1073</v>
      </c>
      <c r="E689" s="29"/>
    </row>
    <row r="690" spans="1:5">
      <c r="A690" s="29" t="s">
        <v>320</v>
      </c>
      <c r="B690" s="29" t="s">
        <v>321</v>
      </c>
      <c r="C690" s="29" t="s">
        <v>755</v>
      </c>
      <c r="D690" s="29" t="s">
        <v>1073</v>
      </c>
      <c r="E690" s="29"/>
    </row>
    <row r="691" spans="1:5">
      <c r="A691" s="29" t="s">
        <v>320</v>
      </c>
      <c r="B691" s="29" t="s">
        <v>321</v>
      </c>
      <c r="C691" s="29" t="s">
        <v>761</v>
      </c>
      <c r="D691" s="29" t="s">
        <v>1073</v>
      </c>
      <c r="E691" s="29"/>
    </row>
    <row r="692" spans="1:5">
      <c r="A692" s="29" t="s">
        <v>320</v>
      </c>
      <c r="B692" s="29" t="s">
        <v>321</v>
      </c>
      <c r="C692" s="29" t="s">
        <v>1451</v>
      </c>
      <c r="D692" s="29" t="s">
        <v>1073</v>
      </c>
      <c r="E692" s="29"/>
    </row>
    <row r="693" spans="1:5">
      <c r="A693" s="29" t="s">
        <v>320</v>
      </c>
      <c r="B693" s="29" t="s">
        <v>321</v>
      </c>
      <c r="C693" s="29" t="s">
        <v>1024</v>
      </c>
      <c r="D693" s="29" t="s">
        <v>1073</v>
      </c>
      <c r="E693" s="29"/>
    </row>
    <row r="694" spans="1:5">
      <c r="A694" s="29" t="s">
        <v>322</v>
      </c>
      <c r="B694" s="29" t="s">
        <v>323</v>
      </c>
      <c r="C694" s="29" t="s">
        <v>473</v>
      </c>
      <c r="D694" s="29" t="s">
        <v>1073</v>
      </c>
      <c r="E694" s="29"/>
    </row>
    <row r="695" spans="1:5">
      <c r="A695" s="29" t="s">
        <v>322</v>
      </c>
      <c r="B695" s="29" t="s">
        <v>323</v>
      </c>
      <c r="C695" s="29" t="s">
        <v>1448</v>
      </c>
      <c r="D695" s="29" t="s">
        <v>1091</v>
      </c>
      <c r="E695" s="29"/>
    </row>
    <row r="696" spans="1:5">
      <c r="A696" s="29" t="s">
        <v>322</v>
      </c>
      <c r="B696" s="29" t="s">
        <v>323</v>
      </c>
      <c r="C696" s="29" t="s">
        <v>602</v>
      </c>
      <c r="D696" s="29" t="s">
        <v>1073</v>
      </c>
      <c r="E696" s="29"/>
    </row>
    <row r="697" spans="1:5">
      <c r="A697" s="29" t="s">
        <v>322</v>
      </c>
      <c r="B697" s="29" t="s">
        <v>323</v>
      </c>
      <c r="C697" s="29" t="s">
        <v>1737</v>
      </c>
      <c r="D697" s="29" t="s">
        <v>1398</v>
      </c>
      <c r="E697" s="29"/>
    </row>
    <row r="698" spans="1:5">
      <c r="A698" s="29" t="s">
        <v>322</v>
      </c>
      <c r="B698" s="29" t="s">
        <v>323</v>
      </c>
      <c r="C698" s="29" t="s">
        <v>1446</v>
      </c>
      <c r="D698" s="29" t="s">
        <v>1073</v>
      </c>
      <c r="E698" s="29"/>
    </row>
    <row r="699" spans="1:5">
      <c r="A699" s="29" t="s">
        <v>322</v>
      </c>
      <c r="B699" s="29" t="s">
        <v>323</v>
      </c>
      <c r="C699" s="29" t="s">
        <v>638</v>
      </c>
      <c r="D699" s="29" t="s">
        <v>1073</v>
      </c>
      <c r="E699" s="29"/>
    </row>
    <row r="700" spans="1:5">
      <c r="A700" s="29" t="s">
        <v>322</v>
      </c>
      <c r="B700" s="29" t="s">
        <v>323</v>
      </c>
      <c r="C700" s="29" t="s">
        <v>647</v>
      </c>
      <c r="D700" s="29" t="s">
        <v>1074</v>
      </c>
      <c r="E700" s="29"/>
    </row>
    <row r="701" spans="1:5">
      <c r="A701" s="29" t="s">
        <v>322</v>
      </c>
      <c r="B701" s="29" t="s">
        <v>323</v>
      </c>
      <c r="C701" s="29" t="s">
        <v>1445</v>
      </c>
      <c r="D701" s="29" t="s">
        <v>1080</v>
      </c>
      <c r="E701" s="29">
        <v>6</v>
      </c>
    </row>
    <row r="702" spans="1:5">
      <c r="A702" s="29" t="s">
        <v>322</v>
      </c>
      <c r="B702" s="29" t="s">
        <v>323</v>
      </c>
      <c r="C702" s="29" t="s">
        <v>1738</v>
      </c>
      <c r="D702" s="29" t="s">
        <v>1398</v>
      </c>
      <c r="E702" s="29"/>
    </row>
    <row r="703" spans="1:5">
      <c r="A703" s="29" t="s">
        <v>322</v>
      </c>
      <c r="B703" s="29" t="s">
        <v>323</v>
      </c>
      <c r="C703" s="29" t="s">
        <v>1739</v>
      </c>
      <c r="D703" s="29" t="s">
        <v>1074</v>
      </c>
      <c r="E703" s="29"/>
    </row>
    <row r="704" spans="1:5">
      <c r="A704" s="29" t="s">
        <v>322</v>
      </c>
      <c r="B704" s="29" t="s">
        <v>323</v>
      </c>
      <c r="C704" s="29" t="s">
        <v>664</v>
      </c>
      <c r="D704" s="29" t="s">
        <v>1073</v>
      </c>
      <c r="E704" s="29"/>
    </row>
    <row r="705" spans="1:5">
      <c r="A705" s="29" t="s">
        <v>322</v>
      </c>
      <c r="B705" s="29" t="s">
        <v>323</v>
      </c>
      <c r="C705" s="29" t="s">
        <v>1740</v>
      </c>
      <c r="D705" s="29" t="s">
        <v>1074</v>
      </c>
      <c r="E705" s="29"/>
    </row>
    <row r="706" spans="1:5">
      <c r="A706" s="29" t="s">
        <v>322</v>
      </c>
      <c r="B706" s="29" t="s">
        <v>323</v>
      </c>
      <c r="C706" s="29" t="s">
        <v>1444</v>
      </c>
      <c r="D706" s="29" t="s">
        <v>1098</v>
      </c>
      <c r="E706" s="29"/>
    </row>
    <row r="707" spans="1:5">
      <c r="A707" s="29" t="s">
        <v>322</v>
      </c>
      <c r="B707" s="29" t="s">
        <v>323</v>
      </c>
      <c r="C707" s="29" t="s">
        <v>726</v>
      </c>
      <c r="D707" s="29" t="s">
        <v>1073</v>
      </c>
      <c r="E707" s="29"/>
    </row>
    <row r="708" spans="1:5">
      <c r="A708" s="29" t="s">
        <v>322</v>
      </c>
      <c r="B708" s="29" t="s">
        <v>323</v>
      </c>
      <c r="C708" s="29" t="s">
        <v>1741</v>
      </c>
      <c r="D708" s="29" t="s">
        <v>1679</v>
      </c>
      <c r="E708" s="29"/>
    </row>
    <row r="709" spans="1:5">
      <c r="A709" s="29" t="s">
        <v>322</v>
      </c>
      <c r="B709" s="29" t="s">
        <v>323</v>
      </c>
      <c r="C709" s="29" t="s">
        <v>1742</v>
      </c>
      <c r="D709" s="29" t="s">
        <v>1679</v>
      </c>
      <c r="E709" s="29"/>
    </row>
    <row r="710" spans="1:5">
      <c r="A710" s="29" t="s">
        <v>322</v>
      </c>
      <c r="B710" s="29" t="s">
        <v>323</v>
      </c>
      <c r="C710" s="29" t="s">
        <v>1743</v>
      </c>
      <c r="D710" s="29" t="s">
        <v>1398</v>
      </c>
      <c r="E710" s="29"/>
    </row>
    <row r="711" spans="1:5">
      <c r="A711" s="29" t="s">
        <v>322</v>
      </c>
      <c r="B711" s="29" t="s">
        <v>323</v>
      </c>
      <c r="C711" s="29" t="s">
        <v>740</v>
      </c>
      <c r="D711" s="29" t="s">
        <v>1073</v>
      </c>
      <c r="E711" s="29"/>
    </row>
    <row r="712" spans="1:5">
      <c r="A712" s="29" t="s">
        <v>322</v>
      </c>
      <c r="B712" s="29" t="s">
        <v>323</v>
      </c>
      <c r="C712" s="29" t="s">
        <v>1442</v>
      </c>
      <c r="D712" s="29" t="s">
        <v>1073</v>
      </c>
      <c r="E712" s="29"/>
    </row>
    <row r="713" spans="1:5">
      <c r="A713" s="29" t="s">
        <v>322</v>
      </c>
      <c r="B713" s="29" t="s">
        <v>323</v>
      </c>
      <c r="C713" s="29" t="s">
        <v>765</v>
      </c>
      <c r="D713" s="29" t="s">
        <v>1073</v>
      </c>
      <c r="E713" s="29"/>
    </row>
    <row r="714" spans="1:5">
      <c r="A714" s="29" t="s">
        <v>322</v>
      </c>
      <c r="B714" s="29" t="s">
        <v>323</v>
      </c>
      <c r="C714" s="29" t="s">
        <v>1441</v>
      </c>
      <c r="D714" s="29" t="s">
        <v>1098</v>
      </c>
      <c r="E714" s="29"/>
    </row>
    <row r="715" spans="1:5">
      <c r="A715" s="29" t="s">
        <v>322</v>
      </c>
      <c r="B715" s="29" t="s">
        <v>323</v>
      </c>
      <c r="C715" s="29" t="s">
        <v>827</v>
      </c>
      <c r="D715" s="29" t="s">
        <v>1073</v>
      </c>
      <c r="E715" s="29"/>
    </row>
    <row r="716" spans="1:5">
      <c r="A716" s="29" t="s">
        <v>322</v>
      </c>
      <c r="B716" s="29" t="s">
        <v>323</v>
      </c>
      <c r="C716" s="29" t="s">
        <v>832</v>
      </c>
      <c r="D716" s="29" t="s">
        <v>1398</v>
      </c>
      <c r="E716" s="29"/>
    </row>
    <row r="717" spans="1:5">
      <c r="A717" s="29" t="s">
        <v>322</v>
      </c>
      <c r="B717" s="29" t="s">
        <v>323</v>
      </c>
      <c r="C717" s="29" t="s">
        <v>880</v>
      </c>
      <c r="D717" s="29" t="s">
        <v>1073</v>
      </c>
      <c r="E717" s="29"/>
    </row>
    <row r="718" spans="1:5">
      <c r="A718" s="29" t="s">
        <v>322</v>
      </c>
      <c r="B718" s="29" t="s">
        <v>323</v>
      </c>
      <c r="C718" s="29" t="s">
        <v>557</v>
      </c>
      <c r="D718" s="29" t="s">
        <v>1073</v>
      </c>
      <c r="E718" s="29"/>
    </row>
    <row r="719" spans="1:5">
      <c r="A719" s="29" t="s">
        <v>322</v>
      </c>
      <c r="B719" s="29" t="s">
        <v>323</v>
      </c>
      <c r="C719" s="29" t="s">
        <v>557</v>
      </c>
      <c r="D719" s="29" t="s">
        <v>1074</v>
      </c>
      <c r="E719" s="29"/>
    </row>
    <row r="720" spans="1:5">
      <c r="A720" s="29" t="s">
        <v>322</v>
      </c>
      <c r="B720" s="29" t="s">
        <v>323</v>
      </c>
      <c r="C720" s="29" t="s">
        <v>891</v>
      </c>
      <c r="D720" s="29" t="s">
        <v>1073</v>
      </c>
      <c r="E720" s="29"/>
    </row>
    <row r="721" spans="1:5">
      <c r="A721" s="29" t="s">
        <v>322</v>
      </c>
      <c r="B721" s="29" t="s">
        <v>323</v>
      </c>
      <c r="C721" s="29" t="s">
        <v>892</v>
      </c>
      <c r="D721" s="29" t="s">
        <v>1073</v>
      </c>
      <c r="E721" s="29"/>
    </row>
    <row r="722" spans="1:5">
      <c r="A722" s="29" t="s">
        <v>322</v>
      </c>
      <c r="B722" s="29" t="s">
        <v>323</v>
      </c>
      <c r="C722" s="29" t="s">
        <v>894</v>
      </c>
      <c r="D722" s="29" t="s">
        <v>1073</v>
      </c>
      <c r="E722" s="29"/>
    </row>
    <row r="723" spans="1:5">
      <c r="A723" s="29" t="s">
        <v>322</v>
      </c>
      <c r="B723" s="29" t="s">
        <v>323</v>
      </c>
      <c r="C723" s="29" t="s">
        <v>903</v>
      </c>
      <c r="D723" s="29" t="s">
        <v>1073</v>
      </c>
      <c r="E723" s="29"/>
    </row>
    <row r="724" spans="1:5">
      <c r="A724" s="29" t="s">
        <v>322</v>
      </c>
      <c r="B724" s="29" t="s">
        <v>323</v>
      </c>
      <c r="C724" s="29" t="s">
        <v>1440</v>
      </c>
      <c r="D724" s="29" t="s">
        <v>1073</v>
      </c>
      <c r="E724" s="29"/>
    </row>
    <row r="725" spans="1:5">
      <c r="A725" s="29" t="s">
        <v>322</v>
      </c>
      <c r="B725" s="29" t="s">
        <v>323</v>
      </c>
      <c r="C725" s="29" t="s">
        <v>932</v>
      </c>
      <c r="D725" s="29" t="s">
        <v>1073</v>
      </c>
      <c r="E725" s="29"/>
    </row>
    <row r="726" spans="1:5">
      <c r="A726" s="29" t="s">
        <v>322</v>
      </c>
      <c r="B726" s="29" t="s">
        <v>323</v>
      </c>
      <c r="C726" s="29" t="s">
        <v>937</v>
      </c>
      <c r="D726" s="29" t="s">
        <v>1074</v>
      </c>
      <c r="E726" s="29"/>
    </row>
    <row r="727" spans="1:5">
      <c r="A727" s="29" t="s">
        <v>322</v>
      </c>
      <c r="B727" s="29" t="s">
        <v>323</v>
      </c>
      <c r="C727" s="29" t="s">
        <v>944</v>
      </c>
      <c r="D727" s="29" t="s">
        <v>1074</v>
      </c>
      <c r="E727" s="29"/>
    </row>
    <row r="728" spans="1:5">
      <c r="A728" s="29" t="s">
        <v>322</v>
      </c>
      <c r="B728" s="29" t="s">
        <v>323</v>
      </c>
      <c r="C728" s="29" t="s">
        <v>965</v>
      </c>
      <c r="D728" s="29" t="s">
        <v>1073</v>
      </c>
      <c r="E728" s="29"/>
    </row>
    <row r="729" spans="1:5">
      <c r="A729" s="29" t="s">
        <v>322</v>
      </c>
      <c r="B729" s="29" t="s">
        <v>323</v>
      </c>
      <c r="C729" s="29" t="s">
        <v>1367</v>
      </c>
      <c r="D729" s="29" t="s">
        <v>1073</v>
      </c>
      <c r="E729" s="29"/>
    </row>
    <row r="730" spans="1:5">
      <c r="A730" s="29" t="s">
        <v>322</v>
      </c>
      <c r="B730" s="29" t="s">
        <v>323</v>
      </c>
      <c r="C730" s="29" t="s">
        <v>989</v>
      </c>
      <c r="D730" s="29" t="s">
        <v>1073</v>
      </c>
      <c r="E730" s="29"/>
    </row>
    <row r="731" spans="1:5">
      <c r="A731" s="29" t="s">
        <v>322</v>
      </c>
      <c r="B731" s="29" t="s">
        <v>323</v>
      </c>
      <c r="C731" s="29" t="s">
        <v>1439</v>
      </c>
      <c r="D731" s="29" t="s">
        <v>1073</v>
      </c>
      <c r="E731" s="29"/>
    </row>
    <row r="732" spans="1:5">
      <c r="A732" s="29" t="s">
        <v>322</v>
      </c>
      <c r="B732" s="29" t="s">
        <v>323</v>
      </c>
      <c r="C732" s="29" t="s">
        <v>990</v>
      </c>
      <c r="D732" s="29" t="s">
        <v>1191</v>
      </c>
      <c r="E732" s="29"/>
    </row>
    <row r="733" spans="1:5">
      <c r="A733" s="29" t="s">
        <v>322</v>
      </c>
      <c r="B733" s="29" t="s">
        <v>323</v>
      </c>
      <c r="C733" s="29" t="s">
        <v>990</v>
      </c>
      <c r="D733" s="29" t="s">
        <v>1073</v>
      </c>
      <c r="E733" s="29"/>
    </row>
    <row r="734" spans="1:5">
      <c r="A734" s="29" t="s">
        <v>322</v>
      </c>
      <c r="B734" s="29" t="s">
        <v>323</v>
      </c>
      <c r="C734" s="29" t="s">
        <v>990</v>
      </c>
      <c r="D734" s="29" t="s">
        <v>1175</v>
      </c>
      <c r="E734" s="29"/>
    </row>
    <row r="735" spans="1:5">
      <c r="A735" s="29" t="s">
        <v>322</v>
      </c>
      <c r="B735" s="29" t="s">
        <v>323</v>
      </c>
      <c r="C735" s="29" t="s">
        <v>990</v>
      </c>
      <c r="D735" s="29" t="s">
        <v>1074</v>
      </c>
      <c r="E735" s="29"/>
    </row>
    <row r="736" spans="1:5">
      <c r="A736" s="29" t="s">
        <v>322</v>
      </c>
      <c r="B736" s="29" t="s">
        <v>323</v>
      </c>
      <c r="C736" s="29" t="s">
        <v>1011</v>
      </c>
      <c r="D736" s="29" t="s">
        <v>1074</v>
      </c>
      <c r="E736" s="29"/>
    </row>
    <row r="737" spans="1:5">
      <c r="A737" s="29" t="s">
        <v>322</v>
      </c>
      <c r="B737" s="29" t="s">
        <v>323</v>
      </c>
      <c r="C737" s="29" t="s">
        <v>1012</v>
      </c>
      <c r="D737" s="29" t="s">
        <v>1073</v>
      </c>
      <c r="E737" s="29"/>
    </row>
    <row r="738" spans="1:5">
      <c r="A738" s="29" t="s">
        <v>322</v>
      </c>
      <c r="B738" s="29" t="s">
        <v>323</v>
      </c>
      <c r="C738" s="29" t="s">
        <v>1025</v>
      </c>
      <c r="D738" s="29" t="s">
        <v>1098</v>
      </c>
      <c r="E738" s="29"/>
    </row>
    <row r="739" spans="1:5">
      <c r="A739" s="29" t="s">
        <v>322</v>
      </c>
      <c r="B739" s="29" t="s">
        <v>323</v>
      </c>
      <c r="C739" s="29" t="s">
        <v>584</v>
      </c>
      <c r="D739" s="29" t="s">
        <v>1098</v>
      </c>
      <c r="E739" s="29"/>
    </row>
    <row r="740" spans="1:5">
      <c r="A740" s="29" t="s">
        <v>324</v>
      </c>
      <c r="B740" s="29" t="s">
        <v>325</v>
      </c>
      <c r="C740" s="29" t="s">
        <v>493</v>
      </c>
      <c r="D740" s="29" t="s">
        <v>1101</v>
      </c>
      <c r="E740" s="29"/>
    </row>
    <row r="741" spans="1:5">
      <c r="A741" s="29" t="s">
        <v>324</v>
      </c>
      <c r="B741" s="29" t="s">
        <v>325</v>
      </c>
      <c r="C741" s="29" t="s">
        <v>694</v>
      </c>
      <c r="D741" s="29" t="s">
        <v>1073</v>
      </c>
      <c r="E741" s="29"/>
    </row>
    <row r="742" spans="1:5">
      <c r="A742" s="29" t="s">
        <v>324</v>
      </c>
      <c r="B742" s="29" t="s">
        <v>325</v>
      </c>
      <c r="C742" s="29" t="s">
        <v>702</v>
      </c>
      <c r="D742" s="29" t="s">
        <v>1101</v>
      </c>
      <c r="E742" s="29"/>
    </row>
    <row r="743" spans="1:5">
      <c r="A743" s="29" t="s">
        <v>324</v>
      </c>
      <c r="B743" s="29" t="s">
        <v>325</v>
      </c>
      <c r="C743" s="29" t="s">
        <v>702</v>
      </c>
      <c r="D743" s="29" t="s">
        <v>1073</v>
      </c>
      <c r="E743" s="29"/>
    </row>
    <row r="744" spans="1:5">
      <c r="A744" s="29" t="s">
        <v>324</v>
      </c>
      <c r="B744" s="29" t="s">
        <v>325</v>
      </c>
      <c r="C744" s="29" t="s">
        <v>705</v>
      </c>
      <c r="D744" s="29" t="s">
        <v>1191</v>
      </c>
      <c r="E744" s="29"/>
    </row>
    <row r="745" spans="1:5">
      <c r="A745" s="29" t="s">
        <v>324</v>
      </c>
      <c r="B745" s="29" t="s">
        <v>325</v>
      </c>
      <c r="C745" s="29" t="s">
        <v>705</v>
      </c>
      <c r="D745" s="29" t="s">
        <v>1074</v>
      </c>
      <c r="E745" s="29"/>
    </row>
    <row r="746" spans="1:5">
      <c r="A746" s="29" t="s">
        <v>324</v>
      </c>
      <c r="B746" s="29" t="s">
        <v>325</v>
      </c>
      <c r="C746" s="29" t="s">
        <v>707</v>
      </c>
      <c r="D746" s="29" t="s">
        <v>1073</v>
      </c>
      <c r="E746" s="29"/>
    </row>
    <row r="747" spans="1:5">
      <c r="A747" s="29" t="s">
        <v>324</v>
      </c>
      <c r="B747" s="29" t="s">
        <v>325</v>
      </c>
      <c r="C747" s="29" t="s">
        <v>707</v>
      </c>
      <c r="D747" s="29" t="s">
        <v>1074</v>
      </c>
      <c r="E747" s="29"/>
    </row>
    <row r="748" spans="1:5">
      <c r="A748" s="29" t="s">
        <v>324</v>
      </c>
      <c r="B748" s="29" t="s">
        <v>325</v>
      </c>
      <c r="C748" s="29" t="s">
        <v>710</v>
      </c>
      <c r="D748" s="29" t="s">
        <v>1073</v>
      </c>
      <c r="E748" s="29"/>
    </row>
    <row r="749" spans="1:5">
      <c r="A749" s="29" t="s">
        <v>324</v>
      </c>
      <c r="B749" s="29" t="s">
        <v>325</v>
      </c>
      <c r="C749" s="29" t="s">
        <v>720</v>
      </c>
      <c r="D749" s="29" t="s">
        <v>1073</v>
      </c>
      <c r="E749" s="29"/>
    </row>
    <row r="750" spans="1:5">
      <c r="A750" s="29" t="s">
        <v>324</v>
      </c>
      <c r="B750" s="29" t="s">
        <v>325</v>
      </c>
      <c r="C750" s="29" t="s">
        <v>726</v>
      </c>
      <c r="D750" s="29" t="s">
        <v>1073</v>
      </c>
      <c r="E750" s="29"/>
    </row>
    <row r="751" spans="1:5">
      <c r="A751" s="29" t="s">
        <v>324</v>
      </c>
      <c r="B751" s="29" t="s">
        <v>325</v>
      </c>
      <c r="C751" s="29" t="s">
        <v>517</v>
      </c>
      <c r="D751" s="29" t="s">
        <v>1075</v>
      </c>
      <c r="E751" s="29"/>
    </row>
    <row r="752" spans="1:5">
      <c r="A752" s="29" t="s">
        <v>324</v>
      </c>
      <c r="B752" s="29" t="s">
        <v>325</v>
      </c>
      <c r="C752" s="29" t="s">
        <v>1438</v>
      </c>
      <c r="D752" s="29" t="s">
        <v>1073</v>
      </c>
      <c r="E752" s="29"/>
    </row>
    <row r="753" spans="1:5">
      <c r="A753" s="29" t="s">
        <v>324</v>
      </c>
      <c r="B753" s="29" t="s">
        <v>325</v>
      </c>
      <c r="C753" s="29" t="s">
        <v>523</v>
      </c>
      <c r="D753" s="29" t="s">
        <v>1098</v>
      </c>
      <c r="E753" s="29"/>
    </row>
    <row r="754" spans="1:5">
      <c r="A754" s="29" t="s">
        <v>324</v>
      </c>
      <c r="B754" s="29" t="s">
        <v>325</v>
      </c>
      <c r="C754" s="29" t="s">
        <v>757</v>
      </c>
      <c r="D754" s="29" t="s">
        <v>1073</v>
      </c>
      <c r="E754" s="29"/>
    </row>
    <row r="755" spans="1:5">
      <c r="A755" s="29" t="s">
        <v>324</v>
      </c>
      <c r="B755" s="29" t="s">
        <v>325</v>
      </c>
      <c r="C755" s="29" t="s">
        <v>761</v>
      </c>
      <c r="D755" s="29" t="s">
        <v>1073</v>
      </c>
      <c r="E755" s="29"/>
    </row>
    <row r="756" spans="1:5">
      <c r="A756" s="29" t="s">
        <v>324</v>
      </c>
      <c r="B756" s="29" t="s">
        <v>325</v>
      </c>
      <c r="C756" s="29" t="s">
        <v>1437</v>
      </c>
      <c r="D756" s="29" t="s">
        <v>1073</v>
      </c>
      <c r="E756" s="29"/>
    </row>
    <row r="757" spans="1:5">
      <c r="A757" s="29" t="s">
        <v>324</v>
      </c>
      <c r="B757" s="29" t="s">
        <v>325</v>
      </c>
      <c r="C757" s="29" t="s">
        <v>776</v>
      </c>
      <c r="D757" s="29" t="s">
        <v>1073</v>
      </c>
      <c r="E757" s="29"/>
    </row>
    <row r="758" spans="1:5">
      <c r="A758" s="29" t="s">
        <v>324</v>
      </c>
      <c r="B758" s="29" t="s">
        <v>325</v>
      </c>
      <c r="C758" s="29" t="s">
        <v>777</v>
      </c>
      <c r="D758" s="29" t="s">
        <v>1436</v>
      </c>
      <c r="E758" s="29"/>
    </row>
    <row r="759" spans="1:5">
      <c r="A759" s="29" t="s">
        <v>324</v>
      </c>
      <c r="B759" s="29" t="s">
        <v>325</v>
      </c>
      <c r="C759" s="29" t="s">
        <v>779</v>
      </c>
      <c r="D759" s="29" t="s">
        <v>1073</v>
      </c>
      <c r="E759" s="29"/>
    </row>
    <row r="760" spans="1:5">
      <c r="A760" s="29" t="s">
        <v>324</v>
      </c>
      <c r="B760" s="29" t="s">
        <v>325</v>
      </c>
      <c r="C760" s="29" t="s">
        <v>782</v>
      </c>
      <c r="D760" s="29" t="s">
        <v>1073</v>
      </c>
      <c r="E760" s="29"/>
    </row>
    <row r="761" spans="1:5">
      <c r="A761" s="29" t="s">
        <v>324</v>
      </c>
      <c r="B761" s="29" t="s">
        <v>325</v>
      </c>
      <c r="C761" s="29" t="s">
        <v>785</v>
      </c>
      <c r="D761" s="29" t="s">
        <v>1073</v>
      </c>
      <c r="E761" s="29"/>
    </row>
    <row r="762" spans="1:5">
      <c r="A762" s="29" t="s">
        <v>324</v>
      </c>
      <c r="B762" s="29" t="s">
        <v>325</v>
      </c>
      <c r="C762" s="29" t="s">
        <v>552</v>
      </c>
      <c r="D762" s="29" t="s">
        <v>1075</v>
      </c>
      <c r="E762" s="29"/>
    </row>
    <row r="763" spans="1:5">
      <c r="A763" s="29" t="s">
        <v>324</v>
      </c>
      <c r="B763" s="29" t="s">
        <v>325</v>
      </c>
      <c r="C763" s="29" t="s">
        <v>827</v>
      </c>
      <c r="D763" s="29" t="s">
        <v>1073</v>
      </c>
      <c r="E763" s="29"/>
    </row>
    <row r="764" spans="1:5">
      <c r="A764" s="29" t="s">
        <v>324</v>
      </c>
      <c r="B764" s="29" t="s">
        <v>325</v>
      </c>
      <c r="C764" s="29" t="s">
        <v>830</v>
      </c>
      <c r="D764" s="29" t="s">
        <v>1073</v>
      </c>
      <c r="E764" s="29"/>
    </row>
    <row r="765" spans="1:5">
      <c r="A765" s="29" t="s">
        <v>324</v>
      </c>
      <c r="B765" s="29" t="s">
        <v>325</v>
      </c>
      <c r="C765" s="29" t="s">
        <v>833</v>
      </c>
      <c r="D765" s="29" t="s">
        <v>1073</v>
      </c>
      <c r="E765" s="29"/>
    </row>
    <row r="766" spans="1:5">
      <c r="A766" s="29" t="s">
        <v>324</v>
      </c>
      <c r="B766" s="29" t="s">
        <v>325</v>
      </c>
      <c r="C766" s="29" t="s">
        <v>858</v>
      </c>
      <c r="D766" s="29" t="s">
        <v>1073</v>
      </c>
      <c r="E766" s="29"/>
    </row>
    <row r="767" spans="1:5">
      <c r="A767" s="29" t="s">
        <v>324</v>
      </c>
      <c r="B767" s="29" t="s">
        <v>325</v>
      </c>
      <c r="C767" s="29" t="s">
        <v>864</v>
      </c>
      <c r="D767" s="29" t="s">
        <v>1073</v>
      </c>
      <c r="E767" s="29"/>
    </row>
    <row r="768" spans="1:5">
      <c r="A768" s="29" t="s">
        <v>324</v>
      </c>
      <c r="B768" s="29" t="s">
        <v>325</v>
      </c>
      <c r="C768" s="29" t="s">
        <v>864</v>
      </c>
      <c r="D768" s="29" t="s">
        <v>1074</v>
      </c>
      <c r="E768" s="29"/>
    </row>
    <row r="769" spans="1:5">
      <c r="A769" s="29" t="s">
        <v>324</v>
      </c>
      <c r="B769" s="29" t="s">
        <v>325</v>
      </c>
      <c r="C769" s="29" t="s">
        <v>868</v>
      </c>
      <c r="D769" s="29" t="s">
        <v>1074</v>
      </c>
      <c r="E769" s="29"/>
    </row>
    <row r="770" spans="1:5">
      <c r="A770" s="29" t="s">
        <v>324</v>
      </c>
      <c r="B770" s="29" t="s">
        <v>325</v>
      </c>
      <c r="C770" s="29" t="s">
        <v>917</v>
      </c>
      <c r="D770" s="29" t="s">
        <v>1073</v>
      </c>
      <c r="E770" s="29"/>
    </row>
    <row r="771" spans="1:5">
      <c r="A771" s="29" t="s">
        <v>324</v>
      </c>
      <c r="B771" s="29" t="s">
        <v>325</v>
      </c>
      <c r="C771" s="29" t="s">
        <v>920</v>
      </c>
      <c r="D771" s="29" t="s">
        <v>1074</v>
      </c>
      <c r="E771" s="29"/>
    </row>
    <row r="772" spans="1:5">
      <c r="A772" s="29" t="s">
        <v>324</v>
      </c>
      <c r="B772" s="29" t="s">
        <v>325</v>
      </c>
      <c r="C772" s="29" t="s">
        <v>566</v>
      </c>
      <c r="D772" s="29" t="s">
        <v>1073</v>
      </c>
      <c r="E772" s="29"/>
    </row>
    <row r="773" spans="1:5">
      <c r="A773" s="29" t="s">
        <v>324</v>
      </c>
      <c r="B773" s="29" t="s">
        <v>325</v>
      </c>
      <c r="C773" s="29" t="s">
        <v>1282</v>
      </c>
      <c r="D773" s="29" t="s">
        <v>1073</v>
      </c>
      <c r="E773" s="29"/>
    </row>
    <row r="774" spans="1:5">
      <c r="A774" s="29" t="s">
        <v>324</v>
      </c>
      <c r="B774" s="29" t="s">
        <v>325</v>
      </c>
      <c r="C774" s="29" t="s">
        <v>574</v>
      </c>
      <c r="D774" s="29" t="s">
        <v>1074</v>
      </c>
      <c r="E774" s="29"/>
    </row>
    <row r="775" spans="1:5">
      <c r="A775" s="29" t="s">
        <v>324</v>
      </c>
      <c r="B775" s="29" t="s">
        <v>325</v>
      </c>
      <c r="C775" s="29" t="s">
        <v>1435</v>
      </c>
      <c r="D775" s="29" t="s">
        <v>1074</v>
      </c>
      <c r="E775" s="29"/>
    </row>
    <row r="776" spans="1:5">
      <c r="A776" s="29" t="s">
        <v>324</v>
      </c>
      <c r="B776" s="29" t="s">
        <v>325</v>
      </c>
      <c r="C776" s="29" t="s">
        <v>1002</v>
      </c>
      <c r="D776" s="29" t="s">
        <v>1073</v>
      </c>
      <c r="E776" s="29"/>
    </row>
    <row r="777" spans="1:5">
      <c r="A777" s="29" t="s">
        <v>324</v>
      </c>
      <c r="B777" s="29" t="s">
        <v>325</v>
      </c>
      <c r="C777" s="29" t="s">
        <v>1020</v>
      </c>
      <c r="D777" s="29" t="s">
        <v>1073</v>
      </c>
      <c r="E777" s="29"/>
    </row>
    <row r="778" spans="1:5">
      <c r="A778" s="29" t="s">
        <v>324</v>
      </c>
      <c r="B778" s="29" t="s">
        <v>325</v>
      </c>
      <c r="C778" s="29" t="s">
        <v>1042</v>
      </c>
      <c r="D778" s="29" t="s">
        <v>1074</v>
      </c>
      <c r="E778" s="29"/>
    </row>
    <row r="779" spans="1:5">
      <c r="A779" s="29" t="s">
        <v>326</v>
      </c>
      <c r="B779" s="29" t="s">
        <v>327</v>
      </c>
      <c r="C779" s="29" t="s">
        <v>1434</v>
      </c>
      <c r="D779" s="29" t="s">
        <v>1073</v>
      </c>
      <c r="E779" s="29"/>
    </row>
    <row r="780" spans="1:5">
      <c r="A780" s="29" t="s">
        <v>326</v>
      </c>
      <c r="B780" s="29" t="s">
        <v>327</v>
      </c>
      <c r="C780" s="29" t="s">
        <v>1433</v>
      </c>
      <c r="D780" s="29" t="s">
        <v>1073</v>
      </c>
      <c r="E780" s="29"/>
    </row>
    <row r="781" spans="1:5">
      <c r="A781" s="29" t="s">
        <v>326</v>
      </c>
      <c r="B781" s="29" t="s">
        <v>327</v>
      </c>
      <c r="C781" s="29" t="s">
        <v>726</v>
      </c>
      <c r="D781" s="29" t="s">
        <v>1073</v>
      </c>
      <c r="E781" s="29"/>
    </row>
    <row r="782" spans="1:5">
      <c r="A782" s="29" t="s">
        <v>326</v>
      </c>
      <c r="B782" s="29" t="s">
        <v>327</v>
      </c>
      <c r="C782" s="29" t="s">
        <v>1424</v>
      </c>
      <c r="D782" s="29" t="s">
        <v>1073</v>
      </c>
      <c r="E782" s="29"/>
    </row>
    <row r="783" spans="1:5">
      <c r="A783" s="29" t="s">
        <v>326</v>
      </c>
      <c r="B783" s="29" t="s">
        <v>327</v>
      </c>
      <c r="C783" s="29" t="s">
        <v>539</v>
      </c>
      <c r="D783" s="29" t="s">
        <v>1073</v>
      </c>
      <c r="E783" s="29"/>
    </row>
    <row r="784" spans="1:5">
      <c r="A784" s="29" t="s">
        <v>326</v>
      </c>
      <c r="B784" s="29" t="s">
        <v>327</v>
      </c>
      <c r="C784" s="29" t="s">
        <v>539</v>
      </c>
      <c r="D784" s="29" t="s">
        <v>1074</v>
      </c>
      <c r="E784" s="29"/>
    </row>
    <row r="785" spans="1:5">
      <c r="A785" s="29" t="s">
        <v>326</v>
      </c>
      <c r="B785" s="29" t="s">
        <v>327</v>
      </c>
      <c r="C785" s="29" t="s">
        <v>1432</v>
      </c>
      <c r="D785" s="29" t="s">
        <v>1073</v>
      </c>
      <c r="E785" s="29"/>
    </row>
    <row r="786" spans="1:5">
      <c r="A786" s="29" t="s">
        <v>326</v>
      </c>
      <c r="B786" s="29" t="s">
        <v>327</v>
      </c>
      <c r="C786" s="29" t="s">
        <v>1432</v>
      </c>
      <c r="D786" s="29" t="s">
        <v>1074</v>
      </c>
      <c r="E786" s="29"/>
    </row>
    <row r="787" spans="1:5">
      <c r="A787" s="29" t="s">
        <v>326</v>
      </c>
      <c r="B787" s="29" t="s">
        <v>327</v>
      </c>
      <c r="C787" s="29" t="s">
        <v>796</v>
      </c>
      <c r="D787" s="29" t="s">
        <v>1073</v>
      </c>
      <c r="E787" s="29"/>
    </row>
    <row r="788" spans="1:5">
      <c r="A788" s="29" t="s">
        <v>326</v>
      </c>
      <c r="B788" s="29" t="s">
        <v>327</v>
      </c>
      <c r="C788" s="29" t="s">
        <v>796</v>
      </c>
      <c r="D788" s="29" t="s">
        <v>1093</v>
      </c>
      <c r="E788" s="29"/>
    </row>
    <row r="789" spans="1:5">
      <c r="A789" s="29" t="s">
        <v>326</v>
      </c>
      <c r="B789" s="29" t="s">
        <v>327</v>
      </c>
      <c r="C789" s="29" t="s">
        <v>796</v>
      </c>
      <c r="D789" s="29" t="s">
        <v>1074</v>
      </c>
      <c r="E789" s="29"/>
    </row>
    <row r="790" spans="1:5">
      <c r="A790" s="29" t="s">
        <v>326</v>
      </c>
      <c r="B790" s="29" t="s">
        <v>327</v>
      </c>
      <c r="C790" s="29" t="s">
        <v>1389</v>
      </c>
      <c r="D790" s="29" t="s">
        <v>1073</v>
      </c>
      <c r="E790" s="29"/>
    </row>
    <row r="791" spans="1:5">
      <c r="A791" s="29" t="s">
        <v>326</v>
      </c>
      <c r="B791" s="29" t="s">
        <v>327</v>
      </c>
      <c r="C791" s="29" t="s">
        <v>1431</v>
      </c>
      <c r="D791" s="29" t="s">
        <v>1175</v>
      </c>
      <c r="E791" s="29"/>
    </row>
    <row r="792" spans="1:5">
      <c r="A792" s="29" t="s">
        <v>326</v>
      </c>
      <c r="B792" s="29" t="s">
        <v>327</v>
      </c>
      <c r="C792" s="29" t="s">
        <v>1430</v>
      </c>
      <c r="D792" s="29" t="s">
        <v>1073</v>
      </c>
      <c r="E792" s="29"/>
    </row>
    <row r="793" spans="1:5">
      <c r="A793" s="29" t="s">
        <v>326</v>
      </c>
      <c r="B793" s="29" t="s">
        <v>327</v>
      </c>
      <c r="C793" s="29" t="s">
        <v>1429</v>
      </c>
      <c r="D793" s="29" t="s">
        <v>1073</v>
      </c>
      <c r="E793" s="29"/>
    </row>
    <row r="794" spans="1:5">
      <c r="A794" s="29" t="s">
        <v>326</v>
      </c>
      <c r="B794" s="29" t="s">
        <v>327</v>
      </c>
      <c r="C794" s="29" t="s">
        <v>1351</v>
      </c>
      <c r="D794" s="29" t="s">
        <v>1073</v>
      </c>
      <c r="E794" s="29"/>
    </row>
    <row r="795" spans="1:5">
      <c r="A795" s="29" t="s">
        <v>326</v>
      </c>
      <c r="B795" s="29" t="s">
        <v>327</v>
      </c>
      <c r="C795" s="29" t="s">
        <v>1427</v>
      </c>
      <c r="D795" s="29" t="s">
        <v>1073</v>
      </c>
      <c r="E795" s="29"/>
    </row>
    <row r="796" spans="1:5">
      <c r="A796" s="29" t="s">
        <v>326</v>
      </c>
      <c r="B796" s="29" t="s">
        <v>327</v>
      </c>
      <c r="C796" s="29" t="s">
        <v>1426</v>
      </c>
      <c r="D796" s="29" t="s">
        <v>1073</v>
      </c>
      <c r="E796" s="29"/>
    </row>
    <row r="797" spans="1:5">
      <c r="A797" s="29" t="s">
        <v>326</v>
      </c>
      <c r="B797" s="29" t="s">
        <v>327</v>
      </c>
      <c r="C797" s="29" t="s">
        <v>1425</v>
      </c>
      <c r="D797" s="29" t="s">
        <v>1074</v>
      </c>
      <c r="E797" s="29"/>
    </row>
    <row r="798" spans="1:5">
      <c r="A798" s="29" t="s">
        <v>326</v>
      </c>
      <c r="B798" s="29" t="s">
        <v>327</v>
      </c>
      <c r="C798" s="29" t="s">
        <v>1024</v>
      </c>
      <c r="D798" s="29" t="s">
        <v>1091</v>
      </c>
      <c r="E798" s="29"/>
    </row>
    <row r="799" spans="1:5">
      <c r="A799" s="29" t="s">
        <v>326</v>
      </c>
      <c r="B799" s="29" t="s">
        <v>327</v>
      </c>
      <c r="C799" s="29" t="s">
        <v>1024</v>
      </c>
      <c r="D799" s="29" t="s">
        <v>1093</v>
      </c>
      <c r="E799" s="29"/>
    </row>
    <row r="800" spans="1:5">
      <c r="A800" s="29" t="s">
        <v>326</v>
      </c>
      <c r="B800" s="29" t="s">
        <v>327</v>
      </c>
      <c r="C800" s="29" t="s">
        <v>1054</v>
      </c>
      <c r="D800" s="29" t="s">
        <v>1074</v>
      </c>
      <c r="E800" s="29"/>
    </row>
    <row r="801" spans="1:5">
      <c r="A801" s="29" t="s">
        <v>328</v>
      </c>
      <c r="B801" s="29" t="s">
        <v>329</v>
      </c>
      <c r="C801" s="29" t="s">
        <v>652</v>
      </c>
      <c r="D801" s="29" t="s">
        <v>1101</v>
      </c>
      <c r="E801" s="29"/>
    </row>
    <row r="802" spans="1:5">
      <c r="A802" s="29" t="s">
        <v>328</v>
      </c>
      <c r="B802" s="29" t="s">
        <v>329</v>
      </c>
      <c r="C802" s="29" t="s">
        <v>1744</v>
      </c>
      <c r="D802" s="29" t="s">
        <v>1398</v>
      </c>
      <c r="E802" s="29"/>
    </row>
    <row r="803" spans="1:5">
      <c r="A803" s="29" t="s">
        <v>328</v>
      </c>
      <c r="B803" s="29" t="s">
        <v>329</v>
      </c>
      <c r="C803" s="29" t="s">
        <v>1745</v>
      </c>
      <c r="D803" s="29" t="s">
        <v>1074</v>
      </c>
      <c r="E803" s="29"/>
    </row>
    <row r="804" spans="1:5">
      <c r="A804" s="29" t="s">
        <v>328</v>
      </c>
      <c r="B804" s="29" t="s">
        <v>329</v>
      </c>
      <c r="C804" s="29" t="s">
        <v>1746</v>
      </c>
      <c r="D804" s="29" t="s">
        <v>1703</v>
      </c>
      <c r="E804" s="29"/>
    </row>
    <row r="805" spans="1:5">
      <c r="A805" s="29" t="s">
        <v>328</v>
      </c>
      <c r="B805" s="29" t="s">
        <v>329</v>
      </c>
      <c r="C805" s="29" t="s">
        <v>1747</v>
      </c>
      <c r="D805" s="29" t="s">
        <v>1398</v>
      </c>
      <c r="E805" s="29"/>
    </row>
    <row r="806" spans="1:5">
      <c r="A806" s="29" t="s">
        <v>328</v>
      </c>
      <c r="B806" s="29" t="s">
        <v>329</v>
      </c>
      <c r="C806" s="29" t="s">
        <v>1167</v>
      </c>
      <c r="D806" s="29" t="s">
        <v>1073</v>
      </c>
      <c r="E806" s="29"/>
    </row>
    <row r="807" spans="1:5">
      <c r="A807" s="29" t="s">
        <v>328</v>
      </c>
      <c r="B807" s="29" t="s">
        <v>329</v>
      </c>
      <c r="C807" s="29" t="s">
        <v>1748</v>
      </c>
      <c r="D807" s="29" t="s">
        <v>1398</v>
      </c>
      <c r="E807" s="29"/>
    </row>
    <row r="808" spans="1:5">
      <c r="A808" s="29" t="s">
        <v>328</v>
      </c>
      <c r="B808" s="29" t="s">
        <v>329</v>
      </c>
      <c r="C808" s="29" t="s">
        <v>1749</v>
      </c>
      <c r="D808" s="29" t="s">
        <v>1398</v>
      </c>
      <c r="E808" s="29"/>
    </row>
    <row r="809" spans="1:5">
      <c r="A809" s="29" t="s">
        <v>328</v>
      </c>
      <c r="B809" s="29" t="s">
        <v>329</v>
      </c>
      <c r="C809" s="29" t="s">
        <v>1750</v>
      </c>
      <c r="D809" s="29" t="s">
        <v>1080</v>
      </c>
      <c r="E809" s="29"/>
    </row>
    <row r="810" spans="1:5">
      <c r="A810" s="29" t="s">
        <v>328</v>
      </c>
      <c r="B810" s="29" t="s">
        <v>329</v>
      </c>
      <c r="C810" s="29" t="s">
        <v>514</v>
      </c>
      <c r="D810" s="29" t="s">
        <v>1075</v>
      </c>
      <c r="E810" s="29"/>
    </row>
    <row r="811" spans="1:5">
      <c r="A811" s="29" t="s">
        <v>328</v>
      </c>
      <c r="B811" s="29" t="s">
        <v>329</v>
      </c>
      <c r="C811" s="29" t="s">
        <v>524</v>
      </c>
      <c r="D811" s="29" t="s">
        <v>1074</v>
      </c>
      <c r="E811" s="29"/>
    </row>
    <row r="812" spans="1:5">
      <c r="A812" s="29" t="s">
        <v>328</v>
      </c>
      <c r="B812" s="29" t="s">
        <v>329</v>
      </c>
      <c r="C812" s="29" t="s">
        <v>1424</v>
      </c>
      <c r="D812" s="29" t="s">
        <v>1073</v>
      </c>
      <c r="E812" s="29"/>
    </row>
    <row r="813" spans="1:5">
      <c r="A813" s="29" t="s">
        <v>328</v>
      </c>
      <c r="B813" s="29" t="s">
        <v>329</v>
      </c>
      <c r="C813" s="29" t="s">
        <v>1423</v>
      </c>
      <c r="D813" s="29" t="s">
        <v>1073</v>
      </c>
      <c r="E813" s="29"/>
    </row>
    <row r="814" spans="1:5">
      <c r="A814" s="29" t="s">
        <v>328</v>
      </c>
      <c r="B814" s="29" t="s">
        <v>329</v>
      </c>
      <c r="C814" s="29" t="s">
        <v>797</v>
      </c>
      <c r="D814" s="29" t="s">
        <v>1073</v>
      </c>
      <c r="E814" s="29"/>
    </row>
    <row r="815" spans="1:5">
      <c r="A815" s="29" t="s">
        <v>328</v>
      </c>
      <c r="B815" s="29" t="s">
        <v>329</v>
      </c>
      <c r="C815" s="29" t="s">
        <v>1164</v>
      </c>
      <c r="D815" s="29" t="s">
        <v>1077</v>
      </c>
      <c r="E815" s="29"/>
    </row>
    <row r="816" spans="1:5">
      <c r="A816" s="29" t="s">
        <v>328</v>
      </c>
      <c r="B816" s="29" t="s">
        <v>329</v>
      </c>
      <c r="C816" s="29" t="s">
        <v>821</v>
      </c>
      <c r="D816" s="29" t="s">
        <v>1073</v>
      </c>
      <c r="E816" s="29"/>
    </row>
    <row r="817" spans="1:5">
      <c r="A817" s="29" t="s">
        <v>328</v>
      </c>
      <c r="B817" s="29" t="s">
        <v>329</v>
      </c>
      <c r="C817" s="29" t="s">
        <v>866</v>
      </c>
      <c r="D817" s="29" t="s">
        <v>1073</v>
      </c>
      <c r="E817" s="29"/>
    </row>
    <row r="818" spans="1:5">
      <c r="A818" s="29" t="s">
        <v>328</v>
      </c>
      <c r="B818" s="29" t="s">
        <v>329</v>
      </c>
      <c r="C818" s="29" t="s">
        <v>873</v>
      </c>
      <c r="D818" s="29" t="s">
        <v>1073</v>
      </c>
      <c r="E818" s="29"/>
    </row>
    <row r="819" spans="1:5">
      <c r="A819" s="29" t="s">
        <v>328</v>
      </c>
      <c r="B819" s="29" t="s">
        <v>329</v>
      </c>
      <c r="C819" s="29" t="s">
        <v>1421</v>
      </c>
      <c r="D819" s="29" t="s">
        <v>1093</v>
      </c>
      <c r="E819" s="29"/>
    </row>
    <row r="820" spans="1:5">
      <c r="A820" s="29" t="s">
        <v>328</v>
      </c>
      <c r="B820" s="29" t="s">
        <v>329</v>
      </c>
      <c r="C820" s="29" t="s">
        <v>1420</v>
      </c>
      <c r="D820" s="29" t="s">
        <v>1073</v>
      </c>
      <c r="E820" s="29"/>
    </row>
    <row r="821" spans="1:5">
      <c r="A821" s="29" t="s">
        <v>328</v>
      </c>
      <c r="B821" s="29" t="s">
        <v>329</v>
      </c>
      <c r="C821" s="29" t="s">
        <v>1419</v>
      </c>
      <c r="D821" s="29" t="s">
        <v>1074</v>
      </c>
      <c r="E821" s="29"/>
    </row>
    <row r="822" spans="1:5">
      <c r="A822" s="29" t="s">
        <v>328</v>
      </c>
      <c r="B822" s="29" t="s">
        <v>329</v>
      </c>
      <c r="C822" s="29" t="s">
        <v>1418</v>
      </c>
      <c r="D822" s="29" t="s">
        <v>1073</v>
      </c>
      <c r="E822" s="29"/>
    </row>
    <row r="823" spans="1:5">
      <c r="A823" s="29" t="s">
        <v>328</v>
      </c>
      <c r="B823" s="29" t="s">
        <v>329</v>
      </c>
      <c r="C823" s="29" t="s">
        <v>1418</v>
      </c>
      <c r="D823" s="29" t="s">
        <v>1093</v>
      </c>
      <c r="E823" s="29"/>
    </row>
    <row r="824" spans="1:5">
      <c r="A824" s="29" t="s">
        <v>328</v>
      </c>
      <c r="B824" s="29" t="s">
        <v>329</v>
      </c>
      <c r="C824" s="29" t="s">
        <v>987</v>
      </c>
      <c r="D824" s="29" t="s">
        <v>1074</v>
      </c>
      <c r="E824" s="29"/>
    </row>
    <row r="825" spans="1:5">
      <c r="A825" s="29" t="s">
        <v>328</v>
      </c>
      <c r="B825" s="29" t="s">
        <v>329</v>
      </c>
      <c r="C825" s="29" t="s">
        <v>1004</v>
      </c>
      <c r="D825" s="29" t="s">
        <v>1074</v>
      </c>
      <c r="E825" s="29"/>
    </row>
    <row r="826" spans="1:5">
      <c r="A826" s="29" t="s">
        <v>328</v>
      </c>
      <c r="B826" s="29" t="s">
        <v>329</v>
      </c>
      <c r="C826" s="29" t="s">
        <v>1416</v>
      </c>
      <c r="D826" s="29" t="s">
        <v>1095</v>
      </c>
      <c r="E826" s="29"/>
    </row>
    <row r="827" spans="1:5">
      <c r="A827" s="29" t="s">
        <v>330</v>
      </c>
      <c r="B827" s="29" t="s">
        <v>331</v>
      </c>
      <c r="C827" s="29" t="s">
        <v>1415</v>
      </c>
      <c r="D827" s="29" t="s">
        <v>1095</v>
      </c>
      <c r="E827" s="29"/>
    </row>
    <row r="828" spans="1:5">
      <c r="A828" s="29" t="s">
        <v>330</v>
      </c>
      <c r="B828" s="29" t="s">
        <v>331</v>
      </c>
      <c r="C828" s="29" t="s">
        <v>1414</v>
      </c>
      <c r="D828" s="29" t="s">
        <v>1175</v>
      </c>
      <c r="E828" s="29"/>
    </row>
    <row r="829" spans="1:5">
      <c r="A829" s="29" t="s">
        <v>330</v>
      </c>
      <c r="B829" s="29" t="s">
        <v>331</v>
      </c>
      <c r="C829" s="29" t="s">
        <v>1413</v>
      </c>
      <c r="D829" s="29" t="s">
        <v>1073</v>
      </c>
      <c r="E829" s="29">
        <v>30</v>
      </c>
    </row>
    <row r="830" spans="1:5">
      <c r="A830" s="29" t="s">
        <v>330</v>
      </c>
      <c r="B830" s="29" t="s">
        <v>331</v>
      </c>
      <c r="C830" s="29" t="s">
        <v>526</v>
      </c>
      <c r="D830" s="29" t="s">
        <v>1075</v>
      </c>
      <c r="E830" s="29"/>
    </row>
    <row r="831" spans="1:5">
      <c r="A831" s="29" t="s">
        <v>330</v>
      </c>
      <c r="B831" s="29" t="s">
        <v>331</v>
      </c>
      <c r="C831" s="29" t="s">
        <v>1412</v>
      </c>
      <c r="D831" s="29" t="s">
        <v>1073</v>
      </c>
      <c r="E831" s="29"/>
    </row>
    <row r="832" spans="1:5">
      <c r="A832" s="29" t="s">
        <v>330</v>
      </c>
      <c r="B832" s="29" t="s">
        <v>331</v>
      </c>
      <c r="C832" s="29" t="s">
        <v>1411</v>
      </c>
      <c r="D832" s="29" t="s">
        <v>1073</v>
      </c>
      <c r="E832" s="29"/>
    </row>
    <row r="833" spans="1:5">
      <c r="A833" s="29" t="s">
        <v>330</v>
      </c>
      <c r="B833" s="29" t="s">
        <v>331</v>
      </c>
      <c r="C833" s="29" t="s">
        <v>539</v>
      </c>
      <c r="D833" s="29" t="s">
        <v>1075</v>
      </c>
      <c r="E833" s="29"/>
    </row>
    <row r="834" spans="1:5">
      <c r="A834" s="29" t="s">
        <v>330</v>
      </c>
      <c r="B834" s="29" t="s">
        <v>331</v>
      </c>
      <c r="C834" s="29" t="s">
        <v>540</v>
      </c>
      <c r="D834" s="29" t="s">
        <v>1075</v>
      </c>
      <c r="E834" s="29"/>
    </row>
    <row r="835" spans="1:5">
      <c r="A835" s="29" t="s">
        <v>330</v>
      </c>
      <c r="B835" s="29" t="s">
        <v>331</v>
      </c>
      <c r="C835" s="29" t="s">
        <v>541</v>
      </c>
      <c r="D835" s="29" t="s">
        <v>1075</v>
      </c>
      <c r="E835" s="29"/>
    </row>
    <row r="836" spans="1:5">
      <c r="A836" s="29" t="s">
        <v>330</v>
      </c>
      <c r="B836" s="29" t="s">
        <v>331</v>
      </c>
      <c r="C836" s="29" t="s">
        <v>1410</v>
      </c>
      <c r="D836" s="29" t="s">
        <v>1073</v>
      </c>
      <c r="E836" s="29"/>
    </row>
    <row r="837" spans="1:5">
      <c r="A837" s="29" t="s">
        <v>330</v>
      </c>
      <c r="B837" s="29" t="s">
        <v>331</v>
      </c>
      <c r="C837" s="29" t="s">
        <v>562</v>
      </c>
      <c r="D837" s="29" t="s">
        <v>1073</v>
      </c>
      <c r="E837" s="29"/>
    </row>
    <row r="838" spans="1:5">
      <c r="A838" s="29" t="s">
        <v>330</v>
      </c>
      <c r="B838" s="29" t="s">
        <v>331</v>
      </c>
      <c r="C838" s="29" t="s">
        <v>933</v>
      </c>
      <c r="D838" s="29" t="s">
        <v>1073</v>
      </c>
      <c r="E838" s="29"/>
    </row>
    <row r="839" spans="1:5">
      <c r="A839" s="29" t="s">
        <v>330</v>
      </c>
      <c r="B839" s="29" t="s">
        <v>331</v>
      </c>
      <c r="C839" s="29" t="s">
        <v>933</v>
      </c>
      <c r="D839" s="29" t="s">
        <v>1074</v>
      </c>
      <c r="E839" s="29"/>
    </row>
    <row r="840" spans="1:5">
      <c r="A840" s="29" t="s">
        <v>330</v>
      </c>
      <c r="B840" s="29" t="s">
        <v>331</v>
      </c>
      <c r="C840" s="29" t="s">
        <v>1409</v>
      </c>
      <c r="D840" s="29" t="s">
        <v>1074</v>
      </c>
      <c r="E840" s="29"/>
    </row>
    <row r="841" spans="1:5">
      <c r="A841" s="29" t="s">
        <v>330</v>
      </c>
      <c r="B841" s="29" t="s">
        <v>331</v>
      </c>
      <c r="C841" s="29" t="s">
        <v>1408</v>
      </c>
      <c r="D841" s="29" t="s">
        <v>1073</v>
      </c>
      <c r="E841" s="29"/>
    </row>
    <row r="842" spans="1:5">
      <c r="A842" s="29" t="s">
        <v>330</v>
      </c>
      <c r="B842" s="29" t="s">
        <v>331</v>
      </c>
      <c r="C842" s="29" t="s">
        <v>576</v>
      </c>
      <c r="D842" s="29" t="s">
        <v>1073</v>
      </c>
      <c r="E842" s="29"/>
    </row>
    <row r="843" spans="1:5">
      <c r="A843" s="29" t="s">
        <v>332</v>
      </c>
      <c r="B843" s="29" t="s">
        <v>333</v>
      </c>
      <c r="C843" s="29" t="s">
        <v>1751</v>
      </c>
      <c r="D843" s="29" t="s">
        <v>1398</v>
      </c>
      <c r="E843" s="29"/>
    </row>
    <row r="844" spans="1:5">
      <c r="A844" s="29" t="s">
        <v>332</v>
      </c>
      <c r="B844" s="29" t="s">
        <v>333</v>
      </c>
      <c r="C844" s="29" t="s">
        <v>1162</v>
      </c>
      <c r="D844" s="29" t="s">
        <v>1073</v>
      </c>
      <c r="E844" s="29"/>
    </row>
    <row r="845" spans="1:5">
      <c r="A845" s="29" t="s">
        <v>332</v>
      </c>
      <c r="B845" s="29" t="s">
        <v>333</v>
      </c>
      <c r="C845" s="29" t="s">
        <v>812</v>
      </c>
      <c r="D845" s="29" t="s">
        <v>1074</v>
      </c>
      <c r="E845" s="29"/>
    </row>
    <row r="846" spans="1:5">
      <c r="A846" s="29" t="s">
        <v>332</v>
      </c>
      <c r="B846" s="29" t="s">
        <v>333</v>
      </c>
      <c r="C846" s="29" t="s">
        <v>553</v>
      </c>
      <c r="D846" s="29" t="s">
        <v>1101</v>
      </c>
      <c r="E846" s="29"/>
    </row>
    <row r="847" spans="1:5">
      <c r="A847" s="29" t="s">
        <v>332</v>
      </c>
      <c r="B847" s="29" t="s">
        <v>333</v>
      </c>
      <c r="C847" s="29" t="s">
        <v>1752</v>
      </c>
      <c r="D847" s="29" t="s">
        <v>1074</v>
      </c>
      <c r="E847" s="29"/>
    </row>
    <row r="848" spans="1:5">
      <c r="A848" s="29" t="s">
        <v>332</v>
      </c>
      <c r="B848" s="29" t="s">
        <v>333</v>
      </c>
      <c r="C848" s="29" t="s">
        <v>1407</v>
      </c>
      <c r="D848" s="29" t="s">
        <v>1073</v>
      </c>
      <c r="E848" s="29"/>
    </row>
    <row r="849" spans="1:5">
      <c r="A849" s="29" t="s">
        <v>332</v>
      </c>
      <c r="B849" s="29" t="s">
        <v>333</v>
      </c>
      <c r="C849" s="29" t="s">
        <v>1406</v>
      </c>
      <c r="D849" s="29" t="s">
        <v>1074</v>
      </c>
      <c r="E849" s="29"/>
    </row>
    <row r="850" spans="1:5">
      <c r="A850" s="29" t="s">
        <v>332</v>
      </c>
      <c r="B850" s="29" t="s">
        <v>333</v>
      </c>
      <c r="C850" s="29" t="s">
        <v>1405</v>
      </c>
      <c r="D850" s="29" t="s">
        <v>1073</v>
      </c>
      <c r="E850" s="29"/>
    </row>
    <row r="851" spans="1:5">
      <c r="A851" s="29" t="s">
        <v>332</v>
      </c>
      <c r="B851" s="29" t="s">
        <v>333</v>
      </c>
      <c r="C851" s="29" t="s">
        <v>1027</v>
      </c>
      <c r="D851" s="29" t="s">
        <v>1073</v>
      </c>
      <c r="E851" s="29"/>
    </row>
    <row r="852" spans="1:5">
      <c r="A852" s="29" t="s">
        <v>332</v>
      </c>
      <c r="B852" s="29" t="s">
        <v>333</v>
      </c>
      <c r="C852" s="29" t="s">
        <v>1059</v>
      </c>
      <c r="D852" s="29" t="s">
        <v>1073</v>
      </c>
      <c r="E852" s="29"/>
    </row>
    <row r="853" spans="1:5">
      <c r="A853" s="29" t="s">
        <v>334</v>
      </c>
      <c r="B853" s="29" t="s">
        <v>335</v>
      </c>
      <c r="C853" s="29" t="s">
        <v>1298</v>
      </c>
      <c r="D853" s="29" t="s">
        <v>1073</v>
      </c>
      <c r="E853" s="29"/>
    </row>
    <row r="854" spans="1:5">
      <c r="A854" s="29" t="s">
        <v>334</v>
      </c>
      <c r="B854" s="29" t="s">
        <v>335</v>
      </c>
      <c r="C854" s="29" t="s">
        <v>1404</v>
      </c>
      <c r="D854" s="29" t="s">
        <v>1073</v>
      </c>
      <c r="E854" s="29"/>
    </row>
    <row r="855" spans="1:5">
      <c r="A855" s="29" t="s">
        <v>334</v>
      </c>
      <c r="B855" s="29" t="s">
        <v>335</v>
      </c>
      <c r="C855" s="29" t="s">
        <v>821</v>
      </c>
      <c r="D855" s="29" t="s">
        <v>1753</v>
      </c>
      <c r="E855" s="29"/>
    </row>
    <row r="856" spans="1:5">
      <c r="A856" s="29" t="s">
        <v>334</v>
      </c>
      <c r="B856" s="29" t="s">
        <v>335</v>
      </c>
      <c r="C856" s="29" t="s">
        <v>1403</v>
      </c>
      <c r="D856" s="29" t="s">
        <v>1095</v>
      </c>
      <c r="E856" s="29"/>
    </row>
    <row r="857" spans="1:5">
      <c r="A857" s="29" t="s">
        <v>334</v>
      </c>
      <c r="B857" s="29" t="s">
        <v>335</v>
      </c>
      <c r="C857" s="29" t="s">
        <v>1402</v>
      </c>
      <c r="D857" s="29" t="s">
        <v>1073</v>
      </c>
      <c r="E857" s="29"/>
    </row>
    <row r="858" spans="1:5">
      <c r="A858" s="29" t="s">
        <v>334</v>
      </c>
      <c r="B858" s="29" t="s">
        <v>335</v>
      </c>
      <c r="C858" s="29" t="s">
        <v>964</v>
      </c>
      <c r="D858" s="29" t="s">
        <v>1073</v>
      </c>
      <c r="E858" s="29"/>
    </row>
    <row r="859" spans="1:5">
      <c r="A859" s="29" t="s">
        <v>334</v>
      </c>
      <c r="B859" s="29" t="s">
        <v>335</v>
      </c>
      <c r="C859" s="29" t="s">
        <v>965</v>
      </c>
      <c r="D859" s="29" t="s">
        <v>1074</v>
      </c>
      <c r="E859" s="29"/>
    </row>
    <row r="860" spans="1:5">
      <c r="A860" s="29" t="s">
        <v>334</v>
      </c>
      <c r="B860" s="29" t="s">
        <v>335</v>
      </c>
      <c r="C860" s="29" t="s">
        <v>1401</v>
      </c>
      <c r="D860" s="29" t="s">
        <v>1073</v>
      </c>
      <c r="E860" s="29"/>
    </row>
    <row r="861" spans="1:5">
      <c r="A861" s="29" t="s">
        <v>334</v>
      </c>
      <c r="B861" s="29" t="s">
        <v>335</v>
      </c>
      <c r="C861" s="29" t="s">
        <v>576</v>
      </c>
      <c r="D861" s="29" t="s">
        <v>1073</v>
      </c>
      <c r="E861" s="29"/>
    </row>
    <row r="862" spans="1:5">
      <c r="A862" s="29" t="s">
        <v>336</v>
      </c>
      <c r="B862" s="29" t="s">
        <v>337</v>
      </c>
      <c r="C862" s="29" t="s">
        <v>807</v>
      </c>
      <c r="D862" s="29" t="s">
        <v>1077</v>
      </c>
      <c r="E862" s="29"/>
    </row>
    <row r="863" spans="1:5">
      <c r="A863" s="29" t="s">
        <v>336</v>
      </c>
      <c r="B863" s="29" t="s">
        <v>337</v>
      </c>
      <c r="C863" s="29" t="s">
        <v>1136</v>
      </c>
      <c r="D863" s="29" t="s">
        <v>1073</v>
      </c>
      <c r="E863" s="29"/>
    </row>
    <row r="864" spans="1:5">
      <c r="A864" s="29" t="s">
        <v>338</v>
      </c>
      <c r="B864" s="29" t="s">
        <v>339</v>
      </c>
      <c r="C864" s="29" t="s">
        <v>644</v>
      </c>
      <c r="D864" s="29" t="s">
        <v>1073</v>
      </c>
      <c r="E864" s="29"/>
    </row>
    <row r="865" spans="1:5">
      <c r="A865" s="29" t="s">
        <v>338</v>
      </c>
      <c r="B865" s="29" t="s">
        <v>339</v>
      </c>
      <c r="C865" s="29" t="s">
        <v>645</v>
      </c>
      <c r="D865" s="29" t="s">
        <v>1098</v>
      </c>
      <c r="E865" s="29"/>
    </row>
    <row r="866" spans="1:5">
      <c r="A866" s="29" t="s">
        <v>338</v>
      </c>
      <c r="B866" s="29" t="s">
        <v>339</v>
      </c>
      <c r="C866" s="29" t="s">
        <v>645</v>
      </c>
      <c r="D866" s="29" t="s">
        <v>1073</v>
      </c>
      <c r="E866" s="29"/>
    </row>
    <row r="867" spans="1:5">
      <c r="A867" s="29" t="s">
        <v>338</v>
      </c>
      <c r="B867" s="29" t="s">
        <v>339</v>
      </c>
      <c r="C867" s="29" t="s">
        <v>740</v>
      </c>
      <c r="D867" s="29" t="s">
        <v>1073</v>
      </c>
      <c r="E867" s="29"/>
    </row>
    <row r="868" spans="1:5">
      <c r="A868" s="29" t="s">
        <v>338</v>
      </c>
      <c r="B868" s="29" t="s">
        <v>339</v>
      </c>
      <c r="C868" s="29" t="s">
        <v>744</v>
      </c>
      <c r="D868" s="29" t="s">
        <v>1073</v>
      </c>
      <c r="E868" s="29"/>
    </row>
    <row r="869" spans="1:5">
      <c r="A869" s="29" t="s">
        <v>338</v>
      </c>
      <c r="B869" s="29" t="s">
        <v>339</v>
      </c>
      <c r="C869" s="29" t="s">
        <v>755</v>
      </c>
      <c r="D869" s="29" t="s">
        <v>1098</v>
      </c>
      <c r="E869" s="29"/>
    </row>
    <row r="870" spans="1:5">
      <c r="A870" s="29" t="s">
        <v>338</v>
      </c>
      <c r="B870" s="29" t="s">
        <v>339</v>
      </c>
      <c r="C870" s="29" t="s">
        <v>755</v>
      </c>
      <c r="D870" s="29" t="s">
        <v>1073</v>
      </c>
      <c r="E870" s="29"/>
    </row>
    <row r="871" spans="1:5">
      <c r="A871" s="29" t="s">
        <v>338</v>
      </c>
      <c r="B871" s="29" t="s">
        <v>339</v>
      </c>
      <c r="C871" s="29" t="s">
        <v>759</v>
      </c>
      <c r="D871" s="29" t="s">
        <v>1073</v>
      </c>
      <c r="E871" s="29"/>
    </row>
    <row r="872" spans="1:5">
      <c r="A872" s="29" t="s">
        <v>338</v>
      </c>
      <c r="B872" s="29" t="s">
        <v>339</v>
      </c>
      <c r="C872" s="29" t="s">
        <v>534</v>
      </c>
      <c r="D872" s="29" t="s">
        <v>1073</v>
      </c>
      <c r="E872" s="29"/>
    </row>
    <row r="873" spans="1:5">
      <c r="A873" s="29" t="s">
        <v>338</v>
      </c>
      <c r="B873" s="29" t="s">
        <v>339</v>
      </c>
      <c r="C873" s="29" t="s">
        <v>1396</v>
      </c>
      <c r="D873" s="29" t="s">
        <v>1073</v>
      </c>
      <c r="E873" s="29"/>
    </row>
    <row r="874" spans="1:5">
      <c r="A874" s="29" t="s">
        <v>338</v>
      </c>
      <c r="B874" s="29" t="s">
        <v>339</v>
      </c>
      <c r="C874" s="29" t="s">
        <v>880</v>
      </c>
      <c r="D874" s="29" t="s">
        <v>1073</v>
      </c>
      <c r="E874" s="29"/>
    </row>
    <row r="875" spans="1:5">
      <c r="A875" s="29" t="s">
        <v>338</v>
      </c>
      <c r="B875" s="29" t="s">
        <v>339</v>
      </c>
      <c r="C875" s="29" t="s">
        <v>1106</v>
      </c>
      <c r="D875" s="29" t="s">
        <v>1073</v>
      </c>
      <c r="E875" s="29"/>
    </row>
    <row r="876" spans="1:5">
      <c r="A876" s="29" t="s">
        <v>338</v>
      </c>
      <c r="B876" s="29" t="s">
        <v>339</v>
      </c>
      <c r="C876" s="29" t="s">
        <v>884</v>
      </c>
      <c r="D876" s="29" t="s">
        <v>1073</v>
      </c>
      <c r="E876" s="29"/>
    </row>
    <row r="877" spans="1:5">
      <c r="A877" s="29" t="s">
        <v>338</v>
      </c>
      <c r="B877" s="29" t="s">
        <v>339</v>
      </c>
      <c r="C877" s="29" t="s">
        <v>885</v>
      </c>
      <c r="D877" s="29" t="s">
        <v>1073</v>
      </c>
      <c r="E877" s="29"/>
    </row>
    <row r="878" spans="1:5">
      <c r="A878" s="29" t="s">
        <v>338</v>
      </c>
      <c r="B878" s="29" t="s">
        <v>339</v>
      </c>
      <c r="C878" s="29" t="s">
        <v>886</v>
      </c>
      <c r="D878" s="29" t="s">
        <v>1073</v>
      </c>
      <c r="E878" s="29"/>
    </row>
    <row r="879" spans="1:5">
      <c r="A879" s="29" t="s">
        <v>338</v>
      </c>
      <c r="B879" s="29" t="s">
        <v>339</v>
      </c>
      <c r="C879" s="29" t="s">
        <v>1308</v>
      </c>
      <c r="D879" s="29" t="s">
        <v>1073</v>
      </c>
      <c r="E879" s="29"/>
    </row>
    <row r="880" spans="1:5">
      <c r="A880" s="29" t="s">
        <v>338</v>
      </c>
      <c r="B880" s="29" t="s">
        <v>339</v>
      </c>
      <c r="C880" s="29" t="s">
        <v>888</v>
      </c>
      <c r="D880" s="29" t="s">
        <v>1073</v>
      </c>
      <c r="E880" s="29"/>
    </row>
    <row r="881" spans="1:5">
      <c r="A881" s="29" t="s">
        <v>338</v>
      </c>
      <c r="B881" s="29" t="s">
        <v>339</v>
      </c>
      <c r="C881" s="29" t="s">
        <v>1395</v>
      </c>
      <c r="D881" s="29" t="s">
        <v>1073</v>
      </c>
      <c r="E881" s="29"/>
    </row>
    <row r="882" spans="1:5">
      <c r="A882" s="29" t="s">
        <v>338</v>
      </c>
      <c r="B882" s="29" t="s">
        <v>339</v>
      </c>
      <c r="C882" s="29" t="s">
        <v>962</v>
      </c>
      <c r="D882" s="29" t="s">
        <v>1073</v>
      </c>
      <c r="E882" s="29"/>
    </row>
    <row r="883" spans="1:5">
      <c r="A883" s="29" t="s">
        <v>338</v>
      </c>
      <c r="B883" s="29" t="s">
        <v>339</v>
      </c>
      <c r="C883" s="29" t="s">
        <v>1393</v>
      </c>
      <c r="D883" s="29" t="s">
        <v>1140</v>
      </c>
      <c r="E883" s="29"/>
    </row>
    <row r="884" spans="1:5">
      <c r="A884" s="29" t="s">
        <v>338</v>
      </c>
      <c r="B884" s="29" t="s">
        <v>339</v>
      </c>
      <c r="C884" s="29" t="s">
        <v>1021</v>
      </c>
      <c r="D884" s="29" t="s">
        <v>1073</v>
      </c>
      <c r="E884" s="29"/>
    </row>
    <row r="885" spans="1:5">
      <c r="A885" s="29" t="s">
        <v>338</v>
      </c>
      <c r="B885" s="29" t="s">
        <v>339</v>
      </c>
      <c r="C885" s="29" t="s">
        <v>1021</v>
      </c>
      <c r="D885" s="29" t="s">
        <v>1074</v>
      </c>
      <c r="E885" s="29"/>
    </row>
    <row r="886" spans="1:5">
      <c r="A886" s="29" t="s">
        <v>338</v>
      </c>
      <c r="B886" s="29" t="s">
        <v>339</v>
      </c>
      <c r="C886" s="29" t="s">
        <v>1026</v>
      </c>
      <c r="D886" s="29" t="s">
        <v>1073</v>
      </c>
      <c r="E886" s="29"/>
    </row>
    <row r="887" spans="1:5">
      <c r="A887" s="29" t="s">
        <v>338</v>
      </c>
      <c r="B887" s="29" t="s">
        <v>339</v>
      </c>
      <c r="C887" s="29" t="s">
        <v>1036</v>
      </c>
      <c r="D887" s="29" t="s">
        <v>1073</v>
      </c>
      <c r="E887" s="29"/>
    </row>
    <row r="888" spans="1:5">
      <c r="A888" s="29" t="s">
        <v>338</v>
      </c>
      <c r="B888" s="29" t="s">
        <v>339</v>
      </c>
      <c r="C888" s="29" t="s">
        <v>1038</v>
      </c>
      <c r="D888" s="29" t="s">
        <v>1073</v>
      </c>
      <c r="E888" s="29"/>
    </row>
    <row r="889" spans="1:5">
      <c r="A889" s="29" t="s">
        <v>338</v>
      </c>
      <c r="B889" s="29" t="s">
        <v>339</v>
      </c>
      <c r="C889" s="29" t="s">
        <v>1056</v>
      </c>
      <c r="D889" s="29" t="s">
        <v>1073</v>
      </c>
      <c r="E889" s="29"/>
    </row>
    <row r="890" spans="1:5">
      <c r="A890" s="29" t="s">
        <v>340</v>
      </c>
      <c r="B890" s="29" t="s">
        <v>341</v>
      </c>
      <c r="C890" s="29" t="s">
        <v>1754</v>
      </c>
      <c r="D890" s="29" t="s">
        <v>1074</v>
      </c>
      <c r="E890" s="29"/>
    </row>
    <row r="891" spans="1:5">
      <c r="A891" s="29" t="s">
        <v>340</v>
      </c>
      <c r="B891" s="29" t="s">
        <v>341</v>
      </c>
      <c r="C891" s="29" t="s">
        <v>1755</v>
      </c>
      <c r="D891" s="29" t="s">
        <v>1074</v>
      </c>
      <c r="E891" s="29"/>
    </row>
    <row r="892" spans="1:5">
      <c r="A892" s="29" t="s">
        <v>340</v>
      </c>
      <c r="B892" s="29" t="s">
        <v>341</v>
      </c>
      <c r="C892" s="29" t="s">
        <v>621</v>
      </c>
      <c r="D892" s="29" t="s">
        <v>1093</v>
      </c>
      <c r="E892" s="29"/>
    </row>
    <row r="893" spans="1:5">
      <c r="A893" s="29" t="s">
        <v>340</v>
      </c>
      <c r="B893" s="29" t="s">
        <v>341</v>
      </c>
      <c r="C893" s="29" t="s">
        <v>1756</v>
      </c>
      <c r="D893" s="29" t="s">
        <v>1080</v>
      </c>
      <c r="E893" s="29"/>
    </row>
    <row r="894" spans="1:5">
      <c r="A894" s="29" t="s">
        <v>340</v>
      </c>
      <c r="B894" s="29" t="s">
        <v>341</v>
      </c>
      <c r="C894" s="29" t="s">
        <v>1757</v>
      </c>
      <c r="D894" s="29" t="s">
        <v>1398</v>
      </c>
      <c r="E894" s="29"/>
    </row>
    <row r="895" spans="1:5">
      <c r="A895" s="29" t="s">
        <v>340</v>
      </c>
      <c r="B895" s="29" t="s">
        <v>341</v>
      </c>
      <c r="C895" s="29" t="s">
        <v>702</v>
      </c>
      <c r="D895" s="29" t="s">
        <v>1073</v>
      </c>
      <c r="E895" s="29"/>
    </row>
    <row r="896" spans="1:5">
      <c r="A896" s="29" t="s">
        <v>340</v>
      </c>
      <c r="B896" s="29" t="s">
        <v>341</v>
      </c>
      <c r="C896" s="29" t="s">
        <v>710</v>
      </c>
      <c r="D896" s="29" t="s">
        <v>1073</v>
      </c>
      <c r="E896" s="29"/>
    </row>
    <row r="897" spans="1:5">
      <c r="A897" s="29" t="s">
        <v>340</v>
      </c>
      <c r="B897" s="29" t="s">
        <v>341</v>
      </c>
      <c r="C897" s="29" t="s">
        <v>1665</v>
      </c>
      <c r="D897" s="29" t="s">
        <v>1080</v>
      </c>
      <c r="E897" s="29"/>
    </row>
    <row r="898" spans="1:5">
      <c r="A898" s="29" t="s">
        <v>340</v>
      </c>
      <c r="B898" s="29" t="s">
        <v>341</v>
      </c>
      <c r="C898" s="29" t="s">
        <v>1758</v>
      </c>
      <c r="D898" s="29" t="s">
        <v>1080</v>
      </c>
      <c r="E898" s="29"/>
    </row>
    <row r="899" spans="1:5">
      <c r="A899" s="29" t="s">
        <v>340</v>
      </c>
      <c r="B899" s="29" t="s">
        <v>341</v>
      </c>
      <c r="C899" s="29" t="s">
        <v>519</v>
      </c>
      <c r="D899" s="29" t="s">
        <v>1075</v>
      </c>
      <c r="E899" s="29"/>
    </row>
    <row r="900" spans="1:5">
      <c r="A900" s="29" t="s">
        <v>340</v>
      </c>
      <c r="B900" s="29" t="s">
        <v>341</v>
      </c>
      <c r="C900" s="29" t="s">
        <v>524</v>
      </c>
      <c r="D900" s="29" t="s">
        <v>1074</v>
      </c>
      <c r="E900" s="29"/>
    </row>
    <row r="901" spans="1:5">
      <c r="A901" s="29" t="s">
        <v>340</v>
      </c>
      <c r="B901" s="29" t="s">
        <v>341</v>
      </c>
      <c r="C901" s="29" t="s">
        <v>554</v>
      </c>
      <c r="D901" s="29" t="s">
        <v>1080</v>
      </c>
      <c r="E901" s="29"/>
    </row>
    <row r="902" spans="1:5">
      <c r="A902" s="29" t="s">
        <v>340</v>
      </c>
      <c r="B902" s="29" t="s">
        <v>341</v>
      </c>
      <c r="C902" s="29" t="s">
        <v>819</v>
      </c>
      <c r="D902" s="29" t="s">
        <v>1073</v>
      </c>
      <c r="E902" s="29"/>
    </row>
    <row r="903" spans="1:5">
      <c r="A903" s="29" t="s">
        <v>340</v>
      </c>
      <c r="B903" s="29" t="s">
        <v>341</v>
      </c>
      <c r="C903" s="29" t="s">
        <v>821</v>
      </c>
      <c r="D903" s="29" t="s">
        <v>1759</v>
      </c>
      <c r="E903" s="29"/>
    </row>
    <row r="904" spans="1:5">
      <c r="A904" s="29" t="s">
        <v>340</v>
      </c>
      <c r="B904" s="29" t="s">
        <v>341</v>
      </c>
      <c r="C904" s="29" t="s">
        <v>884</v>
      </c>
      <c r="D904" s="29" t="s">
        <v>1074</v>
      </c>
      <c r="E904" s="29"/>
    </row>
    <row r="905" spans="1:5">
      <c r="A905" s="29" t="s">
        <v>342</v>
      </c>
      <c r="B905" s="29" t="s">
        <v>343</v>
      </c>
      <c r="C905" s="29" t="s">
        <v>687</v>
      </c>
      <c r="D905" s="29" t="s">
        <v>1675</v>
      </c>
      <c r="E905" s="29"/>
    </row>
    <row r="906" spans="1:5">
      <c r="A906" s="29" t="s">
        <v>342</v>
      </c>
      <c r="B906" s="29" t="s">
        <v>343</v>
      </c>
      <c r="C906" s="29" t="s">
        <v>1676</v>
      </c>
      <c r="D906" s="29" t="s">
        <v>1080</v>
      </c>
      <c r="E906" s="29"/>
    </row>
    <row r="907" spans="1:5">
      <c r="A907" s="29" t="s">
        <v>342</v>
      </c>
      <c r="B907" s="29" t="s">
        <v>343</v>
      </c>
      <c r="C907" s="29" t="s">
        <v>505</v>
      </c>
      <c r="D907" s="29" t="s">
        <v>1392</v>
      </c>
      <c r="E907" s="29"/>
    </row>
    <row r="908" spans="1:5">
      <c r="A908" s="29" t="s">
        <v>342</v>
      </c>
      <c r="B908" s="29" t="s">
        <v>343</v>
      </c>
      <c r="C908" s="29" t="s">
        <v>725</v>
      </c>
      <c r="D908" s="29" t="s">
        <v>1074</v>
      </c>
      <c r="E908" s="29"/>
    </row>
    <row r="909" spans="1:5">
      <c r="A909" s="29" t="s">
        <v>342</v>
      </c>
      <c r="B909" s="29" t="s">
        <v>343</v>
      </c>
      <c r="C909" s="29" t="s">
        <v>516</v>
      </c>
      <c r="D909" s="29" t="s">
        <v>1112</v>
      </c>
      <c r="E909" s="29"/>
    </row>
    <row r="910" spans="1:5">
      <c r="A910" s="29" t="s">
        <v>342</v>
      </c>
      <c r="B910" s="29" t="s">
        <v>343</v>
      </c>
      <c r="C910" s="29" t="s">
        <v>816</v>
      </c>
      <c r="D910" s="29" t="s">
        <v>1073</v>
      </c>
      <c r="E910" s="29"/>
    </row>
    <row r="911" spans="1:5">
      <c r="A911" s="29" t="s">
        <v>342</v>
      </c>
      <c r="B911" s="29" t="s">
        <v>343</v>
      </c>
      <c r="C911" s="29" t="s">
        <v>856</v>
      </c>
      <c r="D911" s="29" t="s">
        <v>1074</v>
      </c>
      <c r="E911" s="29"/>
    </row>
    <row r="912" spans="1:5">
      <c r="A912" s="29" t="s">
        <v>342</v>
      </c>
      <c r="B912" s="29" t="s">
        <v>343</v>
      </c>
      <c r="C912" s="29" t="s">
        <v>557</v>
      </c>
      <c r="D912" s="29" t="s">
        <v>1073</v>
      </c>
      <c r="E912" s="29"/>
    </row>
    <row r="913" spans="1:5">
      <c r="A913" s="29" t="s">
        <v>342</v>
      </c>
      <c r="B913" s="29" t="s">
        <v>343</v>
      </c>
      <c r="C913" s="29" t="s">
        <v>899</v>
      </c>
      <c r="D913" s="29" t="s">
        <v>1073</v>
      </c>
      <c r="E913" s="29"/>
    </row>
    <row r="914" spans="1:5">
      <c r="A914" s="29" t="s">
        <v>344</v>
      </c>
      <c r="B914" s="29" t="s">
        <v>345</v>
      </c>
      <c r="C914" s="29" t="s">
        <v>783</v>
      </c>
      <c r="D914" s="29" t="s">
        <v>1074</v>
      </c>
      <c r="E914" s="29"/>
    </row>
    <row r="915" spans="1:5">
      <c r="A915" s="29" t="s">
        <v>344</v>
      </c>
      <c r="B915" s="29" t="s">
        <v>345</v>
      </c>
      <c r="C915" s="29" t="s">
        <v>1391</v>
      </c>
      <c r="D915" s="29" t="s">
        <v>1073</v>
      </c>
      <c r="E915" s="29"/>
    </row>
    <row r="916" spans="1:5">
      <c r="A916" s="29" t="s">
        <v>344</v>
      </c>
      <c r="B916" s="29" t="s">
        <v>345</v>
      </c>
      <c r="C916" s="29" t="s">
        <v>1390</v>
      </c>
      <c r="D916" s="29" t="s">
        <v>1073</v>
      </c>
      <c r="E916" s="29"/>
    </row>
    <row r="917" spans="1:5">
      <c r="A917" s="29" t="s">
        <v>344</v>
      </c>
      <c r="B917" s="29" t="s">
        <v>345</v>
      </c>
      <c r="C917" s="29" t="s">
        <v>1390</v>
      </c>
      <c r="D917" s="29" t="s">
        <v>1074</v>
      </c>
      <c r="E917" s="29"/>
    </row>
    <row r="918" spans="1:5">
      <c r="A918" s="29" t="s">
        <v>344</v>
      </c>
      <c r="B918" s="29" t="s">
        <v>345</v>
      </c>
      <c r="C918" s="29" t="s">
        <v>1159</v>
      </c>
      <c r="D918" s="29" t="s">
        <v>1073</v>
      </c>
      <c r="E918" s="29"/>
    </row>
    <row r="919" spans="1:5">
      <c r="A919" s="29" t="s">
        <v>344</v>
      </c>
      <c r="B919" s="29" t="s">
        <v>345</v>
      </c>
      <c r="C919" s="29" t="s">
        <v>800</v>
      </c>
      <c r="D919" s="29" t="s">
        <v>1073</v>
      </c>
      <c r="E919" s="29"/>
    </row>
    <row r="920" spans="1:5">
      <c r="A920" s="29" t="s">
        <v>344</v>
      </c>
      <c r="B920" s="29" t="s">
        <v>345</v>
      </c>
      <c r="C920" s="29" t="s">
        <v>872</v>
      </c>
      <c r="D920" s="29" t="s">
        <v>1073</v>
      </c>
      <c r="E920" s="29"/>
    </row>
    <row r="921" spans="1:5">
      <c r="A921" s="29" t="s">
        <v>344</v>
      </c>
      <c r="B921" s="29" t="s">
        <v>345</v>
      </c>
      <c r="C921" s="29" t="s">
        <v>1388</v>
      </c>
      <c r="D921" s="29" t="s">
        <v>1073</v>
      </c>
      <c r="E921" s="29"/>
    </row>
    <row r="922" spans="1:5">
      <c r="A922" s="29" t="s">
        <v>346</v>
      </c>
      <c r="B922" s="29" t="s">
        <v>347</v>
      </c>
      <c r="C922" s="29" t="s">
        <v>465</v>
      </c>
      <c r="D922" s="29" t="s">
        <v>1075</v>
      </c>
      <c r="E922" s="29"/>
    </row>
    <row r="923" spans="1:5">
      <c r="A923" s="29" t="s">
        <v>346</v>
      </c>
      <c r="B923" s="29" t="s">
        <v>347</v>
      </c>
      <c r="C923" s="29" t="s">
        <v>484</v>
      </c>
      <c r="D923" s="29" t="s">
        <v>1075</v>
      </c>
      <c r="E923" s="29"/>
    </row>
    <row r="924" spans="1:5">
      <c r="A924" s="29" t="s">
        <v>346</v>
      </c>
      <c r="B924" s="29" t="s">
        <v>347</v>
      </c>
      <c r="C924" s="29" t="s">
        <v>492</v>
      </c>
      <c r="D924" s="29" t="s">
        <v>1112</v>
      </c>
      <c r="E924" s="29"/>
    </row>
    <row r="925" spans="1:5">
      <c r="A925" s="29" t="s">
        <v>346</v>
      </c>
      <c r="B925" s="29" t="s">
        <v>347</v>
      </c>
      <c r="C925" s="29" t="s">
        <v>493</v>
      </c>
      <c r="D925" s="29" t="s">
        <v>1101</v>
      </c>
      <c r="E925" s="29"/>
    </row>
    <row r="926" spans="1:5">
      <c r="A926" s="29" t="s">
        <v>346</v>
      </c>
      <c r="B926" s="29" t="s">
        <v>347</v>
      </c>
      <c r="C926" s="29" t="s">
        <v>494</v>
      </c>
      <c r="D926" s="29" t="s">
        <v>1101</v>
      </c>
      <c r="E926" s="29"/>
    </row>
    <row r="927" spans="1:5">
      <c r="A927" s="29" t="s">
        <v>346</v>
      </c>
      <c r="B927" s="29" t="s">
        <v>347</v>
      </c>
      <c r="C927" s="29" t="s">
        <v>675</v>
      </c>
      <c r="D927" s="29" t="s">
        <v>1398</v>
      </c>
      <c r="E927" s="29"/>
    </row>
    <row r="928" spans="1:5">
      <c r="A928" s="29" t="s">
        <v>346</v>
      </c>
      <c r="B928" s="29" t="s">
        <v>347</v>
      </c>
      <c r="C928" s="29" t="s">
        <v>687</v>
      </c>
      <c r="D928" s="29" t="s">
        <v>1074</v>
      </c>
      <c r="E928" s="29"/>
    </row>
    <row r="929" spans="1:5">
      <c r="A929" s="29" t="s">
        <v>346</v>
      </c>
      <c r="B929" s="29" t="s">
        <v>347</v>
      </c>
      <c r="C929" s="29" t="s">
        <v>689</v>
      </c>
      <c r="D929" s="29" t="s">
        <v>1101</v>
      </c>
      <c r="E929" s="29"/>
    </row>
    <row r="930" spans="1:5">
      <c r="A930" s="29" t="s">
        <v>346</v>
      </c>
      <c r="B930" s="29" t="s">
        <v>347</v>
      </c>
      <c r="C930" s="29" t="s">
        <v>1676</v>
      </c>
      <c r="D930" s="29" t="s">
        <v>1675</v>
      </c>
      <c r="E930" s="29"/>
    </row>
    <row r="931" spans="1:5">
      <c r="A931" s="29" t="s">
        <v>346</v>
      </c>
      <c r="B931" s="29" t="s">
        <v>347</v>
      </c>
      <c r="C931" s="29" t="s">
        <v>702</v>
      </c>
      <c r="D931" s="29" t="s">
        <v>1073</v>
      </c>
      <c r="E931" s="29"/>
    </row>
    <row r="932" spans="1:5">
      <c r="A932" s="29" t="s">
        <v>346</v>
      </c>
      <c r="B932" s="29" t="s">
        <v>347</v>
      </c>
      <c r="C932" s="29" t="s">
        <v>726</v>
      </c>
      <c r="D932" s="29" t="s">
        <v>1073</v>
      </c>
      <c r="E932" s="29"/>
    </row>
    <row r="933" spans="1:5">
      <c r="A933" s="29" t="s">
        <v>346</v>
      </c>
      <c r="B933" s="29" t="s">
        <v>347</v>
      </c>
      <c r="C933" s="29" t="s">
        <v>535</v>
      </c>
      <c r="D933" s="29" t="s">
        <v>1075</v>
      </c>
      <c r="E933" s="29"/>
    </row>
    <row r="934" spans="1:5">
      <c r="A934" s="29" t="s">
        <v>346</v>
      </c>
      <c r="B934" s="29" t="s">
        <v>347</v>
      </c>
      <c r="C934" s="29" t="s">
        <v>544</v>
      </c>
      <c r="D934" s="29" t="s">
        <v>1075</v>
      </c>
      <c r="E934" s="29"/>
    </row>
    <row r="935" spans="1:5">
      <c r="A935" s="29" t="s">
        <v>346</v>
      </c>
      <c r="B935" s="29" t="s">
        <v>347</v>
      </c>
      <c r="C935" s="29" t="s">
        <v>545</v>
      </c>
      <c r="D935" s="29" t="s">
        <v>1074</v>
      </c>
      <c r="E935" s="29"/>
    </row>
    <row r="936" spans="1:5">
      <c r="A936" s="29" t="s">
        <v>346</v>
      </c>
      <c r="B936" s="29" t="s">
        <v>347</v>
      </c>
      <c r="C936" s="29" t="s">
        <v>815</v>
      </c>
      <c r="D936" s="29" t="s">
        <v>1073</v>
      </c>
      <c r="E936" s="29"/>
    </row>
    <row r="937" spans="1:5">
      <c r="A937" s="29" t="s">
        <v>346</v>
      </c>
      <c r="B937" s="29" t="s">
        <v>347</v>
      </c>
      <c r="C937" s="29" t="s">
        <v>854</v>
      </c>
      <c r="D937" s="29" t="s">
        <v>1073</v>
      </c>
      <c r="E937" s="29"/>
    </row>
    <row r="938" spans="1:5">
      <c r="A938" s="29" t="s">
        <v>346</v>
      </c>
      <c r="B938" s="29" t="s">
        <v>347</v>
      </c>
      <c r="C938" s="29" t="s">
        <v>854</v>
      </c>
      <c r="D938" s="29" t="s">
        <v>1074</v>
      </c>
      <c r="E938" s="29"/>
    </row>
    <row r="939" spans="1:5">
      <c r="A939" s="29" t="s">
        <v>346</v>
      </c>
      <c r="B939" s="29" t="s">
        <v>347</v>
      </c>
      <c r="C939" s="29" t="s">
        <v>557</v>
      </c>
      <c r="D939" s="29" t="s">
        <v>1073</v>
      </c>
      <c r="E939" s="29"/>
    </row>
    <row r="940" spans="1:5">
      <c r="A940" s="29" t="s">
        <v>348</v>
      </c>
      <c r="B940" s="29" t="s">
        <v>349</v>
      </c>
      <c r="C940" s="29" t="s">
        <v>1385</v>
      </c>
      <c r="D940" s="29" t="s">
        <v>1073</v>
      </c>
      <c r="E940" s="29"/>
    </row>
    <row r="941" spans="1:5">
      <c r="A941" s="29" t="s">
        <v>348</v>
      </c>
      <c r="B941" s="29" t="s">
        <v>349</v>
      </c>
      <c r="C941" s="29" t="s">
        <v>1384</v>
      </c>
      <c r="D941" s="29" t="s">
        <v>1093</v>
      </c>
      <c r="E941" s="29"/>
    </row>
    <row r="942" spans="1:5">
      <c r="A942" s="29" t="s">
        <v>348</v>
      </c>
      <c r="B942" s="29" t="s">
        <v>349</v>
      </c>
      <c r="C942" s="29" t="s">
        <v>493</v>
      </c>
      <c r="D942" s="29" t="s">
        <v>1101</v>
      </c>
      <c r="E942" s="29"/>
    </row>
    <row r="943" spans="1:5">
      <c r="A943" s="29" t="s">
        <v>348</v>
      </c>
      <c r="B943" s="29" t="s">
        <v>349</v>
      </c>
      <c r="C943" s="29" t="s">
        <v>702</v>
      </c>
      <c r="D943" s="29" t="s">
        <v>1101</v>
      </c>
      <c r="E943" s="29"/>
    </row>
    <row r="944" spans="1:5">
      <c r="A944" s="29" t="s">
        <v>348</v>
      </c>
      <c r="B944" s="29" t="s">
        <v>349</v>
      </c>
      <c r="C944" s="29" t="s">
        <v>702</v>
      </c>
      <c r="D944" s="29" t="s">
        <v>1073</v>
      </c>
      <c r="E944" s="29"/>
    </row>
    <row r="945" spans="1:5">
      <c r="A945" s="29" t="s">
        <v>348</v>
      </c>
      <c r="B945" s="29" t="s">
        <v>349</v>
      </c>
      <c r="C945" s="29" t="s">
        <v>720</v>
      </c>
      <c r="D945" s="29" t="s">
        <v>1073</v>
      </c>
      <c r="E945" s="29"/>
    </row>
    <row r="946" spans="1:5">
      <c r="A946" s="29" t="s">
        <v>348</v>
      </c>
      <c r="B946" s="29" t="s">
        <v>349</v>
      </c>
      <c r="C946" s="29" t="s">
        <v>726</v>
      </c>
      <c r="D946" s="29" t="s">
        <v>1073</v>
      </c>
      <c r="E946" s="29"/>
    </row>
    <row r="947" spans="1:5">
      <c r="A947" s="29" t="s">
        <v>348</v>
      </c>
      <c r="B947" s="29" t="s">
        <v>349</v>
      </c>
      <c r="C947" s="29" t="s">
        <v>756</v>
      </c>
      <c r="D947" s="29" t="s">
        <v>1073</v>
      </c>
      <c r="E947" s="29"/>
    </row>
    <row r="948" spans="1:5">
      <c r="A948" s="29" t="s">
        <v>348</v>
      </c>
      <c r="B948" s="29" t="s">
        <v>349</v>
      </c>
      <c r="C948" s="29" t="s">
        <v>765</v>
      </c>
      <c r="D948" s="29" t="s">
        <v>1073</v>
      </c>
      <c r="E948" s="29"/>
    </row>
    <row r="949" spans="1:5">
      <c r="A949" s="29" t="s">
        <v>348</v>
      </c>
      <c r="B949" s="29" t="s">
        <v>349</v>
      </c>
      <c r="C949" s="29" t="s">
        <v>1382</v>
      </c>
      <c r="D949" s="29" t="s">
        <v>1074</v>
      </c>
      <c r="E949" s="29"/>
    </row>
    <row r="950" spans="1:5">
      <c r="A950" s="29" t="s">
        <v>348</v>
      </c>
      <c r="B950" s="29" t="s">
        <v>349</v>
      </c>
      <c r="C950" s="29" t="s">
        <v>547</v>
      </c>
      <c r="D950" s="29" t="s">
        <v>1075</v>
      </c>
      <c r="E950" s="29"/>
    </row>
    <row r="951" spans="1:5">
      <c r="A951" s="29" t="s">
        <v>348</v>
      </c>
      <c r="B951" s="29" t="s">
        <v>349</v>
      </c>
      <c r="C951" s="29" t="s">
        <v>551</v>
      </c>
      <c r="D951" s="29" t="s">
        <v>1074</v>
      </c>
      <c r="E951" s="29"/>
    </row>
    <row r="952" spans="1:5">
      <c r="A952" s="29" t="s">
        <v>348</v>
      </c>
      <c r="B952" s="29" t="s">
        <v>349</v>
      </c>
      <c r="C952" s="29" t="s">
        <v>552</v>
      </c>
      <c r="D952" s="29" t="s">
        <v>1075</v>
      </c>
      <c r="E952" s="29"/>
    </row>
    <row r="953" spans="1:5">
      <c r="A953" s="29" t="s">
        <v>348</v>
      </c>
      <c r="B953" s="29" t="s">
        <v>349</v>
      </c>
      <c r="C953" s="29" t="s">
        <v>1735</v>
      </c>
      <c r="D953" s="29" t="s">
        <v>1074</v>
      </c>
      <c r="E953" s="29"/>
    </row>
    <row r="954" spans="1:5">
      <c r="A954" s="29" t="s">
        <v>348</v>
      </c>
      <c r="B954" s="29" t="s">
        <v>349</v>
      </c>
      <c r="C954" s="29" t="s">
        <v>835</v>
      </c>
      <c r="D954" s="29" t="s">
        <v>1073</v>
      </c>
      <c r="E954" s="29"/>
    </row>
    <row r="955" spans="1:5">
      <c r="A955" s="29" t="s">
        <v>348</v>
      </c>
      <c r="B955" s="29" t="s">
        <v>349</v>
      </c>
      <c r="C955" s="29" t="s">
        <v>576</v>
      </c>
      <c r="D955" s="29" t="s">
        <v>1381</v>
      </c>
      <c r="E955" s="29"/>
    </row>
    <row r="956" spans="1:5">
      <c r="A956" s="29" t="s">
        <v>348</v>
      </c>
      <c r="B956" s="29" t="s">
        <v>349</v>
      </c>
      <c r="C956" s="29" t="s">
        <v>1059</v>
      </c>
      <c r="D956" s="29" t="s">
        <v>1074</v>
      </c>
      <c r="E956" s="29"/>
    </row>
    <row r="957" spans="1:5">
      <c r="A957" s="29" t="s">
        <v>350</v>
      </c>
      <c r="B957" s="29" t="s">
        <v>351</v>
      </c>
      <c r="C957" s="29" t="s">
        <v>835</v>
      </c>
      <c r="D957" s="29" t="s">
        <v>1073</v>
      </c>
      <c r="E957" s="29"/>
    </row>
    <row r="958" spans="1:5">
      <c r="A958" s="29" t="s">
        <v>352</v>
      </c>
      <c r="B958" s="29" t="s">
        <v>353</v>
      </c>
      <c r="C958" s="29" t="s">
        <v>1380</v>
      </c>
      <c r="D958" s="29" t="s">
        <v>1073</v>
      </c>
      <c r="E958" s="29"/>
    </row>
    <row r="959" spans="1:5">
      <c r="A959" s="29" t="s">
        <v>352</v>
      </c>
      <c r="B959" s="29" t="s">
        <v>353</v>
      </c>
      <c r="C959" s="29" t="s">
        <v>1379</v>
      </c>
      <c r="D959" s="29" t="s">
        <v>1073</v>
      </c>
      <c r="E959" s="29"/>
    </row>
    <row r="960" spans="1:5">
      <c r="A960" s="29" t="s">
        <v>352</v>
      </c>
      <c r="B960" s="29" t="s">
        <v>353</v>
      </c>
      <c r="C960" s="29" t="s">
        <v>1379</v>
      </c>
      <c r="D960" s="29" t="s">
        <v>1074</v>
      </c>
      <c r="E960" s="29"/>
    </row>
    <row r="961" spans="1:5">
      <c r="A961" s="29" t="s">
        <v>352</v>
      </c>
      <c r="B961" s="29" t="s">
        <v>353</v>
      </c>
      <c r="C961" s="29" t="s">
        <v>1378</v>
      </c>
      <c r="D961" s="29" t="s">
        <v>1073</v>
      </c>
      <c r="E961" s="29"/>
    </row>
    <row r="962" spans="1:5">
      <c r="A962" s="29" t="s">
        <v>352</v>
      </c>
      <c r="B962" s="29" t="s">
        <v>353</v>
      </c>
      <c r="C962" s="29" t="s">
        <v>788</v>
      </c>
      <c r="D962" s="29" t="s">
        <v>1073</v>
      </c>
      <c r="E962" s="29"/>
    </row>
    <row r="963" spans="1:5">
      <c r="A963" s="29" t="s">
        <v>352</v>
      </c>
      <c r="B963" s="29" t="s">
        <v>353</v>
      </c>
      <c r="C963" s="29" t="s">
        <v>1377</v>
      </c>
      <c r="D963" s="29" t="s">
        <v>1073</v>
      </c>
      <c r="E963" s="29"/>
    </row>
    <row r="964" spans="1:5">
      <c r="A964" s="29" t="s">
        <v>352</v>
      </c>
      <c r="B964" s="29" t="s">
        <v>353</v>
      </c>
      <c r="C964" s="29" t="s">
        <v>1376</v>
      </c>
      <c r="D964" s="29" t="s">
        <v>1073</v>
      </c>
      <c r="E964" s="29"/>
    </row>
    <row r="965" spans="1:5">
      <c r="A965" s="29" t="s">
        <v>352</v>
      </c>
      <c r="B965" s="29" t="s">
        <v>353</v>
      </c>
      <c r="C965" s="29" t="s">
        <v>1164</v>
      </c>
      <c r="D965" s="29" t="s">
        <v>1077</v>
      </c>
      <c r="E965" s="29"/>
    </row>
    <row r="966" spans="1:5">
      <c r="A966" s="29" t="s">
        <v>352</v>
      </c>
      <c r="B966" s="29" t="s">
        <v>353</v>
      </c>
      <c r="C966" s="29" t="s">
        <v>1375</v>
      </c>
      <c r="D966" s="29" t="s">
        <v>1073</v>
      </c>
      <c r="E966" s="29"/>
    </row>
    <row r="967" spans="1:5">
      <c r="A967" s="29" t="s">
        <v>352</v>
      </c>
      <c r="B967" s="29" t="s">
        <v>353</v>
      </c>
      <c r="C967" s="29" t="s">
        <v>1374</v>
      </c>
      <c r="D967" s="29" t="s">
        <v>1175</v>
      </c>
      <c r="E967" s="29"/>
    </row>
    <row r="968" spans="1:5">
      <c r="A968" s="29" t="s">
        <v>352</v>
      </c>
      <c r="B968" s="29" t="s">
        <v>353</v>
      </c>
      <c r="C968" s="29" t="s">
        <v>1373</v>
      </c>
      <c r="D968" s="29" t="s">
        <v>1073</v>
      </c>
      <c r="E968" s="29"/>
    </row>
    <row r="969" spans="1:5">
      <c r="A969" s="29" t="s">
        <v>354</v>
      </c>
      <c r="B969" s="29" t="s">
        <v>355</v>
      </c>
      <c r="C969" s="29" t="s">
        <v>1372</v>
      </c>
      <c r="D969" s="29" t="s">
        <v>1073</v>
      </c>
      <c r="E969" s="29"/>
    </row>
    <row r="970" spans="1:5">
      <c r="A970" s="29" t="s">
        <v>354</v>
      </c>
      <c r="B970" s="29" t="s">
        <v>355</v>
      </c>
      <c r="C970" s="29" t="s">
        <v>1372</v>
      </c>
      <c r="D970" s="29" t="s">
        <v>1074</v>
      </c>
      <c r="E970" s="29"/>
    </row>
    <row r="971" spans="1:5">
      <c r="A971" s="29" t="s">
        <v>356</v>
      </c>
      <c r="B971" s="29" t="s">
        <v>357</v>
      </c>
      <c r="C971" s="29" t="s">
        <v>692</v>
      </c>
      <c r="D971" s="29" t="s">
        <v>1074</v>
      </c>
      <c r="E971" s="29"/>
    </row>
    <row r="972" spans="1:5">
      <c r="A972" s="29" t="s">
        <v>356</v>
      </c>
      <c r="B972" s="29" t="s">
        <v>357</v>
      </c>
      <c r="C972" s="29" t="s">
        <v>1371</v>
      </c>
      <c r="D972" s="29" t="s">
        <v>1095</v>
      </c>
      <c r="E972" s="29"/>
    </row>
    <row r="973" spans="1:5">
      <c r="A973" s="29" t="s">
        <v>356</v>
      </c>
      <c r="B973" s="29" t="s">
        <v>357</v>
      </c>
      <c r="C973" s="29" t="s">
        <v>1370</v>
      </c>
      <c r="D973" s="29" t="s">
        <v>1073</v>
      </c>
      <c r="E973" s="29"/>
    </row>
    <row r="974" spans="1:5">
      <c r="A974" s="29" t="s">
        <v>356</v>
      </c>
      <c r="B974" s="29" t="s">
        <v>357</v>
      </c>
      <c r="C974" s="29" t="s">
        <v>747</v>
      </c>
      <c r="D974" s="29" t="s">
        <v>1073</v>
      </c>
      <c r="E974" s="29"/>
    </row>
    <row r="975" spans="1:5">
      <c r="A975" s="29" t="s">
        <v>358</v>
      </c>
      <c r="B975" s="29" t="s">
        <v>359</v>
      </c>
      <c r="C975" s="29" t="s">
        <v>702</v>
      </c>
      <c r="D975" s="29" t="s">
        <v>1073</v>
      </c>
      <c r="E975" s="29"/>
    </row>
    <row r="976" spans="1:5">
      <c r="A976" s="29" t="s">
        <v>358</v>
      </c>
      <c r="B976" s="29" t="s">
        <v>359</v>
      </c>
      <c r="C976" s="29" t="s">
        <v>519</v>
      </c>
      <c r="D976" s="29" t="s">
        <v>1075</v>
      </c>
      <c r="E976" s="29"/>
    </row>
    <row r="977" spans="1:5">
      <c r="A977" s="29" t="s">
        <v>358</v>
      </c>
      <c r="B977" s="29" t="s">
        <v>359</v>
      </c>
      <c r="C977" s="29" t="s">
        <v>534</v>
      </c>
      <c r="D977" s="29" t="s">
        <v>1073</v>
      </c>
      <c r="E977" s="29"/>
    </row>
    <row r="978" spans="1:5">
      <c r="A978" s="29" t="s">
        <v>358</v>
      </c>
      <c r="B978" s="29" t="s">
        <v>359</v>
      </c>
      <c r="C978" s="29" t="s">
        <v>546</v>
      </c>
      <c r="D978" s="29" t="s">
        <v>1075</v>
      </c>
      <c r="E978" s="29"/>
    </row>
    <row r="979" spans="1:5">
      <c r="A979" s="29" t="s">
        <v>358</v>
      </c>
      <c r="B979" s="29" t="s">
        <v>359</v>
      </c>
      <c r="C979" s="29" t="s">
        <v>906</v>
      </c>
      <c r="D979" s="29" t="s">
        <v>1073</v>
      </c>
      <c r="E979" s="29"/>
    </row>
    <row r="980" spans="1:5">
      <c r="A980" s="29" t="s">
        <v>358</v>
      </c>
      <c r="B980" s="29" t="s">
        <v>359</v>
      </c>
      <c r="C980" s="29" t="s">
        <v>928</v>
      </c>
      <c r="D980" s="29" t="s">
        <v>1074</v>
      </c>
      <c r="E980" s="29"/>
    </row>
    <row r="981" spans="1:5">
      <c r="A981" s="29" t="s">
        <v>358</v>
      </c>
      <c r="B981" s="29" t="s">
        <v>359</v>
      </c>
      <c r="C981" s="29" t="s">
        <v>962</v>
      </c>
      <c r="D981" s="29" t="s">
        <v>1073</v>
      </c>
      <c r="E981" s="29"/>
    </row>
    <row r="982" spans="1:5">
      <c r="A982" s="29" t="s">
        <v>358</v>
      </c>
      <c r="B982" s="29" t="s">
        <v>359</v>
      </c>
      <c r="C982" s="29" t="s">
        <v>1368</v>
      </c>
      <c r="D982" s="29" t="s">
        <v>1074</v>
      </c>
      <c r="E982" s="29"/>
    </row>
    <row r="983" spans="1:5">
      <c r="A983" s="29" t="s">
        <v>358</v>
      </c>
      <c r="B983" s="29" t="s">
        <v>359</v>
      </c>
      <c r="C983" s="29" t="s">
        <v>1367</v>
      </c>
      <c r="D983" s="29" t="s">
        <v>1073</v>
      </c>
      <c r="E983" s="29"/>
    </row>
    <row r="984" spans="1:5">
      <c r="A984" s="29" t="s">
        <v>358</v>
      </c>
      <c r="B984" s="29" t="s">
        <v>359</v>
      </c>
      <c r="C984" s="29" t="s">
        <v>573</v>
      </c>
      <c r="D984" s="29" t="s">
        <v>1112</v>
      </c>
      <c r="E984" s="29"/>
    </row>
    <row r="985" spans="1:5">
      <c r="A985" s="29" t="s">
        <v>360</v>
      </c>
      <c r="B985" s="29" t="s">
        <v>361</v>
      </c>
      <c r="C985" s="29" t="s">
        <v>1366</v>
      </c>
      <c r="D985" s="29" t="s">
        <v>1093</v>
      </c>
      <c r="E985" s="29"/>
    </row>
    <row r="986" spans="1:5">
      <c r="A986" s="29" t="s">
        <v>360</v>
      </c>
      <c r="B986" s="29" t="s">
        <v>361</v>
      </c>
      <c r="C986" s="29" t="s">
        <v>1103</v>
      </c>
      <c r="D986" s="29" t="s">
        <v>1102</v>
      </c>
      <c r="E986" s="29"/>
    </row>
    <row r="987" spans="1:5">
      <c r="A987" s="29" t="s">
        <v>360</v>
      </c>
      <c r="B987" s="29" t="s">
        <v>361</v>
      </c>
      <c r="C987" s="29" t="s">
        <v>1362</v>
      </c>
      <c r="D987" s="29" t="s">
        <v>1073</v>
      </c>
      <c r="E987" s="29"/>
    </row>
    <row r="988" spans="1:5">
      <c r="A988" s="29" t="s">
        <v>360</v>
      </c>
      <c r="B988" s="29" t="s">
        <v>361</v>
      </c>
      <c r="C988" s="29" t="s">
        <v>1760</v>
      </c>
      <c r="D988" s="29" t="s">
        <v>1398</v>
      </c>
      <c r="E988" s="29"/>
    </row>
    <row r="989" spans="1:5">
      <c r="A989" s="29" t="s">
        <v>360</v>
      </c>
      <c r="B989" s="29" t="s">
        <v>361</v>
      </c>
      <c r="C989" s="29" t="s">
        <v>702</v>
      </c>
      <c r="D989" s="29" t="s">
        <v>1073</v>
      </c>
      <c r="E989" s="29"/>
    </row>
    <row r="990" spans="1:5">
      <c r="A990" s="29" t="s">
        <v>360</v>
      </c>
      <c r="B990" s="29" t="s">
        <v>361</v>
      </c>
      <c r="C990" s="29" t="s">
        <v>710</v>
      </c>
      <c r="D990" s="29" t="s">
        <v>1073</v>
      </c>
      <c r="E990" s="29"/>
    </row>
    <row r="991" spans="1:5">
      <c r="A991" s="29" t="s">
        <v>360</v>
      </c>
      <c r="B991" s="29" t="s">
        <v>361</v>
      </c>
      <c r="C991" s="29" t="s">
        <v>712</v>
      </c>
      <c r="D991" s="29" t="s">
        <v>1073</v>
      </c>
      <c r="E991" s="29"/>
    </row>
    <row r="992" spans="1:5">
      <c r="A992" s="29" t="s">
        <v>360</v>
      </c>
      <c r="B992" s="29" t="s">
        <v>361</v>
      </c>
      <c r="C992" s="29" t="s">
        <v>724</v>
      </c>
      <c r="D992" s="29" t="s">
        <v>1073</v>
      </c>
      <c r="E992" s="29"/>
    </row>
    <row r="993" spans="1:5">
      <c r="A993" s="29" t="s">
        <v>360</v>
      </c>
      <c r="B993" s="29" t="s">
        <v>361</v>
      </c>
      <c r="C993" s="29" t="s">
        <v>726</v>
      </c>
      <c r="D993" s="29" t="s">
        <v>1073</v>
      </c>
      <c r="E993" s="29"/>
    </row>
    <row r="994" spans="1:5">
      <c r="A994" s="29" t="s">
        <v>360</v>
      </c>
      <c r="B994" s="29" t="s">
        <v>361</v>
      </c>
      <c r="C994" s="29" t="s">
        <v>511</v>
      </c>
      <c r="D994" s="29" t="s">
        <v>1075</v>
      </c>
      <c r="E994" s="29"/>
    </row>
    <row r="995" spans="1:5">
      <c r="A995" s="29" t="s">
        <v>360</v>
      </c>
      <c r="B995" s="29" t="s">
        <v>361</v>
      </c>
      <c r="C995" s="29" t="s">
        <v>1361</v>
      </c>
      <c r="D995" s="29" t="s">
        <v>1073</v>
      </c>
      <c r="E995" s="29"/>
    </row>
    <row r="996" spans="1:5">
      <c r="A996" s="29" t="s">
        <v>360</v>
      </c>
      <c r="B996" s="29" t="s">
        <v>361</v>
      </c>
      <c r="C996" s="29" t="s">
        <v>530</v>
      </c>
      <c r="D996" s="29" t="s">
        <v>1075</v>
      </c>
      <c r="E996" s="29"/>
    </row>
    <row r="997" spans="1:5">
      <c r="A997" s="29" t="s">
        <v>360</v>
      </c>
      <c r="B997" s="29" t="s">
        <v>361</v>
      </c>
      <c r="C997" s="29" t="s">
        <v>1360</v>
      </c>
      <c r="D997" s="29" t="s">
        <v>1074</v>
      </c>
      <c r="E997" s="29"/>
    </row>
    <row r="998" spans="1:5">
      <c r="A998" s="29" t="s">
        <v>360</v>
      </c>
      <c r="B998" s="29" t="s">
        <v>361</v>
      </c>
      <c r="C998" s="29" t="s">
        <v>1359</v>
      </c>
      <c r="D998" s="29" t="s">
        <v>1074</v>
      </c>
      <c r="E998" s="29"/>
    </row>
    <row r="999" spans="1:5">
      <c r="A999" s="29" t="s">
        <v>360</v>
      </c>
      <c r="B999" s="29" t="s">
        <v>361</v>
      </c>
      <c r="C999" s="29" t="s">
        <v>552</v>
      </c>
      <c r="D999" s="29" t="s">
        <v>1073</v>
      </c>
      <c r="E999" s="29"/>
    </row>
    <row r="1000" spans="1:5">
      <c r="A1000" s="29" t="s">
        <v>360</v>
      </c>
      <c r="B1000" s="29" t="s">
        <v>361</v>
      </c>
      <c r="C1000" s="29" t="s">
        <v>821</v>
      </c>
      <c r="D1000" s="29" t="s">
        <v>1683</v>
      </c>
      <c r="E1000" s="29"/>
    </row>
    <row r="1001" spans="1:5">
      <c r="A1001" s="29" t="s">
        <v>360</v>
      </c>
      <c r="B1001" s="29" t="s">
        <v>361</v>
      </c>
      <c r="C1001" s="29" t="s">
        <v>1358</v>
      </c>
      <c r="D1001" s="29" t="s">
        <v>1073</v>
      </c>
      <c r="E1001" s="29"/>
    </row>
    <row r="1002" spans="1:5">
      <c r="A1002" s="29" t="s">
        <v>360</v>
      </c>
      <c r="B1002" s="29" t="s">
        <v>361</v>
      </c>
      <c r="C1002" s="29" t="s">
        <v>835</v>
      </c>
      <c r="D1002" s="29" t="s">
        <v>1073</v>
      </c>
      <c r="E1002" s="29"/>
    </row>
    <row r="1003" spans="1:5">
      <c r="A1003" s="29" t="s">
        <v>360</v>
      </c>
      <c r="B1003" s="29" t="s">
        <v>361</v>
      </c>
      <c r="C1003" s="29" t="s">
        <v>906</v>
      </c>
      <c r="D1003" s="29" t="s">
        <v>1073</v>
      </c>
      <c r="E1003" s="29"/>
    </row>
    <row r="1004" spans="1:5">
      <c r="A1004" s="29" t="s">
        <v>360</v>
      </c>
      <c r="B1004" s="29" t="s">
        <v>361</v>
      </c>
      <c r="C1004" s="29" t="s">
        <v>910</v>
      </c>
      <c r="D1004" s="29" t="s">
        <v>1073</v>
      </c>
      <c r="E1004" s="29"/>
    </row>
    <row r="1005" spans="1:5">
      <c r="A1005" s="29" t="s">
        <v>362</v>
      </c>
      <c r="B1005" s="29" t="s">
        <v>363</v>
      </c>
      <c r="C1005" s="29" t="s">
        <v>1357</v>
      </c>
      <c r="D1005" s="29" t="s">
        <v>1073</v>
      </c>
      <c r="E1005" s="29"/>
    </row>
    <row r="1006" spans="1:5">
      <c r="A1006" s="29" t="s">
        <v>362</v>
      </c>
      <c r="B1006" s="29" t="s">
        <v>363</v>
      </c>
      <c r="C1006" s="29" t="s">
        <v>1356</v>
      </c>
      <c r="D1006" s="29" t="s">
        <v>1073</v>
      </c>
      <c r="E1006" s="29"/>
    </row>
    <row r="1007" spans="1:5">
      <c r="A1007" s="29" t="s">
        <v>362</v>
      </c>
      <c r="B1007" s="29" t="s">
        <v>363</v>
      </c>
      <c r="C1007" s="29" t="s">
        <v>884</v>
      </c>
      <c r="D1007" s="29" t="s">
        <v>1073</v>
      </c>
      <c r="E1007" s="29"/>
    </row>
    <row r="1008" spans="1:5">
      <c r="A1008" s="29" t="s">
        <v>362</v>
      </c>
      <c r="B1008" s="29" t="s">
        <v>363</v>
      </c>
      <c r="C1008" s="29" t="s">
        <v>1201</v>
      </c>
      <c r="D1008" s="29" t="s">
        <v>1073</v>
      </c>
      <c r="E1008" s="29"/>
    </row>
    <row r="1009" spans="1:5">
      <c r="A1009" s="29" t="s">
        <v>362</v>
      </c>
      <c r="B1009" s="29" t="s">
        <v>363</v>
      </c>
      <c r="C1009" s="29" t="s">
        <v>571</v>
      </c>
      <c r="D1009" s="29" t="s">
        <v>1074</v>
      </c>
      <c r="E1009" s="29"/>
    </row>
    <row r="1010" spans="1:5">
      <c r="A1010" s="29" t="s">
        <v>362</v>
      </c>
      <c r="B1010" s="29" t="s">
        <v>363</v>
      </c>
      <c r="C1010" s="29" t="s">
        <v>1355</v>
      </c>
      <c r="D1010" s="29" t="s">
        <v>1074</v>
      </c>
      <c r="E1010" s="29"/>
    </row>
    <row r="1011" spans="1:5">
      <c r="A1011" s="29" t="s">
        <v>362</v>
      </c>
      <c r="B1011" s="29" t="s">
        <v>363</v>
      </c>
      <c r="C1011" s="29" t="s">
        <v>1002</v>
      </c>
      <c r="D1011" s="29" t="s">
        <v>1073</v>
      </c>
      <c r="E1011" s="29"/>
    </row>
    <row r="1012" spans="1:5">
      <c r="A1012" s="29" t="s">
        <v>364</v>
      </c>
      <c r="B1012" s="29" t="s">
        <v>365</v>
      </c>
      <c r="C1012" s="29" t="s">
        <v>1353</v>
      </c>
      <c r="D1012" s="29" t="s">
        <v>1080</v>
      </c>
      <c r="E1012" s="29"/>
    </row>
    <row r="1013" spans="1:5">
      <c r="A1013" s="29" t="s">
        <v>364</v>
      </c>
      <c r="B1013" s="29" t="s">
        <v>365</v>
      </c>
      <c r="C1013" s="29" t="s">
        <v>1761</v>
      </c>
      <c r="D1013" s="29" t="s">
        <v>1074</v>
      </c>
      <c r="E1013" s="29"/>
    </row>
    <row r="1014" spans="1:5">
      <c r="A1014" s="29" t="s">
        <v>364</v>
      </c>
      <c r="B1014" s="29" t="s">
        <v>365</v>
      </c>
      <c r="C1014" s="29" t="s">
        <v>1352</v>
      </c>
      <c r="D1014" s="29" t="s">
        <v>1073</v>
      </c>
      <c r="E1014" s="29"/>
    </row>
    <row r="1015" spans="1:5">
      <c r="A1015" s="29" t="s">
        <v>364</v>
      </c>
      <c r="B1015" s="29" t="s">
        <v>365</v>
      </c>
      <c r="C1015" s="29" t="s">
        <v>1351</v>
      </c>
      <c r="D1015" s="29" t="s">
        <v>1074</v>
      </c>
      <c r="E1015" s="29"/>
    </row>
    <row r="1016" spans="1:5">
      <c r="A1016" s="29" t="s">
        <v>364</v>
      </c>
      <c r="B1016" s="29" t="s">
        <v>365</v>
      </c>
      <c r="C1016" s="29" t="s">
        <v>1350</v>
      </c>
      <c r="D1016" s="29" t="s">
        <v>1091</v>
      </c>
      <c r="E1016" s="29"/>
    </row>
    <row r="1017" spans="1:5">
      <c r="A1017" s="29" t="s">
        <v>364</v>
      </c>
      <c r="B1017" s="29" t="s">
        <v>365</v>
      </c>
      <c r="C1017" s="29" t="s">
        <v>1349</v>
      </c>
      <c r="D1017" s="29" t="s">
        <v>1073</v>
      </c>
      <c r="E1017" s="29"/>
    </row>
    <row r="1018" spans="1:5">
      <c r="A1018" s="29" t="s">
        <v>366</v>
      </c>
      <c r="B1018" s="29" t="s">
        <v>367</v>
      </c>
      <c r="C1018" s="29" t="s">
        <v>499</v>
      </c>
      <c r="D1018" s="29" t="s">
        <v>1112</v>
      </c>
      <c r="E1018" s="29"/>
    </row>
    <row r="1019" spans="1:5">
      <c r="A1019" s="29" t="s">
        <v>366</v>
      </c>
      <c r="B1019" s="29" t="s">
        <v>367</v>
      </c>
      <c r="C1019" s="29" t="s">
        <v>515</v>
      </c>
      <c r="D1019" s="29" t="s">
        <v>1075</v>
      </c>
      <c r="E1019" s="29"/>
    </row>
    <row r="1020" spans="1:5">
      <c r="A1020" s="29" t="s">
        <v>366</v>
      </c>
      <c r="B1020" s="29" t="s">
        <v>367</v>
      </c>
      <c r="C1020" s="29" t="s">
        <v>529</v>
      </c>
      <c r="D1020" s="29" t="s">
        <v>1073</v>
      </c>
      <c r="E1020" s="29"/>
    </row>
    <row r="1021" spans="1:5">
      <c r="A1021" s="29" t="s">
        <v>366</v>
      </c>
      <c r="B1021" s="29" t="s">
        <v>367</v>
      </c>
      <c r="C1021" s="29" t="s">
        <v>1347</v>
      </c>
      <c r="D1021" s="29" t="s">
        <v>1073</v>
      </c>
      <c r="E1021" s="29"/>
    </row>
    <row r="1022" spans="1:5">
      <c r="A1022" s="29" t="s">
        <v>366</v>
      </c>
      <c r="B1022" s="29" t="s">
        <v>367</v>
      </c>
      <c r="C1022" s="29" t="s">
        <v>1346</v>
      </c>
      <c r="D1022" s="29" t="s">
        <v>1073</v>
      </c>
      <c r="E1022" s="29"/>
    </row>
    <row r="1023" spans="1:5">
      <c r="A1023" s="29" t="s">
        <v>366</v>
      </c>
      <c r="B1023" s="29" t="s">
        <v>367</v>
      </c>
      <c r="C1023" s="29" t="s">
        <v>1345</v>
      </c>
      <c r="D1023" s="29" t="s">
        <v>1073</v>
      </c>
      <c r="E1023" s="29"/>
    </row>
    <row r="1024" spans="1:5">
      <c r="A1024" s="29" t="s">
        <v>366</v>
      </c>
      <c r="B1024" s="29" t="s">
        <v>367</v>
      </c>
      <c r="C1024" s="29" t="s">
        <v>796</v>
      </c>
      <c r="D1024" s="29" t="s">
        <v>1073</v>
      </c>
      <c r="E1024" s="29"/>
    </row>
    <row r="1025" spans="1:5">
      <c r="A1025" s="29" t="s">
        <v>366</v>
      </c>
      <c r="B1025" s="29" t="s">
        <v>367</v>
      </c>
      <c r="C1025" s="29" t="s">
        <v>1344</v>
      </c>
      <c r="D1025" s="29" t="s">
        <v>1074</v>
      </c>
      <c r="E1025" s="29"/>
    </row>
    <row r="1026" spans="1:5">
      <c r="A1026" s="29" t="s">
        <v>366</v>
      </c>
      <c r="B1026" s="29" t="s">
        <v>367</v>
      </c>
      <c r="C1026" s="29" t="s">
        <v>551</v>
      </c>
      <c r="D1026" s="29" t="s">
        <v>1595</v>
      </c>
      <c r="E1026" s="29"/>
    </row>
    <row r="1027" spans="1:5">
      <c r="A1027" s="29" t="s">
        <v>366</v>
      </c>
      <c r="B1027" s="29" t="s">
        <v>367</v>
      </c>
      <c r="C1027" s="29" t="s">
        <v>821</v>
      </c>
      <c r="D1027" s="29" t="s">
        <v>1073</v>
      </c>
      <c r="E1027" s="29"/>
    </row>
    <row r="1028" spans="1:5">
      <c r="A1028" s="29" t="s">
        <v>366</v>
      </c>
      <c r="B1028" s="29" t="s">
        <v>367</v>
      </c>
      <c r="C1028" s="29" t="s">
        <v>1104</v>
      </c>
      <c r="D1028" s="29" t="s">
        <v>1074</v>
      </c>
      <c r="E1028" s="29"/>
    </row>
    <row r="1029" spans="1:5">
      <c r="A1029" s="29" t="s">
        <v>368</v>
      </c>
      <c r="B1029" s="29" t="s">
        <v>369</v>
      </c>
      <c r="C1029" s="29" t="s">
        <v>575</v>
      </c>
      <c r="D1029" s="29" t="s">
        <v>1074</v>
      </c>
      <c r="E1029" s="29"/>
    </row>
    <row r="1030" spans="1:5">
      <c r="A1030" s="29" t="s">
        <v>370</v>
      </c>
      <c r="B1030" s="29" t="s">
        <v>371</v>
      </c>
      <c r="C1030" s="29" t="s">
        <v>702</v>
      </c>
      <c r="D1030" s="29" t="s">
        <v>1073</v>
      </c>
      <c r="E1030" s="29"/>
    </row>
    <row r="1031" spans="1:5">
      <c r="A1031" s="29" t="s">
        <v>370</v>
      </c>
      <c r="B1031" s="29" t="s">
        <v>371</v>
      </c>
      <c r="C1031" s="29" t="s">
        <v>705</v>
      </c>
      <c r="D1031" s="29" t="s">
        <v>1073</v>
      </c>
      <c r="E1031" s="29"/>
    </row>
    <row r="1032" spans="1:5">
      <c r="A1032" s="29" t="s">
        <v>370</v>
      </c>
      <c r="B1032" s="29" t="s">
        <v>371</v>
      </c>
      <c r="C1032" s="29" t="s">
        <v>726</v>
      </c>
      <c r="D1032" s="29" t="s">
        <v>1073</v>
      </c>
      <c r="E1032" s="29"/>
    </row>
    <row r="1033" spans="1:5">
      <c r="A1033" s="29" t="s">
        <v>370</v>
      </c>
      <c r="B1033" s="29" t="s">
        <v>371</v>
      </c>
      <c r="C1033" s="29" t="s">
        <v>1341</v>
      </c>
      <c r="D1033" s="29" t="s">
        <v>1093</v>
      </c>
      <c r="E1033" s="29"/>
    </row>
    <row r="1034" spans="1:5">
      <c r="A1034" s="29" t="s">
        <v>370</v>
      </c>
      <c r="B1034" s="29" t="s">
        <v>371</v>
      </c>
      <c r="C1034" s="29" t="s">
        <v>751</v>
      </c>
      <c r="D1034" s="29" t="s">
        <v>1073</v>
      </c>
      <c r="E1034" s="29"/>
    </row>
    <row r="1035" spans="1:5">
      <c r="A1035" s="29" t="s">
        <v>370</v>
      </c>
      <c r="B1035" s="29" t="s">
        <v>371</v>
      </c>
      <c r="C1035" s="29" t="s">
        <v>806</v>
      </c>
      <c r="D1035" s="29" t="s">
        <v>1073</v>
      </c>
      <c r="E1035" s="29"/>
    </row>
    <row r="1036" spans="1:5">
      <c r="A1036" s="29" t="s">
        <v>370</v>
      </c>
      <c r="B1036" s="29" t="s">
        <v>371</v>
      </c>
      <c r="C1036" s="29" t="s">
        <v>848</v>
      </c>
      <c r="D1036" s="29" t="s">
        <v>1073</v>
      </c>
      <c r="E1036" s="29"/>
    </row>
    <row r="1037" spans="1:5">
      <c r="A1037" s="29" t="s">
        <v>370</v>
      </c>
      <c r="B1037" s="29" t="s">
        <v>371</v>
      </c>
      <c r="C1037" s="29" t="s">
        <v>970</v>
      </c>
      <c r="D1037" s="29" t="s">
        <v>1073</v>
      </c>
      <c r="E1037" s="29"/>
    </row>
    <row r="1038" spans="1:5">
      <c r="A1038" s="29" t="s">
        <v>370</v>
      </c>
      <c r="B1038" s="29" t="s">
        <v>371</v>
      </c>
      <c r="C1038" s="29" t="s">
        <v>1340</v>
      </c>
      <c r="D1038" s="29" t="s">
        <v>1073</v>
      </c>
      <c r="E1038" s="29"/>
    </row>
    <row r="1039" spans="1:5">
      <c r="A1039" s="29" t="s">
        <v>370</v>
      </c>
      <c r="B1039" s="29" t="s">
        <v>371</v>
      </c>
      <c r="C1039" s="29" t="s">
        <v>1340</v>
      </c>
      <c r="D1039" s="29" t="s">
        <v>1074</v>
      </c>
      <c r="E1039" s="29"/>
    </row>
    <row r="1040" spans="1:5">
      <c r="A1040" s="29" t="s">
        <v>372</v>
      </c>
      <c r="B1040" s="29" t="s">
        <v>373</v>
      </c>
      <c r="C1040" s="29" t="s">
        <v>527</v>
      </c>
      <c r="D1040" s="29" t="s">
        <v>1075</v>
      </c>
      <c r="E1040" s="29"/>
    </row>
    <row r="1041" spans="1:5">
      <c r="A1041" s="29" t="s">
        <v>374</v>
      </c>
      <c r="B1041" s="29" t="s">
        <v>375</v>
      </c>
      <c r="C1041" s="29" t="s">
        <v>1337</v>
      </c>
      <c r="D1041" s="29" t="s">
        <v>1080</v>
      </c>
      <c r="E1041" s="29"/>
    </row>
    <row r="1042" spans="1:5">
      <c r="A1042" s="29" t="s">
        <v>374</v>
      </c>
      <c r="B1042" s="29" t="s">
        <v>375</v>
      </c>
      <c r="C1042" s="29" t="s">
        <v>499</v>
      </c>
      <c r="D1042" s="29" t="s">
        <v>1112</v>
      </c>
      <c r="E1042" s="29"/>
    </row>
    <row r="1043" spans="1:5">
      <c r="A1043" s="29" t="s">
        <v>374</v>
      </c>
      <c r="B1043" s="29" t="s">
        <v>375</v>
      </c>
      <c r="C1043" s="29" t="s">
        <v>499</v>
      </c>
      <c r="D1043" s="29" t="s">
        <v>1073</v>
      </c>
      <c r="E1043" s="29"/>
    </row>
    <row r="1044" spans="1:5">
      <c r="A1044" s="29" t="s">
        <v>374</v>
      </c>
      <c r="B1044" s="29" t="s">
        <v>375</v>
      </c>
      <c r="C1044" s="29" t="s">
        <v>1336</v>
      </c>
      <c r="D1044" s="29" t="s">
        <v>1073</v>
      </c>
      <c r="E1044" s="29"/>
    </row>
    <row r="1045" spans="1:5">
      <c r="A1045" s="29" t="s">
        <v>374</v>
      </c>
      <c r="B1045" s="29" t="s">
        <v>375</v>
      </c>
      <c r="C1045" s="29" t="s">
        <v>1335</v>
      </c>
      <c r="D1045" s="29" t="s">
        <v>1091</v>
      </c>
      <c r="E1045" s="29"/>
    </row>
    <row r="1046" spans="1:5">
      <c r="A1046" s="29" t="s">
        <v>374</v>
      </c>
      <c r="B1046" s="29" t="s">
        <v>375</v>
      </c>
      <c r="C1046" s="29" t="s">
        <v>515</v>
      </c>
      <c r="D1046" s="29" t="s">
        <v>1075</v>
      </c>
      <c r="E1046" s="29"/>
    </row>
    <row r="1047" spans="1:5">
      <c r="A1047" s="29" t="s">
        <v>374</v>
      </c>
      <c r="B1047" s="29" t="s">
        <v>375</v>
      </c>
      <c r="C1047" s="29" t="s">
        <v>515</v>
      </c>
      <c r="D1047" s="29" t="s">
        <v>1074</v>
      </c>
      <c r="E1047" s="29"/>
    </row>
    <row r="1048" spans="1:5">
      <c r="A1048" s="29" t="s">
        <v>374</v>
      </c>
      <c r="B1048" s="29" t="s">
        <v>375</v>
      </c>
      <c r="C1048" s="29" t="s">
        <v>1334</v>
      </c>
      <c r="D1048" s="29" t="s">
        <v>1073</v>
      </c>
      <c r="E1048" s="29"/>
    </row>
    <row r="1049" spans="1:5">
      <c r="A1049" s="29" t="s">
        <v>374</v>
      </c>
      <c r="B1049" s="29" t="s">
        <v>375</v>
      </c>
      <c r="C1049" s="29" t="s">
        <v>748</v>
      </c>
      <c r="D1049" s="29" t="s">
        <v>1073</v>
      </c>
      <c r="E1049" s="29"/>
    </row>
    <row r="1050" spans="1:5">
      <c r="A1050" s="29" t="s">
        <v>374</v>
      </c>
      <c r="B1050" s="29" t="s">
        <v>375</v>
      </c>
      <c r="C1050" s="29" t="s">
        <v>1333</v>
      </c>
      <c r="D1050" s="29" t="s">
        <v>1175</v>
      </c>
      <c r="E1050" s="29"/>
    </row>
    <row r="1051" spans="1:5">
      <c r="A1051" s="29" t="s">
        <v>374</v>
      </c>
      <c r="B1051" s="29" t="s">
        <v>375</v>
      </c>
      <c r="C1051" s="29" t="s">
        <v>913</v>
      </c>
      <c r="D1051" s="29" t="s">
        <v>1095</v>
      </c>
      <c r="E1051" s="29"/>
    </row>
    <row r="1052" spans="1:5">
      <c r="A1052" s="29" t="s">
        <v>374</v>
      </c>
      <c r="B1052" s="29" t="s">
        <v>375</v>
      </c>
      <c r="C1052" s="29" t="s">
        <v>914</v>
      </c>
      <c r="D1052" s="29" t="s">
        <v>1073</v>
      </c>
      <c r="E1052" s="29"/>
    </row>
    <row r="1053" spans="1:5">
      <c r="A1053" s="29" t="s">
        <v>374</v>
      </c>
      <c r="B1053" s="29" t="s">
        <v>375</v>
      </c>
      <c r="C1053" s="29" t="s">
        <v>1332</v>
      </c>
      <c r="D1053" s="29" t="s">
        <v>1073</v>
      </c>
      <c r="E1053" s="29"/>
    </row>
    <row r="1054" spans="1:5">
      <c r="A1054" s="29" t="s">
        <v>374</v>
      </c>
      <c r="B1054" s="29" t="s">
        <v>375</v>
      </c>
      <c r="C1054" s="29" t="s">
        <v>560</v>
      </c>
      <c r="D1054" s="29" t="s">
        <v>1074</v>
      </c>
      <c r="E1054" s="29"/>
    </row>
    <row r="1055" spans="1:5">
      <c r="A1055" s="29" t="s">
        <v>374</v>
      </c>
      <c r="B1055" s="29" t="s">
        <v>375</v>
      </c>
      <c r="C1055" s="29" t="s">
        <v>979</v>
      </c>
      <c r="D1055" s="29" t="s">
        <v>1073</v>
      </c>
      <c r="E1055" s="29"/>
    </row>
    <row r="1056" spans="1:5">
      <c r="A1056" s="29" t="s">
        <v>374</v>
      </c>
      <c r="B1056" s="29" t="s">
        <v>375</v>
      </c>
      <c r="C1056" s="29" t="s">
        <v>1010</v>
      </c>
      <c r="D1056" s="29" t="s">
        <v>1112</v>
      </c>
      <c r="E1056" s="29"/>
    </row>
    <row r="1057" spans="1:5">
      <c r="A1057" s="29" t="s">
        <v>374</v>
      </c>
      <c r="B1057" s="29" t="s">
        <v>375</v>
      </c>
      <c r="C1057" s="29" t="s">
        <v>1010</v>
      </c>
      <c r="D1057" s="29" t="s">
        <v>1074</v>
      </c>
      <c r="E1057" s="29"/>
    </row>
    <row r="1058" spans="1:5">
      <c r="A1058" s="29" t="s">
        <v>376</v>
      </c>
      <c r="B1058" s="29" t="s">
        <v>377</v>
      </c>
      <c r="C1058" s="29" t="s">
        <v>1762</v>
      </c>
      <c r="D1058" s="29" t="s">
        <v>1080</v>
      </c>
      <c r="E1058" s="29"/>
    </row>
    <row r="1059" spans="1:5">
      <c r="A1059" s="29" t="s">
        <v>376</v>
      </c>
      <c r="B1059" s="29" t="s">
        <v>377</v>
      </c>
      <c r="C1059" s="29" t="s">
        <v>1763</v>
      </c>
      <c r="D1059" s="29" t="s">
        <v>1398</v>
      </c>
      <c r="E1059" s="29"/>
    </row>
    <row r="1060" spans="1:5">
      <c r="A1060" s="29" t="s">
        <v>376</v>
      </c>
      <c r="B1060" s="29" t="s">
        <v>377</v>
      </c>
      <c r="C1060" s="29" t="s">
        <v>1693</v>
      </c>
      <c r="D1060" s="29" t="s">
        <v>1074</v>
      </c>
      <c r="E1060" s="29"/>
    </row>
    <row r="1061" spans="1:5">
      <c r="A1061" s="29" t="s">
        <v>376</v>
      </c>
      <c r="B1061" s="29" t="s">
        <v>377</v>
      </c>
      <c r="C1061" s="29" t="s">
        <v>1764</v>
      </c>
      <c r="D1061" s="29" t="s">
        <v>1675</v>
      </c>
      <c r="E1061" s="29"/>
    </row>
    <row r="1062" spans="1:5">
      <c r="A1062" s="29" t="s">
        <v>376</v>
      </c>
      <c r="B1062" s="29" t="s">
        <v>377</v>
      </c>
      <c r="C1062" s="29" t="s">
        <v>1078</v>
      </c>
      <c r="D1062" s="29" t="s">
        <v>1073</v>
      </c>
      <c r="E1062" s="29"/>
    </row>
    <row r="1063" spans="1:5">
      <c r="A1063" s="29" t="s">
        <v>376</v>
      </c>
      <c r="B1063" s="29" t="s">
        <v>377</v>
      </c>
      <c r="C1063" s="29" t="s">
        <v>1331</v>
      </c>
      <c r="D1063" s="29" t="s">
        <v>1074</v>
      </c>
      <c r="E1063" s="29"/>
    </row>
    <row r="1064" spans="1:5">
      <c r="A1064" s="29" t="s">
        <v>378</v>
      </c>
      <c r="B1064" s="29" t="s">
        <v>379</v>
      </c>
      <c r="C1064" s="29" t="s">
        <v>1765</v>
      </c>
      <c r="D1064" s="29" t="s">
        <v>1708</v>
      </c>
      <c r="E1064" s="29"/>
    </row>
    <row r="1065" spans="1:5">
      <c r="A1065" s="29" t="s">
        <v>378</v>
      </c>
      <c r="B1065" s="29" t="s">
        <v>379</v>
      </c>
      <c r="C1065" s="29" t="s">
        <v>1328</v>
      </c>
      <c r="D1065" s="29" t="s">
        <v>1073</v>
      </c>
      <c r="E1065" s="29"/>
    </row>
    <row r="1066" spans="1:5">
      <c r="A1066" s="29" t="s">
        <v>378</v>
      </c>
      <c r="B1066" s="29" t="s">
        <v>379</v>
      </c>
      <c r="C1066" s="29" t="s">
        <v>757</v>
      </c>
      <c r="D1066" s="29" t="s">
        <v>1074</v>
      </c>
      <c r="E1066" s="29"/>
    </row>
    <row r="1067" spans="1:5">
      <c r="A1067" s="29" t="s">
        <v>378</v>
      </c>
      <c r="B1067" s="29" t="s">
        <v>379</v>
      </c>
      <c r="C1067" s="29" t="s">
        <v>760</v>
      </c>
      <c r="D1067" s="29" t="s">
        <v>1074</v>
      </c>
      <c r="E1067" s="29"/>
    </row>
    <row r="1068" spans="1:5">
      <c r="A1068" s="29" t="s">
        <v>378</v>
      </c>
      <c r="B1068" s="29" t="s">
        <v>379</v>
      </c>
      <c r="C1068" s="29" t="s">
        <v>1204</v>
      </c>
      <c r="D1068" s="29" t="s">
        <v>1073</v>
      </c>
      <c r="E1068" s="29"/>
    </row>
    <row r="1069" spans="1:5">
      <c r="A1069" s="29" t="s">
        <v>378</v>
      </c>
      <c r="B1069" s="29" t="s">
        <v>379</v>
      </c>
      <c r="C1069" s="29" t="s">
        <v>860</v>
      </c>
      <c r="D1069" s="29" t="s">
        <v>1074</v>
      </c>
      <c r="E1069" s="29"/>
    </row>
    <row r="1070" spans="1:5">
      <c r="A1070" s="29" t="s">
        <v>378</v>
      </c>
      <c r="B1070" s="29" t="s">
        <v>379</v>
      </c>
      <c r="C1070" s="29" t="s">
        <v>1327</v>
      </c>
      <c r="D1070" s="29" t="s">
        <v>1073</v>
      </c>
      <c r="E1070" s="29"/>
    </row>
    <row r="1071" spans="1:5">
      <c r="A1071" s="29" t="s">
        <v>378</v>
      </c>
      <c r="B1071" s="29" t="s">
        <v>379</v>
      </c>
      <c r="C1071" s="29" t="s">
        <v>1326</v>
      </c>
      <c r="D1071" s="29" t="s">
        <v>1073</v>
      </c>
      <c r="E1071" s="29"/>
    </row>
    <row r="1072" spans="1:5">
      <c r="A1072" s="29" t="s">
        <v>378</v>
      </c>
      <c r="B1072" s="29" t="s">
        <v>379</v>
      </c>
      <c r="C1072" s="29" t="s">
        <v>562</v>
      </c>
      <c r="D1072" s="29" t="s">
        <v>1074</v>
      </c>
      <c r="E1072" s="29"/>
    </row>
    <row r="1073" spans="1:5">
      <c r="A1073" s="29" t="s">
        <v>378</v>
      </c>
      <c r="B1073" s="29" t="s">
        <v>379</v>
      </c>
      <c r="C1073" s="29" t="s">
        <v>937</v>
      </c>
      <c r="D1073" s="29" t="s">
        <v>1073</v>
      </c>
      <c r="E1073" s="29"/>
    </row>
    <row r="1074" spans="1:5">
      <c r="A1074" s="29" t="s">
        <v>378</v>
      </c>
      <c r="B1074" s="29" t="s">
        <v>379</v>
      </c>
      <c r="C1074" s="29" t="s">
        <v>1325</v>
      </c>
      <c r="D1074" s="29" t="s">
        <v>1073</v>
      </c>
      <c r="E1074" s="29"/>
    </row>
    <row r="1075" spans="1:5">
      <c r="A1075" s="29" t="s">
        <v>378</v>
      </c>
      <c r="B1075" s="29" t="s">
        <v>379</v>
      </c>
      <c r="C1075" s="29" t="s">
        <v>1324</v>
      </c>
      <c r="D1075" s="29" t="s">
        <v>1073</v>
      </c>
      <c r="E1075" s="29"/>
    </row>
    <row r="1076" spans="1:5">
      <c r="A1076" s="29" t="s">
        <v>380</v>
      </c>
      <c r="B1076" s="29" t="s">
        <v>381</v>
      </c>
      <c r="C1076" s="29" t="s">
        <v>590</v>
      </c>
      <c r="D1076" s="29" t="s">
        <v>1074</v>
      </c>
      <c r="E1076" s="29"/>
    </row>
    <row r="1077" spans="1:5">
      <c r="A1077" s="29" t="s">
        <v>380</v>
      </c>
      <c r="B1077" s="29" t="s">
        <v>381</v>
      </c>
      <c r="C1077" s="29" t="s">
        <v>1320</v>
      </c>
      <c r="D1077" s="29" t="s">
        <v>1073</v>
      </c>
      <c r="E1077" s="29"/>
    </row>
    <row r="1078" spans="1:5">
      <c r="A1078" s="29" t="s">
        <v>380</v>
      </c>
      <c r="B1078" s="29" t="s">
        <v>381</v>
      </c>
      <c r="C1078" s="29" t="s">
        <v>1319</v>
      </c>
      <c r="D1078" s="29" t="s">
        <v>1073</v>
      </c>
      <c r="E1078" s="29"/>
    </row>
    <row r="1079" spans="1:5">
      <c r="A1079" s="29" t="s">
        <v>380</v>
      </c>
      <c r="B1079" s="29" t="s">
        <v>381</v>
      </c>
      <c r="C1079" s="29" t="s">
        <v>1318</v>
      </c>
      <c r="D1079" s="29" t="s">
        <v>1101</v>
      </c>
      <c r="E1079" s="29"/>
    </row>
    <row r="1080" spans="1:5">
      <c r="A1080" s="29" t="s">
        <v>380</v>
      </c>
      <c r="B1080" s="29" t="s">
        <v>381</v>
      </c>
      <c r="C1080" s="29" t="s">
        <v>1318</v>
      </c>
      <c r="D1080" s="29" t="s">
        <v>1095</v>
      </c>
      <c r="E1080" s="29"/>
    </row>
    <row r="1081" spans="1:5">
      <c r="A1081" s="29" t="s">
        <v>380</v>
      </c>
      <c r="B1081" s="29" t="s">
        <v>381</v>
      </c>
      <c r="C1081" s="29" t="s">
        <v>1318</v>
      </c>
      <c r="D1081" s="29" t="s">
        <v>1091</v>
      </c>
      <c r="E1081" s="29"/>
    </row>
    <row r="1082" spans="1:5">
      <c r="A1082" s="29" t="s">
        <v>380</v>
      </c>
      <c r="B1082" s="29" t="s">
        <v>381</v>
      </c>
      <c r="C1082" s="29" t="s">
        <v>1766</v>
      </c>
      <c r="D1082" s="29" t="s">
        <v>1398</v>
      </c>
      <c r="E1082" s="29"/>
    </row>
    <row r="1083" spans="1:5">
      <c r="A1083" s="29" t="s">
        <v>380</v>
      </c>
      <c r="B1083" s="29" t="s">
        <v>381</v>
      </c>
      <c r="C1083" s="29" t="s">
        <v>669</v>
      </c>
      <c r="D1083" s="29" t="s">
        <v>1073</v>
      </c>
      <c r="E1083" s="29"/>
    </row>
    <row r="1084" spans="1:5">
      <c r="A1084" s="29" t="s">
        <v>380</v>
      </c>
      <c r="B1084" s="29" t="s">
        <v>381</v>
      </c>
      <c r="C1084" s="29" t="s">
        <v>669</v>
      </c>
      <c r="D1084" s="29" t="s">
        <v>1074</v>
      </c>
      <c r="E1084" s="29"/>
    </row>
    <row r="1085" spans="1:5">
      <c r="A1085" s="29" t="s">
        <v>380</v>
      </c>
      <c r="B1085" s="29" t="s">
        <v>381</v>
      </c>
      <c r="C1085" s="29" t="s">
        <v>1707</v>
      </c>
      <c r="D1085" s="29" t="s">
        <v>1398</v>
      </c>
      <c r="E1085" s="29"/>
    </row>
    <row r="1086" spans="1:5">
      <c r="A1086" s="29" t="s">
        <v>380</v>
      </c>
      <c r="B1086" s="29" t="s">
        <v>381</v>
      </c>
      <c r="C1086" s="29" t="s">
        <v>1316</v>
      </c>
      <c r="D1086" s="29" t="s">
        <v>1073</v>
      </c>
      <c r="E1086" s="29"/>
    </row>
    <row r="1087" spans="1:5">
      <c r="A1087" s="29" t="s">
        <v>380</v>
      </c>
      <c r="B1087" s="29" t="s">
        <v>381</v>
      </c>
      <c r="C1087" s="29" t="s">
        <v>734</v>
      </c>
      <c r="D1087" s="29" t="s">
        <v>1073</v>
      </c>
      <c r="E1087" s="29"/>
    </row>
    <row r="1088" spans="1:5">
      <c r="A1088" s="29" t="s">
        <v>380</v>
      </c>
      <c r="B1088" s="29" t="s">
        <v>381</v>
      </c>
      <c r="C1088" s="29" t="s">
        <v>1315</v>
      </c>
      <c r="D1088" s="29" t="s">
        <v>1073</v>
      </c>
      <c r="E1088" s="29"/>
    </row>
    <row r="1089" spans="1:5">
      <c r="A1089" s="29" t="s">
        <v>380</v>
      </c>
      <c r="B1089" s="29" t="s">
        <v>381</v>
      </c>
      <c r="C1089" s="29" t="s">
        <v>1314</v>
      </c>
      <c r="D1089" s="29" t="s">
        <v>1073</v>
      </c>
      <c r="E1089" s="29"/>
    </row>
    <row r="1090" spans="1:5">
      <c r="A1090" s="29" t="s">
        <v>380</v>
      </c>
      <c r="B1090" s="29" t="s">
        <v>381</v>
      </c>
      <c r="C1090" s="29" t="s">
        <v>744</v>
      </c>
      <c r="D1090" s="29" t="s">
        <v>1073</v>
      </c>
      <c r="E1090" s="29"/>
    </row>
    <row r="1091" spans="1:5">
      <c r="A1091" s="29" t="s">
        <v>380</v>
      </c>
      <c r="B1091" s="29" t="s">
        <v>381</v>
      </c>
      <c r="C1091" s="29" t="s">
        <v>744</v>
      </c>
      <c r="D1091" s="29" t="s">
        <v>1074</v>
      </c>
      <c r="E1091" s="29"/>
    </row>
    <row r="1092" spans="1:5">
      <c r="A1092" s="29" t="s">
        <v>380</v>
      </c>
      <c r="B1092" s="29" t="s">
        <v>381</v>
      </c>
      <c r="C1092" s="29" t="s">
        <v>746</v>
      </c>
      <c r="D1092" s="29" t="s">
        <v>1073</v>
      </c>
      <c r="E1092" s="29"/>
    </row>
    <row r="1093" spans="1:5">
      <c r="A1093" s="29" t="s">
        <v>380</v>
      </c>
      <c r="B1093" s="29" t="s">
        <v>381</v>
      </c>
      <c r="C1093" s="29" t="s">
        <v>749</v>
      </c>
      <c r="D1093" s="29" t="s">
        <v>1073</v>
      </c>
      <c r="E1093" s="29"/>
    </row>
    <row r="1094" spans="1:5">
      <c r="A1094" s="29" t="s">
        <v>380</v>
      </c>
      <c r="B1094" s="29" t="s">
        <v>381</v>
      </c>
      <c r="C1094" s="29" t="s">
        <v>760</v>
      </c>
      <c r="D1094" s="29" t="s">
        <v>1073</v>
      </c>
      <c r="E1094" s="29"/>
    </row>
    <row r="1095" spans="1:5">
      <c r="A1095" s="29" t="s">
        <v>380</v>
      </c>
      <c r="B1095" s="29" t="s">
        <v>381</v>
      </c>
      <c r="C1095" s="29" t="s">
        <v>762</v>
      </c>
      <c r="D1095" s="29" t="s">
        <v>1073</v>
      </c>
      <c r="E1095" s="29"/>
    </row>
    <row r="1096" spans="1:5">
      <c r="A1096" s="29" t="s">
        <v>380</v>
      </c>
      <c r="B1096" s="29" t="s">
        <v>381</v>
      </c>
      <c r="C1096" s="29" t="s">
        <v>763</v>
      </c>
      <c r="D1096" s="29" t="s">
        <v>1073</v>
      </c>
      <c r="E1096" s="29"/>
    </row>
    <row r="1097" spans="1:5">
      <c r="A1097" s="29" t="s">
        <v>380</v>
      </c>
      <c r="B1097" s="29" t="s">
        <v>381</v>
      </c>
      <c r="C1097" s="29" t="s">
        <v>765</v>
      </c>
      <c r="D1097" s="29" t="s">
        <v>1073</v>
      </c>
      <c r="E1097" s="29"/>
    </row>
    <row r="1098" spans="1:5">
      <c r="A1098" s="29" t="s">
        <v>380</v>
      </c>
      <c r="B1098" s="29" t="s">
        <v>381</v>
      </c>
      <c r="C1098" s="29" t="s">
        <v>815</v>
      </c>
      <c r="D1098" s="29" t="s">
        <v>1073</v>
      </c>
      <c r="E1098" s="29"/>
    </row>
    <row r="1099" spans="1:5">
      <c r="A1099" s="29" t="s">
        <v>380</v>
      </c>
      <c r="B1099" s="29" t="s">
        <v>381</v>
      </c>
      <c r="C1099" s="29" t="s">
        <v>821</v>
      </c>
      <c r="D1099" s="29" t="s">
        <v>1073</v>
      </c>
      <c r="E1099" s="29"/>
    </row>
    <row r="1100" spans="1:5">
      <c r="A1100" s="29" t="s">
        <v>380</v>
      </c>
      <c r="B1100" s="29" t="s">
        <v>381</v>
      </c>
      <c r="C1100" s="29" t="s">
        <v>1313</v>
      </c>
      <c r="D1100" s="29" t="s">
        <v>1074</v>
      </c>
      <c r="E1100" s="29"/>
    </row>
    <row r="1101" spans="1:5">
      <c r="A1101" s="29" t="s">
        <v>380</v>
      </c>
      <c r="B1101" s="29" t="s">
        <v>381</v>
      </c>
      <c r="C1101" s="29" t="s">
        <v>1312</v>
      </c>
      <c r="D1101" s="29" t="s">
        <v>1074</v>
      </c>
      <c r="E1101" s="29"/>
    </row>
    <row r="1102" spans="1:5">
      <c r="A1102" s="29" t="s">
        <v>380</v>
      </c>
      <c r="B1102" s="29" t="s">
        <v>381</v>
      </c>
      <c r="C1102" s="29" t="s">
        <v>1311</v>
      </c>
      <c r="D1102" s="29" t="s">
        <v>1073</v>
      </c>
      <c r="E1102" s="29"/>
    </row>
    <row r="1103" spans="1:5">
      <c r="A1103" s="29" t="s">
        <v>380</v>
      </c>
      <c r="B1103" s="29" t="s">
        <v>381</v>
      </c>
      <c r="C1103" s="29" t="s">
        <v>881</v>
      </c>
      <c r="D1103" s="29" t="s">
        <v>1073</v>
      </c>
      <c r="E1103" s="29"/>
    </row>
    <row r="1104" spans="1:5">
      <c r="A1104" s="29" t="s">
        <v>380</v>
      </c>
      <c r="B1104" s="29" t="s">
        <v>381</v>
      </c>
      <c r="C1104" s="29" t="s">
        <v>881</v>
      </c>
      <c r="D1104" s="29" t="s">
        <v>1074</v>
      </c>
      <c r="E1104" s="29"/>
    </row>
    <row r="1105" spans="1:5">
      <c r="A1105" s="29" t="s">
        <v>380</v>
      </c>
      <c r="B1105" s="29" t="s">
        <v>381</v>
      </c>
      <c r="C1105" s="29" t="s">
        <v>1310</v>
      </c>
      <c r="D1105" s="29" t="s">
        <v>1073</v>
      </c>
      <c r="E1105" s="29"/>
    </row>
    <row r="1106" spans="1:5">
      <c r="A1106" s="29" t="s">
        <v>380</v>
      </c>
      <c r="B1106" s="29" t="s">
        <v>381</v>
      </c>
      <c r="C1106" s="29" t="s">
        <v>1309</v>
      </c>
      <c r="D1106" s="29" t="s">
        <v>1074</v>
      </c>
      <c r="E1106" s="29"/>
    </row>
    <row r="1107" spans="1:5">
      <c r="A1107" s="29" t="s">
        <v>380</v>
      </c>
      <c r="B1107" s="29" t="s">
        <v>381</v>
      </c>
      <c r="C1107" s="29" t="s">
        <v>1308</v>
      </c>
      <c r="D1107" s="29" t="s">
        <v>1073</v>
      </c>
      <c r="E1107" s="29"/>
    </row>
    <row r="1108" spans="1:5">
      <c r="A1108" s="29" t="s">
        <v>380</v>
      </c>
      <c r="B1108" s="29" t="s">
        <v>381</v>
      </c>
      <c r="C1108" s="29" t="s">
        <v>933</v>
      </c>
      <c r="D1108" s="29" t="s">
        <v>1073</v>
      </c>
      <c r="E1108" s="29"/>
    </row>
    <row r="1109" spans="1:5">
      <c r="A1109" s="29" t="s">
        <v>380</v>
      </c>
      <c r="B1109" s="29" t="s">
        <v>381</v>
      </c>
      <c r="C1109" s="29" t="s">
        <v>966</v>
      </c>
      <c r="D1109" s="29" t="s">
        <v>1073</v>
      </c>
      <c r="E1109" s="29"/>
    </row>
    <row r="1110" spans="1:5">
      <c r="A1110" s="29" t="s">
        <v>380</v>
      </c>
      <c r="B1110" s="29" t="s">
        <v>381</v>
      </c>
      <c r="C1110" s="29" t="s">
        <v>1307</v>
      </c>
      <c r="D1110" s="29" t="s">
        <v>1074</v>
      </c>
      <c r="E1110" s="29"/>
    </row>
    <row r="1111" spans="1:5">
      <c r="A1111" s="29" t="s">
        <v>382</v>
      </c>
      <c r="B1111" s="29" t="s">
        <v>383</v>
      </c>
      <c r="C1111" s="29" t="s">
        <v>1303</v>
      </c>
      <c r="D1111" s="29" t="s">
        <v>1073</v>
      </c>
      <c r="E1111" s="29"/>
    </row>
    <row r="1112" spans="1:5">
      <c r="A1112" s="29" t="s">
        <v>382</v>
      </c>
      <c r="B1112" s="29" t="s">
        <v>383</v>
      </c>
      <c r="C1112" s="29" t="s">
        <v>1302</v>
      </c>
      <c r="D1112" s="29" t="s">
        <v>1073</v>
      </c>
      <c r="E1112" s="29"/>
    </row>
    <row r="1113" spans="1:5">
      <c r="A1113" s="29" t="s">
        <v>382</v>
      </c>
      <c r="B1113" s="29" t="s">
        <v>383</v>
      </c>
      <c r="C1113" s="29" t="s">
        <v>1301</v>
      </c>
      <c r="D1113" s="29" t="s">
        <v>1073</v>
      </c>
      <c r="E1113" s="29"/>
    </row>
    <row r="1114" spans="1:5">
      <c r="A1114" s="29" t="s">
        <v>382</v>
      </c>
      <c r="B1114" s="29" t="s">
        <v>383</v>
      </c>
      <c r="C1114" s="29" t="s">
        <v>1767</v>
      </c>
      <c r="D1114" s="29" t="s">
        <v>1095</v>
      </c>
      <c r="E1114" s="29"/>
    </row>
    <row r="1115" spans="1:5">
      <c r="A1115" s="29" t="s">
        <v>382</v>
      </c>
      <c r="B1115" s="29" t="s">
        <v>383</v>
      </c>
      <c r="C1115" s="29" t="s">
        <v>696</v>
      </c>
      <c r="D1115" s="29" t="s">
        <v>1102</v>
      </c>
      <c r="E1115" s="29"/>
    </row>
    <row r="1116" spans="1:5">
      <c r="A1116" s="29" t="s">
        <v>382</v>
      </c>
      <c r="B1116" s="29" t="s">
        <v>383</v>
      </c>
      <c r="C1116" s="29" t="s">
        <v>1300</v>
      </c>
      <c r="D1116" s="29" t="s">
        <v>1095</v>
      </c>
      <c r="E1116" s="29"/>
    </row>
    <row r="1117" spans="1:5">
      <c r="A1117" s="29" t="s">
        <v>382</v>
      </c>
      <c r="B1117" s="29" t="s">
        <v>383</v>
      </c>
      <c r="C1117" s="29" t="s">
        <v>1299</v>
      </c>
      <c r="D1117" s="29" t="s">
        <v>1073</v>
      </c>
      <c r="E1117" s="29"/>
    </row>
    <row r="1118" spans="1:5">
      <c r="A1118" s="29" t="s">
        <v>382</v>
      </c>
      <c r="B1118" s="29" t="s">
        <v>383</v>
      </c>
      <c r="C1118" s="29" t="s">
        <v>1298</v>
      </c>
      <c r="D1118" s="29" t="s">
        <v>1073</v>
      </c>
      <c r="E1118" s="29"/>
    </row>
    <row r="1119" spans="1:5">
      <c r="A1119" s="29" t="s">
        <v>382</v>
      </c>
      <c r="B1119" s="29" t="s">
        <v>383</v>
      </c>
      <c r="C1119" s="29" t="s">
        <v>1297</v>
      </c>
      <c r="D1119" s="29" t="s">
        <v>1073</v>
      </c>
      <c r="E1119" s="29"/>
    </row>
    <row r="1120" spans="1:5">
      <c r="A1120" s="29" t="s">
        <v>382</v>
      </c>
      <c r="B1120" s="29" t="s">
        <v>383</v>
      </c>
      <c r="C1120" s="29" t="s">
        <v>1296</v>
      </c>
      <c r="D1120" s="29" t="s">
        <v>1073</v>
      </c>
      <c r="E1120" s="29"/>
    </row>
    <row r="1121" spans="1:5">
      <c r="A1121" s="29" t="s">
        <v>382</v>
      </c>
      <c r="B1121" s="29" t="s">
        <v>383</v>
      </c>
      <c r="C1121" s="29" t="s">
        <v>1295</v>
      </c>
      <c r="D1121" s="29" t="s">
        <v>1073</v>
      </c>
      <c r="E1121" s="29"/>
    </row>
    <row r="1122" spans="1:5">
      <c r="A1122" s="29" t="s">
        <v>382</v>
      </c>
      <c r="B1122" s="29" t="s">
        <v>383</v>
      </c>
      <c r="C1122" s="29" t="s">
        <v>1294</v>
      </c>
      <c r="D1122" s="29" t="s">
        <v>1073</v>
      </c>
      <c r="E1122" s="29"/>
    </row>
    <row r="1123" spans="1:5">
      <c r="A1123" s="29" t="s">
        <v>382</v>
      </c>
      <c r="B1123" s="29" t="s">
        <v>383</v>
      </c>
      <c r="C1123" s="29" t="s">
        <v>1293</v>
      </c>
      <c r="D1123" s="29" t="s">
        <v>1073</v>
      </c>
      <c r="E1123" s="29"/>
    </row>
    <row r="1124" spans="1:5">
      <c r="A1124" s="29" t="s">
        <v>382</v>
      </c>
      <c r="B1124" s="29" t="s">
        <v>383</v>
      </c>
      <c r="C1124" s="29" t="s">
        <v>1292</v>
      </c>
      <c r="D1124" s="29" t="s">
        <v>1073</v>
      </c>
      <c r="E1124" s="29"/>
    </row>
    <row r="1125" spans="1:5">
      <c r="A1125" s="29" t="s">
        <v>382</v>
      </c>
      <c r="B1125" s="29" t="s">
        <v>383</v>
      </c>
      <c r="C1125" s="29" t="s">
        <v>1291</v>
      </c>
      <c r="D1125" s="29" t="s">
        <v>1073</v>
      </c>
      <c r="E1125" s="29"/>
    </row>
    <row r="1126" spans="1:5">
      <c r="A1126" s="29" t="s">
        <v>382</v>
      </c>
      <c r="B1126" s="29" t="s">
        <v>383</v>
      </c>
      <c r="C1126" s="29" t="s">
        <v>1290</v>
      </c>
      <c r="D1126" s="29" t="s">
        <v>1073</v>
      </c>
      <c r="E1126" s="29"/>
    </row>
    <row r="1127" spans="1:5">
      <c r="A1127" s="29" t="s">
        <v>382</v>
      </c>
      <c r="B1127" s="29" t="s">
        <v>383</v>
      </c>
      <c r="C1127" s="29" t="s">
        <v>773</v>
      </c>
      <c r="D1127" s="29" t="s">
        <v>1073</v>
      </c>
      <c r="E1127" s="29"/>
    </row>
    <row r="1128" spans="1:5">
      <c r="A1128" s="29" t="s">
        <v>382</v>
      </c>
      <c r="B1128" s="29" t="s">
        <v>383</v>
      </c>
      <c r="C1128" s="29" t="s">
        <v>551</v>
      </c>
      <c r="D1128" s="29" t="s">
        <v>1595</v>
      </c>
      <c r="E1128" s="29"/>
    </row>
    <row r="1129" spans="1:5">
      <c r="A1129" s="29" t="s">
        <v>382</v>
      </c>
      <c r="B1129" s="29" t="s">
        <v>383</v>
      </c>
      <c r="C1129" s="29" t="s">
        <v>818</v>
      </c>
      <c r="D1129" s="29" t="s">
        <v>1074</v>
      </c>
      <c r="E1129" s="29"/>
    </row>
    <row r="1130" spans="1:5">
      <c r="A1130" s="29" t="s">
        <v>382</v>
      </c>
      <c r="B1130" s="29" t="s">
        <v>383</v>
      </c>
      <c r="C1130" s="29" t="s">
        <v>1288</v>
      </c>
      <c r="D1130" s="29" t="s">
        <v>1073</v>
      </c>
      <c r="E1130" s="29"/>
    </row>
    <row r="1131" spans="1:5">
      <c r="A1131" s="29" t="s">
        <v>382</v>
      </c>
      <c r="B1131" s="29" t="s">
        <v>383</v>
      </c>
      <c r="C1131" s="29" t="s">
        <v>876</v>
      </c>
      <c r="D1131" s="29" t="s">
        <v>1073</v>
      </c>
      <c r="E1131" s="29"/>
    </row>
    <row r="1132" spans="1:5">
      <c r="A1132" s="29" t="s">
        <v>382</v>
      </c>
      <c r="B1132" s="29" t="s">
        <v>383</v>
      </c>
      <c r="C1132" s="29" t="s">
        <v>1287</v>
      </c>
      <c r="D1132" s="29" t="s">
        <v>1073</v>
      </c>
      <c r="E1132" s="29"/>
    </row>
    <row r="1133" spans="1:5">
      <c r="A1133" s="29" t="s">
        <v>382</v>
      </c>
      <c r="B1133" s="29" t="s">
        <v>383</v>
      </c>
      <c r="C1133" s="29" t="s">
        <v>1286</v>
      </c>
      <c r="D1133" s="29" t="s">
        <v>1073</v>
      </c>
      <c r="E1133" s="29"/>
    </row>
    <row r="1134" spans="1:5">
      <c r="A1134" s="29" t="s">
        <v>382</v>
      </c>
      <c r="B1134" s="29" t="s">
        <v>383</v>
      </c>
      <c r="C1134" s="29" t="s">
        <v>1186</v>
      </c>
      <c r="D1134" s="29" t="s">
        <v>1073</v>
      </c>
      <c r="E1134" s="29"/>
    </row>
    <row r="1135" spans="1:5">
      <c r="A1135" s="29" t="s">
        <v>382</v>
      </c>
      <c r="B1135" s="29" t="s">
        <v>383</v>
      </c>
      <c r="C1135" s="29" t="s">
        <v>1285</v>
      </c>
      <c r="D1135" s="29" t="s">
        <v>1074</v>
      </c>
      <c r="E1135" s="29"/>
    </row>
    <row r="1136" spans="1:5">
      <c r="A1136" s="29" t="s">
        <v>382</v>
      </c>
      <c r="B1136" s="29" t="s">
        <v>383</v>
      </c>
      <c r="C1136" s="29" t="s">
        <v>1284</v>
      </c>
      <c r="D1136" s="29" t="s">
        <v>1074</v>
      </c>
      <c r="E1136" s="29"/>
    </row>
    <row r="1137" spans="1:5">
      <c r="A1137" s="29" t="s">
        <v>382</v>
      </c>
      <c r="B1137" s="29" t="s">
        <v>383</v>
      </c>
      <c r="C1137" s="29" t="s">
        <v>1283</v>
      </c>
      <c r="D1137" s="29" t="s">
        <v>1102</v>
      </c>
      <c r="E1137" s="29"/>
    </row>
    <row r="1138" spans="1:5">
      <c r="A1138" s="29" t="s">
        <v>382</v>
      </c>
      <c r="B1138" s="29" t="s">
        <v>383</v>
      </c>
      <c r="C1138" s="29" t="s">
        <v>1282</v>
      </c>
      <c r="D1138" s="29" t="s">
        <v>1074</v>
      </c>
      <c r="E1138" s="29"/>
    </row>
    <row r="1139" spans="1:5">
      <c r="A1139" s="29" t="s">
        <v>382</v>
      </c>
      <c r="B1139" s="29" t="s">
        <v>383</v>
      </c>
      <c r="C1139" s="29" t="s">
        <v>1137</v>
      </c>
      <c r="D1139" s="29" t="s">
        <v>1073</v>
      </c>
      <c r="E1139" s="29"/>
    </row>
    <row r="1140" spans="1:5">
      <c r="A1140" s="29" t="s">
        <v>382</v>
      </c>
      <c r="B1140" s="29" t="s">
        <v>383</v>
      </c>
      <c r="C1140" s="29" t="s">
        <v>1281</v>
      </c>
      <c r="D1140" s="29" t="s">
        <v>1073</v>
      </c>
      <c r="E1140" s="29"/>
    </row>
    <row r="1141" spans="1:5">
      <c r="A1141" s="29" t="s">
        <v>382</v>
      </c>
      <c r="B1141" s="29" t="s">
        <v>383</v>
      </c>
      <c r="C1141" s="29" t="s">
        <v>1096</v>
      </c>
      <c r="D1141" s="29" t="s">
        <v>1073</v>
      </c>
      <c r="E1141" s="29"/>
    </row>
    <row r="1142" spans="1:5">
      <c r="A1142" s="29" t="s">
        <v>382</v>
      </c>
      <c r="B1142" s="29" t="s">
        <v>383</v>
      </c>
      <c r="C1142" s="29" t="s">
        <v>1280</v>
      </c>
      <c r="D1142" s="29" t="s">
        <v>1073</v>
      </c>
      <c r="E1142" s="29"/>
    </row>
    <row r="1143" spans="1:5">
      <c r="A1143" s="29" t="s">
        <v>382</v>
      </c>
      <c r="B1143" s="29" t="s">
        <v>383</v>
      </c>
      <c r="C1143" s="29" t="s">
        <v>1279</v>
      </c>
      <c r="D1143" s="29" t="s">
        <v>1074</v>
      </c>
      <c r="E1143" s="29"/>
    </row>
    <row r="1144" spans="1:5">
      <c r="A1144" s="29" t="s">
        <v>382</v>
      </c>
      <c r="B1144" s="29" t="s">
        <v>383</v>
      </c>
      <c r="C1144" s="29" t="s">
        <v>1278</v>
      </c>
      <c r="D1144" s="29" t="s">
        <v>1074</v>
      </c>
      <c r="E1144" s="29"/>
    </row>
    <row r="1145" spans="1:5">
      <c r="A1145" s="29" t="s">
        <v>382</v>
      </c>
      <c r="B1145" s="29" t="s">
        <v>383</v>
      </c>
      <c r="C1145" s="29" t="s">
        <v>1277</v>
      </c>
      <c r="D1145" s="29" t="s">
        <v>1073</v>
      </c>
      <c r="E1145" s="29"/>
    </row>
    <row r="1146" spans="1:5">
      <c r="A1146" s="29" t="s">
        <v>382</v>
      </c>
      <c r="B1146" s="29" t="s">
        <v>383</v>
      </c>
      <c r="C1146" s="29" t="s">
        <v>986</v>
      </c>
      <c r="D1146" s="29" t="s">
        <v>1073</v>
      </c>
      <c r="E1146" s="29"/>
    </row>
    <row r="1147" spans="1:5">
      <c r="A1147" s="29" t="s">
        <v>382</v>
      </c>
      <c r="B1147" s="29" t="s">
        <v>383</v>
      </c>
      <c r="C1147" s="29" t="s">
        <v>1174</v>
      </c>
      <c r="D1147" s="29" t="s">
        <v>1074</v>
      </c>
      <c r="E1147" s="29"/>
    </row>
    <row r="1148" spans="1:5">
      <c r="A1148" s="29" t="s">
        <v>382</v>
      </c>
      <c r="B1148" s="29" t="s">
        <v>383</v>
      </c>
      <c r="C1148" s="29" t="s">
        <v>1276</v>
      </c>
      <c r="D1148" s="29" t="s">
        <v>1175</v>
      </c>
      <c r="E1148" s="29"/>
    </row>
    <row r="1149" spans="1:5">
      <c r="A1149" s="29" t="s">
        <v>382</v>
      </c>
      <c r="B1149" s="29" t="s">
        <v>383</v>
      </c>
      <c r="C1149" s="29" t="s">
        <v>576</v>
      </c>
      <c r="D1149" s="29" t="s">
        <v>1073</v>
      </c>
      <c r="E1149" s="29"/>
    </row>
    <row r="1150" spans="1:5">
      <c r="A1150" s="29" t="s">
        <v>382</v>
      </c>
      <c r="B1150" s="29" t="s">
        <v>383</v>
      </c>
      <c r="C1150" s="29" t="s">
        <v>1274</v>
      </c>
      <c r="D1150" s="29" t="s">
        <v>1073</v>
      </c>
      <c r="E1150" s="29"/>
    </row>
    <row r="1151" spans="1:5">
      <c r="A1151" s="29" t="s">
        <v>382</v>
      </c>
      <c r="B1151" s="29" t="s">
        <v>383</v>
      </c>
      <c r="C1151" s="29" t="s">
        <v>1273</v>
      </c>
      <c r="D1151" s="29" t="s">
        <v>1095</v>
      </c>
      <c r="E1151" s="29"/>
    </row>
    <row r="1152" spans="1:5">
      <c r="A1152" s="29" t="s">
        <v>382</v>
      </c>
      <c r="B1152" s="29" t="s">
        <v>383</v>
      </c>
      <c r="C1152" s="29" t="s">
        <v>1003</v>
      </c>
      <c r="D1152" s="29" t="s">
        <v>1073</v>
      </c>
      <c r="E1152" s="29"/>
    </row>
    <row r="1153" spans="1:5">
      <c r="A1153" s="29" t="s">
        <v>382</v>
      </c>
      <c r="B1153" s="29" t="s">
        <v>383</v>
      </c>
      <c r="C1153" s="29" t="s">
        <v>1003</v>
      </c>
      <c r="D1153" s="29" t="s">
        <v>1074</v>
      </c>
      <c r="E1153" s="29"/>
    </row>
    <row r="1154" spans="1:5">
      <c r="A1154" s="29" t="s">
        <v>382</v>
      </c>
      <c r="B1154" s="29" t="s">
        <v>383</v>
      </c>
      <c r="C1154" s="29" t="s">
        <v>578</v>
      </c>
      <c r="D1154" s="29" t="s">
        <v>1112</v>
      </c>
      <c r="E1154" s="29"/>
    </row>
    <row r="1155" spans="1:5">
      <c r="A1155" s="29" t="s">
        <v>382</v>
      </c>
      <c r="B1155" s="29" t="s">
        <v>383</v>
      </c>
      <c r="C1155" s="29" t="s">
        <v>578</v>
      </c>
      <c r="D1155" s="29" t="s">
        <v>1080</v>
      </c>
      <c r="E1155" s="29"/>
    </row>
    <row r="1156" spans="1:5">
      <c r="A1156" s="29" t="s">
        <v>382</v>
      </c>
      <c r="B1156" s="29" t="s">
        <v>383</v>
      </c>
      <c r="C1156" s="29" t="s">
        <v>578</v>
      </c>
      <c r="D1156" s="29" t="s">
        <v>1074</v>
      </c>
      <c r="E1156" s="29"/>
    </row>
    <row r="1157" spans="1:5">
      <c r="A1157" s="29" t="s">
        <v>382</v>
      </c>
      <c r="B1157" s="29" t="s">
        <v>383</v>
      </c>
      <c r="C1157" s="29" t="s">
        <v>583</v>
      </c>
      <c r="D1157" s="29" t="s">
        <v>1080</v>
      </c>
      <c r="E1157" s="29"/>
    </row>
    <row r="1158" spans="1:5">
      <c r="A1158" s="29" t="s">
        <v>382</v>
      </c>
      <c r="B1158" s="29" t="s">
        <v>383</v>
      </c>
      <c r="C1158" s="29" t="s">
        <v>583</v>
      </c>
      <c r="D1158" s="29" t="s">
        <v>1074</v>
      </c>
      <c r="E1158" s="29"/>
    </row>
    <row r="1159" spans="1:5">
      <c r="A1159" s="29" t="s">
        <v>382</v>
      </c>
      <c r="B1159" s="29" t="s">
        <v>383</v>
      </c>
      <c r="C1159" s="29" t="s">
        <v>1271</v>
      </c>
      <c r="D1159" s="29" t="s">
        <v>1073</v>
      </c>
      <c r="E1159" s="29"/>
    </row>
    <row r="1160" spans="1:5">
      <c r="A1160" s="29" t="s">
        <v>382</v>
      </c>
      <c r="B1160" s="29" t="s">
        <v>383</v>
      </c>
      <c r="C1160" s="29" t="s">
        <v>1017</v>
      </c>
      <c r="D1160" s="29" t="s">
        <v>1073</v>
      </c>
      <c r="E1160" s="29"/>
    </row>
    <row r="1161" spans="1:5">
      <c r="A1161" s="29" t="s">
        <v>382</v>
      </c>
      <c r="B1161" s="29" t="s">
        <v>383</v>
      </c>
      <c r="C1161" s="29" t="s">
        <v>1017</v>
      </c>
      <c r="D1161" s="29" t="s">
        <v>1134</v>
      </c>
      <c r="E1161" s="29"/>
    </row>
    <row r="1162" spans="1:5">
      <c r="A1162" s="29" t="s">
        <v>382</v>
      </c>
      <c r="B1162" s="29" t="s">
        <v>383</v>
      </c>
      <c r="C1162" s="29" t="s">
        <v>1270</v>
      </c>
      <c r="D1162" s="29" t="s">
        <v>1095</v>
      </c>
      <c r="E1162" s="29"/>
    </row>
    <row r="1163" spans="1:5">
      <c r="A1163" s="29" t="s">
        <v>382</v>
      </c>
      <c r="B1163" s="29" t="s">
        <v>383</v>
      </c>
      <c r="C1163" s="29" t="s">
        <v>1269</v>
      </c>
      <c r="D1163" s="29" t="s">
        <v>1093</v>
      </c>
      <c r="E1163" s="29"/>
    </row>
    <row r="1164" spans="1:5">
      <c r="A1164" s="29" t="s">
        <v>382</v>
      </c>
      <c r="B1164" s="29" t="s">
        <v>383</v>
      </c>
      <c r="C1164" s="29" t="s">
        <v>1268</v>
      </c>
      <c r="D1164" s="29" t="s">
        <v>1073</v>
      </c>
      <c r="E1164" s="29"/>
    </row>
    <row r="1165" spans="1:5">
      <c r="A1165" s="29" t="s">
        <v>382</v>
      </c>
      <c r="B1165" s="29" t="s">
        <v>383</v>
      </c>
      <c r="C1165" s="29" t="s">
        <v>1267</v>
      </c>
      <c r="D1165" s="29" t="s">
        <v>1095</v>
      </c>
      <c r="E1165" s="29"/>
    </row>
    <row r="1166" spans="1:5">
      <c r="A1166" s="29" t="s">
        <v>382</v>
      </c>
      <c r="B1166" s="29" t="s">
        <v>383</v>
      </c>
      <c r="C1166" s="29" t="s">
        <v>1267</v>
      </c>
      <c r="D1166" s="29" t="s">
        <v>1073</v>
      </c>
      <c r="E1166" s="29"/>
    </row>
    <row r="1167" spans="1:5">
      <c r="A1167" s="29" t="s">
        <v>382</v>
      </c>
      <c r="B1167" s="29" t="s">
        <v>383</v>
      </c>
      <c r="C1167" s="29" t="s">
        <v>1267</v>
      </c>
      <c r="D1167" s="29" t="s">
        <v>1074</v>
      </c>
      <c r="E1167" s="29"/>
    </row>
    <row r="1168" spans="1:5">
      <c r="A1168" s="29" t="s">
        <v>382</v>
      </c>
      <c r="B1168" s="29" t="s">
        <v>383</v>
      </c>
      <c r="C1168" s="29" t="s">
        <v>1266</v>
      </c>
      <c r="D1168" s="29" t="s">
        <v>1073</v>
      </c>
      <c r="E1168" s="29"/>
    </row>
    <row r="1169" spans="1:5">
      <c r="A1169" s="29" t="s">
        <v>382</v>
      </c>
      <c r="B1169" s="29" t="s">
        <v>383</v>
      </c>
      <c r="C1169" s="29" t="s">
        <v>1266</v>
      </c>
      <c r="D1169" s="29" t="s">
        <v>1265</v>
      </c>
      <c r="E1169" s="29"/>
    </row>
    <row r="1170" spans="1:5">
      <c r="A1170" s="29" t="s">
        <v>382</v>
      </c>
      <c r="B1170" s="29" t="s">
        <v>383</v>
      </c>
      <c r="C1170" s="29" t="s">
        <v>1264</v>
      </c>
      <c r="D1170" s="29" t="s">
        <v>1095</v>
      </c>
      <c r="E1170" s="29"/>
    </row>
    <row r="1171" spans="1:5">
      <c r="A1171" s="29" t="s">
        <v>382</v>
      </c>
      <c r="B1171" s="29" t="s">
        <v>383</v>
      </c>
      <c r="C1171" s="29" t="s">
        <v>584</v>
      </c>
      <c r="D1171" s="29" t="s">
        <v>1095</v>
      </c>
      <c r="E1171" s="29"/>
    </row>
    <row r="1172" spans="1:5">
      <c r="A1172" s="29" t="s">
        <v>382</v>
      </c>
      <c r="B1172" s="29" t="s">
        <v>383</v>
      </c>
      <c r="C1172" s="29" t="s">
        <v>584</v>
      </c>
      <c r="D1172" s="29" t="s">
        <v>1073</v>
      </c>
      <c r="E1172" s="29"/>
    </row>
    <row r="1173" spans="1:5">
      <c r="A1173" s="29" t="s">
        <v>382</v>
      </c>
      <c r="B1173" s="29" t="s">
        <v>383</v>
      </c>
      <c r="C1173" s="29" t="s">
        <v>1263</v>
      </c>
      <c r="D1173" s="29" t="s">
        <v>1074</v>
      </c>
      <c r="E1173" s="29"/>
    </row>
    <row r="1174" spans="1:5">
      <c r="A1174" s="29" t="s">
        <v>384</v>
      </c>
      <c r="B1174" s="29" t="s">
        <v>385</v>
      </c>
      <c r="C1174" s="29" t="s">
        <v>1262</v>
      </c>
      <c r="D1174" s="29" t="s">
        <v>1073</v>
      </c>
      <c r="E1174" s="29"/>
    </row>
    <row r="1175" spans="1:5">
      <c r="A1175" s="29" t="s">
        <v>384</v>
      </c>
      <c r="B1175" s="29" t="s">
        <v>385</v>
      </c>
      <c r="C1175" s="29" t="s">
        <v>781</v>
      </c>
      <c r="D1175" s="29" t="s">
        <v>1073</v>
      </c>
      <c r="E1175" s="29"/>
    </row>
    <row r="1176" spans="1:5">
      <c r="A1176" s="29" t="s">
        <v>384</v>
      </c>
      <c r="B1176" s="29" t="s">
        <v>385</v>
      </c>
      <c r="C1176" s="29" t="s">
        <v>542</v>
      </c>
      <c r="D1176" s="29" t="s">
        <v>1074</v>
      </c>
      <c r="E1176" s="29"/>
    </row>
    <row r="1177" spans="1:5">
      <c r="A1177" s="29" t="s">
        <v>384</v>
      </c>
      <c r="B1177" s="29" t="s">
        <v>385</v>
      </c>
      <c r="C1177" s="29" t="s">
        <v>1261</v>
      </c>
      <c r="D1177" s="29" t="s">
        <v>1074</v>
      </c>
      <c r="E1177" s="29"/>
    </row>
    <row r="1178" spans="1:5">
      <c r="A1178" s="29" t="s">
        <v>384</v>
      </c>
      <c r="B1178" s="29" t="s">
        <v>385</v>
      </c>
      <c r="C1178" s="29" t="s">
        <v>1260</v>
      </c>
      <c r="D1178" s="29" t="s">
        <v>1073</v>
      </c>
      <c r="E1178" s="29"/>
    </row>
    <row r="1179" spans="1:5">
      <c r="A1179" s="29" t="s">
        <v>384</v>
      </c>
      <c r="B1179" s="29" t="s">
        <v>385</v>
      </c>
      <c r="C1179" s="29" t="s">
        <v>953</v>
      </c>
      <c r="D1179" s="29" t="s">
        <v>1074</v>
      </c>
      <c r="E1179" s="29"/>
    </row>
    <row r="1180" spans="1:5">
      <c r="A1180" s="29" t="s">
        <v>384</v>
      </c>
      <c r="B1180" s="29" t="s">
        <v>385</v>
      </c>
      <c r="C1180" s="29" t="s">
        <v>967</v>
      </c>
      <c r="D1180" s="29" t="s">
        <v>1073</v>
      </c>
      <c r="E1180" s="29"/>
    </row>
    <row r="1181" spans="1:5">
      <c r="A1181" s="29" t="s">
        <v>384</v>
      </c>
      <c r="B1181" s="29" t="s">
        <v>385</v>
      </c>
      <c r="C1181" s="29" t="s">
        <v>1259</v>
      </c>
      <c r="D1181" s="29" t="s">
        <v>1073</v>
      </c>
      <c r="E1181" s="29"/>
    </row>
    <row r="1182" spans="1:5">
      <c r="A1182" s="29" t="s">
        <v>386</v>
      </c>
      <c r="B1182" s="29" t="s">
        <v>387</v>
      </c>
      <c r="C1182" s="29" t="s">
        <v>1258</v>
      </c>
      <c r="D1182" s="29" t="s">
        <v>1073</v>
      </c>
      <c r="E1182" s="29"/>
    </row>
    <row r="1183" spans="1:5">
      <c r="A1183" s="29" t="s">
        <v>386</v>
      </c>
      <c r="B1183" s="29" t="s">
        <v>387</v>
      </c>
      <c r="C1183" s="29" t="s">
        <v>1257</v>
      </c>
      <c r="D1183" s="29" t="s">
        <v>1073</v>
      </c>
      <c r="E1183" s="29"/>
    </row>
    <row r="1184" spans="1:5">
      <c r="A1184" s="29" t="s">
        <v>386</v>
      </c>
      <c r="B1184" s="29" t="s">
        <v>387</v>
      </c>
      <c r="C1184" s="29" t="s">
        <v>1256</v>
      </c>
      <c r="D1184" s="29" t="s">
        <v>1073</v>
      </c>
      <c r="E1184" s="29"/>
    </row>
    <row r="1185" spans="1:5">
      <c r="A1185" s="29" t="s">
        <v>386</v>
      </c>
      <c r="B1185" s="29" t="s">
        <v>387</v>
      </c>
      <c r="C1185" s="29" t="s">
        <v>1256</v>
      </c>
      <c r="D1185" s="29" t="s">
        <v>1074</v>
      </c>
      <c r="E1185" s="29"/>
    </row>
    <row r="1186" spans="1:5">
      <c r="A1186" s="29" t="s">
        <v>386</v>
      </c>
      <c r="B1186" s="29" t="s">
        <v>387</v>
      </c>
      <c r="C1186" s="29" t="s">
        <v>1255</v>
      </c>
      <c r="D1186" s="29" t="s">
        <v>1073</v>
      </c>
      <c r="E1186" s="29"/>
    </row>
    <row r="1187" spans="1:5">
      <c r="A1187" s="29" t="s">
        <v>386</v>
      </c>
      <c r="B1187" s="29" t="s">
        <v>387</v>
      </c>
      <c r="C1187" s="29" t="s">
        <v>1108</v>
      </c>
      <c r="D1187" s="29" t="s">
        <v>1073</v>
      </c>
      <c r="E1187" s="29"/>
    </row>
    <row r="1188" spans="1:5">
      <c r="A1188" s="29" t="s">
        <v>386</v>
      </c>
      <c r="B1188" s="29" t="s">
        <v>387</v>
      </c>
      <c r="C1188" s="29" t="s">
        <v>562</v>
      </c>
      <c r="D1188" s="29" t="s">
        <v>1074</v>
      </c>
      <c r="E1188" s="29"/>
    </row>
    <row r="1189" spans="1:5">
      <c r="A1189" s="29" t="s">
        <v>386</v>
      </c>
      <c r="B1189" s="29" t="s">
        <v>387</v>
      </c>
      <c r="C1189" s="29" t="s">
        <v>1254</v>
      </c>
      <c r="D1189" s="29" t="s">
        <v>1175</v>
      </c>
      <c r="E1189" s="29"/>
    </row>
    <row r="1190" spans="1:5">
      <c r="A1190" s="29" t="s">
        <v>386</v>
      </c>
      <c r="B1190" s="29" t="s">
        <v>387</v>
      </c>
      <c r="C1190" s="29" t="s">
        <v>1253</v>
      </c>
      <c r="D1190" s="29" t="s">
        <v>1073</v>
      </c>
      <c r="E1190" s="29"/>
    </row>
    <row r="1191" spans="1:5">
      <c r="A1191" s="29" t="s">
        <v>386</v>
      </c>
      <c r="B1191" s="29" t="s">
        <v>387</v>
      </c>
      <c r="C1191" s="29" t="s">
        <v>1252</v>
      </c>
      <c r="D1191" s="29" t="s">
        <v>1074</v>
      </c>
      <c r="E1191" s="29"/>
    </row>
    <row r="1192" spans="1:5">
      <c r="A1192" s="29" t="s">
        <v>386</v>
      </c>
      <c r="B1192" s="29" t="s">
        <v>387</v>
      </c>
      <c r="C1192" s="29" t="s">
        <v>1251</v>
      </c>
      <c r="D1192" s="29" t="s">
        <v>1191</v>
      </c>
      <c r="E1192" s="29"/>
    </row>
    <row r="1193" spans="1:5">
      <c r="A1193" s="29" t="s">
        <v>386</v>
      </c>
      <c r="B1193" s="29" t="s">
        <v>387</v>
      </c>
      <c r="C1193" s="29" t="s">
        <v>1251</v>
      </c>
      <c r="D1193" s="29" t="s">
        <v>1093</v>
      </c>
      <c r="E1193" s="29"/>
    </row>
    <row r="1194" spans="1:5">
      <c r="A1194" s="29" t="s">
        <v>386</v>
      </c>
      <c r="B1194" s="29" t="s">
        <v>387</v>
      </c>
      <c r="C1194" s="29" t="s">
        <v>1251</v>
      </c>
      <c r="D1194" s="29" t="s">
        <v>1074</v>
      </c>
      <c r="E1194" s="29"/>
    </row>
    <row r="1195" spans="1:5">
      <c r="A1195" s="29" t="s">
        <v>388</v>
      </c>
      <c r="B1195" s="29" t="s">
        <v>389</v>
      </c>
      <c r="C1195" s="29" t="s">
        <v>1250</v>
      </c>
      <c r="D1195" s="29" t="s">
        <v>1093</v>
      </c>
      <c r="E1195" s="29"/>
    </row>
    <row r="1196" spans="1:5">
      <c r="A1196" s="29" t="s">
        <v>388</v>
      </c>
      <c r="B1196" s="29" t="s">
        <v>389</v>
      </c>
      <c r="C1196" s="29" t="s">
        <v>473</v>
      </c>
      <c r="D1196" s="29" t="s">
        <v>1112</v>
      </c>
      <c r="E1196" s="29"/>
    </row>
    <row r="1197" spans="1:5">
      <c r="A1197" s="29" t="s">
        <v>388</v>
      </c>
      <c r="B1197" s="29" t="s">
        <v>389</v>
      </c>
      <c r="C1197" s="29" t="s">
        <v>603</v>
      </c>
      <c r="D1197" s="29" t="s">
        <v>1073</v>
      </c>
      <c r="E1197" s="29">
        <v>930</v>
      </c>
    </row>
    <row r="1198" spans="1:5">
      <c r="A1198" s="29" t="s">
        <v>388</v>
      </c>
      <c r="B1198" s="29" t="s">
        <v>389</v>
      </c>
      <c r="C1198" s="29" t="s">
        <v>476</v>
      </c>
      <c r="D1198" s="29" t="s">
        <v>1075</v>
      </c>
      <c r="E1198" s="29"/>
    </row>
    <row r="1199" spans="1:5">
      <c r="A1199" s="29" t="s">
        <v>388</v>
      </c>
      <c r="B1199" s="29" t="s">
        <v>389</v>
      </c>
      <c r="C1199" s="29" t="s">
        <v>1768</v>
      </c>
      <c r="D1199" s="29" t="s">
        <v>1398</v>
      </c>
      <c r="E1199" s="29"/>
    </row>
    <row r="1200" spans="1:5">
      <c r="A1200" s="29" t="s">
        <v>388</v>
      </c>
      <c r="B1200" s="29" t="s">
        <v>389</v>
      </c>
      <c r="C1200" s="29" t="s">
        <v>618</v>
      </c>
      <c r="D1200" s="29" t="s">
        <v>1073</v>
      </c>
      <c r="E1200" s="29"/>
    </row>
    <row r="1201" spans="1:5">
      <c r="A1201" s="29" t="s">
        <v>388</v>
      </c>
      <c r="B1201" s="29" t="s">
        <v>389</v>
      </c>
      <c r="C1201" s="29" t="s">
        <v>485</v>
      </c>
      <c r="D1201" s="29" t="s">
        <v>1112</v>
      </c>
      <c r="E1201" s="29"/>
    </row>
    <row r="1202" spans="1:5">
      <c r="A1202" s="29" t="s">
        <v>388</v>
      </c>
      <c r="B1202" s="29" t="s">
        <v>389</v>
      </c>
      <c r="C1202" s="29" t="s">
        <v>492</v>
      </c>
      <c r="D1202" s="29" t="s">
        <v>1112</v>
      </c>
      <c r="E1202" s="29"/>
    </row>
    <row r="1203" spans="1:5">
      <c r="A1203" s="29" t="s">
        <v>388</v>
      </c>
      <c r="B1203" s="29" t="s">
        <v>389</v>
      </c>
      <c r="C1203" s="29" t="s">
        <v>493</v>
      </c>
      <c r="D1203" s="29" t="s">
        <v>1101</v>
      </c>
      <c r="E1203" s="29"/>
    </row>
    <row r="1204" spans="1:5">
      <c r="A1204" s="29" t="s">
        <v>388</v>
      </c>
      <c r="B1204" s="29" t="s">
        <v>389</v>
      </c>
      <c r="C1204" s="29" t="s">
        <v>494</v>
      </c>
      <c r="D1204" s="29" t="s">
        <v>1101</v>
      </c>
      <c r="E1204" s="29"/>
    </row>
    <row r="1205" spans="1:5">
      <c r="A1205" s="29" t="s">
        <v>388</v>
      </c>
      <c r="B1205" s="29" t="s">
        <v>389</v>
      </c>
      <c r="C1205" s="29" t="s">
        <v>502</v>
      </c>
      <c r="D1205" s="29" t="s">
        <v>1073</v>
      </c>
      <c r="E1205" s="29"/>
    </row>
    <row r="1206" spans="1:5">
      <c r="A1206" s="29" t="s">
        <v>388</v>
      </c>
      <c r="B1206" s="29" t="s">
        <v>389</v>
      </c>
      <c r="C1206" s="29" t="s">
        <v>687</v>
      </c>
      <c r="D1206" s="29" t="s">
        <v>1675</v>
      </c>
      <c r="E1206" s="29"/>
    </row>
    <row r="1207" spans="1:5">
      <c r="A1207" s="29" t="s">
        <v>388</v>
      </c>
      <c r="B1207" s="29" t="s">
        <v>389</v>
      </c>
      <c r="C1207" s="29" t="s">
        <v>702</v>
      </c>
      <c r="D1207" s="29" t="s">
        <v>1073</v>
      </c>
      <c r="E1207" s="29"/>
    </row>
    <row r="1208" spans="1:5">
      <c r="A1208" s="29" t="s">
        <v>388</v>
      </c>
      <c r="B1208" s="29" t="s">
        <v>389</v>
      </c>
      <c r="C1208" s="29" t="s">
        <v>726</v>
      </c>
      <c r="D1208" s="29" t="s">
        <v>1073</v>
      </c>
      <c r="E1208" s="29"/>
    </row>
    <row r="1209" spans="1:5">
      <c r="A1209" s="29" t="s">
        <v>388</v>
      </c>
      <c r="B1209" s="29" t="s">
        <v>389</v>
      </c>
      <c r="C1209" s="29" t="s">
        <v>787</v>
      </c>
      <c r="D1209" s="29" t="s">
        <v>1093</v>
      </c>
      <c r="E1209" s="29"/>
    </row>
    <row r="1210" spans="1:5">
      <c r="A1210" s="29" t="s">
        <v>388</v>
      </c>
      <c r="B1210" s="29" t="s">
        <v>389</v>
      </c>
      <c r="C1210" s="29" t="s">
        <v>793</v>
      </c>
      <c r="D1210" s="29" t="s">
        <v>1074</v>
      </c>
      <c r="E1210" s="29"/>
    </row>
    <row r="1211" spans="1:5">
      <c r="A1211" s="29" t="s">
        <v>388</v>
      </c>
      <c r="B1211" s="29" t="s">
        <v>389</v>
      </c>
      <c r="C1211" s="29" t="s">
        <v>795</v>
      </c>
      <c r="D1211" s="29" t="s">
        <v>1074</v>
      </c>
      <c r="E1211" s="29"/>
    </row>
    <row r="1212" spans="1:5">
      <c r="A1212" s="29" t="s">
        <v>388</v>
      </c>
      <c r="B1212" s="29" t="s">
        <v>389</v>
      </c>
      <c r="C1212" s="29" t="s">
        <v>545</v>
      </c>
      <c r="D1212" s="29" t="s">
        <v>1074</v>
      </c>
      <c r="E1212" s="29"/>
    </row>
    <row r="1213" spans="1:5">
      <c r="A1213" s="29" t="s">
        <v>388</v>
      </c>
      <c r="B1213" s="29" t="s">
        <v>389</v>
      </c>
      <c r="C1213" s="29" t="s">
        <v>815</v>
      </c>
      <c r="D1213" s="29" t="s">
        <v>1073</v>
      </c>
      <c r="E1213" s="29"/>
    </row>
    <row r="1214" spans="1:5">
      <c r="A1214" s="29" t="s">
        <v>388</v>
      </c>
      <c r="B1214" s="29" t="s">
        <v>389</v>
      </c>
      <c r="C1214" s="29" t="s">
        <v>854</v>
      </c>
      <c r="D1214" s="29" t="s">
        <v>1073</v>
      </c>
      <c r="E1214" s="29"/>
    </row>
    <row r="1215" spans="1:5">
      <c r="A1215" s="29" t="s">
        <v>388</v>
      </c>
      <c r="B1215" s="29" t="s">
        <v>389</v>
      </c>
      <c r="C1215" s="29" t="s">
        <v>854</v>
      </c>
      <c r="D1215" s="29" t="s">
        <v>1074</v>
      </c>
      <c r="E1215" s="29"/>
    </row>
    <row r="1216" spans="1:5">
      <c r="A1216" s="29" t="s">
        <v>388</v>
      </c>
      <c r="B1216" s="29" t="s">
        <v>389</v>
      </c>
      <c r="C1216" s="29" t="s">
        <v>875</v>
      </c>
      <c r="D1216" s="29" t="s">
        <v>1073</v>
      </c>
      <c r="E1216" s="29"/>
    </row>
    <row r="1217" spans="1:5">
      <c r="A1217" s="29" t="s">
        <v>388</v>
      </c>
      <c r="B1217" s="29" t="s">
        <v>389</v>
      </c>
      <c r="C1217" s="29" t="s">
        <v>557</v>
      </c>
      <c r="D1217" s="29" t="s">
        <v>1074</v>
      </c>
      <c r="E1217" s="29"/>
    </row>
    <row r="1218" spans="1:5">
      <c r="A1218" s="29" t="s">
        <v>388</v>
      </c>
      <c r="B1218" s="29" t="s">
        <v>389</v>
      </c>
      <c r="C1218" s="29" t="s">
        <v>567</v>
      </c>
      <c r="D1218" s="29" t="s">
        <v>1200</v>
      </c>
      <c r="E1218" s="29"/>
    </row>
    <row r="1219" spans="1:5">
      <c r="A1219" s="29" t="s">
        <v>388</v>
      </c>
      <c r="B1219" s="29" t="s">
        <v>389</v>
      </c>
      <c r="C1219" s="29" t="s">
        <v>568</v>
      </c>
      <c r="D1219" s="29" t="s">
        <v>1074</v>
      </c>
      <c r="E1219" s="29"/>
    </row>
    <row r="1220" spans="1:5">
      <c r="A1220" s="29" t="s">
        <v>388</v>
      </c>
      <c r="B1220" s="29" t="s">
        <v>389</v>
      </c>
      <c r="C1220" s="29" t="s">
        <v>576</v>
      </c>
      <c r="D1220" s="29" t="s">
        <v>1112</v>
      </c>
      <c r="E1220" s="29"/>
    </row>
    <row r="1221" spans="1:5">
      <c r="A1221" s="29" t="s">
        <v>390</v>
      </c>
      <c r="B1221" s="29" t="s">
        <v>391</v>
      </c>
      <c r="C1221" s="29" t="s">
        <v>1676</v>
      </c>
      <c r="D1221" s="29" t="s">
        <v>1080</v>
      </c>
      <c r="E1221" s="29"/>
    </row>
    <row r="1222" spans="1:5">
      <c r="A1222" s="29" t="s">
        <v>390</v>
      </c>
      <c r="B1222" s="29" t="s">
        <v>391</v>
      </c>
      <c r="C1222" s="29" t="s">
        <v>1443</v>
      </c>
      <c r="D1222" s="29" t="s">
        <v>1675</v>
      </c>
      <c r="E1222" s="29"/>
    </row>
    <row r="1223" spans="1:5">
      <c r="A1223" s="29" t="s">
        <v>390</v>
      </c>
      <c r="B1223" s="29" t="s">
        <v>391</v>
      </c>
      <c r="C1223" s="29" t="s">
        <v>729</v>
      </c>
      <c r="D1223" s="29" t="s">
        <v>1073</v>
      </c>
      <c r="E1223" s="29"/>
    </row>
    <row r="1224" spans="1:5">
      <c r="A1224" s="29" t="s">
        <v>390</v>
      </c>
      <c r="B1224" s="29" t="s">
        <v>391</v>
      </c>
      <c r="C1224" s="29" t="s">
        <v>730</v>
      </c>
      <c r="D1224" s="29" t="s">
        <v>1073</v>
      </c>
      <c r="E1224" s="29"/>
    </row>
    <row r="1225" spans="1:5">
      <c r="A1225" s="29" t="s">
        <v>390</v>
      </c>
      <c r="B1225" s="29" t="s">
        <v>391</v>
      </c>
      <c r="C1225" s="29" t="s">
        <v>738</v>
      </c>
      <c r="D1225" s="29" t="s">
        <v>1073</v>
      </c>
      <c r="E1225" s="29"/>
    </row>
    <row r="1226" spans="1:5">
      <c r="A1226" s="29" t="s">
        <v>390</v>
      </c>
      <c r="B1226" s="29" t="s">
        <v>391</v>
      </c>
      <c r="C1226" s="29" t="s">
        <v>794</v>
      </c>
      <c r="D1226" s="29" t="s">
        <v>1074</v>
      </c>
      <c r="E1226" s="29"/>
    </row>
    <row r="1227" spans="1:5">
      <c r="A1227" s="29" t="s">
        <v>390</v>
      </c>
      <c r="B1227" s="29" t="s">
        <v>391</v>
      </c>
      <c r="C1227" s="29" t="s">
        <v>542</v>
      </c>
      <c r="D1227" s="29" t="s">
        <v>1075</v>
      </c>
      <c r="E1227" s="29"/>
    </row>
    <row r="1228" spans="1:5">
      <c r="A1228" s="29" t="s">
        <v>390</v>
      </c>
      <c r="B1228" s="29" t="s">
        <v>391</v>
      </c>
      <c r="C1228" s="29" t="s">
        <v>551</v>
      </c>
      <c r="D1228" s="29" t="s">
        <v>1073</v>
      </c>
      <c r="E1228" s="29"/>
    </row>
    <row r="1229" spans="1:5">
      <c r="A1229" s="29" t="s">
        <v>390</v>
      </c>
      <c r="B1229" s="29" t="s">
        <v>391</v>
      </c>
      <c r="C1229" s="29" t="s">
        <v>812</v>
      </c>
      <c r="D1229" s="29" t="s">
        <v>1101</v>
      </c>
      <c r="E1229" s="29"/>
    </row>
    <row r="1230" spans="1:5">
      <c r="A1230" s="29" t="s">
        <v>390</v>
      </c>
      <c r="B1230" s="29" t="s">
        <v>391</v>
      </c>
      <c r="C1230" s="29" t="s">
        <v>814</v>
      </c>
      <c r="D1230" s="29" t="s">
        <v>1101</v>
      </c>
      <c r="E1230" s="29"/>
    </row>
    <row r="1231" spans="1:5">
      <c r="A1231" s="29" t="s">
        <v>390</v>
      </c>
      <c r="B1231" s="29" t="s">
        <v>391</v>
      </c>
      <c r="C1231" s="29" t="s">
        <v>814</v>
      </c>
      <c r="D1231" s="29" t="s">
        <v>1073</v>
      </c>
      <c r="E1231" s="29"/>
    </row>
    <row r="1232" spans="1:5">
      <c r="A1232" s="29" t="s">
        <v>390</v>
      </c>
      <c r="B1232" s="29" t="s">
        <v>391</v>
      </c>
      <c r="C1232" s="29" t="s">
        <v>818</v>
      </c>
      <c r="D1232" s="29" t="s">
        <v>1073</v>
      </c>
      <c r="E1232" s="29"/>
    </row>
    <row r="1233" spans="1:5">
      <c r="A1233" s="29" t="s">
        <v>390</v>
      </c>
      <c r="B1233" s="29" t="s">
        <v>391</v>
      </c>
      <c r="C1233" s="29" t="s">
        <v>935</v>
      </c>
      <c r="D1233" s="29" t="s">
        <v>1073</v>
      </c>
      <c r="E1233" s="29"/>
    </row>
    <row r="1234" spans="1:5">
      <c r="A1234" s="29" t="s">
        <v>390</v>
      </c>
      <c r="B1234" s="29" t="s">
        <v>391</v>
      </c>
      <c r="C1234" s="29" t="s">
        <v>956</v>
      </c>
      <c r="D1234" s="29" t="s">
        <v>1074</v>
      </c>
      <c r="E1234" s="29"/>
    </row>
    <row r="1235" spans="1:5">
      <c r="A1235" s="29" t="s">
        <v>390</v>
      </c>
      <c r="B1235" s="29" t="s">
        <v>391</v>
      </c>
      <c r="C1235" s="29" t="s">
        <v>957</v>
      </c>
      <c r="D1235" s="29" t="s">
        <v>1074</v>
      </c>
      <c r="E1235" s="29"/>
    </row>
    <row r="1236" spans="1:5">
      <c r="A1236" s="29" t="s">
        <v>390</v>
      </c>
      <c r="B1236" s="29" t="s">
        <v>391</v>
      </c>
      <c r="C1236" s="29" t="s">
        <v>959</v>
      </c>
      <c r="D1236" s="29" t="s">
        <v>1073</v>
      </c>
      <c r="E1236" s="29"/>
    </row>
    <row r="1237" spans="1:5">
      <c r="A1237" s="29" t="s">
        <v>390</v>
      </c>
      <c r="B1237" s="29" t="s">
        <v>391</v>
      </c>
      <c r="C1237" s="29" t="s">
        <v>1028</v>
      </c>
      <c r="D1237" s="29" t="s">
        <v>1073</v>
      </c>
      <c r="E1237" s="29"/>
    </row>
    <row r="1238" spans="1:5">
      <c r="A1238" s="29" t="s">
        <v>392</v>
      </c>
      <c r="B1238" s="29" t="s">
        <v>393</v>
      </c>
      <c r="C1238" s="29" t="s">
        <v>1245</v>
      </c>
      <c r="D1238" s="29" t="s">
        <v>1080</v>
      </c>
      <c r="E1238" s="29"/>
    </row>
    <row r="1239" spans="1:5">
      <c r="A1239" s="29" t="s">
        <v>392</v>
      </c>
      <c r="B1239" s="29" t="s">
        <v>393</v>
      </c>
      <c r="C1239" s="29" t="s">
        <v>1244</v>
      </c>
      <c r="D1239" s="29" t="s">
        <v>1093</v>
      </c>
      <c r="E1239" s="29"/>
    </row>
    <row r="1240" spans="1:5">
      <c r="A1240" s="29" t="s">
        <v>392</v>
      </c>
      <c r="B1240" s="29" t="s">
        <v>393</v>
      </c>
      <c r="C1240" s="29" t="s">
        <v>1243</v>
      </c>
      <c r="D1240" s="29" t="s">
        <v>1093</v>
      </c>
      <c r="E1240" s="29"/>
    </row>
    <row r="1241" spans="1:5">
      <c r="A1241" s="29" t="s">
        <v>392</v>
      </c>
      <c r="B1241" s="29" t="s">
        <v>393</v>
      </c>
      <c r="C1241" s="29" t="s">
        <v>643</v>
      </c>
      <c r="D1241" s="29" t="s">
        <v>1074</v>
      </c>
      <c r="E1241" s="29"/>
    </row>
    <row r="1242" spans="1:5">
      <c r="A1242" s="29" t="s">
        <v>392</v>
      </c>
      <c r="B1242" s="29" t="s">
        <v>393</v>
      </c>
      <c r="C1242" s="29" t="s">
        <v>1111</v>
      </c>
      <c r="D1242" s="29" t="s">
        <v>1074</v>
      </c>
      <c r="E1242" s="29"/>
    </row>
    <row r="1243" spans="1:5">
      <c r="A1243" s="29" t="s">
        <v>392</v>
      </c>
      <c r="B1243" s="29" t="s">
        <v>393</v>
      </c>
      <c r="C1243" s="29" t="s">
        <v>1240</v>
      </c>
      <c r="D1243" s="29" t="s">
        <v>1074</v>
      </c>
      <c r="E1243" s="29"/>
    </row>
    <row r="1244" spans="1:5">
      <c r="A1244" s="29" t="s">
        <v>392</v>
      </c>
      <c r="B1244" s="29" t="s">
        <v>393</v>
      </c>
      <c r="C1244" s="29" t="s">
        <v>1239</v>
      </c>
      <c r="D1244" s="29" t="s">
        <v>1074</v>
      </c>
      <c r="E1244" s="29"/>
    </row>
    <row r="1245" spans="1:5">
      <c r="A1245" s="29" t="s">
        <v>392</v>
      </c>
      <c r="B1245" s="29" t="s">
        <v>393</v>
      </c>
      <c r="C1245" s="29" t="s">
        <v>1238</v>
      </c>
      <c r="D1245" s="29" t="s">
        <v>1073</v>
      </c>
      <c r="E1245" s="29"/>
    </row>
    <row r="1246" spans="1:5">
      <c r="A1246" s="29" t="s">
        <v>392</v>
      </c>
      <c r="B1246" s="29" t="s">
        <v>393</v>
      </c>
      <c r="C1246" s="29" t="s">
        <v>1237</v>
      </c>
      <c r="D1246" s="29" t="s">
        <v>1073</v>
      </c>
      <c r="E1246" s="29"/>
    </row>
    <row r="1247" spans="1:5">
      <c r="A1247" s="29" t="s">
        <v>392</v>
      </c>
      <c r="B1247" s="29" t="s">
        <v>393</v>
      </c>
      <c r="C1247" s="29" t="s">
        <v>1236</v>
      </c>
      <c r="D1247" s="29" t="s">
        <v>1074</v>
      </c>
      <c r="E1247" s="29"/>
    </row>
    <row r="1248" spans="1:5">
      <c r="A1248" s="29" t="s">
        <v>392</v>
      </c>
      <c r="B1248" s="29" t="s">
        <v>393</v>
      </c>
      <c r="C1248" s="29" t="s">
        <v>1235</v>
      </c>
      <c r="D1248" s="29" t="s">
        <v>1080</v>
      </c>
      <c r="E1248" s="29"/>
    </row>
    <row r="1249" spans="1:5">
      <c r="A1249" s="29" t="s">
        <v>394</v>
      </c>
      <c r="B1249" s="29" t="s">
        <v>395</v>
      </c>
      <c r="C1249" s="29" t="s">
        <v>710</v>
      </c>
      <c r="D1249" s="29" t="s">
        <v>1073</v>
      </c>
      <c r="E1249" s="29"/>
    </row>
    <row r="1250" spans="1:5">
      <c r="A1250" s="29" t="s">
        <v>394</v>
      </c>
      <c r="B1250" s="29" t="s">
        <v>395</v>
      </c>
      <c r="C1250" s="29" t="s">
        <v>711</v>
      </c>
      <c r="D1250" s="29" t="s">
        <v>1073</v>
      </c>
      <c r="E1250" s="29"/>
    </row>
    <row r="1251" spans="1:5">
      <c r="A1251" s="29" t="s">
        <v>394</v>
      </c>
      <c r="B1251" s="29" t="s">
        <v>395</v>
      </c>
      <c r="C1251" s="29" t="s">
        <v>711</v>
      </c>
      <c r="D1251" s="29" t="s">
        <v>1074</v>
      </c>
      <c r="E1251" s="29"/>
    </row>
    <row r="1252" spans="1:5">
      <c r="A1252" s="29" t="s">
        <v>394</v>
      </c>
      <c r="B1252" s="29" t="s">
        <v>395</v>
      </c>
      <c r="C1252" s="29" t="s">
        <v>718</v>
      </c>
      <c r="D1252" s="29" t="s">
        <v>1073</v>
      </c>
      <c r="E1252" s="29"/>
    </row>
    <row r="1253" spans="1:5">
      <c r="A1253" s="29" t="s">
        <v>394</v>
      </c>
      <c r="B1253" s="29" t="s">
        <v>395</v>
      </c>
      <c r="C1253" s="29" t="s">
        <v>524</v>
      </c>
      <c r="D1253" s="29" t="s">
        <v>1074</v>
      </c>
      <c r="E1253" s="29"/>
    </row>
    <row r="1254" spans="1:5">
      <c r="A1254" s="29" t="s">
        <v>394</v>
      </c>
      <c r="B1254" s="29" t="s">
        <v>395</v>
      </c>
      <c r="C1254" s="29" t="s">
        <v>526</v>
      </c>
      <c r="D1254" s="29" t="s">
        <v>1112</v>
      </c>
      <c r="E1254" s="29"/>
    </row>
    <row r="1255" spans="1:5">
      <c r="A1255" s="29" t="s">
        <v>394</v>
      </c>
      <c r="B1255" s="29" t="s">
        <v>395</v>
      </c>
      <c r="C1255" s="29" t="s">
        <v>526</v>
      </c>
      <c r="D1255" s="29" t="s">
        <v>1074</v>
      </c>
      <c r="E1255" s="29"/>
    </row>
    <row r="1256" spans="1:5">
      <c r="A1256" s="29" t="s">
        <v>394</v>
      </c>
      <c r="B1256" s="29" t="s">
        <v>395</v>
      </c>
      <c r="C1256" s="29" t="s">
        <v>737</v>
      </c>
      <c r="D1256" s="29" t="s">
        <v>1073</v>
      </c>
      <c r="E1256" s="29"/>
    </row>
    <row r="1257" spans="1:5">
      <c r="A1257" s="29" t="s">
        <v>394</v>
      </c>
      <c r="B1257" s="29" t="s">
        <v>395</v>
      </c>
      <c r="C1257" s="29" t="s">
        <v>1233</v>
      </c>
      <c r="D1257" s="29" t="s">
        <v>1073</v>
      </c>
      <c r="E1257" s="29"/>
    </row>
    <row r="1258" spans="1:5">
      <c r="A1258" s="29" t="s">
        <v>394</v>
      </c>
      <c r="B1258" s="29" t="s">
        <v>395</v>
      </c>
      <c r="C1258" s="29" t="s">
        <v>537</v>
      </c>
      <c r="D1258" s="29" t="s">
        <v>1075</v>
      </c>
      <c r="E1258" s="29"/>
    </row>
    <row r="1259" spans="1:5">
      <c r="A1259" s="29" t="s">
        <v>394</v>
      </c>
      <c r="B1259" s="29" t="s">
        <v>395</v>
      </c>
      <c r="C1259" s="29" t="s">
        <v>875</v>
      </c>
      <c r="D1259" s="29" t="s">
        <v>1093</v>
      </c>
      <c r="E1259" s="29"/>
    </row>
    <row r="1260" spans="1:5">
      <c r="A1260" s="29" t="s">
        <v>394</v>
      </c>
      <c r="B1260" s="29" t="s">
        <v>395</v>
      </c>
      <c r="C1260" s="29" t="s">
        <v>907</v>
      </c>
      <c r="D1260" s="29" t="s">
        <v>1074</v>
      </c>
      <c r="E1260" s="29"/>
    </row>
    <row r="1261" spans="1:5">
      <c r="A1261" s="29" t="s">
        <v>394</v>
      </c>
      <c r="B1261" s="29" t="s">
        <v>395</v>
      </c>
      <c r="C1261" s="29" t="s">
        <v>1231</v>
      </c>
      <c r="D1261" s="29" t="s">
        <v>1073</v>
      </c>
      <c r="E1261" s="29"/>
    </row>
    <row r="1262" spans="1:5">
      <c r="A1262" s="29" t="s">
        <v>394</v>
      </c>
      <c r="B1262" s="29" t="s">
        <v>395</v>
      </c>
      <c r="C1262" s="29" t="s">
        <v>1208</v>
      </c>
      <c r="D1262" s="29" t="s">
        <v>1073</v>
      </c>
      <c r="E1262" s="29"/>
    </row>
    <row r="1263" spans="1:5">
      <c r="A1263" s="29" t="s">
        <v>394</v>
      </c>
      <c r="B1263" s="29" t="s">
        <v>395</v>
      </c>
      <c r="C1263" s="29" t="s">
        <v>987</v>
      </c>
      <c r="D1263" s="29" t="s">
        <v>1073</v>
      </c>
      <c r="E1263" s="29"/>
    </row>
    <row r="1264" spans="1:5">
      <c r="A1264" s="29" t="s">
        <v>394</v>
      </c>
      <c r="B1264" s="29" t="s">
        <v>395</v>
      </c>
      <c r="C1264" s="29" t="s">
        <v>1230</v>
      </c>
      <c r="D1264" s="29" t="s">
        <v>1074</v>
      </c>
      <c r="E1264" s="29"/>
    </row>
    <row r="1265" spans="1:5">
      <c r="A1265" s="29" t="s">
        <v>394</v>
      </c>
      <c r="B1265" s="29" t="s">
        <v>395</v>
      </c>
      <c r="C1265" s="29" t="s">
        <v>1229</v>
      </c>
      <c r="D1265" s="29" t="s">
        <v>1073</v>
      </c>
      <c r="E1265" s="29"/>
    </row>
    <row r="1266" spans="1:5">
      <c r="A1266" s="29" t="s">
        <v>394</v>
      </c>
      <c r="B1266" s="29" t="s">
        <v>395</v>
      </c>
      <c r="C1266" s="29" t="s">
        <v>1228</v>
      </c>
      <c r="D1266" s="29" t="s">
        <v>1073</v>
      </c>
      <c r="E1266" s="29"/>
    </row>
    <row r="1267" spans="1:5">
      <c r="A1267" s="29" t="s">
        <v>394</v>
      </c>
      <c r="B1267" s="29" t="s">
        <v>395</v>
      </c>
      <c r="C1267" s="29" t="s">
        <v>1055</v>
      </c>
      <c r="D1267" s="29" t="s">
        <v>1073</v>
      </c>
      <c r="E1267" s="29"/>
    </row>
    <row r="1268" spans="1:5">
      <c r="A1268" s="29" t="s">
        <v>396</v>
      </c>
      <c r="B1268" s="29" t="s">
        <v>397</v>
      </c>
      <c r="C1268" s="29" t="s">
        <v>1769</v>
      </c>
      <c r="D1268" s="29" t="s">
        <v>1080</v>
      </c>
      <c r="E1268" s="29"/>
    </row>
    <row r="1269" spans="1:5">
      <c r="A1269" s="29" t="s">
        <v>396</v>
      </c>
      <c r="B1269" s="29" t="s">
        <v>397</v>
      </c>
      <c r="C1269" s="29" t="s">
        <v>1770</v>
      </c>
      <c r="D1269" s="29" t="s">
        <v>1074</v>
      </c>
      <c r="E1269" s="29"/>
    </row>
    <row r="1270" spans="1:5">
      <c r="A1270" s="29" t="s">
        <v>396</v>
      </c>
      <c r="B1270" s="29" t="s">
        <v>397</v>
      </c>
      <c r="C1270" s="29" t="s">
        <v>1771</v>
      </c>
      <c r="D1270" s="29" t="s">
        <v>1329</v>
      </c>
      <c r="E1270" s="29"/>
    </row>
    <row r="1271" spans="1:5">
      <c r="A1271" s="29" t="s">
        <v>396</v>
      </c>
      <c r="B1271" s="29" t="s">
        <v>397</v>
      </c>
      <c r="C1271" s="29" t="s">
        <v>1226</v>
      </c>
      <c r="D1271" s="29" t="s">
        <v>1091</v>
      </c>
      <c r="E1271" s="29"/>
    </row>
    <row r="1272" spans="1:5">
      <c r="A1272" s="29" t="s">
        <v>396</v>
      </c>
      <c r="B1272" s="29" t="s">
        <v>397</v>
      </c>
      <c r="C1272" s="29" t="s">
        <v>662</v>
      </c>
      <c r="D1272" s="29" t="s">
        <v>1073</v>
      </c>
      <c r="E1272" s="29"/>
    </row>
    <row r="1273" spans="1:5">
      <c r="A1273" s="29" t="s">
        <v>396</v>
      </c>
      <c r="B1273" s="29" t="s">
        <v>397</v>
      </c>
      <c r="C1273" s="29" t="s">
        <v>668</v>
      </c>
      <c r="D1273" s="29" t="s">
        <v>1073</v>
      </c>
      <c r="E1273" s="29"/>
    </row>
    <row r="1274" spans="1:5">
      <c r="A1274" s="29" t="s">
        <v>396</v>
      </c>
      <c r="B1274" s="29" t="s">
        <v>397</v>
      </c>
      <c r="C1274" s="29" t="s">
        <v>1221</v>
      </c>
      <c r="D1274" s="29" t="s">
        <v>1073</v>
      </c>
      <c r="E1274" s="29"/>
    </row>
    <row r="1275" spans="1:5">
      <c r="A1275" s="29" t="s">
        <v>396</v>
      </c>
      <c r="B1275" s="29" t="s">
        <v>397</v>
      </c>
      <c r="C1275" s="29" t="s">
        <v>1220</v>
      </c>
      <c r="D1275" s="29" t="s">
        <v>1073</v>
      </c>
      <c r="E1275" s="29"/>
    </row>
    <row r="1276" spans="1:5">
      <c r="A1276" s="29" t="s">
        <v>396</v>
      </c>
      <c r="B1276" s="29" t="s">
        <v>397</v>
      </c>
      <c r="C1276" s="29" t="s">
        <v>1219</v>
      </c>
      <c r="D1276" s="29" t="s">
        <v>1074</v>
      </c>
      <c r="E1276" s="29"/>
    </row>
    <row r="1277" spans="1:5">
      <c r="A1277" s="29" t="s">
        <v>396</v>
      </c>
      <c r="B1277" s="29" t="s">
        <v>397</v>
      </c>
      <c r="C1277" s="29" t="s">
        <v>1218</v>
      </c>
      <c r="D1277" s="29" t="s">
        <v>1073</v>
      </c>
      <c r="E1277" s="29"/>
    </row>
    <row r="1278" spans="1:5">
      <c r="A1278" s="29" t="s">
        <v>396</v>
      </c>
      <c r="B1278" s="29" t="s">
        <v>397</v>
      </c>
      <c r="C1278" s="29" t="s">
        <v>1217</v>
      </c>
      <c r="D1278" s="29" t="s">
        <v>1073</v>
      </c>
      <c r="E1278" s="29"/>
    </row>
    <row r="1279" spans="1:5">
      <c r="A1279" s="29" t="s">
        <v>396</v>
      </c>
      <c r="B1279" s="29" t="s">
        <v>397</v>
      </c>
      <c r="C1279" s="29" t="s">
        <v>736</v>
      </c>
      <c r="D1279" s="29" t="s">
        <v>1074</v>
      </c>
      <c r="E1279" s="29"/>
    </row>
    <row r="1280" spans="1:5">
      <c r="A1280" s="29" t="s">
        <v>396</v>
      </c>
      <c r="B1280" s="29" t="s">
        <v>397</v>
      </c>
      <c r="C1280" s="29" t="s">
        <v>524</v>
      </c>
      <c r="D1280" s="29" t="s">
        <v>1074</v>
      </c>
      <c r="E1280" s="29"/>
    </row>
    <row r="1281" spans="1:5">
      <c r="A1281" s="29" t="s">
        <v>396</v>
      </c>
      <c r="B1281" s="29" t="s">
        <v>397</v>
      </c>
      <c r="C1281" s="29" t="s">
        <v>1110</v>
      </c>
      <c r="D1281" s="29" t="s">
        <v>1073</v>
      </c>
      <c r="E1281" s="29"/>
    </row>
    <row r="1282" spans="1:5">
      <c r="A1282" s="29" t="s">
        <v>396</v>
      </c>
      <c r="B1282" s="29" t="s">
        <v>397</v>
      </c>
      <c r="C1282" s="29" t="s">
        <v>761</v>
      </c>
      <c r="D1282" s="29" t="s">
        <v>1074</v>
      </c>
      <c r="E1282" s="29"/>
    </row>
    <row r="1283" spans="1:5">
      <c r="A1283" s="29" t="s">
        <v>396</v>
      </c>
      <c r="B1283" s="29" t="s">
        <v>397</v>
      </c>
      <c r="C1283" s="29" t="s">
        <v>797</v>
      </c>
      <c r="D1283" s="29" t="s">
        <v>1073</v>
      </c>
      <c r="E1283" s="29"/>
    </row>
    <row r="1284" spans="1:5">
      <c r="A1284" s="29" t="s">
        <v>396</v>
      </c>
      <c r="B1284" s="29" t="s">
        <v>397</v>
      </c>
      <c r="C1284" s="29" t="s">
        <v>1216</v>
      </c>
      <c r="D1284" s="29" t="s">
        <v>1073</v>
      </c>
      <c r="E1284" s="29"/>
    </row>
    <row r="1285" spans="1:5">
      <c r="A1285" s="29" t="s">
        <v>396</v>
      </c>
      <c r="B1285" s="29" t="s">
        <v>397</v>
      </c>
      <c r="C1285" s="29" t="s">
        <v>819</v>
      </c>
      <c r="D1285" s="29" t="s">
        <v>1073</v>
      </c>
      <c r="E1285" s="29"/>
    </row>
    <row r="1286" spans="1:5">
      <c r="A1286" s="29" t="s">
        <v>396</v>
      </c>
      <c r="B1286" s="29" t="s">
        <v>397</v>
      </c>
      <c r="C1286" s="29" t="s">
        <v>1107</v>
      </c>
      <c r="D1286" s="29" t="s">
        <v>1175</v>
      </c>
      <c r="E1286" s="29"/>
    </row>
    <row r="1287" spans="1:5">
      <c r="A1287" s="29" t="s">
        <v>398</v>
      </c>
      <c r="B1287" s="29" t="s">
        <v>399</v>
      </c>
      <c r="C1287" s="29" t="s">
        <v>489</v>
      </c>
      <c r="D1287" s="29" t="s">
        <v>1112</v>
      </c>
      <c r="E1287" s="29"/>
    </row>
    <row r="1288" spans="1:5">
      <c r="A1288" s="29" t="s">
        <v>398</v>
      </c>
      <c r="B1288" s="29" t="s">
        <v>399</v>
      </c>
      <c r="C1288" s="29" t="s">
        <v>491</v>
      </c>
      <c r="D1288" s="29" t="s">
        <v>1112</v>
      </c>
      <c r="E1288" s="29"/>
    </row>
    <row r="1289" spans="1:5">
      <c r="A1289" s="29" t="s">
        <v>398</v>
      </c>
      <c r="B1289" s="29" t="s">
        <v>399</v>
      </c>
      <c r="C1289" s="29" t="s">
        <v>493</v>
      </c>
      <c r="D1289" s="29" t="s">
        <v>1101</v>
      </c>
      <c r="E1289" s="29"/>
    </row>
    <row r="1290" spans="1:5">
      <c r="A1290" s="29" t="s">
        <v>398</v>
      </c>
      <c r="B1290" s="29" t="s">
        <v>399</v>
      </c>
      <c r="C1290" s="29" t="s">
        <v>494</v>
      </c>
      <c r="D1290" s="29" t="s">
        <v>1101</v>
      </c>
      <c r="E1290" s="29"/>
    </row>
    <row r="1291" spans="1:5">
      <c r="A1291" s="29" t="s">
        <v>398</v>
      </c>
      <c r="B1291" s="29" t="s">
        <v>399</v>
      </c>
      <c r="C1291" s="29" t="s">
        <v>702</v>
      </c>
      <c r="D1291" s="29" t="s">
        <v>1073</v>
      </c>
      <c r="E1291" s="29"/>
    </row>
    <row r="1292" spans="1:5">
      <c r="A1292" s="29" t="s">
        <v>398</v>
      </c>
      <c r="B1292" s="29" t="s">
        <v>399</v>
      </c>
      <c r="C1292" s="29" t="s">
        <v>726</v>
      </c>
      <c r="D1292" s="29" t="s">
        <v>1073</v>
      </c>
      <c r="E1292" s="29"/>
    </row>
    <row r="1293" spans="1:5">
      <c r="A1293" s="29" t="s">
        <v>398</v>
      </c>
      <c r="B1293" s="29" t="s">
        <v>399</v>
      </c>
      <c r="C1293" s="29" t="s">
        <v>765</v>
      </c>
      <c r="D1293" s="29" t="s">
        <v>1073</v>
      </c>
      <c r="E1293" s="29"/>
    </row>
    <row r="1294" spans="1:5">
      <c r="A1294" s="29" t="s">
        <v>398</v>
      </c>
      <c r="B1294" s="29" t="s">
        <v>399</v>
      </c>
      <c r="C1294" s="29" t="s">
        <v>534</v>
      </c>
      <c r="D1294" s="29" t="s">
        <v>1101</v>
      </c>
      <c r="E1294" s="29"/>
    </row>
    <row r="1295" spans="1:5">
      <c r="A1295" s="29" t="s">
        <v>398</v>
      </c>
      <c r="B1295" s="29" t="s">
        <v>399</v>
      </c>
      <c r="C1295" s="29" t="s">
        <v>544</v>
      </c>
      <c r="D1295" s="29" t="s">
        <v>1112</v>
      </c>
      <c r="E1295" s="29"/>
    </row>
    <row r="1296" spans="1:5">
      <c r="A1296" s="29" t="s">
        <v>398</v>
      </c>
      <c r="B1296" s="29" t="s">
        <v>399</v>
      </c>
      <c r="C1296" s="29" t="s">
        <v>816</v>
      </c>
      <c r="D1296" s="29" t="s">
        <v>1073</v>
      </c>
      <c r="E1296" s="29"/>
    </row>
    <row r="1297" spans="1:5">
      <c r="A1297" s="29" t="s">
        <v>398</v>
      </c>
      <c r="B1297" s="29" t="s">
        <v>399</v>
      </c>
      <c r="C1297" s="29" t="s">
        <v>816</v>
      </c>
      <c r="D1297" s="29" t="s">
        <v>1074</v>
      </c>
      <c r="E1297" s="29"/>
    </row>
    <row r="1298" spans="1:5">
      <c r="A1298" s="29" t="s">
        <v>398</v>
      </c>
      <c r="B1298" s="29" t="s">
        <v>399</v>
      </c>
      <c r="C1298" s="29" t="s">
        <v>854</v>
      </c>
      <c r="D1298" s="29" t="s">
        <v>1073</v>
      </c>
      <c r="E1298" s="29"/>
    </row>
    <row r="1299" spans="1:5">
      <c r="A1299" s="29" t="s">
        <v>398</v>
      </c>
      <c r="B1299" s="29" t="s">
        <v>399</v>
      </c>
      <c r="C1299" s="29" t="s">
        <v>856</v>
      </c>
      <c r="D1299" s="29" t="s">
        <v>1073</v>
      </c>
      <c r="E1299" s="29"/>
    </row>
    <row r="1300" spans="1:5">
      <c r="A1300" s="29" t="s">
        <v>398</v>
      </c>
      <c r="B1300" s="29" t="s">
        <v>399</v>
      </c>
      <c r="C1300" s="29" t="s">
        <v>557</v>
      </c>
      <c r="D1300" s="29" t="s">
        <v>1073</v>
      </c>
      <c r="E1300" s="29"/>
    </row>
    <row r="1301" spans="1:5">
      <c r="A1301" s="29" t="s">
        <v>398</v>
      </c>
      <c r="B1301" s="29" t="s">
        <v>399</v>
      </c>
      <c r="C1301" s="29" t="s">
        <v>557</v>
      </c>
      <c r="D1301" s="29" t="s">
        <v>1074</v>
      </c>
      <c r="E1301" s="29"/>
    </row>
    <row r="1302" spans="1:5">
      <c r="A1302" s="29" t="s">
        <v>398</v>
      </c>
      <c r="B1302" s="29" t="s">
        <v>399</v>
      </c>
      <c r="C1302" s="29" t="s">
        <v>898</v>
      </c>
      <c r="D1302" s="29" t="s">
        <v>1073</v>
      </c>
      <c r="E1302" s="29"/>
    </row>
    <row r="1303" spans="1:5">
      <c r="A1303" s="29" t="s">
        <v>398</v>
      </c>
      <c r="B1303" s="29" t="s">
        <v>399</v>
      </c>
      <c r="C1303" s="29" t="s">
        <v>1215</v>
      </c>
      <c r="D1303" s="29" t="s">
        <v>1112</v>
      </c>
      <c r="E1303" s="29"/>
    </row>
    <row r="1304" spans="1:5">
      <c r="A1304" s="29" t="s">
        <v>398</v>
      </c>
      <c r="B1304" s="29" t="s">
        <v>399</v>
      </c>
      <c r="C1304" s="29" t="s">
        <v>1059</v>
      </c>
      <c r="D1304" s="29" t="s">
        <v>1074</v>
      </c>
      <c r="E1304" s="29"/>
    </row>
    <row r="1305" spans="1:5">
      <c r="A1305" s="29" t="s">
        <v>400</v>
      </c>
      <c r="B1305" s="29" t="s">
        <v>401</v>
      </c>
      <c r="C1305" s="29" t="s">
        <v>884</v>
      </c>
      <c r="D1305" s="29" t="s">
        <v>1073</v>
      </c>
      <c r="E1305" s="29"/>
    </row>
    <row r="1306" spans="1:5">
      <c r="A1306" s="29" t="s">
        <v>400</v>
      </c>
      <c r="B1306" s="29" t="s">
        <v>401</v>
      </c>
      <c r="C1306" s="29" t="s">
        <v>887</v>
      </c>
      <c r="D1306" s="29" t="s">
        <v>1073</v>
      </c>
      <c r="E1306" s="29"/>
    </row>
    <row r="1307" spans="1:5">
      <c r="A1307" s="29" t="s">
        <v>400</v>
      </c>
      <c r="B1307" s="29" t="s">
        <v>401</v>
      </c>
      <c r="C1307" s="29" t="s">
        <v>1690</v>
      </c>
      <c r="D1307" s="29" t="s">
        <v>1080</v>
      </c>
      <c r="E1307" s="29"/>
    </row>
    <row r="1308" spans="1:5">
      <c r="A1308" s="29" t="s">
        <v>400</v>
      </c>
      <c r="B1308" s="29" t="s">
        <v>401</v>
      </c>
      <c r="C1308" s="29" t="s">
        <v>1213</v>
      </c>
      <c r="D1308" s="29" t="s">
        <v>1074</v>
      </c>
      <c r="E1308" s="29"/>
    </row>
    <row r="1309" spans="1:5">
      <c r="A1309" s="29" t="s">
        <v>400</v>
      </c>
      <c r="B1309" s="29" t="s">
        <v>401</v>
      </c>
      <c r="C1309" s="29" t="s">
        <v>1212</v>
      </c>
      <c r="D1309" s="29" t="s">
        <v>1073</v>
      </c>
      <c r="E1309" s="29"/>
    </row>
    <row r="1310" spans="1:5">
      <c r="A1310" s="29" t="s">
        <v>400</v>
      </c>
      <c r="B1310" s="29" t="s">
        <v>401</v>
      </c>
      <c r="C1310" s="29" t="s">
        <v>1211</v>
      </c>
      <c r="D1310" s="29" t="s">
        <v>1073</v>
      </c>
      <c r="E1310" s="29"/>
    </row>
    <row r="1311" spans="1:5">
      <c r="A1311" s="29" t="s">
        <v>400</v>
      </c>
      <c r="B1311" s="29" t="s">
        <v>401</v>
      </c>
      <c r="C1311" s="29" t="s">
        <v>966</v>
      </c>
      <c r="D1311" s="29" t="s">
        <v>1073</v>
      </c>
      <c r="E1311" s="29"/>
    </row>
    <row r="1312" spans="1:5">
      <c r="A1312" s="29" t="s">
        <v>400</v>
      </c>
      <c r="B1312" s="29" t="s">
        <v>401</v>
      </c>
      <c r="C1312" s="29" t="s">
        <v>967</v>
      </c>
      <c r="D1312" s="29" t="s">
        <v>1073</v>
      </c>
      <c r="E1312" s="29"/>
    </row>
    <row r="1313" spans="1:5">
      <c r="A1313" s="29" t="s">
        <v>400</v>
      </c>
      <c r="B1313" s="29" t="s">
        <v>401</v>
      </c>
      <c r="C1313" s="29" t="s">
        <v>967</v>
      </c>
      <c r="D1313" s="29" t="s">
        <v>1074</v>
      </c>
      <c r="E1313" s="29"/>
    </row>
    <row r="1314" spans="1:5">
      <c r="A1314" s="29" t="s">
        <v>400</v>
      </c>
      <c r="B1314" s="29" t="s">
        <v>401</v>
      </c>
      <c r="C1314" s="29" t="s">
        <v>1210</v>
      </c>
      <c r="D1314" s="29" t="s">
        <v>1073</v>
      </c>
      <c r="E1314" s="29"/>
    </row>
    <row r="1315" spans="1:5">
      <c r="A1315" s="29" t="s">
        <v>402</v>
      </c>
      <c r="B1315" s="29" t="s">
        <v>403</v>
      </c>
      <c r="C1315" s="29" t="s">
        <v>1772</v>
      </c>
      <c r="D1315" s="29" t="s">
        <v>1112</v>
      </c>
      <c r="E1315" s="29"/>
    </row>
    <row r="1316" spans="1:5">
      <c r="A1316" s="29" t="s">
        <v>402</v>
      </c>
      <c r="B1316" s="29" t="s">
        <v>403</v>
      </c>
      <c r="C1316" s="29" t="s">
        <v>486</v>
      </c>
      <c r="D1316" s="29" t="s">
        <v>1073</v>
      </c>
      <c r="E1316" s="29"/>
    </row>
    <row r="1317" spans="1:5">
      <c r="A1317" s="29" t="s">
        <v>402</v>
      </c>
      <c r="B1317" s="29" t="s">
        <v>403</v>
      </c>
      <c r="C1317" s="29" t="s">
        <v>654</v>
      </c>
      <c r="D1317" s="29" t="s">
        <v>1073</v>
      </c>
      <c r="E1317" s="29"/>
    </row>
    <row r="1318" spans="1:5">
      <c r="A1318" s="29" t="s">
        <v>402</v>
      </c>
      <c r="B1318" s="29" t="s">
        <v>403</v>
      </c>
      <c r="C1318" s="29" t="s">
        <v>1773</v>
      </c>
      <c r="D1318" s="29" t="s">
        <v>1398</v>
      </c>
      <c r="E1318" s="29"/>
    </row>
    <row r="1319" spans="1:5">
      <c r="A1319" s="29" t="s">
        <v>402</v>
      </c>
      <c r="B1319" s="29" t="s">
        <v>403</v>
      </c>
      <c r="C1319" s="29" t="s">
        <v>1774</v>
      </c>
      <c r="D1319" s="29" t="s">
        <v>1398</v>
      </c>
      <c r="E1319" s="29"/>
    </row>
    <row r="1320" spans="1:5">
      <c r="A1320" s="29" t="s">
        <v>402</v>
      </c>
      <c r="B1320" s="29" t="s">
        <v>403</v>
      </c>
      <c r="C1320" s="29" t="s">
        <v>1775</v>
      </c>
      <c r="D1320" s="29" t="s">
        <v>1398</v>
      </c>
      <c r="E1320" s="29"/>
    </row>
    <row r="1321" spans="1:5">
      <c r="A1321" s="29" t="s">
        <v>402</v>
      </c>
      <c r="B1321" s="29" t="s">
        <v>403</v>
      </c>
      <c r="C1321" s="29" t="s">
        <v>521</v>
      </c>
      <c r="D1321" s="29" t="s">
        <v>1074</v>
      </c>
      <c r="E1321" s="29"/>
    </row>
    <row r="1322" spans="1:5">
      <c r="A1322" s="29" t="s">
        <v>402</v>
      </c>
      <c r="B1322" s="29" t="s">
        <v>403</v>
      </c>
      <c r="C1322" s="29" t="s">
        <v>524</v>
      </c>
      <c r="D1322" s="29" t="s">
        <v>1074</v>
      </c>
      <c r="E1322" s="29"/>
    </row>
    <row r="1323" spans="1:5">
      <c r="A1323" s="29" t="s">
        <v>402</v>
      </c>
      <c r="B1323" s="29" t="s">
        <v>403</v>
      </c>
      <c r="C1323" s="29" t="s">
        <v>549</v>
      </c>
      <c r="D1323" s="29" t="s">
        <v>1075</v>
      </c>
      <c r="E1323" s="29"/>
    </row>
    <row r="1324" spans="1:5">
      <c r="A1324" s="29" t="s">
        <v>402</v>
      </c>
      <c r="B1324" s="29" t="s">
        <v>403</v>
      </c>
      <c r="C1324" s="29" t="s">
        <v>1209</v>
      </c>
      <c r="D1324" s="29" t="s">
        <v>1073</v>
      </c>
      <c r="E1324" s="29"/>
    </row>
    <row r="1325" spans="1:5">
      <c r="A1325" s="29" t="s">
        <v>402</v>
      </c>
      <c r="B1325" s="29" t="s">
        <v>403</v>
      </c>
      <c r="C1325" s="29" t="s">
        <v>1208</v>
      </c>
      <c r="D1325" s="29" t="s">
        <v>1074</v>
      </c>
      <c r="E1325" s="29"/>
    </row>
    <row r="1326" spans="1:5">
      <c r="A1326" s="29" t="s">
        <v>402</v>
      </c>
      <c r="B1326" s="29" t="s">
        <v>403</v>
      </c>
      <c r="C1326" s="29" t="s">
        <v>1207</v>
      </c>
      <c r="D1326" s="29" t="s">
        <v>1073</v>
      </c>
      <c r="E1326" s="29"/>
    </row>
    <row r="1327" spans="1:5">
      <c r="A1327" s="29" t="s">
        <v>402</v>
      </c>
      <c r="B1327" s="29" t="s">
        <v>403</v>
      </c>
      <c r="C1327" s="29" t="s">
        <v>1206</v>
      </c>
      <c r="D1327" s="29" t="s">
        <v>1074</v>
      </c>
      <c r="E1327" s="29"/>
    </row>
    <row r="1328" spans="1:5">
      <c r="A1328" s="29" t="s">
        <v>404</v>
      </c>
      <c r="B1328" s="29" t="s">
        <v>405</v>
      </c>
      <c r="C1328" s="29" t="s">
        <v>980</v>
      </c>
      <c r="D1328" s="29" t="s">
        <v>1073</v>
      </c>
      <c r="E1328" s="29"/>
    </row>
    <row r="1329" spans="1:5">
      <c r="A1329" s="29" t="s">
        <v>406</v>
      </c>
      <c r="B1329" s="29" t="s">
        <v>407</v>
      </c>
      <c r="C1329" s="29" t="s">
        <v>534</v>
      </c>
      <c r="D1329" s="29" t="s">
        <v>1112</v>
      </c>
      <c r="E1329" s="29"/>
    </row>
    <row r="1330" spans="1:5">
      <c r="A1330" s="29" t="s">
        <v>406</v>
      </c>
      <c r="B1330" s="29" t="s">
        <v>407</v>
      </c>
      <c r="C1330" s="29" t="s">
        <v>534</v>
      </c>
      <c r="D1330" s="29" t="s">
        <v>1073</v>
      </c>
      <c r="E1330" s="29"/>
    </row>
    <row r="1331" spans="1:5">
      <c r="A1331" s="29" t="s">
        <v>406</v>
      </c>
      <c r="B1331" s="29" t="s">
        <v>407</v>
      </c>
      <c r="C1331" s="29" t="s">
        <v>534</v>
      </c>
      <c r="D1331" s="29" t="s">
        <v>1075</v>
      </c>
      <c r="E1331" s="29"/>
    </row>
    <row r="1332" spans="1:5">
      <c r="A1332" s="29" t="s">
        <v>406</v>
      </c>
      <c r="B1332" s="29" t="s">
        <v>407</v>
      </c>
      <c r="C1332" s="29" t="s">
        <v>534</v>
      </c>
      <c r="D1332" s="29" t="s">
        <v>1074</v>
      </c>
      <c r="E1332" s="29"/>
    </row>
    <row r="1333" spans="1:5">
      <c r="A1333" s="29" t="s">
        <v>406</v>
      </c>
      <c r="B1333" s="29" t="s">
        <v>407</v>
      </c>
      <c r="C1333" s="29" t="s">
        <v>1204</v>
      </c>
      <c r="D1333" s="29" t="s">
        <v>1073</v>
      </c>
      <c r="E1333" s="29"/>
    </row>
    <row r="1334" spans="1:5">
      <c r="A1334" s="29" t="s">
        <v>406</v>
      </c>
      <c r="B1334" s="29" t="s">
        <v>407</v>
      </c>
      <c r="C1334" s="29" t="s">
        <v>1203</v>
      </c>
      <c r="D1334" s="29" t="s">
        <v>1073</v>
      </c>
      <c r="E1334" s="29">
        <v>1</v>
      </c>
    </row>
    <row r="1335" spans="1:5">
      <c r="A1335" s="29" t="s">
        <v>406</v>
      </c>
      <c r="B1335" s="29" t="s">
        <v>407</v>
      </c>
      <c r="C1335" s="29" t="s">
        <v>1203</v>
      </c>
      <c r="D1335" s="29" t="s">
        <v>1074</v>
      </c>
      <c r="E1335" s="29"/>
    </row>
    <row r="1336" spans="1:5">
      <c r="A1336" s="29" t="s">
        <v>406</v>
      </c>
      <c r="B1336" s="29" t="s">
        <v>407</v>
      </c>
      <c r="C1336" s="29" t="s">
        <v>1202</v>
      </c>
      <c r="D1336" s="29" t="s">
        <v>1074</v>
      </c>
      <c r="E1336" s="29"/>
    </row>
    <row r="1337" spans="1:5">
      <c r="A1337" s="29" t="s">
        <v>406</v>
      </c>
      <c r="B1337" s="29" t="s">
        <v>407</v>
      </c>
      <c r="C1337" s="29" t="s">
        <v>563</v>
      </c>
      <c r="D1337" s="29" t="s">
        <v>1073</v>
      </c>
      <c r="E1337" s="29"/>
    </row>
    <row r="1338" spans="1:5">
      <c r="A1338" s="29" t="s">
        <v>406</v>
      </c>
      <c r="B1338" s="29" t="s">
        <v>407</v>
      </c>
      <c r="C1338" s="29" t="s">
        <v>1201</v>
      </c>
      <c r="D1338" s="29" t="s">
        <v>1074</v>
      </c>
      <c r="E1338" s="29"/>
    </row>
    <row r="1339" spans="1:5">
      <c r="A1339" s="29" t="s">
        <v>408</v>
      </c>
      <c r="B1339" s="29" t="s">
        <v>409</v>
      </c>
      <c r="C1339" s="29" t="s">
        <v>468</v>
      </c>
      <c r="D1339" s="29" t="s">
        <v>1075</v>
      </c>
      <c r="E1339" s="29"/>
    </row>
    <row r="1340" spans="1:5">
      <c r="A1340" s="29" t="s">
        <v>408</v>
      </c>
      <c r="B1340" s="29" t="s">
        <v>409</v>
      </c>
      <c r="C1340" s="29" t="s">
        <v>492</v>
      </c>
      <c r="D1340" s="29" t="s">
        <v>1112</v>
      </c>
      <c r="E1340" s="29"/>
    </row>
    <row r="1341" spans="1:5">
      <c r="A1341" s="29" t="s">
        <v>408</v>
      </c>
      <c r="B1341" s="29" t="s">
        <v>409</v>
      </c>
      <c r="C1341" s="29" t="s">
        <v>494</v>
      </c>
      <c r="D1341" s="29" t="s">
        <v>1101</v>
      </c>
      <c r="E1341" s="29"/>
    </row>
    <row r="1342" spans="1:5">
      <c r="A1342" s="29" t="s">
        <v>408</v>
      </c>
      <c r="B1342" s="29" t="s">
        <v>409</v>
      </c>
      <c r="C1342" s="29" t="s">
        <v>726</v>
      </c>
      <c r="D1342" s="29" t="s">
        <v>1073</v>
      </c>
      <c r="E1342" s="29"/>
    </row>
    <row r="1343" spans="1:5">
      <c r="A1343" s="29" t="s">
        <v>408</v>
      </c>
      <c r="B1343" s="29" t="s">
        <v>409</v>
      </c>
      <c r="C1343" s="29" t="s">
        <v>543</v>
      </c>
      <c r="D1343" s="29" t="s">
        <v>1112</v>
      </c>
      <c r="E1343" s="29"/>
    </row>
    <row r="1344" spans="1:5">
      <c r="A1344" s="29" t="s">
        <v>408</v>
      </c>
      <c r="B1344" s="29" t="s">
        <v>409</v>
      </c>
      <c r="C1344" s="29" t="s">
        <v>545</v>
      </c>
      <c r="D1344" s="29" t="s">
        <v>1074</v>
      </c>
      <c r="E1344" s="29"/>
    </row>
    <row r="1345" spans="1:5">
      <c r="A1345" s="29" t="s">
        <v>408</v>
      </c>
      <c r="B1345" s="29" t="s">
        <v>409</v>
      </c>
      <c r="C1345" s="29" t="s">
        <v>555</v>
      </c>
      <c r="D1345" s="29" t="s">
        <v>1112</v>
      </c>
      <c r="E1345" s="29"/>
    </row>
    <row r="1346" spans="1:5">
      <c r="A1346" s="29" t="s">
        <v>408</v>
      </c>
      <c r="B1346" s="29" t="s">
        <v>409</v>
      </c>
      <c r="C1346" s="29" t="s">
        <v>839</v>
      </c>
      <c r="D1346" s="29" t="s">
        <v>1074</v>
      </c>
      <c r="E1346" s="29"/>
    </row>
    <row r="1347" spans="1:5">
      <c r="A1347" s="29" t="s">
        <v>408</v>
      </c>
      <c r="B1347" s="29" t="s">
        <v>409</v>
      </c>
      <c r="C1347" s="29" t="s">
        <v>854</v>
      </c>
      <c r="D1347" s="29" t="s">
        <v>1073</v>
      </c>
      <c r="E1347" s="29"/>
    </row>
    <row r="1348" spans="1:5">
      <c r="A1348" s="29" t="s">
        <v>408</v>
      </c>
      <c r="B1348" s="29" t="s">
        <v>409</v>
      </c>
      <c r="C1348" s="29" t="s">
        <v>880</v>
      </c>
      <c r="D1348" s="29" t="s">
        <v>1073</v>
      </c>
      <c r="E1348" s="29"/>
    </row>
    <row r="1349" spans="1:5">
      <c r="A1349" s="29" t="s">
        <v>408</v>
      </c>
      <c r="B1349" s="29" t="s">
        <v>409</v>
      </c>
      <c r="C1349" s="29" t="s">
        <v>883</v>
      </c>
      <c r="D1349" s="29" t="s">
        <v>1073</v>
      </c>
      <c r="E1349" s="29"/>
    </row>
    <row r="1350" spans="1:5">
      <c r="A1350" s="29" t="s">
        <v>408</v>
      </c>
      <c r="B1350" s="29" t="s">
        <v>409</v>
      </c>
      <c r="C1350" s="29" t="s">
        <v>557</v>
      </c>
      <c r="D1350" s="29" t="s">
        <v>1073</v>
      </c>
      <c r="E1350" s="29"/>
    </row>
    <row r="1351" spans="1:5">
      <c r="A1351" s="29" t="s">
        <v>408</v>
      </c>
      <c r="B1351" s="29" t="s">
        <v>409</v>
      </c>
      <c r="C1351" s="29" t="s">
        <v>557</v>
      </c>
      <c r="D1351" s="29" t="s">
        <v>1074</v>
      </c>
      <c r="E1351" s="29"/>
    </row>
    <row r="1352" spans="1:5">
      <c r="A1352" s="29" t="s">
        <v>408</v>
      </c>
      <c r="B1352" s="29" t="s">
        <v>409</v>
      </c>
      <c r="C1352" s="29" t="s">
        <v>571</v>
      </c>
      <c r="D1352" s="29" t="s">
        <v>1200</v>
      </c>
      <c r="E1352" s="29"/>
    </row>
    <row r="1353" spans="1:5">
      <c r="A1353" s="29" t="s">
        <v>410</v>
      </c>
      <c r="B1353" s="29" t="s">
        <v>411</v>
      </c>
      <c r="C1353" s="29" t="s">
        <v>1776</v>
      </c>
      <c r="D1353" s="29" t="s">
        <v>1398</v>
      </c>
      <c r="E1353" s="29"/>
    </row>
    <row r="1354" spans="1:5">
      <c r="A1354" s="29" t="s">
        <v>410</v>
      </c>
      <c r="B1354" s="29" t="s">
        <v>411</v>
      </c>
      <c r="C1354" s="29" t="s">
        <v>1198</v>
      </c>
      <c r="D1354" s="29" t="s">
        <v>1093</v>
      </c>
      <c r="E1354" s="29"/>
    </row>
    <row r="1355" spans="1:5">
      <c r="A1355" s="29" t="s">
        <v>410</v>
      </c>
      <c r="B1355" s="29" t="s">
        <v>411</v>
      </c>
      <c r="C1355" s="29" t="s">
        <v>651</v>
      </c>
      <c r="D1355" s="29" t="s">
        <v>1080</v>
      </c>
      <c r="E1355" s="29"/>
    </row>
    <row r="1356" spans="1:5">
      <c r="A1356" s="29" t="s">
        <v>410</v>
      </c>
      <c r="B1356" s="29" t="s">
        <v>411</v>
      </c>
      <c r="C1356" s="29" t="s">
        <v>1777</v>
      </c>
      <c r="D1356" s="29" t="s">
        <v>1074</v>
      </c>
      <c r="E1356" s="29"/>
    </row>
    <row r="1357" spans="1:5">
      <c r="A1357" s="29" t="s">
        <v>410</v>
      </c>
      <c r="B1357" s="29" t="s">
        <v>411</v>
      </c>
      <c r="C1357" s="29" t="s">
        <v>1778</v>
      </c>
      <c r="D1357" s="29" t="s">
        <v>1074</v>
      </c>
      <c r="E1357" s="29"/>
    </row>
    <row r="1358" spans="1:5">
      <c r="A1358" s="29" t="s">
        <v>410</v>
      </c>
      <c r="B1358" s="29" t="s">
        <v>411</v>
      </c>
      <c r="C1358" s="29" t="s">
        <v>504</v>
      </c>
      <c r="D1358" s="29" t="s">
        <v>1075</v>
      </c>
      <c r="E1358" s="29"/>
    </row>
    <row r="1359" spans="1:5">
      <c r="A1359" s="29" t="s">
        <v>410</v>
      </c>
      <c r="B1359" s="29" t="s">
        <v>411</v>
      </c>
      <c r="C1359" s="29" t="s">
        <v>1779</v>
      </c>
      <c r="D1359" s="29" t="s">
        <v>1329</v>
      </c>
      <c r="E1359" s="29"/>
    </row>
    <row r="1360" spans="1:5">
      <c r="A1360" s="29" t="s">
        <v>410</v>
      </c>
      <c r="B1360" s="29" t="s">
        <v>411</v>
      </c>
      <c r="C1360" s="29" t="s">
        <v>705</v>
      </c>
      <c r="D1360" s="29" t="s">
        <v>1073</v>
      </c>
      <c r="E1360" s="29"/>
    </row>
    <row r="1361" spans="1:5">
      <c r="A1361" s="29" t="s">
        <v>410</v>
      </c>
      <c r="B1361" s="29" t="s">
        <v>411</v>
      </c>
      <c r="C1361" s="29" t="s">
        <v>716</v>
      </c>
      <c r="D1361" s="29" t="s">
        <v>1073</v>
      </c>
      <c r="E1361" s="29"/>
    </row>
    <row r="1362" spans="1:5">
      <c r="A1362" s="29" t="s">
        <v>410</v>
      </c>
      <c r="B1362" s="29" t="s">
        <v>411</v>
      </c>
      <c r="C1362" s="29" t="s">
        <v>726</v>
      </c>
      <c r="D1362" s="29" t="s">
        <v>1073</v>
      </c>
      <c r="E1362" s="29"/>
    </row>
    <row r="1363" spans="1:5">
      <c r="A1363" s="29" t="s">
        <v>410</v>
      </c>
      <c r="B1363" s="29" t="s">
        <v>411</v>
      </c>
      <c r="C1363" s="29" t="s">
        <v>520</v>
      </c>
      <c r="D1363" s="29" t="s">
        <v>1075</v>
      </c>
      <c r="E1363" s="29"/>
    </row>
    <row r="1364" spans="1:5">
      <c r="A1364" s="29" t="s">
        <v>410</v>
      </c>
      <c r="B1364" s="29" t="s">
        <v>411</v>
      </c>
      <c r="C1364" s="29" t="s">
        <v>520</v>
      </c>
      <c r="D1364" s="29" t="s">
        <v>1074</v>
      </c>
      <c r="E1364" s="29"/>
    </row>
    <row r="1365" spans="1:5">
      <c r="A1365" s="29" t="s">
        <v>410</v>
      </c>
      <c r="B1365" s="29" t="s">
        <v>411</v>
      </c>
      <c r="C1365" s="29" t="s">
        <v>553</v>
      </c>
      <c r="D1365" s="29" t="s">
        <v>1073</v>
      </c>
      <c r="E1365" s="29"/>
    </row>
    <row r="1366" spans="1:5">
      <c r="A1366" s="29" t="s">
        <v>410</v>
      </c>
      <c r="B1366" s="29" t="s">
        <v>411</v>
      </c>
      <c r="C1366" s="29" t="s">
        <v>554</v>
      </c>
      <c r="D1366" s="29" t="s">
        <v>1073</v>
      </c>
      <c r="E1366" s="29"/>
    </row>
    <row r="1367" spans="1:5">
      <c r="A1367" s="29" t="s">
        <v>410</v>
      </c>
      <c r="B1367" s="29" t="s">
        <v>411</v>
      </c>
      <c r="C1367" s="29" t="s">
        <v>830</v>
      </c>
      <c r="D1367" s="29" t="s">
        <v>1074</v>
      </c>
      <c r="E1367" s="29"/>
    </row>
    <row r="1368" spans="1:5">
      <c r="A1368" s="29" t="s">
        <v>410</v>
      </c>
      <c r="B1368" s="29" t="s">
        <v>411</v>
      </c>
      <c r="C1368" s="29" t="s">
        <v>836</v>
      </c>
      <c r="D1368" s="29" t="s">
        <v>1073</v>
      </c>
      <c r="E1368" s="29"/>
    </row>
    <row r="1369" spans="1:5">
      <c r="A1369" s="29" t="s">
        <v>410</v>
      </c>
      <c r="B1369" s="29" t="s">
        <v>411</v>
      </c>
      <c r="C1369" s="29" t="s">
        <v>1197</v>
      </c>
      <c r="D1369" s="29" t="s">
        <v>1134</v>
      </c>
      <c r="E1369" s="29"/>
    </row>
    <row r="1370" spans="1:5">
      <c r="A1370" s="29" t="s">
        <v>410</v>
      </c>
      <c r="B1370" s="29" t="s">
        <v>411</v>
      </c>
      <c r="C1370" s="29" t="s">
        <v>1780</v>
      </c>
      <c r="D1370" s="29" t="s">
        <v>1398</v>
      </c>
      <c r="E1370" s="29"/>
    </row>
    <row r="1371" spans="1:5">
      <c r="A1371" s="29" t="s">
        <v>410</v>
      </c>
      <c r="B1371" s="29" t="s">
        <v>411</v>
      </c>
      <c r="C1371" s="29" t="s">
        <v>852</v>
      </c>
      <c r="D1371" s="29" t="s">
        <v>1074</v>
      </c>
      <c r="E1371" s="29"/>
    </row>
    <row r="1372" spans="1:5">
      <c r="A1372" s="29" t="s">
        <v>410</v>
      </c>
      <c r="B1372" s="29" t="s">
        <v>411</v>
      </c>
      <c r="C1372" s="29" t="s">
        <v>930</v>
      </c>
      <c r="D1372" s="29" t="s">
        <v>1073</v>
      </c>
      <c r="E1372" s="29"/>
    </row>
    <row r="1373" spans="1:5">
      <c r="A1373" s="29" t="s">
        <v>410</v>
      </c>
      <c r="B1373" s="29" t="s">
        <v>411</v>
      </c>
      <c r="C1373" s="29" t="s">
        <v>943</v>
      </c>
      <c r="D1373" s="29" t="s">
        <v>1073</v>
      </c>
      <c r="E1373" s="29"/>
    </row>
    <row r="1374" spans="1:5">
      <c r="A1374" s="29" t="s">
        <v>410</v>
      </c>
      <c r="B1374" s="29" t="s">
        <v>411</v>
      </c>
      <c r="C1374" s="29" t="s">
        <v>946</v>
      </c>
      <c r="D1374" s="29" t="s">
        <v>1074</v>
      </c>
      <c r="E1374" s="29"/>
    </row>
    <row r="1375" spans="1:5">
      <c r="A1375" s="29" t="s">
        <v>410</v>
      </c>
      <c r="B1375" s="29" t="s">
        <v>411</v>
      </c>
      <c r="C1375" s="29" t="s">
        <v>953</v>
      </c>
      <c r="D1375" s="29" t="s">
        <v>1073</v>
      </c>
      <c r="E1375" s="29"/>
    </row>
    <row r="1376" spans="1:5">
      <c r="A1376" s="29" t="s">
        <v>410</v>
      </c>
      <c r="B1376" s="29" t="s">
        <v>411</v>
      </c>
      <c r="C1376" s="29" t="s">
        <v>955</v>
      </c>
      <c r="D1376" s="29" t="s">
        <v>1073</v>
      </c>
      <c r="E1376" s="29"/>
    </row>
    <row r="1377" spans="1:5">
      <c r="A1377" s="29" t="s">
        <v>410</v>
      </c>
      <c r="B1377" s="29" t="s">
        <v>411</v>
      </c>
      <c r="C1377" s="29" t="s">
        <v>958</v>
      </c>
      <c r="D1377" s="29" t="s">
        <v>1073</v>
      </c>
      <c r="E1377" s="29"/>
    </row>
    <row r="1378" spans="1:5">
      <c r="A1378" s="29" t="s">
        <v>410</v>
      </c>
      <c r="B1378" s="29" t="s">
        <v>411</v>
      </c>
      <c r="C1378" s="29" t="s">
        <v>1196</v>
      </c>
      <c r="D1378" s="29" t="s">
        <v>1073</v>
      </c>
      <c r="E1378" s="29"/>
    </row>
    <row r="1379" spans="1:5">
      <c r="A1379" s="29" t="s">
        <v>412</v>
      </c>
      <c r="B1379" s="29" t="s">
        <v>413</v>
      </c>
      <c r="C1379" s="29" t="s">
        <v>1195</v>
      </c>
      <c r="D1379" s="29" t="s">
        <v>1073</v>
      </c>
      <c r="E1379" s="29"/>
    </row>
    <row r="1380" spans="1:5">
      <c r="A1380" s="29" t="s">
        <v>412</v>
      </c>
      <c r="B1380" s="29" t="s">
        <v>413</v>
      </c>
      <c r="C1380" s="29" t="s">
        <v>726</v>
      </c>
      <c r="D1380" s="29" t="s">
        <v>1073</v>
      </c>
      <c r="E1380" s="29"/>
    </row>
    <row r="1381" spans="1:5">
      <c r="A1381" s="29" t="s">
        <v>414</v>
      </c>
      <c r="B1381" s="29" t="s">
        <v>415</v>
      </c>
      <c r="C1381" s="29" t="s">
        <v>639</v>
      </c>
      <c r="D1381" s="29" t="s">
        <v>1073</v>
      </c>
      <c r="E1381" s="29"/>
    </row>
    <row r="1382" spans="1:5">
      <c r="A1382" s="29" t="s">
        <v>414</v>
      </c>
      <c r="B1382" s="29" t="s">
        <v>415</v>
      </c>
      <c r="C1382" s="29" t="s">
        <v>1781</v>
      </c>
      <c r="D1382" s="29" t="s">
        <v>1398</v>
      </c>
      <c r="E1382" s="29"/>
    </row>
    <row r="1383" spans="1:5">
      <c r="A1383" s="29" t="s">
        <v>414</v>
      </c>
      <c r="B1383" s="29" t="s">
        <v>415</v>
      </c>
      <c r="C1383" s="29" t="s">
        <v>1194</v>
      </c>
      <c r="D1383" s="29" t="s">
        <v>1073</v>
      </c>
      <c r="E1383" s="29"/>
    </row>
    <row r="1384" spans="1:5">
      <c r="A1384" s="29" t="s">
        <v>414</v>
      </c>
      <c r="B1384" s="29" t="s">
        <v>415</v>
      </c>
      <c r="C1384" s="29" t="s">
        <v>740</v>
      </c>
      <c r="D1384" s="29" t="s">
        <v>1073</v>
      </c>
      <c r="E1384" s="29"/>
    </row>
    <row r="1385" spans="1:5">
      <c r="A1385" s="29" t="s">
        <v>414</v>
      </c>
      <c r="B1385" s="29" t="s">
        <v>415</v>
      </c>
      <c r="C1385" s="29" t="s">
        <v>750</v>
      </c>
      <c r="D1385" s="29" t="s">
        <v>1073</v>
      </c>
      <c r="E1385" s="29"/>
    </row>
    <row r="1386" spans="1:5">
      <c r="A1386" s="29" t="s">
        <v>414</v>
      </c>
      <c r="B1386" s="29" t="s">
        <v>415</v>
      </c>
      <c r="C1386" s="29" t="s">
        <v>1193</v>
      </c>
      <c r="D1386" s="29" t="s">
        <v>1073</v>
      </c>
      <c r="E1386" s="29"/>
    </row>
    <row r="1387" spans="1:5">
      <c r="A1387" s="29" t="s">
        <v>414</v>
      </c>
      <c r="B1387" s="29" t="s">
        <v>415</v>
      </c>
      <c r="C1387" s="29" t="s">
        <v>1192</v>
      </c>
      <c r="D1387" s="29" t="s">
        <v>1073</v>
      </c>
      <c r="E1387" s="29"/>
    </row>
    <row r="1388" spans="1:5">
      <c r="A1388" s="29" t="s">
        <v>414</v>
      </c>
      <c r="B1388" s="29" t="s">
        <v>415</v>
      </c>
      <c r="C1388" s="29" t="s">
        <v>1192</v>
      </c>
      <c r="D1388" s="29" t="s">
        <v>1074</v>
      </c>
      <c r="E1388" s="29"/>
    </row>
    <row r="1389" spans="1:5">
      <c r="A1389" s="29" t="s">
        <v>414</v>
      </c>
      <c r="B1389" s="29" t="s">
        <v>415</v>
      </c>
      <c r="C1389" s="29" t="s">
        <v>554</v>
      </c>
      <c r="D1389" s="29" t="s">
        <v>1074</v>
      </c>
      <c r="E1389" s="29"/>
    </row>
    <row r="1390" spans="1:5">
      <c r="A1390" s="29" t="s">
        <v>414</v>
      </c>
      <c r="B1390" s="29" t="s">
        <v>415</v>
      </c>
      <c r="C1390" s="29" t="s">
        <v>823</v>
      </c>
      <c r="D1390" s="29" t="s">
        <v>1073</v>
      </c>
      <c r="E1390" s="29"/>
    </row>
    <row r="1391" spans="1:5">
      <c r="A1391" s="29" t="s">
        <v>414</v>
      </c>
      <c r="B1391" s="29" t="s">
        <v>415</v>
      </c>
      <c r="C1391" s="29" t="s">
        <v>823</v>
      </c>
      <c r="D1391" s="29" t="s">
        <v>1074</v>
      </c>
      <c r="E1391" s="29"/>
    </row>
    <row r="1392" spans="1:5">
      <c r="A1392" s="29" t="s">
        <v>414</v>
      </c>
      <c r="B1392" s="29" t="s">
        <v>415</v>
      </c>
      <c r="C1392" s="29" t="s">
        <v>845</v>
      </c>
      <c r="D1392" s="29" t="s">
        <v>1191</v>
      </c>
      <c r="E1392" s="29"/>
    </row>
    <row r="1393" spans="1:5">
      <c r="A1393" s="29" t="s">
        <v>414</v>
      </c>
      <c r="B1393" s="29" t="s">
        <v>415</v>
      </c>
      <c r="C1393" s="29" t="s">
        <v>845</v>
      </c>
      <c r="D1393" s="29" t="s">
        <v>1073</v>
      </c>
      <c r="E1393" s="29"/>
    </row>
    <row r="1394" spans="1:5">
      <c r="A1394" s="29" t="s">
        <v>414</v>
      </c>
      <c r="B1394" s="29" t="s">
        <v>415</v>
      </c>
      <c r="C1394" s="29" t="s">
        <v>845</v>
      </c>
      <c r="D1394" s="29" t="s">
        <v>1074</v>
      </c>
      <c r="E1394" s="29"/>
    </row>
    <row r="1395" spans="1:5">
      <c r="A1395" s="29" t="s">
        <v>414</v>
      </c>
      <c r="B1395" s="29" t="s">
        <v>415</v>
      </c>
      <c r="C1395" s="29" t="s">
        <v>853</v>
      </c>
      <c r="D1395" s="29" t="s">
        <v>1073</v>
      </c>
      <c r="E1395" s="29"/>
    </row>
    <row r="1396" spans="1:5">
      <c r="A1396" s="29" t="s">
        <v>414</v>
      </c>
      <c r="B1396" s="29" t="s">
        <v>415</v>
      </c>
      <c r="C1396" s="29" t="s">
        <v>557</v>
      </c>
      <c r="D1396" s="29" t="s">
        <v>1073</v>
      </c>
      <c r="E1396" s="29"/>
    </row>
    <row r="1397" spans="1:5">
      <c r="A1397" s="29" t="s">
        <v>414</v>
      </c>
      <c r="B1397" s="29" t="s">
        <v>415</v>
      </c>
      <c r="C1397" s="29" t="s">
        <v>892</v>
      </c>
      <c r="D1397" s="29" t="s">
        <v>1073</v>
      </c>
      <c r="E1397" s="29"/>
    </row>
    <row r="1398" spans="1:5">
      <c r="A1398" s="29" t="s">
        <v>416</v>
      </c>
      <c r="B1398" s="29" t="s">
        <v>417</v>
      </c>
      <c r="C1398" s="29" t="s">
        <v>497</v>
      </c>
      <c r="D1398" s="29" t="s">
        <v>1073</v>
      </c>
      <c r="E1398" s="29"/>
    </row>
    <row r="1399" spans="1:5">
      <c r="A1399" s="29" t="s">
        <v>416</v>
      </c>
      <c r="B1399" s="29" t="s">
        <v>417</v>
      </c>
      <c r="C1399" s="29" t="s">
        <v>1190</v>
      </c>
      <c r="D1399" s="29" t="s">
        <v>1073</v>
      </c>
      <c r="E1399" s="29"/>
    </row>
    <row r="1400" spans="1:5">
      <c r="A1400" s="29" t="s">
        <v>416</v>
      </c>
      <c r="B1400" s="29" t="s">
        <v>417</v>
      </c>
      <c r="C1400" s="29" t="s">
        <v>1189</v>
      </c>
      <c r="D1400" s="29" t="s">
        <v>1073</v>
      </c>
      <c r="E1400" s="29"/>
    </row>
    <row r="1401" spans="1:5">
      <c r="A1401" s="29" t="s">
        <v>416</v>
      </c>
      <c r="B1401" s="29" t="s">
        <v>417</v>
      </c>
      <c r="C1401" s="29" t="s">
        <v>1188</v>
      </c>
      <c r="D1401" s="29" t="s">
        <v>1073</v>
      </c>
      <c r="E1401" s="29"/>
    </row>
    <row r="1402" spans="1:5">
      <c r="A1402" s="29" t="s">
        <v>416</v>
      </c>
      <c r="B1402" s="29" t="s">
        <v>417</v>
      </c>
      <c r="C1402" s="29" t="s">
        <v>876</v>
      </c>
      <c r="D1402" s="29" t="s">
        <v>1074</v>
      </c>
      <c r="E1402" s="29"/>
    </row>
    <row r="1403" spans="1:5">
      <c r="A1403" s="29" t="s">
        <v>416</v>
      </c>
      <c r="B1403" s="29" t="s">
        <v>417</v>
      </c>
      <c r="C1403" s="29" t="s">
        <v>1187</v>
      </c>
      <c r="D1403" s="29" t="s">
        <v>1073</v>
      </c>
      <c r="E1403" s="29"/>
    </row>
    <row r="1404" spans="1:5">
      <c r="A1404" s="29" t="s">
        <v>416</v>
      </c>
      <c r="B1404" s="29" t="s">
        <v>417</v>
      </c>
      <c r="C1404" s="29" t="s">
        <v>1186</v>
      </c>
      <c r="D1404" s="29" t="s">
        <v>1073</v>
      </c>
      <c r="E1404" s="29"/>
    </row>
    <row r="1405" spans="1:5">
      <c r="A1405" s="29" t="s">
        <v>416</v>
      </c>
      <c r="B1405" s="29" t="s">
        <v>417</v>
      </c>
      <c r="C1405" s="29" t="s">
        <v>912</v>
      </c>
      <c r="D1405" s="29" t="s">
        <v>1073</v>
      </c>
      <c r="E1405" s="29"/>
    </row>
    <row r="1406" spans="1:5">
      <c r="A1406" s="29" t="s">
        <v>416</v>
      </c>
      <c r="B1406" s="29" t="s">
        <v>417</v>
      </c>
      <c r="C1406" s="29" t="s">
        <v>913</v>
      </c>
      <c r="D1406" s="29" t="s">
        <v>1073</v>
      </c>
      <c r="E1406" s="29"/>
    </row>
    <row r="1407" spans="1:5">
      <c r="A1407" s="29" t="s">
        <v>416</v>
      </c>
      <c r="B1407" s="29" t="s">
        <v>417</v>
      </c>
      <c r="C1407" s="29" t="s">
        <v>923</v>
      </c>
      <c r="D1407" s="29" t="s">
        <v>1073</v>
      </c>
      <c r="E1407" s="29"/>
    </row>
    <row r="1408" spans="1:5">
      <c r="A1408" s="29" t="s">
        <v>416</v>
      </c>
      <c r="B1408" s="29" t="s">
        <v>417</v>
      </c>
      <c r="C1408" s="29" t="s">
        <v>559</v>
      </c>
      <c r="D1408" s="29" t="s">
        <v>1074</v>
      </c>
      <c r="E1408" s="29"/>
    </row>
    <row r="1409" spans="1:5">
      <c r="A1409" s="29" t="s">
        <v>416</v>
      </c>
      <c r="B1409" s="29" t="s">
        <v>417</v>
      </c>
      <c r="C1409" s="29" t="s">
        <v>1185</v>
      </c>
      <c r="D1409" s="29" t="s">
        <v>1073</v>
      </c>
      <c r="E1409" s="29"/>
    </row>
    <row r="1410" spans="1:5">
      <c r="A1410" s="29" t="s">
        <v>416</v>
      </c>
      <c r="B1410" s="29" t="s">
        <v>417</v>
      </c>
      <c r="C1410" s="29" t="s">
        <v>1184</v>
      </c>
      <c r="D1410" s="29" t="s">
        <v>1074</v>
      </c>
      <c r="E1410" s="29"/>
    </row>
    <row r="1411" spans="1:5">
      <c r="A1411" s="29" t="s">
        <v>416</v>
      </c>
      <c r="B1411" s="29" t="s">
        <v>417</v>
      </c>
      <c r="C1411" s="29" t="s">
        <v>1183</v>
      </c>
      <c r="D1411" s="29" t="s">
        <v>1073</v>
      </c>
      <c r="E1411" s="29"/>
    </row>
    <row r="1412" spans="1:5">
      <c r="A1412" s="29" t="s">
        <v>416</v>
      </c>
      <c r="B1412" s="29" t="s">
        <v>417</v>
      </c>
      <c r="C1412" s="29" t="s">
        <v>1183</v>
      </c>
      <c r="D1412" s="29" t="s">
        <v>1074</v>
      </c>
      <c r="E1412" s="29"/>
    </row>
    <row r="1413" spans="1:5">
      <c r="A1413" s="29" t="s">
        <v>416</v>
      </c>
      <c r="B1413" s="29" t="s">
        <v>417</v>
      </c>
      <c r="C1413" s="29" t="s">
        <v>951</v>
      </c>
      <c r="D1413" s="29" t="s">
        <v>1073</v>
      </c>
      <c r="E1413" s="29"/>
    </row>
    <row r="1414" spans="1:5">
      <c r="A1414" s="29" t="s">
        <v>416</v>
      </c>
      <c r="B1414" s="29" t="s">
        <v>417</v>
      </c>
      <c r="C1414" s="29" t="s">
        <v>952</v>
      </c>
      <c r="D1414" s="29" t="s">
        <v>1073</v>
      </c>
      <c r="E1414" s="29"/>
    </row>
    <row r="1415" spans="1:5">
      <c r="A1415" s="29" t="s">
        <v>416</v>
      </c>
      <c r="B1415" s="29" t="s">
        <v>417</v>
      </c>
      <c r="C1415" s="29" t="s">
        <v>954</v>
      </c>
      <c r="D1415" s="29" t="s">
        <v>1074</v>
      </c>
      <c r="E1415" s="29"/>
    </row>
    <row r="1416" spans="1:5">
      <c r="A1416" s="29" t="s">
        <v>416</v>
      </c>
      <c r="B1416" s="29" t="s">
        <v>417</v>
      </c>
      <c r="C1416" s="29" t="s">
        <v>1182</v>
      </c>
      <c r="D1416" s="29" t="s">
        <v>1073</v>
      </c>
      <c r="E1416" s="29"/>
    </row>
    <row r="1417" spans="1:5">
      <c r="A1417" s="29" t="s">
        <v>416</v>
      </c>
      <c r="B1417" s="29" t="s">
        <v>417</v>
      </c>
      <c r="C1417" s="29" t="s">
        <v>1181</v>
      </c>
      <c r="D1417" s="29" t="s">
        <v>1073</v>
      </c>
      <c r="E1417" s="29"/>
    </row>
    <row r="1418" spans="1:5">
      <c r="A1418" s="29" t="s">
        <v>416</v>
      </c>
      <c r="B1418" s="29" t="s">
        <v>417</v>
      </c>
      <c r="C1418" s="29" t="s">
        <v>1181</v>
      </c>
      <c r="D1418" s="29" t="s">
        <v>1074</v>
      </c>
      <c r="E1418" s="29"/>
    </row>
    <row r="1419" spans="1:5">
      <c r="A1419" s="29" t="s">
        <v>416</v>
      </c>
      <c r="B1419" s="29" t="s">
        <v>417</v>
      </c>
      <c r="C1419" s="29" t="s">
        <v>963</v>
      </c>
      <c r="D1419" s="29" t="s">
        <v>1073</v>
      </c>
      <c r="E1419" s="29"/>
    </row>
    <row r="1420" spans="1:5">
      <c r="A1420" s="29" t="s">
        <v>416</v>
      </c>
      <c r="B1420" s="29" t="s">
        <v>417</v>
      </c>
      <c r="C1420" s="29" t="s">
        <v>965</v>
      </c>
      <c r="D1420" s="29" t="s">
        <v>1073</v>
      </c>
      <c r="E1420" s="29"/>
    </row>
    <row r="1421" spans="1:5">
      <c r="A1421" s="29" t="s">
        <v>416</v>
      </c>
      <c r="B1421" s="29" t="s">
        <v>417</v>
      </c>
      <c r="C1421" s="29" t="s">
        <v>1180</v>
      </c>
      <c r="D1421" s="29" t="s">
        <v>1074</v>
      </c>
      <c r="E1421" s="29"/>
    </row>
    <row r="1422" spans="1:5">
      <c r="A1422" s="29" t="s">
        <v>416</v>
      </c>
      <c r="B1422" s="29" t="s">
        <v>417</v>
      </c>
      <c r="C1422" s="29" t="s">
        <v>1179</v>
      </c>
      <c r="D1422" s="29" t="s">
        <v>1073</v>
      </c>
      <c r="E1422" s="29"/>
    </row>
    <row r="1423" spans="1:5">
      <c r="A1423" s="29" t="s">
        <v>416</v>
      </c>
      <c r="B1423" s="29" t="s">
        <v>417</v>
      </c>
      <c r="C1423" s="29" t="s">
        <v>1178</v>
      </c>
      <c r="D1423" s="29" t="s">
        <v>1073</v>
      </c>
      <c r="E1423" s="29"/>
    </row>
    <row r="1424" spans="1:5">
      <c r="A1424" s="29" t="s">
        <v>416</v>
      </c>
      <c r="B1424" s="29" t="s">
        <v>417</v>
      </c>
      <c r="C1424" s="29" t="s">
        <v>978</v>
      </c>
      <c r="D1424" s="29" t="s">
        <v>1073</v>
      </c>
      <c r="E1424" s="29"/>
    </row>
    <row r="1425" spans="1:5">
      <c r="A1425" s="29" t="s">
        <v>416</v>
      </c>
      <c r="B1425" s="29" t="s">
        <v>417</v>
      </c>
      <c r="C1425" s="29" t="s">
        <v>978</v>
      </c>
      <c r="D1425" s="29" t="s">
        <v>1074</v>
      </c>
      <c r="E1425" s="29"/>
    </row>
    <row r="1426" spans="1:5">
      <c r="A1426" s="29" t="s">
        <v>416</v>
      </c>
      <c r="B1426" s="29" t="s">
        <v>417</v>
      </c>
      <c r="C1426" s="29" t="s">
        <v>1177</v>
      </c>
      <c r="D1426" s="29" t="s">
        <v>1074</v>
      </c>
      <c r="E1426" s="29"/>
    </row>
    <row r="1427" spans="1:5">
      <c r="A1427" s="29" t="s">
        <v>416</v>
      </c>
      <c r="B1427" s="29" t="s">
        <v>417</v>
      </c>
      <c r="C1427" s="29" t="s">
        <v>980</v>
      </c>
      <c r="D1427" s="29" t="s">
        <v>1073</v>
      </c>
      <c r="E1427" s="29"/>
    </row>
    <row r="1428" spans="1:5">
      <c r="A1428" s="29" t="s">
        <v>416</v>
      </c>
      <c r="B1428" s="29" t="s">
        <v>417</v>
      </c>
      <c r="C1428" s="29" t="s">
        <v>572</v>
      </c>
      <c r="D1428" s="29" t="s">
        <v>1074</v>
      </c>
      <c r="E1428" s="29"/>
    </row>
    <row r="1429" spans="1:5">
      <c r="A1429" s="29" t="s">
        <v>416</v>
      </c>
      <c r="B1429" s="29" t="s">
        <v>417</v>
      </c>
      <c r="C1429" s="29" t="s">
        <v>1176</v>
      </c>
      <c r="D1429" s="29" t="s">
        <v>1175</v>
      </c>
      <c r="E1429" s="29"/>
    </row>
    <row r="1430" spans="1:5">
      <c r="A1430" s="29" t="s">
        <v>416</v>
      </c>
      <c r="B1430" s="29" t="s">
        <v>417</v>
      </c>
      <c r="C1430" s="29" t="s">
        <v>1174</v>
      </c>
      <c r="D1430" s="29" t="s">
        <v>1073</v>
      </c>
      <c r="E1430" s="29"/>
    </row>
    <row r="1431" spans="1:5">
      <c r="A1431" s="29" t="s">
        <v>416</v>
      </c>
      <c r="B1431" s="29" t="s">
        <v>417</v>
      </c>
      <c r="C1431" s="29" t="s">
        <v>1174</v>
      </c>
      <c r="D1431" s="29" t="s">
        <v>1074</v>
      </c>
      <c r="E1431" s="29"/>
    </row>
    <row r="1432" spans="1:5">
      <c r="A1432" s="29" t="s">
        <v>416</v>
      </c>
      <c r="B1432" s="29" t="s">
        <v>417</v>
      </c>
      <c r="C1432" s="29" t="s">
        <v>583</v>
      </c>
      <c r="D1432" s="29" t="s">
        <v>1074</v>
      </c>
      <c r="E1432" s="29"/>
    </row>
    <row r="1433" spans="1:5">
      <c r="A1433" s="29" t="s">
        <v>416</v>
      </c>
      <c r="B1433" s="29" t="s">
        <v>417</v>
      </c>
      <c r="C1433" s="29" t="s">
        <v>1038</v>
      </c>
      <c r="D1433" s="29" t="s">
        <v>1074</v>
      </c>
      <c r="E1433" s="29"/>
    </row>
    <row r="1434" spans="1:5">
      <c r="A1434" s="29" t="s">
        <v>418</v>
      </c>
      <c r="B1434" s="29" t="s">
        <v>419</v>
      </c>
      <c r="C1434" s="29" t="s">
        <v>702</v>
      </c>
      <c r="D1434" s="29" t="s">
        <v>1073</v>
      </c>
      <c r="E1434" s="29"/>
    </row>
    <row r="1435" spans="1:5">
      <c r="A1435" s="29" t="s">
        <v>418</v>
      </c>
      <c r="B1435" s="29" t="s">
        <v>419</v>
      </c>
      <c r="C1435" s="29" t="s">
        <v>1172</v>
      </c>
      <c r="D1435" s="29" t="s">
        <v>1077</v>
      </c>
      <c r="E1435" s="29"/>
    </row>
    <row r="1436" spans="1:5">
      <c r="A1436" s="29" t="s">
        <v>420</v>
      </c>
      <c r="B1436" s="29" t="s">
        <v>421</v>
      </c>
      <c r="C1436" s="29" t="s">
        <v>702</v>
      </c>
      <c r="D1436" s="29" t="s">
        <v>1073</v>
      </c>
      <c r="E1436" s="29"/>
    </row>
    <row r="1437" spans="1:5">
      <c r="A1437" s="29" t="s">
        <v>420</v>
      </c>
      <c r="B1437" s="29" t="s">
        <v>421</v>
      </c>
      <c r="C1437" s="29" t="s">
        <v>508</v>
      </c>
      <c r="D1437" s="29" t="s">
        <v>1112</v>
      </c>
      <c r="E1437" s="29"/>
    </row>
    <row r="1438" spans="1:5">
      <c r="A1438" s="29" t="s">
        <v>420</v>
      </c>
      <c r="B1438" s="29" t="s">
        <v>421</v>
      </c>
      <c r="C1438" s="29" t="s">
        <v>510</v>
      </c>
      <c r="D1438" s="29" t="s">
        <v>1112</v>
      </c>
      <c r="E1438" s="29"/>
    </row>
    <row r="1439" spans="1:5">
      <c r="A1439" s="29" t="s">
        <v>420</v>
      </c>
      <c r="B1439" s="29" t="s">
        <v>421</v>
      </c>
      <c r="C1439" s="29" t="s">
        <v>522</v>
      </c>
      <c r="D1439" s="29" t="s">
        <v>1075</v>
      </c>
      <c r="E1439" s="29"/>
    </row>
    <row r="1440" spans="1:5">
      <c r="A1440" s="29" t="s">
        <v>420</v>
      </c>
      <c r="B1440" s="29" t="s">
        <v>421</v>
      </c>
      <c r="C1440" s="29" t="s">
        <v>844</v>
      </c>
      <c r="D1440" s="29" t="s">
        <v>1073</v>
      </c>
      <c r="E1440" s="29"/>
    </row>
    <row r="1441" spans="1:5">
      <c r="A1441" s="29" t="s">
        <v>420</v>
      </c>
      <c r="B1441" s="29" t="s">
        <v>421</v>
      </c>
      <c r="C1441" s="29" t="s">
        <v>857</v>
      </c>
      <c r="D1441" s="29" t="s">
        <v>1073</v>
      </c>
      <c r="E1441" s="29">
        <v>3</v>
      </c>
    </row>
    <row r="1442" spans="1:5">
      <c r="A1442" s="29" t="s">
        <v>420</v>
      </c>
      <c r="B1442" s="29" t="s">
        <v>421</v>
      </c>
      <c r="C1442" s="29" t="s">
        <v>859</v>
      </c>
      <c r="D1442" s="29" t="s">
        <v>1073</v>
      </c>
      <c r="E1442" s="29"/>
    </row>
    <row r="1443" spans="1:5">
      <c r="A1443" s="29" t="s">
        <v>420</v>
      </c>
      <c r="B1443" s="29" t="s">
        <v>421</v>
      </c>
      <c r="C1443" s="29" t="s">
        <v>864</v>
      </c>
      <c r="D1443" s="29" t="s">
        <v>1074</v>
      </c>
      <c r="E1443" s="29"/>
    </row>
    <row r="1444" spans="1:5">
      <c r="A1444" s="29" t="s">
        <v>420</v>
      </c>
      <c r="B1444" s="29" t="s">
        <v>421</v>
      </c>
      <c r="C1444" s="29" t="s">
        <v>865</v>
      </c>
      <c r="D1444" s="29" t="s">
        <v>1073</v>
      </c>
      <c r="E1444" s="29"/>
    </row>
    <row r="1445" spans="1:5">
      <c r="A1445" s="29" t="s">
        <v>420</v>
      </c>
      <c r="B1445" s="29" t="s">
        <v>421</v>
      </c>
      <c r="C1445" s="29" t="s">
        <v>906</v>
      </c>
      <c r="D1445" s="29" t="s">
        <v>1073</v>
      </c>
      <c r="E1445" s="29"/>
    </row>
    <row r="1446" spans="1:5">
      <c r="A1446" s="29" t="s">
        <v>420</v>
      </c>
      <c r="B1446" s="29" t="s">
        <v>421</v>
      </c>
      <c r="C1446" s="29" t="s">
        <v>933</v>
      </c>
      <c r="D1446" s="29" t="s">
        <v>1073</v>
      </c>
      <c r="E1446" s="29"/>
    </row>
    <row r="1447" spans="1:5">
      <c r="A1447" s="29" t="s">
        <v>420</v>
      </c>
      <c r="B1447" s="29" t="s">
        <v>421</v>
      </c>
      <c r="C1447" s="29" t="s">
        <v>959</v>
      </c>
      <c r="D1447" s="29" t="s">
        <v>1074</v>
      </c>
      <c r="E1447" s="29"/>
    </row>
    <row r="1448" spans="1:5">
      <c r="A1448" s="29" t="s">
        <v>420</v>
      </c>
      <c r="B1448" s="29" t="s">
        <v>421</v>
      </c>
      <c r="C1448" s="29" t="s">
        <v>1169</v>
      </c>
      <c r="D1448" s="29" t="s">
        <v>1073</v>
      </c>
      <c r="E1448" s="29"/>
    </row>
    <row r="1449" spans="1:5">
      <c r="A1449" s="29" t="s">
        <v>420</v>
      </c>
      <c r="B1449" s="29" t="s">
        <v>421</v>
      </c>
      <c r="C1449" s="29" t="s">
        <v>1135</v>
      </c>
      <c r="D1449" s="29" t="s">
        <v>1073</v>
      </c>
      <c r="E1449" s="29"/>
    </row>
    <row r="1450" spans="1:5">
      <c r="A1450" s="29" t="s">
        <v>422</v>
      </c>
      <c r="B1450" s="29" t="s">
        <v>423</v>
      </c>
      <c r="C1450" s="29" t="s">
        <v>702</v>
      </c>
      <c r="D1450" s="29" t="s">
        <v>1073</v>
      </c>
      <c r="E1450" s="29"/>
    </row>
    <row r="1451" spans="1:5">
      <c r="A1451" s="29" t="s">
        <v>422</v>
      </c>
      <c r="B1451" s="29" t="s">
        <v>423</v>
      </c>
      <c r="C1451" s="29" t="s">
        <v>534</v>
      </c>
      <c r="D1451" s="29" t="s">
        <v>1073</v>
      </c>
      <c r="E1451" s="29"/>
    </row>
    <row r="1452" spans="1:5">
      <c r="A1452" s="29" t="s">
        <v>422</v>
      </c>
      <c r="B1452" s="29" t="s">
        <v>423</v>
      </c>
      <c r="C1452" s="29" t="s">
        <v>1166</v>
      </c>
      <c r="D1452" s="29" t="s">
        <v>1073</v>
      </c>
      <c r="E1452" s="29"/>
    </row>
    <row r="1453" spans="1:5">
      <c r="A1453" s="29" t="s">
        <v>422</v>
      </c>
      <c r="B1453" s="29" t="s">
        <v>423</v>
      </c>
      <c r="C1453" s="29" t="s">
        <v>1165</v>
      </c>
      <c r="D1453" s="29" t="s">
        <v>1073</v>
      </c>
      <c r="E1453" s="29"/>
    </row>
    <row r="1454" spans="1:5">
      <c r="A1454" s="29" t="s">
        <v>424</v>
      </c>
      <c r="B1454" s="29" t="s">
        <v>425</v>
      </c>
      <c r="C1454" s="29" t="s">
        <v>702</v>
      </c>
      <c r="D1454" s="29" t="s">
        <v>1073</v>
      </c>
      <c r="E1454" s="29"/>
    </row>
    <row r="1455" spans="1:5">
      <c r="A1455" s="29" t="s">
        <v>424</v>
      </c>
      <c r="B1455" s="29" t="s">
        <v>425</v>
      </c>
      <c r="C1455" s="29" t="s">
        <v>715</v>
      </c>
      <c r="D1455" s="29" t="s">
        <v>1073</v>
      </c>
      <c r="E1455" s="29"/>
    </row>
    <row r="1456" spans="1:5">
      <c r="A1456" s="29" t="s">
        <v>424</v>
      </c>
      <c r="B1456" s="29" t="s">
        <v>425</v>
      </c>
      <c r="C1456" s="29" t="s">
        <v>552</v>
      </c>
      <c r="D1456" s="29" t="s">
        <v>1075</v>
      </c>
      <c r="E1456" s="29"/>
    </row>
    <row r="1457" spans="1:5">
      <c r="A1457" s="29" t="s">
        <v>426</v>
      </c>
      <c r="B1457" s="29" t="s">
        <v>427</v>
      </c>
      <c r="C1457" s="29" t="s">
        <v>1163</v>
      </c>
      <c r="D1457" s="29" t="s">
        <v>1073</v>
      </c>
      <c r="E1457" s="29"/>
    </row>
    <row r="1458" spans="1:5">
      <c r="A1458" s="29" t="s">
        <v>426</v>
      </c>
      <c r="B1458" s="29" t="s">
        <v>427</v>
      </c>
      <c r="C1458" s="29" t="s">
        <v>493</v>
      </c>
      <c r="D1458" s="29" t="s">
        <v>1101</v>
      </c>
      <c r="E1458" s="29"/>
    </row>
    <row r="1459" spans="1:5">
      <c r="A1459" s="29" t="s">
        <v>426</v>
      </c>
      <c r="B1459" s="29" t="s">
        <v>427</v>
      </c>
      <c r="C1459" s="29" t="s">
        <v>1751</v>
      </c>
      <c r="D1459" s="29" t="s">
        <v>1398</v>
      </c>
      <c r="E1459" s="29"/>
    </row>
    <row r="1460" spans="1:5">
      <c r="A1460" s="29" t="s">
        <v>426</v>
      </c>
      <c r="B1460" s="29" t="s">
        <v>427</v>
      </c>
      <c r="C1460" s="29" t="s">
        <v>1707</v>
      </c>
      <c r="D1460" s="29" t="s">
        <v>1398</v>
      </c>
      <c r="E1460" s="29"/>
    </row>
    <row r="1461" spans="1:5">
      <c r="A1461" s="29" t="s">
        <v>426</v>
      </c>
      <c r="B1461" s="29" t="s">
        <v>427</v>
      </c>
      <c r="C1461" s="29" t="s">
        <v>1782</v>
      </c>
      <c r="D1461" s="29" t="s">
        <v>1398</v>
      </c>
      <c r="E1461" s="29"/>
    </row>
    <row r="1462" spans="1:5">
      <c r="A1462" s="29" t="s">
        <v>426</v>
      </c>
      <c r="B1462" s="29" t="s">
        <v>427</v>
      </c>
      <c r="C1462" s="29" t="s">
        <v>1487</v>
      </c>
      <c r="D1462" s="29" t="s">
        <v>1074</v>
      </c>
      <c r="E1462" s="29"/>
    </row>
    <row r="1463" spans="1:5">
      <c r="A1463" s="29" t="s">
        <v>426</v>
      </c>
      <c r="B1463" s="29" t="s">
        <v>427</v>
      </c>
      <c r="C1463" s="29" t="s">
        <v>524</v>
      </c>
      <c r="D1463" s="29" t="s">
        <v>1074</v>
      </c>
      <c r="E1463" s="29"/>
    </row>
    <row r="1464" spans="1:5">
      <c r="A1464" s="29" t="s">
        <v>426</v>
      </c>
      <c r="B1464" s="29" t="s">
        <v>427</v>
      </c>
      <c r="C1464" s="29" t="s">
        <v>1162</v>
      </c>
      <c r="D1464" s="29" t="s">
        <v>1073</v>
      </c>
      <c r="E1464" s="29"/>
    </row>
    <row r="1465" spans="1:5">
      <c r="A1465" s="29" t="s">
        <v>426</v>
      </c>
      <c r="B1465" s="29" t="s">
        <v>427</v>
      </c>
      <c r="C1465" s="29" t="s">
        <v>1161</v>
      </c>
      <c r="D1465" s="29" t="s">
        <v>1073</v>
      </c>
      <c r="E1465" s="29"/>
    </row>
    <row r="1466" spans="1:5">
      <c r="A1466" s="29" t="s">
        <v>426</v>
      </c>
      <c r="B1466" s="29" t="s">
        <v>427</v>
      </c>
      <c r="C1466" s="29" t="s">
        <v>1161</v>
      </c>
      <c r="D1466" s="29" t="s">
        <v>1074</v>
      </c>
      <c r="E1466" s="29"/>
    </row>
    <row r="1467" spans="1:5">
      <c r="A1467" s="29" t="s">
        <v>426</v>
      </c>
      <c r="B1467" s="29" t="s">
        <v>427</v>
      </c>
      <c r="C1467" s="29" t="s">
        <v>1160</v>
      </c>
      <c r="D1467" s="29" t="s">
        <v>1074</v>
      </c>
      <c r="E1467" s="29"/>
    </row>
    <row r="1468" spans="1:5">
      <c r="A1468" s="29" t="s">
        <v>426</v>
      </c>
      <c r="B1468" s="29" t="s">
        <v>427</v>
      </c>
      <c r="C1468" s="29" t="s">
        <v>1159</v>
      </c>
      <c r="D1468" s="29" t="s">
        <v>1073</v>
      </c>
      <c r="E1468" s="29">
        <v>4</v>
      </c>
    </row>
    <row r="1469" spans="1:5">
      <c r="A1469" s="29" t="s">
        <v>426</v>
      </c>
      <c r="B1469" s="29" t="s">
        <v>427</v>
      </c>
      <c r="C1469" s="29" t="s">
        <v>1159</v>
      </c>
      <c r="D1469" s="29" t="s">
        <v>1074</v>
      </c>
      <c r="E1469" s="29">
        <v>6</v>
      </c>
    </row>
    <row r="1470" spans="1:5">
      <c r="A1470" s="29" t="s">
        <v>426</v>
      </c>
      <c r="B1470" s="29" t="s">
        <v>427</v>
      </c>
      <c r="C1470" s="29" t="s">
        <v>552</v>
      </c>
      <c r="D1470" s="29" t="s">
        <v>1073</v>
      </c>
      <c r="E1470" s="29"/>
    </row>
    <row r="1471" spans="1:5">
      <c r="A1471" s="29" t="s">
        <v>426</v>
      </c>
      <c r="B1471" s="29" t="s">
        <v>427</v>
      </c>
      <c r="C1471" s="29" t="s">
        <v>553</v>
      </c>
      <c r="D1471" s="29" t="s">
        <v>1101</v>
      </c>
      <c r="E1471" s="29"/>
    </row>
    <row r="1472" spans="1:5">
      <c r="A1472" s="29" t="s">
        <v>426</v>
      </c>
      <c r="B1472" s="29" t="s">
        <v>427</v>
      </c>
      <c r="C1472" s="29" t="s">
        <v>553</v>
      </c>
      <c r="D1472" s="29" t="s">
        <v>1074</v>
      </c>
      <c r="E1472" s="29"/>
    </row>
    <row r="1473" spans="1:5">
      <c r="A1473" s="29" t="s">
        <v>426</v>
      </c>
      <c r="B1473" s="29" t="s">
        <v>427</v>
      </c>
      <c r="C1473" s="29" t="s">
        <v>1157</v>
      </c>
      <c r="D1473" s="29" t="s">
        <v>1074</v>
      </c>
      <c r="E1473" s="29"/>
    </row>
    <row r="1474" spans="1:5">
      <c r="A1474" s="29" t="s">
        <v>428</v>
      </c>
      <c r="B1474" s="29" t="s">
        <v>429</v>
      </c>
      <c r="C1474" s="29" t="s">
        <v>1783</v>
      </c>
      <c r="D1474" s="29" t="s">
        <v>1074</v>
      </c>
      <c r="E1474" s="29"/>
    </row>
    <row r="1475" spans="1:5">
      <c r="A1475" s="29" t="s">
        <v>428</v>
      </c>
      <c r="B1475" s="29" t="s">
        <v>429</v>
      </c>
      <c r="C1475" s="29" t="s">
        <v>495</v>
      </c>
      <c r="D1475" s="29" t="s">
        <v>1073</v>
      </c>
      <c r="E1475" s="29"/>
    </row>
    <row r="1476" spans="1:5">
      <c r="A1476" s="29" t="s">
        <v>428</v>
      </c>
      <c r="B1476" s="29" t="s">
        <v>429</v>
      </c>
      <c r="C1476" s="29" t="s">
        <v>1154</v>
      </c>
      <c r="D1476" s="29" t="s">
        <v>1074</v>
      </c>
      <c r="E1476" s="29"/>
    </row>
    <row r="1477" spans="1:5">
      <c r="A1477" s="29" t="s">
        <v>428</v>
      </c>
      <c r="B1477" s="29" t="s">
        <v>429</v>
      </c>
      <c r="C1477" s="29" t="s">
        <v>499</v>
      </c>
      <c r="D1477" s="29" t="s">
        <v>1073</v>
      </c>
      <c r="E1477" s="29"/>
    </row>
    <row r="1478" spans="1:5">
      <c r="A1478" s="29" t="s">
        <v>428</v>
      </c>
      <c r="B1478" s="29" t="s">
        <v>429</v>
      </c>
      <c r="C1478" s="29" t="s">
        <v>524</v>
      </c>
      <c r="D1478" s="29" t="s">
        <v>1074</v>
      </c>
      <c r="E1478" s="29"/>
    </row>
    <row r="1479" spans="1:5">
      <c r="A1479" s="29" t="s">
        <v>428</v>
      </c>
      <c r="B1479" s="29" t="s">
        <v>429</v>
      </c>
      <c r="C1479" s="29" t="s">
        <v>1153</v>
      </c>
      <c r="D1479" s="29" t="s">
        <v>1073</v>
      </c>
      <c r="E1479" s="29"/>
    </row>
    <row r="1480" spans="1:5">
      <c r="A1480" s="29" t="s">
        <v>428</v>
      </c>
      <c r="B1480" s="29" t="s">
        <v>429</v>
      </c>
      <c r="C1480" s="29" t="s">
        <v>1152</v>
      </c>
      <c r="D1480" s="29" t="s">
        <v>1073</v>
      </c>
      <c r="E1480" s="29"/>
    </row>
    <row r="1481" spans="1:5">
      <c r="A1481" s="29" t="s">
        <v>428</v>
      </c>
      <c r="B1481" s="29" t="s">
        <v>429</v>
      </c>
      <c r="C1481" s="29" t="s">
        <v>529</v>
      </c>
      <c r="D1481" s="29" t="s">
        <v>1073</v>
      </c>
      <c r="E1481" s="29"/>
    </row>
    <row r="1482" spans="1:5">
      <c r="A1482" s="29" t="s">
        <v>428</v>
      </c>
      <c r="B1482" s="29" t="s">
        <v>429</v>
      </c>
      <c r="C1482" s="29" t="s">
        <v>532</v>
      </c>
      <c r="D1482" s="29" t="s">
        <v>1075</v>
      </c>
      <c r="E1482" s="29"/>
    </row>
    <row r="1483" spans="1:5">
      <c r="A1483" s="29" t="s">
        <v>428</v>
      </c>
      <c r="B1483" s="29" t="s">
        <v>429</v>
      </c>
      <c r="C1483" s="29" t="s">
        <v>1151</v>
      </c>
      <c r="D1483" s="29" t="s">
        <v>1073</v>
      </c>
      <c r="E1483" s="29"/>
    </row>
    <row r="1484" spans="1:5">
      <c r="A1484" s="29" t="s">
        <v>428</v>
      </c>
      <c r="B1484" s="29" t="s">
        <v>429</v>
      </c>
      <c r="C1484" s="29" t="s">
        <v>551</v>
      </c>
      <c r="D1484" s="29" t="s">
        <v>1075</v>
      </c>
      <c r="E1484" s="29"/>
    </row>
    <row r="1485" spans="1:5">
      <c r="A1485" s="29" t="s">
        <v>428</v>
      </c>
      <c r="B1485" s="29" t="s">
        <v>429</v>
      </c>
      <c r="C1485" s="29" t="s">
        <v>819</v>
      </c>
      <c r="D1485" s="29" t="s">
        <v>1073</v>
      </c>
      <c r="E1485" s="29"/>
    </row>
    <row r="1486" spans="1:5">
      <c r="A1486" s="29" t="s">
        <v>428</v>
      </c>
      <c r="B1486" s="29" t="s">
        <v>429</v>
      </c>
      <c r="C1486" s="29" t="s">
        <v>1150</v>
      </c>
      <c r="D1486" s="29" t="s">
        <v>1073</v>
      </c>
      <c r="E1486" s="29"/>
    </row>
    <row r="1487" spans="1:5">
      <c r="A1487" s="29" t="s">
        <v>428</v>
      </c>
      <c r="B1487" s="29" t="s">
        <v>429</v>
      </c>
      <c r="C1487" s="29" t="s">
        <v>1149</v>
      </c>
      <c r="D1487" s="29" t="s">
        <v>1074</v>
      </c>
      <c r="E1487" s="29"/>
    </row>
    <row r="1488" spans="1:5">
      <c r="A1488" s="29" t="s">
        <v>428</v>
      </c>
      <c r="B1488" s="29" t="s">
        <v>429</v>
      </c>
      <c r="C1488" s="29" t="s">
        <v>1107</v>
      </c>
      <c r="D1488" s="29" t="s">
        <v>1073</v>
      </c>
      <c r="E1488" s="29"/>
    </row>
    <row r="1489" spans="1:5">
      <c r="A1489" s="29" t="s">
        <v>428</v>
      </c>
      <c r="B1489" s="29" t="s">
        <v>429</v>
      </c>
      <c r="C1489" s="29" t="s">
        <v>844</v>
      </c>
      <c r="D1489" s="29" t="s">
        <v>1073</v>
      </c>
      <c r="E1489" s="29"/>
    </row>
    <row r="1490" spans="1:5">
      <c r="A1490" s="29" t="s">
        <v>428</v>
      </c>
      <c r="B1490" s="29" t="s">
        <v>429</v>
      </c>
      <c r="C1490" s="29" t="s">
        <v>1147</v>
      </c>
      <c r="D1490" s="29" t="s">
        <v>1073</v>
      </c>
      <c r="E1490" s="29"/>
    </row>
    <row r="1491" spans="1:5">
      <c r="A1491" s="29" t="s">
        <v>428</v>
      </c>
      <c r="B1491" s="29" t="s">
        <v>429</v>
      </c>
      <c r="C1491" s="29" t="s">
        <v>1146</v>
      </c>
      <c r="D1491" s="29" t="s">
        <v>1073</v>
      </c>
      <c r="E1491" s="29"/>
    </row>
    <row r="1492" spans="1:5">
      <c r="A1492" s="29" t="s">
        <v>428</v>
      </c>
      <c r="B1492" s="29" t="s">
        <v>429</v>
      </c>
      <c r="C1492" s="29" t="s">
        <v>897</v>
      </c>
      <c r="D1492" s="29" t="s">
        <v>1073</v>
      </c>
      <c r="E1492" s="29"/>
    </row>
    <row r="1493" spans="1:5">
      <c r="A1493" s="29" t="s">
        <v>430</v>
      </c>
      <c r="B1493" s="29" t="s">
        <v>431</v>
      </c>
      <c r="C1493" s="29" t="s">
        <v>1784</v>
      </c>
      <c r="D1493" s="29" t="s">
        <v>1398</v>
      </c>
      <c r="E1493" s="29"/>
    </row>
    <row r="1494" spans="1:5">
      <c r="A1494" s="29" t="s">
        <v>430</v>
      </c>
      <c r="B1494" s="29" t="s">
        <v>431</v>
      </c>
      <c r="C1494" s="29" t="s">
        <v>1142</v>
      </c>
      <c r="D1494" s="29" t="s">
        <v>1073</v>
      </c>
      <c r="E1494" s="29"/>
    </row>
    <row r="1495" spans="1:5">
      <c r="A1495" s="29" t="s">
        <v>430</v>
      </c>
      <c r="B1495" s="29" t="s">
        <v>431</v>
      </c>
      <c r="C1495" s="29" t="s">
        <v>1142</v>
      </c>
      <c r="D1495" s="29" t="s">
        <v>1074</v>
      </c>
      <c r="E1495" s="29"/>
    </row>
    <row r="1496" spans="1:5">
      <c r="A1496" s="29" t="s">
        <v>430</v>
      </c>
      <c r="B1496" s="29" t="s">
        <v>431</v>
      </c>
      <c r="C1496" s="29" t="s">
        <v>1141</v>
      </c>
      <c r="D1496" s="29" t="s">
        <v>1093</v>
      </c>
      <c r="E1496" s="29"/>
    </row>
    <row r="1497" spans="1:5">
      <c r="A1497" s="29" t="s">
        <v>430</v>
      </c>
      <c r="B1497" s="29" t="s">
        <v>431</v>
      </c>
      <c r="C1497" s="29" t="s">
        <v>762</v>
      </c>
      <c r="D1497" s="29" t="s">
        <v>1140</v>
      </c>
      <c r="E1497" s="29"/>
    </row>
    <row r="1498" spans="1:5">
      <c r="A1498" s="29" t="s">
        <v>430</v>
      </c>
      <c r="B1498" s="29" t="s">
        <v>431</v>
      </c>
      <c r="C1498" s="29" t="s">
        <v>765</v>
      </c>
      <c r="D1498" s="29" t="s">
        <v>1073</v>
      </c>
      <c r="E1498" s="29"/>
    </row>
    <row r="1499" spans="1:5">
      <c r="A1499" s="29" t="s">
        <v>430</v>
      </c>
      <c r="B1499" s="29" t="s">
        <v>431</v>
      </c>
      <c r="C1499" s="29" t="s">
        <v>1139</v>
      </c>
      <c r="D1499" s="29" t="s">
        <v>1073</v>
      </c>
      <c r="E1499" s="29"/>
    </row>
    <row r="1500" spans="1:5">
      <c r="A1500" s="29" t="s">
        <v>430</v>
      </c>
      <c r="B1500" s="29" t="s">
        <v>431</v>
      </c>
      <c r="C1500" s="29" t="s">
        <v>1139</v>
      </c>
      <c r="D1500" s="29" t="s">
        <v>1074</v>
      </c>
      <c r="E1500" s="29"/>
    </row>
    <row r="1501" spans="1:5">
      <c r="A1501" s="29" t="s">
        <v>430</v>
      </c>
      <c r="B1501" s="29" t="s">
        <v>431</v>
      </c>
      <c r="C1501" s="29" t="s">
        <v>555</v>
      </c>
      <c r="D1501" s="29" t="s">
        <v>1073</v>
      </c>
      <c r="E1501" s="29"/>
    </row>
    <row r="1502" spans="1:5">
      <c r="A1502" s="29" t="s">
        <v>430</v>
      </c>
      <c r="B1502" s="29" t="s">
        <v>431</v>
      </c>
      <c r="C1502" s="29" t="s">
        <v>1137</v>
      </c>
      <c r="D1502" s="29" t="s">
        <v>1074</v>
      </c>
      <c r="E1502" s="29"/>
    </row>
    <row r="1503" spans="1:5">
      <c r="A1503" s="29" t="s">
        <v>430</v>
      </c>
      <c r="B1503" s="29" t="s">
        <v>431</v>
      </c>
      <c r="C1503" s="29" t="s">
        <v>1135</v>
      </c>
      <c r="D1503" s="29" t="s">
        <v>1134</v>
      </c>
      <c r="E1503" s="29"/>
    </row>
    <row r="1504" spans="1:5">
      <c r="A1504" s="29" t="s">
        <v>432</v>
      </c>
      <c r="B1504" s="29" t="s">
        <v>433</v>
      </c>
      <c r="C1504" s="29" t="s">
        <v>552</v>
      </c>
      <c r="D1504" s="29" t="s">
        <v>1075</v>
      </c>
      <c r="E1504" s="29"/>
    </row>
    <row r="1505" spans="1:5">
      <c r="A1505" s="29" t="s">
        <v>432</v>
      </c>
      <c r="B1505" s="29" t="s">
        <v>433</v>
      </c>
      <c r="C1505" s="29" t="s">
        <v>834</v>
      </c>
      <c r="D1505" s="29" t="s">
        <v>1074</v>
      </c>
      <c r="E1505" s="29"/>
    </row>
    <row r="1506" spans="1:5">
      <c r="A1506" s="29" t="s">
        <v>432</v>
      </c>
      <c r="B1506" s="29" t="s">
        <v>433</v>
      </c>
      <c r="C1506" s="29" t="s">
        <v>835</v>
      </c>
      <c r="D1506" s="29" t="s">
        <v>1073</v>
      </c>
      <c r="E1506" s="29"/>
    </row>
    <row r="1507" spans="1:5">
      <c r="A1507" s="29" t="s">
        <v>432</v>
      </c>
      <c r="B1507" s="29" t="s">
        <v>433</v>
      </c>
      <c r="C1507" s="29" t="s">
        <v>859</v>
      </c>
      <c r="D1507" s="29" t="s">
        <v>1074</v>
      </c>
      <c r="E1507" s="29"/>
    </row>
    <row r="1508" spans="1:5">
      <c r="A1508" s="29" t="s">
        <v>432</v>
      </c>
      <c r="B1508" s="29" t="s">
        <v>433</v>
      </c>
      <c r="C1508" s="29" t="s">
        <v>864</v>
      </c>
      <c r="D1508" s="29" t="s">
        <v>1073</v>
      </c>
      <c r="E1508" s="29"/>
    </row>
    <row r="1509" spans="1:5">
      <c r="A1509" s="29" t="s">
        <v>432</v>
      </c>
      <c r="B1509" s="29" t="s">
        <v>433</v>
      </c>
      <c r="C1509" s="29" t="s">
        <v>864</v>
      </c>
      <c r="D1509" s="29" t="s">
        <v>1074</v>
      </c>
      <c r="E1509" s="29"/>
    </row>
    <row r="1510" spans="1:5">
      <c r="A1510" s="29" t="s">
        <v>432</v>
      </c>
      <c r="B1510" s="29" t="s">
        <v>433</v>
      </c>
      <c r="C1510" s="29" t="s">
        <v>882</v>
      </c>
      <c r="D1510" s="29" t="s">
        <v>1073</v>
      </c>
      <c r="E1510" s="29"/>
    </row>
    <row r="1511" spans="1:5">
      <c r="A1511" s="29" t="s">
        <v>432</v>
      </c>
      <c r="B1511" s="29" t="s">
        <v>433</v>
      </c>
      <c r="C1511" s="29" t="s">
        <v>906</v>
      </c>
      <c r="D1511" s="29" t="s">
        <v>1073</v>
      </c>
      <c r="E1511" s="29"/>
    </row>
    <row r="1512" spans="1:5">
      <c r="A1512" s="29" t="s">
        <v>432</v>
      </c>
      <c r="B1512" s="29" t="s">
        <v>433</v>
      </c>
      <c r="C1512" s="29" t="s">
        <v>1133</v>
      </c>
      <c r="D1512" s="29" t="s">
        <v>1073</v>
      </c>
      <c r="E1512" s="29"/>
    </row>
    <row r="1513" spans="1:5">
      <c r="A1513" s="29" t="s">
        <v>432</v>
      </c>
      <c r="B1513" s="29" t="s">
        <v>433</v>
      </c>
      <c r="C1513" s="29" t="s">
        <v>1001</v>
      </c>
      <c r="D1513" s="29" t="s">
        <v>1073</v>
      </c>
      <c r="E1513" s="29"/>
    </row>
    <row r="1514" spans="1:5">
      <c r="A1514" s="29" t="s">
        <v>434</v>
      </c>
      <c r="B1514" s="29" t="s">
        <v>435</v>
      </c>
      <c r="C1514" s="29" t="s">
        <v>470</v>
      </c>
      <c r="D1514" s="29" t="s">
        <v>1074</v>
      </c>
      <c r="E1514" s="29"/>
    </row>
    <row r="1515" spans="1:5">
      <c r="A1515" s="29" t="s">
        <v>434</v>
      </c>
      <c r="B1515" s="29" t="s">
        <v>435</v>
      </c>
      <c r="C1515" s="29" t="s">
        <v>1132</v>
      </c>
      <c r="D1515" s="29" t="s">
        <v>1073</v>
      </c>
      <c r="E1515" s="29"/>
    </row>
    <row r="1516" spans="1:5">
      <c r="A1516" s="29" t="s">
        <v>434</v>
      </c>
      <c r="B1516" s="29" t="s">
        <v>435</v>
      </c>
      <c r="C1516" s="29" t="s">
        <v>680</v>
      </c>
      <c r="D1516" s="29" t="s">
        <v>1073</v>
      </c>
      <c r="E1516" s="29">
        <v>5</v>
      </c>
    </row>
    <row r="1517" spans="1:5">
      <c r="A1517" s="29" t="s">
        <v>434</v>
      </c>
      <c r="B1517" s="29" t="s">
        <v>435</v>
      </c>
      <c r="C1517" s="29" t="s">
        <v>702</v>
      </c>
      <c r="D1517" s="29" t="s">
        <v>1073</v>
      </c>
      <c r="E1517" s="29"/>
    </row>
    <row r="1518" spans="1:5">
      <c r="A1518" s="29" t="s">
        <v>434</v>
      </c>
      <c r="B1518" s="29" t="s">
        <v>435</v>
      </c>
      <c r="C1518" s="29" t="s">
        <v>705</v>
      </c>
      <c r="D1518" s="29" t="s">
        <v>1073</v>
      </c>
      <c r="E1518" s="29"/>
    </row>
    <row r="1519" spans="1:5">
      <c r="A1519" s="29" t="s">
        <v>434</v>
      </c>
      <c r="B1519" s="29" t="s">
        <v>435</v>
      </c>
      <c r="C1519" s="29" t="s">
        <v>706</v>
      </c>
      <c r="D1519" s="29" t="s">
        <v>1073</v>
      </c>
      <c r="E1519" s="29"/>
    </row>
    <row r="1520" spans="1:5">
      <c r="A1520" s="29" t="s">
        <v>434</v>
      </c>
      <c r="B1520" s="29" t="s">
        <v>435</v>
      </c>
      <c r="C1520" s="29" t="s">
        <v>707</v>
      </c>
      <c r="D1520" s="29" t="s">
        <v>1073</v>
      </c>
      <c r="E1520" s="29"/>
    </row>
    <row r="1521" spans="1:5">
      <c r="A1521" s="29" t="s">
        <v>434</v>
      </c>
      <c r="B1521" s="29" t="s">
        <v>435</v>
      </c>
      <c r="C1521" s="29" t="s">
        <v>710</v>
      </c>
      <c r="D1521" s="29" t="s">
        <v>1073</v>
      </c>
      <c r="E1521" s="29">
        <v>15</v>
      </c>
    </row>
    <row r="1522" spans="1:5">
      <c r="A1522" s="29" t="s">
        <v>434</v>
      </c>
      <c r="B1522" s="29" t="s">
        <v>435</v>
      </c>
      <c r="C1522" s="29" t="s">
        <v>726</v>
      </c>
      <c r="D1522" s="29" t="s">
        <v>1073</v>
      </c>
      <c r="E1522" s="29"/>
    </row>
    <row r="1523" spans="1:5">
      <c r="A1523" s="29" t="s">
        <v>434</v>
      </c>
      <c r="B1523" s="29" t="s">
        <v>435</v>
      </c>
      <c r="C1523" s="29" t="s">
        <v>1129</v>
      </c>
      <c r="D1523" s="29" t="s">
        <v>1073</v>
      </c>
      <c r="E1523" s="29"/>
    </row>
    <row r="1524" spans="1:5">
      <c r="A1524" s="29" t="s">
        <v>434</v>
      </c>
      <c r="B1524" s="29" t="s">
        <v>435</v>
      </c>
      <c r="C1524" s="29" t="s">
        <v>1128</v>
      </c>
      <c r="D1524" s="29" t="s">
        <v>1093</v>
      </c>
      <c r="E1524" s="29"/>
    </row>
    <row r="1525" spans="1:5">
      <c r="A1525" s="29" t="s">
        <v>434</v>
      </c>
      <c r="B1525" s="29" t="s">
        <v>435</v>
      </c>
      <c r="C1525" s="29" t="s">
        <v>532</v>
      </c>
      <c r="D1525" s="29" t="s">
        <v>1073</v>
      </c>
      <c r="E1525" s="29">
        <v>6</v>
      </c>
    </row>
    <row r="1526" spans="1:5">
      <c r="A1526" s="29" t="s">
        <v>434</v>
      </c>
      <c r="B1526" s="29" t="s">
        <v>435</v>
      </c>
      <c r="C1526" s="29" t="s">
        <v>760</v>
      </c>
      <c r="D1526" s="29" t="s">
        <v>1073</v>
      </c>
      <c r="E1526" s="29"/>
    </row>
    <row r="1527" spans="1:5">
      <c r="A1527" s="29" t="s">
        <v>434</v>
      </c>
      <c r="B1527" s="29" t="s">
        <v>435</v>
      </c>
      <c r="C1527" s="29" t="s">
        <v>1126</v>
      </c>
      <c r="D1527" s="29" t="s">
        <v>1073</v>
      </c>
      <c r="E1527" s="29"/>
    </row>
    <row r="1528" spans="1:5">
      <c r="A1528" s="29" t="s">
        <v>434</v>
      </c>
      <c r="B1528" s="29" t="s">
        <v>435</v>
      </c>
      <c r="C1528" s="29" t="s">
        <v>761</v>
      </c>
      <c r="D1528" s="29" t="s">
        <v>1073</v>
      </c>
      <c r="E1528" s="29"/>
    </row>
    <row r="1529" spans="1:5">
      <c r="A1529" s="29" t="s">
        <v>434</v>
      </c>
      <c r="B1529" s="29" t="s">
        <v>435</v>
      </c>
      <c r="C1529" s="29" t="s">
        <v>761</v>
      </c>
      <c r="D1529" s="29" t="s">
        <v>1074</v>
      </c>
      <c r="E1529" s="29"/>
    </row>
    <row r="1530" spans="1:5">
      <c r="A1530" s="29" t="s">
        <v>434</v>
      </c>
      <c r="B1530" s="29" t="s">
        <v>435</v>
      </c>
      <c r="C1530" s="29" t="s">
        <v>765</v>
      </c>
      <c r="D1530" s="29" t="s">
        <v>1073</v>
      </c>
      <c r="E1530" s="29"/>
    </row>
    <row r="1531" spans="1:5">
      <c r="A1531" s="29" t="s">
        <v>434</v>
      </c>
      <c r="B1531" s="29" t="s">
        <v>435</v>
      </c>
      <c r="C1531" s="29" t="s">
        <v>1125</v>
      </c>
      <c r="D1531" s="29" t="s">
        <v>1074</v>
      </c>
      <c r="E1531" s="29"/>
    </row>
    <row r="1532" spans="1:5">
      <c r="A1532" s="29" t="s">
        <v>434</v>
      </c>
      <c r="B1532" s="29" t="s">
        <v>435</v>
      </c>
      <c r="C1532" s="29" t="s">
        <v>1124</v>
      </c>
      <c r="D1532" s="29" t="s">
        <v>1074</v>
      </c>
      <c r="E1532" s="29"/>
    </row>
    <row r="1533" spans="1:5">
      <c r="A1533" s="29" t="s">
        <v>434</v>
      </c>
      <c r="B1533" s="29" t="s">
        <v>435</v>
      </c>
      <c r="C1533" s="29" t="s">
        <v>1123</v>
      </c>
      <c r="D1533" s="29" t="s">
        <v>1073</v>
      </c>
      <c r="E1533" s="29"/>
    </row>
    <row r="1534" spans="1:5">
      <c r="A1534" s="29" t="s">
        <v>434</v>
      </c>
      <c r="B1534" s="29" t="s">
        <v>435</v>
      </c>
      <c r="C1534" s="29" t="s">
        <v>819</v>
      </c>
      <c r="D1534" s="29" t="s">
        <v>1073</v>
      </c>
      <c r="E1534" s="29">
        <v>20</v>
      </c>
    </row>
    <row r="1535" spans="1:5">
      <c r="A1535" s="29" t="s">
        <v>434</v>
      </c>
      <c r="B1535" s="29" t="s">
        <v>435</v>
      </c>
      <c r="C1535" s="29" t="s">
        <v>1121</v>
      </c>
      <c r="D1535" s="29" t="s">
        <v>1074</v>
      </c>
      <c r="E1535" s="29"/>
    </row>
    <row r="1536" spans="1:5">
      <c r="A1536" s="29" t="s">
        <v>434</v>
      </c>
      <c r="B1536" s="29" t="s">
        <v>435</v>
      </c>
      <c r="C1536" s="29" t="s">
        <v>921</v>
      </c>
      <c r="D1536" s="29" t="s">
        <v>1073</v>
      </c>
      <c r="E1536" s="29"/>
    </row>
    <row r="1537" spans="1:5">
      <c r="A1537" s="29" t="s">
        <v>434</v>
      </c>
      <c r="B1537" s="29" t="s">
        <v>435</v>
      </c>
      <c r="C1537" s="29" t="s">
        <v>921</v>
      </c>
      <c r="D1537" s="29" t="s">
        <v>1074</v>
      </c>
      <c r="E1537" s="29"/>
    </row>
    <row r="1538" spans="1:5">
      <c r="A1538" s="29" t="s">
        <v>434</v>
      </c>
      <c r="B1538" s="29" t="s">
        <v>435</v>
      </c>
      <c r="C1538" s="29" t="s">
        <v>922</v>
      </c>
      <c r="D1538" s="29" t="s">
        <v>1073</v>
      </c>
      <c r="E1538" s="29"/>
    </row>
    <row r="1539" spans="1:5">
      <c r="A1539" s="29" t="s">
        <v>434</v>
      </c>
      <c r="B1539" s="29" t="s">
        <v>435</v>
      </c>
      <c r="C1539" s="29" t="s">
        <v>922</v>
      </c>
      <c r="D1539" s="29" t="s">
        <v>1074</v>
      </c>
      <c r="E1539" s="29"/>
    </row>
    <row r="1540" spans="1:5">
      <c r="A1540" s="29" t="s">
        <v>434</v>
      </c>
      <c r="B1540" s="29" t="s">
        <v>435</v>
      </c>
      <c r="C1540" s="29" t="s">
        <v>938</v>
      </c>
      <c r="D1540" s="29" t="s">
        <v>1073</v>
      </c>
      <c r="E1540" s="29"/>
    </row>
    <row r="1541" spans="1:5">
      <c r="A1541" s="29" t="s">
        <v>434</v>
      </c>
      <c r="B1541" s="29" t="s">
        <v>435</v>
      </c>
      <c r="C1541" s="29" t="s">
        <v>940</v>
      </c>
      <c r="D1541" s="29" t="s">
        <v>1073</v>
      </c>
      <c r="E1541" s="29"/>
    </row>
    <row r="1542" spans="1:5">
      <c r="A1542" s="29" t="s">
        <v>434</v>
      </c>
      <c r="B1542" s="29" t="s">
        <v>435</v>
      </c>
      <c r="C1542" s="29" t="s">
        <v>940</v>
      </c>
      <c r="D1542" s="29" t="s">
        <v>1074</v>
      </c>
      <c r="E1542" s="29"/>
    </row>
    <row r="1543" spans="1:5">
      <c r="A1543" s="29" t="s">
        <v>434</v>
      </c>
      <c r="B1543" s="29" t="s">
        <v>435</v>
      </c>
      <c r="C1543" s="29" t="s">
        <v>1120</v>
      </c>
      <c r="D1543" s="29" t="s">
        <v>1073</v>
      </c>
      <c r="E1543" s="29"/>
    </row>
    <row r="1544" spans="1:5">
      <c r="A1544" s="29" t="s">
        <v>434</v>
      </c>
      <c r="B1544" s="29" t="s">
        <v>435</v>
      </c>
      <c r="C1544" s="29" t="s">
        <v>1120</v>
      </c>
      <c r="D1544" s="29" t="s">
        <v>1074</v>
      </c>
      <c r="E1544" s="29"/>
    </row>
    <row r="1545" spans="1:5">
      <c r="A1545" s="29" t="s">
        <v>434</v>
      </c>
      <c r="B1545" s="29" t="s">
        <v>435</v>
      </c>
      <c r="C1545" s="29" t="s">
        <v>1119</v>
      </c>
      <c r="D1545" s="29" t="s">
        <v>1073</v>
      </c>
      <c r="E1545" s="29"/>
    </row>
    <row r="1546" spans="1:5">
      <c r="A1546" s="29" t="s">
        <v>434</v>
      </c>
      <c r="B1546" s="29" t="s">
        <v>435</v>
      </c>
      <c r="C1546" s="29" t="s">
        <v>985</v>
      </c>
      <c r="D1546" s="29" t="s">
        <v>1080</v>
      </c>
      <c r="E1546" s="29"/>
    </row>
    <row r="1547" spans="1:5">
      <c r="A1547" s="29" t="s">
        <v>434</v>
      </c>
      <c r="B1547" s="29" t="s">
        <v>435</v>
      </c>
      <c r="C1547" s="29" t="s">
        <v>985</v>
      </c>
      <c r="D1547" s="29" t="s">
        <v>1074</v>
      </c>
      <c r="E1547" s="29"/>
    </row>
    <row r="1548" spans="1:5">
      <c r="A1548" s="29" t="s">
        <v>434</v>
      </c>
      <c r="B1548" s="29" t="s">
        <v>435</v>
      </c>
      <c r="C1548" s="29" t="s">
        <v>996</v>
      </c>
      <c r="D1548" s="29" t="s">
        <v>1073</v>
      </c>
      <c r="E1548" s="29"/>
    </row>
    <row r="1549" spans="1:5">
      <c r="A1549" s="29" t="s">
        <v>434</v>
      </c>
      <c r="B1549" s="29" t="s">
        <v>435</v>
      </c>
      <c r="C1549" s="29" t="s">
        <v>996</v>
      </c>
      <c r="D1549" s="29" t="s">
        <v>1074</v>
      </c>
      <c r="E1549" s="29"/>
    </row>
    <row r="1550" spans="1:5">
      <c r="A1550" s="29" t="s">
        <v>434</v>
      </c>
      <c r="B1550" s="29" t="s">
        <v>435</v>
      </c>
      <c r="C1550" s="29" t="s">
        <v>1118</v>
      </c>
      <c r="D1550" s="29" t="s">
        <v>1080</v>
      </c>
      <c r="E1550" s="29"/>
    </row>
    <row r="1551" spans="1:5">
      <c r="A1551" s="29" t="s">
        <v>436</v>
      </c>
      <c r="B1551" s="29" t="s">
        <v>437</v>
      </c>
      <c r="C1551" s="29" t="s">
        <v>1785</v>
      </c>
      <c r="D1551" s="29" t="s">
        <v>1074</v>
      </c>
      <c r="E1551" s="29"/>
    </row>
    <row r="1552" spans="1:5">
      <c r="A1552" s="29" t="s">
        <v>436</v>
      </c>
      <c r="B1552" s="29" t="s">
        <v>437</v>
      </c>
      <c r="C1552" s="29" t="s">
        <v>1786</v>
      </c>
      <c r="D1552" s="29" t="s">
        <v>1080</v>
      </c>
      <c r="E1552" s="29"/>
    </row>
    <row r="1553" spans="1:5">
      <c r="A1553" s="29" t="s">
        <v>436</v>
      </c>
      <c r="B1553" s="29" t="s">
        <v>437</v>
      </c>
      <c r="C1553" s="29" t="s">
        <v>493</v>
      </c>
      <c r="D1553" s="29" t="s">
        <v>1101</v>
      </c>
      <c r="E1553" s="29"/>
    </row>
    <row r="1554" spans="1:5">
      <c r="A1554" s="29" t="s">
        <v>436</v>
      </c>
      <c r="B1554" s="29" t="s">
        <v>437</v>
      </c>
      <c r="C1554" s="29" t="s">
        <v>1787</v>
      </c>
      <c r="D1554" s="29" t="s">
        <v>1080</v>
      </c>
      <c r="E1554" s="29"/>
    </row>
    <row r="1555" spans="1:5">
      <c r="A1555" s="29" t="s">
        <v>436</v>
      </c>
      <c r="B1555" s="29" t="s">
        <v>437</v>
      </c>
      <c r="C1555" s="29" t="s">
        <v>702</v>
      </c>
      <c r="D1555" s="29" t="s">
        <v>1101</v>
      </c>
      <c r="E1555" s="29"/>
    </row>
    <row r="1556" spans="1:5">
      <c r="A1556" s="29" t="s">
        <v>436</v>
      </c>
      <c r="B1556" s="29" t="s">
        <v>437</v>
      </c>
      <c r="C1556" s="29" t="s">
        <v>506</v>
      </c>
      <c r="D1556" s="29" t="s">
        <v>1080</v>
      </c>
      <c r="E1556" s="29"/>
    </row>
    <row r="1557" spans="1:5">
      <c r="A1557" s="29" t="s">
        <v>436</v>
      </c>
      <c r="B1557" s="29" t="s">
        <v>437</v>
      </c>
      <c r="C1557" s="29" t="s">
        <v>726</v>
      </c>
      <c r="D1557" s="29" t="s">
        <v>1073</v>
      </c>
      <c r="E1557" s="29"/>
    </row>
    <row r="1558" spans="1:5">
      <c r="A1558" s="29" t="s">
        <v>436</v>
      </c>
      <c r="B1558" s="29" t="s">
        <v>437</v>
      </c>
      <c r="C1558" s="29" t="s">
        <v>1114</v>
      </c>
      <c r="D1558" s="29" t="s">
        <v>1074</v>
      </c>
      <c r="E1558" s="29"/>
    </row>
    <row r="1559" spans="1:5">
      <c r="A1559" s="29" t="s">
        <v>436</v>
      </c>
      <c r="B1559" s="29" t="s">
        <v>437</v>
      </c>
      <c r="C1559" s="29" t="s">
        <v>796</v>
      </c>
      <c r="D1559" s="29" t="s">
        <v>1093</v>
      </c>
      <c r="E1559" s="29"/>
    </row>
    <row r="1560" spans="1:5">
      <c r="A1560" s="29" t="s">
        <v>436</v>
      </c>
      <c r="B1560" s="29" t="s">
        <v>437</v>
      </c>
      <c r="C1560" s="29" t="s">
        <v>815</v>
      </c>
      <c r="D1560" s="29" t="s">
        <v>1073</v>
      </c>
      <c r="E1560" s="29"/>
    </row>
    <row r="1561" spans="1:5">
      <c r="A1561" s="29" t="s">
        <v>436</v>
      </c>
      <c r="B1561" s="29" t="s">
        <v>437</v>
      </c>
      <c r="C1561" s="29" t="s">
        <v>827</v>
      </c>
      <c r="D1561" s="29" t="s">
        <v>1073</v>
      </c>
      <c r="E1561" s="29"/>
    </row>
    <row r="1562" spans="1:5">
      <c r="A1562" s="29" t="s">
        <v>436</v>
      </c>
      <c r="B1562" s="29" t="s">
        <v>437</v>
      </c>
      <c r="C1562" s="29" t="s">
        <v>858</v>
      </c>
      <c r="D1562" s="29" t="s">
        <v>1074</v>
      </c>
      <c r="E1562" s="29"/>
    </row>
    <row r="1563" spans="1:5">
      <c r="A1563" s="29" t="s">
        <v>436</v>
      </c>
      <c r="B1563" s="29" t="s">
        <v>437</v>
      </c>
      <c r="C1563" s="29" t="s">
        <v>859</v>
      </c>
      <c r="D1563" s="29" t="s">
        <v>1074</v>
      </c>
      <c r="E1563" s="29"/>
    </row>
    <row r="1564" spans="1:5">
      <c r="A1564" s="29" t="s">
        <v>436</v>
      </c>
      <c r="B1564" s="29" t="s">
        <v>437</v>
      </c>
      <c r="C1564" s="29" t="s">
        <v>868</v>
      </c>
      <c r="D1564" s="29" t="s">
        <v>1074</v>
      </c>
      <c r="E1564" s="29"/>
    </row>
    <row r="1565" spans="1:5">
      <c r="A1565" s="29" t="s">
        <v>436</v>
      </c>
      <c r="B1565" s="29" t="s">
        <v>437</v>
      </c>
      <c r="C1565" s="29" t="s">
        <v>906</v>
      </c>
      <c r="D1565" s="29" t="s">
        <v>1074</v>
      </c>
      <c r="E1565" s="29"/>
    </row>
    <row r="1566" spans="1:5">
      <c r="A1566" s="29" t="s">
        <v>436</v>
      </c>
      <c r="B1566" s="29" t="s">
        <v>437</v>
      </c>
      <c r="C1566" s="29" t="s">
        <v>984</v>
      </c>
      <c r="D1566" s="29" t="s">
        <v>1073</v>
      </c>
      <c r="E1566" s="29"/>
    </row>
    <row r="1567" spans="1:5">
      <c r="A1567" s="29" t="s">
        <v>436</v>
      </c>
      <c r="B1567" s="29" t="s">
        <v>437</v>
      </c>
      <c r="C1567" s="29" t="s">
        <v>577</v>
      </c>
      <c r="D1567" s="29" t="s">
        <v>1112</v>
      </c>
      <c r="E1567" s="29"/>
    </row>
    <row r="1568" spans="1:5">
      <c r="A1568" s="29" t="s">
        <v>438</v>
      </c>
      <c r="B1568" s="29" t="s">
        <v>439</v>
      </c>
      <c r="C1568" s="29" t="s">
        <v>1113</v>
      </c>
      <c r="D1568" s="29" t="s">
        <v>1091</v>
      </c>
      <c r="E1568" s="29"/>
    </row>
    <row r="1569" spans="1:5">
      <c r="A1569" s="29" t="s">
        <v>438</v>
      </c>
      <c r="B1569" s="29" t="s">
        <v>439</v>
      </c>
      <c r="C1569" s="29" t="s">
        <v>499</v>
      </c>
      <c r="D1569" s="29" t="s">
        <v>1112</v>
      </c>
      <c r="E1569" s="29"/>
    </row>
    <row r="1570" spans="1:5">
      <c r="A1570" s="29" t="s">
        <v>438</v>
      </c>
      <c r="B1570" s="29" t="s">
        <v>439</v>
      </c>
      <c r="C1570" s="29" t="s">
        <v>499</v>
      </c>
      <c r="D1570" s="29" t="s">
        <v>1073</v>
      </c>
      <c r="E1570" s="29"/>
    </row>
    <row r="1571" spans="1:5">
      <c r="A1571" s="29" t="s">
        <v>438</v>
      </c>
      <c r="B1571" s="29" t="s">
        <v>439</v>
      </c>
      <c r="C1571" s="29" t="s">
        <v>524</v>
      </c>
      <c r="D1571" s="29" t="s">
        <v>1074</v>
      </c>
      <c r="E1571" s="29"/>
    </row>
    <row r="1572" spans="1:5">
      <c r="A1572" s="29" t="s">
        <v>438</v>
      </c>
      <c r="B1572" s="29" t="s">
        <v>439</v>
      </c>
      <c r="C1572" s="29" t="s">
        <v>754</v>
      </c>
      <c r="D1572" s="29" t="s">
        <v>1073</v>
      </c>
      <c r="E1572" s="29"/>
    </row>
    <row r="1573" spans="1:5">
      <c r="A1573" s="29" t="s">
        <v>438</v>
      </c>
      <c r="B1573" s="29" t="s">
        <v>439</v>
      </c>
      <c r="C1573" s="29" t="s">
        <v>1111</v>
      </c>
      <c r="D1573" s="29" t="s">
        <v>1074</v>
      </c>
      <c r="E1573" s="29"/>
    </row>
    <row r="1574" spans="1:5">
      <c r="A1574" s="29" t="s">
        <v>438</v>
      </c>
      <c r="B1574" s="29" t="s">
        <v>439</v>
      </c>
      <c r="C1574" s="29" t="s">
        <v>1110</v>
      </c>
      <c r="D1574" s="29" t="s">
        <v>1073</v>
      </c>
      <c r="E1574" s="29"/>
    </row>
    <row r="1575" spans="1:5">
      <c r="A1575" s="29" t="s">
        <v>438</v>
      </c>
      <c r="B1575" s="29" t="s">
        <v>439</v>
      </c>
      <c r="C1575" s="29" t="s">
        <v>1109</v>
      </c>
      <c r="D1575" s="29" t="s">
        <v>1073</v>
      </c>
      <c r="E1575" s="29"/>
    </row>
    <row r="1576" spans="1:5">
      <c r="A1576" s="29" t="s">
        <v>438</v>
      </c>
      <c r="B1576" s="29" t="s">
        <v>439</v>
      </c>
      <c r="C1576" s="29" t="s">
        <v>784</v>
      </c>
      <c r="D1576" s="29" t="s">
        <v>1073</v>
      </c>
      <c r="E1576" s="29"/>
    </row>
    <row r="1577" spans="1:5">
      <c r="A1577" s="29" t="s">
        <v>438</v>
      </c>
      <c r="B1577" s="29" t="s">
        <v>439</v>
      </c>
      <c r="C1577" s="29" t="s">
        <v>784</v>
      </c>
      <c r="D1577" s="29" t="s">
        <v>1074</v>
      </c>
      <c r="E1577" s="29"/>
    </row>
    <row r="1578" spans="1:5">
      <c r="A1578" s="29" t="s">
        <v>438</v>
      </c>
      <c r="B1578" s="29" t="s">
        <v>439</v>
      </c>
      <c r="C1578" s="29" t="s">
        <v>791</v>
      </c>
      <c r="D1578" s="29" t="s">
        <v>1073</v>
      </c>
      <c r="E1578" s="29"/>
    </row>
    <row r="1579" spans="1:5">
      <c r="A1579" s="29" t="s">
        <v>438</v>
      </c>
      <c r="B1579" s="29" t="s">
        <v>439</v>
      </c>
      <c r="C1579" s="29" t="s">
        <v>1108</v>
      </c>
      <c r="D1579" s="29" t="s">
        <v>1073</v>
      </c>
      <c r="E1579" s="29"/>
    </row>
    <row r="1580" spans="1:5">
      <c r="A1580" s="29" t="s">
        <v>438</v>
      </c>
      <c r="B1580" s="29" t="s">
        <v>439</v>
      </c>
      <c r="C1580" s="29" t="s">
        <v>554</v>
      </c>
      <c r="D1580" s="29" t="s">
        <v>1077</v>
      </c>
      <c r="E1580" s="29"/>
    </row>
    <row r="1581" spans="1:5">
      <c r="A1581" s="29" t="s">
        <v>438</v>
      </c>
      <c r="B1581" s="29" t="s">
        <v>439</v>
      </c>
      <c r="C1581" s="29" t="s">
        <v>1107</v>
      </c>
      <c r="D1581" s="29" t="s">
        <v>1074</v>
      </c>
      <c r="E1581" s="29"/>
    </row>
    <row r="1582" spans="1:5">
      <c r="A1582" s="29" t="s">
        <v>438</v>
      </c>
      <c r="B1582" s="29" t="s">
        <v>439</v>
      </c>
      <c r="C1582" s="29" t="s">
        <v>1106</v>
      </c>
      <c r="D1582" s="29" t="s">
        <v>1073</v>
      </c>
      <c r="E1582" s="29"/>
    </row>
    <row r="1583" spans="1:5">
      <c r="A1583" s="29" t="s">
        <v>438</v>
      </c>
      <c r="B1583" s="29" t="s">
        <v>439</v>
      </c>
      <c r="C1583" s="29" t="s">
        <v>1105</v>
      </c>
      <c r="D1583" s="29" t="s">
        <v>1073</v>
      </c>
      <c r="E1583" s="29"/>
    </row>
    <row r="1584" spans="1:5">
      <c r="A1584" s="29" t="s">
        <v>438</v>
      </c>
      <c r="B1584" s="29" t="s">
        <v>439</v>
      </c>
      <c r="C1584" s="29" t="s">
        <v>1104</v>
      </c>
      <c r="D1584" s="29" t="s">
        <v>1073</v>
      </c>
      <c r="E1584" s="29"/>
    </row>
    <row r="1585" spans="1:5">
      <c r="A1585" s="29" t="s">
        <v>438</v>
      </c>
      <c r="B1585" s="29" t="s">
        <v>439</v>
      </c>
      <c r="C1585" s="29" t="s">
        <v>1030</v>
      </c>
      <c r="D1585" s="29" t="s">
        <v>1073</v>
      </c>
      <c r="E1585" s="29"/>
    </row>
    <row r="1586" spans="1:5">
      <c r="A1586" s="29" t="s">
        <v>438</v>
      </c>
      <c r="B1586" s="29" t="s">
        <v>439</v>
      </c>
      <c r="C1586" s="29" t="s">
        <v>1030</v>
      </c>
      <c r="D1586" s="29" t="s">
        <v>1074</v>
      </c>
      <c r="E1586" s="29"/>
    </row>
    <row r="1587" spans="1:5">
      <c r="A1587" s="29" t="s">
        <v>440</v>
      </c>
      <c r="B1587" s="29" t="s">
        <v>441</v>
      </c>
      <c r="C1587" s="29" t="s">
        <v>1103</v>
      </c>
      <c r="D1587" s="29" t="s">
        <v>1102</v>
      </c>
      <c r="E1587" s="29"/>
    </row>
    <row r="1588" spans="1:5">
      <c r="A1588" s="29" t="s">
        <v>440</v>
      </c>
      <c r="B1588" s="29" t="s">
        <v>441</v>
      </c>
      <c r="C1588" s="29" t="s">
        <v>493</v>
      </c>
      <c r="D1588" s="29" t="s">
        <v>1101</v>
      </c>
      <c r="E1588" s="29"/>
    </row>
    <row r="1589" spans="1:5">
      <c r="A1589" s="29" t="s">
        <v>440</v>
      </c>
      <c r="B1589" s="29" t="s">
        <v>441</v>
      </c>
      <c r="C1589" s="29" t="s">
        <v>686</v>
      </c>
      <c r="D1589" s="29" t="s">
        <v>1073</v>
      </c>
      <c r="E1589" s="29"/>
    </row>
    <row r="1590" spans="1:5">
      <c r="A1590" s="29" t="s">
        <v>440</v>
      </c>
      <c r="B1590" s="29" t="s">
        <v>441</v>
      </c>
      <c r="C1590" s="29" t="s">
        <v>686</v>
      </c>
      <c r="D1590" s="29" t="s">
        <v>1074</v>
      </c>
      <c r="E1590" s="29"/>
    </row>
    <row r="1591" spans="1:5">
      <c r="A1591" s="29" t="s">
        <v>440</v>
      </c>
      <c r="B1591" s="29" t="s">
        <v>441</v>
      </c>
      <c r="C1591" s="29" t="s">
        <v>524</v>
      </c>
      <c r="D1591" s="29" t="s">
        <v>1074</v>
      </c>
      <c r="E1591" s="29"/>
    </row>
    <row r="1592" spans="1:5">
      <c r="A1592" s="29" t="s">
        <v>440</v>
      </c>
      <c r="B1592" s="29" t="s">
        <v>441</v>
      </c>
      <c r="C1592" s="29" t="s">
        <v>749</v>
      </c>
      <c r="D1592" s="29" t="s">
        <v>1073</v>
      </c>
      <c r="E1592" s="29"/>
    </row>
    <row r="1593" spans="1:5">
      <c r="A1593" s="29" t="s">
        <v>440</v>
      </c>
      <c r="B1593" s="29" t="s">
        <v>441</v>
      </c>
      <c r="C1593" s="29" t="s">
        <v>753</v>
      </c>
      <c r="D1593" s="29" t="s">
        <v>1073</v>
      </c>
      <c r="E1593" s="29"/>
    </row>
    <row r="1594" spans="1:5">
      <c r="A1594" s="29" t="s">
        <v>440</v>
      </c>
      <c r="B1594" s="29" t="s">
        <v>441</v>
      </c>
      <c r="C1594" s="29" t="s">
        <v>753</v>
      </c>
      <c r="D1594" s="29" t="s">
        <v>1074</v>
      </c>
      <c r="E1594" s="29"/>
    </row>
    <row r="1595" spans="1:5">
      <c r="A1595" s="29" t="s">
        <v>440</v>
      </c>
      <c r="B1595" s="29" t="s">
        <v>441</v>
      </c>
      <c r="C1595" s="29" t="s">
        <v>759</v>
      </c>
      <c r="D1595" s="29" t="s">
        <v>1074</v>
      </c>
      <c r="E1595" s="29"/>
    </row>
    <row r="1596" spans="1:5">
      <c r="A1596" s="29" t="s">
        <v>440</v>
      </c>
      <c r="B1596" s="29" t="s">
        <v>441</v>
      </c>
      <c r="C1596" s="29" t="s">
        <v>760</v>
      </c>
      <c r="D1596" s="29" t="s">
        <v>1073</v>
      </c>
      <c r="E1596" s="29"/>
    </row>
    <row r="1597" spans="1:5">
      <c r="A1597" s="29" t="s">
        <v>440</v>
      </c>
      <c r="B1597" s="29" t="s">
        <v>441</v>
      </c>
      <c r="C1597" s="29" t="s">
        <v>760</v>
      </c>
      <c r="D1597" s="29" t="s">
        <v>1074</v>
      </c>
      <c r="E1597" s="29"/>
    </row>
    <row r="1598" spans="1:5">
      <c r="A1598" s="29" t="s">
        <v>440</v>
      </c>
      <c r="B1598" s="29" t="s">
        <v>441</v>
      </c>
      <c r="C1598" s="29" t="s">
        <v>765</v>
      </c>
      <c r="D1598" s="29" t="s">
        <v>1073</v>
      </c>
      <c r="E1598" s="29"/>
    </row>
    <row r="1599" spans="1:5">
      <c r="A1599" s="29" t="s">
        <v>440</v>
      </c>
      <c r="B1599" s="29" t="s">
        <v>441</v>
      </c>
      <c r="C1599" s="29" t="s">
        <v>798</v>
      </c>
      <c r="D1599" s="29" t="s">
        <v>1098</v>
      </c>
      <c r="E1599" s="29"/>
    </row>
    <row r="1600" spans="1:5">
      <c r="A1600" s="29" t="s">
        <v>440</v>
      </c>
      <c r="B1600" s="29" t="s">
        <v>441</v>
      </c>
      <c r="C1600" s="29" t="s">
        <v>798</v>
      </c>
      <c r="D1600" s="29" t="s">
        <v>1073</v>
      </c>
      <c r="E1600" s="29"/>
    </row>
    <row r="1601" spans="1:5">
      <c r="A1601" s="29" t="s">
        <v>440</v>
      </c>
      <c r="B1601" s="29" t="s">
        <v>441</v>
      </c>
      <c r="C1601" s="29" t="s">
        <v>798</v>
      </c>
      <c r="D1601" s="29" t="s">
        <v>1074</v>
      </c>
      <c r="E1601" s="29"/>
    </row>
    <row r="1602" spans="1:5">
      <c r="A1602" s="29" t="s">
        <v>440</v>
      </c>
      <c r="B1602" s="29" t="s">
        <v>441</v>
      </c>
      <c r="C1602" s="29" t="s">
        <v>804</v>
      </c>
      <c r="D1602" s="29" t="s">
        <v>1073</v>
      </c>
      <c r="E1602" s="29"/>
    </row>
    <row r="1603" spans="1:5">
      <c r="A1603" s="29" t="s">
        <v>440</v>
      </c>
      <c r="B1603" s="29" t="s">
        <v>441</v>
      </c>
      <c r="C1603" s="29" t="s">
        <v>1097</v>
      </c>
      <c r="D1603" s="29" t="s">
        <v>1077</v>
      </c>
      <c r="E1603" s="29"/>
    </row>
    <row r="1604" spans="1:5">
      <c r="A1604" s="29" t="s">
        <v>440</v>
      </c>
      <c r="B1604" s="29" t="s">
        <v>441</v>
      </c>
      <c r="C1604" s="29" t="s">
        <v>811</v>
      </c>
      <c r="D1604" s="29" t="s">
        <v>1073</v>
      </c>
      <c r="E1604" s="29"/>
    </row>
    <row r="1605" spans="1:5">
      <c r="A1605" s="29" t="s">
        <v>440</v>
      </c>
      <c r="B1605" s="29" t="s">
        <v>441</v>
      </c>
      <c r="C1605" s="29" t="s">
        <v>815</v>
      </c>
      <c r="D1605" s="29" t="s">
        <v>1073</v>
      </c>
      <c r="E1605" s="29"/>
    </row>
    <row r="1606" spans="1:5">
      <c r="A1606" s="29" t="s">
        <v>440</v>
      </c>
      <c r="B1606" s="29" t="s">
        <v>441</v>
      </c>
      <c r="C1606" s="29" t="s">
        <v>823</v>
      </c>
      <c r="D1606" s="29" t="s">
        <v>1073</v>
      </c>
      <c r="E1606" s="29"/>
    </row>
    <row r="1607" spans="1:5">
      <c r="A1607" s="29" t="s">
        <v>440</v>
      </c>
      <c r="B1607" s="29" t="s">
        <v>441</v>
      </c>
      <c r="C1607" s="29" t="s">
        <v>823</v>
      </c>
      <c r="D1607" s="29" t="s">
        <v>1074</v>
      </c>
      <c r="E1607" s="29"/>
    </row>
    <row r="1608" spans="1:5">
      <c r="A1608" s="29" t="s">
        <v>440</v>
      </c>
      <c r="B1608" s="29" t="s">
        <v>441</v>
      </c>
      <c r="C1608" s="29" t="s">
        <v>825</v>
      </c>
      <c r="D1608" s="29" t="s">
        <v>1073</v>
      </c>
      <c r="E1608" s="29"/>
    </row>
    <row r="1609" spans="1:5">
      <c r="A1609" s="29" t="s">
        <v>440</v>
      </c>
      <c r="B1609" s="29" t="s">
        <v>441</v>
      </c>
      <c r="C1609" s="29" t="s">
        <v>826</v>
      </c>
      <c r="D1609" s="29" t="s">
        <v>1073</v>
      </c>
      <c r="E1609" s="29"/>
    </row>
    <row r="1610" spans="1:5">
      <c r="A1610" s="29" t="s">
        <v>440</v>
      </c>
      <c r="B1610" s="29" t="s">
        <v>441</v>
      </c>
      <c r="C1610" s="29" t="s">
        <v>884</v>
      </c>
      <c r="D1610" s="29" t="s">
        <v>1073</v>
      </c>
      <c r="E1610" s="29"/>
    </row>
    <row r="1611" spans="1:5">
      <c r="A1611" s="29" t="s">
        <v>440</v>
      </c>
      <c r="B1611" s="29" t="s">
        <v>441</v>
      </c>
      <c r="C1611" s="29" t="s">
        <v>906</v>
      </c>
      <c r="D1611" s="29" t="s">
        <v>1073</v>
      </c>
      <c r="E1611" s="29"/>
    </row>
    <row r="1612" spans="1:5">
      <c r="A1612" s="29" t="s">
        <v>440</v>
      </c>
      <c r="B1612" s="29" t="s">
        <v>441</v>
      </c>
      <c r="C1612" s="29" t="s">
        <v>1096</v>
      </c>
      <c r="D1612" s="29" t="s">
        <v>1073</v>
      </c>
      <c r="E1612" s="29"/>
    </row>
    <row r="1613" spans="1:5">
      <c r="A1613" s="29" t="s">
        <v>440</v>
      </c>
      <c r="B1613" s="29" t="s">
        <v>441</v>
      </c>
      <c r="C1613" s="29" t="s">
        <v>1096</v>
      </c>
      <c r="D1613" s="29" t="s">
        <v>1074</v>
      </c>
      <c r="E1613" s="29"/>
    </row>
    <row r="1614" spans="1:5">
      <c r="A1614" s="29" t="s">
        <v>440</v>
      </c>
      <c r="B1614" s="29" t="s">
        <v>441</v>
      </c>
      <c r="C1614" s="29" t="s">
        <v>567</v>
      </c>
      <c r="D1614" s="29" t="s">
        <v>1073</v>
      </c>
      <c r="E1614" s="29"/>
    </row>
    <row r="1615" spans="1:5">
      <c r="A1615" s="29" t="s">
        <v>440</v>
      </c>
      <c r="B1615" s="29" t="s">
        <v>441</v>
      </c>
      <c r="C1615" s="29" t="s">
        <v>994</v>
      </c>
      <c r="D1615" s="29" t="s">
        <v>1093</v>
      </c>
      <c r="E1615" s="29"/>
    </row>
    <row r="1616" spans="1:5">
      <c r="A1616" s="29" t="s">
        <v>440</v>
      </c>
      <c r="B1616" s="29" t="s">
        <v>441</v>
      </c>
      <c r="C1616" s="29" t="s">
        <v>994</v>
      </c>
      <c r="D1616" s="29" t="s">
        <v>1074</v>
      </c>
      <c r="E1616" s="29"/>
    </row>
    <row r="1617" spans="1:5">
      <c r="A1617" s="29" t="s">
        <v>440</v>
      </c>
      <c r="B1617" s="29" t="s">
        <v>441</v>
      </c>
      <c r="C1617" s="29" t="s">
        <v>1094</v>
      </c>
      <c r="D1617" s="29" t="s">
        <v>1095</v>
      </c>
      <c r="E1617" s="29"/>
    </row>
    <row r="1618" spans="1:5">
      <c r="A1618" s="29" t="s">
        <v>440</v>
      </c>
      <c r="B1618" s="29" t="s">
        <v>441</v>
      </c>
      <c r="C1618" s="29" t="s">
        <v>1094</v>
      </c>
      <c r="D1618" s="29" t="s">
        <v>1093</v>
      </c>
      <c r="E1618" s="29"/>
    </row>
    <row r="1619" spans="1:5">
      <c r="A1619" s="29" t="s">
        <v>440</v>
      </c>
      <c r="B1619" s="29" t="s">
        <v>441</v>
      </c>
      <c r="C1619" s="29" t="s">
        <v>1011</v>
      </c>
      <c r="D1619" s="29" t="s">
        <v>1074</v>
      </c>
      <c r="E1619" s="29"/>
    </row>
    <row r="1620" spans="1:5">
      <c r="A1620" s="29" t="s">
        <v>442</v>
      </c>
      <c r="B1620" s="29" t="s">
        <v>443</v>
      </c>
      <c r="C1620" s="29" t="s">
        <v>1788</v>
      </c>
      <c r="D1620" s="29" t="s">
        <v>1074</v>
      </c>
      <c r="E1620" s="29"/>
    </row>
    <row r="1621" spans="1:5">
      <c r="A1621" s="29" t="s">
        <v>442</v>
      </c>
      <c r="B1621" s="29" t="s">
        <v>443</v>
      </c>
      <c r="C1621" s="29" t="s">
        <v>1789</v>
      </c>
      <c r="D1621" s="29" t="s">
        <v>1074</v>
      </c>
      <c r="E1621" s="29"/>
    </row>
    <row r="1622" spans="1:5">
      <c r="A1622" s="29" t="s">
        <v>442</v>
      </c>
      <c r="B1622" s="29" t="s">
        <v>443</v>
      </c>
      <c r="C1622" s="29" t="s">
        <v>1087</v>
      </c>
      <c r="D1622" s="29" t="s">
        <v>1073</v>
      </c>
      <c r="E1622" s="29"/>
    </row>
    <row r="1623" spans="1:5">
      <c r="A1623" s="29" t="s">
        <v>442</v>
      </c>
      <c r="B1623" s="29" t="s">
        <v>443</v>
      </c>
      <c r="C1623" s="29" t="s">
        <v>746</v>
      </c>
      <c r="D1623" s="29" t="s">
        <v>1074</v>
      </c>
      <c r="E1623" s="29"/>
    </row>
    <row r="1624" spans="1:5">
      <c r="A1624" s="29" t="s">
        <v>442</v>
      </c>
      <c r="B1624" s="29" t="s">
        <v>443</v>
      </c>
      <c r="C1624" s="29" t="s">
        <v>1086</v>
      </c>
      <c r="D1624" s="29" t="s">
        <v>1073</v>
      </c>
      <c r="E1624" s="29"/>
    </row>
    <row r="1625" spans="1:5">
      <c r="A1625" s="29" t="s">
        <v>442</v>
      </c>
      <c r="B1625" s="29" t="s">
        <v>443</v>
      </c>
      <c r="C1625" s="29" t="s">
        <v>913</v>
      </c>
      <c r="D1625" s="29" t="s">
        <v>1073</v>
      </c>
      <c r="E1625" s="29"/>
    </row>
    <row r="1626" spans="1:5">
      <c r="A1626" s="29" t="s">
        <v>442</v>
      </c>
      <c r="B1626" s="29" t="s">
        <v>443</v>
      </c>
      <c r="C1626" s="29" t="s">
        <v>976</v>
      </c>
      <c r="D1626" s="29" t="s">
        <v>1073</v>
      </c>
      <c r="E1626" s="29"/>
    </row>
    <row r="1627" spans="1:5">
      <c r="A1627" s="29" t="s">
        <v>442</v>
      </c>
      <c r="B1627" s="29" t="s">
        <v>443</v>
      </c>
      <c r="C1627" s="29" t="s">
        <v>1083</v>
      </c>
      <c r="D1627" s="29" t="s">
        <v>1073</v>
      </c>
      <c r="E1627" s="29"/>
    </row>
    <row r="1628" spans="1:5">
      <c r="A1628" s="29" t="s">
        <v>442</v>
      </c>
      <c r="B1628" s="29" t="s">
        <v>443</v>
      </c>
      <c r="C1628" s="29" t="s">
        <v>1081</v>
      </c>
      <c r="D1628" s="29" t="s">
        <v>1074</v>
      </c>
      <c r="E1628" s="29"/>
    </row>
    <row r="1629" spans="1:5">
      <c r="A1629" s="29" t="s">
        <v>444</v>
      </c>
      <c r="B1629" s="29" t="s">
        <v>445</v>
      </c>
      <c r="C1629" s="29" t="s">
        <v>687</v>
      </c>
      <c r="D1629" s="29" t="s">
        <v>1675</v>
      </c>
      <c r="E1629" s="29"/>
    </row>
    <row r="1630" spans="1:5">
      <c r="A1630" s="29" t="s">
        <v>444</v>
      </c>
      <c r="B1630" s="29" t="s">
        <v>445</v>
      </c>
      <c r="C1630" s="29" t="s">
        <v>1676</v>
      </c>
      <c r="D1630" s="29" t="s">
        <v>1080</v>
      </c>
      <c r="E1630" s="29"/>
    </row>
    <row r="1631" spans="1:5">
      <c r="A1631" s="29" t="s">
        <v>444</v>
      </c>
      <c r="B1631" s="29" t="s">
        <v>445</v>
      </c>
      <c r="C1631" s="29" t="s">
        <v>1665</v>
      </c>
      <c r="D1631" s="29" t="s">
        <v>1703</v>
      </c>
      <c r="E1631" s="29"/>
    </row>
    <row r="1632" spans="1:5">
      <c r="A1632" s="29" t="s">
        <v>444</v>
      </c>
      <c r="B1632" s="29" t="s">
        <v>445</v>
      </c>
      <c r="C1632" s="29" t="s">
        <v>733</v>
      </c>
      <c r="D1632" s="29" t="s">
        <v>1074</v>
      </c>
      <c r="E1632" s="29"/>
    </row>
    <row r="1633" spans="1:5">
      <c r="A1633" s="29" t="s">
        <v>444</v>
      </c>
      <c r="B1633" s="29" t="s">
        <v>445</v>
      </c>
      <c r="C1633" s="29" t="s">
        <v>551</v>
      </c>
      <c r="D1633" s="29" t="s">
        <v>1075</v>
      </c>
      <c r="E1633" s="29"/>
    </row>
    <row r="1634" spans="1:5">
      <c r="A1634" s="29" t="s">
        <v>444</v>
      </c>
      <c r="B1634" s="29" t="s">
        <v>445</v>
      </c>
      <c r="C1634" s="29" t="s">
        <v>813</v>
      </c>
      <c r="D1634" s="29" t="s">
        <v>1080</v>
      </c>
      <c r="E1634" s="29"/>
    </row>
    <row r="1635" spans="1:5">
      <c r="A1635" s="29" t="s">
        <v>444</v>
      </c>
      <c r="B1635" s="29" t="s">
        <v>445</v>
      </c>
      <c r="C1635" s="29" t="s">
        <v>819</v>
      </c>
      <c r="D1635" s="29" t="s">
        <v>1073</v>
      </c>
      <c r="E1635" s="29"/>
    </row>
    <row r="1636" spans="1:5">
      <c r="A1636" s="29" t="s">
        <v>444</v>
      </c>
      <c r="B1636" s="29" t="s">
        <v>445</v>
      </c>
      <c r="C1636" s="29" t="s">
        <v>819</v>
      </c>
      <c r="D1636" s="29" t="s">
        <v>1074</v>
      </c>
      <c r="E1636" s="29"/>
    </row>
    <row r="1637" spans="1:5">
      <c r="A1637" s="29" t="s">
        <v>446</v>
      </c>
      <c r="B1637" s="29" t="s">
        <v>447</v>
      </c>
      <c r="C1637" s="29" t="s">
        <v>1680</v>
      </c>
      <c r="D1637" s="29" t="s">
        <v>1681</v>
      </c>
      <c r="E1637" s="29"/>
    </row>
    <row r="1638" spans="1:5">
      <c r="A1638" s="29" t="s">
        <v>446</v>
      </c>
      <c r="B1638" s="29" t="s">
        <v>447</v>
      </c>
      <c r="C1638" s="29" t="s">
        <v>520</v>
      </c>
      <c r="D1638" s="29" t="s">
        <v>1075</v>
      </c>
      <c r="E1638" s="29"/>
    </row>
    <row r="1639" spans="1:5">
      <c r="A1639" s="29" t="s">
        <v>446</v>
      </c>
      <c r="B1639" s="29" t="s">
        <v>447</v>
      </c>
      <c r="C1639" s="29" t="s">
        <v>531</v>
      </c>
      <c r="D1639" s="29" t="s">
        <v>1074</v>
      </c>
      <c r="E1639" s="29"/>
    </row>
    <row r="1640" spans="1:5">
      <c r="A1640" s="29" t="s">
        <v>446</v>
      </c>
      <c r="B1640" s="29" t="s">
        <v>447</v>
      </c>
      <c r="C1640" s="29" t="s">
        <v>807</v>
      </c>
      <c r="D1640" s="29" t="s">
        <v>1077</v>
      </c>
      <c r="E1640" s="29"/>
    </row>
    <row r="1641" spans="1:5">
      <c r="A1641" s="29" t="s">
        <v>446</v>
      </c>
      <c r="B1641" s="29" t="s">
        <v>447</v>
      </c>
      <c r="C1641" s="29" t="s">
        <v>553</v>
      </c>
      <c r="D1641" s="29" t="s">
        <v>1075</v>
      </c>
      <c r="E1641" s="29"/>
    </row>
    <row r="1642" spans="1:5">
      <c r="A1642" s="29" t="s">
        <v>446</v>
      </c>
      <c r="B1642" s="29" t="s">
        <v>447</v>
      </c>
      <c r="C1642" s="29" t="s">
        <v>852</v>
      </c>
      <c r="D1642" s="29" t="s">
        <v>1074</v>
      </c>
      <c r="E1642" s="29"/>
    </row>
    <row r="1643" spans="1:5">
      <c r="A1643" s="29" t="s">
        <v>446</v>
      </c>
      <c r="B1643" s="29" t="s">
        <v>447</v>
      </c>
      <c r="C1643" s="29" t="s">
        <v>1007</v>
      </c>
      <c r="D1643" s="29" t="s">
        <v>1073</v>
      </c>
      <c r="E1643" s="29"/>
    </row>
  </sheetData>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46"/>
  <sheetViews>
    <sheetView workbookViewId="0">
      <selection activeCell="A10" sqref="A10"/>
    </sheetView>
  </sheetViews>
  <sheetFormatPr baseColWidth="10" defaultRowHeight="14" x14ac:dyDescent="0"/>
  <sheetData>
    <row r="1" spans="1:2">
      <c r="A1" s="44" t="s">
        <v>2259</v>
      </c>
      <c r="B1" s="44" t="s">
        <v>2049</v>
      </c>
    </row>
    <row r="2" spans="1:2">
      <c r="A2" s="20" t="s">
        <v>228</v>
      </c>
      <c r="B2" s="19"/>
    </row>
    <row r="3" spans="1:2">
      <c r="A3" s="20" t="s">
        <v>236</v>
      </c>
      <c r="B3" s="19"/>
    </row>
    <row r="4" spans="1:2">
      <c r="A4" s="20" t="s">
        <v>238</v>
      </c>
      <c r="B4" s="19"/>
    </row>
    <row r="5" spans="1:2">
      <c r="A5" s="20" t="s">
        <v>240</v>
      </c>
      <c r="B5" s="19"/>
    </row>
    <row r="6" spans="1:2">
      <c r="A6" s="20" t="s">
        <v>246</v>
      </c>
      <c r="B6" s="19"/>
    </row>
    <row r="7" spans="1:2">
      <c r="A7" s="20" t="s">
        <v>258</v>
      </c>
      <c r="B7" s="19"/>
    </row>
    <row r="8" spans="1:2">
      <c r="A8" s="20" t="s">
        <v>260</v>
      </c>
      <c r="B8" s="19"/>
    </row>
    <row r="9" spans="1:2">
      <c r="A9" s="20" t="s">
        <v>264</v>
      </c>
      <c r="B9" s="19">
        <v>6993</v>
      </c>
    </row>
    <row r="10" spans="1:2">
      <c r="A10" s="20" t="s">
        <v>274</v>
      </c>
      <c r="B10" s="19"/>
    </row>
    <row r="11" spans="1:2">
      <c r="A11" s="20" t="s">
        <v>282</v>
      </c>
      <c r="B11" s="19"/>
    </row>
    <row r="12" spans="1:2">
      <c r="A12" s="20" t="s">
        <v>284</v>
      </c>
      <c r="B12" s="19"/>
    </row>
    <row r="13" spans="1:2">
      <c r="A13" s="20" t="s">
        <v>290</v>
      </c>
      <c r="B13" s="19"/>
    </row>
    <row r="14" spans="1:2">
      <c r="A14" s="20" t="s">
        <v>292</v>
      </c>
      <c r="B14" s="19"/>
    </row>
    <row r="15" spans="1:2">
      <c r="A15" s="20" t="s">
        <v>298</v>
      </c>
      <c r="B15" s="19"/>
    </row>
    <row r="16" spans="1:2">
      <c r="A16" s="20" t="s">
        <v>310</v>
      </c>
      <c r="B16" s="19"/>
    </row>
    <row r="17" spans="1:2">
      <c r="A17" s="20" t="s">
        <v>320</v>
      </c>
      <c r="B17" s="19"/>
    </row>
    <row r="18" spans="1:2">
      <c r="A18" s="20" t="s">
        <v>324</v>
      </c>
      <c r="B18" s="19"/>
    </row>
    <row r="19" spans="1:2">
      <c r="A19" s="20" t="s">
        <v>328</v>
      </c>
      <c r="B19" s="19"/>
    </row>
    <row r="20" spans="1:2">
      <c r="A20" s="20" t="s">
        <v>330</v>
      </c>
      <c r="B20" s="19"/>
    </row>
    <row r="21" spans="1:2">
      <c r="A21" s="20" t="s">
        <v>340</v>
      </c>
      <c r="B21" s="19"/>
    </row>
    <row r="22" spans="1:2">
      <c r="A22" s="20" t="s">
        <v>342</v>
      </c>
      <c r="B22" s="19"/>
    </row>
    <row r="23" spans="1:2">
      <c r="A23" s="20" t="s">
        <v>346</v>
      </c>
      <c r="B23" s="19"/>
    </row>
    <row r="24" spans="1:2">
      <c r="A24" s="20" t="s">
        <v>348</v>
      </c>
      <c r="B24" s="19"/>
    </row>
    <row r="25" spans="1:2">
      <c r="A25" s="20" t="s">
        <v>358</v>
      </c>
      <c r="B25" s="19"/>
    </row>
    <row r="26" spans="1:2">
      <c r="A26" s="20" t="s">
        <v>360</v>
      </c>
      <c r="B26" s="19"/>
    </row>
    <row r="27" spans="1:2">
      <c r="A27" s="20" t="s">
        <v>366</v>
      </c>
      <c r="B27" s="19"/>
    </row>
    <row r="28" spans="1:2">
      <c r="A28" s="20" t="s">
        <v>372</v>
      </c>
      <c r="B28" s="19"/>
    </row>
    <row r="29" spans="1:2">
      <c r="A29" s="20" t="s">
        <v>374</v>
      </c>
      <c r="B29" s="19"/>
    </row>
    <row r="30" spans="1:2">
      <c r="A30" s="20" t="s">
        <v>382</v>
      </c>
      <c r="B30" s="19"/>
    </row>
    <row r="31" spans="1:2">
      <c r="A31" s="20" t="s">
        <v>388</v>
      </c>
      <c r="B31" s="19"/>
    </row>
    <row r="32" spans="1:2">
      <c r="A32" s="20" t="s">
        <v>390</v>
      </c>
      <c r="B32" s="19"/>
    </row>
    <row r="33" spans="1:2">
      <c r="A33" s="20" t="s">
        <v>394</v>
      </c>
      <c r="B33" s="19"/>
    </row>
    <row r="34" spans="1:2">
      <c r="A34" s="20" t="s">
        <v>398</v>
      </c>
      <c r="B34" s="19"/>
    </row>
    <row r="35" spans="1:2">
      <c r="A35" s="20" t="s">
        <v>402</v>
      </c>
      <c r="B35" s="19"/>
    </row>
    <row r="36" spans="1:2">
      <c r="A36" s="20" t="s">
        <v>406</v>
      </c>
      <c r="B36" s="19"/>
    </row>
    <row r="37" spans="1:2">
      <c r="A37" s="20" t="s">
        <v>408</v>
      </c>
      <c r="B37" s="19"/>
    </row>
    <row r="38" spans="1:2">
      <c r="A38" s="20" t="s">
        <v>410</v>
      </c>
      <c r="B38" s="19"/>
    </row>
    <row r="39" spans="1:2">
      <c r="A39" s="20" t="s">
        <v>420</v>
      </c>
      <c r="B39" s="19"/>
    </row>
    <row r="40" spans="1:2">
      <c r="A40" s="20" t="s">
        <v>424</v>
      </c>
      <c r="B40" s="19"/>
    </row>
    <row r="41" spans="1:2">
      <c r="A41" s="20" t="s">
        <v>428</v>
      </c>
      <c r="B41" s="19"/>
    </row>
    <row r="42" spans="1:2">
      <c r="A42" s="20" t="s">
        <v>432</v>
      </c>
      <c r="B42" s="19"/>
    </row>
    <row r="43" spans="1:2">
      <c r="A43" s="20" t="s">
        <v>436</v>
      </c>
      <c r="B43" s="19"/>
    </row>
    <row r="44" spans="1:2">
      <c r="A44" s="20" t="s">
        <v>438</v>
      </c>
      <c r="B44" s="19"/>
    </row>
    <row r="45" spans="1:2">
      <c r="A45" s="20" t="s">
        <v>444</v>
      </c>
      <c r="B45" s="19"/>
    </row>
    <row r="46" spans="1:2">
      <c r="A46" s="20" t="s">
        <v>446</v>
      </c>
      <c r="B46" s="19"/>
    </row>
  </sheetData>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107"/>
  <sheetViews>
    <sheetView workbookViewId="0"/>
  </sheetViews>
  <sheetFormatPr baseColWidth="10" defaultRowHeight="14" x14ac:dyDescent="0"/>
  <sheetData>
    <row r="1" spans="1:2">
      <c r="A1" s="44" t="s">
        <v>2261</v>
      </c>
      <c r="B1" s="44" t="s">
        <v>2257</v>
      </c>
    </row>
    <row r="2" spans="1:2">
      <c r="A2" s="20" t="s">
        <v>228</v>
      </c>
      <c r="B2" s="19"/>
    </row>
    <row r="3" spans="1:2">
      <c r="A3" s="20" t="s">
        <v>230</v>
      </c>
      <c r="B3" s="19"/>
    </row>
    <row r="4" spans="1:2">
      <c r="A4" s="20" t="s">
        <v>232</v>
      </c>
      <c r="B4" s="19"/>
    </row>
    <row r="5" spans="1:2">
      <c r="A5" s="20" t="s">
        <v>234</v>
      </c>
      <c r="B5" s="19"/>
    </row>
    <row r="6" spans="1:2">
      <c r="A6" s="20" t="s">
        <v>236</v>
      </c>
      <c r="B6" s="19"/>
    </row>
    <row r="7" spans="1:2">
      <c r="A7" s="20" t="s">
        <v>238</v>
      </c>
      <c r="B7" s="19"/>
    </row>
    <row r="8" spans="1:2">
      <c r="A8" s="20" t="s">
        <v>240</v>
      </c>
      <c r="B8" s="19"/>
    </row>
    <row r="9" spans="1:2">
      <c r="A9" s="20" t="s">
        <v>242</v>
      </c>
      <c r="B9" s="19"/>
    </row>
    <row r="10" spans="1:2">
      <c r="A10" s="20" t="s">
        <v>244</v>
      </c>
      <c r="B10" s="19"/>
    </row>
    <row r="11" spans="1:2">
      <c r="A11" s="20" t="s">
        <v>246</v>
      </c>
      <c r="B11" s="19">
        <v>159</v>
      </c>
    </row>
    <row r="12" spans="1:2">
      <c r="A12" s="20" t="s">
        <v>248</v>
      </c>
      <c r="B12" s="19"/>
    </row>
    <row r="13" spans="1:2">
      <c r="A13" s="20" t="s">
        <v>250</v>
      </c>
      <c r="B13" s="19">
        <v>7</v>
      </c>
    </row>
    <row r="14" spans="1:2">
      <c r="A14" s="20" t="s">
        <v>252</v>
      </c>
      <c r="B14" s="19"/>
    </row>
    <row r="15" spans="1:2">
      <c r="A15" s="20" t="s">
        <v>254</v>
      </c>
      <c r="B15" s="19"/>
    </row>
    <row r="16" spans="1:2">
      <c r="A16" s="20" t="s">
        <v>256</v>
      </c>
      <c r="B16" s="19"/>
    </row>
    <row r="17" spans="1:2">
      <c r="A17" s="20" t="s">
        <v>258</v>
      </c>
      <c r="B17" s="19"/>
    </row>
    <row r="18" spans="1:2">
      <c r="A18" s="20" t="s">
        <v>260</v>
      </c>
      <c r="B18" s="19"/>
    </row>
    <row r="19" spans="1:2">
      <c r="A19" s="20" t="s">
        <v>262</v>
      </c>
      <c r="B19" s="19"/>
    </row>
    <row r="20" spans="1:2">
      <c r="A20" s="20" t="s">
        <v>264</v>
      </c>
      <c r="B20" s="19"/>
    </row>
    <row r="21" spans="1:2">
      <c r="A21" s="20" t="s">
        <v>266</v>
      </c>
      <c r="B21" s="19"/>
    </row>
    <row r="22" spans="1:2">
      <c r="A22" s="20" t="s">
        <v>268</v>
      </c>
      <c r="B22" s="19"/>
    </row>
    <row r="23" spans="1:2">
      <c r="A23" s="20" t="s">
        <v>270</v>
      </c>
      <c r="B23" s="19"/>
    </row>
    <row r="24" spans="1:2">
      <c r="A24" s="20" t="s">
        <v>272</v>
      </c>
      <c r="B24" s="19"/>
    </row>
    <row r="25" spans="1:2">
      <c r="A25" s="20" t="s">
        <v>274</v>
      </c>
      <c r="B25" s="19">
        <v>2</v>
      </c>
    </row>
    <row r="26" spans="1:2">
      <c r="A26" s="20" t="s">
        <v>276</v>
      </c>
      <c r="B26" s="19"/>
    </row>
    <row r="27" spans="1:2">
      <c r="A27" s="20" t="s">
        <v>280</v>
      </c>
      <c r="B27" s="19"/>
    </row>
    <row r="28" spans="1:2">
      <c r="A28" s="20" t="s">
        <v>282</v>
      </c>
      <c r="B28" s="19"/>
    </row>
    <row r="29" spans="1:2">
      <c r="A29" s="20" t="s">
        <v>284</v>
      </c>
      <c r="B29" s="19"/>
    </row>
    <row r="30" spans="1:2">
      <c r="A30" s="20" t="s">
        <v>286</v>
      </c>
      <c r="B30" s="19"/>
    </row>
    <row r="31" spans="1:2">
      <c r="A31" s="20" t="s">
        <v>288</v>
      </c>
      <c r="B31" s="19"/>
    </row>
    <row r="32" spans="1:2">
      <c r="A32" s="20" t="s">
        <v>290</v>
      </c>
      <c r="B32" s="19">
        <v>2</v>
      </c>
    </row>
    <row r="33" spans="1:2">
      <c r="A33" s="20" t="s">
        <v>292</v>
      </c>
      <c r="B33" s="19"/>
    </row>
    <row r="34" spans="1:2">
      <c r="A34" s="20" t="s">
        <v>294</v>
      </c>
      <c r="B34" s="19"/>
    </row>
    <row r="35" spans="1:2">
      <c r="A35" s="20" t="s">
        <v>296</v>
      </c>
      <c r="B35" s="19"/>
    </row>
    <row r="36" spans="1:2">
      <c r="A36" s="20" t="s">
        <v>298</v>
      </c>
      <c r="B36" s="19"/>
    </row>
    <row r="37" spans="1:2">
      <c r="A37" s="20" t="s">
        <v>300</v>
      </c>
      <c r="B37" s="19"/>
    </row>
    <row r="38" spans="1:2">
      <c r="A38" s="20" t="s">
        <v>302</v>
      </c>
      <c r="B38" s="19">
        <v>108</v>
      </c>
    </row>
    <row r="39" spans="1:2">
      <c r="A39" s="20" t="s">
        <v>304</v>
      </c>
      <c r="B39" s="19"/>
    </row>
    <row r="40" spans="1:2">
      <c r="A40" s="20" t="s">
        <v>306</v>
      </c>
      <c r="B40" s="19"/>
    </row>
    <row r="41" spans="1:2">
      <c r="A41" s="20" t="s">
        <v>310</v>
      </c>
      <c r="B41" s="19"/>
    </row>
    <row r="42" spans="1:2">
      <c r="A42" s="20" t="s">
        <v>312</v>
      </c>
      <c r="B42" s="19">
        <v>1</v>
      </c>
    </row>
    <row r="43" spans="1:2">
      <c r="A43" s="20" t="s">
        <v>314</v>
      </c>
      <c r="B43" s="19"/>
    </row>
    <row r="44" spans="1:2">
      <c r="A44" s="20" t="s">
        <v>316</v>
      </c>
      <c r="B44" s="19"/>
    </row>
    <row r="45" spans="1:2">
      <c r="A45" s="20" t="s">
        <v>318</v>
      </c>
      <c r="B45" s="19"/>
    </row>
    <row r="46" spans="1:2">
      <c r="A46" s="20" t="s">
        <v>320</v>
      </c>
      <c r="B46" s="19">
        <v>2</v>
      </c>
    </row>
    <row r="47" spans="1:2">
      <c r="A47" s="20" t="s">
        <v>322</v>
      </c>
      <c r="B47" s="19"/>
    </row>
    <row r="48" spans="1:2">
      <c r="A48" s="20" t="s">
        <v>324</v>
      </c>
      <c r="B48" s="19"/>
    </row>
    <row r="49" spans="1:2">
      <c r="A49" s="20" t="s">
        <v>326</v>
      </c>
      <c r="B49" s="19"/>
    </row>
    <row r="50" spans="1:2">
      <c r="A50" s="20" t="s">
        <v>328</v>
      </c>
      <c r="B50" s="19"/>
    </row>
    <row r="51" spans="1:2">
      <c r="A51" s="20" t="s">
        <v>330</v>
      </c>
      <c r="B51" s="19">
        <v>30</v>
      </c>
    </row>
    <row r="52" spans="1:2">
      <c r="A52" s="20" t="s">
        <v>332</v>
      </c>
      <c r="B52" s="19"/>
    </row>
    <row r="53" spans="1:2">
      <c r="A53" s="20" t="s">
        <v>334</v>
      </c>
      <c r="B53" s="19"/>
    </row>
    <row r="54" spans="1:2">
      <c r="A54" s="20" t="s">
        <v>336</v>
      </c>
      <c r="B54" s="19"/>
    </row>
    <row r="55" spans="1:2">
      <c r="A55" s="20" t="s">
        <v>338</v>
      </c>
      <c r="B55" s="19"/>
    </row>
    <row r="56" spans="1:2">
      <c r="A56" s="20" t="s">
        <v>340</v>
      </c>
      <c r="B56" s="19"/>
    </row>
    <row r="57" spans="1:2">
      <c r="A57" s="20" t="s">
        <v>342</v>
      </c>
      <c r="B57" s="19"/>
    </row>
    <row r="58" spans="1:2">
      <c r="A58" s="20" t="s">
        <v>344</v>
      </c>
      <c r="B58" s="19"/>
    </row>
    <row r="59" spans="1:2">
      <c r="A59" s="20" t="s">
        <v>346</v>
      </c>
      <c r="B59" s="19"/>
    </row>
    <row r="60" spans="1:2">
      <c r="A60" s="20" t="s">
        <v>348</v>
      </c>
      <c r="B60" s="19"/>
    </row>
    <row r="61" spans="1:2">
      <c r="A61" s="20" t="s">
        <v>350</v>
      </c>
      <c r="B61" s="19"/>
    </row>
    <row r="62" spans="1:2">
      <c r="A62" s="20" t="s">
        <v>352</v>
      </c>
      <c r="B62" s="19"/>
    </row>
    <row r="63" spans="1:2">
      <c r="A63" s="20" t="s">
        <v>354</v>
      </c>
      <c r="B63" s="19"/>
    </row>
    <row r="64" spans="1:2">
      <c r="A64" s="20" t="s">
        <v>356</v>
      </c>
      <c r="B64" s="19"/>
    </row>
    <row r="65" spans="1:2">
      <c r="A65" s="20" t="s">
        <v>358</v>
      </c>
      <c r="B65" s="19"/>
    </row>
    <row r="66" spans="1:2">
      <c r="A66" s="20" t="s">
        <v>360</v>
      </c>
      <c r="B66" s="19"/>
    </row>
    <row r="67" spans="1:2">
      <c r="A67" s="20" t="s">
        <v>362</v>
      </c>
      <c r="B67" s="19"/>
    </row>
    <row r="68" spans="1:2">
      <c r="A68" s="20" t="s">
        <v>364</v>
      </c>
      <c r="B68" s="19"/>
    </row>
    <row r="69" spans="1:2">
      <c r="A69" s="20" t="s">
        <v>366</v>
      </c>
      <c r="B69" s="19"/>
    </row>
    <row r="70" spans="1:2">
      <c r="A70" s="20" t="s">
        <v>370</v>
      </c>
      <c r="B70" s="19"/>
    </row>
    <row r="71" spans="1:2">
      <c r="A71" s="20" t="s">
        <v>374</v>
      </c>
      <c r="B71" s="19"/>
    </row>
    <row r="72" spans="1:2">
      <c r="A72" s="20" t="s">
        <v>376</v>
      </c>
      <c r="B72" s="19"/>
    </row>
    <row r="73" spans="1:2">
      <c r="A73" s="20" t="s">
        <v>378</v>
      </c>
      <c r="B73" s="19"/>
    </row>
    <row r="74" spans="1:2">
      <c r="A74" s="20" t="s">
        <v>380</v>
      </c>
      <c r="B74" s="19"/>
    </row>
    <row r="75" spans="1:2">
      <c r="A75" s="20" t="s">
        <v>382</v>
      </c>
      <c r="B75" s="19"/>
    </row>
    <row r="76" spans="1:2">
      <c r="A76" s="20" t="s">
        <v>384</v>
      </c>
      <c r="B76" s="19"/>
    </row>
    <row r="77" spans="1:2">
      <c r="A77" s="20" t="s">
        <v>386</v>
      </c>
      <c r="B77" s="19"/>
    </row>
    <row r="78" spans="1:2">
      <c r="A78" s="20" t="s">
        <v>388</v>
      </c>
      <c r="B78" s="19">
        <v>930</v>
      </c>
    </row>
    <row r="79" spans="1:2">
      <c r="A79" s="20" t="s">
        <v>390</v>
      </c>
      <c r="B79" s="19"/>
    </row>
    <row r="80" spans="1:2">
      <c r="A80" s="20" t="s">
        <v>392</v>
      </c>
      <c r="B80" s="19"/>
    </row>
    <row r="81" spans="1:2">
      <c r="A81" s="20" t="s">
        <v>394</v>
      </c>
      <c r="B81" s="19"/>
    </row>
    <row r="82" spans="1:2">
      <c r="A82" s="20" t="s">
        <v>396</v>
      </c>
      <c r="B82" s="19"/>
    </row>
    <row r="83" spans="1:2">
      <c r="A83" s="20" t="s">
        <v>398</v>
      </c>
      <c r="B83" s="19"/>
    </row>
    <row r="84" spans="1:2">
      <c r="A84" s="20" t="s">
        <v>400</v>
      </c>
      <c r="B84" s="19"/>
    </row>
    <row r="85" spans="1:2">
      <c r="A85" s="20" t="s">
        <v>402</v>
      </c>
      <c r="B85" s="19"/>
    </row>
    <row r="86" spans="1:2">
      <c r="A86" s="20" t="s">
        <v>404</v>
      </c>
      <c r="B86" s="19"/>
    </row>
    <row r="87" spans="1:2">
      <c r="A87" s="20" t="s">
        <v>406</v>
      </c>
      <c r="B87" s="19">
        <v>1</v>
      </c>
    </row>
    <row r="88" spans="1:2">
      <c r="A88" s="20" t="s">
        <v>408</v>
      </c>
      <c r="B88" s="19"/>
    </row>
    <row r="89" spans="1:2">
      <c r="A89" s="20" t="s">
        <v>410</v>
      </c>
      <c r="B89" s="19"/>
    </row>
    <row r="90" spans="1:2">
      <c r="A90" s="20" t="s">
        <v>412</v>
      </c>
      <c r="B90" s="19"/>
    </row>
    <row r="91" spans="1:2">
      <c r="A91" s="20" t="s">
        <v>414</v>
      </c>
      <c r="B91" s="19"/>
    </row>
    <row r="92" spans="1:2">
      <c r="A92" s="20" t="s">
        <v>416</v>
      </c>
      <c r="B92" s="19"/>
    </row>
    <row r="93" spans="1:2">
      <c r="A93" s="20" t="s">
        <v>418</v>
      </c>
      <c r="B93" s="19"/>
    </row>
    <row r="94" spans="1:2">
      <c r="A94" s="20" t="s">
        <v>420</v>
      </c>
      <c r="B94" s="19">
        <v>3</v>
      </c>
    </row>
    <row r="95" spans="1:2">
      <c r="A95" s="20" t="s">
        <v>422</v>
      </c>
      <c r="B95" s="19"/>
    </row>
    <row r="96" spans="1:2">
      <c r="A96" s="20" t="s">
        <v>424</v>
      </c>
      <c r="B96" s="19"/>
    </row>
    <row r="97" spans="1:2">
      <c r="A97" s="20" t="s">
        <v>426</v>
      </c>
      <c r="B97" s="19">
        <v>4</v>
      </c>
    </row>
    <row r="98" spans="1:2">
      <c r="A98" s="20" t="s">
        <v>428</v>
      </c>
      <c r="B98" s="19"/>
    </row>
    <row r="99" spans="1:2">
      <c r="A99" s="20" t="s">
        <v>430</v>
      </c>
      <c r="B99" s="19"/>
    </row>
    <row r="100" spans="1:2">
      <c r="A100" s="20" t="s">
        <v>432</v>
      </c>
      <c r="B100" s="19"/>
    </row>
    <row r="101" spans="1:2">
      <c r="A101" s="20" t="s">
        <v>434</v>
      </c>
      <c r="B101" s="19">
        <v>46</v>
      </c>
    </row>
    <row r="102" spans="1:2">
      <c r="A102" s="20" t="s">
        <v>436</v>
      </c>
      <c r="B102" s="19"/>
    </row>
    <row r="103" spans="1:2">
      <c r="A103" s="20" t="s">
        <v>438</v>
      </c>
      <c r="B103" s="19"/>
    </row>
    <row r="104" spans="1:2">
      <c r="A104" s="20" t="s">
        <v>440</v>
      </c>
      <c r="B104" s="19"/>
    </row>
    <row r="105" spans="1:2">
      <c r="A105" s="20" t="s">
        <v>442</v>
      </c>
      <c r="B105" s="19"/>
    </row>
    <row r="106" spans="1:2">
      <c r="A106" s="20" t="s">
        <v>444</v>
      </c>
      <c r="B106" s="19"/>
    </row>
    <row r="107" spans="1:2">
      <c r="A107" s="20" t="s">
        <v>446</v>
      </c>
      <c r="B107" s="19"/>
    </row>
  </sheetData>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46"/>
  <sheetViews>
    <sheetView workbookViewId="0"/>
  </sheetViews>
  <sheetFormatPr baseColWidth="10" defaultRowHeight="14" x14ac:dyDescent="0"/>
  <sheetData>
    <row r="1" spans="1:2">
      <c r="A1" s="44" t="s">
        <v>2259</v>
      </c>
      <c r="B1" s="44" t="s">
        <v>2049</v>
      </c>
    </row>
    <row r="2" spans="1:2">
      <c r="A2" s="20" t="s">
        <v>228</v>
      </c>
      <c r="B2" s="19"/>
    </row>
    <row r="3" spans="1:2">
      <c r="A3" s="20" t="s">
        <v>236</v>
      </c>
      <c r="B3" s="19"/>
    </row>
    <row r="4" spans="1:2">
      <c r="A4" s="20" t="s">
        <v>238</v>
      </c>
      <c r="B4" s="19"/>
    </row>
    <row r="5" spans="1:2">
      <c r="A5" s="20" t="s">
        <v>240</v>
      </c>
      <c r="B5" s="19"/>
    </row>
    <row r="6" spans="1:2">
      <c r="A6" s="20" t="s">
        <v>246</v>
      </c>
      <c r="B6" s="19"/>
    </row>
    <row r="7" spans="1:2">
      <c r="A7" s="20" t="s">
        <v>258</v>
      </c>
      <c r="B7" s="19"/>
    </row>
    <row r="8" spans="1:2">
      <c r="A8" s="20" t="s">
        <v>260</v>
      </c>
      <c r="B8" s="19"/>
    </row>
    <row r="9" spans="1:2">
      <c r="A9" s="20" t="s">
        <v>264</v>
      </c>
      <c r="B9" s="19"/>
    </row>
    <row r="10" spans="1:2">
      <c r="A10" s="20" t="s">
        <v>274</v>
      </c>
      <c r="B10" s="19"/>
    </row>
    <row r="11" spans="1:2">
      <c r="A11" s="20" t="s">
        <v>282</v>
      </c>
      <c r="B11" s="19"/>
    </row>
    <row r="12" spans="1:2">
      <c r="A12" s="20" t="s">
        <v>284</v>
      </c>
      <c r="B12" s="19"/>
    </row>
    <row r="13" spans="1:2">
      <c r="A13" s="20" t="s">
        <v>290</v>
      </c>
      <c r="B13" s="19"/>
    </row>
    <row r="14" spans="1:2">
      <c r="A14" s="20" t="s">
        <v>292</v>
      </c>
      <c r="B14" s="19"/>
    </row>
    <row r="15" spans="1:2">
      <c r="A15" s="20" t="s">
        <v>298</v>
      </c>
      <c r="B15" s="19"/>
    </row>
    <row r="16" spans="1:2">
      <c r="A16" s="20" t="s">
        <v>310</v>
      </c>
      <c r="B16" s="19"/>
    </row>
    <row r="17" spans="1:2">
      <c r="A17" s="20" t="s">
        <v>320</v>
      </c>
      <c r="B17" s="19"/>
    </row>
    <row r="18" spans="1:2">
      <c r="A18" s="20" t="s">
        <v>324</v>
      </c>
      <c r="B18" s="19"/>
    </row>
    <row r="19" spans="1:2">
      <c r="A19" s="20" t="s">
        <v>328</v>
      </c>
      <c r="B19" s="19"/>
    </row>
    <row r="20" spans="1:2">
      <c r="A20" s="20" t="s">
        <v>330</v>
      </c>
      <c r="B20" s="19"/>
    </row>
    <row r="21" spans="1:2">
      <c r="A21" s="20" t="s">
        <v>340</v>
      </c>
      <c r="B21" s="19"/>
    </row>
    <row r="22" spans="1:2">
      <c r="A22" s="20" t="s">
        <v>342</v>
      </c>
      <c r="B22" s="19"/>
    </row>
    <row r="23" spans="1:2">
      <c r="A23" s="20" t="s">
        <v>346</v>
      </c>
      <c r="B23" s="19"/>
    </row>
    <row r="24" spans="1:2">
      <c r="A24" s="20" t="s">
        <v>348</v>
      </c>
      <c r="B24" s="19"/>
    </row>
    <row r="25" spans="1:2">
      <c r="A25" s="20" t="s">
        <v>358</v>
      </c>
      <c r="B25" s="19"/>
    </row>
    <row r="26" spans="1:2">
      <c r="A26" s="20" t="s">
        <v>360</v>
      </c>
      <c r="B26" s="19"/>
    </row>
    <row r="27" spans="1:2">
      <c r="A27" s="20" t="s">
        <v>366</v>
      </c>
      <c r="B27" s="19"/>
    </row>
    <row r="28" spans="1:2">
      <c r="A28" s="20" t="s">
        <v>372</v>
      </c>
      <c r="B28" s="19"/>
    </row>
    <row r="29" spans="1:2">
      <c r="A29" s="20" t="s">
        <v>374</v>
      </c>
      <c r="B29" s="19"/>
    </row>
    <row r="30" spans="1:2">
      <c r="A30" s="20" t="s">
        <v>382</v>
      </c>
      <c r="B30" s="19"/>
    </row>
    <row r="31" spans="1:2">
      <c r="A31" s="20" t="s">
        <v>388</v>
      </c>
      <c r="B31" s="19"/>
    </row>
    <row r="32" spans="1:2">
      <c r="A32" s="20" t="s">
        <v>390</v>
      </c>
      <c r="B32" s="19"/>
    </row>
    <row r="33" spans="1:2">
      <c r="A33" s="20" t="s">
        <v>394</v>
      </c>
      <c r="B33" s="19"/>
    </row>
    <row r="34" spans="1:2">
      <c r="A34" s="20" t="s">
        <v>398</v>
      </c>
      <c r="B34" s="19"/>
    </row>
    <row r="35" spans="1:2">
      <c r="A35" s="20" t="s">
        <v>402</v>
      </c>
      <c r="B35" s="19"/>
    </row>
    <row r="36" spans="1:2">
      <c r="A36" s="20" t="s">
        <v>406</v>
      </c>
      <c r="B36" s="19"/>
    </row>
    <row r="37" spans="1:2">
      <c r="A37" s="20" t="s">
        <v>408</v>
      </c>
      <c r="B37" s="19"/>
    </row>
    <row r="38" spans="1:2">
      <c r="A38" s="20" t="s">
        <v>410</v>
      </c>
      <c r="B38" s="19"/>
    </row>
    <row r="39" spans="1:2">
      <c r="A39" s="20" t="s">
        <v>420</v>
      </c>
      <c r="B39" s="19"/>
    </row>
    <row r="40" spans="1:2">
      <c r="A40" s="20" t="s">
        <v>424</v>
      </c>
      <c r="B40" s="19"/>
    </row>
    <row r="41" spans="1:2">
      <c r="A41" s="20" t="s">
        <v>428</v>
      </c>
      <c r="B41" s="19"/>
    </row>
    <row r="42" spans="1:2">
      <c r="A42" s="20" t="s">
        <v>432</v>
      </c>
      <c r="B42" s="19"/>
    </row>
    <row r="43" spans="1:2">
      <c r="A43" s="20" t="s">
        <v>436</v>
      </c>
      <c r="B43" s="19"/>
    </row>
    <row r="44" spans="1:2">
      <c r="A44" s="20" t="s">
        <v>438</v>
      </c>
      <c r="B44" s="19"/>
    </row>
    <row r="45" spans="1:2">
      <c r="A45" s="20" t="s">
        <v>444</v>
      </c>
      <c r="B45" s="19"/>
    </row>
    <row r="46" spans="1:2">
      <c r="A46" s="20" t="s">
        <v>446</v>
      </c>
      <c r="B46" s="19"/>
    </row>
  </sheetData>
  <pageMargins left="0.75" right="0.75" top="1" bottom="1" header="0.5" footer="0.5"/>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CB173"/>
  <sheetViews>
    <sheetView zoomScale="85" zoomScaleNormal="85" zoomScalePageLayoutView="85" workbookViewId="0">
      <pane xSplit="2" ySplit="22" topLeftCell="C143"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x14ac:dyDescent="0"/>
  <cols>
    <col min="2" max="2" width="19.5" customWidth="1"/>
    <col min="3" max="3" width="6.1640625" customWidth="1"/>
    <col min="13" max="13" width="21.1640625" customWidth="1"/>
  </cols>
  <sheetData>
    <row r="1" spans="2:19" ht="7.25" customHeight="1"/>
    <row r="2" spans="2:19" ht="34.25" customHeight="1">
      <c r="B2" s="5" t="s">
        <v>16</v>
      </c>
      <c r="C2" s="165" t="s">
        <v>1832</v>
      </c>
      <c r="D2" s="165"/>
      <c r="E2" s="165"/>
      <c r="F2" s="165"/>
      <c r="G2" s="165"/>
      <c r="H2" s="165"/>
      <c r="I2" s="165"/>
      <c r="J2" s="165"/>
      <c r="K2" s="165"/>
      <c r="L2" s="165"/>
      <c r="M2" s="51"/>
      <c r="N2" s="78" t="s">
        <v>2018</v>
      </c>
    </row>
    <row r="3" spans="2:19">
      <c r="B3" s="5" t="s">
        <v>17</v>
      </c>
      <c r="C3" s="158" t="s">
        <v>461</v>
      </c>
      <c r="D3" s="158"/>
      <c r="E3" s="158"/>
      <c r="F3" s="158"/>
      <c r="G3" s="158"/>
      <c r="H3" s="158"/>
      <c r="I3" s="158"/>
      <c r="J3" s="158"/>
      <c r="K3" s="158"/>
      <c r="L3" s="158"/>
      <c r="M3" s="51"/>
      <c r="N3" s="86" t="s">
        <v>2012</v>
      </c>
      <c r="O3" s="87">
        <v>23</v>
      </c>
      <c r="P3" s="88" t="s">
        <v>2013</v>
      </c>
      <c r="Q3" s="87">
        <v>42</v>
      </c>
      <c r="R3" s="89" t="s">
        <v>2017</v>
      </c>
      <c r="S3" s="90">
        <v>0.54761904761904767</v>
      </c>
    </row>
    <row r="4" spans="2:19" ht="14.5" customHeight="1">
      <c r="B4" s="5" t="s">
        <v>27</v>
      </c>
      <c r="C4" s="160" t="s">
        <v>181</v>
      </c>
      <c r="D4" s="161"/>
      <c r="E4" s="161"/>
      <c r="F4" s="161"/>
      <c r="G4" s="162"/>
      <c r="H4" s="152" t="s">
        <v>2010</v>
      </c>
      <c r="I4" s="153"/>
      <c r="J4" s="153"/>
      <c r="K4" s="154"/>
      <c r="L4" s="77" t="s">
        <v>2011</v>
      </c>
      <c r="M4" s="51"/>
      <c r="N4" s="81" t="s">
        <v>2014</v>
      </c>
      <c r="O4" s="82" t="s">
        <v>1795</v>
      </c>
      <c r="P4" s="81" t="s">
        <v>2015</v>
      </c>
      <c r="Q4" s="82" t="s">
        <v>1795</v>
      </c>
      <c r="R4" s="81" t="s">
        <v>2016</v>
      </c>
      <c r="S4" s="82" t="s">
        <v>1795</v>
      </c>
    </row>
    <row r="5" spans="2:19" ht="29" customHeight="1">
      <c r="B5" s="5" t="s">
        <v>199</v>
      </c>
      <c r="C5" s="159"/>
      <c r="D5" s="159"/>
      <c r="E5" s="159"/>
      <c r="F5" s="159"/>
      <c r="G5" s="159"/>
      <c r="H5" s="159"/>
      <c r="I5" s="159"/>
      <c r="J5" s="159"/>
      <c r="K5" s="159"/>
      <c r="L5" s="159"/>
      <c r="M5" s="51"/>
      <c r="N5" s="91">
        <v>5</v>
      </c>
      <c r="O5" s="84">
        <v>21.739130434782609</v>
      </c>
      <c r="P5" s="91">
        <v>14</v>
      </c>
      <c r="Q5" s="84">
        <v>60.869565217391312</v>
      </c>
      <c r="R5" s="91">
        <v>4</v>
      </c>
      <c r="S5" s="84">
        <v>17.391304347826086</v>
      </c>
    </row>
    <row r="6" spans="2:19" ht="43.25" customHeight="1">
      <c r="B6" s="5" t="s">
        <v>18</v>
      </c>
      <c r="C6" s="159" t="s">
        <v>1932</v>
      </c>
      <c r="D6" s="159"/>
      <c r="E6" s="159"/>
      <c r="F6" s="159"/>
      <c r="G6" s="159"/>
      <c r="H6" s="159"/>
      <c r="I6" s="159"/>
      <c r="J6" s="159"/>
      <c r="K6" s="159"/>
      <c r="L6" s="159"/>
      <c r="M6" s="51"/>
      <c r="Q6" s="20"/>
    </row>
    <row r="7" spans="2:19" ht="29" customHeight="1">
      <c r="B7" s="6" t="s">
        <v>19</v>
      </c>
      <c r="C7" s="167" t="s">
        <v>1931</v>
      </c>
      <c r="D7" s="168"/>
      <c r="E7" s="168"/>
      <c r="F7" s="168"/>
      <c r="G7" s="168"/>
      <c r="H7" s="168"/>
      <c r="I7" s="168"/>
      <c r="J7" s="168"/>
      <c r="K7" s="168"/>
      <c r="L7" s="168"/>
    </row>
    <row r="8" spans="2:19">
      <c r="B8" s="6" t="s">
        <v>20</v>
      </c>
      <c r="C8" s="131" t="s">
        <v>1795</v>
      </c>
      <c r="D8" s="131"/>
      <c r="E8" s="131"/>
      <c r="F8" s="131"/>
      <c r="G8" s="131"/>
      <c r="H8" s="131"/>
      <c r="I8" s="131"/>
      <c r="J8" s="131"/>
      <c r="K8" s="131"/>
      <c r="L8" s="131"/>
    </row>
    <row r="9" spans="2:19" ht="41" customHeight="1">
      <c r="B9" s="6" t="s">
        <v>29</v>
      </c>
      <c r="C9" s="131" t="s">
        <v>1802</v>
      </c>
      <c r="D9" s="131"/>
      <c r="E9" s="131"/>
      <c r="F9" s="131"/>
      <c r="G9" s="131"/>
      <c r="H9" s="131"/>
      <c r="I9" s="131"/>
      <c r="J9" s="131"/>
      <c r="K9" s="131"/>
      <c r="L9" s="131"/>
    </row>
    <row r="10" spans="2:19">
      <c r="B10" s="6" t="s">
        <v>21</v>
      </c>
      <c r="C10" s="137"/>
      <c r="D10" s="137"/>
      <c r="E10" s="137"/>
      <c r="F10" s="137"/>
      <c r="G10" s="137"/>
      <c r="H10" s="137"/>
      <c r="I10" s="137"/>
      <c r="J10" s="137"/>
      <c r="K10" s="137"/>
      <c r="L10" s="137"/>
    </row>
    <row r="11" spans="2:19" ht="28">
      <c r="B11" s="6" t="s">
        <v>22</v>
      </c>
      <c r="C11" s="135"/>
      <c r="D11" s="135"/>
      <c r="E11" s="135"/>
      <c r="F11" s="135"/>
      <c r="G11" s="135"/>
      <c r="H11" s="135"/>
      <c r="I11" s="135"/>
      <c r="J11" s="135"/>
      <c r="K11" s="135"/>
      <c r="L11" s="135"/>
    </row>
    <row r="12" spans="2:19">
      <c r="B12" s="6" t="s">
        <v>23</v>
      </c>
      <c r="C12" s="166">
        <v>2014</v>
      </c>
      <c r="D12" s="166"/>
      <c r="E12" s="166"/>
      <c r="F12" s="166"/>
      <c r="G12" s="166"/>
      <c r="H12" s="166"/>
      <c r="I12" s="166"/>
      <c r="J12" s="166"/>
      <c r="K12" s="166"/>
      <c r="L12" s="166"/>
    </row>
    <row r="13" spans="2:19">
      <c r="B13" s="6" t="s">
        <v>30</v>
      </c>
      <c r="C13" s="137"/>
      <c r="D13" s="137"/>
      <c r="E13" s="137"/>
      <c r="F13" s="137"/>
      <c r="G13" s="137"/>
      <c r="H13" s="137"/>
      <c r="I13" s="137"/>
      <c r="J13" s="137"/>
      <c r="K13" s="137"/>
      <c r="L13" s="137"/>
    </row>
    <row r="14" spans="2:19">
      <c r="B14" s="6" t="s">
        <v>24</v>
      </c>
      <c r="C14" s="135"/>
      <c r="D14" s="135"/>
      <c r="E14" s="135"/>
      <c r="F14" s="135"/>
      <c r="G14" s="135"/>
      <c r="H14" s="135"/>
      <c r="I14" s="135"/>
      <c r="J14" s="135"/>
      <c r="K14" s="135"/>
      <c r="L14" s="135"/>
    </row>
    <row r="15" spans="2:19">
      <c r="B15" s="7" t="s">
        <v>14</v>
      </c>
      <c r="C15" s="139">
        <v>44330</v>
      </c>
      <c r="D15" s="139"/>
      <c r="E15" s="139"/>
      <c r="F15" s="139"/>
      <c r="G15" s="139"/>
      <c r="H15" s="139"/>
      <c r="I15" s="139"/>
      <c r="J15" s="139"/>
      <c r="K15" s="139"/>
      <c r="L15" s="139"/>
    </row>
    <row r="16" spans="2:19">
      <c r="B16" s="7" t="s">
        <v>25</v>
      </c>
      <c r="C16" s="140"/>
      <c r="D16" s="140"/>
      <c r="E16" s="140"/>
      <c r="F16" s="140"/>
      <c r="G16" s="140"/>
      <c r="H16" s="140"/>
      <c r="I16" s="140"/>
      <c r="J16" s="140"/>
      <c r="K16" s="140"/>
      <c r="L16" s="140"/>
    </row>
    <row r="17" spans="1:80">
      <c r="B17" s="7" t="s">
        <v>26</v>
      </c>
      <c r="C17" s="140"/>
      <c r="D17" s="140"/>
      <c r="E17" s="140"/>
      <c r="F17" s="140"/>
      <c r="G17" s="140"/>
      <c r="H17" s="140"/>
      <c r="I17" s="140"/>
      <c r="J17" s="140"/>
      <c r="K17" s="140"/>
      <c r="L17" s="140"/>
    </row>
    <row r="18" spans="1:80">
      <c r="B18" s="7" t="s">
        <v>15</v>
      </c>
      <c r="C18" s="142"/>
      <c r="D18" s="142"/>
      <c r="E18" s="142"/>
      <c r="F18" s="142"/>
      <c r="G18" s="142"/>
      <c r="H18" s="142"/>
      <c r="I18" s="142"/>
      <c r="J18" s="142"/>
      <c r="K18" s="142"/>
      <c r="L18" s="142"/>
    </row>
    <row r="19" spans="1:80">
      <c r="B19" s="6" t="s">
        <v>180</v>
      </c>
      <c r="C19" s="135" t="s">
        <v>1935</v>
      </c>
      <c r="D19" s="135"/>
      <c r="E19" s="135"/>
      <c r="F19" s="135"/>
      <c r="G19" s="135"/>
      <c r="H19" s="135"/>
      <c r="I19" s="135"/>
      <c r="J19" s="135"/>
      <c r="K19" s="135"/>
      <c r="L19" s="135"/>
    </row>
    <row r="20" spans="1:80" s="9" customFormat="1" ht="10.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J23">
        <v>86.7</v>
      </c>
    </row>
    <row r="24" spans="1:80">
      <c r="A24">
        <v>2</v>
      </c>
      <c r="B24" t="s">
        <v>71</v>
      </c>
      <c r="J24">
        <v>61.7</v>
      </c>
    </row>
    <row r="25" spans="1:80">
      <c r="A25">
        <v>3</v>
      </c>
      <c r="B25" t="s">
        <v>142</v>
      </c>
      <c r="J25">
        <v>91.9</v>
      </c>
    </row>
    <row r="26" spans="1:80">
      <c r="A26">
        <v>4</v>
      </c>
      <c r="B26" t="s">
        <v>119</v>
      </c>
      <c r="J26">
        <v>82.4</v>
      </c>
    </row>
    <row r="27" spans="1:80">
      <c r="A27">
        <v>5</v>
      </c>
      <c r="B27" t="s">
        <v>88</v>
      </c>
      <c r="J27">
        <v>85.3</v>
      </c>
    </row>
    <row r="28" spans="1:80">
      <c r="A28">
        <v>6</v>
      </c>
      <c r="B28" t="s">
        <v>112</v>
      </c>
      <c r="J28">
        <v>77.599999999999994</v>
      </c>
    </row>
    <row r="29" spans="1:80">
      <c r="A29">
        <v>7</v>
      </c>
      <c r="B29" t="s">
        <v>89</v>
      </c>
      <c r="J29">
        <v>86.5</v>
      </c>
    </row>
    <row r="30" spans="1:80">
      <c r="A30">
        <v>8</v>
      </c>
      <c r="B30" t="s">
        <v>102</v>
      </c>
      <c r="J30">
        <v>86.2</v>
      </c>
    </row>
    <row r="31" spans="1:80">
      <c r="A31">
        <v>9</v>
      </c>
      <c r="B31" s="8" t="s">
        <v>32</v>
      </c>
      <c r="J31">
        <v>88.8</v>
      </c>
    </row>
    <row r="32" spans="1:80">
      <c r="A32">
        <v>10</v>
      </c>
      <c r="B32" t="s">
        <v>33</v>
      </c>
      <c r="J32">
        <v>87.1</v>
      </c>
    </row>
    <row r="33" spans="1:10">
      <c r="A33">
        <v>11</v>
      </c>
      <c r="B33" t="s">
        <v>167</v>
      </c>
    </row>
    <row r="34" spans="1:10">
      <c r="A34">
        <v>12</v>
      </c>
      <c r="B34" t="s">
        <v>103</v>
      </c>
      <c r="J34">
        <v>88.3</v>
      </c>
    </row>
    <row r="35" spans="1:10">
      <c r="A35">
        <v>13</v>
      </c>
      <c r="B35" t="s">
        <v>109</v>
      </c>
      <c r="J35">
        <v>88.5</v>
      </c>
    </row>
    <row r="36" spans="1:10">
      <c r="A36">
        <v>14</v>
      </c>
      <c r="B36" t="s">
        <v>72</v>
      </c>
      <c r="J36">
        <v>80.8</v>
      </c>
    </row>
    <row r="37" spans="1:10">
      <c r="A37">
        <v>15</v>
      </c>
      <c r="B37" t="s">
        <v>154</v>
      </c>
    </row>
    <row r="38" spans="1:10">
      <c r="A38">
        <v>16</v>
      </c>
      <c r="B38" t="s">
        <v>140</v>
      </c>
      <c r="J38">
        <v>89.5</v>
      </c>
    </row>
    <row r="39" spans="1:10">
      <c r="A39">
        <v>17</v>
      </c>
      <c r="B39" t="s">
        <v>113</v>
      </c>
      <c r="J39">
        <v>46.7</v>
      </c>
    </row>
    <row r="40" spans="1:10">
      <c r="A40">
        <v>18</v>
      </c>
      <c r="B40" t="s">
        <v>110</v>
      </c>
      <c r="J40">
        <v>87.1</v>
      </c>
    </row>
    <row r="41" spans="1:10">
      <c r="A41">
        <v>19</v>
      </c>
      <c r="B41" t="s">
        <v>129</v>
      </c>
      <c r="J41">
        <v>81</v>
      </c>
    </row>
    <row r="42" spans="1:10">
      <c r="A42">
        <v>20</v>
      </c>
      <c r="B42" t="s">
        <v>90</v>
      </c>
      <c r="J42">
        <v>82.8</v>
      </c>
    </row>
    <row r="43" spans="1:10">
      <c r="A43">
        <v>21</v>
      </c>
      <c r="B43" t="s">
        <v>120</v>
      </c>
      <c r="J43">
        <v>85.6</v>
      </c>
    </row>
    <row r="44" spans="1:10">
      <c r="A44">
        <v>22</v>
      </c>
      <c r="B44" t="s">
        <v>104</v>
      </c>
      <c r="J44">
        <v>66.7</v>
      </c>
    </row>
    <row r="45" spans="1:10">
      <c r="A45">
        <v>23</v>
      </c>
      <c r="B45" t="s">
        <v>34</v>
      </c>
      <c r="J45">
        <v>75.2</v>
      </c>
    </row>
    <row r="46" spans="1:10">
      <c r="A46">
        <v>24</v>
      </c>
      <c r="B46" t="s">
        <v>148</v>
      </c>
      <c r="J46">
        <v>78.599999999999994</v>
      </c>
    </row>
    <row r="47" spans="1:10">
      <c r="A47">
        <v>25</v>
      </c>
      <c r="B47" t="s">
        <v>35</v>
      </c>
      <c r="J47">
        <v>67.2</v>
      </c>
    </row>
    <row r="48" spans="1:10">
      <c r="A48">
        <v>26</v>
      </c>
      <c r="B48" t="s">
        <v>73</v>
      </c>
      <c r="J48">
        <v>66</v>
      </c>
    </row>
    <row r="49" spans="1:10">
      <c r="A49">
        <v>27</v>
      </c>
      <c r="B49" t="s">
        <v>91</v>
      </c>
      <c r="J49">
        <v>89.8</v>
      </c>
    </row>
    <row r="50" spans="1:10">
      <c r="A50">
        <v>28</v>
      </c>
      <c r="B50" t="s">
        <v>130</v>
      </c>
      <c r="J50">
        <v>74</v>
      </c>
    </row>
    <row r="51" spans="1:10">
      <c r="A51">
        <v>29</v>
      </c>
      <c r="B51" t="s">
        <v>149</v>
      </c>
      <c r="J51">
        <v>90.3</v>
      </c>
    </row>
    <row r="52" spans="1:10">
      <c r="A52">
        <v>30</v>
      </c>
      <c r="B52" t="s">
        <v>121</v>
      </c>
      <c r="J52">
        <v>43.9</v>
      </c>
    </row>
    <row r="53" spans="1:10">
      <c r="A53">
        <v>31</v>
      </c>
      <c r="B53" t="s">
        <v>114</v>
      </c>
      <c r="J53">
        <v>85.7</v>
      </c>
    </row>
    <row r="54" spans="1:10">
      <c r="A54">
        <v>32</v>
      </c>
      <c r="B54" t="s">
        <v>105</v>
      </c>
      <c r="J54">
        <v>90.2</v>
      </c>
    </row>
    <row r="55" spans="1:10">
      <c r="A55">
        <v>33</v>
      </c>
      <c r="B55" t="s">
        <v>170</v>
      </c>
    </row>
    <row r="56" spans="1:10">
      <c r="A56">
        <v>34</v>
      </c>
      <c r="B56" t="s">
        <v>122</v>
      </c>
      <c r="J56">
        <v>78.8</v>
      </c>
    </row>
    <row r="57" spans="1:10">
      <c r="A57">
        <v>35</v>
      </c>
      <c r="B57" t="s">
        <v>36</v>
      </c>
      <c r="J57">
        <v>50.1</v>
      </c>
    </row>
    <row r="58" spans="1:10">
      <c r="A58">
        <v>36</v>
      </c>
      <c r="B58" t="s">
        <v>168</v>
      </c>
    </row>
    <row r="59" spans="1:10">
      <c r="A59">
        <v>37</v>
      </c>
      <c r="B59" t="s">
        <v>37</v>
      </c>
      <c r="J59">
        <v>68</v>
      </c>
    </row>
    <row r="60" spans="1:10">
      <c r="A60">
        <v>38</v>
      </c>
      <c r="B60" t="s">
        <v>176</v>
      </c>
    </row>
    <row r="61" spans="1:10">
      <c r="A61">
        <v>39</v>
      </c>
      <c r="B61" t="s">
        <v>92</v>
      </c>
      <c r="J61">
        <v>78</v>
      </c>
    </row>
    <row r="62" spans="1:10">
      <c r="A62">
        <v>40</v>
      </c>
      <c r="B62" t="s">
        <v>38</v>
      </c>
      <c r="J62">
        <v>62.4</v>
      </c>
    </row>
    <row r="63" spans="1:10">
      <c r="A63">
        <v>41</v>
      </c>
      <c r="B63" t="s">
        <v>93</v>
      </c>
      <c r="J63">
        <v>78.5</v>
      </c>
    </row>
    <row r="64" spans="1:10">
      <c r="A64">
        <v>42</v>
      </c>
      <c r="B64" t="s">
        <v>1068</v>
      </c>
      <c r="J64">
        <v>38.200000000000003</v>
      </c>
    </row>
    <row r="65" spans="1:10">
      <c r="A65">
        <v>43</v>
      </c>
      <c r="B65" t="s">
        <v>169</v>
      </c>
    </row>
    <row r="66" spans="1:10">
      <c r="A66">
        <v>44</v>
      </c>
      <c r="B66" t="s">
        <v>94</v>
      </c>
      <c r="J66">
        <v>81</v>
      </c>
    </row>
    <row r="67" spans="1:10">
      <c r="A67">
        <v>45</v>
      </c>
      <c r="B67" t="s">
        <v>40</v>
      </c>
      <c r="J67">
        <v>70.5</v>
      </c>
    </row>
    <row r="68" spans="1:10">
      <c r="A68">
        <v>46</v>
      </c>
      <c r="B68" t="s">
        <v>41</v>
      </c>
      <c r="J68">
        <v>52.8</v>
      </c>
    </row>
    <row r="69" spans="1:10">
      <c r="A69">
        <v>47</v>
      </c>
      <c r="B69" t="s">
        <v>85</v>
      </c>
      <c r="J69">
        <v>88.4</v>
      </c>
    </row>
    <row r="70" spans="1:10">
      <c r="A70">
        <v>48</v>
      </c>
      <c r="B70" t="s">
        <v>144</v>
      </c>
      <c r="J70">
        <v>82</v>
      </c>
    </row>
    <row r="71" spans="1:10">
      <c r="A71">
        <v>49</v>
      </c>
      <c r="B71" t="s">
        <v>145</v>
      </c>
      <c r="J71">
        <v>84.4</v>
      </c>
    </row>
    <row r="72" spans="1:10">
      <c r="A72">
        <v>50</v>
      </c>
      <c r="B72" t="s">
        <v>160</v>
      </c>
    </row>
    <row r="73" spans="1:10">
      <c r="A73">
        <v>51</v>
      </c>
      <c r="B73" t="s">
        <v>42</v>
      </c>
      <c r="J73">
        <v>22</v>
      </c>
    </row>
    <row r="74" spans="1:10">
      <c r="A74">
        <v>52</v>
      </c>
      <c r="B74" t="s">
        <v>95</v>
      </c>
      <c r="J74">
        <v>87</v>
      </c>
    </row>
    <row r="75" spans="1:10">
      <c r="A75">
        <v>53</v>
      </c>
      <c r="B75" t="s">
        <v>131</v>
      </c>
      <c r="J75">
        <v>62.8</v>
      </c>
    </row>
    <row r="76" spans="1:10">
      <c r="A76">
        <v>54</v>
      </c>
      <c r="B76" t="s">
        <v>43</v>
      </c>
      <c r="J76">
        <v>1.1000000000000001</v>
      </c>
    </row>
    <row r="77" spans="1:10">
      <c r="A77">
        <v>55</v>
      </c>
      <c r="B77" t="s">
        <v>44</v>
      </c>
      <c r="J77">
        <v>78.599999999999994</v>
      </c>
    </row>
    <row r="78" spans="1:10">
      <c r="A78">
        <v>56</v>
      </c>
      <c r="B78" t="s">
        <v>77</v>
      </c>
      <c r="J78">
        <v>85</v>
      </c>
    </row>
    <row r="79" spans="1:10">
      <c r="A79">
        <v>57</v>
      </c>
      <c r="B79" t="s">
        <v>86</v>
      </c>
      <c r="J79">
        <v>82.5</v>
      </c>
    </row>
    <row r="80" spans="1:10">
      <c r="A80">
        <v>58</v>
      </c>
      <c r="B80" t="s">
        <v>45</v>
      </c>
      <c r="J80">
        <v>73.5</v>
      </c>
    </row>
    <row r="81" spans="1:10">
      <c r="A81">
        <v>59</v>
      </c>
      <c r="B81" t="s">
        <v>155</v>
      </c>
    </row>
    <row r="82" spans="1:10">
      <c r="A82">
        <v>60</v>
      </c>
      <c r="B82" t="s">
        <v>161</v>
      </c>
    </row>
    <row r="83" spans="1:10">
      <c r="A83">
        <v>61</v>
      </c>
      <c r="B83" t="s">
        <v>46</v>
      </c>
      <c r="J83">
        <v>70.7</v>
      </c>
    </row>
    <row r="84" spans="1:10">
      <c r="A84">
        <v>62</v>
      </c>
      <c r="B84" t="s">
        <v>156</v>
      </c>
    </row>
    <row r="85" spans="1:10">
      <c r="A85">
        <v>63</v>
      </c>
      <c r="B85" t="s">
        <v>74</v>
      </c>
      <c r="J85">
        <v>83.2</v>
      </c>
    </row>
    <row r="86" spans="1:10">
      <c r="A86">
        <v>64</v>
      </c>
      <c r="B86" t="s">
        <v>78</v>
      </c>
      <c r="J86">
        <v>73.7</v>
      </c>
    </row>
    <row r="87" spans="1:10">
      <c r="A87">
        <v>65</v>
      </c>
      <c r="B87" t="s">
        <v>162</v>
      </c>
    </row>
    <row r="88" spans="1:10">
      <c r="A88">
        <v>66</v>
      </c>
      <c r="B88" t="s">
        <v>47</v>
      </c>
      <c r="J88">
        <v>84.9</v>
      </c>
    </row>
    <row r="89" spans="1:10">
      <c r="A89">
        <v>67</v>
      </c>
      <c r="B89" t="s">
        <v>48</v>
      </c>
      <c r="J89">
        <v>69.400000000000006</v>
      </c>
    </row>
    <row r="90" spans="1:10">
      <c r="A90">
        <v>68</v>
      </c>
      <c r="B90" t="s">
        <v>133</v>
      </c>
      <c r="J90">
        <v>88.8</v>
      </c>
    </row>
    <row r="91" spans="1:10">
      <c r="A91">
        <v>69</v>
      </c>
      <c r="B91" t="s">
        <v>157</v>
      </c>
    </row>
    <row r="92" spans="1:10">
      <c r="A92">
        <v>70</v>
      </c>
      <c r="B92" t="s">
        <v>96</v>
      </c>
      <c r="J92">
        <v>69.7</v>
      </c>
    </row>
    <row r="93" spans="1:10">
      <c r="A93">
        <v>71</v>
      </c>
      <c r="B93" t="s">
        <v>123</v>
      </c>
      <c r="J93">
        <v>80</v>
      </c>
    </row>
    <row r="94" spans="1:10">
      <c r="A94">
        <v>72</v>
      </c>
      <c r="B94" t="s">
        <v>49</v>
      </c>
      <c r="J94">
        <v>86.2</v>
      </c>
    </row>
    <row r="95" spans="1:10">
      <c r="A95">
        <v>73</v>
      </c>
      <c r="B95" t="s">
        <v>163</v>
      </c>
    </row>
    <row r="96" spans="1:10">
      <c r="A96">
        <v>74</v>
      </c>
      <c r="B96" t="s">
        <v>50</v>
      </c>
      <c r="J96">
        <v>79.7</v>
      </c>
    </row>
    <row r="97" spans="1:10">
      <c r="A97">
        <v>75</v>
      </c>
      <c r="B97" t="s">
        <v>97</v>
      </c>
      <c r="J97">
        <v>72</v>
      </c>
    </row>
    <row r="98" spans="1:10">
      <c r="A98">
        <v>76</v>
      </c>
      <c r="B98" t="s">
        <v>134</v>
      </c>
      <c r="J98">
        <v>91.7</v>
      </c>
    </row>
    <row r="99" spans="1:10">
      <c r="A99">
        <v>77</v>
      </c>
      <c r="B99" t="s">
        <v>51</v>
      </c>
      <c r="J99">
        <v>74.400000000000006</v>
      </c>
    </row>
    <row r="100" spans="1:10">
      <c r="A100">
        <v>78</v>
      </c>
      <c r="B100" t="s">
        <v>52</v>
      </c>
      <c r="J100">
        <v>82.4</v>
      </c>
    </row>
    <row r="101" spans="1:10">
      <c r="A101">
        <v>79</v>
      </c>
      <c r="B101" t="s">
        <v>158</v>
      </c>
    </row>
    <row r="102" spans="1:10">
      <c r="A102">
        <v>80</v>
      </c>
      <c r="B102" t="s">
        <v>135</v>
      </c>
      <c r="J102">
        <v>84.5</v>
      </c>
    </row>
    <row r="103" spans="1:10">
      <c r="A103">
        <v>81</v>
      </c>
      <c r="B103" t="s">
        <v>124</v>
      </c>
      <c r="J103">
        <v>78.3</v>
      </c>
    </row>
    <row r="104" spans="1:10">
      <c r="A104">
        <v>82</v>
      </c>
      <c r="B104" t="s">
        <v>115</v>
      </c>
      <c r="J104">
        <v>84.2</v>
      </c>
    </row>
    <row r="105" spans="1:10">
      <c r="A105">
        <v>83</v>
      </c>
      <c r="B105" t="s">
        <v>79</v>
      </c>
      <c r="J105">
        <v>74.5</v>
      </c>
    </row>
    <row r="106" spans="1:10">
      <c r="A106">
        <v>84</v>
      </c>
      <c r="B106" t="s">
        <v>150</v>
      </c>
      <c r="J106">
        <v>64.099999999999994</v>
      </c>
    </row>
    <row r="107" spans="1:10">
      <c r="A107">
        <v>85</v>
      </c>
      <c r="B107" t="s">
        <v>116</v>
      </c>
      <c r="J107">
        <v>88.9</v>
      </c>
    </row>
    <row r="108" spans="1:10">
      <c r="A108">
        <v>86</v>
      </c>
      <c r="B108" t="s">
        <v>53</v>
      </c>
      <c r="J108">
        <v>64.2</v>
      </c>
    </row>
    <row r="109" spans="1:10">
      <c r="A109">
        <v>87</v>
      </c>
      <c r="B109" t="s">
        <v>175</v>
      </c>
    </row>
    <row r="110" spans="1:10">
      <c r="A110">
        <v>88</v>
      </c>
      <c r="B110" t="s">
        <v>125</v>
      </c>
      <c r="J110">
        <v>82</v>
      </c>
    </row>
    <row r="111" spans="1:10">
      <c r="A111">
        <v>89</v>
      </c>
      <c r="B111" t="s">
        <v>54</v>
      </c>
      <c r="J111">
        <v>59.1</v>
      </c>
    </row>
    <row r="112" spans="1:10">
      <c r="A112">
        <v>90</v>
      </c>
      <c r="B112" t="s">
        <v>136</v>
      </c>
      <c r="J112">
        <v>75.599999999999994</v>
      </c>
    </row>
    <row r="113" spans="1:10">
      <c r="A113">
        <v>91</v>
      </c>
      <c r="B113" t="s">
        <v>111</v>
      </c>
      <c r="J113">
        <v>70.099999999999994</v>
      </c>
    </row>
    <row r="114" spans="1:10">
      <c r="A114">
        <v>92</v>
      </c>
      <c r="B114" t="s">
        <v>164</v>
      </c>
    </row>
    <row r="115" spans="1:10">
      <c r="A115">
        <v>93</v>
      </c>
      <c r="B115" t="s">
        <v>98</v>
      </c>
      <c r="J115">
        <v>87.8</v>
      </c>
    </row>
    <row r="116" spans="1:10">
      <c r="A116">
        <v>94</v>
      </c>
      <c r="B116" t="s">
        <v>108</v>
      </c>
      <c r="J116">
        <v>90.7</v>
      </c>
    </row>
    <row r="117" spans="1:10">
      <c r="A117">
        <v>95</v>
      </c>
      <c r="B117" t="s">
        <v>55</v>
      </c>
      <c r="J117">
        <v>42.4</v>
      </c>
    </row>
    <row r="118" spans="1:10">
      <c r="A118">
        <v>96</v>
      </c>
      <c r="B118" t="s">
        <v>172</v>
      </c>
    </row>
    <row r="119" spans="1:10">
      <c r="A119">
        <v>97</v>
      </c>
      <c r="B119" t="s">
        <v>56</v>
      </c>
      <c r="J119">
        <v>66.900000000000006</v>
      </c>
    </row>
    <row r="120" spans="1:10">
      <c r="A120">
        <v>98</v>
      </c>
      <c r="B120" t="s">
        <v>80</v>
      </c>
      <c r="J120">
        <v>74.2</v>
      </c>
    </row>
    <row r="121" spans="1:10">
      <c r="A121">
        <v>99</v>
      </c>
      <c r="B121" t="s">
        <v>57</v>
      </c>
      <c r="J121">
        <v>56.4</v>
      </c>
    </row>
    <row r="122" spans="1:10">
      <c r="A122">
        <v>100</v>
      </c>
      <c r="B122" t="s">
        <v>173</v>
      </c>
    </row>
    <row r="123" spans="1:10">
      <c r="A123">
        <v>101</v>
      </c>
      <c r="B123" t="s">
        <v>58</v>
      </c>
      <c r="J123">
        <v>52.7</v>
      </c>
    </row>
    <row r="124" spans="1:10">
      <c r="A124">
        <v>102</v>
      </c>
      <c r="B124" t="s">
        <v>171</v>
      </c>
    </row>
    <row r="125" spans="1:10">
      <c r="A125">
        <v>103</v>
      </c>
      <c r="B125" t="s">
        <v>137</v>
      </c>
      <c r="J125">
        <v>81.599999999999994</v>
      </c>
    </row>
    <row r="126" spans="1:10">
      <c r="A126">
        <v>104</v>
      </c>
      <c r="B126" t="s">
        <v>99</v>
      </c>
      <c r="J126">
        <v>63.2</v>
      </c>
    </row>
    <row r="127" spans="1:10">
      <c r="A127">
        <v>105</v>
      </c>
      <c r="B127" t="s">
        <v>59</v>
      </c>
      <c r="J127">
        <v>46.7</v>
      </c>
    </row>
    <row r="128" spans="1:10">
      <c r="A128">
        <v>106</v>
      </c>
      <c r="B128" t="s">
        <v>60</v>
      </c>
      <c r="J128">
        <v>85.8</v>
      </c>
    </row>
    <row r="129" spans="1:10">
      <c r="A129">
        <v>107</v>
      </c>
      <c r="B129" t="s">
        <v>61</v>
      </c>
      <c r="J129">
        <v>59.3</v>
      </c>
    </row>
    <row r="130" spans="1:10">
      <c r="A130">
        <v>108</v>
      </c>
      <c r="B130" t="s">
        <v>62</v>
      </c>
      <c r="J130">
        <v>79.2</v>
      </c>
    </row>
    <row r="131" spans="1:10">
      <c r="A131">
        <v>109</v>
      </c>
      <c r="B131" t="s">
        <v>63</v>
      </c>
      <c r="J131">
        <v>42.8</v>
      </c>
    </row>
    <row r="132" spans="1:10">
      <c r="A132">
        <v>110</v>
      </c>
      <c r="B132" t="s">
        <v>159</v>
      </c>
    </row>
    <row r="133" spans="1:10">
      <c r="A133">
        <v>11</v>
      </c>
      <c r="B133" t="s">
        <v>87</v>
      </c>
      <c r="J133">
        <v>83.7</v>
      </c>
    </row>
    <row r="134" spans="1:10">
      <c r="A134">
        <v>112</v>
      </c>
      <c r="B134" t="s">
        <v>100</v>
      </c>
      <c r="J134">
        <v>67.099999999999994</v>
      </c>
    </row>
    <row r="135" spans="1:10">
      <c r="A135">
        <v>113</v>
      </c>
      <c r="B135" t="s">
        <v>75</v>
      </c>
      <c r="J135">
        <v>62.6</v>
      </c>
    </row>
    <row r="136" spans="1:10">
      <c r="A136">
        <v>114</v>
      </c>
      <c r="B136" t="s">
        <v>126</v>
      </c>
      <c r="J136">
        <v>75.5</v>
      </c>
    </row>
    <row r="137" spans="1:10">
      <c r="A137">
        <v>115</v>
      </c>
      <c r="B137" t="s">
        <v>151</v>
      </c>
      <c r="J137">
        <v>85.5</v>
      </c>
    </row>
    <row r="138" spans="1:10">
      <c r="A138">
        <v>116</v>
      </c>
      <c r="B138" t="s">
        <v>106</v>
      </c>
      <c r="J138">
        <v>86.5</v>
      </c>
    </row>
    <row r="139" spans="1:10">
      <c r="A139">
        <v>117</v>
      </c>
      <c r="B139" t="s">
        <v>138</v>
      </c>
      <c r="J139">
        <v>79.3</v>
      </c>
    </row>
    <row r="140" spans="1:10">
      <c r="A140">
        <v>118</v>
      </c>
      <c r="B140" t="s">
        <v>64</v>
      </c>
      <c r="J140">
        <v>85.7</v>
      </c>
    </row>
    <row r="141" spans="1:10">
      <c r="A141">
        <v>119</v>
      </c>
      <c r="B141" t="s">
        <v>139</v>
      </c>
      <c r="J141">
        <v>84.5</v>
      </c>
    </row>
    <row r="142" spans="1:10">
      <c r="A142">
        <v>120</v>
      </c>
      <c r="B142" t="s">
        <v>127</v>
      </c>
      <c r="J142">
        <v>50.7</v>
      </c>
    </row>
    <row r="143" spans="1:10">
      <c r="A143">
        <v>121</v>
      </c>
      <c r="B143" t="s">
        <v>65</v>
      </c>
      <c r="J143">
        <v>79.599999999999994</v>
      </c>
    </row>
    <row r="144" spans="1:10">
      <c r="A144">
        <v>122</v>
      </c>
      <c r="B144" t="s">
        <v>141</v>
      </c>
      <c r="J144">
        <v>91.1</v>
      </c>
    </row>
    <row r="145" spans="1:10">
      <c r="A145">
        <v>123</v>
      </c>
      <c r="B145" t="s">
        <v>165</v>
      </c>
    </row>
    <row r="146" spans="1:10">
      <c r="A146">
        <v>124</v>
      </c>
      <c r="B146" t="s">
        <v>146</v>
      </c>
      <c r="J146">
        <v>86.4</v>
      </c>
    </row>
    <row r="147" spans="1:10">
      <c r="A147">
        <v>125</v>
      </c>
      <c r="B147" t="s">
        <v>117</v>
      </c>
      <c r="J147">
        <v>90.6</v>
      </c>
    </row>
    <row r="148" spans="1:10">
      <c r="A148">
        <v>126</v>
      </c>
      <c r="B148" t="s">
        <v>1071</v>
      </c>
      <c r="J148">
        <v>91.1</v>
      </c>
    </row>
    <row r="149" spans="1:10">
      <c r="A149">
        <v>127</v>
      </c>
      <c r="B149" t="s">
        <v>81</v>
      </c>
      <c r="J149">
        <v>86.4</v>
      </c>
    </row>
    <row r="150" spans="1:10">
      <c r="A150">
        <v>128</v>
      </c>
      <c r="B150" t="s">
        <v>152</v>
      </c>
      <c r="J150">
        <v>83.9</v>
      </c>
    </row>
    <row r="151" spans="1:10">
      <c r="A151">
        <v>129</v>
      </c>
      <c r="B151" t="s">
        <v>66</v>
      </c>
      <c r="J151">
        <v>85.9</v>
      </c>
    </row>
    <row r="152" spans="1:10">
      <c r="A152">
        <v>130</v>
      </c>
      <c r="B152" t="s">
        <v>67</v>
      </c>
      <c r="J152">
        <v>81.2</v>
      </c>
    </row>
    <row r="153" spans="1:10">
      <c r="A153">
        <v>131</v>
      </c>
      <c r="B153" t="s">
        <v>147</v>
      </c>
      <c r="J153">
        <v>89.8</v>
      </c>
    </row>
    <row r="154" spans="1:10">
      <c r="A154">
        <v>132</v>
      </c>
      <c r="B154" t="s">
        <v>143</v>
      </c>
      <c r="J154">
        <v>81.7</v>
      </c>
    </row>
    <row r="155" spans="1:10">
      <c r="A155">
        <v>133</v>
      </c>
      <c r="B155" t="s">
        <v>153</v>
      </c>
      <c r="J155">
        <v>87.5</v>
      </c>
    </row>
    <row r="156" spans="1:10">
      <c r="A156">
        <v>134</v>
      </c>
      <c r="B156" t="s">
        <v>68</v>
      </c>
      <c r="J156">
        <v>76.400000000000006</v>
      </c>
    </row>
    <row r="157" spans="1:10">
      <c r="A157">
        <v>135</v>
      </c>
      <c r="B157" t="s">
        <v>166</v>
      </c>
    </row>
    <row r="158" spans="1:10">
      <c r="A158">
        <v>136</v>
      </c>
      <c r="B158" t="s">
        <v>1069</v>
      </c>
      <c r="J158">
        <v>80.900000000000006</v>
      </c>
    </row>
    <row r="159" spans="1:10">
      <c r="A159">
        <v>137</v>
      </c>
      <c r="B159" t="s">
        <v>128</v>
      </c>
      <c r="J159">
        <v>87.5</v>
      </c>
    </row>
    <row r="160" spans="1:10">
      <c r="A160">
        <v>138</v>
      </c>
      <c r="B160" t="s">
        <v>132</v>
      </c>
      <c r="J160">
        <v>74.099999999999994</v>
      </c>
    </row>
    <row r="161" spans="1:10">
      <c r="A161">
        <v>139</v>
      </c>
      <c r="B161" t="s">
        <v>82</v>
      </c>
      <c r="J161">
        <v>83.1</v>
      </c>
    </row>
    <row r="162" spans="1:10">
      <c r="A162">
        <v>140</v>
      </c>
      <c r="B162" t="s">
        <v>69</v>
      </c>
      <c r="J162">
        <v>68.3</v>
      </c>
    </row>
    <row r="163" spans="1:10">
      <c r="A163">
        <v>141</v>
      </c>
      <c r="B163" t="s">
        <v>177</v>
      </c>
    </row>
    <row r="164" spans="1:10">
      <c r="A164">
        <v>142</v>
      </c>
      <c r="B164" t="s">
        <v>174</v>
      </c>
    </row>
    <row r="165" spans="1:10">
      <c r="A165">
        <v>143</v>
      </c>
      <c r="B165" t="s">
        <v>70</v>
      </c>
      <c r="J165">
        <v>79.2</v>
      </c>
    </row>
    <row r="166" spans="1:10">
      <c r="A166">
        <v>144</v>
      </c>
      <c r="B166" t="s">
        <v>83</v>
      </c>
      <c r="J166">
        <v>13.8</v>
      </c>
    </row>
    <row r="167" spans="1:10">
      <c r="A167">
        <v>145</v>
      </c>
      <c r="B167" t="s">
        <v>84</v>
      </c>
      <c r="J167">
        <v>91</v>
      </c>
    </row>
    <row r="168" spans="1:10">
      <c r="A168">
        <v>146</v>
      </c>
      <c r="B168" t="s">
        <v>118</v>
      </c>
      <c r="J168">
        <v>86.9</v>
      </c>
    </row>
    <row r="173" spans="1:10">
      <c r="J173">
        <f>MAX(J123:J168)</f>
        <v>91.1</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AZ147"/>
  <sheetViews>
    <sheetView topLeftCell="AK1" workbookViewId="0">
      <pane ySplit="1" topLeftCell="A2" activePane="bottomLeft" state="frozen"/>
      <selection pane="bottomLeft" activeCell="B1" sqref="B1:AZ1"/>
    </sheetView>
  </sheetViews>
  <sheetFormatPr baseColWidth="10" defaultRowHeight="14" x14ac:dyDescent="0"/>
  <cols>
    <col min="7" max="7" width="10.83203125" style="111"/>
    <col min="10" max="10" width="10.83203125" style="111"/>
    <col min="46" max="46" width="11" bestFit="1" customWidth="1"/>
    <col min="50" max="50" width="8" customWidth="1"/>
  </cols>
  <sheetData>
    <row r="1" spans="1:52">
      <c r="A1" t="s">
        <v>31</v>
      </c>
      <c r="B1" t="s">
        <v>227</v>
      </c>
      <c r="C1" s="109" t="s">
        <v>2199</v>
      </c>
      <c r="D1" s="109" t="s">
        <v>2200</v>
      </c>
      <c r="E1" s="109" t="s">
        <v>2201</v>
      </c>
      <c r="F1" s="109" t="s">
        <v>2202</v>
      </c>
      <c r="G1" s="110" t="s">
        <v>2219</v>
      </c>
      <c r="H1" s="109" t="s">
        <v>2203</v>
      </c>
      <c r="I1" s="109" t="s">
        <v>2204</v>
      </c>
      <c r="J1" s="110" t="s">
        <v>2205</v>
      </c>
      <c r="K1" s="109" t="s">
        <v>2206</v>
      </c>
      <c r="L1" s="109" t="s">
        <v>2207</v>
      </c>
      <c r="M1" s="109" t="s">
        <v>2208</v>
      </c>
      <c r="N1" s="109" t="s">
        <v>2209</v>
      </c>
      <c r="O1" s="109" t="s">
        <v>2210</v>
      </c>
      <c r="P1" s="109" t="s">
        <v>2211</v>
      </c>
      <c r="Q1" s="109" t="s">
        <v>2212</v>
      </c>
      <c r="R1" s="109" t="s">
        <v>2213</v>
      </c>
      <c r="S1" s="109" t="s">
        <v>2214</v>
      </c>
      <c r="T1" s="109" t="s">
        <v>2215</v>
      </c>
      <c r="U1" s="109" t="s">
        <v>2216</v>
      </c>
      <c r="V1" s="109" t="s">
        <v>2217</v>
      </c>
      <c r="W1" s="109" t="s">
        <v>2218</v>
      </c>
      <c r="X1" s="109" t="s">
        <v>2220</v>
      </c>
      <c r="Y1" s="109" t="s">
        <v>2221</v>
      </c>
      <c r="Z1" s="109" t="s">
        <v>2222</v>
      </c>
      <c r="AA1" s="110" t="s">
        <v>2223</v>
      </c>
      <c r="AB1" s="109" t="s">
        <v>2224</v>
      </c>
      <c r="AC1" s="109" t="s">
        <v>2225</v>
      </c>
      <c r="AD1" s="110" t="s">
        <v>2226</v>
      </c>
      <c r="AE1" s="109" t="s">
        <v>2227</v>
      </c>
      <c r="AF1" s="109" t="s">
        <v>2228</v>
      </c>
      <c r="AG1" s="109" t="s">
        <v>2229</v>
      </c>
      <c r="AH1" s="109" t="s">
        <v>2230</v>
      </c>
      <c r="AI1" s="109" t="s">
        <v>2231</v>
      </c>
      <c r="AJ1" s="109" t="s">
        <v>2232</v>
      </c>
      <c r="AK1" s="109" t="s">
        <v>2233</v>
      </c>
      <c r="AL1" s="109" t="s">
        <v>2234</v>
      </c>
      <c r="AM1" s="109" t="s">
        <v>2235</v>
      </c>
      <c r="AN1" s="109" t="s">
        <v>2236</v>
      </c>
      <c r="AO1" s="109" t="s">
        <v>2237</v>
      </c>
      <c r="AP1" s="109" t="s">
        <v>2238</v>
      </c>
      <c r="AQ1" s="109" t="s">
        <v>2239</v>
      </c>
      <c r="AR1" s="109" t="s">
        <v>2240</v>
      </c>
      <c r="AS1" s="109" t="s">
        <v>2241</v>
      </c>
      <c r="AT1" s="109" t="s">
        <v>2242</v>
      </c>
      <c r="AU1" s="109" t="s">
        <v>2243</v>
      </c>
      <c r="AV1" s="109" t="s">
        <v>2244</v>
      </c>
      <c r="AW1" s="109" t="s">
        <v>2387</v>
      </c>
      <c r="AX1" s="109" t="s">
        <v>2388</v>
      </c>
      <c r="AY1" s="109" t="s">
        <v>2389</v>
      </c>
      <c r="AZ1" s="109" t="s">
        <v>2390</v>
      </c>
    </row>
    <row r="2" spans="1:52">
      <c r="A2" t="s">
        <v>101</v>
      </c>
      <c r="B2" t="s">
        <v>2051</v>
      </c>
      <c r="C2">
        <f>VLOOKUP(A2,'2.1'!$B$23:$J$144,9,FALSE)</f>
        <v>22.597057847583233</v>
      </c>
      <c r="D2">
        <f>VLOOKUP(A2,'2.2'!$B$23:$J$144,9,FALSE)</f>
        <v>43.346974892157945</v>
      </c>
      <c r="E2">
        <f>VLOOKUP(A2,'2.3'!$B$23:$J$144,9,FALSE)</f>
        <v>22.375843380157061</v>
      </c>
      <c r="F2" t="str">
        <f>VLOOKUP(A2,'2.4'!$B$23:$E$168,4,FALSE)</f>
        <v>&lt;1%</v>
      </c>
      <c r="G2" s="111">
        <f>IF(F2="&lt;1%",0.5,IF(F2=0.01,1,0))</f>
        <v>0.5</v>
      </c>
      <c r="H2">
        <f>VLOOKUP(A2,'2.5'!$B$23:$D$168,3,FALSE)</f>
        <v>0</v>
      </c>
      <c r="I2">
        <f>VLOOKUP(A2,'2.6'!$B$23:$D$168,3,FALSE)</f>
        <v>0</v>
      </c>
      <c r="J2" s="111">
        <f>VLOOKUP(A2,'2.7'!$B$23:$D$168,3,FALSE)</f>
        <v>0</v>
      </c>
      <c r="K2">
        <f>VLOOKUP(A2,'2.8'!$B$23:$D$168,3,FALSE)</f>
        <v>0</v>
      </c>
      <c r="L2">
        <f>VLOOKUP(A2,'2.9'!$B$23:$F$168,5,FALSE)</f>
        <v>19</v>
      </c>
      <c r="M2">
        <f>VLOOKUP(A2,'2.10'!$B$23:$H$168,7,FALSE)</f>
        <v>40</v>
      </c>
      <c r="N2">
        <f>VLOOKUP(A2,'2.11'!$B$23:$H$168,7,FALSE)</f>
        <v>0</v>
      </c>
      <c r="O2">
        <f>VLOOKUP(A2,'2.12'!$B$23:$D$168,3,FALSE)</f>
        <v>15.2</v>
      </c>
      <c r="P2">
        <f>VLOOKUP(A2,'2.13'!B23:D168,3,FALSE)</f>
        <v>0.7</v>
      </c>
      <c r="Q2">
        <f>VLOOKUP(A2,'2.14'!$B$23:$J$144,9,FALSE)</f>
        <v>16.524720716734876</v>
      </c>
      <c r="R2">
        <f>VLOOKUP(A2,'2.15'!$B$23:$J$144,9,FALSE)</f>
        <v>30.306382037385244</v>
      </c>
      <c r="S2">
        <f>VLOOKUP(A2,'2.16'!$B$23:$J$144,9,FALSE)</f>
        <v>97.223758433801564</v>
      </c>
      <c r="T2">
        <f>VLOOKUP(A2,'2.17'!$B$23:$J$144,9,FALSE)</f>
        <v>3.1357150757659555</v>
      </c>
      <c r="U2">
        <f>VLOOKUP(A2,'2.18'!$B$23:$J$144,9,FALSE)</f>
        <v>22.375843380157061</v>
      </c>
      <c r="V2">
        <f>VLOOKUP(A2,'2.19'!$B$23:$J$144,9,FALSE)</f>
        <v>5.0160380488883973</v>
      </c>
      <c r="W2">
        <f>VLOOKUP(A2,'2.20'!$B$23:$J$144,9,FALSE)</f>
        <v>0.4203074881097224</v>
      </c>
      <c r="X2">
        <f>(C2-MIN($C$2:$C$147))/(MAX($C$2:$C$147)-MIN($C$2:$C$147))</f>
        <v>0.33567101599150251</v>
      </c>
      <c r="Y2">
        <f>(D2-MIN($D$2:$D$147))/(MAX($D$2:$D$147)-MIN($D$2:$D$147))</f>
        <v>0.30166929916964441</v>
      </c>
      <c r="Z2">
        <f>(E2-MIN($E$2:$E$147))/(MAX($E$2:$E$147)-MIN($E$2:$E$147))</f>
        <v>0.37915163515374362</v>
      </c>
      <c r="AA2">
        <f>(G2-MIN($G$2:$G$147))/(MAX($G$2:$G$147)-MIN($G$2:$G$147))</f>
        <v>0.5</v>
      </c>
      <c r="AB2">
        <f>(H2-MIN($H$2:$H$147))/(MAX($H$2:$H$147)-MIN($H$2:$H$147))</f>
        <v>0</v>
      </c>
      <c r="AC2">
        <f>(I2-MIN($I$2:$I$147))/(MAX($I$2:$I$147)-MIN($I$2:$I$147))</f>
        <v>0</v>
      </c>
      <c r="AD2">
        <f>(J2-MIN($J$2:$J$147))/(MAX($J$2:$J$147)-MIN($J$2:$J$147))</f>
        <v>0</v>
      </c>
      <c r="AE2">
        <f>(K2-MIN($K$2:$K$147))/(MAX($K$2:$K$147)-MIN($K$2:$K$147))</f>
        <v>0</v>
      </c>
      <c r="AF2">
        <f>(L2-MIN($L$2:$L$147))/(MAX($L$2:$L$147)-MIN($L$2:$L$147))</f>
        <v>0.22352941176470589</v>
      </c>
      <c r="AG2">
        <f>(M2-MIN($M$2:$M$147))/(MAX($M$2:$M$147)-MIN($M$2:$M$147))</f>
        <v>0.72727272727272729</v>
      </c>
      <c r="AH2">
        <f>(N2-MIN($N$2:$N$147))/(MAX($N$2:$N$147)-MIN($N$2:$N$147))</f>
        <v>0</v>
      </c>
      <c r="AI2">
        <f>(O2-MIN($O$2:$O$147))/(MAX($O$2:$O$147)-MIN($O$2:$O$147))</f>
        <v>0.27240143369175629</v>
      </c>
      <c r="AJ2">
        <f>(P2-MIN($P$2:$P$147))/(MAX($P$2:$P$147)-MIN($P$2:$P$147))</f>
        <v>2.5925925925925925E-2</v>
      </c>
      <c r="AK2">
        <f>(Q2-MIN($Q$2:$Q$147))/(MAX($Q$2:$Q$147)-MIN($Q$2:$Q$147))</f>
        <v>5.4831706293854927E-2</v>
      </c>
      <c r="AL2">
        <f>(R2-MIN($R$2:$R$147))/(MAX($R$2:$R$147)-MIN($R$2:$R$147))</f>
        <v>0.32489932482299527</v>
      </c>
      <c r="AM2">
        <f>(S2-MIN($S$2:$S$147))/(MAX($S$2:$S$147)-MIN($S$2:$S$147))</f>
        <v>0.93602539410095853</v>
      </c>
      <c r="AN2">
        <f>(T2-MIN($T$2:$T$147))/(MAX($T$2:$T$147)-MIN($T$2:$T$147))</f>
        <v>2.9087811192724588E-2</v>
      </c>
      <c r="AO2">
        <f>(U2-MIN($U$2:$U$147))/(MAX($U$2:$U$147)-MIN($U$2:$U$147))</f>
        <v>0.32523962406273677</v>
      </c>
      <c r="AP2">
        <f>(V2-MIN($V$2:$V$147))/(MAX($V$2:$V$147)-MIN($V$2:$V$147))</f>
        <v>3.7969395950816207E-2</v>
      </c>
      <c r="AQ2">
        <f>(W2-MIN($W$2:$W$147))/(MAX($W$2:$W$147)-MIN($W$2:$W$147))</f>
        <v>0.29914827278474682</v>
      </c>
      <c r="AR2">
        <f>1-X2</f>
        <v>0.66432898400849749</v>
      </c>
      <c r="AS2">
        <f t="shared" ref="AS2:AT17" si="0">1-Y2</f>
        <v>0.69833070083035564</v>
      </c>
      <c r="AT2">
        <f t="shared" si="0"/>
        <v>0.62084836484625638</v>
      </c>
      <c r="AU2">
        <f>1-AG2</f>
        <v>0.27272727272727271</v>
      </c>
      <c r="AV2">
        <f>1-AQ2</f>
        <v>0.70085172721525324</v>
      </c>
      <c r="AW2">
        <f>(AR2*Weights_Adap!$B$2)+(AS2*Weights_Adap!$B$3)+(AT2*Weights_Adap!$B$4)+(AA2*Weights_Adap!$B$5)+(Adaptive!AB2*Weights_Adap!$B$6)+(AC2*Weights_Adap!$B$7)+(AD2*Weights_Adap!$B$8)+(AE2*Weights_Adap!$B$9)+(AF2*Weights_Adap!$B$10)+(AU2*Weights_Adap!$B$11)+(AH2*Weights_Adap!$B$12)+(AI2*Weights_Adap!$B$13)+(AJ2*Weights_Adap!$B$14)+(AK2*Weights_Adap!$B$15)+(AL2*Weights_Adap!$B$16)+(AM2*Weights_Adap!$B$17)+(AN2*Weights_Adap!$B$18)+(AO2*Weights_Adap!$B$19)+(AP2*Weights_Adap!$B$20)+(AV2*Weights_Adap!$B$21)</f>
        <v>0.30685662097604172</v>
      </c>
      <c r="AX2" s="52">
        <f>(AW2-MIN($AW$2:$AW$147))/(MAX($AW$2:$AW$147)-MIN($AW$2:$AW$147))</f>
        <v>0.20731481124444398</v>
      </c>
      <c r="AY2">
        <f>(AR2*Weights_Adap!$C$2)+(AS2*Weights_Adap!$C$3)+(AT2*Weights_Adap!$C$4)+(AA2*Weights_Adap!$C$5)+(Adaptive!AB2*Weights_Adap!$C$6)+(AC2*Weights_Adap!$C$7)+(AD2*Weights_Adap!$C$8)+(AE2*Weights_Adap!$C$9)+(AF2*Weights_Adap!$C$10)+(AU2*Weights_Adap!$C$11)+(AH2*Weights_Adap!$C$12)+(AI2*Weights_Adap!$C$13)+(AJ2*Weights_Adap!$C$14)+(AK2*Weights_Adap!$C$15)+(AL2*Weights_Adap!$C$16)+(AM2*Weights_Adap!$C$17)+(AN2*Weights_Adap!$C$18)+(AO2*Weights_Adap!$C$19)+(AP2*Weights_Adap!$C$20)+(AV2*Weights_Adap!$C$21)</f>
        <v>0.29680310175589275</v>
      </c>
      <c r="AZ2" s="52">
        <f>(AY2-MIN($AY$2:$AY$147))/(MAX($AY$2:$AY$147)-MIN($AY$2:$AY$147))</f>
        <v>0.18184547202574758</v>
      </c>
    </row>
    <row r="3" spans="1:52">
      <c r="A3" t="s">
        <v>71</v>
      </c>
      <c r="B3" t="s">
        <v>2052</v>
      </c>
      <c r="C3">
        <f>VLOOKUP(A3,'2.1'!$B$23:$J$144,9,FALSE)</f>
        <v>39.244826334261163</v>
      </c>
      <c r="D3">
        <f>VLOOKUP(A3,'2.2'!$B$23:$J$144,9,FALSE)</f>
        <v>33.7286699745855</v>
      </c>
      <c r="E3">
        <f>VLOOKUP(A3,'2.3'!$B$23:$J$144,9,FALSE)</f>
        <v>19.738593731090404</v>
      </c>
      <c r="F3">
        <f>VLOOKUP(A3,'2.4'!$B$23:$E$168,4,FALSE)</f>
        <v>0</v>
      </c>
      <c r="G3" s="111">
        <f t="shared" ref="G3:G66" si="1">IF(F3="&lt;1%",0.5,IF(F3=0.01,1,0))</f>
        <v>0</v>
      </c>
      <c r="H3">
        <f>VLOOKUP(A3,'2.5'!$B$23:$D$168,3,FALSE)</f>
        <v>1</v>
      </c>
      <c r="I3">
        <f>VLOOKUP(A3,'2.6'!$B$23:$D$168,3,FALSE)</f>
        <v>0</v>
      </c>
      <c r="J3" s="111">
        <f>VLOOKUP(A3,'2.7'!$B$23:$D$168,3,FALSE)</f>
        <v>0</v>
      </c>
      <c r="K3">
        <f>VLOOKUP(A3,'2.8'!$B$23:$D$168,3,FALSE)</f>
        <v>1</v>
      </c>
      <c r="L3">
        <f>VLOOKUP(A3,'2.9'!$B$23:$F$168,5,FALSE)</f>
        <v>36</v>
      </c>
      <c r="M3">
        <f>VLOOKUP(A3,'2.10'!$B$23:$H$168,7,FALSE)</f>
        <v>25</v>
      </c>
      <c r="N3">
        <f>VLOOKUP(A3,'2.11'!$B$23:$H$168,7,FALSE)</f>
        <v>0.06</v>
      </c>
      <c r="O3">
        <f>VLOOKUP(A3,'2.12'!$B$23:$D$168,3,FALSE)</f>
        <v>20.100000000000001</v>
      </c>
      <c r="P3">
        <f>VLOOKUP(A3,'2.13'!B24:D169,3,FALSE)</f>
        <v>0</v>
      </c>
      <c r="Q3">
        <f>VLOOKUP(A3,'2.14'!$B$23:$J$144,9,FALSE)</f>
        <v>13.733510831417162</v>
      </c>
      <c r="R3">
        <f>VLOOKUP(A3,'2.15'!$B$23:$J$144,9,FALSE)</f>
        <v>33.738351688248819</v>
      </c>
      <c r="S3">
        <f>VLOOKUP(A3,'2.16'!$B$23:$J$144,9,FALSE)</f>
        <v>91.383274839646617</v>
      </c>
      <c r="T3">
        <f>VLOOKUP(A3,'2.17'!$B$23:$J$144,9,FALSE)</f>
        <v>8.0164589132276411</v>
      </c>
      <c r="U3">
        <f>VLOOKUP(A3,'2.18'!$B$23:$J$144,9,FALSE)</f>
        <v>19.738593731090404</v>
      </c>
      <c r="V3">
        <f>VLOOKUP(A3,'2.19'!$B$23:$J$144,9,FALSE)</f>
        <v>8.9894711363911419</v>
      </c>
      <c r="W3">
        <f>VLOOKUP(A3,'2.20'!$B$23:$J$144,9,FALSE)</f>
        <v>0.55185767880914915</v>
      </c>
      <c r="X3">
        <f t="shared" ref="X3:X66" si="2">(C3-MIN($C$2:$C$147))/(MAX($C$2:$C$147)-MIN($C$2:$C$147))</f>
        <v>1</v>
      </c>
      <c r="Y3">
        <f t="shared" ref="Y3:Y66" si="3">(D3-MIN($D$2:$D$147))/(MAX($D$2:$D$147)-MIN($D$2:$D$147))</f>
        <v>0.23473158757840365</v>
      </c>
      <c r="Z3">
        <f t="shared" ref="Z3:Z66" si="4">(E3-MIN($E$2:$E$147))/(MAX($E$2:$E$147)-MIN($E$2:$E$147))</f>
        <v>0.32656569557812948</v>
      </c>
      <c r="AA3">
        <f t="shared" ref="AA3:AA66" si="5">(G3-MIN($G$2:$G$147))/(MAX($G$2:$G$147)-MIN($G$2:$G$147))</f>
        <v>0</v>
      </c>
      <c r="AB3">
        <f t="shared" ref="AB3:AB66" si="6">(H3-MIN($H$2:$H$147))/(MAX($H$2:$H$147)-MIN($H$2:$H$147))</f>
        <v>1</v>
      </c>
      <c r="AC3">
        <f t="shared" ref="AC3:AC66" si="7">(I3-MIN($I$2:$I$147))/(MAX($I$2:$I$147)-MIN($I$2:$I$147))</f>
        <v>0</v>
      </c>
      <c r="AD3">
        <f t="shared" ref="AD3:AD66" si="8">(J3-MIN($J$2:$J$147))/(MAX($J$2:$J$147)-MIN($J$2:$J$147))</f>
        <v>0</v>
      </c>
      <c r="AE3">
        <f t="shared" ref="AE3:AE66" si="9">(K3-MIN($K$2:$K$147))/(MAX($K$2:$K$147)-MIN($K$2:$K$147))</f>
        <v>1</v>
      </c>
      <c r="AF3">
        <f t="shared" ref="AF3:AF66" si="10">(L3-MIN($L$2:$L$147))/(MAX($L$2:$L$147)-MIN($L$2:$L$147))</f>
        <v>0.42352941176470588</v>
      </c>
      <c r="AG3">
        <f t="shared" ref="AG3:AG66" si="11">(M3-MIN($M$2:$M$147))/(MAX($M$2:$M$147)-MIN($M$2:$M$147))</f>
        <v>0.45454545454545453</v>
      </c>
      <c r="AH3">
        <f t="shared" ref="AH3:AH66" si="12">(N3-MIN($N$2:$N$147))/(MAX($N$2:$N$147)-MIN($N$2:$N$147))</f>
        <v>0.22222222222222221</v>
      </c>
      <c r="AI3">
        <f t="shared" ref="AI3:AI66" si="13">(O3-MIN($O$2:$O$147))/(MAX($O$2:$O$147)-MIN($O$2:$O$147))</f>
        <v>0.36021505376344093</v>
      </c>
      <c r="AJ3">
        <f t="shared" ref="AJ3:AJ66" si="14">(P3-MIN($P$2:$P$147))/(MAX($P$2:$P$147)-MIN($P$2:$P$147))</f>
        <v>0</v>
      </c>
      <c r="AK3">
        <f t="shared" ref="AK3:AK66" si="15">(Q3-MIN($Q$2:$Q$147))/(MAX($Q$2:$Q$147)-MIN($Q$2:$Q$147))</f>
        <v>2.3102472779447197E-2</v>
      </c>
      <c r="AL3">
        <f t="shared" ref="AL3:AL66" si="16">(R3-MIN($R$2:$R$147))/(MAX($R$2:$R$147)-MIN($R$2:$R$147))</f>
        <v>0.37504447818635644</v>
      </c>
      <c r="AM3">
        <f t="shared" ref="AM3:AM66" si="17">(S3-MIN($S$2:$S$147))/(MAX($S$2:$S$147)-MIN($S$2:$S$147))</f>
        <v>0.64237236489474747</v>
      </c>
      <c r="AN3">
        <f t="shared" ref="AN3:AN66" si="18">(T3-MIN($T$2:$T$147))/(MAX($T$2:$T$147)-MIN($T$2:$T$147))</f>
        <v>8.8804937343577958E-2</v>
      </c>
      <c r="AO3">
        <f t="shared" ref="AO3:AO66" si="19">(U3-MIN($U$2:$U$147))/(MAX($U$2:$U$147)-MIN($U$2:$U$147))</f>
        <v>0.27380064904374746</v>
      </c>
      <c r="AP3">
        <f t="shared" ref="AP3:AP66" si="20">(V3-MIN($V$2:$V$147))/(MAX($V$2:$V$147)-MIN($V$2:$V$147))</f>
        <v>8.6228848742830211E-2</v>
      </c>
      <c r="AQ3">
        <f t="shared" ref="AQ3:AQ66" si="21">(W3-MIN($W$2:$W$147))/(MAX($W$2:$W$147)-MIN($W$2:$W$147))</f>
        <v>0.45567751803218753</v>
      </c>
      <c r="AR3" s="52">
        <f t="shared" ref="AR3:AT66" si="22">1-X3</f>
        <v>0</v>
      </c>
      <c r="AS3">
        <f t="shared" si="0"/>
        <v>0.76526841242159638</v>
      </c>
      <c r="AT3">
        <f t="shared" si="0"/>
        <v>0.67343430442187047</v>
      </c>
      <c r="AU3">
        <f t="shared" ref="AU3:AU66" si="23">1-AG3</f>
        <v>0.54545454545454541</v>
      </c>
      <c r="AV3">
        <f t="shared" ref="AV3:AV66" si="24">1-AQ3</f>
        <v>0.54432248196781252</v>
      </c>
      <c r="AW3">
        <f>(AR3*Weights_Adap!$B$2)+(AS3*Weights_Adap!$B$3)+(AT3*Weights_Adap!$B$4)+(AA3*Weights_Adap!$B$5)+(Adaptive!AB3*Weights_Adap!$B$6)+(AC3*Weights_Adap!$B$7)+(AD3*Weights_Adap!$B$8)+(AE3*Weights_Adap!$B$9)+(AF3*Weights_Adap!$B$10)+(AU3*Weights_Adap!$B$11)+(AH3*Weights_Adap!$B$12)+(AI3*Weights_Adap!$B$13)+(AJ3*Weights_Adap!$B$14)+(AK3*Weights_Adap!$B$15)+(AL3*Weights_Adap!$B$16)+(AM3*Weights_Adap!$B$17)+(AN3*Weights_Adap!$B$18)+(AO3*Weights_Adap!$B$19)+(AP3*Weights_Adap!$B$20)+(AV3*Weights_Adap!$B$21)</f>
        <v>0.33492254609458322</v>
      </c>
      <c r="AX3" s="52">
        <f t="shared" ref="AX3:AX66" si="25">(AW3-MIN($AW$2:$AW$147))/(MAX($AW$2:$AW$147)-MIN($AW$2:$AW$147))</f>
        <v>0.28380278110567014</v>
      </c>
      <c r="AY3">
        <f>(AR3*Weights_Adap!$C$2)+(AS3*Weights_Adap!$C$3)+(AT3*Weights_Adap!$C$4)+(AA3*Weights_Adap!$C$5)+(Adaptive!AB3*Weights_Adap!$C$6)+(AC3*Weights_Adap!$C$7)+(AD3*Weights_Adap!$C$8)+(AE3*Weights_Adap!$C$9)+(AF3*Weights_Adap!$C$10)+(AU3*Weights_Adap!$C$11)+(AH3*Weights_Adap!$C$12)+(AI3*Weights_Adap!$C$13)+(AJ3*Weights_Adap!$C$14)+(AK3*Weights_Adap!$C$15)+(AL3*Weights_Adap!$C$16)+(AM3*Weights_Adap!$C$17)+(AN3*Weights_Adap!$C$18)+(AO3*Weights_Adap!$C$19)+(AP3*Weights_Adap!$C$20)+(AV3*Weights_Adap!$C$21)</f>
        <v>0.34435483643369824</v>
      </c>
      <c r="AZ3" s="52">
        <f t="shared" ref="AZ3:AZ66" si="26">(AY3-MIN($AY$2:$AY$147))/(MAX($AY$2:$AY$147)-MIN($AY$2:$AY$147))</f>
        <v>0.2974196206000328</v>
      </c>
    </row>
    <row r="4" spans="1:52">
      <c r="A4" t="s">
        <v>142</v>
      </c>
      <c r="B4" t="s">
        <v>2053</v>
      </c>
      <c r="C4">
        <f>VLOOKUP(A4,'2.1'!$B$23:$J$144,9,FALSE)</f>
        <v>23.704352637403172</v>
      </c>
      <c r="D4">
        <f>VLOOKUP(A4,'2.2'!$B$23:$J$144,9,FALSE)</f>
        <v>14.849225378089265</v>
      </c>
      <c r="E4">
        <f>VLOOKUP(A4,'2.3'!$B$23:$J$144,9,FALSE)</f>
        <v>14.040022132054592</v>
      </c>
      <c r="F4" t="str">
        <f>VLOOKUP(A4,'2.4'!$B$23:$E$168,4,FALSE)</f>
        <v>&lt;1%</v>
      </c>
      <c r="G4" s="111">
        <f t="shared" si="1"/>
        <v>0.5</v>
      </c>
      <c r="H4">
        <f>VLOOKUP(A4,'2.5'!$B$23:$D$168,3,FALSE)</f>
        <v>0</v>
      </c>
      <c r="I4">
        <f>VLOOKUP(A4,'2.6'!$B$23:$D$168,3,FALSE)</f>
        <v>0</v>
      </c>
      <c r="J4" s="111">
        <f>VLOOKUP(A4,'2.7'!$B$23:$D$168,3,FALSE)</f>
        <v>0</v>
      </c>
      <c r="K4">
        <f>VLOOKUP(A4,'2.8'!$B$23:$D$168,3,FALSE)</f>
        <v>0</v>
      </c>
      <c r="L4">
        <f>VLOOKUP(A4,'2.9'!$B$23:$F$168,5,FALSE)</f>
        <v>39</v>
      </c>
      <c r="M4">
        <f>VLOOKUP(A4,'2.10'!$B$23:$H$168,7,FALSE)</f>
        <v>40</v>
      </c>
      <c r="N4">
        <f>VLOOKUP(A4,'2.11'!$B$23:$H$168,7,FALSE)</f>
        <v>0</v>
      </c>
      <c r="O4">
        <f>VLOOKUP(A4,'2.12'!$B$23:$D$168,3,FALSE)</f>
        <v>11.5</v>
      </c>
      <c r="P4">
        <f>VLOOKUP(A4,'2.13'!B25:D170,3,FALSE)</f>
        <v>0</v>
      </c>
      <c r="Q4">
        <f>VLOOKUP(A4,'2.14'!$B$23:$J$144,9,FALSE)</f>
        <v>14.567963850977501</v>
      </c>
      <c r="R4">
        <f>VLOOKUP(A4,'2.15'!$B$23:$J$144,9,FALSE)</f>
        <v>36.107524898561415</v>
      </c>
      <c r="S4">
        <f>VLOOKUP(A4,'2.16'!$B$23:$J$144,9,FALSE)</f>
        <v>96.292880855772779</v>
      </c>
      <c r="T4">
        <f>VLOOKUP(A4,'2.17'!$B$23:$J$144,9,FALSE)</f>
        <v>1.0766322390261895</v>
      </c>
      <c r="U4">
        <f>VLOOKUP(A4,'2.18'!$B$23:$J$144,9,FALSE)</f>
        <v>14.040022132054592</v>
      </c>
      <c r="V4">
        <f>VLOOKUP(A4,'2.19'!$B$23:$J$144,9,FALSE)</f>
        <v>5.7266691257838431</v>
      </c>
      <c r="W4">
        <f>VLOOKUP(A4,'2.20'!$B$23:$J$144,9,FALSE)</f>
        <v>0.26742899299151601</v>
      </c>
      <c r="X4">
        <f t="shared" si="2"/>
        <v>0.37985760011583358</v>
      </c>
      <c r="Y4">
        <f t="shared" si="3"/>
        <v>0.10334182314140448</v>
      </c>
      <c r="Z4">
        <f t="shared" si="4"/>
        <v>0.21293794635072449</v>
      </c>
      <c r="AA4">
        <f t="shared" si="5"/>
        <v>0.5</v>
      </c>
      <c r="AB4">
        <f t="shared" si="6"/>
        <v>0</v>
      </c>
      <c r="AC4">
        <f t="shared" si="7"/>
        <v>0</v>
      </c>
      <c r="AD4">
        <f t="shared" si="8"/>
        <v>0</v>
      </c>
      <c r="AE4">
        <f t="shared" si="9"/>
        <v>0</v>
      </c>
      <c r="AF4">
        <f t="shared" si="10"/>
        <v>0.45882352941176469</v>
      </c>
      <c r="AG4">
        <f t="shared" si="11"/>
        <v>0.72727272727272729</v>
      </c>
      <c r="AH4">
        <f t="shared" si="12"/>
        <v>0</v>
      </c>
      <c r="AI4">
        <f t="shared" si="13"/>
        <v>0.20609318996415771</v>
      </c>
      <c r="AJ4">
        <f t="shared" si="14"/>
        <v>0</v>
      </c>
      <c r="AK4">
        <f t="shared" si="15"/>
        <v>3.2588163860474195E-2</v>
      </c>
      <c r="AL4">
        <f t="shared" si="16"/>
        <v>0.40966091307982866</v>
      </c>
      <c r="AM4">
        <f t="shared" si="17"/>
        <v>0.88922190322532912</v>
      </c>
      <c r="AN4">
        <f t="shared" si="18"/>
        <v>3.8944157572054047E-3</v>
      </c>
      <c r="AO4">
        <f t="shared" si="19"/>
        <v>0.16265126194250523</v>
      </c>
      <c r="AP4">
        <f t="shared" si="20"/>
        <v>4.6600387376301025E-2</v>
      </c>
      <c r="AQ4">
        <f t="shared" si="21"/>
        <v>0.11724085533300092</v>
      </c>
      <c r="AR4">
        <f t="shared" si="22"/>
        <v>0.62014239988416642</v>
      </c>
      <c r="AS4">
        <f t="shared" si="0"/>
        <v>0.8966581768585955</v>
      </c>
      <c r="AT4">
        <f t="shared" si="0"/>
        <v>0.78706205364927551</v>
      </c>
      <c r="AU4">
        <f t="shared" si="23"/>
        <v>0.27272727272727271</v>
      </c>
      <c r="AV4">
        <f t="shared" si="24"/>
        <v>0.88275914466699912</v>
      </c>
      <c r="AW4">
        <f>(AR4*Weights_Adap!$B$2)+(AS4*Weights_Adap!$B$3)+(AT4*Weights_Adap!$B$4)+(AA4*Weights_Adap!$B$5)+(Adaptive!AB4*Weights_Adap!$B$6)+(AC4*Weights_Adap!$B$7)+(AD4*Weights_Adap!$B$8)+(AE4*Weights_Adap!$B$9)+(AF4*Weights_Adap!$B$10)+(AU4*Weights_Adap!$B$11)+(AH4*Weights_Adap!$B$12)+(AI4*Weights_Adap!$B$13)+(AJ4*Weights_Adap!$B$14)+(AK4*Weights_Adap!$B$15)+(AL4*Weights_Adap!$B$16)+(AM4*Weights_Adap!$B$17)+(AN4*Weights_Adap!$B$18)+(AO4*Weights_Adap!$B$19)+(AP4*Weights_Adap!$B$20)+(AV4*Weights_Adap!$B$21)</f>
        <v>0.34094963409865386</v>
      </c>
      <c r="AX4" s="52">
        <f t="shared" si="25"/>
        <v>0.30022838345653508</v>
      </c>
      <c r="AY4">
        <f>(AR4*Weights_Adap!$C$2)+(AS4*Weights_Adap!$C$3)+(AT4*Weights_Adap!$C$4)+(AA4*Weights_Adap!$C$5)+(Adaptive!AB4*Weights_Adap!$C$6)+(AC4*Weights_Adap!$C$7)+(AD4*Weights_Adap!$C$8)+(AE4*Weights_Adap!$C$9)+(AF4*Weights_Adap!$C$10)+(AU4*Weights_Adap!$C$11)+(AH4*Weights_Adap!$C$12)+(AI4*Weights_Adap!$C$13)+(AJ4*Weights_Adap!$C$14)+(AK4*Weights_Adap!$C$15)+(AL4*Weights_Adap!$C$16)+(AM4*Weights_Adap!$C$17)+(AN4*Weights_Adap!$C$18)+(AO4*Weights_Adap!$C$19)+(AP4*Weights_Adap!$C$20)+(AV4*Weights_Adap!$C$21)</f>
        <v>0.33916667516420085</v>
      </c>
      <c r="AZ4" s="52">
        <f t="shared" si="26"/>
        <v>0.28480983200975213</v>
      </c>
    </row>
    <row r="5" spans="1:52">
      <c r="A5" t="s">
        <v>119</v>
      </c>
      <c r="B5" t="s">
        <v>2054</v>
      </c>
      <c r="C5">
        <f>VLOOKUP(A5,'2.1'!$B$23:$J$144,9,FALSE)</f>
        <v>23.126676473133166</v>
      </c>
      <c r="D5">
        <f>VLOOKUP(A5,'2.2'!$B$23:$J$144,9,FALSE)</f>
        <v>2.9246344206974131</v>
      </c>
      <c r="E5">
        <f>VLOOKUP(A5,'2.3'!$B$23:$J$144,9,FALSE)</f>
        <v>9.2389893570995927</v>
      </c>
      <c r="F5" t="str">
        <f>VLOOKUP(A5,'2.4'!$B$23:$E$168,4,FALSE)</f>
        <v>&lt;1%</v>
      </c>
      <c r="G5" s="111">
        <f t="shared" si="1"/>
        <v>0.5</v>
      </c>
      <c r="H5">
        <f>VLOOKUP(A5,'2.5'!$B$23:$D$168,3,FALSE)</f>
        <v>0</v>
      </c>
      <c r="I5">
        <f>VLOOKUP(A5,'2.6'!$B$23:$D$168,3,FALSE)</f>
        <v>0</v>
      </c>
      <c r="J5" s="111">
        <f>VLOOKUP(A5,'2.7'!$B$23:$D$168,3,FALSE)</f>
        <v>0</v>
      </c>
      <c r="K5">
        <v>0</v>
      </c>
      <c r="L5">
        <f>VLOOKUP(A5,'2.9'!$B$23:$F$168,5,FALSE)</f>
        <v>15</v>
      </c>
      <c r="M5">
        <f>VLOOKUP(A5,'2.10'!$B$23:$H$168,7,FALSE)</f>
        <v>25</v>
      </c>
      <c r="N5">
        <f>VLOOKUP(A5,'2.11'!$B$23:$H$168,7,FALSE)</f>
        <v>0</v>
      </c>
      <c r="O5">
        <f>VLOOKUP(A5,'2.12'!$B$23:$D$168,3,FALSE)</f>
        <v>11.5</v>
      </c>
      <c r="P5">
        <f>VLOOKUP(A5,'2.13'!B26:D171,3,FALSE)</f>
        <v>0.8</v>
      </c>
      <c r="Q5">
        <f>VLOOKUP(A5,'2.14'!$B$23:$J$144,9,FALSE)</f>
        <v>23.609068097257076</v>
      </c>
      <c r="R5">
        <f>VLOOKUP(A5,'2.15'!$B$23:$J$144,9,FALSE)</f>
        <v>51.165960024227743</v>
      </c>
      <c r="S5">
        <f>VLOOKUP(A5,'2.16'!$B$23:$J$144,9,FALSE)</f>
        <v>97.732975685731589</v>
      </c>
      <c r="T5">
        <f>VLOOKUP(A5,'2.17'!$B$23:$J$144,9,FALSE)</f>
        <v>2.9181448472787053</v>
      </c>
      <c r="U5">
        <f>VLOOKUP(A5,'2.18'!$B$23:$J$144,9,FALSE)</f>
        <v>9.2389893570995927</v>
      </c>
      <c r="V5">
        <f>VLOOKUP(A5,'2.19'!$B$23:$J$144,9,FALSE)</f>
        <v>4.0430042398546338</v>
      </c>
      <c r="W5">
        <f>VLOOKUP(A5,'2.20'!$B$23:$J$144,9,FALSE)</f>
        <v>0.20550315825906379</v>
      </c>
      <c r="X5">
        <f t="shared" si="2"/>
        <v>0.35680544032621847</v>
      </c>
      <c r="Y5">
        <f t="shared" si="3"/>
        <v>2.0353725218753907E-2</v>
      </c>
      <c r="Z5">
        <f t="shared" si="4"/>
        <v>0.11720684273917353</v>
      </c>
      <c r="AA5">
        <f t="shared" si="5"/>
        <v>0.5</v>
      </c>
      <c r="AB5">
        <f t="shared" si="6"/>
        <v>0</v>
      </c>
      <c r="AC5">
        <f t="shared" si="7"/>
        <v>0</v>
      </c>
      <c r="AD5">
        <f t="shared" si="8"/>
        <v>0</v>
      </c>
      <c r="AE5">
        <f t="shared" si="9"/>
        <v>0</v>
      </c>
      <c r="AF5">
        <f t="shared" si="10"/>
        <v>0.17647058823529413</v>
      </c>
      <c r="AG5">
        <f t="shared" si="11"/>
        <v>0.45454545454545453</v>
      </c>
      <c r="AH5">
        <f t="shared" si="12"/>
        <v>0</v>
      </c>
      <c r="AI5">
        <f t="shared" si="13"/>
        <v>0.20609318996415771</v>
      </c>
      <c r="AJ5">
        <f t="shared" si="14"/>
        <v>2.9629629629629631E-2</v>
      </c>
      <c r="AK5">
        <f t="shared" si="15"/>
        <v>0.13536341890929141</v>
      </c>
      <c r="AL5">
        <f t="shared" si="16"/>
        <v>0.62968253786277406</v>
      </c>
      <c r="AM5">
        <f t="shared" si="17"/>
        <v>0.96162827203780676</v>
      </c>
      <c r="AN5">
        <f t="shared" si="18"/>
        <v>2.6425784826677855E-2</v>
      </c>
      <c r="AO5">
        <f t="shared" si="19"/>
        <v>6.900817242170075E-2</v>
      </c>
      <c r="AP5">
        <f t="shared" si="20"/>
        <v>2.6151384136349976E-2</v>
      </c>
      <c r="AQ5">
        <f t="shared" si="21"/>
        <v>4.3556399837713387E-2</v>
      </c>
      <c r="AR5">
        <f t="shared" si="22"/>
        <v>0.64319455967378159</v>
      </c>
      <c r="AS5">
        <f t="shared" si="0"/>
        <v>0.97964627478124611</v>
      </c>
      <c r="AT5">
        <f t="shared" si="0"/>
        <v>0.88279315726082652</v>
      </c>
      <c r="AU5">
        <f t="shared" si="23"/>
        <v>0.54545454545454541</v>
      </c>
      <c r="AV5">
        <f t="shared" si="24"/>
        <v>0.95644360016228658</v>
      </c>
      <c r="AW5">
        <f>(AR5*Weights_Adap!$B$2)+(AS5*Weights_Adap!$B$3)+(AT5*Weights_Adap!$B$4)+(AA5*Weights_Adap!$B$5)+(Adaptive!AB5*Weights_Adap!$B$6)+(AC5*Weights_Adap!$B$7)+(AD5*Weights_Adap!$B$8)+(AE5*Weights_Adap!$B$9)+(AF5*Weights_Adap!$B$10)+(AU5*Weights_Adap!$B$11)+(AH5*Weights_Adap!$B$12)+(AI5*Weights_Adap!$B$13)+(AJ5*Weights_Adap!$B$14)+(AK5*Weights_Adap!$B$15)+(AL5*Weights_Adap!$B$16)+(AM5*Weights_Adap!$B$17)+(AN5*Weights_Adap!$B$18)+(AO5*Weights_Adap!$B$19)+(AP5*Weights_Adap!$B$20)+(AV5*Weights_Adap!$B$21)</f>
        <v>0.3751622364685514</v>
      </c>
      <c r="AX5" s="52">
        <f t="shared" si="25"/>
        <v>0.39346787183577392</v>
      </c>
      <c r="AY5">
        <f>(AR5*Weights_Adap!$C$2)+(AS5*Weights_Adap!$C$3)+(AT5*Weights_Adap!$C$4)+(AA5*Weights_Adap!$C$5)+(Adaptive!AB5*Weights_Adap!$C$6)+(AC5*Weights_Adap!$C$7)+(AD5*Weights_Adap!$C$8)+(AE5*Weights_Adap!$C$9)+(AF5*Weights_Adap!$C$10)+(AU5*Weights_Adap!$C$11)+(AH5*Weights_Adap!$C$12)+(AI5*Weights_Adap!$C$13)+(AJ5*Weights_Adap!$C$14)+(AK5*Weights_Adap!$C$15)+(AL5*Weights_Adap!$C$16)+(AM5*Weights_Adap!$C$17)+(AN5*Weights_Adap!$C$18)+(AO5*Weights_Adap!$C$19)+(AP5*Weights_Adap!$C$20)+(AV5*Weights_Adap!$C$21)</f>
        <v>0.37186382717931565</v>
      </c>
      <c r="AZ5" s="52">
        <f t="shared" si="26"/>
        <v>0.36428002443397656</v>
      </c>
    </row>
    <row r="6" spans="1:52">
      <c r="A6" t="s">
        <v>88</v>
      </c>
      <c r="B6" t="s">
        <v>2055</v>
      </c>
      <c r="C6">
        <f>VLOOKUP(A6,'2.1'!$B$23:$J$144,9,FALSE)</f>
        <v>21.408158891190972</v>
      </c>
      <c r="D6">
        <f>VLOOKUP(A6,'2.2'!$B$23:$J$144,9,FALSE)</f>
        <v>10.802314781738943</v>
      </c>
      <c r="E6">
        <f>VLOOKUP(A6,'2.3'!$B$23:$J$144,9,FALSE)</f>
        <v>12.799171250982353</v>
      </c>
      <c r="F6" t="str">
        <f>VLOOKUP(A6,'2.4'!$B$23:$E$168,4,FALSE)</f>
        <v>&lt;1%</v>
      </c>
      <c r="G6" s="111">
        <f t="shared" si="1"/>
        <v>0.5</v>
      </c>
      <c r="H6">
        <f>VLOOKUP(A6,'2.5'!$B$23:$D$168,3,FALSE)</f>
        <v>0</v>
      </c>
      <c r="I6">
        <f>VLOOKUP(A6,'2.6'!$B$23:$D$168,3,FALSE)</f>
        <v>0</v>
      </c>
      <c r="J6" s="111">
        <f>VLOOKUP(A6,'2.7'!$B$23:$D$168,3,FALSE)</f>
        <v>0</v>
      </c>
      <c r="K6">
        <f>VLOOKUP(A6,'2.8'!$B$23:$D$168,3,FALSE)</f>
        <v>0</v>
      </c>
      <c r="L6">
        <f>VLOOKUP(A6,'2.9'!$B$23:$F$168,5,FALSE)</f>
        <v>11</v>
      </c>
      <c r="M6">
        <f>VLOOKUP(A6,'2.10'!$B$23:$H$168,7,FALSE)</f>
        <v>25</v>
      </c>
      <c r="N6">
        <f>VLOOKUP(A6,'2.11'!$B$23:$H$168,7,FALSE)</f>
        <v>0</v>
      </c>
      <c r="O6">
        <f>VLOOKUP(A6,'2.12'!$B$23:$D$168,3,FALSE)</f>
        <v>16.899999999999999</v>
      </c>
      <c r="P6">
        <f>VLOOKUP(A6,'2.13'!B27:D172,3,FALSE)</f>
        <v>3.1</v>
      </c>
      <c r="Q6">
        <f>VLOOKUP(A6,'2.14'!$B$23:$J$144,9,FALSE)</f>
        <v>33.350003572194041</v>
      </c>
      <c r="R6">
        <f>VLOOKUP(A6,'2.15'!$B$23:$J$144,9,FALSE)</f>
        <v>56.08701864685289</v>
      </c>
      <c r="S6">
        <f>VLOOKUP(A6,'2.16'!$B$23:$J$144,9,FALSE)</f>
        <v>96.227763092091166</v>
      </c>
      <c r="T6">
        <f>VLOOKUP(A6,'2.17'!$B$23:$J$144,9,FALSE)</f>
        <v>1.2359791383867973</v>
      </c>
      <c r="U6">
        <f>VLOOKUP(A6,'2.18'!$B$23:$J$144,9,FALSE)</f>
        <v>12.799171250982353</v>
      </c>
      <c r="V6">
        <f>VLOOKUP(A6,'2.19'!$B$23:$J$144,9,FALSE)</f>
        <v>9.2912767021504603</v>
      </c>
      <c r="W6">
        <f>VLOOKUP(A6,'2.20'!$B$23:$J$144,9,FALSE)</f>
        <v>0.24648138886904336</v>
      </c>
      <c r="X6">
        <f t="shared" si="2"/>
        <v>0.28822801866601272</v>
      </c>
      <c r="Y6">
        <f t="shared" si="3"/>
        <v>7.5177719730717019E-2</v>
      </c>
      <c r="Z6">
        <f t="shared" si="4"/>
        <v>0.18819576485967557</v>
      </c>
      <c r="AA6">
        <f t="shared" si="5"/>
        <v>0.5</v>
      </c>
      <c r="AB6">
        <f t="shared" si="6"/>
        <v>0</v>
      </c>
      <c r="AC6">
        <f t="shared" si="7"/>
        <v>0</v>
      </c>
      <c r="AD6">
        <f t="shared" si="8"/>
        <v>0</v>
      </c>
      <c r="AE6">
        <f t="shared" si="9"/>
        <v>0</v>
      </c>
      <c r="AF6">
        <f t="shared" si="10"/>
        <v>0.12941176470588237</v>
      </c>
      <c r="AG6">
        <f t="shared" si="11"/>
        <v>0.45454545454545453</v>
      </c>
      <c r="AH6">
        <f t="shared" si="12"/>
        <v>0</v>
      </c>
      <c r="AI6">
        <f t="shared" si="13"/>
        <v>0.30286738351254477</v>
      </c>
      <c r="AJ6">
        <f t="shared" si="14"/>
        <v>0.11481481481481481</v>
      </c>
      <c r="AK6">
        <f t="shared" si="15"/>
        <v>0.24609404434839999</v>
      </c>
      <c r="AL6">
        <f t="shared" si="16"/>
        <v>0.70158504996090265</v>
      </c>
      <c r="AM6">
        <f t="shared" si="17"/>
        <v>0.88594785438126145</v>
      </c>
      <c r="AN6">
        <f t="shared" si="18"/>
        <v>5.844065074554863E-3</v>
      </c>
      <c r="AO6">
        <f t="shared" si="19"/>
        <v>0.13844873811380548</v>
      </c>
      <c r="AP6">
        <f t="shared" si="20"/>
        <v>8.9894437449719145E-2</v>
      </c>
      <c r="AQ6">
        <f t="shared" si="21"/>
        <v>9.2315671678005959E-2</v>
      </c>
      <c r="AR6">
        <f t="shared" si="22"/>
        <v>0.71177198133398734</v>
      </c>
      <c r="AS6">
        <f t="shared" si="0"/>
        <v>0.92482228026928293</v>
      </c>
      <c r="AT6">
        <f t="shared" si="0"/>
        <v>0.8118042351403244</v>
      </c>
      <c r="AU6">
        <f t="shared" si="23"/>
        <v>0.54545454545454541</v>
      </c>
      <c r="AV6">
        <f t="shared" si="24"/>
        <v>0.90768432832199408</v>
      </c>
      <c r="AW6">
        <f>(AR6*Weights_Adap!$B$2)+(AS6*Weights_Adap!$B$3)+(AT6*Weights_Adap!$B$4)+(AA6*Weights_Adap!$B$5)+(Adaptive!AB6*Weights_Adap!$B$6)+(AC6*Weights_Adap!$B$7)+(AD6*Weights_Adap!$B$8)+(AE6*Weights_Adap!$B$9)+(AF6*Weights_Adap!$B$10)+(AU6*Weights_Adap!$B$11)+(AH6*Weights_Adap!$B$12)+(AI6*Weights_Adap!$B$13)+(AJ6*Weights_Adap!$B$14)+(AK6*Weights_Adap!$B$15)+(AL6*Weights_Adap!$B$16)+(AM6*Weights_Adap!$B$17)+(AN6*Weights_Adap!$B$18)+(AO6*Weights_Adap!$B$19)+(AP6*Weights_Adap!$B$20)+(AV6*Weights_Adap!$B$21)</f>
        <v>0.38686544359184338</v>
      </c>
      <c r="AX6" s="52">
        <f t="shared" si="25"/>
        <v>0.42536258223442275</v>
      </c>
      <c r="AY6">
        <f>(AR6*Weights_Adap!$C$2)+(AS6*Weights_Adap!$C$3)+(AT6*Weights_Adap!$C$4)+(AA6*Weights_Adap!$C$5)+(Adaptive!AB6*Weights_Adap!$C$6)+(AC6*Weights_Adap!$C$7)+(AD6*Weights_Adap!$C$8)+(AE6*Weights_Adap!$C$9)+(AF6*Weights_Adap!$C$10)+(AU6*Weights_Adap!$C$11)+(AH6*Weights_Adap!$C$12)+(AI6*Weights_Adap!$C$13)+(AJ6*Weights_Adap!$C$14)+(AK6*Weights_Adap!$C$15)+(AL6*Weights_Adap!$C$16)+(AM6*Weights_Adap!$C$17)+(AN6*Weights_Adap!$C$18)+(AO6*Weights_Adap!$C$19)+(AP6*Weights_Adap!$C$20)+(AV6*Weights_Adap!$C$21)</f>
        <v>0.38246190483584941</v>
      </c>
      <c r="AZ6" s="52">
        <f t="shared" si="26"/>
        <v>0.39003857583020446</v>
      </c>
    </row>
    <row r="7" spans="1:52">
      <c r="A7" t="s">
        <v>112</v>
      </c>
      <c r="B7" t="s">
        <v>2056</v>
      </c>
      <c r="C7">
        <f>VLOOKUP(A7,'2.1'!$B$23:$J$144,9,FALSE)</f>
        <v>14.247936016511867</v>
      </c>
      <c r="D7">
        <f>VLOOKUP(A7,'2.2'!$B$23:$J$144,9,FALSE)</f>
        <v>44.827141382868938</v>
      </c>
      <c r="E7">
        <f>VLOOKUP(A7,'2.3'!$B$23:$J$144,9,FALSE)</f>
        <v>6.6111971104231166</v>
      </c>
      <c r="F7" t="str">
        <f>VLOOKUP(A7,'2.4'!$B$23:$E$168,4,FALSE)</f>
        <v>&lt;1%</v>
      </c>
      <c r="G7" s="111">
        <f t="shared" si="1"/>
        <v>0.5</v>
      </c>
      <c r="H7">
        <f>VLOOKUP(A7,'2.5'!$B$23:$D$168,3,FALSE)</f>
        <v>0</v>
      </c>
      <c r="I7">
        <f>VLOOKUP(A7,'2.6'!$B$23:$D$168,3,FALSE)</f>
        <v>0</v>
      </c>
      <c r="J7" s="111">
        <f>VLOOKUP(A7,'2.7'!$B$23:$D$168,3,FALSE)</f>
        <v>0</v>
      </c>
      <c r="K7">
        <f>VLOOKUP(A7,'2.8'!$B$23:$D$168,3,FALSE)</f>
        <v>0</v>
      </c>
      <c r="L7">
        <f>VLOOKUP(A7,'2.9'!$B$23:$F$168,5,FALSE)</f>
        <v>9</v>
      </c>
      <c r="M7">
        <f>VLOOKUP(A7,'2.10'!$B$23:$H$168,7,FALSE)</f>
        <v>55</v>
      </c>
      <c r="N7">
        <f>VLOOKUP(A7,'2.11'!$B$23:$H$168,7,FALSE)</f>
        <v>2.7E-4</v>
      </c>
      <c r="O7">
        <f>VLOOKUP(A7,'2.12'!$B$23:$D$168,3,FALSE)</f>
        <v>12.4</v>
      </c>
      <c r="P7">
        <f>VLOOKUP(A7,'2.13'!B28:D173,3,FALSE)</f>
        <v>0</v>
      </c>
      <c r="Q7">
        <f>VLOOKUP(A7,'2.14'!$B$23:$J$144,9,FALSE)</f>
        <v>23.439112487100104</v>
      </c>
      <c r="R7">
        <f>VLOOKUP(A7,'2.15'!$B$23:$J$144,9,FALSE)</f>
        <v>19.672342621259027</v>
      </c>
      <c r="S7">
        <f>VLOOKUP(A7,'2.16'!$B$23:$J$144,9,FALSE)</f>
        <v>86.919504643962853</v>
      </c>
      <c r="T7">
        <f>VLOOKUP(A7,'2.17'!$B$23:$J$144,9,FALSE)</f>
        <v>1.5931372549019607</v>
      </c>
      <c r="U7">
        <f>VLOOKUP(A7,'2.18'!$B$23:$J$144,9,FALSE)</f>
        <v>6.6111971104231166</v>
      </c>
      <c r="V7">
        <f>VLOOKUP(A7,'2.19'!$B$23:$J$144,9,FALSE)</f>
        <v>1.8898348813209496</v>
      </c>
      <c r="W7">
        <f>VLOOKUP(A7,'2.20'!$B$23:$J$144,9,FALSE)</f>
        <v>0.19994840041279668</v>
      </c>
      <c r="X7">
        <f t="shared" si="2"/>
        <v>2.4994183784444435E-3</v>
      </c>
      <c r="Y7">
        <f t="shared" si="3"/>
        <v>0.31197038220988121</v>
      </c>
      <c r="Z7">
        <f t="shared" si="4"/>
        <v>6.4809480832271338E-2</v>
      </c>
      <c r="AA7">
        <f t="shared" si="5"/>
        <v>0.5</v>
      </c>
      <c r="AB7">
        <f t="shared" si="6"/>
        <v>0</v>
      </c>
      <c r="AC7">
        <f t="shared" si="7"/>
        <v>0</v>
      </c>
      <c r="AD7">
        <f t="shared" si="8"/>
        <v>0</v>
      </c>
      <c r="AE7">
        <f t="shared" si="9"/>
        <v>0</v>
      </c>
      <c r="AF7">
        <f t="shared" si="10"/>
        <v>0.10588235294117647</v>
      </c>
      <c r="AG7">
        <f t="shared" si="11"/>
        <v>1</v>
      </c>
      <c r="AH7">
        <f t="shared" si="12"/>
        <v>1E-3</v>
      </c>
      <c r="AI7">
        <f t="shared" si="13"/>
        <v>0.22222222222222224</v>
      </c>
      <c r="AJ7">
        <f t="shared" si="14"/>
        <v>0</v>
      </c>
      <c r="AK7">
        <f t="shared" si="15"/>
        <v>0.13343143906423566</v>
      </c>
      <c r="AL7">
        <f t="shared" si="16"/>
        <v>0.16952337700262424</v>
      </c>
      <c r="AM7">
        <f t="shared" si="17"/>
        <v>0.4179389565114478</v>
      </c>
      <c r="AN7">
        <f t="shared" si="18"/>
        <v>1.0213984293841205E-2</v>
      </c>
      <c r="AO7">
        <f t="shared" si="19"/>
        <v>1.7753661958604065E-2</v>
      </c>
      <c r="AP7">
        <f t="shared" si="20"/>
        <v>0</v>
      </c>
      <c r="AQ7">
        <f t="shared" si="21"/>
        <v>3.694689172080666E-2</v>
      </c>
      <c r="AR7">
        <f t="shared" si="22"/>
        <v>0.99750058162155553</v>
      </c>
      <c r="AS7" s="52">
        <f t="shared" si="0"/>
        <v>0.68802961779011884</v>
      </c>
      <c r="AT7">
        <f t="shared" si="0"/>
        <v>0.93519051916772866</v>
      </c>
      <c r="AU7" s="52">
        <f t="shared" si="23"/>
        <v>0</v>
      </c>
      <c r="AV7">
        <f t="shared" si="24"/>
        <v>0.96305310827919333</v>
      </c>
      <c r="AW7">
        <f>(AR7*Weights_Adap!$B$2)+(AS7*Weights_Adap!$B$3)+(AT7*Weights_Adap!$B$4)+(AA7*Weights_Adap!$B$5)+(Adaptive!AB7*Weights_Adap!$B$6)+(AC7*Weights_Adap!$B$7)+(AD7*Weights_Adap!$B$8)+(AE7*Weights_Adap!$B$9)+(AF7*Weights_Adap!$B$10)+(AU7*Weights_Adap!$B$11)+(AH7*Weights_Adap!$B$12)+(AI7*Weights_Adap!$B$13)+(AJ7*Weights_Adap!$B$14)+(AK7*Weights_Adap!$B$15)+(AL7*Weights_Adap!$B$16)+(AM7*Weights_Adap!$B$17)+(AN7*Weights_Adap!$B$18)+(AO7*Weights_Adap!$B$19)+(AP7*Weights_Adap!$B$20)+(AV7*Weights_Adap!$B$21)</f>
        <v>0.29509377793491887</v>
      </c>
      <c r="AX7" s="52">
        <f t="shared" si="25"/>
        <v>0.17525757528262814</v>
      </c>
      <c r="AY7">
        <f>(AR7*Weights_Adap!$C$2)+(AS7*Weights_Adap!$C$3)+(AT7*Weights_Adap!$C$4)+(AA7*Weights_Adap!$C$5)+(Adaptive!AB7*Weights_Adap!$C$6)+(AC7*Weights_Adap!$C$7)+(AD7*Weights_Adap!$C$8)+(AE7*Weights_Adap!$C$9)+(AF7*Weights_Adap!$C$10)+(AU7*Weights_Adap!$C$11)+(AH7*Weights_Adap!$C$12)+(AI7*Weights_Adap!$C$13)+(AJ7*Weights_Adap!$C$14)+(AK7*Weights_Adap!$C$15)+(AL7*Weights_Adap!$C$16)+(AM7*Weights_Adap!$C$17)+(AN7*Weights_Adap!$C$18)+(AO7*Weights_Adap!$C$19)+(AP7*Weights_Adap!$C$20)+(AV7*Weights_Adap!$C$21)</f>
        <v>0.31056775317649221</v>
      </c>
      <c r="AZ7" s="52">
        <f t="shared" si="26"/>
        <v>0.21530035814371129</v>
      </c>
    </row>
    <row r="8" spans="1:52">
      <c r="A8" t="s">
        <v>89</v>
      </c>
      <c r="B8" t="s">
        <v>2057</v>
      </c>
      <c r="C8">
        <f>VLOOKUP(A8,'2.1'!$B$23:$J$144,9,FALSE)</f>
        <v>25.867645229506159</v>
      </c>
      <c r="D8">
        <f>VLOOKUP(A8,'2.2'!$B$23:$J$144,9,FALSE)</f>
        <v>22.956835427291953</v>
      </c>
      <c r="E8">
        <f>VLOOKUP(A8,'2.3'!$B$23:$J$144,9,FALSE)</f>
        <v>38.325662395820373</v>
      </c>
      <c r="F8" t="str">
        <f>VLOOKUP(A8,'2.4'!$B$23:$E$168,4,FALSE)</f>
        <v>&lt;1%</v>
      </c>
      <c r="G8" s="111">
        <f t="shared" si="1"/>
        <v>0.5</v>
      </c>
      <c r="H8">
        <f>VLOOKUP(A8,'2.5'!$B$23:$D$168,3,FALSE)</f>
        <v>0</v>
      </c>
      <c r="I8">
        <f>VLOOKUP(A8,'2.6'!$B$23:$D$168,3,FALSE)</f>
        <v>0</v>
      </c>
      <c r="J8" s="111">
        <f>VLOOKUP(A8,'2.7'!$B$23:$D$168,3,FALSE)</f>
        <v>0</v>
      </c>
      <c r="K8">
        <f>VLOOKUP(A8,'2.8'!$B$23:$D$168,3,FALSE)</f>
        <v>0</v>
      </c>
      <c r="L8">
        <f>VLOOKUP(A8,'2.9'!$B$23:$F$168,5,FALSE)</f>
        <v>17</v>
      </c>
      <c r="M8">
        <f>VLOOKUP(A8,'2.10'!$B$23:$H$168,7,FALSE)</f>
        <v>25</v>
      </c>
      <c r="N8">
        <f>VLOOKUP(A8,'2.11'!$B$23:$H$168,7,FALSE)</f>
        <v>2.7E-4</v>
      </c>
      <c r="O8">
        <f>VLOOKUP(A8,'2.12'!$B$23:$D$168,3,FALSE)</f>
        <v>12.5</v>
      </c>
      <c r="P8">
        <f>VLOOKUP(A8,'2.13'!B29:D174,3,FALSE)</f>
        <v>6.7</v>
      </c>
      <c r="Q8">
        <f>VLOOKUP(A8,'2.14'!$B$23:$J$144,9,FALSE)</f>
        <v>14.558195463780734</v>
      </c>
      <c r="R8">
        <f>VLOOKUP(A8,'2.15'!$B$23:$J$144,9,FALSE)</f>
        <v>52.465066135920722</v>
      </c>
      <c r="S8">
        <f>VLOOKUP(A8,'2.16'!$B$23:$J$144,9,FALSE)</f>
        <v>95.250238421030815</v>
      </c>
      <c r="T8">
        <f>VLOOKUP(A8,'2.17'!$B$23:$J$144,9,FALSE)</f>
        <v>1.2045445121698388</v>
      </c>
      <c r="U8">
        <f>VLOOKUP(A8,'2.18'!$B$23:$J$144,9,FALSE)</f>
        <v>12.225815814570634</v>
      </c>
      <c r="V8">
        <f>VLOOKUP(A8,'2.19'!$B$23:$J$144,9,FALSE)</f>
        <v>7.1360451134054816</v>
      </c>
      <c r="W8">
        <f>VLOOKUP(A8,'2.20'!$B$23:$J$144,9,FALSE)</f>
        <v>0.38354687564788326</v>
      </c>
      <c r="X8">
        <f t="shared" si="2"/>
        <v>0.46618376274687512</v>
      </c>
      <c r="Y8">
        <f t="shared" si="3"/>
        <v>0.15976599224590693</v>
      </c>
      <c r="Z8">
        <f t="shared" si="4"/>
        <v>0.69718607656375087</v>
      </c>
      <c r="AA8">
        <f t="shared" si="5"/>
        <v>0.5</v>
      </c>
      <c r="AB8">
        <f t="shared" si="6"/>
        <v>0</v>
      </c>
      <c r="AC8">
        <f t="shared" si="7"/>
        <v>0</v>
      </c>
      <c r="AD8">
        <f t="shared" si="8"/>
        <v>0</v>
      </c>
      <c r="AE8">
        <f t="shared" si="9"/>
        <v>0</v>
      </c>
      <c r="AF8">
        <f t="shared" si="10"/>
        <v>0.2</v>
      </c>
      <c r="AG8">
        <f t="shared" si="11"/>
        <v>0.45454545454545453</v>
      </c>
      <c r="AH8">
        <f t="shared" si="12"/>
        <v>1E-3</v>
      </c>
      <c r="AI8">
        <f t="shared" si="13"/>
        <v>0.22401433691756273</v>
      </c>
      <c r="AJ8">
        <f t="shared" si="14"/>
        <v>0.24814814814814815</v>
      </c>
      <c r="AK8">
        <f t="shared" si="15"/>
        <v>3.2477121176061351E-2</v>
      </c>
      <c r="AL8">
        <f t="shared" si="16"/>
        <v>0.64866402133531353</v>
      </c>
      <c r="AM8">
        <f t="shared" si="17"/>
        <v>0.83679899947000802</v>
      </c>
      <c r="AN8">
        <f t="shared" si="18"/>
        <v>5.4594545311997967E-3</v>
      </c>
      <c r="AO8">
        <f t="shared" si="19"/>
        <v>0.12726556628893793</v>
      </c>
      <c r="AP8">
        <f t="shared" si="20"/>
        <v>6.3718006433420127E-2</v>
      </c>
      <c r="AQ8">
        <f t="shared" si="21"/>
        <v>0.25540747018391546</v>
      </c>
      <c r="AR8">
        <f t="shared" si="22"/>
        <v>0.53381623725312488</v>
      </c>
      <c r="AS8">
        <f t="shared" si="0"/>
        <v>0.84023400775409307</v>
      </c>
      <c r="AT8">
        <f t="shared" si="0"/>
        <v>0.30281392343624913</v>
      </c>
      <c r="AU8">
        <f t="shared" si="23"/>
        <v>0.54545454545454541</v>
      </c>
      <c r="AV8">
        <f t="shared" si="24"/>
        <v>0.74459252981608448</v>
      </c>
      <c r="AW8">
        <f>(AR8*Weights_Adap!$B$2)+(AS8*Weights_Adap!$B$3)+(AT8*Weights_Adap!$B$4)+(AA8*Weights_Adap!$B$5)+(Adaptive!AB8*Weights_Adap!$B$6)+(AC8*Weights_Adap!$B$7)+(AD8*Weights_Adap!$B$8)+(AE8*Weights_Adap!$B$9)+(AF8*Weights_Adap!$B$10)+(AU8*Weights_Adap!$B$11)+(AH8*Weights_Adap!$B$12)+(AI8*Weights_Adap!$B$13)+(AJ8*Weights_Adap!$B$14)+(AK8*Weights_Adap!$B$15)+(AL8*Weights_Adap!$B$16)+(AM8*Weights_Adap!$B$17)+(AN8*Weights_Adap!$B$18)+(AO8*Weights_Adap!$B$19)+(AP8*Weights_Adap!$B$20)+(AV8*Weights_Adap!$B$21)</f>
        <v>0.32002908061278623</v>
      </c>
      <c r="AX8" s="52">
        <f t="shared" si="25"/>
        <v>0.24321367049950249</v>
      </c>
      <c r="AY8">
        <f>(AR8*Weights_Adap!$C$2)+(AS8*Weights_Adap!$C$3)+(AT8*Weights_Adap!$C$4)+(AA8*Weights_Adap!$C$5)+(Adaptive!AB8*Weights_Adap!$C$6)+(AC8*Weights_Adap!$C$7)+(AD8*Weights_Adap!$C$8)+(AE8*Weights_Adap!$C$9)+(AF8*Weights_Adap!$C$10)+(AU8*Weights_Adap!$C$11)+(AH8*Weights_Adap!$C$12)+(AI8*Weights_Adap!$C$13)+(AJ8*Weights_Adap!$C$14)+(AK8*Weights_Adap!$C$15)+(AL8*Weights_Adap!$C$16)+(AM8*Weights_Adap!$C$17)+(AN8*Weights_Adap!$C$18)+(AO8*Weights_Adap!$C$19)+(AP8*Weights_Adap!$C$20)+(AV8*Weights_Adap!$C$21)</f>
        <v>0.30024124899212834</v>
      </c>
      <c r="AZ8" s="52">
        <f t="shared" si="26"/>
        <v>0.19020186411519172</v>
      </c>
    </row>
    <row r="9" spans="1:52">
      <c r="A9" t="s">
        <v>102</v>
      </c>
      <c r="B9" t="s">
        <v>2058</v>
      </c>
      <c r="C9">
        <f>VLOOKUP(A9,'2.1'!$B$23:$J$144,9,FALSE)</f>
        <v>27.495225102319239</v>
      </c>
      <c r="D9">
        <f>VLOOKUP(A9,'2.2'!$B$23:$J$144,9,FALSE)</f>
        <v>15.860845839017735</v>
      </c>
      <c r="E9">
        <f>VLOOKUP(A9,'2.3'!$B$23:$J$144,9,FALSE)</f>
        <v>13.724420190995906</v>
      </c>
      <c r="F9" t="str">
        <f>VLOOKUP(A9,'2.4'!$B$23:$E$168,4,FALSE)</f>
        <v>&lt;1%</v>
      </c>
      <c r="G9" s="111">
        <f t="shared" si="1"/>
        <v>0.5</v>
      </c>
      <c r="H9">
        <f>VLOOKUP(A9,'2.5'!$B$23:$D$168,3,FALSE)</f>
        <v>0</v>
      </c>
      <c r="I9">
        <f>VLOOKUP(A9,'2.6'!$B$23:$D$168,3,FALSE)</f>
        <v>0</v>
      </c>
      <c r="J9" s="111">
        <f>VLOOKUP(A9,'2.7'!$B$23:$D$168,3,FALSE)</f>
        <v>0</v>
      </c>
      <c r="K9">
        <f>VLOOKUP(A9,'2.8'!$B$23:$D$168,3,FALSE)</f>
        <v>0</v>
      </c>
      <c r="L9">
        <f>VLOOKUP(A9,'2.9'!$B$23:$F$168,5,FALSE)</f>
        <v>26</v>
      </c>
      <c r="M9">
        <f>VLOOKUP(A9,'2.10'!$B$23:$H$168,7,FALSE)</f>
        <v>25</v>
      </c>
      <c r="N9">
        <f>VLOOKUP(A9,'2.11'!$B$23:$H$168,7,FALSE)</f>
        <v>2.7E-4</v>
      </c>
      <c r="O9">
        <f>VLOOKUP(A9,'2.12'!$B$23:$D$168,3,FALSE)</f>
        <v>14.7</v>
      </c>
      <c r="P9">
        <f>VLOOKUP(A9,'2.13'!B30:D175,3,FALSE)</f>
        <v>0</v>
      </c>
      <c r="Q9">
        <f>VLOOKUP(A9,'2.14'!$B$23:$J$144,9,FALSE)</f>
        <v>17.369713506139153</v>
      </c>
      <c r="R9">
        <f>VLOOKUP(A9,'2.15'!$B$23:$J$144,9,FALSE)</f>
        <v>41.189631650750343</v>
      </c>
      <c r="S9">
        <f>VLOOKUP(A9,'2.16'!$B$23:$J$144,9,FALSE)</f>
        <v>90.510231923601637</v>
      </c>
      <c r="T9">
        <f>VLOOKUP(A9,'2.17'!$B$23:$J$144,9,FALSE)</f>
        <v>5.7571623465211461</v>
      </c>
      <c r="U9">
        <f>VLOOKUP(A9,'2.18'!$B$23:$J$144,9,FALSE)</f>
        <v>13.724420190995906</v>
      </c>
      <c r="V9">
        <f>VLOOKUP(A9,'2.19'!$B$23:$J$144,9,FALSE)</f>
        <v>6.5729877216916783</v>
      </c>
      <c r="W9">
        <f>VLOOKUP(A9,'2.20'!$B$23:$J$144,9,FALSE)</f>
        <v>0.41473396998635742</v>
      </c>
      <c r="X9">
        <f t="shared" si="2"/>
        <v>0.53113231631210767</v>
      </c>
      <c r="Y9">
        <f t="shared" si="3"/>
        <v>0.11038210302790642</v>
      </c>
      <c r="Z9">
        <f t="shared" si="4"/>
        <v>0.20664494158785263</v>
      </c>
      <c r="AA9">
        <f t="shared" si="5"/>
        <v>0.5</v>
      </c>
      <c r="AB9">
        <f t="shared" si="6"/>
        <v>0</v>
      </c>
      <c r="AC9">
        <f t="shared" si="7"/>
        <v>0</v>
      </c>
      <c r="AD9">
        <f t="shared" si="8"/>
        <v>0</v>
      </c>
      <c r="AE9">
        <f t="shared" si="9"/>
        <v>0</v>
      </c>
      <c r="AF9">
        <f t="shared" si="10"/>
        <v>0.30588235294117649</v>
      </c>
      <c r="AG9">
        <f t="shared" si="11"/>
        <v>0.45454545454545453</v>
      </c>
      <c r="AH9">
        <f t="shared" si="12"/>
        <v>1E-3</v>
      </c>
      <c r="AI9">
        <f t="shared" si="13"/>
        <v>0.26344086021505375</v>
      </c>
      <c r="AJ9">
        <f t="shared" si="14"/>
        <v>0</v>
      </c>
      <c r="AK9">
        <f t="shared" si="15"/>
        <v>6.4437208794412046E-2</v>
      </c>
      <c r="AL9">
        <f t="shared" si="16"/>
        <v>0.48391652965655496</v>
      </c>
      <c r="AM9">
        <f t="shared" si="17"/>
        <v>0.59847673659776801</v>
      </c>
      <c r="AN9">
        <f t="shared" si="18"/>
        <v>6.1161876658719638E-2</v>
      </c>
      <c r="AO9">
        <f t="shared" si="19"/>
        <v>0.15649551541778475</v>
      </c>
      <c r="AP9">
        <f t="shared" si="20"/>
        <v>5.6879375703719169E-2</v>
      </c>
      <c r="AQ9">
        <f t="shared" si="21"/>
        <v>0.29251644214592543</v>
      </c>
      <c r="AR9">
        <f t="shared" si="22"/>
        <v>0.46886768368789233</v>
      </c>
      <c r="AS9">
        <f t="shared" si="0"/>
        <v>0.88961789697209359</v>
      </c>
      <c r="AT9">
        <f t="shared" si="0"/>
        <v>0.79335505841214737</v>
      </c>
      <c r="AU9">
        <f t="shared" si="23"/>
        <v>0.54545454545454541</v>
      </c>
      <c r="AV9">
        <f t="shared" si="24"/>
        <v>0.70748355785407457</v>
      </c>
      <c r="AW9">
        <f>(AR9*Weights_Adap!$B$2)+(AS9*Weights_Adap!$B$3)+(AT9*Weights_Adap!$B$4)+(AA9*Weights_Adap!$B$5)+(Adaptive!AB9*Weights_Adap!$B$6)+(AC9*Weights_Adap!$B$7)+(AD9*Weights_Adap!$B$8)+(AE9*Weights_Adap!$B$9)+(AF9*Weights_Adap!$B$10)+(AU9*Weights_Adap!$B$11)+(AH9*Weights_Adap!$B$12)+(AI9*Weights_Adap!$B$13)+(AJ9*Weights_Adap!$B$14)+(AK9*Weights_Adap!$B$15)+(AL9*Weights_Adap!$B$16)+(AM9*Weights_Adap!$B$17)+(AN9*Weights_Adap!$B$18)+(AO9*Weights_Adap!$B$19)+(AP9*Weights_Adap!$B$20)+(AV9*Weights_Adap!$B$21)</f>
        <v>0.32929257840393433</v>
      </c>
      <c r="AX9" s="52">
        <f t="shared" si="25"/>
        <v>0.26845944938853605</v>
      </c>
      <c r="AY9">
        <f>(AR9*Weights_Adap!$C$2)+(AS9*Weights_Adap!$C$3)+(AT9*Weights_Adap!$C$4)+(AA9*Weights_Adap!$C$5)+(Adaptive!AB9*Weights_Adap!$C$6)+(AC9*Weights_Adap!$C$7)+(AD9*Weights_Adap!$C$8)+(AE9*Weights_Adap!$C$9)+(AF9*Weights_Adap!$C$10)+(AU9*Weights_Adap!$C$11)+(AH9*Weights_Adap!$C$12)+(AI9*Weights_Adap!$C$13)+(AJ9*Weights_Adap!$C$14)+(AK9*Weights_Adap!$C$15)+(AL9*Weights_Adap!$C$16)+(AM9*Weights_Adap!$C$17)+(AN9*Weights_Adap!$C$18)+(AO9*Weights_Adap!$C$19)+(AP9*Weights_Adap!$C$20)+(AV9*Weights_Adap!$C$21)</f>
        <v>0.34016780627871196</v>
      </c>
      <c r="AZ9" s="52">
        <f t="shared" si="26"/>
        <v>0.28724307397147708</v>
      </c>
    </row>
    <row r="10" spans="1:52">
      <c r="A10" t="s">
        <v>32</v>
      </c>
      <c r="B10" t="s">
        <v>2059</v>
      </c>
      <c r="C10">
        <f>VLOOKUP(A10,'2.1'!$B$23:$J$144,9,FALSE)</f>
        <v>22.010611561016479</v>
      </c>
      <c r="D10">
        <f>VLOOKUP(A10,'2.2'!$B$23:$J$144,9,FALSE)</f>
        <v>24.539234850600391</v>
      </c>
      <c r="E10">
        <f>VLOOKUP(A10,'2.3'!$B$23:$J$144,9,FALSE)</f>
        <v>10.952247975425859</v>
      </c>
      <c r="F10" t="str">
        <f>VLOOKUP(A10,'2.4'!$B$23:$E$168,4,FALSE)</f>
        <v>&lt;1%</v>
      </c>
      <c r="G10" s="111">
        <f t="shared" si="1"/>
        <v>0.5</v>
      </c>
      <c r="H10">
        <f>VLOOKUP(A10,'2.5'!$B$23:$D$168,3,FALSE)</f>
        <v>0</v>
      </c>
      <c r="I10">
        <f>VLOOKUP(A10,'2.6'!$B$23:$D$168,3,FALSE)</f>
        <v>0</v>
      </c>
      <c r="J10" s="111">
        <f>VLOOKUP(A10,'2.7'!$B$23:$D$168,3,FALSE)</f>
        <v>0</v>
      </c>
      <c r="K10">
        <f>VLOOKUP(A10,'2.8'!$B$23:$D$168,3,FALSE)</f>
        <v>0</v>
      </c>
      <c r="L10">
        <f>VLOOKUP(A10,'2.9'!$B$23:$F$168,5,FALSE)</f>
        <v>18</v>
      </c>
      <c r="M10">
        <f>VLOOKUP(A10,'2.10'!$B$23:$H$168,7,FALSE)</f>
        <v>12</v>
      </c>
      <c r="N10">
        <f>VLOOKUP(A10,'2.11'!$B$23:$H$168,7,FALSE)</f>
        <v>1.6000000000000001E-3</v>
      </c>
      <c r="O10">
        <f>VLOOKUP(A10,'2.12'!$B$23:$D$168,3,FALSE)</f>
        <v>15.2</v>
      </c>
      <c r="P10">
        <f>VLOOKUP(A10,'2.13'!B31:D176,3,FALSE)</f>
        <v>2</v>
      </c>
      <c r="Q10">
        <f>VLOOKUP(A10,'2.14'!$B$23:$J$144,9,FALSE)</f>
        <v>26.960346271991064</v>
      </c>
      <c r="R10">
        <f>VLOOKUP(A10,'2.15'!$B$23:$J$144,9,FALSE)</f>
        <v>59.332588662384808</v>
      </c>
      <c r="S10">
        <f>VLOOKUP(A10,'2.16'!$B$23:$J$144,9,FALSE)</f>
        <v>96.689472214465226</v>
      </c>
      <c r="T10">
        <f>VLOOKUP(A10,'2.17'!$B$23:$J$144,9,FALSE)</f>
        <v>2.2228427813459928</v>
      </c>
      <c r="U10">
        <f>VLOOKUP(A10,'2.18'!$B$23:$J$144,9,FALSE)</f>
        <v>10.952247975425859</v>
      </c>
      <c r="V10">
        <f>VLOOKUP(A10,'2.19'!$B$23:$J$144,9,FALSE)</f>
        <v>6.0779111979893887</v>
      </c>
      <c r="W10">
        <f>VLOOKUP(A10,'2.20'!$B$23:$J$144,9,FALSE)</f>
        <v>0.23736386484222285</v>
      </c>
      <c r="X10">
        <f t="shared" si="2"/>
        <v>0.31226888458619051</v>
      </c>
      <c r="Y10">
        <f t="shared" si="3"/>
        <v>0.17077855601127978</v>
      </c>
      <c r="Z10">
        <f t="shared" si="4"/>
        <v>0.15136868790714611</v>
      </c>
      <c r="AA10">
        <f t="shared" si="5"/>
        <v>0.5</v>
      </c>
      <c r="AB10">
        <f t="shared" si="6"/>
        <v>0</v>
      </c>
      <c r="AC10">
        <f t="shared" si="7"/>
        <v>0</v>
      </c>
      <c r="AD10">
        <f t="shared" si="8"/>
        <v>0</v>
      </c>
      <c r="AE10">
        <f t="shared" si="9"/>
        <v>0</v>
      </c>
      <c r="AF10">
        <f t="shared" si="10"/>
        <v>0.21176470588235294</v>
      </c>
      <c r="AG10">
        <f t="shared" si="11"/>
        <v>0.21818181818181817</v>
      </c>
      <c r="AH10">
        <f t="shared" si="12"/>
        <v>5.9259259259259256E-3</v>
      </c>
      <c r="AI10">
        <f t="shared" si="13"/>
        <v>0.27240143369175629</v>
      </c>
      <c r="AJ10">
        <f t="shared" si="14"/>
        <v>7.407407407407407E-2</v>
      </c>
      <c r="AK10">
        <f t="shared" si="15"/>
        <v>0.17345925983376176</v>
      </c>
      <c r="AL10">
        <f t="shared" si="16"/>
        <v>0.74900668323187936</v>
      </c>
      <c r="AM10">
        <f t="shared" si="17"/>
        <v>0.90916207632222745</v>
      </c>
      <c r="AN10">
        <f t="shared" si="18"/>
        <v>1.791858949600738E-2</v>
      </c>
      <c r="AO10">
        <f t="shared" si="19"/>
        <v>0.10242490538072957</v>
      </c>
      <c r="AP10">
        <f t="shared" si="20"/>
        <v>5.0866408680519351E-2</v>
      </c>
      <c r="AQ10">
        <f t="shared" si="21"/>
        <v>8.1466891095813773E-2</v>
      </c>
      <c r="AR10">
        <f t="shared" si="22"/>
        <v>0.68773111541380949</v>
      </c>
      <c r="AS10">
        <f t="shared" si="0"/>
        <v>0.82922144398872022</v>
      </c>
      <c r="AT10">
        <f t="shared" si="0"/>
        <v>0.84863131209285392</v>
      </c>
      <c r="AU10">
        <f t="shared" si="23"/>
        <v>0.78181818181818186</v>
      </c>
      <c r="AV10">
        <f t="shared" si="24"/>
        <v>0.91853310890418627</v>
      </c>
      <c r="AW10">
        <f>(AR10*Weights_Adap!$B$2)+(AS10*Weights_Adap!$B$3)+(AT10*Weights_Adap!$B$4)+(AA10*Weights_Adap!$B$5)+(Adaptive!AB10*Weights_Adap!$B$6)+(AC10*Weights_Adap!$B$7)+(AD10*Weights_Adap!$B$8)+(AE10*Weights_Adap!$B$9)+(AF10*Weights_Adap!$B$10)+(AU10*Weights_Adap!$B$11)+(AH10*Weights_Adap!$B$12)+(AI10*Weights_Adap!$B$13)+(AJ10*Weights_Adap!$B$14)+(AK10*Weights_Adap!$B$15)+(AL10*Weights_Adap!$B$16)+(AM10*Weights_Adap!$B$17)+(AN10*Weights_Adap!$B$18)+(AO10*Weights_Adap!$B$19)+(AP10*Weights_Adap!$B$20)+(AV10*Weights_Adap!$B$21)</f>
        <v>0.395184630178054</v>
      </c>
      <c r="AX10" s="52">
        <f t="shared" si="25"/>
        <v>0.44803483302210895</v>
      </c>
      <c r="AY10">
        <f>(AR10*Weights_Adap!$C$2)+(AS10*Weights_Adap!$C$3)+(AT10*Weights_Adap!$C$4)+(AA10*Weights_Adap!$C$5)+(Adaptive!AB10*Weights_Adap!$C$6)+(AC10*Weights_Adap!$C$7)+(AD10*Weights_Adap!$C$8)+(AE10*Weights_Adap!$C$9)+(AF10*Weights_Adap!$C$10)+(AU10*Weights_Adap!$C$11)+(AH10*Weights_Adap!$C$12)+(AI10*Weights_Adap!$C$13)+(AJ10*Weights_Adap!$C$14)+(AK10*Weights_Adap!$C$15)+(AL10*Weights_Adap!$C$16)+(AM10*Weights_Adap!$C$17)+(AN10*Weights_Adap!$C$18)+(AO10*Weights_Adap!$C$19)+(AP10*Weights_Adap!$C$20)+(AV10*Weights_Adap!$C$21)</f>
        <v>0.39362116508185063</v>
      </c>
      <c r="AZ10" s="52">
        <f t="shared" si="26"/>
        <v>0.41716107746740405</v>
      </c>
    </row>
    <row r="11" spans="1:52">
      <c r="A11" t="s">
        <v>33</v>
      </c>
      <c r="B11" t="s">
        <v>2060</v>
      </c>
      <c r="C11">
        <f>VLOOKUP(A11,'2.1'!$B$23:$J$144,9,FALSE)</f>
        <v>25.721729285875046</v>
      </c>
      <c r="D11">
        <f>VLOOKUP(A11,'2.2'!$B$23:$J$144,9,FALSE)</f>
        <v>1.0680161225422331</v>
      </c>
      <c r="E11">
        <f>VLOOKUP(A11,'2.3'!$B$23:$J$144,9,FALSE)</f>
        <v>20.957258895019333</v>
      </c>
      <c r="F11" t="str">
        <f>VLOOKUP(A11,'2.4'!$B$23:$E$168,4,FALSE)</f>
        <v>&lt;1%</v>
      </c>
      <c r="G11" s="111">
        <f t="shared" si="1"/>
        <v>0.5</v>
      </c>
      <c r="H11">
        <f>VLOOKUP(A11,'2.5'!$B$23:$D$168,3,FALSE)</f>
        <v>0</v>
      </c>
      <c r="I11">
        <f>VLOOKUP(A11,'2.6'!$B$23:$D$168,3,FALSE)</f>
        <v>0</v>
      </c>
      <c r="J11" s="111">
        <f>VLOOKUP(A11,'2.7'!$B$23:$D$168,3,FALSE)</f>
        <v>1</v>
      </c>
      <c r="K11">
        <f>VLOOKUP(A11,'2.8'!$B$23:$D$168,3,FALSE)</f>
        <v>1</v>
      </c>
      <c r="L11">
        <f>VLOOKUP(A11,'2.9'!$B$23:$F$168,5,FALSE)</f>
        <v>57</v>
      </c>
      <c r="M11">
        <f>VLOOKUP(A11,'2.10'!$B$23:$H$168,7,FALSE)</f>
        <v>25</v>
      </c>
      <c r="N11">
        <f>VLOOKUP(A11,'2.11'!$B$23:$H$168,7,FALSE)</f>
        <v>1.6000000000000001E-3</v>
      </c>
      <c r="O11">
        <f>VLOOKUP(A11,'2.12'!$B$23:$D$168,3,FALSE)</f>
        <v>18.2</v>
      </c>
      <c r="P11">
        <f>VLOOKUP(A11,'2.13'!B32:D177,3,FALSE)</f>
        <v>0.6</v>
      </c>
      <c r="Q11">
        <f>VLOOKUP(A11,'2.14'!$B$23:$J$144,9,FALSE)</f>
        <v>30.529847845212682</v>
      </c>
      <c r="R11">
        <f>VLOOKUP(A11,'2.15'!$B$23:$J$144,9,FALSE)</f>
        <v>52.420768344165815</v>
      </c>
      <c r="S11">
        <f>VLOOKUP(A11,'2.16'!$B$23:$J$144,9,FALSE)</f>
        <v>97.449992156969728</v>
      </c>
      <c r="T11">
        <f>VLOOKUP(A11,'2.17'!$B$23:$J$144,9,FALSE)</f>
        <v>9.7594576715066115</v>
      </c>
      <c r="U11">
        <f>VLOOKUP(A11,'2.18'!$B$23:$J$144,9,FALSE)</f>
        <v>20.957258895019333</v>
      </c>
      <c r="V11">
        <f>VLOOKUP(A11,'2.19'!$B$23:$J$144,9,FALSE)</f>
        <v>10.884080012548848</v>
      </c>
      <c r="W11">
        <f>VLOOKUP(A11,'2.20'!$B$23:$J$144,9,FALSE)</f>
        <v>0.34986735048797285</v>
      </c>
      <c r="X11">
        <f t="shared" si="2"/>
        <v>0.46036098892222288</v>
      </c>
      <c r="Y11">
        <f t="shared" si="3"/>
        <v>7.4327603250459971E-3</v>
      </c>
      <c r="Z11">
        <f t="shared" si="4"/>
        <v>0.35086550075431089</v>
      </c>
      <c r="AA11">
        <f t="shared" si="5"/>
        <v>0.5</v>
      </c>
      <c r="AB11">
        <f t="shared" si="6"/>
        <v>0</v>
      </c>
      <c r="AC11">
        <f t="shared" si="7"/>
        <v>0</v>
      </c>
      <c r="AD11">
        <f t="shared" si="8"/>
        <v>1</v>
      </c>
      <c r="AE11">
        <f t="shared" si="9"/>
        <v>1</v>
      </c>
      <c r="AF11">
        <f t="shared" si="10"/>
        <v>0.6705882352941176</v>
      </c>
      <c r="AG11">
        <f t="shared" si="11"/>
        <v>0.45454545454545453</v>
      </c>
      <c r="AH11">
        <f t="shared" si="12"/>
        <v>5.9259259259259256E-3</v>
      </c>
      <c r="AI11">
        <f t="shared" si="13"/>
        <v>0.32616487455197135</v>
      </c>
      <c r="AJ11">
        <f t="shared" si="14"/>
        <v>2.2222222222222223E-2</v>
      </c>
      <c r="AK11">
        <f t="shared" si="15"/>
        <v>0.214035767369992</v>
      </c>
      <c r="AL11">
        <f t="shared" si="16"/>
        <v>0.64801677797736335</v>
      </c>
      <c r="AM11">
        <f t="shared" si="17"/>
        <v>0.94740017446733382</v>
      </c>
      <c r="AN11">
        <f t="shared" si="18"/>
        <v>0.11013096472694874</v>
      </c>
      <c r="AO11">
        <f t="shared" si="19"/>
        <v>0.29757044533362015</v>
      </c>
      <c r="AP11">
        <f t="shared" si="20"/>
        <v>0.10923987865191266</v>
      </c>
      <c r="AQ11">
        <f t="shared" si="21"/>
        <v>0.21533279886991985</v>
      </c>
      <c r="AR11">
        <f t="shared" si="22"/>
        <v>0.53963901107777712</v>
      </c>
      <c r="AS11">
        <f t="shared" si="0"/>
        <v>0.99256723967495397</v>
      </c>
      <c r="AT11">
        <f t="shared" si="0"/>
        <v>0.64913449924568911</v>
      </c>
      <c r="AU11">
        <f t="shared" si="23"/>
        <v>0.54545454545454541</v>
      </c>
      <c r="AV11">
        <f t="shared" si="24"/>
        <v>0.78466720113008015</v>
      </c>
      <c r="AW11">
        <f>(AR11*Weights_Adap!$B$2)+(AS11*Weights_Adap!$B$3)+(AT11*Weights_Adap!$B$4)+(AA11*Weights_Adap!$B$5)+(Adaptive!AB11*Weights_Adap!$B$6)+(AC11*Weights_Adap!$B$7)+(AD11*Weights_Adap!$B$8)+(AE11*Weights_Adap!$B$9)+(AF11*Weights_Adap!$B$10)+(AU11*Weights_Adap!$B$11)+(AH11*Weights_Adap!$B$12)+(AI11*Weights_Adap!$B$13)+(AJ11*Weights_Adap!$B$14)+(AK11*Weights_Adap!$B$15)+(AL11*Weights_Adap!$B$16)+(AM11*Weights_Adap!$B$17)+(AN11*Weights_Adap!$B$18)+(AO11*Weights_Adap!$B$19)+(AP11*Weights_Adap!$B$20)+(AV11*Weights_Adap!$B$21)</f>
        <v>0.40287847501262697</v>
      </c>
      <c r="AX11" s="52">
        <f t="shared" si="25"/>
        <v>0.46900284207002696</v>
      </c>
      <c r="AY11">
        <f>(AR11*Weights_Adap!$C$2)+(AS11*Weights_Adap!$C$3)+(AT11*Weights_Adap!$C$4)+(AA11*Weights_Adap!$C$5)+(Adaptive!AB11*Weights_Adap!$C$6)+(AC11*Weights_Adap!$C$7)+(AD11*Weights_Adap!$C$8)+(AE11*Weights_Adap!$C$9)+(AF11*Weights_Adap!$C$10)+(AU11*Weights_Adap!$C$11)+(AH11*Weights_Adap!$C$12)+(AI11*Weights_Adap!$C$13)+(AJ11*Weights_Adap!$C$14)+(AK11*Weights_Adap!$C$15)+(AL11*Weights_Adap!$C$16)+(AM11*Weights_Adap!$C$17)+(AN11*Weights_Adap!$C$18)+(AO11*Weights_Adap!$C$19)+(AP11*Weights_Adap!$C$20)+(AV11*Weights_Adap!$C$21)</f>
        <v>0.40415892725767066</v>
      </c>
      <c r="AZ11" s="52">
        <f t="shared" si="26"/>
        <v>0.44277303252226669</v>
      </c>
    </row>
    <row r="12" spans="1:52">
      <c r="A12" t="s">
        <v>167</v>
      </c>
      <c r="B12" t="s">
        <v>2060</v>
      </c>
      <c r="C12">
        <f>C11</f>
        <v>25.721729285875046</v>
      </c>
      <c r="D12">
        <f>D11</f>
        <v>1.0680161225422331</v>
      </c>
      <c r="E12">
        <f>E11</f>
        <v>20.957258895019333</v>
      </c>
      <c r="F12">
        <f>VLOOKUP(A12,'2.4'!$B$23:$E$168,4,FALSE)</f>
        <v>0</v>
      </c>
      <c r="G12" s="111">
        <f t="shared" si="1"/>
        <v>0</v>
      </c>
      <c r="H12">
        <f>VLOOKUP(A12,'2.5'!$B$23:$D$168,3,FALSE)</f>
        <v>0</v>
      </c>
      <c r="I12">
        <f>VLOOKUP(A12,'2.6'!$B$23:$D$168,3,FALSE)</f>
        <v>0</v>
      </c>
      <c r="J12" s="111">
        <f>VLOOKUP(A12,'2.7'!$B$23:$D$168,3,FALSE)</f>
        <v>0</v>
      </c>
      <c r="K12">
        <f>VLOOKUP(A12,'2.8'!$B$23:$D$168,3,FALSE)</f>
        <v>0</v>
      </c>
      <c r="L12">
        <f>VLOOKUP(A12,'2.9'!$B$23:$F$168,5,FALSE)</f>
        <v>0</v>
      </c>
      <c r="M12">
        <f>VLOOKUP(A12,'2.10'!$B$23:$H$168,7,FALSE)</f>
        <v>25</v>
      </c>
      <c r="N12">
        <f>VLOOKUP(A12,'2.11'!$B$23:$H$168,7,FALSE)</f>
        <v>0</v>
      </c>
      <c r="O12">
        <f>VLOOKUP(A12,'2.12'!$B$23:$D$168,3,FALSE)</f>
        <v>0</v>
      </c>
      <c r="P12">
        <f>VLOOKUP(A12,'2.13'!B33:D178,3,FALSE)</f>
        <v>0</v>
      </c>
      <c r="Q12">
        <f t="shared" ref="Q12:W12" si="27">Q11</f>
        <v>30.529847845212682</v>
      </c>
      <c r="R12">
        <f t="shared" si="27"/>
        <v>52.420768344165815</v>
      </c>
      <c r="S12">
        <f t="shared" si="27"/>
        <v>97.449992156969728</v>
      </c>
      <c r="T12">
        <f t="shared" si="27"/>
        <v>9.7594576715066115</v>
      </c>
      <c r="U12">
        <f t="shared" si="27"/>
        <v>20.957258895019333</v>
      </c>
      <c r="V12">
        <f t="shared" si="27"/>
        <v>10.884080012548848</v>
      </c>
      <c r="W12">
        <f t="shared" si="27"/>
        <v>0.34986735048797285</v>
      </c>
      <c r="X12">
        <f t="shared" si="2"/>
        <v>0.46036098892222288</v>
      </c>
      <c r="Y12">
        <f t="shared" si="3"/>
        <v>7.4327603250459971E-3</v>
      </c>
      <c r="Z12">
        <f t="shared" si="4"/>
        <v>0.35086550075431089</v>
      </c>
      <c r="AA12">
        <f t="shared" si="5"/>
        <v>0</v>
      </c>
      <c r="AB12">
        <f t="shared" si="6"/>
        <v>0</v>
      </c>
      <c r="AC12">
        <f t="shared" si="7"/>
        <v>0</v>
      </c>
      <c r="AD12">
        <f t="shared" si="8"/>
        <v>0</v>
      </c>
      <c r="AE12">
        <f t="shared" si="9"/>
        <v>0</v>
      </c>
      <c r="AF12">
        <f t="shared" si="10"/>
        <v>0</v>
      </c>
      <c r="AG12">
        <f t="shared" si="11"/>
        <v>0.45454545454545453</v>
      </c>
      <c r="AH12">
        <f t="shared" si="12"/>
        <v>0</v>
      </c>
      <c r="AI12">
        <f t="shared" si="13"/>
        <v>0</v>
      </c>
      <c r="AJ12">
        <f t="shared" si="14"/>
        <v>0</v>
      </c>
      <c r="AK12">
        <f t="shared" si="15"/>
        <v>0.214035767369992</v>
      </c>
      <c r="AL12">
        <f t="shared" si="16"/>
        <v>0.64801677797736335</v>
      </c>
      <c r="AM12">
        <f t="shared" si="17"/>
        <v>0.94740017446733382</v>
      </c>
      <c r="AN12">
        <f t="shared" si="18"/>
        <v>0.11013096472694874</v>
      </c>
      <c r="AO12">
        <f t="shared" si="19"/>
        <v>0.29757044533362015</v>
      </c>
      <c r="AP12">
        <f t="shared" si="20"/>
        <v>0.10923987865191266</v>
      </c>
      <c r="AQ12">
        <f t="shared" si="21"/>
        <v>0.21533279886991985</v>
      </c>
      <c r="AR12">
        <f t="shared" si="22"/>
        <v>0.53963901107777712</v>
      </c>
      <c r="AS12">
        <f t="shared" si="0"/>
        <v>0.99256723967495397</v>
      </c>
      <c r="AT12">
        <f t="shared" si="0"/>
        <v>0.64913449924568911</v>
      </c>
      <c r="AU12">
        <f t="shared" si="23"/>
        <v>0.54545454545454541</v>
      </c>
      <c r="AV12">
        <f t="shared" si="24"/>
        <v>0.78466720113008015</v>
      </c>
      <c r="AW12">
        <f>(AR12*Weights_Adap!$B$2)+(AS12*Weights_Adap!$B$3)+(AT12*Weights_Adap!$B$4)+(AA12*Weights_Adap!$B$5)+(Adaptive!AB12*Weights_Adap!$B$6)+(AC12*Weights_Adap!$B$7)+(AD12*Weights_Adap!$B$8)+(AE12*Weights_Adap!$B$9)+(AF12*Weights_Adap!$B$10)+(AU12*Weights_Adap!$B$11)+(AH12*Weights_Adap!$B$12)+(AI12*Weights_Adap!$B$13)+(AJ12*Weights_Adap!$B$14)+(AK12*Weights_Adap!$B$15)+(AL12*Weights_Adap!$B$16)+(AM12*Weights_Adap!$B$17)+(AN12*Weights_Adap!$B$18)+(AO12*Weights_Adap!$B$19)+(AP12*Weights_Adap!$B$20)+(AV12*Weights_Adap!$B$21)</f>
        <v>0.31118339085225127</v>
      </c>
      <c r="AX12" s="52">
        <f t="shared" si="25"/>
        <v>0.21910654240919869</v>
      </c>
      <c r="AY12">
        <f>(AR12*Weights_Adap!$C$2)+(AS12*Weights_Adap!$C$3)+(AT12*Weights_Adap!$C$4)+(AA12*Weights_Adap!$C$5)+(Adaptive!AB12*Weights_Adap!$C$6)+(AC12*Weights_Adap!$C$7)+(AD12*Weights_Adap!$C$8)+(AE12*Weights_Adap!$C$9)+(AF12*Weights_Adap!$C$10)+(AU12*Weights_Adap!$C$11)+(AH12*Weights_Adap!$C$12)+(AI12*Weights_Adap!$C$13)+(AJ12*Weights_Adap!$C$14)+(AK12*Weights_Adap!$C$15)+(AL12*Weights_Adap!$C$16)+(AM12*Weights_Adap!$C$17)+(AN12*Weights_Adap!$C$18)+(AO12*Weights_Adap!$C$19)+(AP12*Weights_Adap!$C$20)+(AV12*Weights_Adap!$C$21)</f>
        <v>0.30298459904563657</v>
      </c>
      <c r="AZ12" s="52">
        <f t="shared" si="26"/>
        <v>0.19686955665729827</v>
      </c>
    </row>
    <row r="13" spans="1:52">
      <c r="A13" t="s">
        <v>103</v>
      </c>
      <c r="B13" t="s">
        <v>2061</v>
      </c>
      <c r="C13">
        <f>VLOOKUP(A13,'2.1'!$B$23:$J$144,9,FALSE)</f>
        <v>17.333548456491339</v>
      </c>
      <c r="D13">
        <f>VLOOKUP(A13,'2.2'!$B$23:$J$144,9,FALSE)</f>
        <v>12.737979993546306</v>
      </c>
      <c r="E13">
        <f>VLOOKUP(A13,'2.3'!$B$23:$J$144,9,FALSE)</f>
        <v>14.090566849521352</v>
      </c>
      <c r="F13" t="str">
        <f>VLOOKUP(A13,'2.4'!$B$23:$E$168,4,FALSE)</f>
        <v>&lt;1%</v>
      </c>
      <c r="G13" s="111">
        <f t="shared" si="1"/>
        <v>0.5</v>
      </c>
      <c r="H13">
        <f>VLOOKUP(A13,'2.5'!$B$23:$D$168,3,FALSE)</f>
        <v>0</v>
      </c>
      <c r="I13">
        <f>VLOOKUP(A13,'2.6'!$B$23:$D$168,3,FALSE)</f>
        <v>2</v>
      </c>
      <c r="J13" s="111">
        <f>VLOOKUP(A13,'2.7'!$B$23:$D$168,3,FALSE)</f>
        <v>0</v>
      </c>
      <c r="K13">
        <f>VLOOKUP(A13,'2.8'!$B$23:$D$168,3,FALSE)</f>
        <v>0</v>
      </c>
      <c r="L13">
        <f>VLOOKUP(A13,'2.9'!$B$23:$F$168,5,FALSE)</f>
        <v>16</v>
      </c>
      <c r="M13">
        <f>VLOOKUP(A13,'2.10'!$B$23:$H$168,7,FALSE)</f>
        <v>25</v>
      </c>
      <c r="N13">
        <f>VLOOKUP(A13,'2.11'!$B$23:$H$168,7,FALSE)</f>
        <v>0</v>
      </c>
      <c r="O13">
        <f>VLOOKUP(A13,'2.12'!$B$23:$D$168,3,FALSE)</f>
        <v>15.7</v>
      </c>
      <c r="P13">
        <f>VLOOKUP(A13,'2.13'!B34:D179,3,FALSE)</f>
        <v>0</v>
      </c>
      <c r="Q13">
        <f>VLOOKUP(A13,'2.14'!$B$23:$J$144,9,FALSE)</f>
        <v>78.657093686135312</v>
      </c>
      <c r="R13">
        <f>VLOOKUP(A13,'2.15'!$B$23:$J$144,9,FALSE)</f>
        <v>52.901473593632353</v>
      </c>
      <c r="S13">
        <f>VLOOKUP(A13,'2.16'!$B$23:$J$144,9,FALSE)</f>
        <v>97.81649994621921</v>
      </c>
      <c r="T13">
        <f>VLOOKUP(A13,'2.17'!$B$23:$J$144,9,FALSE)</f>
        <v>2.3502205012369584</v>
      </c>
      <c r="U13">
        <f>VLOOKUP(A13,'2.18'!$B$23:$J$144,9,FALSE)</f>
        <v>9.7558352156609658</v>
      </c>
      <c r="V13">
        <f>VLOOKUP(A13,'2.19'!$B$23:$J$144,9,FALSE)</f>
        <v>5.8513498978165002</v>
      </c>
      <c r="W13">
        <f>VLOOKUP(A13,'2.20'!$B$23:$J$144,9,FALSE)</f>
        <v>0.28772722383564586</v>
      </c>
      <c r="X13">
        <f t="shared" si="2"/>
        <v>0.12563074249169773</v>
      </c>
      <c r="Y13">
        <f t="shared" si="3"/>
        <v>8.8648804375625639E-2</v>
      </c>
      <c r="Z13">
        <f t="shared" si="4"/>
        <v>0.21394579233129526</v>
      </c>
      <c r="AA13">
        <f t="shared" si="5"/>
        <v>0.5</v>
      </c>
      <c r="AB13">
        <f t="shared" si="6"/>
        <v>0</v>
      </c>
      <c r="AC13">
        <f t="shared" si="7"/>
        <v>1</v>
      </c>
      <c r="AD13">
        <f t="shared" si="8"/>
        <v>0</v>
      </c>
      <c r="AE13">
        <f t="shared" si="9"/>
        <v>0</v>
      </c>
      <c r="AF13">
        <f t="shared" si="10"/>
        <v>0.18823529411764706</v>
      </c>
      <c r="AG13">
        <f t="shared" si="11"/>
        <v>0.45454545454545453</v>
      </c>
      <c r="AH13">
        <f t="shared" si="12"/>
        <v>0</v>
      </c>
      <c r="AI13">
        <f t="shared" si="13"/>
        <v>0.28136200716845877</v>
      </c>
      <c r="AJ13">
        <f t="shared" si="14"/>
        <v>0</v>
      </c>
      <c r="AK13">
        <f t="shared" si="15"/>
        <v>0.76112490951027367</v>
      </c>
      <c r="AL13">
        <f t="shared" si="16"/>
        <v>0.65504045269167999</v>
      </c>
      <c r="AM13">
        <f t="shared" si="17"/>
        <v>0.96582777910070561</v>
      </c>
      <c r="AN13">
        <f t="shared" si="18"/>
        <v>1.947708787675682E-2</v>
      </c>
      <c r="AO13">
        <f t="shared" si="19"/>
        <v>7.9089137345372484E-2</v>
      </c>
      <c r="AP13">
        <f t="shared" si="20"/>
        <v>4.8114701496980855E-2</v>
      </c>
      <c r="AQ13">
        <f t="shared" si="21"/>
        <v>0.14139336120925286</v>
      </c>
      <c r="AR13">
        <f t="shared" si="22"/>
        <v>0.8743692575083023</v>
      </c>
      <c r="AS13">
        <f t="shared" si="0"/>
        <v>0.91135119562437439</v>
      </c>
      <c r="AT13">
        <f t="shared" si="0"/>
        <v>0.78605420766870471</v>
      </c>
      <c r="AU13">
        <f t="shared" si="23"/>
        <v>0.54545454545454541</v>
      </c>
      <c r="AV13">
        <f t="shared" si="24"/>
        <v>0.85860663879074717</v>
      </c>
      <c r="AW13">
        <f>(AR13*Weights_Adap!$B$2)+(AS13*Weights_Adap!$B$3)+(AT13*Weights_Adap!$B$4)+(AA13*Weights_Adap!$B$5)+(Adaptive!AB13*Weights_Adap!$B$6)+(AC13*Weights_Adap!$B$7)+(AD13*Weights_Adap!$B$8)+(AE13*Weights_Adap!$B$9)+(AF13*Weights_Adap!$B$10)+(AU13*Weights_Adap!$B$11)+(AH13*Weights_Adap!$B$12)+(AI13*Weights_Adap!$B$13)+(AJ13*Weights_Adap!$B$14)+(AK13*Weights_Adap!$B$15)+(AL13*Weights_Adap!$B$16)+(AM13*Weights_Adap!$B$17)+(AN13*Weights_Adap!$B$18)+(AO13*Weights_Adap!$B$19)+(AP13*Weights_Adap!$B$20)+(AV13*Weights_Adap!$B$21)</f>
        <v>0.48479304489991437</v>
      </c>
      <c r="AX13" s="52">
        <f t="shared" si="25"/>
        <v>0.69224433958955511</v>
      </c>
      <c r="AY13">
        <f>(AR13*Weights_Adap!$C$2)+(AS13*Weights_Adap!$C$3)+(AT13*Weights_Adap!$C$4)+(AA13*Weights_Adap!$C$5)+(Adaptive!AB13*Weights_Adap!$C$6)+(AC13*Weights_Adap!$C$7)+(AD13*Weights_Adap!$C$8)+(AE13*Weights_Adap!$C$9)+(AF13*Weights_Adap!$C$10)+(AU13*Weights_Adap!$C$11)+(AH13*Weights_Adap!$C$12)+(AI13*Weights_Adap!$C$13)+(AJ13*Weights_Adap!$C$14)+(AK13*Weights_Adap!$C$15)+(AL13*Weights_Adap!$C$16)+(AM13*Weights_Adap!$C$17)+(AN13*Weights_Adap!$C$18)+(AO13*Weights_Adap!$C$19)+(AP13*Weights_Adap!$C$20)+(AV13*Weights_Adap!$C$21)</f>
        <v>0.49670376263293436</v>
      </c>
      <c r="AZ13" s="52">
        <f t="shared" si="26"/>
        <v>0.66770258821386363</v>
      </c>
    </row>
    <row r="14" spans="1:52">
      <c r="A14" t="s">
        <v>109</v>
      </c>
      <c r="B14" t="s">
        <v>2062</v>
      </c>
      <c r="C14">
        <f>VLOOKUP(A14,'2.1'!$B$23:$J$144,9,FALSE)</f>
        <v>14.185301780286583</v>
      </c>
      <c r="D14">
        <f>VLOOKUP(A14,'2.2'!$B$23:$J$144,9,FALSE)</f>
        <v>12.415870603560574</v>
      </c>
      <c r="E14">
        <f>VLOOKUP(A14,'2.3'!$B$23:$J$144,9,FALSE)</f>
        <v>17.838145896656535</v>
      </c>
      <c r="F14" t="str">
        <f>VLOOKUP(A14,'2.4'!$B$23:$E$168,4,FALSE)</f>
        <v>&lt;1%</v>
      </c>
      <c r="G14" s="111">
        <f t="shared" si="1"/>
        <v>0.5</v>
      </c>
      <c r="H14">
        <f>VLOOKUP(A14,'2.5'!$B$23:$D$168,3,FALSE)</f>
        <v>0</v>
      </c>
      <c r="I14">
        <f>VLOOKUP(A14,'2.6'!$B$23:$D$168,3,FALSE)</f>
        <v>2</v>
      </c>
      <c r="J14" s="111">
        <f>VLOOKUP(A14,'2.7'!$B$23:$D$168,3,FALSE)</f>
        <v>0</v>
      </c>
      <c r="K14">
        <f>VLOOKUP(A14,'2.8'!$B$23:$D$168,3,FALSE)</f>
        <v>0</v>
      </c>
      <c r="L14">
        <f>VLOOKUP(A14,'2.9'!$B$23:$F$168,5,FALSE)</f>
        <v>13</v>
      </c>
      <c r="M14">
        <f>VLOOKUP(A14,'2.10'!$B$23:$H$168,7,FALSE)</f>
        <v>25</v>
      </c>
      <c r="N14">
        <f>VLOOKUP(A14,'2.11'!$B$23:$H$168,7,FALSE)</f>
        <v>0.27</v>
      </c>
      <c r="O14">
        <f>VLOOKUP(A14,'2.12'!$B$23:$D$168,3,FALSE)</f>
        <v>22.6</v>
      </c>
      <c r="P14">
        <f>VLOOKUP(A14,'2.13'!B35:D180,3,FALSE)</f>
        <v>0</v>
      </c>
      <c r="Q14">
        <f>VLOOKUP(A14,'2.14'!$B$23:$J$144,9,FALSE)</f>
        <v>93.041684759009996</v>
      </c>
      <c r="R14">
        <f>VLOOKUP(A14,'2.15'!$B$23:$J$144,9,FALSE)</f>
        <v>61.425314806773777</v>
      </c>
      <c r="S14">
        <f>VLOOKUP(A14,'2.16'!$B$23:$J$144,9,FALSE)</f>
        <v>97.218302214502827</v>
      </c>
      <c r="T14">
        <f>VLOOKUP(A14,'2.17'!$B$23:$J$144,9,FALSE)</f>
        <v>7.411528441163699</v>
      </c>
      <c r="U14">
        <f>VLOOKUP(A14,'2.18'!$B$23:$J$144,9,FALSE)</f>
        <v>10.787559704732958</v>
      </c>
      <c r="V14">
        <f>VLOOKUP(A14,'2.19'!$B$23:$J$144,9,FALSE)</f>
        <v>4.2146113764654798</v>
      </c>
      <c r="W14">
        <f>VLOOKUP(A14,'2.20'!$B$23:$J$144,9,FALSE)</f>
        <v>0.61061658706035604</v>
      </c>
      <c r="X14">
        <f t="shared" si="2"/>
        <v>0</v>
      </c>
      <c r="Y14">
        <f t="shared" si="3"/>
        <v>8.6407113596172036E-2</v>
      </c>
      <c r="Z14">
        <f t="shared" si="4"/>
        <v>0.28867135553204604</v>
      </c>
      <c r="AA14">
        <f t="shared" si="5"/>
        <v>0.5</v>
      </c>
      <c r="AB14">
        <f t="shared" si="6"/>
        <v>0</v>
      </c>
      <c r="AC14">
        <f t="shared" si="7"/>
        <v>1</v>
      </c>
      <c r="AD14">
        <f t="shared" si="8"/>
        <v>0</v>
      </c>
      <c r="AE14">
        <f t="shared" si="9"/>
        <v>0</v>
      </c>
      <c r="AF14">
        <f t="shared" si="10"/>
        <v>0.15294117647058825</v>
      </c>
      <c r="AG14">
        <f t="shared" si="11"/>
        <v>0.45454545454545453</v>
      </c>
      <c r="AH14">
        <f t="shared" si="12"/>
        <v>1</v>
      </c>
      <c r="AI14">
        <f t="shared" si="13"/>
        <v>0.40501792114695345</v>
      </c>
      <c r="AJ14">
        <f t="shared" si="14"/>
        <v>0</v>
      </c>
      <c r="AK14">
        <f t="shared" si="15"/>
        <v>0.92464254806598323</v>
      </c>
      <c r="AL14">
        <f t="shared" si="16"/>
        <v>0.77958389810657802</v>
      </c>
      <c r="AM14">
        <f t="shared" si="17"/>
        <v>0.93575106145379705</v>
      </c>
      <c r="AN14">
        <f t="shared" si="18"/>
        <v>8.1403461151472581E-2</v>
      </c>
      <c r="AO14">
        <f t="shared" si="19"/>
        <v>9.9212696841772793E-2</v>
      </c>
      <c r="AP14">
        <f t="shared" si="20"/>
        <v>2.8235643849717579E-2</v>
      </c>
      <c r="AQ14">
        <f t="shared" si="21"/>
        <v>0.52559370371936731</v>
      </c>
      <c r="AR14">
        <f t="shared" si="22"/>
        <v>1</v>
      </c>
      <c r="AS14">
        <f t="shared" si="0"/>
        <v>0.91359288640382796</v>
      </c>
      <c r="AT14">
        <f t="shared" si="0"/>
        <v>0.71132864446795396</v>
      </c>
      <c r="AU14">
        <f t="shared" si="23"/>
        <v>0.54545454545454541</v>
      </c>
      <c r="AV14">
        <f t="shared" si="24"/>
        <v>0.47440629628063269</v>
      </c>
      <c r="AW14">
        <f>(AR14*Weights_Adap!$B$2)+(AS14*Weights_Adap!$B$3)+(AT14*Weights_Adap!$B$4)+(AA14*Weights_Adap!$B$5)+(Adaptive!AB14*Weights_Adap!$B$6)+(AC14*Weights_Adap!$B$7)+(AD14*Weights_Adap!$B$8)+(AE14*Weights_Adap!$B$9)+(AF14*Weights_Adap!$B$10)+(AU14*Weights_Adap!$B$11)+(AH14*Weights_Adap!$B$12)+(AI14*Weights_Adap!$B$13)+(AJ14*Weights_Adap!$B$14)+(AK14*Weights_Adap!$B$15)+(AL14*Weights_Adap!$B$16)+(AM14*Weights_Adap!$B$17)+(AN14*Weights_Adap!$B$18)+(AO14*Weights_Adap!$B$19)+(AP14*Weights_Adap!$B$20)+(AV14*Weights_Adap!$B$21)</f>
        <v>0.55650991861200072</v>
      </c>
      <c r="AX14" s="52">
        <f t="shared" si="25"/>
        <v>0.88769409055491677</v>
      </c>
      <c r="AY14">
        <f>(AR14*Weights_Adap!$C$2)+(AS14*Weights_Adap!$C$3)+(AT14*Weights_Adap!$C$4)+(AA14*Weights_Adap!$C$5)+(Adaptive!AB14*Weights_Adap!$C$6)+(AC14*Weights_Adap!$C$7)+(AD14*Weights_Adap!$C$8)+(AE14*Weights_Adap!$C$9)+(AF14*Weights_Adap!$C$10)+(AU14*Weights_Adap!$C$11)+(AH14*Weights_Adap!$C$12)+(AI14*Weights_Adap!$C$13)+(AJ14*Weights_Adap!$C$14)+(AK14*Weights_Adap!$C$15)+(AL14*Weights_Adap!$C$16)+(AM14*Weights_Adap!$C$17)+(AN14*Weights_Adap!$C$18)+(AO14*Weights_Adap!$C$19)+(AP14*Weights_Adap!$C$20)+(AV14*Weights_Adap!$C$21)</f>
        <v>0.57855138966407516</v>
      </c>
      <c r="AZ14" s="52">
        <f t="shared" si="26"/>
        <v>0.86663265608717932</v>
      </c>
    </row>
    <row r="15" spans="1:52">
      <c r="A15" t="s">
        <v>72</v>
      </c>
      <c r="B15" t="s">
        <v>2063</v>
      </c>
      <c r="C15">
        <f>VLOOKUP(A15,'2.1'!$B$23:$J$144,9,FALSE)</f>
        <v>20.190951939733313</v>
      </c>
      <c r="D15">
        <f>VLOOKUP(A15,'2.2'!$B$23:$J$144,9,FALSE)</f>
        <v>2.9676778256724274</v>
      </c>
      <c r="E15">
        <f>VLOOKUP(A15,'2.3'!$B$23:$J$144,9,FALSE)</f>
        <v>16.687480696665727</v>
      </c>
      <c r="F15" t="str">
        <f>VLOOKUP(A15,'2.4'!$B$23:$E$168,4,FALSE)</f>
        <v>&lt;1%</v>
      </c>
      <c r="G15" s="111">
        <f t="shared" si="1"/>
        <v>0.5</v>
      </c>
      <c r="H15">
        <f>VLOOKUP(A15,'2.5'!$B$23:$D$168,3,FALSE)</f>
        <v>0</v>
      </c>
      <c r="I15">
        <f>VLOOKUP(A15,'2.6'!$B$23:$D$168,3,FALSE)</f>
        <v>0</v>
      </c>
      <c r="J15" s="111">
        <f>VLOOKUP(A15,'2.7'!$B$23:$D$168,3,FALSE)</f>
        <v>0</v>
      </c>
      <c r="K15">
        <f>VLOOKUP(A15,'2.8'!$B$23:$D$168,3,FALSE)</f>
        <v>0</v>
      </c>
      <c r="L15">
        <f>VLOOKUP(A15,'2.9'!$B$23:$F$168,5,FALSE)</f>
        <v>38</v>
      </c>
      <c r="M15">
        <f>VLOOKUP(A15,'2.10'!$B$23:$H$168,7,FALSE)</f>
        <v>25</v>
      </c>
      <c r="N15">
        <f>VLOOKUP(A15,'2.11'!$B$23:$H$168,7,FALSE)</f>
        <v>0</v>
      </c>
      <c r="O15">
        <f>VLOOKUP(A15,'2.12'!$B$23:$D$168,3,FALSE)</f>
        <v>18</v>
      </c>
      <c r="P15">
        <f>VLOOKUP(A15,'2.13'!B36:D181,3,FALSE)</f>
        <v>1.2</v>
      </c>
      <c r="Q15">
        <f>VLOOKUP(A15,'2.14'!$B$23:$J$144,9,FALSE)</f>
        <v>63.235708818434524</v>
      </c>
      <c r="R15">
        <f>VLOOKUP(A15,'2.15'!$B$23:$J$144,9,FALSE)</f>
        <v>54.996038620096954</v>
      </c>
      <c r="S15">
        <f>VLOOKUP(A15,'2.16'!$B$23:$J$144,9,FALSE)</f>
        <v>82.776725885939115</v>
      </c>
      <c r="T15">
        <f>VLOOKUP(A15,'2.17'!$B$23:$J$144,9,FALSE)</f>
        <v>5.3122775920181553</v>
      </c>
      <c r="U15">
        <f>VLOOKUP(A15,'2.18'!$B$23:$J$144,9,FALSE)</f>
        <v>12.87112758328969</v>
      </c>
      <c r="V15">
        <f>VLOOKUP(A15,'2.19'!$B$23:$J$144,9,FALSE)</f>
        <v>8.3846969880084323</v>
      </c>
      <c r="W15">
        <f>VLOOKUP(A15,'2.20'!$B$23:$J$144,9,FALSE)</f>
        <v>0.58413568061878096</v>
      </c>
      <c r="X15">
        <f t="shared" si="2"/>
        <v>0.239655391167196</v>
      </c>
      <c r="Y15">
        <f t="shared" si="3"/>
        <v>2.0653281850906268E-2</v>
      </c>
      <c r="Z15">
        <f t="shared" si="4"/>
        <v>0.26572744853412755</v>
      </c>
      <c r="AA15">
        <f t="shared" si="5"/>
        <v>0.5</v>
      </c>
      <c r="AB15">
        <f t="shared" si="6"/>
        <v>0</v>
      </c>
      <c r="AC15">
        <f t="shared" si="7"/>
        <v>0</v>
      </c>
      <c r="AD15">
        <f t="shared" si="8"/>
        <v>0</v>
      </c>
      <c r="AE15">
        <f t="shared" si="9"/>
        <v>0</v>
      </c>
      <c r="AF15">
        <f t="shared" si="10"/>
        <v>0.44705882352941179</v>
      </c>
      <c r="AG15">
        <f t="shared" si="11"/>
        <v>0.45454545454545453</v>
      </c>
      <c r="AH15">
        <f t="shared" si="12"/>
        <v>0</v>
      </c>
      <c r="AI15">
        <f t="shared" si="13"/>
        <v>0.32258064516129031</v>
      </c>
      <c r="AJ15">
        <f t="shared" si="14"/>
        <v>4.4444444444444446E-2</v>
      </c>
      <c r="AK15">
        <f t="shared" si="15"/>
        <v>0.58582145986405121</v>
      </c>
      <c r="AL15">
        <f t="shared" si="16"/>
        <v>0.68564453581787277</v>
      </c>
      <c r="AM15" s="52">
        <f t="shared" si="17"/>
        <v>0.20964464114990705</v>
      </c>
      <c r="AN15">
        <f t="shared" si="18"/>
        <v>5.5718600000081622E-2</v>
      </c>
      <c r="AO15">
        <f t="shared" si="19"/>
        <v>0.13985223056713661</v>
      </c>
      <c r="AP15">
        <f t="shared" si="20"/>
        <v>7.8883545872246594E-2</v>
      </c>
      <c r="AQ15">
        <f t="shared" si="21"/>
        <v>0.49408454149976516</v>
      </c>
      <c r="AR15">
        <f t="shared" si="22"/>
        <v>0.76034460883280397</v>
      </c>
      <c r="AS15">
        <f t="shared" si="0"/>
        <v>0.97934671814909369</v>
      </c>
      <c r="AT15">
        <f t="shared" si="0"/>
        <v>0.73427255146587245</v>
      </c>
      <c r="AU15">
        <f t="shared" si="23"/>
        <v>0.54545454545454541</v>
      </c>
      <c r="AV15">
        <f t="shared" si="24"/>
        <v>0.50591545850023478</v>
      </c>
      <c r="AW15">
        <f>(AR15*Weights_Adap!$B$2)+(AS15*Weights_Adap!$B$3)+(AT15*Weights_Adap!$B$4)+(AA15*Weights_Adap!$B$5)+(Adaptive!AB15*Weights_Adap!$B$6)+(AC15*Weights_Adap!$B$7)+(AD15*Weights_Adap!$B$8)+(AE15*Weights_Adap!$B$9)+(AF15*Weights_Adap!$B$10)+(AU15*Weights_Adap!$B$11)+(AH15*Weights_Adap!$B$12)+(AI15*Weights_Adap!$B$13)+(AJ15*Weights_Adap!$B$14)+(AK15*Weights_Adap!$B$15)+(AL15*Weights_Adap!$B$16)+(AM15*Weights_Adap!$B$17)+(AN15*Weights_Adap!$B$18)+(AO15*Weights_Adap!$B$19)+(AP15*Weights_Adap!$B$20)+(AV15*Weights_Adap!$B$21)</f>
        <v>0.38187353846719679</v>
      </c>
      <c r="AX15" s="52">
        <f t="shared" si="25"/>
        <v>0.41175816024899448</v>
      </c>
      <c r="AY15">
        <f>(AR15*Weights_Adap!$C$2)+(AS15*Weights_Adap!$C$3)+(AT15*Weights_Adap!$C$4)+(AA15*Weights_Adap!$C$5)+(Adaptive!AB15*Weights_Adap!$C$6)+(AC15*Weights_Adap!$C$7)+(AD15*Weights_Adap!$C$8)+(AE15*Weights_Adap!$C$9)+(AF15*Weights_Adap!$C$10)+(AU15*Weights_Adap!$C$11)+(AH15*Weights_Adap!$C$12)+(AI15*Weights_Adap!$C$13)+(AJ15*Weights_Adap!$C$14)+(AK15*Weights_Adap!$C$15)+(AL15*Weights_Adap!$C$16)+(AM15*Weights_Adap!$C$17)+(AN15*Weights_Adap!$C$18)+(AO15*Weights_Adap!$C$19)+(AP15*Weights_Adap!$C$20)+(AV15*Weights_Adap!$C$21)</f>
        <v>0.41469801612936219</v>
      </c>
      <c r="AZ15" s="52">
        <f t="shared" si="26"/>
        <v>0.46838821210188752</v>
      </c>
    </row>
    <row r="16" spans="1:52">
      <c r="A16" t="s">
        <v>154</v>
      </c>
      <c r="B16" t="s">
        <v>2064</v>
      </c>
      <c r="C16">
        <f>C41</f>
        <v>23.015067530642515</v>
      </c>
      <c r="D16">
        <f>D41</f>
        <v>10.694628776641423</v>
      </c>
      <c r="E16">
        <f>E41</f>
        <v>9.8573268795378262</v>
      </c>
      <c r="F16">
        <f>VLOOKUP(A16,'2.4'!$B$23:$E$168,4,FALSE)</f>
        <v>0</v>
      </c>
      <c r="G16" s="111">
        <f t="shared" si="1"/>
        <v>0</v>
      </c>
      <c r="H16">
        <f>VLOOKUP(A16,'2.5'!$B$23:$D$168,3,FALSE)</f>
        <v>0</v>
      </c>
      <c r="I16">
        <f>VLOOKUP(A16,'2.6'!$B$23:$D$168,3,FALSE)</f>
        <v>0</v>
      </c>
      <c r="J16" s="111">
        <f>VLOOKUP(A16,'2.7'!$B$23:$D$168,3,FALSE)</f>
        <v>0</v>
      </c>
      <c r="K16">
        <f>VLOOKUP(A16,'2.8'!$B$23:$D$168,3,FALSE)</f>
        <v>0</v>
      </c>
      <c r="L16">
        <f>VLOOKUP(A16,'2.9'!$B$23:$F$168,5,FALSE)</f>
        <v>36</v>
      </c>
      <c r="M16">
        <f>VLOOKUP(A16,'2.10'!$B$23:$H$168,7,FALSE)</f>
        <v>25</v>
      </c>
      <c r="N16">
        <f>VLOOKUP(A16,'2.11'!$B$23:$H$168,7,FALSE)</f>
        <v>0</v>
      </c>
      <c r="O16">
        <f>VLOOKUP(A16,'2.12'!$B$23:$D$168,3,FALSE)</f>
        <v>0</v>
      </c>
      <c r="P16">
        <f>VLOOKUP(A16,'2.13'!B37:D182,3,FALSE)</f>
        <v>0</v>
      </c>
      <c r="Q16">
        <f t="shared" ref="Q16:W16" si="28">Q41</f>
        <v>93.105433679444133</v>
      </c>
      <c r="R16">
        <f t="shared" si="28"/>
        <v>62.394605355609336</v>
      </c>
      <c r="S16">
        <f t="shared" si="28"/>
        <v>94.631704270434852</v>
      </c>
      <c r="T16">
        <f t="shared" si="28"/>
        <v>12.879615895073776</v>
      </c>
      <c r="U16">
        <f t="shared" si="28"/>
        <v>17.099305176048091</v>
      </c>
      <c r="V16">
        <f t="shared" si="28"/>
        <v>17.098329299711139</v>
      </c>
      <c r="W16">
        <f t="shared" si="28"/>
        <v>0.91927550940744795</v>
      </c>
      <c r="X16">
        <f t="shared" si="2"/>
        <v>0.35235168693395991</v>
      </c>
      <c r="Y16">
        <f t="shared" si="3"/>
        <v>7.4428288847270874E-2</v>
      </c>
      <c r="Z16">
        <f t="shared" si="4"/>
        <v>0.12953630104577696</v>
      </c>
      <c r="AA16">
        <f t="shared" si="5"/>
        <v>0</v>
      </c>
      <c r="AB16">
        <f t="shared" si="6"/>
        <v>0</v>
      </c>
      <c r="AC16">
        <f t="shared" si="7"/>
        <v>0</v>
      </c>
      <c r="AD16">
        <f t="shared" si="8"/>
        <v>0</v>
      </c>
      <c r="AE16">
        <f t="shared" si="9"/>
        <v>0</v>
      </c>
      <c r="AF16">
        <f t="shared" si="10"/>
        <v>0.42352941176470588</v>
      </c>
      <c r="AG16">
        <f t="shared" si="11"/>
        <v>0.45454545454545453</v>
      </c>
      <c r="AH16">
        <f t="shared" si="12"/>
        <v>0</v>
      </c>
      <c r="AI16">
        <f t="shared" si="13"/>
        <v>0</v>
      </c>
      <c r="AJ16">
        <f t="shared" si="14"/>
        <v>0</v>
      </c>
      <c r="AK16">
        <f t="shared" si="15"/>
        <v>0.92536721746235717</v>
      </c>
      <c r="AL16">
        <f t="shared" si="16"/>
        <v>0.79374638442483125</v>
      </c>
      <c r="AM16">
        <f t="shared" si="17"/>
        <v>0.80569978926560448</v>
      </c>
      <c r="AN16">
        <f t="shared" si="18"/>
        <v>0.14830688390083543</v>
      </c>
      <c r="AO16">
        <f t="shared" si="19"/>
        <v>0.22232190561163695</v>
      </c>
      <c r="AP16">
        <f t="shared" si="20"/>
        <v>0.18471523296323855</v>
      </c>
      <c r="AQ16">
        <f t="shared" si="21"/>
        <v>0.89286149631625988</v>
      </c>
      <c r="AR16">
        <f t="shared" si="22"/>
        <v>0.64764831306604009</v>
      </c>
      <c r="AS16">
        <f t="shared" si="0"/>
        <v>0.92557171115272907</v>
      </c>
      <c r="AT16">
        <f t="shared" si="0"/>
        <v>0.87046369895422304</v>
      </c>
      <c r="AU16">
        <f t="shared" si="23"/>
        <v>0.54545454545454541</v>
      </c>
      <c r="AV16" s="52">
        <f t="shared" si="24"/>
        <v>0.10713850368374012</v>
      </c>
      <c r="AW16">
        <f>(AR16*Weights_Adap!$B$2)+(AS16*Weights_Adap!$B$3)+(AT16*Weights_Adap!$B$4)+(AA16*Weights_Adap!$B$5)+(Adaptive!AB16*Weights_Adap!$B$6)+(AC16*Weights_Adap!$B$7)+(AD16*Weights_Adap!$B$8)+(AE16*Weights_Adap!$B$9)+(AF16*Weights_Adap!$B$10)+(AU16*Weights_Adap!$B$11)+(AH16*Weights_Adap!$B$12)+(AI16*Weights_Adap!$B$13)+(AJ16*Weights_Adap!$B$14)+(AK16*Weights_Adap!$B$15)+(AL16*Weights_Adap!$B$16)+(AM16*Weights_Adap!$B$17)+(AN16*Weights_Adap!$B$18)+(AO16*Weights_Adap!$B$19)+(AP16*Weights_Adap!$B$20)+(AV16*Weights_Adap!$B$21)</f>
        <v>0.37531829114077303</v>
      </c>
      <c r="AX16" s="52">
        <f t="shared" si="25"/>
        <v>0.39389316710094607</v>
      </c>
      <c r="AY16">
        <f>(AR16*Weights_Adap!$C$2)+(AS16*Weights_Adap!$C$3)+(AT16*Weights_Adap!$C$4)+(AA16*Weights_Adap!$C$5)+(Adaptive!AB16*Weights_Adap!$C$6)+(AC16*Weights_Adap!$C$7)+(AD16*Weights_Adap!$C$8)+(AE16*Weights_Adap!$C$9)+(AF16*Weights_Adap!$C$10)+(AU16*Weights_Adap!$C$11)+(AH16*Weights_Adap!$C$12)+(AI16*Weights_Adap!$C$13)+(AJ16*Weights_Adap!$C$14)+(AK16*Weights_Adap!$C$15)+(AL16*Weights_Adap!$C$16)+(AM16*Weights_Adap!$C$17)+(AN16*Weights_Adap!$C$18)+(AO16*Weights_Adap!$C$19)+(AP16*Weights_Adap!$C$20)+(AV16*Weights_Adap!$C$21)</f>
        <v>0.38173422365301474</v>
      </c>
      <c r="AZ16" s="52">
        <f t="shared" si="26"/>
        <v>0.38826995195750064</v>
      </c>
    </row>
    <row r="17" spans="1:52">
      <c r="A17" t="s">
        <v>140</v>
      </c>
      <c r="B17" t="s">
        <v>2065</v>
      </c>
      <c r="C17">
        <f>VLOOKUP(A17,'2.1'!$B$23:$J$144,9,FALSE)</f>
        <v>15.566795118818241</v>
      </c>
      <c r="D17">
        <f>VLOOKUP(A17,'2.2'!$B$23:$J$144,9,FALSE)</f>
        <v>48.318079640333977</v>
      </c>
      <c r="E17">
        <f>VLOOKUP(A17,'2.3'!$B$23:$J$144,9,FALSE)</f>
        <v>38.190430314707775</v>
      </c>
      <c r="F17">
        <f>VLOOKUP(A17,'2.4'!$B$23:$E$168,4,FALSE)</f>
        <v>0</v>
      </c>
      <c r="G17" s="111">
        <f t="shared" si="1"/>
        <v>0</v>
      </c>
      <c r="H17">
        <f>VLOOKUP(A17,'2.5'!$B$23:$D$168,3,FALSE)</f>
        <v>0</v>
      </c>
      <c r="I17">
        <f>VLOOKUP(A17,'2.6'!$B$23:$D$168,3,FALSE)</f>
        <v>0</v>
      </c>
      <c r="J17" s="111">
        <f>VLOOKUP(A17,'2.7'!$B$23:$D$168,3,FALSE)</f>
        <v>0</v>
      </c>
      <c r="K17">
        <f>VLOOKUP(A17,'2.8'!$B$23:$D$168,3,FALSE)</f>
        <v>0</v>
      </c>
      <c r="L17">
        <f>VLOOKUP(A17,'2.9'!$B$23:$F$168,5,FALSE)</f>
        <v>14</v>
      </c>
      <c r="M17">
        <f>VLOOKUP(A17,'2.10'!$B$23:$H$168,7,FALSE)</f>
        <v>12</v>
      </c>
      <c r="N17">
        <f>VLOOKUP(A17,'2.11'!$B$23:$H$168,7,FALSE)</f>
        <v>0.01</v>
      </c>
      <c r="O17">
        <f>VLOOKUP(A17,'2.12'!$B$23:$D$168,3,FALSE)</f>
        <v>16.8</v>
      </c>
      <c r="P17">
        <f>VLOOKUP(A17,'2.13'!B38:D183,3,FALSE)</f>
        <v>0</v>
      </c>
      <c r="Q17">
        <f>VLOOKUP(A17,'2.14'!$B$23:$J$144,9,FALSE)</f>
        <v>88.483461785484906</v>
      </c>
      <c r="R17">
        <f>VLOOKUP(A17,'2.15'!$B$23:$J$144,9,FALSE)</f>
        <v>66.120745022479127</v>
      </c>
      <c r="S17">
        <f>VLOOKUP(A17,'2.16'!$B$23:$J$144,9,FALSE)</f>
        <v>96.487636480411041</v>
      </c>
      <c r="T17">
        <f>VLOOKUP(A17,'2.17'!$B$23:$J$144,9,FALSE)</f>
        <v>7.0849389852280025</v>
      </c>
      <c r="U17">
        <f>VLOOKUP(A17,'2.18'!$B$23:$J$144,9,FALSE)</f>
        <v>23.892100192678228</v>
      </c>
      <c r="V17">
        <f>VLOOKUP(A17,'2.19'!$B$23:$J$144,9,FALSE)</f>
        <v>7.9439627488760429</v>
      </c>
      <c r="W17">
        <f>VLOOKUP(A17,'2.20'!$B$23:$J$144,9,FALSE)</f>
        <v>0.33317276814386643</v>
      </c>
      <c r="X17">
        <f t="shared" si="2"/>
        <v>5.5128473629103475E-2</v>
      </c>
      <c r="Y17">
        <f t="shared" si="3"/>
        <v>0.33626524708093591</v>
      </c>
      <c r="Z17">
        <f t="shared" si="4"/>
        <v>0.69448959083340356</v>
      </c>
      <c r="AA17">
        <f t="shared" si="5"/>
        <v>0</v>
      </c>
      <c r="AB17">
        <f t="shared" si="6"/>
        <v>0</v>
      </c>
      <c r="AC17">
        <f t="shared" si="7"/>
        <v>0</v>
      </c>
      <c r="AD17">
        <f t="shared" si="8"/>
        <v>0</v>
      </c>
      <c r="AE17">
        <f t="shared" si="9"/>
        <v>0</v>
      </c>
      <c r="AF17">
        <f t="shared" si="10"/>
        <v>0.16470588235294117</v>
      </c>
      <c r="AG17">
        <f t="shared" si="11"/>
        <v>0.21818181818181817</v>
      </c>
      <c r="AH17">
        <f t="shared" si="12"/>
        <v>3.7037037037037035E-2</v>
      </c>
      <c r="AI17">
        <f t="shared" si="13"/>
        <v>0.30107526881720431</v>
      </c>
      <c r="AJ17">
        <f t="shared" si="14"/>
        <v>0</v>
      </c>
      <c r="AK17">
        <f t="shared" si="15"/>
        <v>0.8728266950559711</v>
      </c>
      <c r="AL17">
        <f t="shared" si="16"/>
        <v>0.84818971116039055</v>
      </c>
      <c r="AM17">
        <f t="shared" si="17"/>
        <v>0.89901399975432361</v>
      </c>
      <c r="AN17">
        <f t="shared" si="18"/>
        <v>7.7407557168567911E-2</v>
      </c>
      <c r="AO17">
        <f t="shared" si="19"/>
        <v>0.35481388007951226</v>
      </c>
      <c r="AP17">
        <f t="shared" si="20"/>
        <v>7.3530594724250428E-2</v>
      </c>
      <c r="AQ17">
        <f t="shared" si="21"/>
        <v>0.19546821060782457</v>
      </c>
      <c r="AR17">
        <f t="shared" si="22"/>
        <v>0.94487152637089655</v>
      </c>
      <c r="AS17" s="52">
        <f t="shared" si="0"/>
        <v>0.66373475291906403</v>
      </c>
      <c r="AT17">
        <f t="shared" si="0"/>
        <v>0.30551040916659644</v>
      </c>
      <c r="AU17">
        <f t="shared" si="23"/>
        <v>0.78181818181818186</v>
      </c>
      <c r="AV17">
        <f t="shared" si="24"/>
        <v>0.8045317893921754</v>
      </c>
      <c r="AW17">
        <f>(AR17*Weights_Adap!$B$2)+(AS17*Weights_Adap!$B$3)+(AT17*Weights_Adap!$B$4)+(AA17*Weights_Adap!$B$5)+(Adaptive!AB17*Weights_Adap!$B$6)+(AC17*Weights_Adap!$B$7)+(AD17*Weights_Adap!$B$8)+(AE17*Weights_Adap!$B$9)+(AF17*Weights_Adap!$B$10)+(AU17*Weights_Adap!$B$11)+(AH17*Weights_Adap!$B$12)+(AI17*Weights_Adap!$B$13)+(AJ17*Weights_Adap!$B$14)+(AK17*Weights_Adap!$B$15)+(AL17*Weights_Adap!$B$16)+(AM17*Weights_Adap!$B$17)+(AN17*Weights_Adap!$B$18)+(AO17*Weights_Adap!$B$19)+(AP17*Weights_Adap!$B$20)+(AV17*Weights_Adap!$B$21)</f>
        <v>0.38400208207845843</v>
      </c>
      <c r="AX17" s="52">
        <f t="shared" si="25"/>
        <v>0.41755907288233318</v>
      </c>
      <c r="AY17">
        <f>(AR17*Weights_Adap!$C$2)+(AS17*Weights_Adap!$C$3)+(AT17*Weights_Adap!$C$4)+(AA17*Weights_Adap!$C$5)+(Adaptive!AB17*Weights_Adap!$C$6)+(AC17*Weights_Adap!$C$7)+(AD17*Weights_Adap!$C$8)+(AE17*Weights_Adap!$C$9)+(AF17*Weights_Adap!$C$10)+(AU17*Weights_Adap!$C$11)+(AH17*Weights_Adap!$C$12)+(AI17*Weights_Adap!$C$13)+(AJ17*Weights_Adap!$C$14)+(AK17*Weights_Adap!$C$15)+(AL17*Weights_Adap!$C$16)+(AM17*Weights_Adap!$C$17)+(AN17*Weights_Adap!$C$18)+(AO17*Weights_Adap!$C$19)+(AP17*Weights_Adap!$C$20)+(AV17*Weights_Adap!$C$21)</f>
        <v>0.38695326943854669</v>
      </c>
      <c r="AZ17" s="52">
        <f t="shared" si="26"/>
        <v>0.40095480514151288</v>
      </c>
    </row>
    <row r="18" spans="1:52">
      <c r="A18" t="s">
        <v>113</v>
      </c>
      <c r="B18" t="s">
        <v>2066</v>
      </c>
      <c r="C18">
        <f>VLOOKUP(A18,'2.1'!$B$23:$J$144,9,FALSE)</f>
        <v>27.276072490877311</v>
      </c>
      <c r="D18">
        <f>VLOOKUP(A18,'2.2'!$B$23:$J$144,9,FALSE)</f>
        <v>2.8139789232672001</v>
      </c>
      <c r="E18">
        <f>VLOOKUP(A18,'2.3'!$B$23:$J$144,9,FALSE)</f>
        <v>16.67637709157442</v>
      </c>
      <c r="F18">
        <f>VLOOKUP(A18,'2.4'!$B$23:$E$168,4,FALSE)</f>
        <v>0</v>
      </c>
      <c r="G18" s="111">
        <f t="shared" si="1"/>
        <v>0</v>
      </c>
      <c r="H18">
        <f>VLOOKUP(A18,'2.5'!$B$23:$D$168,3,FALSE)</f>
        <v>1</v>
      </c>
      <c r="I18">
        <f>VLOOKUP(A18,'2.6'!$B$23:$D$168,3,FALSE)</f>
        <v>2</v>
      </c>
      <c r="J18" s="111">
        <f>VLOOKUP(A18,'2.7'!$B$23:$D$168,3,FALSE)</f>
        <v>0</v>
      </c>
      <c r="K18">
        <f>VLOOKUP(A18,'2.8'!$B$23:$D$168,3,FALSE)</f>
        <v>0</v>
      </c>
      <c r="L18">
        <f>VLOOKUP(A18,'2.9'!$B$23:$F$168,5,FALSE)</f>
        <v>30</v>
      </c>
      <c r="M18">
        <f>VLOOKUP(A18,'2.10'!$B$23:$H$168,7,FALSE)</f>
        <v>25</v>
      </c>
      <c r="N18">
        <f>VLOOKUP(A18,'2.11'!$B$23:$H$168,7,FALSE)</f>
        <v>0</v>
      </c>
      <c r="O18">
        <f>VLOOKUP(A18,'2.12'!$B$23:$D$168,3,FALSE)</f>
        <v>31.8</v>
      </c>
      <c r="P18">
        <f>VLOOKUP(A18,'2.13'!B39:D184,3,FALSE)</f>
        <v>0</v>
      </c>
      <c r="Q18">
        <f>VLOOKUP(A18,'2.14'!$B$23:$J$144,9,FALSE)</f>
        <v>94.59793730131959</v>
      </c>
      <c r="R18">
        <f>VLOOKUP(A18,'2.15'!$B$23:$J$144,9,FALSE)</f>
        <v>64.405670888146133</v>
      </c>
      <c r="S18">
        <f>VLOOKUP(A18,'2.16'!$B$23:$J$144,9,FALSE)</f>
        <v>88.026535013747917</v>
      </c>
      <c r="T18">
        <f>VLOOKUP(A18,'2.17'!$B$23:$J$144,9,FALSE)</f>
        <v>25.313544509521329</v>
      </c>
      <c r="U18">
        <f>VLOOKUP(A18,'2.18'!$B$23:$J$144,9,FALSE)</f>
        <v>23.502294726728202</v>
      </c>
      <c r="V18">
        <f>VLOOKUP(A18,'2.19'!$B$23:$J$144,9,FALSE)</f>
        <v>27.881185285128741</v>
      </c>
      <c r="W18">
        <f>VLOOKUP(A18,'2.20'!$B$23:$J$144,9,FALSE)</f>
        <v>0.70630564329009637</v>
      </c>
      <c r="X18">
        <f t="shared" si="2"/>
        <v>0.52238703421507893</v>
      </c>
      <c r="Y18">
        <f t="shared" si="3"/>
        <v>1.9583628425561543E-2</v>
      </c>
      <c r="Z18">
        <f t="shared" si="4"/>
        <v>0.26550604609442691</v>
      </c>
      <c r="AA18">
        <f t="shared" si="5"/>
        <v>0</v>
      </c>
      <c r="AB18">
        <f t="shared" si="6"/>
        <v>1</v>
      </c>
      <c r="AC18">
        <f t="shared" si="7"/>
        <v>1</v>
      </c>
      <c r="AD18">
        <f t="shared" si="8"/>
        <v>0</v>
      </c>
      <c r="AE18">
        <f t="shared" si="9"/>
        <v>0</v>
      </c>
      <c r="AF18">
        <f t="shared" si="10"/>
        <v>0.35294117647058826</v>
      </c>
      <c r="AG18">
        <f t="shared" si="11"/>
        <v>0.45454545454545453</v>
      </c>
      <c r="AH18">
        <f t="shared" si="12"/>
        <v>0</v>
      </c>
      <c r="AI18">
        <f t="shared" si="13"/>
        <v>0.56989247311827962</v>
      </c>
      <c r="AJ18">
        <f t="shared" si="14"/>
        <v>0</v>
      </c>
      <c r="AK18">
        <f t="shared" si="15"/>
        <v>0.94233333534144859</v>
      </c>
      <c r="AL18">
        <f t="shared" si="16"/>
        <v>0.82313044075745401</v>
      </c>
      <c r="AM18">
        <f t="shared" si="17"/>
        <v>0.47359921413737338</v>
      </c>
      <c r="AN18">
        <f t="shared" si="18"/>
        <v>0.30043912200776901</v>
      </c>
      <c r="AO18">
        <f t="shared" si="19"/>
        <v>0.34721081010380289</v>
      </c>
      <c r="AP18">
        <f t="shared" si="20"/>
        <v>0.31567873931446683</v>
      </c>
      <c r="AQ18">
        <f t="shared" si="21"/>
        <v>0.63945241932019881</v>
      </c>
      <c r="AR18">
        <f t="shared" si="22"/>
        <v>0.47761296578492107</v>
      </c>
      <c r="AS18">
        <f t="shared" si="22"/>
        <v>0.98041637157443851</v>
      </c>
      <c r="AT18">
        <f t="shared" si="22"/>
        <v>0.73449395390557304</v>
      </c>
      <c r="AU18">
        <f t="shared" si="23"/>
        <v>0.54545454545454541</v>
      </c>
      <c r="AV18">
        <f t="shared" si="24"/>
        <v>0.36054758067980119</v>
      </c>
      <c r="AW18">
        <f>(AR18*Weights_Adap!$B$2)+(AS18*Weights_Adap!$B$3)+(AT18*Weights_Adap!$B$4)+(AA18*Weights_Adap!$B$5)+(Adaptive!AB18*Weights_Adap!$B$6)+(AC18*Weights_Adap!$B$7)+(AD18*Weights_Adap!$B$8)+(AE18*Weights_Adap!$B$9)+(AF18*Weights_Adap!$B$10)+(AU18*Weights_Adap!$B$11)+(AH18*Weights_Adap!$B$12)+(AI18*Weights_Adap!$B$13)+(AJ18*Weights_Adap!$B$14)+(AK18*Weights_Adap!$B$15)+(AL18*Weights_Adap!$B$16)+(AM18*Weights_Adap!$B$17)+(AN18*Weights_Adap!$B$18)+(AO18*Weights_Adap!$B$19)+(AP18*Weights_Adap!$B$20)+(AV18*Weights_Adap!$B$21)</f>
        <v>0.52336575393733598</v>
      </c>
      <c r="AX18" s="52">
        <f t="shared" si="25"/>
        <v>0.79736641177705014</v>
      </c>
      <c r="AY18">
        <f>(AR18*Weights_Adap!$C$2)+(AS18*Weights_Adap!$C$3)+(AT18*Weights_Adap!$C$4)+(AA18*Weights_Adap!$C$5)+(Adaptive!AB18*Weights_Adap!$C$6)+(AC18*Weights_Adap!$C$7)+(AD18*Weights_Adap!$C$8)+(AE18*Weights_Adap!$C$9)+(AF18*Weights_Adap!$C$10)+(AU18*Weights_Adap!$C$11)+(AH18*Weights_Adap!$C$12)+(AI18*Weights_Adap!$C$13)+(AJ18*Weights_Adap!$C$14)+(AK18*Weights_Adap!$C$15)+(AL18*Weights_Adap!$C$16)+(AM18*Weights_Adap!$C$17)+(AN18*Weights_Adap!$C$18)+(AO18*Weights_Adap!$C$19)+(AP18*Weights_Adap!$C$20)+(AV18*Weights_Adap!$C$21)</f>
        <v>0.56376003639085059</v>
      </c>
      <c r="AZ18" s="52">
        <f t="shared" si="26"/>
        <v>0.83068237851271487</v>
      </c>
    </row>
    <row r="19" spans="1:52">
      <c r="A19" t="s">
        <v>110</v>
      </c>
      <c r="B19" t="s">
        <v>2067</v>
      </c>
      <c r="C19">
        <f>VLOOKUP(A19,'2.1'!$B$23:$J$144,9,FALSE)</f>
        <v>21.035287656185638</v>
      </c>
      <c r="D19">
        <f>VLOOKUP(A19,'2.2'!$B$23:$J$144,9,FALSE)</f>
        <v>16.70190855416724</v>
      </c>
      <c r="E19">
        <f>VLOOKUP(A19,'2.3'!$B$23:$J$144,9,FALSE)</f>
        <v>41.598242482493482</v>
      </c>
      <c r="F19" t="str">
        <f>VLOOKUP(A19,'2.4'!$B$23:$E$168,4,FALSE)</f>
        <v>&lt;1%</v>
      </c>
      <c r="G19" s="111">
        <f t="shared" si="1"/>
        <v>0.5</v>
      </c>
      <c r="H19">
        <f>VLOOKUP(A19,'2.5'!$B$23:$D$168,3,FALSE)</f>
        <v>0</v>
      </c>
      <c r="I19">
        <f>VLOOKUP(A19,'2.6'!$B$23:$D$168,3,FALSE)</f>
        <v>2</v>
      </c>
      <c r="J19" s="111">
        <f>VLOOKUP(A19,'2.7'!$B$23:$D$168,3,FALSE)</f>
        <v>0</v>
      </c>
      <c r="K19">
        <f>VLOOKUP(A19,'2.8'!$B$23:$D$168,3,FALSE)</f>
        <v>0</v>
      </c>
      <c r="L19">
        <f>VLOOKUP(A19,'2.9'!$B$23:$F$168,5,FALSE)</f>
        <v>15</v>
      </c>
      <c r="M19">
        <f>VLOOKUP(A19,'2.10'!$B$23:$H$168,7,FALSE)</f>
        <v>25</v>
      </c>
      <c r="N19">
        <f>VLOOKUP(A19,'2.11'!$B$23:$H$168,7,FALSE)</f>
        <v>0</v>
      </c>
      <c r="O19">
        <f>VLOOKUP(A19,'2.12'!$B$23:$D$168,3,FALSE)</f>
        <v>15</v>
      </c>
      <c r="P19">
        <f>VLOOKUP(A19,'2.13'!B40:D185,3,FALSE)</f>
        <v>5.0999999999999996</v>
      </c>
      <c r="Q19">
        <f>VLOOKUP(A19,'2.14'!$B$23:$J$144,9,FALSE)</f>
        <v>39.903885761362076</v>
      </c>
      <c r="R19">
        <f>VLOOKUP(A19,'2.15'!$B$23:$J$144,9,FALSE)</f>
        <v>51.462309487848415</v>
      </c>
      <c r="S19">
        <f>VLOOKUP(A19,'2.16'!$B$23:$J$144,9,FALSE)</f>
        <v>96.64149388988055</v>
      </c>
      <c r="T19">
        <f>VLOOKUP(A19,'2.17'!$B$23:$J$144,9,FALSE)</f>
        <v>3.2898530825209389</v>
      </c>
      <c r="U19">
        <f>VLOOKUP(A19,'2.18'!$B$23:$J$144,9,FALSE)</f>
        <v>12.24770012357545</v>
      </c>
      <c r="V19">
        <f>VLOOKUP(A19,'2.19'!$B$23:$J$144,9,FALSE)</f>
        <v>5.8437457091857752</v>
      </c>
      <c r="W19">
        <f>VLOOKUP(A19,'2.20'!$B$23:$J$144,9,FALSE)</f>
        <v>0.25264314156254292</v>
      </c>
      <c r="X19">
        <f t="shared" si="2"/>
        <v>0.27334859690355173</v>
      </c>
      <c r="Y19">
        <f t="shared" si="3"/>
        <v>0.11623540191365568</v>
      </c>
      <c r="Z19">
        <f t="shared" si="4"/>
        <v>0.76244030790095274</v>
      </c>
      <c r="AA19">
        <f t="shared" si="5"/>
        <v>0.5</v>
      </c>
      <c r="AB19">
        <f t="shared" si="6"/>
        <v>0</v>
      </c>
      <c r="AC19">
        <f t="shared" si="7"/>
        <v>1</v>
      </c>
      <c r="AD19">
        <f t="shared" si="8"/>
        <v>0</v>
      </c>
      <c r="AE19">
        <f t="shared" si="9"/>
        <v>0</v>
      </c>
      <c r="AF19">
        <f t="shared" si="10"/>
        <v>0.17647058823529413</v>
      </c>
      <c r="AG19">
        <f t="shared" si="11"/>
        <v>0.45454545454545453</v>
      </c>
      <c r="AH19">
        <f t="shared" si="12"/>
        <v>0</v>
      </c>
      <c r="AI19">
        <f t="shared" si="13"/>
        <v>0.26881720430107531</v>
      </c>
      <c r="AJ19">
        <f t="shared" si="14"/>
        <v>0.18888888888888888</v>
      </c>
      <c r="AK19">
        <f t="shared" si="15"/>
        <v>0.32059566441641579</v>
      </c>
      <c r="AL19">
        <f t="shared" si="16"/>
        <v>0.63401255555353919</v>
      </c>
      <c r="AM19">
        <f t="shared" si="17"/>
        <v>0.90674977944245727</v>
      </c>
      <c r="AN19">
        <f t="shared" si="18"/>
        <v>3.0973728401363729E-2</v>
      </c>
      <c r="AO19">
        <f t="shared" si="19"/>
        <v>0.12769241492824099</v>
      </c>
      <c r="AP19">
        <f t="shared" si="20"/>
        <v>4.8022344591965832E-2</v>
      </c>
      <c r="AQ19">
        <f t="shared" si="21"/>
        <v>9.964743222800472E-2</v>
      </c>
      <c r="AR19">
        <f t="shared" si="22"/>
        <v>0.72665140309644827</v>
      </c>
      <c r="AS19">
        <f t="shared" si="22"/>
        <v>0.88376459808634433</v>
      </c>
      <c r="AT19">
        <f t="shared" si="22"/>
        <v>0.23755969209904726</v>
      </c>
      <c r="AU19">
        <f t="shared" si="23"/>
        <v>0.54545454545454541</v>
      </c>
      <c r="AV19">
        <f t="shared" si="24"/>
        <v>0.90035256777199524</v>
      </c>
      <c r="AW19">
        <f>(AR19*Weights_Adap!$B$2)+(AS19*Weights_Adap!$B$3)+(AT19*Weights_Adap!$B$4)+(AA19*Weights_Adap!$B$5)+(Adaptive!AB19*Weights_Adap!$B$6)+(AC19*Weights_Adap!$B$7)+(AD19*Weights_Adap!$B$8)+(AE19*Weights_Adap!$B$9)+(AF19*Weights_Adap!$B$10)+(AU19*Weights_Adap!$B$11)+(AH19*Weights_Adap!$B$12)+(AI19*Weights_Adap!$B$13)+(AJ19*Weights_Adap!$B$14)+(AK19*Weights_Adap!$B$15)+(AL19*Weights_Adap!$B$16)+(AM19*Weights_Adap!$B$17)+(AN19*Weights_Adap!$B$18)+(AO19*Weights_Adap!$B$19)+(AP19*Weights_Adap!$B$20)+(AV19*Weights_Adap!$B$21)</f>
        <v>0.4205669580041741</v>
      </c>
      <c r="AX19" s="52">
        <f t="shared" si="25"/>
        <v>0.51720920434861972</v>
      </c>
      <c r="AY19">
        <f>(AR19*Weights_Adap!$C$2)+(AS19*Weights_Adap!$C$3)+(AT19*Weights_Adap!$C$4)+(AA19*Weights_Adap!$C$5)+(Adaptive!AB19*Weights_Adap!$C$6)+(AC19*Weights_Adap!$C$7)+(AD19*Weights_Adap!$C$8)+(AE19*Weights_Adap!$C$9)+(AF19*Weights_Adap!$C$10)+(AU19*Weights_Adap!$C$11)+(AH19*Weights_Adap!$C$12)+(AI19*Weights_Adap!$C$13)+(AJ19*Weights_Adap!$C$14)+(AK19*Weights_Adap!$C$15)+(AL19*Weights_Adap!$C$16)+(AM19*Weights_Adap!$C$17)+(AN19*Weights_Adap!$C$18)+(AO19*Weights_Adap!$C$19)+(AP19*Weights_Adap!$C$20)+(AV19*Weights_Adap!$C$21)</f>
        <v>0.41385732649939899</v>
      </c>
      <c r="AZ19" s="52">
        <f t="shared" si="26"/>
        <v>0.46634492201254457</v>
      </c>
    </row>
    <row r="20" spans="1:52">
      <c r="A20" t="s">
        <v>129</v>
      </c>
      <c r="B20" t="s">
        <v>2068</v>
      </c>
      <c r="C20">
        <f>VLOOKUP(A20,'2.1'!$B$23:$J$144,9,FALSE)</f>
        <v>31.758331391284084</v>
      </c>
      <c r="D20">
        <f>VLOOKUP(A20,'2.2'!$B$23:$J$144,9,FALSE)</f>
        <v>2.4935912374737823</v>
      </c>
      <c r="E20">
        <f>VLOOKUP(A20,'2.3'!$B$23:$J$144,9,FALSE)</f>
        <v>19.785597762759263</v>
      </c>
      <c r="F20">
        <f>VLOOKUP(A20,'2.4'!$B$23:$E$168,4,FALSE)</f>
        <v>0</v>
      </c>
      <c r="G20" s="111">
        <f t="shared" si="1"/>
        <v>0</v>
      </c>
      <c r="H20">
        <f>VLOOKUP(A20,'2.5'!$B$23:$D$168,3,FALSE)</f>
        <v>0</v>
      </c>
      <c r="I20">
        <f>VLOOKUP(A20,'2.6'!$B$23:$D$168,3,FALSE)</f>
        <v>0</v>
      </c>
      <c r="J20" s="111">
        <f>VLOOKUP(A20,'2.7'!$B$23:$D$168,3,FALSE)</f>
        <v>0</v>
      </c>
      <c r="K20">
        <f>VLOOKUP(A20,'2.8'!$B$23:$D$168,3,FALSE)</f>
        <v>0</v>
      </c>
      <c r="L20">
        <f>VLOOKUP(A20,'2.9'!$B$23:$F$168,5,FALSE)</f>
        <v>7</v>
      </c>
      <c r="M20">
        <f>VLOOKUP(A20,'2.10'!$B$23:$H$168,7,FALSE)</f>
        <v>12</v>
      </c>
      <c r="N20">
        <f>VLOOKUP(A20,'2.11'!$B$23:$H$168,7,FALSE)</f>
        <v>0</v>
      </c>
      <c r="O20">
        <f>VLOOKUP(A20,'2.12'!$B$23:$D$168,3,FALSE)</f>
        <v>27.2</v>
      </c>
      <c r="P20">
        <f>VLOOKUP(A20,'2.13'!B41:D186,3,FALSE)</f>
        <v>5.5</v>
      </c>
      <c r="Q20">
        <f>VLOOKUP(A20,'2.14'!$B$23:$J$144,9,FALSE)</f>
        <v>97.264623630855269</v>
      </c>
      <c r="R20">
        <f>VLOOKUP(A20,'2.15'!$B$23:$J$144,9,FALSE)</f>
        <v>74.615474248426935</v>
      </c>
      <c r="S20">
        <f>VLOOKUP(A20,'2.16'!$B$23:$J$144,9,FALSE)</f>
        <v>91.429736658121655</v>
      </c>
      <c r="T20">
        <f>VLOOKUP(A20,'2.17'!$B$23:$J$144,9,FALSE)</f>
        <v>5.406665113027266</v>
      </c>
      <c r="U20">
        <f>VLOOKUP(A20,'2.18'!$B$23:$J$144,9,FALSE)</f>
        <v>12.342694010720113</v>
      </c>
      <c r="V20">
        <f>VLOOKUP(A20,'2.19'!$B$23:$J$144,9,FALSE)</f>
        <v>15.188767187135866</v>
      </c>
      <c r="W20">
        <f>VLOOKUP(A20,'2.20'!$B$23:$J$144,9,FALSE)</f>
        <v>0.5156140759729666</v>
      </c>
      <c r="X20">
        <f t="shared" si="2"/>
        <v>0.70125151708875189</v>
      </c>
      <c r="Y20">
        <f t="shared" si="3"/>
        <v>1.735391968864643E-2</v>
      </c>
      <c r="Z20">
        <f t="shared" si="4"/>
        <v>0.32750294138268332</v>
      </c>
      <c r="AA20">
        <f t="shared" si="5"/>
        <v>0</v>
      </c>
      <c r="AB20">
        <f t="shared" si="6"/>
        <v>0</v>
      </c>
      <c r="AC20">
        <f t="shared" si="7"/>
        <v>0</v>
      </c>
      <c r="AD20">
        <f t="shared" si="8"/>
        <v>0</v>
      </c>
      <c r="AE20">
        <f t="shared" si="9"/>
        <v>0</v>
      </c>
      <c r="AF20">
        <f t="shared" si="10"/>
        <v>8.2352941176470587E-2</v>
      </c>
      <c r="AG20">
        <f t="shared" si="11"/>
        <v>0.21818181818181817</v>
      </c>
      <c r="AH20">
        <f t="shared" si="12"/>
        <v>0</v>
      </c>
      <c r="AI20">
        <f t="shared" si="13"/>
        <v>0.48745519713261648</v>
      </c>
      <c r="AJ20">
        <f t="shared" si="14"/>
        <v>0.20370370370370369</v>
      </c>
      <c r="AK20">
        <f t="shared" si="15"/>
        <v>0.97264704041414518</v>
      </c>
      <c r="AL20">
        <f t="shared" si="16"/>
        <v>0.97230779586087523</v>
      </c>
      <c r="AM20">
        <f t="shared" si="17"/>
        <v>0.64470841353141828</v>
      </c>
      <c r="AN20">
        <f t="shared" si="18"/>
        <v>5.6873455015398054E-2</v>
      </c>
      <c r="AO20">
        <f t="shared" si="19"/>
        <v>0.12954524982747789</v>
      </c>
      <c r="AP20">
        <f t="shared" si="20"/>
        <v>0.16152258806502967</v>
      </c>
      <c r="AQ20">
        <f t="shared" si="21"/>
        <v>0.41255189604082104</v>
      </c>
      <c r="AR20" s="52">
        <f t="shared" si="22"/>
        <v>0.29874848291124811</v>
      </c>
      <c r="AS20">
        <f t="shared" si="22"/>
        <v>0.98264608031135359</v>
      </c>
      <c r="AT20">
        <f t="shared" si="22"/>
        <v>0.67249705861731668</v>
      </c>
      <c r="AU20">
        <f t="shared" si="23"/>
        <v>0.78181818181818186</v>
      </c>
      <c r="AV20">
        <f t="shared" si="24"/>
        <v>0.58744810395917901</v>
      </c>
      <c r="AW20">
        <f>(AR20*Weights_Adap!$B$2)+(AS20*Weights_Adap!$B$3)+(AT20*Weights_Adap!$B$4)+(AA20*Weights_Adap!$B$5)+(Adaptive!AB20*Weights_Adap!$B$6)+(AC20*Weights_Adap!$B$7)+(AD20*Weights_Adap!$B$8)+(AE20*Weights_Adap!$B$9)+(AF20*Weights_Adap!$B$10)+(AU20*Weights_Adap!$B$11)+(AH20*Weights_Adap!$B$12)+(AI20*Weights_Adap!$B$13)+(AJ20*Weights_Adap!$B$14)+(AK20*Weights_Adap!$B$15)+(AL20*Weights_Adap!$B$16)+(AM20*Weights_Adap!$B$17)+(AN20*Weights_Adap!$B$18)+(AO20*Weights_Adap!$B$19)+(AP20*Weights_Adap!$B$20)+(AV20*Weights_Adap!$B$21)</f>
        <v>0.38798414187963159</v>
      </c>
      <c r="AX20" s="52">
        <f t="shared" si="25"/>
        <v>0.42841136685701198</v>
      </c>
      <c r="AY20">
        <f>(AR20*Weights_Adap!$C$2)+(AS20*Weights_Adap!$C$3)+(AT20*Weights_Adap!$C$4)+(AA20*Weights_Adap!$C$5)+(Adaptive!AB20*Weights_Adap!$C$6)+(AC20*Weights_Adap!$C$7)+(AD20*Weights_Adap!$C$8)+(AE20*Weights_Adap!$C$9)+(AF20*Weights_Adap!$C$10)+(AU20*Weights_Adap!$C$11)+(AH20*Weights_Adap!$C$12)+(AI20*Weights_Adap!$C$13)+(AJ20*Weights_Adap!$C$14)+(AK20*Weights_Adap!$C$15)+(AL20*Weights_Adap!$C$16)+(AM20*Weights_Adap!$C$17)+(AN20*Weights_Adap!$C$18)+(AO20*Weights_Adap!$C$19)+(AP20*Weights_Adap!$C$20)+(AV20*Weights_Adap!$C$21)</f>
        <v>0.38893719279634636</v>
      </c>
      <c r="AZ20" s="52">
        <f t="shared" si="26"/>
        <v>0.40577671657056857</v>
      </c>
    </row>
    <row r="21" spans="1:52">
      <c r="A21" t="s">
        <v>90</v>
      </c>
      <c r="B21" t="s">
        <v>2069</v>
      </c>
      <c r="C21">
        <f>VLOOKUP(A21,'2.1'!$B$23:$J$144,9,FALSE)</f>
        <v>14.960582535957151</v>
      </c>
      <c r="D21">
        <f>VLOOKUP(A21,'2.2'!$B$23:$J$144,9,FALSE)</f>
        <v>14.370825058674852</v>
      </c>
      <c r="E21">
        <f>VLOOKUP(A21,'2.3'!$B$23:$J$144,9,FALSE)</f>
        <v>10.687849792381297</v>
      </c>
      <c r="F21">
        <f>VLOOKUP(A21,'2.4'!$B$23:$E$168,4,FALSE)</f>
        <v>0</v>
      </c>
      <c r="G21" s="111">
        <f t="shared" si="1"/>
        <v>0</v>
      </c>
      <c r="H21">
        <f>VLOOKUP(A21,'2.5'!$B$23:$D$168,3,FALSE)</f>
        <v>0</v>
      </c>
      <c r="I21">
        <f>VLOOKUP(A21,'2.6'!$B$23:$D$168,3,FALSE)</f>
        <v>0</v>
      </c>
      <c r="J21" s="111">
        <f>VLOOKUP(A21,'2.7'!$B$23:$D$168,3,FALSE)</f>
        <v>0</v>
      </c>
      <c r="K21">
        <f>VLOOKUP(A21,'2.8'!$B$23:$D$168,3,FALSE)</f>
        <v>0</v>
      </c>
      <c r="L21">
        <f>VLOOKUP(A21,'2.9'!$B$23:$F$168,5,FALSE)</f>
        <v>19</v>
      </c>
      <c r="M21">
        <f>VLOOKUP(A21,'2.10'!$B$23:$H$168,7,FALSE)</f>
        <v>25</v>
      </c>
      <c r="N21">
        <f>VLOOKUP(A21,'2.11'!$B$23:$H$168,7,FALSE)</f>
        <v>0.13</v>
      </c>
      <c r="O21">
        <f>VLOOKUP(A21,'2.12'!$B$23:$D$168,3,FALSE)</f>
        <v>15.4</v>
      </c>
      <c r="P21">
        <f>VLOOKUP(A21,'2.13'!B42:D187,3,FALSE)</f>
        <v>0</v>
      </c>
      <c r="Q21">
        <f>VLOOKUP(A21,'2.14'!$B$23:$J$144,9,FALSE)</f>
        <v>54.203526508996816</v>
      </c>
      <c r="R21">
        <f>VLOOKUP(A21,'2.15'!$B$23:$J$144,9,FALSE)</f>
        <v>40.843714268520195</v>
      </c>
      <c r="S21">
        <f>VLOOKUP(A21,'2.16'!$B$23:$J$144,9,FALSE)</f>
        <v>94.445447433351376</v>
      </c>
      <c r="T21">
        <f>VLOOKUP(A21,'2.17'!$B$23:$J$144,9,FALSE)</f>
        <v>22.820003610760065</v>
      </c>
      <c r="U21">
        <f>VLOOKUP(A21,'2.18'!$B$23:$J$144,9,FALSE)</f>
        <v>11.349822470963471</v>
      </c>
      <c r="V21">
        <f>VLOOKUP(A21,'2.19'!$B$23:$J$144,9,FALSE)</f>
        <v>5.0911716916410903</v>
      </c>
      <c r="W21">
        <f>VLOOKUP(A21,'2.20'!$B$23:$J$144,9,FALSE)</f>
        <v>0.21062767045796474</v>
      </c>
      <c r="X21">
        <f t="shared" si="2"/>
        <v>3.0937568428352505E-2</v>
      </c>
      <c r="Y21">
        <f t="shared" si="3"/>
        <v>0.10001243996208625</v>
      </c>
      <c r="Z21">
        <f t="shared" si="4"/>
        <v>0.14609667018883715</v>
      </c>
      <c r="AA21">
        <f t="shared" si="5"/>
        <v>0</v>
      </c>
      <c r="AB21">
        <f t="shared" si="6"/>
        <v>0</v>
      </c>
      <c r="AC21">
        <f t="shared" si="7"/>
        <v>0</v>
      </c>
      <c r="AD21">
        <f t="shared" si="8"/>
        <v>0</v>
      </c>
      <c r="AE21">
        <f t="shared" si="9"/>
        <v>0</v>
      </c>
      <c r="AF21">
        <f t="shared" si="10"/>
        <v>0.22352941176470589</v>
      </c>
      <c r="AG21">
        <f t="shared" si="11"/>
        <v>0.45454545454545453</v>
      </c>
      <c r="AH21">
        <f t="shared" si="12"/>
        <v>0.48148148148148145</v>
      </c>
      <c r="AI21">
        <f t="shared" si="13"/>
        <v>0.27598566308243727</v>
      </c>
      <c r="AJ21">
        <f t="shared" si="14"/>
        <v>0</v>
      </c>
      <c r="AK21">
        <f t="shared" si="15"/>
        <v>0.48314762542818951</v>
      </c>
      <c r="AL21">
        <f t="shared" si="16"/>
        <v>0.47886226579422198</v>
      </c>
      <c r="AM21">
        <f t="shared" si="17"/>
        <v>0.79633500233688703</v>
      </c>
      <c r="AN21">
        <f t="shared" si="18"/>
        <v>0.26993002311372005</v>
      </c>
      <c r="AO21">
        <f t="shared" si="19"/>
        <v>0.11017950857174116</v>
      </c>
      <c r="AP21">
        <f t="shared" si="20"/>
        <v>3.8881933901164449E-2</v>
      </c>
      <c r="AQ21">
        <f t="shared" si="21"/>
        <v>4.9653966268369765E-2</v>
      </c>
      <c r="AR21">
        <f t="shared" si="22"/>
        <v>0.96906243157164751</v>
      </c>
      <c r="AS21">
        <f t="shared" si="22"/>
        <v>0.89998756003791369</v>
      </c>
      <c r="AT21">
        <f t="shared" si="22"/>
        <v>0.8539033298111629</v>
      </c>
      <c r="AU21">
        <f t="shared" si="23"/>
        <v>0.54545454545454541</v>
      </c>
      <c r="AV21">
        <f t="shared" si="24"/>
        <v>0.95034603373163029</v>
      </c>
      <c r="AW21">
        <f>(AR21*Weights_Adap!$B$2)+(AS21*Weights_Adap!$B$3)+(AT21*Weights_Adap!$B$4)+(AA21*Weights_Adap!$B$5)+(Adaptive!AB21*Weights_Adap!$B$6)+(AC21*Weights_Adap!$B$7)+(AD21*Weights_Adap!$B$8)+(AE21*Weights_Adap!$B$9)+(AF21*Weights_Adap!$B$10)+(AU21*Weights_Adap!$B$11)+(AH21*Weights_Adap!$B$12)+(AI21*Weights_Adap!$B$13)+(AJ21*Weights_Adap!$B$14)+(AK21*Weights_Adap!$B$15)+(AL21*Weights_Adap!$B$16)+(AM21*Weights_Adap!$B$17)+(AN21*Weights_Adap!$B$18)+(AO21*Weights_Adap!$B$19)+(AP21*Weights_Adap!$B$20)+(AV21*Weights_Adap!$B$21)</f>
        <v>0.41303497148197232</v>
      </c>
      <c r="AX21" s="52">
        <f t="shared" si="25"/>
        <v>0.4966823072065501</v>
      </c>
      <c r="AY21">
        <f>(AR21*Weights_Adap!$C$2)+(AS21*Weights_Adap!$C$3)+(AT21*Weights_Adap!$C$4)+(AA21*Weights_Adap!$C$5)+(Adaptive!AB21*Weights_Adap!$C$6)+(AC21*Weights_Adap!$C$7)+(AD21*Weights_Adap!$C$8)+(AE21*Weights_Adap!$C$9)+(AF21*Weights_Adap!$C$10)+(AU21*Weights_Adap!$C$11)+(AH21*Weights_Adap!$C$12)+(AI21*Weights_Adap!$C$13)+(AJ21*Weights_Adap!$C$14)+(AK21*Weights_Adap!$C$15)+(AL21*Weights_Adap!$C$16)+(AM21*Weights_Adap!$C$17)+(AN21*Weights_Adap!$C$18)+(AO21*Weights_Adap!$C$19)+(AP21*Weights_Adap!$C$20)+(AV21*Weights_Adap!$C$21)</f>
        <v>0.42446654049978094</v>
      </c>
      <c r="AZ21" s="52">
        <f t="shared" si="26"/>
        <v>0.49213054021226987</v>
      </c>
    </row>
    <row r="22" spans="1:52">
      <c r="A22" t="s">
        <v>120</v>
      </c>
      <c r="B22" t="s">
        <v>2070</v>
      </c>
      <c r="C22">
        <f>VLOOKUP(A22,'2.1'!$B$23:$J$144,9,FALSE)</f>
        <v>19.436105715462947</v>
      </c>
      <c r="D22">
        <f>VLOOKUP(A22,'2.2'!$B$23:$J$144,9,FALSE)</f>
        <v>4.9532050150097122</v>
      </c>
      <c r="E22">
        <f>VLOOKUP(A22,'2.3'!$B$23:$J$144,9,FALSE)</f>
        <v>18.459002884219199</v>
      </c>
      <c r="F22" t="str">
        <f>VLOOKUP(A22,'2.4'!$B$23:$E$168,4,FALSE)</f>
        <v>&lt;1%</v>
      </c>
      <c r="G22" s="111">
        <f t="shared" si="1"/>
        <v>0.5</v>
      </c>
      <c r="H22">
        <f>VLOOKUP(A22,'2.5'!$B$23:$D$168,3,FALSE)</f>
        <v>0</v>
      </c>
      <c r="I22">
        <f>VLOOKUP(A22,'2.6'!$B$23:$D$168,3,FALSE)</f>
        <v>0</v>
      </c>
      <c r="J22" s="111">
        <f>VLOOKUP(A22,'2.7'!$B$23:$D$168,3,FALSE)</f>
        <v>0</v>
      </c>
      <c r="K22">
        <f>VLOOKUP(A22,'2.8'!$B$23:$D$168,3,FALSE)</f>
        <v>0</v>
      </c>
      <c r="L22">
        <f>VLOOKUP(A22,'2.9'!$B$23:$F$168,5,FALSE)</f>
        <v>28</v>
      </c>
      <c r="M22">
        <f>VLOOKUP(A22,'2.10'!$B$23:$H$168,7,FALSE)</f>
        <v>25</v>
      </c>
      <c r="N22">
        <f>VLOOKUP(A22,'2.11'!$B$23:$H$168,7,FALSE)</f>
        <v>7.0000000000000007E-2</v>
      </c>
      <c r="O22">
        <f>VLOOKUP(A22,'2.12'!$B$23:$D$168,3,FALSE)</f>
        <v>17.899999999999999</v>
      </c>
      <c r="P22">
        <f>VLOOKUP(A22,'2.13'!B43:D188,3,FALSE)</f>
        <v>0</v>
      </c>
      <c r="Q22">
        <f>VLOOKUP(A22,'2.14'!$B$23:$J$144,9,FALSE)</f>
        <v>88.616163399846954</v>
      </c>
      <c r="R22">
        <f>VLOOKUP(A22,'2.15'!$B$23:$J$144,9,FALSE)</f>
        <v>60.497969274236276</v>
      </c>
      <c r="S22">
        <f>VLOOKUP(A22,'2.16'!$B$23:$J$144,9,FALSE)</f>
        <v>95.605980340220142</v>
      </c>
      <c r="T22">
        <f>VLOOKUP(A22,'2.17'!$B$23:$J$144,9,FALSE)</f>
        <v>7.6137500735770205</v>
      </c>
      <c r="U22">
        <f>VLOOKUP(A22,'2.18'!$B$23:$J$144,9,FALSE)</f>
        <v>12.95838483724763</v>
      </c>
      <c r="V22">
        <f>VLOOKUP(A22,'2.19'!$B$23:$J$144,9,FALSE)</f>
        <v>5.4770734004355761</v>
      </c>
      <c r="W22">
        <f>VLOOKUP(A22,'2.20'!$B$23:$J$144,9,FALSE)</f>
        <v>0.78874565895579485</v>
      </c>
      <c r="X22">
        <f t="shared" si="2"/>
        <v>0.20953326244745363</v>
      </c>
      <c r="Y22">
        <f t="shared" si="3"/>
        <v>3.44713763587658E-2</v>
      </c>
      <c r="Z22">
        <f t="shared" si="4"/>
        <v>0.30105105119135633</v>
      </c>
      <c r="AA22">
        <f t="shared" si="5"/>
        <v>0.5</v>
      </c>
      <c r="AB22">
        <f t="shared" si="6"/>
        <v>0</v>
      </c>
      <c r="AC22">
        <f t="shared" si="7"/>
        <v>0</v>
      </c>
      <c r="AD22">
        <f t="shared" si="8"/>
        <v>0</v>
      </c>
      <c r="AE22">
        <f t="shared" si="9"/>
        <v>0</v>
      </c>
      <c r="AF22">
        <f t="shared" si="10"/>
        <v>0.32941176470588235</v>
      </c>
      <c r="AG22">
        <f t="shared" si="11"/>
        <v>0.45454545454545453</v>
      </c>
      <c r="AH22">
        <f t="shared" si="12"/>
        <v>0.25925925925925924</v>
      </c>
      <c r="AI22">
        <f t="shared" si="13"/>
        <v>0.32078853046594979</v>
      </c>
      <c r="AJ22">
        <f t="shared" si="14"/>
        <v>0</v>
      </c>
      <c r="AK22">
        <f t="shared" si="15"/>
        <v>0.87433518803314936</v>
      </c>
      <c r="AL22">
        <f t="shared" si="16"/>
        <v>0.76603427830203819</v>
      </c>
      <c r="AM22">
        <f t="shared" si="17"/>
        <v>0.85468530811234777</v>
      </c>
      <c r="AN22">
        <f t="shared" si="18"/>
        <v>8.3877693591325075E-2</v>
      </c>
      <c r="AO22">
        <f t="shared" si="19"/>
        <v>0.14155416413575289</v>
      </c>
      <c r="AP22">
        <f t="shared" si="20"/>
        <v>4.3568914879024478E-2</v>
      </c>
      <c r="AQ22">
        <f t="shared" si="21"/>
        <v>0.73754633588337115</v>
      </c>
      <c r="AR22">
        <f t="shared" si="22"/>
        <v>0.79046673755254637</v>
      </c>
      <c r="AS22">
        <f t="shared" si="22"/>
        <v>0.96552862364123415</v>
      </c>
      <c r="AT22">
        <f t="shared" si="22"/>
        <v>0.69894894880864367</v>
      </c>
      <c r="AU22">
        <f t="shared" si="23"/>
        <v>0.54545454545454541</v>
      </c>
      <c r="AV22">
        <f t="shared" si="24"/>
        <v>0.26245366411662885</v>
      </c>
      <c r="AW22">
        <f>(AR22*Weights_Adap!$B$2)+(AS22*Weights_Adap!$B$3)+(AT22*Weights_Adap!$B$4)+(AA22*Weights_Adap!$B$5)+(Adaptive!AB22*Weights_Adap!$B$6)+(AC22*Weights_Adap!$B$7)+(AD22*Weights_Adap!$B$8)+(AE22*Weights_Adap!$B$9)+(AF22*Weights_Adap!$B$10)+(AU22*Weights_Adap!$B$11)+(AH22*Weights_Adap!$B$12)+(AI22*Weights_Adap!$B$13)+(AJ22*Weights_Adap!$B$14)+(AK22*Weights_Adap!$B$15)+(AL22*Weights_Adap!$B$16)+(AM22*Weights_Adap!$B$17)+(AN22*Weights_Adap!$B$18)+(AO22*Weights_Adap!$B$19)+(AP22*Weights_Adap!$B$20)+(AV22*Weights_Adap!$B$21)</f>
        <v>0.42608138561470682</v>
      </c>
      <c r="AX22" s="52">
        <f t="shared" si="25"/>
        <v>0.53223765508006171</v>
      </c>
      <c r="AY22">
        <f>(AR22*Weights_Adap!$C$2)+(AS22*Weights_Adap!$C$3)+(AT22*Weights_Adap!$C$4)+(AA22*Weights_Adap!$C$5)+(Adaptive!AB22*Weights_Adap!$C$6)+(AC22*Weights_Adap!$C$7)+(AD22*Weights_Adap!$C$8)+(AE22*Weights_Adap!$C$9)+(AF22*Weights_Adap!$C$10)+(AU22*Weights_Adap!$C$11)+(AH22*Weights_Adap!$C$12)+(AI22*Weights_Adap!$C$13)+(AJ22*Weights_Adap!$C$14)+(AK22*Weights_Adap!$C$15)+(AL22*Weights_Adap!$C$16)+(AM22*Weights_Adap!$C$17)+(AN22*Weights_Adap!$C$18)+(AO22*Weights_Adap!$C$19)+(AP22*Weights_Adap!$C$20)+(AV22*Weights_Adap!$C$21)</f>
        <v>0.43626774799814644</v>
      </c>
      <c r="AZ22" s="52">
        <f t="shared" si="26"/>
        <v>0.52081329002178756</v>
      </c>
    </row>
    <row r="23" spans="1:52">
      <c r="A23" t="s">
        <v>104</v>
      </c>
      <c r="B23" t="s">
        <v>2071</v>
      </c>
      <c r="C23">
        <f>VLOOKUP(A23,'2.1'!$B$23:$J$144,9,FALSE)</f>
        <v>24.437552078511249</v>
      </c>
      <c r="D23">
        <f>VLOOKUP(A23,'2.2'!$B$23:$J$144,9,FALSE)</f>
        <v>15.947597444681048</v>
      </c>
      <c r="E23">
        <f>VLOOKUP(A23,'2.3'!$B$23:$J$144,9,FALSE)</f>
        <v>26.4049625034719</v>
      </c>
      <c r="F23">
        <f>VLOOKUP(A23,'2.4'!$B$23:$E$168,4,FALSE)</f>
        <v>0</v>
      </c>
      <c r="G23" s="111">
        <f t="shared" si="1"/>
        <v>0</v>
      </c>
      <c r="H23">
        <f>VLOOKUP(A23,'2.5'!$B$23:$D$168,3,FALSE)</f>
        <v>0</v>
      </c>
      <c r="I23">
        <f>VLOOKUP(A23,'2.6'!$B$23:$D$168,3,FALSE)</f>
        <v>0</v>
      </c>
      <c r="J23" s="111">
        <f>VLOOKUP(A23,'2.7'!$B$23:$D$168,3,FALSE)</f>
        <v>0</v>
      </c>
      <c r="K23">
        <f>VLOOKUP(A23,'2.8'!$B$23:$D$168,3,FALSE)</f>
        <v>1</v>
      </c>
      <c r="L23">
        <f>VLOOKUP(A23,'2.9'!$B$23:$F$168,5,FALSE)</f>
        <v>10</v>
      </c>
      <c r="M23">
        <f>VLOOKUP(A23,'2.10'!$B$23:$H$168,7,FALSE)</f>
        <v>12</v>
      </c>
      <c r="N23">
        <f>VLOOKUP(A23,'2.11'!$B$23:$H$168,7,FALSE)</f>
        <v>4.0000000000000001E-3</v>
      </c>
      <c r="O23">
        <f>VLOOKUP(A23,'2.12'!$B$23:$D$168,3,FALSE)</f>
        <v>21</v>
      </c>
      <c r="P23">
        <f>VLOOKUP(A23,'2.13'!B44:D189,3,FALSE)</f>
        <v>0.3</v>
      </c>
      <c r="Q23">
        <f>VLOOKUP(A23,'2.14'!$B$23:$J$144,9,FALSE)</f>
        <v>38.408480696231827</v>
      </c>
      <c r="R23">
        <f>VLOOKUP(A23,'2.15'!$B$23:$J$144,9,FALSE)</f>
        <v>55.263401536894733</v>
      </c>
      <c r="S23">
        <f>VLOOKUP(A23,'2.16'!$B$23:$J$144,9,FALSE)</f>
        <v>94.903249699101934</v>
      </c>
      <c r="T23">
        <f>VLOOKUP(A23,'2.17'!$B$23:$J$144,9,FALSE)</f>
        <v>16.975280066660495</v>
      </c>
      <c r="U23">
        <f>VLOOKUP(A23,'2.18'!$B$23:$J$144,9,FALSE)</f>
        <v>9.0778631608184437</v>
      </c>
      <c r="V23">
        <f>VLOOKUP(A23,'2.19'!$B$23:$J$144,9,FALSE)</f>
        <v>7.5502268308489953</v>
      </c>
      <c r="W23">
        <f>VLOOKUP(A23,'2.20'!$B$23:$J$144,9,FALSE)</f>
        <v>0.44903249699101933</v>
      </c>
      <c r="X23">
        <f t="shared" si="2"/>
        <v>0.40911591423623411</v>
      </c>
      <c r="Y23">
        <f t="shared" si="3"/>
        <v>0.11098584287705164</v>
      </c>
      <c r="Z23">
        <f t="shared" si="4"/>
        <v>0.45949102010221432</v>
      </c>
      <c r="AA23">
        <f t="shared" si="5"/>
        <v>0</v>
      </c>
      <c r="AB23">
        <f t="shared" si="6"/>
        <v>0</v>
      </c>
      <c r="AC23">
        <f t="shared" si="7"/>
        <v>0</v>
      </c>
      <c r="AD23">
        <f t="shared" si="8"/>
        <v>0</v>
      </c>
      <c r="AE23">
        <f t="shared" si="9"/>
        <v>1</v>
      </c>
      <c r="AF23">
        <f t="shared" si="10"/>
        <v>0.11764705882352941</v>
      </c>
      <c r="AG23">
        <f t="shared" si="11"/>
        <v>0.21818181818181817</v>
      </c>
      <c r="AH23">
        <f t="shared" si="12"/>
        <v>1.4814814814814814E-2</v>
      </c>
      <c r="AI23">
        <f t="shared" si="13"/>
        <v>0.37634408602150538</v>
      </c>
      <c r="AJ23">
        <f t="shared" si="14"/>
        <v>1.1111111111111112E-2</v>
      </c>
      <c r="AK23">
        <f t="shared" si="15"/>
        <v>0.30359656421985537</v>
      </c>
      <c r="AL23">
        <f t="shared" si="16"/>
        <v>0.68955102562704884</v>
      </c>
      <c r="AM23">
        <f t="shared" si="17"/>
        <v>0.81935279186542176</v>
      </c>
      <c r="AN23">
        <f t="shared" si="18"/>
        <v>0.19841836324726497</v>
      </c>
      <c r="AO23">
        <f t="shared" si="19"/>
        <v>6.5865441361581345E-2</v>
      </c>
      <c r="AP23">
        <f t="shared" si="20"/>
        <v>6.8748463119137931E-2</v>
      </c>
      <c r="AQ23">
        <f t="shared" si="21"/>
        <v>0.33332765280699889</v>
      </c>
      <c r="AR23">
        <f t="shared" si="22"/>
        <v>0.59088408576376583</v>
      </c>
      <c r="AS23">
        <f t="shared" si="22"/>
        <v>0.8890141571229484</v>
      </c>
      <c r="AT23">
        <f t="shared" si="22"/>
        <v>0.54050897989778568</v>
      </c>
      <c r="AU23">
        <f t="shared" si="23"/>
        <v>0.78181818181818186</v>
      </c>
      <c r="AV23">
        <f t="shared" si="24"/>
        <v>0.66667234719300117</v>
      </c>
      <c r="AW23">
        <f>(AR23*Weights_Adap!$B$2)+(AS23*Weights_Adap!$B$3)+(AT23*Weights_Adap!$B$4)+(AA23*Weights_Adap!$B$5)+(Adaptive!AB23*Weights_Adap!$B$6)+(AC23*Weights_Adap!$B$7)+(AD23*Weights_Adap!$B$8)+(AE23*Weights_Adap!$B$9)+(AF23*Weights_Adap!$B$10)+(AU23*Weights_Adap!$B$11)+(AH23*Weights_Adap!$B$12)+(AI23*Weights_Adap!$B$13)+(AJ23*Weights_Adap!$B$14)+(AK23*Weights_Adap!$B$15)+(AL23*Weights_Adap!$B$16)+(AM23*Weights_Adap!$B$17)+(AN23*Weights_Adap!$B$18)+(AO23*Weights_Adap!$B$19)+(AP23*Weights_Adap!$B$20)+(AV23*Weights_Adap!$B$21)</f>
        <v>0.33397509935276648</v>
      </c>
      <c r="AX23" s="52">
        <f t="shared" si="25"/>
        <v>0.28122070773637581</v>
      </c>
      <c r="AY23">
        <f>(AR23*Weights_Adap!$C$2)+(AS23*Weights_Adap!$C$3)+(AT23*Weights_Adap!$C$4)+(AA23*Weights_Adap!$C$5)+(Adaptive!AB23*Weights_Adap!$C$6)+(AC23*Weights_Adap!$C$7)+(AD23*Weights_Adap!$C$8)+(AE23*Weights_Adap!$C$9)+(AF23*Weights_Adap!$C$10)+(AU23*Weights_Adap!$C$11)+(AH23*Weights_Adap!$C$12)+(AI23*Weights_Adap!$C$13)+(AJ23*Weights_Adap!$C$14)+(AK23*Weights_Adap!$C$15)+(AL23*Weights_Adap!$C$16)+(AM23*Weights_Adap!$C$17)+(AN23*Weights_Adap!$C$18)+(AO23*Weights_Adap!$C$19)+(AP23*Weights_Adap!$C$20)+(AV23*Weights_Adap!$C$21)</f>
        <v>0.33392275853904846</v>
      </c>
      <c r="AZ23" s="52">
        <f t="shared" si="26"/>
        <v>0.27206453042921058</v>
      </c>
    </row>
    <row r="24" spans="1:52">
      <c r="A24" t="s">
        <v>34</v>
      </c>
      <c r="B24" t="s">
        <v>2072</v>
      </c>
      <c r="C24">
        <f>VLOOKUP(A24,'2.1'!$B$23:$J$144,9,FALSE)</f>
        <v>18.580552950109428</v>
      </c>
      <c r="D24">
        <f>VLOOKUP(A24,'2.2'!$B$23:$J$144,9,FALSE)</f>
        <v>4.7501004957791775</v>
      </c>
      <c r="E24">
        <f>VLOOKUP(A24,'2.3'!$B$23:$J$144,9,FALSE)</f>
        <v>18.674349010674884</v>
      </c>
      <c r="F24" t="str">
        <f>VLOOKUP(A24,'2.4'!$B$23:$E$168,4,FALSE)</f>
        <v>&lt;1%</v>
      </c>
      <c r="G24" s="111">
        <f t="shared" si="1"/>
        <v>0.5</v>
      </c>
      <c r="H24">
        <f>VLOOKUP(A24,'2.5'!$B$23:$D$168,3,FALSE)</f>
        <v>0</v>
      </c>
      <c r="I24">
        <f>VLOOKUP(A24,'2.6'!$B$23:$D$168,3,FALSE)</f>
        <v>0</v>
      </c>
      <c r="J24" s="111">
        <f>VLOOKUP(A24,'2.7'!$B$23:$D$168,3,FALSE)</f>
        <v>0</v>
      </c>
      <c r="K24">
        <f>VLOOKUP(A24,'2.8'!$B$23:$D$168,3,FALSE)</f>
        <v>0</v>
      </c>
      <c r="L24">
        <f>VLOOKUP(A24,'2.9'!$B$23:$F$168,5,FALSE)</f>
        <v>25</v>
      </c>
      <c r="M24">
        <f>VLOOKUP(A24,'2.10'!$B$23:$H$168,7,FALSE)</f>
        <v>12</v>
      </c>
      <c r="N24">
        <f>VLOOKUP(A24,'2.11'!$B$23:$H$168,7,FALSE)</f>
        <v>1.2E-2</v>
      </c>
      <c r="O24">
        <f>VLOOKUP(A24,'2.12'!$B$23:$D$168,3,FALSE)</f>
        <v>24.5</v>
      </c>
      <c r="P24">
        <f>VLOOKUP(A24,'2.13'!B45:D190,3,FALSE)</f>
        <v>0</v>
      </c>
      <c r="Q24">
        <f>VLOOKUP(A24,'2.14'!$B$23:$J$144,9,FALSE)</f>
        <v>96.424583500826301</v>
      </c>
      <c r="R24">
        <f>VLOOKUP(A24,'2.15'!$B$23:$J$144,9,FALSE)</f>
        <v>66.604135959623036</v>
      </c>
      <c r="S24">
        <f>VLOOKUP(A24,'2.16'!$B$23:$J$144,9,FALSE)</f>
        <v>95.435258385814464</v>
      </c>
      <c r="T24">
        <f>VLOOKUP(A24,'2.17'!$B$23:$J$144,9,FALSE)</f>
        <v>38.992362320782526</v>
      </c>
      <c r="U24">
        <f>VLOOKUP(A24,'2.18'!$B$23:$J$144,9,FALSE)</f>
        <v>19.228192415918532</v>
      </c>
      <c r="V24">
        <f>VLOOKUP(A24,'2.19'!$B$23:$J$144,9,FALSE)</f>
        <v>11.143865290991112</v>
      </c>
      <c r="W24">
        <f>VLOOKUP(A24,'2.20'!$B$23:$J$144,9,FALSE)</f>
        <v>0.65880566349546654</v>
      </c>
      <c r="X24">
        <f t="shared" si="2"/>
        <v>0.17539244052121231</v>
      </c>
      <c r="Y24">
        <f t="shared" si="3"/>
        <v>3.3057889070970133E-2</v>
      </c>
      <c r="Z24">
        <f t="shared" si="4"/>
        <v>0.30534498612377692</v>
      </c>
      <c r="AA24">
        <f t="shared" si="5"/>
        <v>0.5</v>
      </c>
      <c r="AB24">
        <f t="shared" si="6"/>
        <v>0</v>
      </c>
      <c r="AC24">
        <f t="shared" si="7"/>
        <v>0</v>
      </c>
      <c r="AD24">
        <f t="shared" si="8"/>
        <v>0</v>
      </c>
      <c r="AE24">
        <f t="shared" si="9"/>
        <v>0</v>
      </c>
      <c r="AF24">
        <f t="shared" si="10"/>
        <v>0.29411764705882354</v>
      </c>
      <c r="AG24">
        <f t="shared" si="11"/>
        <v>0.21818181818181817</v>
      </c>
      <c r="AH24">
        <f t="shared" si="12"/>
        <v>4.4444444444444439E-2</v>
      </c>
      <c r="AI24">
        <f t="shared" si="13"/>
        <v>0.43906810035842297</v>
      </c>
      <c r="AJ24">
        <f t="shared" si="14"/>
        <v>0</v>
      </c>
      <c r="AK24">
        <f t="shared" si="15"/>
        <v>0.96309783754431921</v>
      </c>
      <c r="AL24">
        <f t="shared" si="16"/>
        <v>0.85525262696194504</v>
      </c>
      <c r="AM24">
        <f t="shared" si="17"/>
        <v>0.8461015978330475</v>
      </c>
      <c r="AN24">
        <f t="shared" si="18"/>
        <v>0.46780289196428582</v>
      </c>
      <c r="AO24">
        <f t="shared" si="19"/>
        <v>0.26384538352306502</v>
      </c>
      <c r="AP24">
        <f t="shared" si="20"/>
        <v>0.11239510867717127</v>
      </c>
      <c r="AQ24">
        <f t="shared" si="21"/>
        <v>0.5829330334721744</v>
      </c>
      <c r="AR24">
        <f t="shared" si="22"/>
        <v>0.82460755947878772</v>
      </c>
      <c r="AS24">
        <f t="shared" si="22"/>
        <v>0.96694211092902982</v>
      </c>
      <c r="AT24">
        <f t="shared" si="22"/>
        <v>0.69465501387622308</v>
      </c>
      <c r="AU24">
        <f t="shared" si="23"/>
        <v>0.78181818181818186</v>
      </c>
      <c r="AV24">
        <f t="shared" si="24"/>
        <v>0.4170669665278256</v>
      </c>
      <c r="AW24">
        <f>(AR24*Weights_Adap!$B$2)+(AS24*Weights_Adap!$B$3)+(AT24*Weights_Adap!$B$4)+(AA24*Weights_Adap!$B$5)+(Adaptive!AB24*Weights_Adap!$B$6)+(AC24*Weights_Adap!$B$7)+(AD24*Weights_Adap!$B$8)+(AE24*Weights_Adap!$B$9)+(AF24*Weights_Adap!$B$10)+(AU24*Weights_Adap!$B$11)+(AH24*Weights_Adap!$B$12)+(AI24*Weights_Adap!$B$13)+(AJ24*Weights_Adap!$B$14)+(AK24*Weights_Adap!$B$15)+(AL24*Weights_Adap!$B$16)+(AM24*Weights_Adap!$B$17)+(AN24*Weights_Adap!$B$18)+(AO24*Weights_Adap!$B$19)+(AP24*Weights_Adap!$B$20)+(AV24*Weights_Adap!$B$21)</f>
        <v>0.4712852549955161</v>
      </c>
      <c r="AX24" s="52">
        <f t="shared" si="25"/>
        <v>0.65543160590144212</v>
      </c>
      <c r="AY24">
        <f>(AR24*Weights_Adap!$C$2)+(AS24*Weights_Adap!$C$3)+(AT24*Weights_Adap!$C$4)+(AA24*Weights_Adap!$C$5)+(Adaptive!AB24*Weights_Adap!$C$6)+(AC24*Weights_Adap!$C$7)+(AD24*Weights_Adap!$C$8)+(AE24*Weights_Adap!$C$9)+(AF24*Weights_Adap!$C$10)+(AU24*Weights_Adap!$C$11)+(AH24*Weights_Adap!$C$12)+(AI24*Weights_Adap!$C$13)+(AJ24*Weights_Adap!$C$14)+(AK24*Weights_Adap!$C$15)+(AL24*Weights_Adap!$C$16)+(AM24*Weights_Adap!$C$17)+(AN24*Weights_Adap!$C$18)+(AO24*Weights_Adap!$C$19)+(AP24*Weights_Adap!$C$20)+(AV24*Weights_Adap!$C$21)</f>
        <v>0.48735516820466501</v>
      </c>
      <c r="AZ24" s="52">
        <f t="shared" si="26"/>
        <v>0.64498089680272286</v>
      </c>
    </row>
    <row r="25" spans="1:52">
      <c r="A25" t="s">
        <v>148</v>
      </c>
      <c r="B25" t="s">
        <v>2073</v>
      </c>
      <c r="C25">
        <f>VLOOKUP(A25,'2.1'!$B$23:$J$144,9,FALSE)</f>
        <v>25.804036819341242</v>
      </c>
      <c r="D25">
        <f>VLOOKUP(A25,'2.2'!$B$23:$J$144,9,FALSE)</f>
        <v>11.123433514472662</v>
      </c>
      <c r="E25">
        <f>VLOOKUP(A25,'2.3'!$B$23:$J$144,9,FALSE)</f>
        <v>16.862592880115336</v>
      </c>
      <c r="F25">
        <f>VLOOKUP(A25,'2.4'!$B$23:$E$168,4,FALSE)</f>
        <v>0</v>
      </c>
      <c r="G25" s="111">
        <f t="shared" si="1"/>
        <v>0</v>
      </c>
      <c r="H25">
        <f>VLOOKUP(A25,'2.5'!$B$23:$D$168,3,FALSE)</f>
        <v>0</v>
      </c>
      <c r="I25">
        <f>VLOOKUP(A25,'2.6'!$B$23:$D$168,3,FALSE)</f>
        <v>0</v>
      </c>
      <c r="J25" s="111">
        <f>VLOOKUP(A25,'2.7'!$B$23:$D$168,3,FALSE)</f>
        <v>0</v>
      </c>
      <c r="K25">
        <f>VLOOKUP(A25,'2.8'!$B$23:$D$168,3,FALSE)</f>
        <v>0</v>
      </c>
      <c r="L25">
        <f>VLOOKUP(A25,'2.9'!$B$23:$F$168,5,FALSE)</f>
        <v>20</v>
      </c>
      <c r="M25">
        <f>VLOOKUP(A25,'2.10'!$B$23:$H$168,7,FALSE)</f>
        <v>12</v>
      </c>
      <c r="N25">
        <f>VLOOKUP(A25,'2.11'!$B$23:$H$168,7,FALSE)</f>
        <v>0</v>
      </c>
      <c r="O25">
        <f>VLOOKUP(A25,'2.12'!$B$23:$D$168,3,FALSE)</f>
        <v>24.7</v>
      </c>
      <c r="P25">
        <f>VLOOKUP(A25,'2.13'!B46:D191,3,FALSE)</f>
        <v>0</v>
      </c>
      <c r="Q25">
        <f>VLOOKUP(A25,'2.14'!$B$23:$J$144,9,FALSE)</f>
        <v>96.684041255406456</v>
      </c>
      <c r="R25">
        <f>VLOOKUP(A25,'2.15'!$B$23:$J$144,9,FALSE)</f>
        <v>73.078629255850061</v>
      </c>
      <c r="S25">
        <f>VLOOKUP(A25,'2.16'!$B$23:$J$144,9,FALSE)</f>
        <v>95.26727292891205</v>
      </c>
      <c r="T25">
        <f>VLOOKUP(A25,'2.17'!$B$23:$J$144,9,FALSE)</f>
        <v>22.815237883996893</v>
      </c>
      <c r="U25">
        <f>VLOOKUP(A25,'2.18'!$B$23:$J$144,9,FALSE)</f>
        <v>17.336697349451036</v>
      </c>
      <c r="V25">
        <f>VLOOKUP(A25,'2.19'!$B$23:$J$144,9,FALSE)</f>
        <v>10.424753243872685</v>
      </c>
      <c r="W25">
        <f>VLOOKUP(A25,'2.20'!$B$23:$J$144,9,FALSE)</f>
        <v>0.57946101807696571</v>
      </c>
      <c r="X25">
        <f t="shared" si="2"/>
        <v>0.4636454699700942</v>
      </c>
      <c r="Y25">
        <f t="shared" si="3"/>
        <v>7.7412516121815364E-2</v>
      </c>
      <c r="Z25">
        <f t="shared" si="4"/>
        <v>0.26921913112894519</v>
      </c>
      <c r="AA25">
        <f t="shared" si="5"/>
        <v>0</v>
      </c>
      <c r="AB25">
        <f t="shared" si="6"/>
        <v>0</v>
      </c>
      <c r="AC25">
        <f t="shared" si="7"/>
        <v>0</v>
      </c>
      <c r="AD25">
        <f t="shared" si="8"/>
        <v>0</v>
      </c>
      <c r="AE25">
        <f t="shared" si="9"/>
        <v>0</v>
      </c>
      <c r="AF25">
        <f t="shared" si="10"/>
        <v>0.23529411764705882</v>
      </c>
      <c r="AG25">
        <f t="shared" si="11"/>
        <v>0.21818181818181817</v>
      </c>
      <c r="AH25">
        <f t="shared" si="12"/>
        <v>0</v>
      </c>
      <c r="AI25">
        <f t="shared" si="13"/>
        <v>0.44265232974910396</v>
      </c>
      <c r="AJ25">
        <f t="shared" si="14"/>
        <v>0</v>
      </c>
      <c r="AK25">
        <f t="shared" si="15"/>
        <v>0.96604723799087877</v>
      </c>
      <c r="AL25">
        <f t="shared" si="16"/>
        <v>0.94985266493362797</v>
      </c>
      <c r="AM25">
        <f t="shared" si="17"/>
        <v>0.83765547560930709</v>
      </c>
      <c r="AN25">
        <f t="shared" si="18"/>
        <v>0.26987171325034792</v>
      </c>
      <c r="AO25">
        <f t="shared" si="19"/>
        <v>0.22695218780039345</v>
      </c>
      <c r="AP25">
        <f t="shared" si="20"/>
        <v>0.10366111136909245</v>
      </c>
      <c r="AQ25">
        <f t="shared" si="21"/>
        <v>0.48852224321979765</v>
      </c>
      <c r="AR25">
        <f t="shared" si="22"/>
        <v>0.53635453002990574</v>
      </c>
      <c r="AS25">
        <f t="shared" si="22"/>
        <v>0.92258748387818468</v>
      </c>
      <c r="AT25">
        <f t="shared" si="22"/>
        <v>0.73078086887105487</v>
      </c>
      <c r="AU25">
        <f t="shared" si="23"/>
        <v>0.78181818181818186</v>
      </c>
      <c r="AV25">
        <f t="shared" si="24"/>
        <v>0.51147775678020235</v>
      </c>
      <c r="AW25">
        <f>(AR25*Weights_Adap!$B$2)+(AS25*Weights_Adap!$B$3)+(AT25*Weights_Adap!$B$4)+(AA25*Weights_Adap!$B$5)+(Adaptive!AB25*Weights_Adap!$B$6)+(AC25*Weights_Adap!$B$7)+(AD25*Weights_Adap!$B$8)+(AE25*Weights_Adap!$B$9)+(AF25*Weights_Adap!$B$10)+(AU25*Weights_Adap!$B$11)+(AH25*Weights_Adap!$B$12)+(AI25*Weights_Adap!$B$13)+(AJ25*Weights_Adap!$B$14)+(AK25*Weights_Adap!$B$15)+(AL25*Weights_Adap!$B$16)+(AM25*Weights_Adap!$B$17)+(AN25*Weights_Adap!$B$18)+(AO25*Weights_Adap!$B$19)+(AP25*Weights_Adap!$B$20)+(AV25*Weights_Adap!$B$21)</f>
        <v>0.41118544491704345</v>
      </c>
      <c r="AX25" s="52">
        <f t="shared" si="25"/>
        <v>0.49164179877654796</v>
      </c>
      <c r="AY25">
        <f>(AR25*Weights_Adap!$C$2)+(AS25*Weights_Adap!$C$3)+(AT25*Weights_Adap!$C$4)+(AA25*Weights_Adap!$C$5)+(Adaptive!AB25*Weights_Adap!$C$6)+(AC25*Weights_Adap!$C$7)+(AD25*Weights_Adap!$C$8)+(AE25*Weights_Adap!$C$9)+(AF25*Weights_Adap!$C$10)+(AU25*Weights_Adap!$C$11)+(AH25*Weights_Adap!$C$12)+(AI25*Weights_Adap!$C$13)+(AJ25*Weights_Adap!$C$14)+(AK25*Weights_Adap!$C$15)+(AL25*Weights_Adap!$C$16)+(AM25*Weights_Adap!$C$17)+(AN25*Weights_Adap!$C$18)+(AO25*Weights_Adap!$C$19)+(AP25*Weights_Adap!$C$20)+(AV25*Weights_Adap!$C$21)</f>
        <v>0.42039390314365493</v>
      </c>
      <c r="AZ25" s="52">
        <f t="shared" si="26"/>
        <v>0.48223202445726454</v>
      </c>
    </row>
    <row r="26" spans="1:52">
      <c r="A26" t="s">
        <v>35</v>
      </c>
      <c r="B26" t="s">
        <v>2074</v>
      </c>
      <c r="C26">
        <f>VLOOKUP(A26,'2.1'!$B$23:$J$144,9,FALSE)</f>
        <v>22.857699046135878</v>
      </c>
      <c r="D26">
        <f>VLOOKUP(A26,'2.2'!$B$23:$J$144,9,FALSE)</f>
        <v>8.2188047498539998</v>
      </c>
      <c r="E26">
        <f>VLOOKUP(A26,'2.3'!$B$23:$J$144,9,FALSE)</f>
        <v>15.329959120109013</v>
      </c>
      <c r="F26" t="str">
        <f>VLOOKUP(A26,'2.4'!$B$23:$E$168,4,FALSE)</f>
        <v>&lt;1%</v>
      </c>
      <c r="G26" s="111">
        <f t="shared" si="1"/>
        <v>0.5</v>
      </c>
      <c r="H26">
        <f>VLOOKUP(A26,'2.5'!$B$23:$D$168,3,FALSE)</f>
        <v>1</v>
      </c>
      <c r="I26">
        <f>VLOOKUP(A26,'2.6'!$B$23:$D$168,3,FALSE)</f>
        <v>0</v>
      </c>
      <c r="J26" s="111">
        <f>VLOOKUP(A26,'2.7'!$B$23:$D$168,3,FALSE)</f>
        <v>0</v>
      </c>
      <c r="K26">
        <f>VLOOKUP(A26,'2.8'!$B$23:$D$168,3,FALSE)</f>
        <v>0</v>
      </c>
      <c r="L26">
        <f>VLOOKUP(A26,'2.9'!$B$23:$F$168,5,FALSE)</f>
        <v>29</v>
      </c>
      <c r="M26">
        <f>VLOOKUP(A26,'2.10'!$B$23:$H$168,7,FALSE)</f>
        <v>0.1</v>
      </c>
      <c r="N26">
        <f>VLOOKUP(A26,'2.11'!$B$23:$H$168,7,FALSE)</f>
        <v>0.01</v>
      </c>
      <c r="O26">
        <f>VLOOKUP(A26,'2.12'!$B$23:$D$168,3,FALSE)</f>
        <v>31.1</v>
      </c>
      <c r="P26">
        <f>VLOOKUP(A26,'2.13'!B47:D192,3,FALSE)</f>
        <v>0</v>
      </c>
      <c r="Q26">
        <f>VLOOKUP(A26,'2.14'!$B$23:$J$144,9,FALSE)</f>
        <v>98.36091103757056</v>
      </c>
      <c r="R26">
        <f>VLOOKUP(A26,'2.15'!$B$23:$J$144,9,FALSE)</f>
        <v>74.712867432353519</v>
      </c>
      <c r="S26">
        <f>VLOOKUP(A26,'2.16'!$B$23:$J$144,9,FALSE)</f>
        <v>95.84777107261047</v>
      </c>
      <c r="T26">
        <f>VLOOKUP(A26,'2.17'!$B$23:$J$144,9,FALSE)</f>
        <v>16.087210434105508</v>
      </c>
      <c r="U26">
        <f>VLOOKUP(A26,'2.18'!$B$23:$J$144,9,FALSE)</f>
        <v>39.079229122055672</v>
      </c>
      <c r="V26">
        <f>VLOOKUP(A26,'2.19'!$B$23:$J$144,9,FALSE)</f>
        <v>19.635974304068522</v>
      </c>
      <c r="W26">
        <f>VLOOKUP(A26,'2.20'!$B$23:$J$144,9,FALSE)</f>
        <v>0.31535915904224254</v>
      </c>
      <c r="X26">
        <f t="shared" si="2"/>
        <v>0.34607189961526241</v>
      </c>
      <c r="Y26">
        <f t="shared" si="3"/>
        <v>5.7198018433096028E-2</v>
      </c>
      <c r="Z26">
        <f t="shared" si="4"/>
        <v>0.23865888958193732</v>
      </c>
      <c r="AA26">
        <f t="shared" si="5"/>
        <v>0.5</v>
      </c>
      <c r="AB26">
        <f t="shared" si="6"/>
        <v>1</v>
      </c>
      <c r="AC26">
        <f t="shared" si="7"/>
        <v>0</v>
      </c>
      <c r="AD26">
        <f t="shared" si="8"/>
        <v>0</v>
      </c>
      <c r="AE26">
        <f t="shared" si="9"/>
        <v>0</v>
      </c>
      <c r="AF26">
        <f t="shared" si="10"/>
        <v>0.3411764705882353</v>
      </c>
      <c r="AG26">
        <f t="shared" si="11"/>
        <v>1.8181818181818182E-3</v>
      </c>
      <c r="AH26">
        <f t="shared" si="12"/>
        <v>3.7037037037037035E-2</v>
      </c>
      <c r="AI26">
        <f t="shared" si="13"/>
        <v>0.55734767025089615</v>
      </c>
      <c r="AJ26">
        <f t="shared" si="14"/>
        <v>0</v>
      </c>
      <c r="AK26">
        <f t="shared" si="15"/>
        <v>0.98510914844462549</v>
      </c>
      <c r="AL26">
        <f t="shared" si="16"/>
        <v>0.97373082596934835</v>
      </c>
      <c r="AM26">
        <f t="shared" si="17"/>
        <v>0.86684227762621924</v>
      </c>
      <c r="AN26">
        <f t="shared" si="18"/>
        <v>0.18755260834511692</v>
      </c>
      <c r="AO26">
        <f t="shared" si="19"/>
        <v>0.65103549333667676</v>
      </c>
      <c r="AP26">
        <f t="shared" si="20"/>
        <v>0.21553627778612827</v>
      </c>
      <c r="AQ26">
        <f t="shared" si="21"/>
        <v>0.1742721121986546</v>
      </c>
      <c r="AR26">
        <f t="shared" si="22"/>
        <v>0.65392810038473759</v>
      </c>
      <c r="AS26">
        <f t="shared" si="22"/>
        <v>0.94280198156690398</v>
      </c>
      <c r="AT26">
        <f t="shared" si="22"/>
        <v>0.76134111041806274</v>
      </c>
      <c r="AU26">
        <f t="shared" si="23"/>
        <v>0.99818181818181817</v>
      </c>
      <c r="AV26">
        <f t="shared" si="24"/>
        <v>0.82572788780134543</v>
      </c>
      <c r="AW26">
        <f>(AR26*Weights_Adap!$B$2)+(AS26*Weights_Adap!$B$3)+(AT26*Weights_Adap!$B$4)+(AA26*Weights_Adap!$B$5)+(Adaptive!AB26*Weights_Adap!$B$6)+(AC26*Weights_Adap!$B$7)+(AD26*Weights_Adap!$B$8)+(AE26*Weights_Adap!$B$9)+(AF26*Weights_Adap!$B$10)+(AU26*Weights_Adap!$B$11)+(AH26*Weights_Adap!$B$12)+(AI26*Weights_Adap!$B$13)+(AJ26*Weights_Adap!$B$14)+(AK26*Weights_Adap!$B$15)+(AL26*Weights_Adap!$B$16)+(AM26*Weights_Adap!$B$17)+(AN26*Weights_Adap!$B$18)+(AO26*Weights_Adap!$B$19)+(AP26*Weights_Adap!$B$20)+(AV26*Weights_Adap!$B$21)</f>
        <v>0.57799099467348081</v>
      </c>
      <c r="AX26" s="52">
        <f t="shared" si="25"/>
        <v>0.94623639377269786</v>
      </c>
      <c r="AY26">
        <f>(AR26*Weights_Adap!$C$2)+(AS26*Weights_Adap!$C$3)+(AT26*Weights_Adap!$C$4)+(AA26*Weights_Adap!$C$5)+(Adaptive!AB26*Weights_Adap!$C$6)+(AC26*Weights_Adap!$C$7)+(AD26*Weights_Adap!$C$8)+(AE26*Weights_Adap!$C$9)+(AF26*Weights_Adap!$C$10)+(AU26*Weights_Adap!$C$11)+(AH26*Weights_Adap!$C$12)+(AI26*Weights_Adap!$C$13)+(AJ26*Weights_Adap!$C$14)+(AK26*Weights_Adap!$C$15)+(AL26*Weights_Adap!$C$16)+(AM26*Weights_Adap!$C$17)+(AN26*Weights_Adap!$C$18)+(AO26*Weights_Adap!$C$19)+(AP26*Weights_Adap!$C$20)+(AV26*Weights_Adap!$C$21)</f>
        <v>0.60596527898271391</v>
      </c>
      <c r="AZ26" s="52">
        <f t="shared" si="26"/>
        <v>0.93326191658795699</v>
      </c>
    </row>
    <row r="27" spans="1:52">
      <c r="A27" t="s">
        <v>73</v>
      </c>
      <c r="B27" t="s">
        <v>2075</v>
      </c>
      <c r="C27">
        <f>VLOOKUP(A27,'2.1'!$B$23:$J$144,9,FALSE)</f>
        <v>22.564807238030539</v>
      </c>
      <c r="D27">
        <f>VLOOKUP(A27,'2.2'!$B$23:$J$144,9,FALSE)</f>
        <v>3.2515555281075823</v>
      </c>
      <c r="E27">
        <f>VLOOKUP(A27,'2.3'!$B$23:$J$144,9,FALSE)</f>
        <v>15.694236440272352</v>
      </c>
      <c r="F27" t="str">
        <f>VLOOKUP(A27,'2.4'!$B$23:$E$168,4,FALSE)</f>
        <v>&lt;1%</v>
      </c>
      <c r="G27" s="111">
        <f t="shared" si="1"/>
        <v>0.5</v>
      </c>
      <c r="H27">
        <f>VLOOKUP(A27,'2.5'!$B$23:$D$168,3,FALSE)</f>
        <v>0</v>
      </c>
      <c r="I27">
        <f>VLOOKUP(A27,'2.6'!$B$23:$D$168,3,FALSE)</f>
        <v>0</v>
      </c>
      <c r="J27" s="111">
        <f>VLOOKUP(A27,'2.7'!$B$23:$D$168,3,FALSE)</f>
        <v>0</v>
      </c>
      <c r="K27">
        <f>VLOOKUP(A27,'2.8'!$B$23:$D$168,3,FALSE)</f>
        <v>0</v>
      </c>
      <c r="L27">
        <f>VLOOKUP(A27,'2.9'!$B$23:$F$168,5,FALSE)</f>
        <v>28</v>
      </c>
      <c r="M27">
        <f>VLOOKUP(A27,'2.10'!$B$23:$H$168,7,FALSE)</f>
        <v>25</v>
      </c>
      <c r="N27">
        <f>VLOOKUP(A27,'2.11'!$B$23:$H$168,7,FALSE)</f>
        <v>0.01</v>
      </c>
      <c r="O27">
        <f>VLOOKUP(A27,'2.12'!$B$23:$D$168,3,FALSE)</f>
        <v>23</v>
      </c>
      <c r="P27">
        <f>VLOOKUP(A27,'2.13'!B48:D193,3,FALSE)</f>
        <v>2.2999999999999998</v>
      </c>
      <c r="Q27">
        <f>VLOOKUP(A27,'2.14'!$B$23:$J$144,9,FALSE)</f>
        <v>56.159582516327255</v>
      </c>
      <c r="R27">
        <f>VLOOKUP(A27,'2.15'!$B$23:$J$144,9,FALSE)</f>
        <v>54.465871018542821</v>
      </c>
      <c r="S27">
        <f>VLOOKUP(A27,'2.16'!$B$23:$J$144,9,FALSE)</f>
        <v>93.411971776621527</v>
      </c>
      <c r="T27">
        <f>VLOOKUP(A27,'2.17'!$B$23:$J$144,9,FALSE)</f>
        <v>13.037101082307895</v>
      </c>
      <c r="U27">
        <f>VLOOKUP(A27,'2.18'!$B$23:$J$144,9,FALSE)</f>
        <v>17.049823217897451</v>
      </c>
      <c r="V27">
        <f>VLOOKUP(A27,'2.19'!$B$23:$J$144,9,FALSE)</f>
        <v>12.277478423319799</v>
      </c>
      <c r="W27">
        <f>VLOOKUP(A27,'2.20'!$B$23:$J$144,9,FALSE)</f>
        <v>0.36900369003690037</v>
      </c>
      <c r="X27">
        <f t="shared" si="2"/>
        <v>0.33438405583855824</v>
      </c>
      <c r="Y27">
        <f t="shared" si="3"/>
        <v>2.2628902704646514E-2</v>
      </c>
      <c r="Z27">
        <f t="shared" si="4"/>
        <v>0.24592246629855777</v>
      </c>
      <c r="AA27">
        <f t="shared" si="5"/>
        <v>0.5</v>
      </c>
      <c r="AB27">
        <f t="shared" si="6"/>
        <v>0</v>
      </c>
      <c r="AC27">
        <f t="shared" si="7"/>
        <v>0</v>
      </c>
      <c r="AD27">
        <f t="shared" si="8"/>
        <v>0</v>
      </c>
      <c r="AE27">
        <f t="shared" si="9"/>
        <v>0</v>
      </c>
      <c r="AF27">
        <f t="shared" si="10"/>
        <v>0.32941176470588235</v>
      </c>
      <c r="AG27">
        <f t="shared" si="11"/>
        <v>0.45454545454545453</v>
      </c>
      <c r="AH27">
        <f t="shared" si="12"/>
        <v>3.7037037037037035E-2</v>
      </c>
      <c r="AI27">
        <f t="shared" si="13"/>
        <v>0.41218637992831542</v>
      </c>
      <c r="AJ27">
        <f t="shared" si="14"/>
        <v>8.5185185185185183E-2</v>
      </c>
      <c r="AK27">
        <f t="shared" si="15"/>
        <v>0.50538320081444643</v>
      </c>
      <c r="AL27">
        <f t="shared" si="16"/>
        <v>0.67789815738427339</v>
      </c>
      <c r="AM27">
        <f t="shared" si="17"/>
        <v>0.74437299400022827</v>
      </c>
      <c r="AN27">
        <f t="shared" si="18"/>
        <v>0.15023375470293876</v>
      </c>
      <c r="AO27">
        <f t="shared" si="19"/>
        <v>0.22135677088876299</v>
      </c>
      <c r="AP27">
        <f t="shared" si="20"/>
        <v>0.12616344156192269</v>
      </c>
      <c r="AQ27">
        <f t="shared" si="21"/>
        <v>0.2381027908438306</v>
      </c>
      <c r="AR27">
        <f t="shared" si="22"/>
        <v>0.66561594416144176</v>
      </c>
      <c r="AS27">
        <f t="shared" si="22"/>
        <v>0.97737109729535354</v>
      </c>
      <c r="AT27">
        <f t="shared" si="22"/>
        <v>0.75407753370144226</v>
      </c>
      <c r="AU27">
        <f t="shared" si="23"/>
        <v>0.54545454545454541</v>
      </c>
      <c r="AV27">
        <f t="shared" si="24"/>
        <v>0.76189720915616943</v>
      </c>
      <c r="AW27">
        <f>(AR27*Weights_Adap!$B$2)+(AS27*Weights_Adap!$B$3)+(AT27*Weights_Adap!$B$4)+(AA27*Weights_Adap!$B$5)+(Adaptive!AB27*Weights_Adap!$B$6)+(AC27*Weights_Adap!$B$7)+(AD27*Weights_Adap!$B$8)+(AE27*Weights_Adap!$B$9)+(AF27*Weights_Adap!$B$10)+(AU27*Weights_Adap!$B$11)+(AH27*Weights_Adap!$B$12)+(AI27*Weights_Adap!$B$13)+(AJ27*Weights_Adap!$B$14)+(AK27*Weights_Adap!$B$15)+(AL27*Weights_Adap!$B$16)+(AM27*Weights_Adap!$B$17)+(AN27*Weights_Adap!$B$18)+(AO27*Weights_Adap!$B$19)+(AP27*Weights_Adap!$B$20)+(AV27*Weights_Adap!$B$21)</f>
        <v>0.41523572287162697</v>
      </c>
      <c r="AX27" s="52">
        <f t="shared" si="25"/>
        <v>0.50268000745170427</v>
      </c>
      <c r="AY27">
        <f>(AR27*Weights_Adap!$C$2)+(AS27*Weights_Adap!$C$3)+(AT27*Weights_Adap!$C$4)+(AA27*Weights_Adap!$C$5)+(Adaptive!AB27*Weights_Adap!$C$6)+(AC27*Weights_Adap!$C$7)+(AD27*Weights_Adap!$C$8)+(AE27*Weights_Adap!$C$9)+(AF27*Weights_Adap!$C$10)+(AU27*Weights_Adap!$C$11)+(AH27*Weights_Adap!$C$12)+(AI27*Weights_Adap!$C$13)+(AJ27*Weights_Adap!$C$14)+(AK27*Weights_Adap!$C$15)+(AL27*Weights_Adap!$C$16)+(AM27*Weights_Adap!$C$17)+(AN27*Weights_Adap!$C$18)+(AO27*Weights_Adap!$C$19)+(AP27*Weights_Adap!$C$20)+(AV27*Weights_Adap!$C$21)</f>
        <v>0.42326500684264606</v>
      </c>
      <c r="AZ27" s="52">
        <f t="shared" si="26"/>
        <v>0.48921022131438691</v>
      </c>
    </row>
    <row r="28" spans="1:52">
      <c r="A28" t="s">
        <v>91</v>
      </c>
      <c r="B28" t="s">
        <v>2076</v>
      </c>
      <c r="C28">
        <f>VLOOKUP(A28,'2.1'!$B$23:$J$144,9,FALSE)</f>
        <v>16.680943149542401</v>
      </c>
      <c r="D28">
        <f>VLOOKUP(A28,'2.2'!$B$23:$J$144,9,FALSE)</f>
        <v>5.3153599927866191</v>
      </c>
      <c r="E28">
        <f>VLOOKUP(A28,'2.3'!$B$23:$J$144,9,FALSE)</f>
        <v>13.928587529867906</v>
      </c>
      <c r="F28" t="str">
        <f>VLOOKUP(A28,'2.4'!$B$23:$E$168,4,FALSE)</f>
        <v>&lt;1%</v>
      </c>
      <c r="G28" s="111">
        <f t="shared" si="1"/>
        <v>0.5</v>
      </c>
      <c r="H28">
        <f>VLOOKUP(A28,'2.5'!$B$23:$D$168,3,FALSE)</f>
        <v>0</v>
      </c>
      <c r="I28">
        <f>VLOOKUP(A28,'2.6'!$B$23:$D$168,3,FALSE)</f>
        <v>0</v>
      </c>
      <c r="J28" s="111">
        <f>VLOOKUP(A28,'2.7'!$B$23:$D$168,3,FALSE)</f>
        <v>0</v>
      </c>
      <c r="K28">
        <f>VLOOKUP(A28,'2.8'!$B$23:$D$168,3,FALSE)</f>
        <v>0</v>
      </c>
      <c r="L28">
        <f>VLOOKUP(A28,'2.9'!$B$23:$F$168,5,FALSE)</f>
        <v>22</v>
      </c>
      <c r="M28">
        <f>VLOOKUP(A28,'2.10'!$B$23:$H$168,7,FALSE)</f>
        <v>25</v>
      </c>
      <c r="N28">
        <f>VLOOKUP(A28,'2.11'!$B$23:$H$168,7,FALSE)</f>
        <v>0</v>
      </c>
      <c r="O28">
        <f>VLOOKUP(A28,'2.12'!$B$23:$D$168,3,FALSE)</f>
        <v>14.1</v>
      </c>
      <c r="P28">
        <f>VLOOKUP(A28,'2.13'!B49:D194,3,FALSE)</f>
        <v>0</v>
      </c>
      <c r="Q28">
        <f>VLOOKUP(A28,'2.14'!$B$23:$J$144,9,FALSE)</f>
        <v>69.573058022631983</v>
      </c>
      <c r="R28">
        <f>VLOOKUP(A28,'2.15'!$B$23:$J$144,9,FALSE)</f>
        <v>52.18204769848068</v>
      </c>
      <c r="S28">
        <f>VLOOKUP(A28,'2.16'!$B$23:$J$144,9,FALSE)</f>
        <v>96.778774626932957</v>
      </c>
      <c r="T28">
        <f>VLOOKUP(A28,'2.17'!$B$23:$J$144,9,FALSE)</f>
        <v>1.7019070375546639</v>
      </c>
      <c r="U28">
        <f>VLOOKUP(A28,'2.18'!$B$23:$J$144,9,FALSE)</f>
        <v>7.9685316261665387</v>
      </c>
      <c r="V28">
        <f>VLOOKUP(A28,'2.19'!$B$23:$J$144,9,FALSE)</f>
        <v>5.1462963797845003</v>
      </c>
      <c r="W28">
        <f>VLOOKUP(A28,'2.20'!$B$23:$J$144,9,FALSE)</f>
        <v>0.29529777737703439</v>
      </c>
      <c r="X28">
        <f t="shared" si="2"/>
        <v>9.9588536242200792E-2</v>
      </c>
      <c r="Y28">
        <f t="shared" si="3"/>
        <v>3.6991760736419854E-2</v>
      </c>
      <c r="Z28">
        <f t="shared" si="4"/>
        <v>0.21071597496500624</v>
      </c>
      <c r="AA28">
        <f t="shared" si="5"/>
        <v>0.5</v>
      </c>
      <c r="AB28">
        <f t="shared" si="6"/>
        <v>0</v>
      </c>
      <c r="AC28">
        <f t="shared" si="7"/>
        <v>0</v>
      </c>
      <c r="AD28">
        <f t="shared" si="8"/>
        <v>0</v>
      </c>
      <c r="AE28">
        <f t="shared" si="9"/>
        <v>0</v>
      </c>
      <c r="AF28">
        <f t="shared" si="10"/>
        <v>0.25882352941176473</v>
      </c>
      <c r="AG28">
        <f t="shared" si="11"/>
        <v>0.45454545454545453</v>
      </c>
      <c r="AH28">
        <f t="shared" si="12"/>
        <v>0</v>
      </c>
      <c r="AI28">
        <f t="shared" si="13"/>
        <v>0.25268817204301075</v>
      </c>
      <c r="AJ28">
        <f t="shared" si="14"/>
        <v>0</v>
      </c>
      <c r="AK28">
        <f t="shared" si="15"/>
        <v>0.65786162918992008</v>
      </c>
      <c r="AL28">
        <f t="shared" si="16"/>
        <v>0.64452878577269179</v>
      </c>
      <c r="AM28">
        <f t="shared" si="17"/>
        <v>0.91365210244999817</v>
      </c>
      <c r="AN28">
        <f t="shared" si="18"/>
        <v>1.1544809891000681E-2</v>
      </c>
      <c r="AO28">
        <f t="shared" si="19"/>
        <v>4.4228173490892121E-2</v>
      </c>
      <c r="AP28">
        <f t="shared" si="20"/>
        <v>3.9551452482840969E-2</v>
      </c>
      <c r="AQ28">
        <f t="shared" si="21"/>
        <v>0.15040142897136252</v>
      </c>
      <c r="AR28">
        <f t="shared" si="22"/>
        <v>0.90041146375779924</v>
      </c>
      <c r="AS28">
        <f t="shared" si="22"/>
        <v>0.96300823926358015</v>
      </c>
      <c r="AT28">
        <f t="shared" si="22"/>
        <v>0.78928402503499373</v>
      </c>
      <c r="AU28">
        <f t="shared" si="23"/>
        <v>0.54545454545454541</v>
      </c>
      <c r="AV28">
        <f t="shared" si="24"/>
        <v>0.84959857102863745</v>
      </c>
      <c r="AW28">
        <f>(AR28*Weights_Adap!$B$2)+(AS28*Weights_Adap!$B$3)+(AT28*Weights_Adap!$B$4)+(AA28*Weights_Adap!$B$5)+(Adaptive!AB28*Weights_Adap!$B$6)+(AC28*Weights_Adap!$B$7)+(AD28*Weights_Adap!$B$8)+(AE28*Weights_Adap!$B$9)+(AF28*Weights_Adap!$B$10)+(AU28*Weights_Adap!$B$11)+(AH28*Weights_Adap!$B$12)+(AI28*Weights_Adap!$B$13)+(AJ28*Weights_Adap!$B$14)+(AK28*Weights_Adap!$B$15)+(AL28*Weights_Adap!$B$16)+(AM28*Weights_Adap!$B$17)+(AN28*Weights_Adap!$B$18)+(AO28*Weights_Adap!$B$19)+(AP28*Weights_Adap!$B$20)+(AV28*Weights_Adap!$B$21)</f>
        <v>0.41712148881284944</v>
      </c>
      <c r="AX28" s="52">
        <f t="shared" si="25"/>
        <v>0.50781927893013712</v>
      </c>
      <c r="AY28">
        <f>(AR28*Weights_Adap!$C$2)+(AS28*Weights_Adap!$C$3)+(AT28*Weights_Adap!$C$4)+(AA28*Weights_Adap!$C$5)+(Adaptive!AB28*Weights_Adap!$C$6)+(AC28*Weights_Adap!$C$7)+(AD28*Weights_Adap!$C$8)+(AE28*Weights_Adap!$C$9)+(AF28*Weights_Adap!$C$10)+(AU28*Weights_Adap!$C$11)+(AH28*Weights_Adap!$C$12)+(AI28*Weights_Adap!$C$13)+(AJ28*Weights_Adap!$C$14)+(AK28*Weights_Adap!$C$15)+(AL28*Weights_Adap!$C$16)+(AM28*Weights_Adap!$C$17)+(AN28*Weights_Adap!$C$18)+(AO28*Weights_Adap!$C$19)+(AP28*Weights_Adap!$C$20)+(AV28*Weights_Adap!$C$21)</f>
        <v>0.42337076072811364</v>
      </c>
      <c r="AZ28" s="52">
        <f t="shared" si="26"/>
        <v>0.48946725537117058</v>
      </c>
    </row>
    <row r="29" spans="1:52">
      <c r="A29" t="s">
        <v>130</v>
      </c>
      <c r="B29" t="s">
        <v>2077</v>
      </c>
      <c r="C29">
        <f>VLOOKUP(A29,'2.1'!$B$23:$J$144,9,FALSE)</f>
        <v>30.214964480118091</v>
      </c>
      <c r="D29">
        <f>VLOOKUP(A29,'2.2'!$B$23:$J$144,9,FALSE)</f>
        <v>5.8676999723221694</v>
      </c>
      <c r="E29">
        <f>VLOOKUP(A29,'2.3'!$B$23:$J$144,9,FALSE)</f>
        <v>10.051665282775165</v>
      </c>
      <c r="F29">
        <f>VLOOKUP(A29,'2.4'!$B$23:$E$168,4,FALSE)</f>
        <v>0</v>
      </c>
      <c r="G29" s="111">
        <f t="shared" si="1"/>
        <v>0</v>
      </c>
      <c r="H29">
        <f>VLOOKUP(A29,'2.5'!$B$23:$D$168,3,FALSE)</f>
        <v>0</v>
      </c>
      <c r="I29">
        <f>VLOOKUP(A29,'2.6'!$B$23:$D$168,3,FALSE)</f>
        <v>2</v>
      </c>
      <c r="J29" s="111">
        <f>VLOOKUP(A29,'2.7'!$B$23:$D$168,3,FALSE)</f>
        <v>0</v>
      </c>
      <c r="K29">
        <f>VLOOKUP(A29,'2.8'!$B$23:$D$168,3,FALSE)</f>
        <v>0</v>
      </c>
      <c r="L29">
        <f>VLOOKUP(A29,'2.9'!$B$23:$F$168,5,FALSE)</f>
        <v>14</v>
      </c>
      <c r="M29">
        <f>VLOOKUP(A29,'2.10'!$B$23:$H$168,7,FALSE)</f>
        <v>12</v>
      </c>
      <c r="N29">
        <f>VLOOKUP(A29,'2.11'!$B$23:$H$168,7,FALSE)</f>
        <v>0</v>
      </c>
      <c r="O29">
        <f>VLOOKUP(A29,'2.12'!$B$23:$D$168,3,FALSE)</f>
        <v>29.1</v>
      </c>
      <c r="P29">
        <f>VLOOKUP(A29,'2.13'!B50:D195,3,FALSE)</f>
        <v>7.9</v>
      </c>
      <c r="Q29">
        <f>VLOOKUP(A29,'2.14'!$B$23:$J$144,9,FALSE)</f>
        <v>98.408524771657895</v>
      </c>
      <c r="R29">
        <f>VLOOKUP(A29,'2.15'!$B$23:$J$144,9,FALSE)</f>
        <v>76.510748224005908</v>
      </c>
      <c r="S29">
        <f>VLOOKUP(A29,'2.16'!$B$23:$J$144,9,FALSE)</f>
        <v>89.925269858843066</v>
      </c>
      <c r="T29">
        <f>VLOOKUP(A29,'2.17'!$B$23:$J$144,9,FALSE)</f>
        <v>9.1013931174462588</v>
      </c>
      <c r="U29">
        <f>VLOOKUP(A29,'2.18'!$B$23:$J$144,9,FALSE)</f>
        <v>10.937355844635114</v>
      </c>
      <c r="V29">
        <f>VLOOKUP(A29,'2.19'!$B$23:$J$144,9,FALSE)</f>
        <v>18.931635759756436</v>
      </c>
      <c r="W29">
        <f>VLOOKUP(A29,'2.20'!$B$23:$J$144,9,FALSE)</f>
        <v>0.64120306301319308</v>
      </c>
      <c r="X29">
        <f t="shared" si="2"/>
        <v>0.63966348065806045</v>
      </c>
      <c r="Y29">
        <f t="shared" si="3"/>
        <v>4.0835720204050657E-2</v>
      </c>
      <c r="Z29">
        <f t="shared" si="4"/>
        <v>0.13341134849662289</v>
      </c>
      <c r="AA29">
        <f t="shared" si="5"/>
        <v>0</v>
      </c>
      <c r="AB29">
        <f t="shared" si="6"/>
        <v>0</v>
      </c>
      <c r="AC29">
        <f t="shared" si="7"/>
        <v>1</v>
      </c>
      <c r="AD29">
        <f t="shared" si="8"/>
        <v>0</v>
      </c>
      <c r="AE29">
        <f t="shared" si="9"/>
        <v>0</v>
      </c>
      <c r="AF29">
        <f t="shared" si="10"/>
        <v>0.16470588235294117</v>
      </c>
      <c r="AG29">
        <f t="shared" si="11"/>
        <v>0.21818181818181817</v>
      </c>
      <c r="AH29">
        <f t="shared" si="12"/>
        <v>0</v>
      </c>
      <c r="AI29">
        <f t="shared" si="13"/>
        <v>0.52150537634408611</v>
      </c>
      <c r="AJ29">
        <f t="shared" si="14"/>
        <v>0.29259259259259263</v>
      </c>
      <c r="AK29">
        <f t="shared" si="15"/>
        <v>0.98565040021336447</v>
      </c>
      <c r="AL29">
        <f t="shared" si="16"/>
        <v>1</v>
      </c>
      <c r="AM29">
        <f t="shared" si="17"/>
        <v>0.56906549358717473</v>
      </c>
      <c r="AN29">
        <f t="shared" si="18"/>
        <v>0.10207937970242825</v>
      </c>
      <c r="AO29">
        <f t="shared" si="19"/>
        <v>0.10213443764135732</v>
      </c>
      <c r="AP29">
        <f t="shared" si="20"/>
        <v>0.20698171250711714</v>
      </c>
      <c r="AQ29">
        <f t="shared" si="21"/>
        <v>0.56198801048716007</v>
      </c>
      <c r="AR29">
        <f t="shared" si="22"/>
        <v>0.36033651934193955</v>
      </c>
      <c r="AS29">
        <f t="shared" si="22"/>
        <v>0.95916427979594931</v>
      </c>
      <c r="AT29">
        <f t="shared" si="22"/>
        <v>0.86658865150337716</v>
      </c>
      <c r="AU29">
        <f t="shared" si="23"/>
        <v>0.78181818181818186</v>
      </c>
      <c r="AV29">
        <f t="shared" si="24"/>
        <v>0.43801198951283993</v>
      </c>
      <c r="AW29">
        <f>(AR29*Weights_Adap!$B$2)+(AS29*Weights_Adap!$B$3)+(AT29*Weights_Adap!$B$4)+(AA29*Weights_Adap!$B$5)+(Adaptive!AB29*Weights_Adap!$B$6)+(AC29*Weights_Adap!$B$7)+(AD29*Weights_Adap!$B$8)+(AE29*Weights_Adap!$B$9)+(AF29*Weights_Adap!$B$10)+(AU29*Weights_Adap!$B$11)+(AH29*Weights_Adap!$B$12)+(AI29*Weights_Adap!$B$13)+(AJ29*Weights_Adap!$B$14)+(AK29*Weights_Adap!$B$15)+(AL29*Weights_Adap!$B$16)+(AM29*Weights_Adap!$B$17)+(AN29*Weights_Adap!$B$18)+(AO29*Weights_Adap!$B$19)+(AP29*Weights_Adap!$B$20)+(AV29*Weights_Adap!$B$21)</f>
        <v>0.47577057574857862</v>
      </c>
      <c r="AX29" s="52">
        <f t="shared" si="25"/>
        <v>0.66765543522932447</v>
      </c>
      <c r="AY29">
        <f>(AR29*Weights_Adap!$C$2)+(AS29*Weights_Adap!$C$3)+(AT29*Weights_Adap!$C$4)+(AA29*Weights_Adap!$C$5)+(Adaptive!AB29*Weights_Adap!$C$6)+(AC29*Weights_Adap!$C$7)+(AD29*Weights_Adap!$C$8)+(AE29*Weights_Adap!$C$9)+(AF29*Weights_Adap!$C$10)+(AU29*Weights_Adap!$C$11)+(AH29*Weights_Adap!$C$12)+(AI29*Weights_Adap!$C$13)+(AJ29*Weights_Adap!$C$14)+(AK29*Weights_Adap!$C$15)+(AL29*Weights_Adap!$C$16)+(AM29*Weights_Adap!$C$17)+(AN29*Weights_Adap!$C$18)+(AO29*Weights_Adap!$C$19)+(AP29*Weights_Adap!$C$20)+(AV29*Weights_Adap!$C$21)</f>
        <v>0.48455148172738743</v>
      </c>
      <c r="AZ29" s="52">
        <f t="shared" si="26"/>
        <v>0.63816655701730529</v>
      </c>
    </row>
    <row r="30" spans="1:52">
      <c r="A30" t="s">
        <v>149</v>
      </c>
      <c r="B30" t="s">
        <v>2078</v>
      </c>
      <c r="C30">
        <f>VLOOKUP(A30,'2.1'!$B$23:$J$144,9,FALSE)</f>
        <v>17.112814544287033</v>
      </c>
      <c r="D30">
        <f>VLOOKUP(A30,'2.2'!$B$23:$J$144,9,FALSE)</f>
        <v>10.478789581410282</v>
      </c>
      <c r="E30">
        <f>VLOOKUP(A30,'2.3'!$B$23:$J$144,9,FALSE)</f>
        <v>16.109483485170767</v>
      </c>
      <c r="F30" t="str">
        <f>VLOOKUP(A30,'2.4'!$B$23:$E$168,4,FALSE)</f>
        <v>&lt;1%</v>
      </c>
      <c r="G30" s="111">
        <f t="shared" si="1"/>
        <v>0.5</v>
      </c>
      <c r="H30">
        <f>VLOOKUP(A30,'2.5'!$B$23:$D$168,3,FALSE)</f>
        <v>0</v>
      </c>
      <c r="I30">
        <f>VLOOKUP(A30,'2.6'!$B$23:$D$168,3,FALSE)</f>
        <v>0</v>
      </c>
      <c r="J30" s="111">
        <f>VLOOKUP(A30,'2.7'!$B$23:$D$168,3,FALSE)</f>
        <v>0</v>
      </c>
      <c r="K30">
        <f>VLOOKUP(A30,'2.8'!$B$23:$D$168,3,FALSE)</f>
        <v>0</v>
      </c>
      <c r="L30">
        <f>VLOOKUP(A30,'2.9'!$B$23:$F$168,5,FALSE)</f>
        <v>9</v>
      </c>
      <c r="M30">
        <f>VLOOKUP(A30,'2.10'!$B$23:$H$168,7,FALSE)</f>
        <v>25</v>
      </c>
      <c r="N30">
        <f>VLOOKUP(A30,'2.11'!$B$23:$H$168,7,FALSE)</f>
        <v>0</v>
      </c>
      <c r="O30">
        <f>VLOOKUP(A30,'2.12'!$B$23:$D$168,3,FALSE)</f>
        <v>13.9</v>
      </c>
      <c r="P30">
        <f>VLOOKUP(A30,'2.13'!B51:D196,3,FALSE)</f>
        <v>0</v>
      </c>
      <c r="Q30">
        <f>VLOOKUP(A30,'2.14'!$B$23:$J$144,9,FALSE)</f>
        <v>66.950274912710199</v>
      </c>
      <c r="R30">
        <f>VLOOKUP(A30,'2.15'!$B$23:$J$144,9,FALSE)</f>
        <v>47.333146044868961</v>
      </c>
      <c r="S30">
        <f>VLOOKUP(A30,'2.16'!$B$23:$J$144,9,FALSE)</f>
        <v>96.961913552995952</v>
      </c>
      <c r="T30">
        <f>VLOOKUP(A30,'2.17'!$B$23:$J$144,9,FALSE)</f>
        <v>2.1872617088734598</v>
      </c>
      <c r="U30">
        <f>VLOOKUP(A30,'2.18'!$B$23:$J$144,9,FALSE)</f>
        <v>8.5644339206164464</v>
      </c>
      <c r="V30">
        <f>VLOOKUP(A30,'2.19'!$B$23:$J$144,9,FALSE)</f>
        <v>4.6353894931171489</v>
      </c>
      <c r="W30">
        <f>VLOOKUP(A30,'2.20'!$B$23:$J$144,9,FALSE)</f>
        <v>0.24882610266083396</v>
      </c>
      <c r="X30">
        <f t="shared" si="2"/>
        <v>0.11682235860840108</v>
      </c>
      <c r="Y30">
        <f t="shared" si="3"/>
        <v>7.2926175748935659E-2</v>
      </c>
      <c r="Z30">
        <f t="shared" si="4"/>
        <v>0.25420236350878522</v>
      </c>
      <c r="AA30">
        <f t="shared" si="5"/>
        <v>0.5</v>
      </c>
      <c r="AB30">
        <f t="shared" si="6"/>
        <v>0</v>
      </c>
      <c r="AC30">
        <f t="shared" si="7"/>
        <v>0</v>
      </c>
      <c r="AD30">
        <f t="shared" si="8"/>
        <v>0</v>
      </c>
      <c r="AE30">
        <f t="shared" si="9"/>
        <v>0</v>
      </c>
      <c r="AF30">
        <f t="shared" si="10"/>
        <v>0.10588235294117647</v>
      </c>
      <c r="AG30">
        <f t="shared" si="11"/>
        <v>0.45454545454545453</v>
      </c>
      <c r="AH30">
        <f t="shared" si="12"/>
        <v>0</v>
      </c>
      <c r="AI30">
        <f t="shared" si="13"/>
        <v>0.24910394265232977</v>
      </c>
      <c r="AJ30">
        <f t="shared" si="14"/>
        <v>0</v>
      </c>
      <c r="AK30">
        <f t="shared" si="15"/>
        <v>0.62804699640644512</v>
      </c>
      <c r="AL30">
        <f t="shared" si="16"/>
        <v>0.57368057270558848</v>
      </c>
      <c r="AM30">
        <f t="shared" si="17"/>
        <v>0.92286012427507302</v>
      </c>
      <c r="AN30">
        <f t="shared" si="18"/>
        <v>1.7483246141759567E-2</v>
      </c>
      <c r="AO30">
        <f t="shared" si="19"/>
        <v>5.5851116828401104E-2</v>
      </c>
      <c r="AP30">
        <f t="shared" si="20"/>
        <v>3.3346217303271364E-2</v>
      </c>
      <c r="AQ30">
        <f t="shared" si="21"/>
        <v>9.5105605149017239E-2</v>
      </c>
      <c r="AR30">
        <f t="shared" si="22"/>
        <v>0.88317764139159893</v>
      </c>
      <c r="AS30">
        <f t="shared" si="22"/>
        <v>0.92707382425106433</v>
      </c>
      <c r="AT30">
        <f t="shared" si="22"/>
        <v>0.74579763649121478</v>
      </c>
      <c r="AU30">
        <f t="shared" si="23"/>
        <v>0.54545454545454541</v>
      </c>
      <c r="AV30">
        <f t="shared" si="24"/>
        <v>0.90489439485098278</v>
      </c>
      <c r="AW30">
        <f>(AR30*Weights_Adap!$B$2)+(AS30*Weights_Adap!$B$3)+(AT30*Weights_Adap!$B$4)+(AA30*Weights_Adap!$B$5)+(Adaptive!AB30*Weights_Adap!$B$6)+(AC30*Weights_Adap!$B$7)+(AD30*Weights_Adap!$B$8)+(AE30*Weights_Adap!$B$9)+(AF30*Weights_Adap!$B$10)+(AU30*Weights_Adap!$B$11)+(AH30*Weights_Adap!$B$12)+(AI30*Weights_Adap!$B$13)+(AJ30*Weights_Adap!$B$14)+(AK30*Weights_Adap!$B$15)+(AL30*Weights_Adap!$B$16)+(AM30*Weights_Adap!$B$17)+(AN30*Weights_Adap!$B$18)+(AO30*Weights_Adap!$B$19)+(AP30*Weights_Adap!$B$20)+(AV30*Weights_Adap!$B$21)</f>
        <v>0.39892454983677728</v>
      </c>
      <c r="AX30" s="52">
        <f t="shared" si="25"/>
        <v>0.45822722329364329</v>
      </c>
      <c r="AY30">
        <f>(AR30*Weights_Adap!$C$2)+(AS30*Weights_Adap!$C$3)+(AT30*Weights_Adap!$C$4)+(AA30*Weights_Adap!$C$5)+(Adaptive!AB30*Weights_Adap!$C$6)+(AC30*Weights_Adap!$C$7)+(AD30*Weights_Adap!$C$8)+(AE30*Weights_Adap!$C$9)+(AF30*Weights_Adap!$C$10)+(AU30*Weights_Adap!$C$11)+(AH30*Weights_Adap!$C$12)+(AI30*Weights_Adap!$C$13)+(AJ30*Weights_Adap!$C$14)+(AK30*Weights_Adap!$C$15)+(AL30*Weights_Adap!$C$16)+(AM30*Weights_Adap!$C$17)+(AN30*Weights_Adap!$C$18)+(AO30*Weights_Adap!$C$19)+(AP30*Weights_Adap!$C$20)+(AV30*Weights_Adap!$C$21)</f>
        <v>0.40252702969081944</v>
      </c>
      <c r="AZ30" s="52">
        <f t="shared" si="26"/>
        <v>0.43880671724213643</v>
      </c>
    </row>
    <row r="31" spans="1:52">
      <c r="A31" t="s">
        <v>121</v>
      </c>
      <c r="B31" t="s">
        <v>2079</v>
      </c>
      <c r="C31">
        <f>VLOOKUP(A31,'2.1'!$B$23:$J$144,9,FALSE)</f>
        <v>19.228472471037861</v>
      </c>
      <c r="D31">
        <f>VLOOKUP(A31,'2.2'!$B$23:$J$144,9,FALSE)</f>
        <v>11.688363390262351</v>
      </c>
      <c r="E31">
        <f>VLOOKUP(A31,'2.3'!$B$23:$J$144,9,FALSE)</f>
        <v>32.146980373422508</v>
      </c>
      <c r="F31" t="str">
        <f>VLOOKUP(A31,'2.4'!$B$23:$E$168,4,FALSE)</f>
        <v>&lt;1%</v>
      </c>
      <c r="G31" s="111">
        <f t="shared" si="1"/>
        <v>0.5</v>
      </c>
      <c r="H31">
        <f>VLOOKUP(A31,'2.5'!$B$23:$D$168,3,FALSE)</f>
        <v>0</v>
      </c>
      <c r="I31">
        <f>VLOOKUP(A31,'2.6'!$B$23:$D$168,3,FALSE)</f>
        <v>0</v>
      </c>
      <c r="J31" s="111">
        <f>VLOOKUP(A31,'2.7'!$B$23:$D$168,3,FALSE)</f>
        <v>0</v>
      </c>
      <c r="K31">
        <f>VLOOKUP(A31,'2.8'!$B$23:$D$168,3,FALSE)</f>
        <v>0</v>
      </c>
      <c r="L31">
        <f>VLOOKUP(A31,'2.9'!$B$23:$F$168,5,FALSE)</f>
        <v>10</v>
      </c>
      <c r="M31">
        <f>VLOOKUP(A31,'2.10'!$B$23:$H$168,7,FALSE)</f>
        <v>12</v>
      </c>
      <c r="N31">
        <f>VLOOKUP(A31,'2.11'!$B$23:$H$168,7,FALSE)</f>
        <v>0</v>
      </c>
      <c r="O31">
        <f>VLOOKUP(A31,'2.12'!$B$23:$D$168,3,FALSE)</f>
        <v>27.4</v>
      </c>
      <c r="P31">
        <f>VLOOKUP(A31,'2.13'!B52:D197,3,FALSE)</f>
        <v>0</v>
      </c>
      <c r="Q31">
        <f>VLOOKUP(A31,'2.14'!$B$23:$J$144,9,FALSE)</f>
        <v>70.241649747203311</v>
      </c>
      <c r="R31">
        <f>VLOOKUP(A31,'2.15'!$B$23:$J$144,9,FALSE)</f>
        <v>54.930530673991797</v>
      </c>
      <c r="S31">
        <f>VLOOKUP(A31,'2.16'!$B$23:$J$144,9,FALSE)</f>
        <v>83.215892352402562</v>
      </c>
      <c r="T31">
        <f>VLOOKUP(A31,'2.17'!$B$23:$J$144,9,FALSE)</f>
        <v>1.0310920020701462</v>
      </c>
      <c r="U31">
        <f>VLOOKUP(A31,'2.18'!$B$23:$J$144,9,FALSE)</f>
        <v>8.7503483418925914</v>
      </c>
      <c r="V31">
        <f>VLOOKUP(A31,'2.19'!$B$23:$J$144,9,FALSE)</f>
        <v>7.3689239221306577</v>
      </c>
      <c r="W31">
        <f>VLOOKUP(A31,'2.20'!$B$23:$J$144,9,FALSE)</f>
        <v>0.84000159242008043</v>
      </c>
      <c r="X31">
        <f t="shared" si="2"/>
        <v>0.20124766054076645</v>
      </c>
      <c r="Y31">
        <f t="shared" si="3"/>
        <v>8.1344093818608729E-2</v>
      </c>
      <c r="Z31">
        <f t="shared" si="4"/>
        <v>0.57398507448882929</v>
      </c>
      <c r="AA31">
        <f t="shared" si="5"/>
        <v>0.5</v>
      </c>
      <c r="AB31">
        <f t="shared" si="6"/>
        <v>0</v>
      </c>
      <c r="AC31">
        <f t="shared" si="7"/>
        <v>0</v>
      </c>
      <c r="AD31">
        <f t="shared" si="8"/>
        <v>0</v>
      </c>
      <c r="AE31">
        <f t="shared" si="9"/>
        <v>0</v>
      </c>
      <c r="AF31">
        <f t="shared" si="10"/>
        <v>0.11764705882352941</v>
      </c>
      <c r="AG31">
        <f t="shared" si="11"/>
        <v>0.21818181818181817</v>
      </c>
      <c r="AH31">
        <f t="shared" si="12"/>
        <v>0</v>
      </c>
      <c r="AI31">
        <f t="shared" si="13"/>
        <v>0.49103942652329752</v>
      </c>
      <c r="AJ31">
        <f t="shared" si="14"/>
        <v>0</v>
      </c>
      <c r="AK31">
        <f t="shared" si="15"/>
        <v>0.66546188278113627</v>
      </c>
      <c r="AL31">
        <f t="shared" si="16"/>
        <v>0.68468738690977116</v>
      </c>
      <c r="AM31" s="52">
        <f t="shared" si="17"/>
        <v>0.23172544338550322</v>
      </c>
      <c r="AN31">
        <f t="shared" si="18"/>
        <v>3.3372195252765161E-3</v>
      </c>
      <c r="AO31">
        <f t="shared" si="19"/>
        <v>5.9477336771241174E-2</v>
      </c>
      <c r="AP31">
        <f t="shared" si="20"/>
        <v>6.654644310982491E-2</v>
      </c>
      <c r="AQ31">
        <f t="shared" si="21"/>
        <v>0.79853486457314837</v>
      </c>
      <c r="AR31">
        <f t="shared" si="22"/>
        <v>0.79875233945923352</v>
      </c>
      <c r="AS31">
        <f t="shared" si="22"/>
        <v>0.91865590618139126</v>
      </c>
      <c r="AT31">
        <f t="shared" si="22"/>
        <v>0.42601492551117071</v>
      </c>
      <c r="AU31">
        <f t="shared" si="23"/>
        <v>0.78181818181818186</v>
      </c>
      <c r="AV31">
        <f t="shared" si="24"/>
        <v>0.20146513542685163</v>
      </c>
      <c r="AW31">
        <f>(AR31*Weights_Adap!$B$2)+(AS31*Weights_Adap!$B$3)+(AT31*Weights_Adap!$B$4)+(AA31*Weights_Adap!$B$5)+(Adaptive!AB31*Weights_Adap!$B$6)+(AC31*Weights_Adap!$B$7)+(AD31*Weights_Adap!$B$8)+(AE31*Weights_Adap!$B$9)+(AF31*Weights_Adap!$B$10)+(AU31*Weights_Adap!$B$11)+(AH31*Weights_Adap!$B$12)+(AI31*Weights_Adap!$B$13)+(AJ31*Weights_Adap!$B$14)+(AK31*Weights_Adap!$B$15)+(AL31*Weights_Adap!$B$16)+(AM31*Weights_Adap!$B$17)+(AN31*Weights_Adap!$B$18)+(AO31*Weights_Adap!$B$19)+(AP31*Weights_Adap!$B$20)+(AV31*Weights_Adap!$B$21)</f>
        <v>0.34666092321971154</v>
      </c>
      <c r="AX31" s="52">
        <f t="shared" si="25"/>
        <v>0.31579334019019395</v>
      </c>
      <c r="AY31">
        <f>(AR31*Weights_Adap!$C$2)+(AS31*Weights_Adap!$C$3)+(AT31*Weights_Adap!$C$4)+(AA31*Weights_Adap!$C$5)+(Adaptive!AB31*Weights_Adap!$C$6)+(AC31*Weights_Adap!$C$7)+(AD31*Weights_Adap!$C$8)+(AE31*Weights_Adap!$C$9)+(AF31*Weights_Adap!$C$10)+(AU31*Weights_Adap!$C$11)+(AH31*Weights_Adap!$C$12)+(AI31*Weights_Adap!$C$13)+(AJ31*Weights_Adap!$C$14)+(AK31*Weights_Adap!$C$15)+(AL31*Weights_Adap!$C$16)+(AM31*Weights_Adap!$C$17)+(AN31*Weights_Adap!$C$18)+(AO31*Weights_Adap!$C$19)+(AP31*Weights_Adap!$C$20)+(AV31*Weights_Adap!$C$21)</f>
        <v>0.37738319086473288</v>
      </c>
      <c r="AZ31" s="52">
        <f t="shared" si="26"/>
        <v>0.37769479811018608</v>
      </c>
    </row>
    <row r="32" spans="1:52">
      <c r="A32" t="s">
        <v>114</v>
      </c>
      <c r="B32" t="s">
        <v>2080</v>
      </c>
      <c r="C32">
        <f>VLOOKUP(A32,'2.1'!$B$23:$J$144,9,FALSE)</f>
        <v>18.467622019967646</v>
      </c>
      <c r="D32">
        <f>VLOOKUP(A32,'2.2'!$B$23:$J$144,9,FALSE)</f>
        <v>2.3137632967858952</v>
      </c>
      <c r="E32">
        <f>VLOOKUP(A32,'2.3'!$B$23:$J$144,9,FALSE)</f>
        <v>41.567672674390103</v>
      </c>
      <c r="F32" t="str">
        <f>VLOOKUP(A32,'2.4'!$B$23:$E$168,4,FALSE)</f>
        <v>&lt;1%</v>
      </c>
      <c r="G32" s="111">
        <f t="shared" si="1"/>
        <v>0.5</v>
      </c>
      <c r="H32">
        <f>VLOOKUP(A32,'2.5'!$B$23:$D$168,3,FALSE)</f>
        <v>0</v>
      </c>
      <c r="I32">
        <f>VLOOKUP(A32,'2.6'!$B$23:$D$168,3,FALSE)</f>
        <v>0</v>
      </c>
      <c r="J32" s="111">
        <f>VLOOKUP(A32,'2.7'!$B$23:$D$168,3,FALSE)</f>
        <v>0</v>
      </c>
      <c r="K32">
        <f>VLOOKUP(A32,'2.8'!$B$23:$D$168,3,FALSE)</f>
        <v>0</v>
      </c>
      <c r="L32">
        <f>VLOOKUP(A32,'2.9'!$B$23:$F$168,5,FALSE)</f>
        <v>13</v>
      </c>
      <c r="M32">
        <f>VLOOKUP(A32,'2.10'!$B$23:$H$168,7,FALSE)</f>
        <v>40</v>
      </c>
      <c r="N32">
        <f>VLOOKUP(A32,'2.11'!$B$23:$H$168,7,FALSE)</f>
        <v>0</v>
      </c>
      <c r="O32">
        <f>VLOOKUP(A32,'2.12'!$B$23:$D$168,3,FALSE)</f>
        <v>15.8</v>
      </c>
      <c r="P32">
        <f>VLOOKUP(A32,'2.13'!B53:D198,3,FALSE)</f>
        <v>0</v>
      </c>
      <c r="Q32">
        <f>VLOOKUP(A32,'2.14'!$B$23:$J$144,9,FALSE)</f>
        <v>58.595728688377257</v>
      </c>
      <c r="R32">
        <f>VLOOKUP(A32,'2.15'!$B$23:$J$144,9,FALSE)</f>
        <v>61.626823967711886</v>
      </c>
      <c r="S32">
        <f>VLOOKUP(A32,'2.16'!$B$23:$J$144,9,FALSE)</f>
        <v>95.446004019673524</v>
      </c>
      <c r="T32">
        <f>VLOOKUP(A32,'2.17'!$B$23:$J$144,9,FALSE)</f>
        <v>1.7908789359303254</v>
      </c>
      <c r="U32">
        <f>VLOOKUP(A32,'2.18'!$B$23:$J$144,9,FALSE)</f>
        <v>6.5393225379499667</v>
      </c>
      <c r="V32">
        <f>VLOOKUP(A32,'2.19'!$B$23:$J$144,9,FALSE)</f>
        <v>7.5916273141718005</v>
      </c>
      <c r="W32">
        <f>VLOOKUP(A32,'2.20'!$B$23:$J$144,9,FALSE)</f>
        <v>0.66177551920783018</v>
      </c>
      <c r="X32">
        <f t="shared" si="2"/>
        <v>0.17088593322900306</v>
      </c>
      <c r="Y32">
        <f t="shared" si="3"/>
        <v>1.6102423616004703E-2</v>
      </c>
      <c r="Z32">
        <f t="shared" si="4"/>
        <v>0.76183075541420531</v>
      </c>
      <c r="AA32">
        <f t="shared" si="5"/>
        <v>0.5</v>
      </c>
      <c r="AB32">
        <f t="shared" si="6"/>
        <v>0</v>
      </c>
      <c r="AC32">
        <f t="shared" si="7"/>
        <v>0</v>
      </c>
      <c r="AD32">
        <f t="shared" si="8"/>
        <v>0</v>
      </c>
      <c r="AE32">
        <f t="shared" si="9"/>
        <v>0</v>
      </c>
      <c r="AF32">
        <f t="shared" si="10"/>
        <v>0.15294117647058825</v>
      </c>
      <c r="AG32">
        <f t="shared" si="11"/>
        <v>0.72727272727272729</v>
      </c>
      <c r="AH32">
        <f t="shared" si="12"/>
        <v>0</v>
      </c>
      <c r="AI32">
        <f t="shared" si="13"/>
        <v>0.28315412186379929</v>
      </c>
      <c r="AJ32">
        <f t="shared" si="14"/>
        <v>0</v>
      </c>
      <c r="AK32">
        <f t="shared" si="15"/>
        <v>0.53307622783287378</v>
      </c>
      <c r="AL32">
        <f t="shared" si="16"/>
        <v>0.78252818631635901</v>
      </c>
      <c r="AM32">
        <f t="shared" si="17"/>
        <v>0.84664187637036104</v>
      </c>
      <c r="AN32">
        <f t="shared" si="18"/>
        <v>1.2633403403817259E-2</v>
      </c>
      <c r="AO32">
        <f t="shared" si="19"/>
        <v>1.6351764212876676E-2</v>
      </c>
      <c r="AP32">
        <f t="shared" si="20"/>
        <v>6.9251293952446155E-2</v>
      </c>
      <c r="AQ32">
        <f t="shared" si="21"/>
        <v>0.58646681225788699</v>
      </c>
      <c r="AR32">
        <f t="shared" si="22"/>
        <v>0.82911406677099697</v>
      </c>
      <c r="AS32">
        <f t="shared" si="22"/>
        <v>0.98389757638399533</v>
      </c>
      <c r="AT32">
        <f t="shared" si="22"/>
        <v>0.23816924458579469</v>
      </c>
      <c r="AU32">
        <f t="shared" si="23"/>
        <v>0.27272727272727271</v>
      </c>
      <c r="AV32">
        <f t="shared" si="24"/>
        <v>0.41353318774211301</v>
      </c>
      <c r="AW32">
        <f>(AR32*Weights_Adap!$B$2)+(AS32*Weights_Adap!$B$3)+(AT32*Weights_Adap!$B$4)+(AA32*Weights_Adap!$B$5)+(Adaptive!AB32*Weights_Adap!$B$6)+(AC32*Weights_Adap!$B$7)+(AD32*Weights_Adap!$B$8)+(AE32*Weights_Adap!$B$9)+(AF32*Weights_Adap!$B$10)+(AU32*Weights_Adap!$B$11)+(AH32*Weights_Adap!$B$12)+(AI32*Weights_Adap!$B$13)+(AJ32*Weights_Adap!$B$14)+(AK32*Weights_Adap!$B$15)+(AL32*Weights_Adap!$B$16)+(AM32*Weights_Adap!$B$17)+(AN32*Weights_Adap!$B$18)+(AO32*Weights_Adap!$B$19)+(AP32*Weights_Adap!$B$20)+(AV32*Weights_Adap!$B$21)</f>
        <v>0.33166323422797545</v>
      </c>
      <c r="AX32" s="52">
        <f t="shared" si="25"/>
        <v>0.27492018960838382</v>
      </c>
      <c r="AY32">
        <f>(AR32*Weights_Adap!$C$2)+(AS32*Weights_Adap!$C$3)+(AT32*Weights_Adap!$C$4)+(AA32*Weights_Adap!$C$5)+(Adaptive!AB32*Weights_Adap!$C$6)+(AC32*Weights_Adap!$C$7)+(AD32*Weights_Adap!$C$8)+(AE32*Weights_Adap!$C$9)+(AF32*Weights_Adap!$C$10)+(AU32*Weights_Adap!$C$11)+(AH32*Weights_Adap!$C$12)+(AI32*Weights_Adap!$C$13)+(AJ32*Weights_Adap!$C$14)+(AK32*Weights_Adap!$C$15)+(AL32*Weights_Adap!$C$16)+(AM32*Weights_Adap!$C$17)+(AN32*Weights_Adap!$C$18)+(AO32*Weights_Adap!$C$19)+(AP32*Weights_Adap!$C$20)+(AV32*Weights_Adap!$C$21)</f>
        <v>0.33081724435053561</v>
      </c>
      <c r="AZ32" s="52">
        <f t="shared" si="26"/>
        <v>0.26451660056598614</v>
      </c>
    </row>
    <row r="33" spans="1:52">
      <c r="A33" t="s">
        <v>105</v>
      </c>
      <c r="B33" t="s">
        <v>2081</v>
      </c>
      <c r="C33">
        <f>VLOOKUP(A33,'2.1'!$B$23:$J$144,9,FALSE)</f>
        <v>22.152930743484852</v>
      </c>
      <c r="D33">
        <f>VLOOKUP(A33,'2.2'!$B$23:$J$144,9,FALSE)</f>
        <v>12.275080813570959</v>
      </c>
      <c r="E33">
        <f>VLOOKUP(A33,'2.3'!$B$23:$J$144,9,FALSE)</f>
        <v>12.695597448293618</v>
      </c>
      <c r="F33" t="str">
        <f>VLOOKUP(A33,'2.4'!$B$23:$E$168,4,FALSE)</f>
        <v>&lt;1%</v>
      </c>
      <c r="G33" s="111">
        <f t="shared" si="1"/>
        <v>0.5</v>
      </c>
      <c r="H33">
        <f>VLOOKUP(A33,'2.5'!$B$23:$D$168,3,FALSE)</f>
        <v>0</v>
      </c>
      <c r="I33">
        <f>VLOOKUP(A33,'2.6'!$B$23:$D$168,3,FALSE)</f>
        <v>0</v>
      </c>
      <c r="J33" s="111">
        <f>VLOOKUP(A33,'2.7'!$B$23:$D$168,3,FALSE)</f>
        <v>0</v>
      </c>
      <c r="K33">
        <f>VLOOKUP(A33,'2.8'!$B$23:$D$168,3,FALSE)</f>
        <v>0</v>
      </c>
      <c r="L33">
        <f>VLOOKUP(A33,'2.9'!$B$23:$F$168,5,FALSE)</f>
        <v>16</v>
      </c>
      <c r="M33">
        <f>VLOOKUP(A33,'2.10'!$B$23:$H$168,7,FALSE)</f>
        <v>25</v>
      </c>
      <c r="N33">
        <f>VLOOKUP(A33,'2.11'!$B$23:$H$168,7,FALSE)</f>
        <v>0</v>
      </c>
      <c r="O33">
        <f>VLOOKUP(A33,'2.12'!$B$23:$D$168,3,FALSE)</f>
        <v>14.2</v>
      </c>
      <c r="P33">
        <f>VLOOKUP(A33,'2.13'!B54:D199,3,FALSE)</f>
        <v>5</v>
      </c>
      <c r="Q33">
        <f>VLOOKUP(A33,'2.14'!$B$23:$J$144,9,FALSE)</f>
        <v>32.685871213204791</v>
      </c>
      <c r="R33">
        <f>VLOOKUP(A33,'2.15'!$B$23:$J$144,9,FALSE)</f>
        <v>61.638584546728836</v>
      </c>
      <c r="S33">
        <f>VLOOKUP(A33,'2.16'!$B$23:$J$144,9,FALSE)</f>
        <v>98.031867723202794</v>
      </c>
      <c r="T33">
        <f>VLOOKUP(A33,'2.17'!$B$23:$J$144,9,FALSE)</f>
        <v>3.561518436936808</v>
      </c>
      <c r="U33">
        <f>VLOOKUP(A33,'2.18'!$B$23:$J$144,9,FALSE)</f>
        <v>12.695597448293618</v>
      </c>
      <c r="V33">
        <f>VLOOKUP(A33,'2.19'!$B$23:$J$144,9,FALSE)</f>
        <v>6.6224218325371176</v>
      </c>
      <c r="W33">
        <f>VLOOKUP(A33,'2.20'!$B$23:$J$144,9,FALSE)</f>
        <v>0.20024601653459967</v>
      </c>
      <c r="X33">
        <f t="shared" si="2"/>
        <v>0.31794812970362435</v>
      </c>
      <c r="Y33">
        <f t="shared" si="3"/>
        <v>8.5427299955610644E-2</v>
      </c>
      <c r="Z33">
        <f t="shared" si="4"/>
        <v>0.18613053537647745</v>
      </c>
      <c r="AA33">
        <f t="shared" si="5"/>
        <v>0.5</v>
      </c>
      <c r="AB33">
        <f t="shared" si="6"/>
        <v>0</v>
      </c>
      <c r="AC33">
        <f t="shared" si="7"/>
        <v>0</v>
      </c>
      <c r="AD33">
        <f t="shared" si="8"/>
        <v>0</v>
      </c>
      <c r="AE33">
        <f t="shared" si="9"/>
        <v>0</v>
      </c>
      <c r="AF33">
        <f t="shared" si="10"/>
        <v>0.18823529411764706</v>
      </c>
      <c r="AG33">
        <f t="shared" si="11"/>
        <v>0.45454545454545453</v>
      </c>
      <c r="AH33">
        <f t="shared" si="12"/>
        <v>0</v>
      </c>
      <c r="AI33">
        <f t="shared" si="13"/>
        <v>0.25448028673835127</v>
      </c>
      <c r="AJ33">
        <f t="shared" si="14"/>
        <v>0.18518518518518517</v>
      </c>
      <c r="AK33">
        <f t="shared" si="15"/>
        <v>0.23854448284330171</v>
      </c>
      <c r="AL33">
        <f t="shared" si="16"/>
        <v>0.78270002234594005</v>
      </c>
      <c r="AM33">
        <f t="shared" si="17"/>
        <v>0.97665623175964811</v>
      </c>
      <c r="AN33">
        <f t="shared" si="18"/>
        <v>3.4297622213604002E-2</v>
      </c>
      <c r="AO33">
        <f t="shared" si="19"/>
        <v>0.13642855384683134</v>
      </c>
      <c r="AP33">
        <f t="shared" si="20"/>
        <v>5.7479779205206097E-2</v>
      </c>
      <c r="AQ33">
        <f t="shared" si="21"/>
        <v>3.7301019880344892E-2</v>
      </c>
      <c r="AR33">
        <f t="shared" si="22"/>
        <v>0.6820518702963756</v>
      </c>
      <c r="AS33">
        <f t="shared" si="22"/>
        <v>0.9145727000443894</v>
      </c>
      <c r="AT33">
        <f t="shared" si="22"/>
        <v>0.8138694646235225</v>
      </c>
      <c r="AU33">
        <f t="shared" si="23"/>
        <v>0.54545454545454541</v>
      </c>
      <c r="AV33">
        <f t="shared" si="24"/>
        <v>0.96269898011965516</v>
      </c>
      <c r="AW33">
        <f>(AR33*Weights_Adap!$B$2)+(AS33*Weights_Adap!$B$3)+(AT33*Weights_Adap!$B$4)+(AA33*Weights_Adap!$B$5)+(Adaptive!AB33*Weights_Adap!$B$6)+(AC33*Weights_Adap!$B$7)+(AD33*Weights_Adap!$B$8)+(AE33*Weights_Adap!$B$9)+(AF33*Weights_Adap!$B$10)+(AU33*Weights_Adap!$B$11)+(AH33*Weights_Adap!$B$12)+(AI33*Weights_Adap!$B$13)+(AJ33*Weights_Adap!$B$14)+(AK33*Weights_Adap!$B$15)+(AL33*Weights_Adap!$B$16)+(AM33*Weights_Adap!$B$17)+(AN33*Weights_Adap!$B$18)+(AO33*Weights_Adap!$B$19)+(AP33*Weights_Adap!$B$20)+(AV33*Weights_Adap!$B$21)</f>
        <v>0.39976124915659322</v>
      </c>
      <c r="AX33" s="52">
        <f t="shared" si="25"/>
        <v>0.4605074770920371</v>
      </c>
      <c r="AY33">
        <f>(AR33*Weights_Adap!$C$2)+(AS33*Weights_Adap!$C$3)+(AT33*Weights_Adap!$C$4)+(AA33*Weights_Adap!$C$5)+(Adaptive!AB33*Weights_Adap!$C$6)+(AC33*Weights_Adap!$C$7)+(AD33*Weights_Adap!$C$8)+(AE33*Weights_Adap!$C$9)+(AF33*Weights_Adap!$C$10)+(AU33*Weights_Adap!$C$11)+(AH33*Weights_Adap!$C$12)+(AI33*Weights_Adap!$C$13)+(AJ33*Weights_Adap!$C$14)+(AK33*Weights_Adap!$C$15)+(AL33*Weights_Adap!$C$16)+(AM33*Weights_Adap!$C$17)+(AN33*Weights_Adap!$C$18)+(AO33*Weights_Adap!$C$19)+(AP33*Weights_Adap!$C$20)+(AV33*Weights_Adap!$C$21)</f>
        <v>0.38742104496404761</v>
      </c>
      <c r="AZ33" s="52">
        <f t="shared" si="26"/>
        <v>0.40209173018641331</v>
      </c>
    </row>
    <row r="34" spans="1:52">
      <c r="A34" t="s">
        <v>170</v>
      </c>
      <c r="B34" t="s">
        <v>2082</v>
      </c>
      <c r="C34">
        <f>C47</f>
        <v>27.446018893387315</v>
      </c>
      <c r="D34">
        <f>D47</f>
        <v>3.2107512370670261</v>
      </c>
      <c r="E34">
        <f>E47</f>
        <v>14.915092217723796</v>
      </c>
      <c r="F34">
        <f>VLOOKUP(A34,'2.4'!$B$23:$E$168,4,FALSE)</f>
        <v>0</v>
      </c>
      <c r="G34" s="111">
        <f t="shared" si="1"/>
        <v>0</v>
      </c>
      <c r="H34">
        <f>VLOOKUP(A34,'2.5'!$B$23:$D$168,3,FALSE)</f>
        <v>0</v>
      </c>
      <c r="I34">
        <f>VLOOKUP(A34,'2.6'!$B$23:$D$168,3,FALSE)</f>
        <v>0</v>
      </c>
      <c r="J34" s="111">
        <f>VLOOKUP(A34,'2.7'!$B$23:$D$168,3,FALSE)</f>
        <v>0</v>
      </c>
      <c r="K34">
        <f>VLOOKUP(A34,'2.8'!$B$23:$D$168,3,FALSE)</f>
        <v>0</v>
      </c>
      <c r="L34">
        <f>VLOOKUP(A34,'2.9'!$B$23:$F$168,5,FALSE)</f>
        <v>0</v>
      </c>
      <c r="M34">
        <f>VLOOKUP(A34,'2.10'!$B$23:$H$168,7,FALSE)</f>
        <v>0.1</v>
      </c>
      <c r="N34">
        <f>VLOOKUP(A34,'2.11'!$B$23:$H$168,7,FALSE)</f>
        <v>0</v>
      </c>
      <c r="O34">
        <f>VLOOKUP(A34,'2.12'!$B$23:$D$168,3,FALSE)</f>
        <v>0</v>
      </c>
      <c r="P34">
        <f>VLOOKUP(A34,'2.13'!B55:D200,3,FALSE)</f>
        <v>0</v>
      </c>
      <c r="Q34">
        <f t="shared" ref="Q34:W34" si="29">Q47</f>
        <v>97.299538911381006</v>
      </c>
      <c r="R34">
        <f t="shared" si="29"/>
        <v>74.699167791273055</v>
      </c>
      <c r="S34">
        <f t="shared" si="29"/>
        <v>93.92571974808817</v>
      </c>
      <c r="T34">
        <f t="shared" si="29"/>
        <v>22.878711201079621</v>
      </c>
      <c r="U34">
        <f t="shared" si="29"/>
        <v>29.064046333783178</v>
      </c>
      <c r="V34">
        <f t="shared" si="29"/>
        <v>22.220816464237515</v>
      </c>
      <c r="W34">
        <f t="shared" si="29"/>
        <v>0.72677687809266756</v>
      </c>
      <c r="X34">
        <f t="shared" si="2"/>
        <v>0.52916874318740847</v>
      </c>
      <c r="Y34">
        <f t="shared" si="3"/>
        <v>2.2344928980714381E-2</v>
      </c>
      <c r="Z34">
        <f t="shared" si="4"/>
        <v>0.23038657229545209</v>
      </c>
      <c r="AA34">
        <f t="shared" si="5"/>
        <v>0</v>
      </c>
      <c r="AB34">
        <f t="shared" si="6"/>
        <v>0</v>
      </c>
      <c r="AC34">
        <f t="shared" si="7"/>
        <v>0</v>
      </c>
      <c r="AD34">
        <f t="shared" si="8"/>
        <v>0</v>
      </c>
      <c r="AE34">
        <f t="shared" si="9"/>
        <v>0</v>
      </c>
      <c r="AF34">
        <f t="shared" si="10"/>
        <v>0</v>
      </c>
      <c r="AG34">
        <f t="shared" si="11"/>
        <v>1.8181818181818182E-3</v>
      </c>
      <c r="AH34">
        <f t="shared" si="12"/>
        <v>0</v>
      </c>
      <c r="AI34">
        <f t="shared" si="13"/>
        <v>0</v>
      </c>
      <c r="AJ34">
        <f t="shared" si="14"/>
        <v>0</v>
      </c>
      <c r="AK34">
        <f t="shared" si="15"/>
        <v>0.97304394180620801</v>
      </c>
      <c r="AL34">
        <f t="shared" si="16"/>
        <v>0.97353065793964855</v>
      </c>
      <c r="AM34">
        <f t="shared" si="17"/>
        <v>0.77020367148397417</v>
      </c>
      <c r="AN34">
        <f t="shared" si="18"/>
        <v>0.27064832521968529</v>
      </c>
      <c r="AO34">
        <f t="shared" si="19"/>
        <v>0.45569155331989331</v>
      </c>
      <c r="AP34">
        <f t="shared" si="20"/>
        <v>0.24693055710489303</v>
      </c>
      <c r="AQ34">
        <f t="shared" si="21"/>
        <v>0.66381077954676115</v>
      </c>
      <c r="AR34">
        <f t="shared" si="22"/>
        <v>0.47083125681259153</v>
      </c>
      <c r="AS34">
        <f t="shared" si="22"/>
        <v>0.97765507101928562</v>
      </c>
      <c r="AT34">
        <f t="shared" si="22"/>
        <v>0.76961342770454788</v>
      </c>
      <c r="AU34">
        <f t="shared" si="23"/>
        <v>0.99818181818181817</v>
      </c>
      <c r="AV34">
        <f t="shared" si="24"/>
        <v>0.33618922045323885</v>
      </c>
      <c r="AW34">
        <f>(AR34*Weights_Adap!$B$2)+(AS34*Weights_Adap!$B$3)+(AT34*Weights_Adap!$B$4)+(AA34*Weights_Adap!$B$5)+(Adaptive!AB34*Weights_Adap!$B$6)+(AC34*Weights_Adap!$B$7)+(AD34*Weights_Adap!$B$8)+(AE34*Weights_Adap!$B$9)+(AF34*Weights_Adap!$B$10)+(AU34*Weights_Adap!$B$11)+(AH34*Weights_Adap!$B$12)+(AI34*Weights_Adap!$B$13)+(AJ34*Weights_Adap!$B$14)+(AK34*Weights_Adap!$B$15)+(AL34*Weights_Adap!$B$16)+(AM34*Weights_Adap!$B$17)+(AN34*Weights_Adap!$B$18)+(AO34*Weights_Adap!$B$19)+(AP34*Weights_Adap!$B$20)+(AV34*Weights_Adap!$B$21)</f>
        <v>0.39648712551228982</v>
      </c>
      <c r="AX34" s="52">
        <f t="shared" si="25"/>
        <v>0.45158451910758918</v>
      </c>
      <c r="AY34">
        <f>(AR34*Weights_Adap!$C$2)+(AS34*Weights_Adap!$C$3)+(AT34*Weights_Adap!$C$4)+(AA34*Weights_Adap!$C$5)+(Adaptive!AB34*Weights_Adap!$C$6)+(AC34*Weights_Adap!$C$7)+(AD34*Weights_Adap!$C$8)+(AE34*Weights_Adap!$C$9)+(AF34*Weights_Adap!$C$10)+(AU34*Weights_Adap!$C$11)+(AH34*Weights_Adap!$C$12)+(AI34*Weights_Adap!$C$13)+(AJ34*Weights_Adap!$C$14)+(AK34*Weights_Adap!$C$15)+(AL34*Weights_Adap!$C$16)+(AM34*Weights_Adap!$C$17)+(AN34*Weights_Adap!$C$18)+(AO34*Weights_Adap!$C$19)+(AP34*Weights_Adap!$C$20)+(AV34*Weights_Adap!$C$21)</f>
        <v>0.40718135820406798</v>
      </c>
      <c r="AZ34" s="52">
        <f t="shared" si="26"/>
        <v>0.45011902916405649</v>
      </c>
    </row>
    <row r="35" spans="1:52">
      <c r="A35" t="s">
        <v>122</v>
      </c>
      <c r="B35" t="s">
        <v>2083</v>
      </c>
      <c r="C35">
        <f>VLOOKUP(A35,'2.1'!$B$23:$J$144,9,FALSE)</f>
        <v>26.804767309875142</v>
      </c>
      <c r="D35">
        <f>VLOOKUP(A35,'2.2'!$B$23:$J$144,9,FALSE)</f>
        <v>29.463677639046537</v>
      </c>
      <c r="E35">
        <f>VLOOKUP(A35,'2.3'!$B$23:$J$144,9,FALSE)</f>
        <v>27.389330306469923</v>
      </c>
      <c r="F35" t="str">
        <f>VLOOKUP(A35,'2.4'!$B$23:$E$168,4,FALSE)</f>
        <v>&lt;1%</v>
      </c>
      <c r="G35" s="111">
        <f t="shared" si="1"/>
        <v>0.5</v>
      </c>
      <c r="H35">
        <f>VLOOKUP(A35,'2.5'!$B$23:$D$168,3,FALSE)</f>
        <v>0</v>
      </c>
      <c r="I35">
        <f>VLOOKUP(A35,'2.6'!$B$23:$D$168,3,FALSE)</f>
        <v>0</v>
      </c>
      <c r="J35" s="111">
        <f>VLOOKUP(A35,'2.7'!$B$23:$D$168,3,FALSE)</f>
        <v>0</v>
      </c>
      <c r="K35">
        <f>VLOOKUP(A35,'2.8'!$B$23:$D$168,3,FALSE)</f>
        <v>0</v>
      </c>
      <c r="L35">
        <f>VLOOKUP(A35,'2.9'!$B$23:$F$168,5,FALSE)</f>
        <v>17</v>
      </c>
      <c r="M35">
        <f>VLOOKUP(A35,'2.10'!$B$23:$H$168,7,FALSE)</f>
        <v>12</v>
      </c>
      <c r="N35">
        <f>VLOOKUP(A35,'2.11'!$B$23:$H$168,7,FALSE)</f>
        <v>0</v>
      </c>
      <c r="O35">
        <f>VLOOKUP(A35,'2.12'!$B$23:$D$168,3,FALSE)</f>
        <v>24.8</v>
      </c>
      <c r="P35">
        <f>VLOOKUP(A35,'2.13'!B56:D201,3,FALSE)</f>
        <v>4.3</v>
      </c>
      <c r="Q35">
        <f>VLOOKUP(A35,'2.14'!$B$23:$J$144,9,FALSE)</f>
        <v>88.402383654937566</v>
      </c>
      <c r="R35">
        <f>VLOOKUP(A35,'2.15'!$B$23:$J$144,9,FALSE)</f>
        <v>72.199205448354149</v>
      </c>
      <c r="S35">
        <f>VLOOKUP(A35,'2.16'!$B$23:$J$144,9,FALSE)</f>
        <v>91.790578887627689</v>
      </c>
      <c r="T35">
        <f>VLOOKUP(A35,'2.17'!$B$23:$J$144,9,FALSE)</f>
        <v>3.351305334846765</v>
      </c>
      <c r="U35">
        <f>VLOOKUP(A35,'2.18'!$B$23:$J$144,9,FALSE)</f>
        <v>9.9262202043132799</v>
      </c>
      <c r="V35">
        <f>VLOOKUP(A35,'2.19'!$B$23:$J$144,9,FALSE)</f>
        <v>13.234960272417705</v>
      </c>
      <c r="W35">
        <f>VLOOKUP(A35,'2.20'!$B$23:$J$144,9,FALSE)</f>
        <v>0.58740068104426779</v>
      </c>
      <c r="X35">
        <f t="shared" si="2"/>
        <v>0.50357960712335392</v>
      </c>
      <c r="Y35">
        <f t="shared" si="3"/>
        <v>0.20504976429022972</v>
      </c>
      <c r="Z35">
        <f t="shared" si="4"/>
        <v>0.47911900861174117</v>
      </c>
      <c r="AA35">
        <f t="shared" si="5"/>
        <v>0.5</v>
      </c>
      <c r="AB35">
        <f t="shared" si="6"/>
        <v>0</v>
      </c>
      <c r="AC35">
        <f t="shared" si="7"/>
        <v>0</v>
      </c>
      <c r="AD35">
        <f t="shared" si="8"/>
        <v>0</v>
      </c>
      <c r="AE35">
        <f t="shared" si="9"/>
        <v>0</v>
      </c>
      <c r="AF35">
        <f t="shared" si="10"/>
        <v>0.2</v>
      </c>
      <c r="AG35">
        <f t="shared" si="11"/>
        <v>0.21818181818181817</v>
      </c>
      <c r="AH35">
        <f t="shared" si="12"/>
        <v>0</v>
      </c>
      <c r="AI35">
        <f t="shared" si="13"/>
        <v>0.44444444444444448</v>
      </c>
      <c r="AJ35">
        <f t="shared" si="14"/>
        <v>0.15925925925925924</v>
      </c>
      <c r="AK35">
        <f t="shared" si="15"/>
        <v>0.87190503490043059</v>
      </c>
      <c r="AL35">
        <f t="shared" si="16"/>
        <v>0.9370032384571505</v>
      </c>
      <c r="AM35">
        <f t="shared" si="17"/>
        <v>0.66285116011254297</v>
      </c>
      <c r="AN35">
        <f t="shared" si="18"/>
        <v>3.1725612136016754E-2</v>
      </c>
      <c r="AO35">
        <f t="shared" si="19"/>
        <v>8.2412459116596892E-2</v>
      </c>
      <c r="AP35">
        <f t="shared" si="20"/>
        <v>0.1377925665725043</v>
      </c>
      <c r="AQ35">
        <f t="shared" si="21"/>
        <v>0.49796950775953858</v>
      </c>
      <c r="AR35">
        <f t="shared" si="22"/>
        <v>0.49642039287664608</v>
      </c>
      <c r="AS35">
        <f t="shared" si="22"/>
        <v>0.7949502357097703</v>
      </c>
      <c r="AT35">
        <f t="shared" si="22"/>
        <v>0.52088099138825883</v>
      </c>
      <c r="AU35">
        <f t="shared" si="23"/>
        <v>0.78181818181818186</v>
      </c>
      <c r="AV35">
        <f t="shared" si="24"/>
        <v>0.50203049224046148</v>
      </c>
      <c r="AW35">
        <f>(AR35*Weights_Adap!$B$2)+(AS35*Weights_Adap!$B$3)+(AT35*Weights_Adap!$B$4)+(AA35*Weights_Adap!$B$5)+(Adaptive!AB35*Weights_Adap!$B$6)+(AC35*Weights_Adap!$B$7)+(AD35*Weights_Adap!$B$8)+(AE35*Weights_Adap!$B$9)+(AF35*Weights_Adap!$B$10)+(AU35*Weights_Adap!$B$11)+(AH35*Weights_Adap!$B$12)+(AI35*Weights_Adap!$B$13)+(AJ35*Weights_Adap!$B$14)+(AK35*Weights_Adap!$B$15)+(AL35*Weights_Adap!$B$16)+(AM35*Weights_Adap!$B$17)+(AN35*Weights_Adap!$B$18)+(AO35*Weights_Adap!$B$19)+(AP35*Weights_Adap!$B$20)+(AV35*Weights_Adap!$B$21)</f>
        <v>0.39965353801307935</v>
      </c>
      <c r="AX35" s="52">
        <f t="shared" si="25"/>
        <v>0.46021393228052598</v>
      </c>
      <c r="AY35">
        <f>(AR35*Weights_Adap!$C$2)+(AS35*Weights_Adap!$C$3)+(AT35*Weights_Adap!$C$4)+(AA35*Weights_Adap!$C$5)+(Adaptive!AB35*Weights_Adap!$C$6)+(AC35*Weights_Adap!$C$7)+(AD35*Weights_Adap!$C$8)+(AE35*Weights_Adap!$C$9)+(AF35*Weights_Adap!$C$10)+(AU35*Weights_Adap!$C$11)+(AH35*Weights_Adap!$C$12)+(AI35*Weights_Adap!$C$13)+(AJ35*Weights_Adap!$C$14)+(AK35*Weights_Adap!$C$15)+(AL35*Weights_Adap!$C$16)+(AM35*Weights_Adap!$C$17)+(AN35*Weights_Adap!$C$18)+(AO35*Weights_Adap!$C$19)+(AP35*Weights_Adap!$C$20)+(AV35*Weights_Adap!$C$21)</f>
        <v>0.40436614104685031</v>
      </c>
      <c r="AZ35" s="52">
        <f t="shared" si="26"/>
        <v>0.44327666414411093</v>
      </c>
    </row>
    <row r="36" spans="1:52">
      <c r="A36" t="s">
        <v>36</v>
      </c>
      <c r="B36" t="s">
        <v>2084</v>
      </c>
      <c r="C36">
        <f>VLOOKUP(A36,'2.1'!$B$23:$J$144,9,FALSE)</f>
        <v>29.624285276239604</v>
      </c>
      <c r="D36">
        <f>VLOOKUP(A36,'2.2'!$B$23:$J$144,9,FALSE)</f>
        <v>13.643332551721651</v>
      </c>
      <c r="E36">
        <f>VLOOKUP(A36,'2.3'!$B$23:$J$144,9,FALSE)</f>
        <v>43.563427788099062</v>
      </c>
      <c r="F36" t="str">
        <f>VLOOKUP(A36,'2.4'!$B$23:$E$168,4,FALSE)</f>
        <v>&lt;1%</v>
      </c>
      <c r="G36" s="111">
        <f t="shared" si="1"/>
        <v>0.5</v>
      </c>
      <c r="H36">
        <f>VLOOKUP(A36,'2.5'!$B$23:$D$168,3,FALSE)</f>
        <v>0</v>
      </c>
      <c r="I36">
        <f>VLOOKUP(A36,'2.6'!$B$23:$D$168,3,FALSE)</f>
        <v>0</v>
      </c>
      <c r="J36" s="111">
        <f>VLOOKUP(A36,'2.7'!$B$23:$D$168,3,FALSE)</f>
        <v>0</v>
      </c>
      <c r="K36">
        <f>VLOOKUP(A36,'2.8'!$B$23:$D$168,3,FALSE)</f>
        <v>0</v>
      </c>
      <c r="L36">
        <f>VLOOKUP(A36,'2.9'!$B$23:$F$168,5,FALSE)</f>
        <v>33</v>
      </c>
      <c r="M36">
        <f>VLOOKUP(A36,'2.10'!$B$23:$H$168,7,FALSE)</f>
        <v>12</v>
      </c>
      <c r="N36">
        <f>VLOOKUP(A36,'2.11'!$B$23:$H$168,7,FALSE)</f>
        <v>0</v>
      </c>
      <c r="O36">
        <f>VLOOKUP(A36,'2.12'!$B$23:$D$168,3,FALSE)</f>
        <v>28.9</v>
      </c>
      <c r="P36">
        <f>VLOOKUP(A36,'2.13'!B57:D202,3,FALSE)</f>
        <v>0.2</v>
      </c>
      <c r="Q36">
        <f>VLOOKUP(A36,'2.14'!$B$23:$J$144,9,FALSE)</f>
        <v>37.742825706607022</v>
      </c>
      <c r="R36">
        <f>VLOOKUP(A36,'2.15'!$B$23:$J$144,9,FALSE)</f>
        <v>57.415991775040133</v>
      </c>
      <c r="S36">
        <f>VLOOKUP(A36,'2.16'!$B$23:$J$144,9,FALSE)</f>
        <v>93.604011471654545</v>
      </c>
      <c r="T36">
        <f>VLOOKUP(A36,'2.17'!$B$23:$J$144,9,FALSE)</f>
        <v>21.267653902346638</v>
      </c>
      <c r="U36">
        <f>VLOOKUP(A36,'2.18'!$B$23:$J$144,9,FALSE)</f>
        <v>43.563427788099062</v>
      </c>
      <c r="V36">
        <f>VLOOKUP(A36,'2.19'!$B$23:$J$144,9,FALSE)</f>
        <v>21.240598113309645</v>
      </c>
      <c r="W36">
        <f>VLOOKUP(A36,'2.20'!$B$23:$J$144,9,FALSE)</f>
        <v>0.42567774751537668</v>
      </c>
      <c r="X36">
        <f t="shared" si="2"/>
        <v>0.61609243474271391</v>
      </c>
      <c r="Y36">
        <f t="shared" si="3"/>
        <v>9.4949522531983341E-2</v>
      </c>
      <c r="Z36">
        <f t="shared" si="4"/>
        <v>0.80162549303199748</v>
      </c>
      <c r="AA36">
        <f t="shared" si="5"/>
        <v>0.5</v>
      </c>
      <c r="AB36">
        <f t="shared" si="6"/>
        <v>0</v>
      </c>
      <c r="AC36">
        <f t="shared" si="7"/>
        <v>0</v>
      </c>
      <c r="AD36">
        <f t="shared" si="8"/>
        <v>0</v>
      </c>
      <c r="AE36">
        <f t="shared" si="9"/>
        <v>0</v>
      </c>
      <c r="AF36">
        <f t="shared" si="10"/>
        <v>0.38823529411764707</v>
      </c>
      <c r="AG36">
        <f t="shared" si="11"/>
        <v>0.21818181818181817</v>
      </c>
      <c r="AH36">
        <f t="shared" si="12"/>
        <v>0</v>
      </c>
      <c r="AI36">
        <f t="shared" si="13"/>
        <v>0.51792114695340496</v>
      </c>
      <c r="AJ36">
        <f t="shared" si="14"/>
        <v>7.4074074074074077E-3</v>
      </c>
      <c r="AK36">
        <f t="shared" si="15"/>
        <v>0.29602969412637542</v>
      </c>
      <c r="AL36">
        <f t="shared" si="16"/>
        <v>0.72100292602282134</v>
      </c>
      <c r="AM36">
        <f t="shared" si="17"/>
        <v>0.75402853660473446</v>
      </c>
      <c r="AN36">
        <f t="shared" si="18"/>
        <v>0.25093663471745947</v>
      </c>
      <c r="AO36">
        <f t="shared" si="19"/>
        <v>0.73849880316948857</v>
      </c>
      <c r="AP36">
        <f t="shared" si="20"/>
        <v>0.23502528521765462</v>
      </c>
      <c r="AQ36">
        <f t="shared" si="21"/>
        <v>0.30553824947030472</v>
      </c>
      <c r="AR36">
        <f t="shared" si="22"/>
        <v>0.38390756525728609</v>
      </c>
      <c r="AS36">
        <f t="shared" si="22"/>
        <v>0.9050504774680167</v>
      </c>
      <c r="AT36" s="52">
        <f t="shared" si="22"/>
        <v>0.19837450696800252</v>
      </c>
      <c r="AU36">
        <f t="shared" si="23"/>
        <v>0.78181818181818186</v>
      </c>
      <c r="AV36">
        <f t="shared" si="24"/>
        <v>0.69446175052969528</v>
      </c>
      <c r="AW36">
        <f>(AR36*Weights_Adap!$B$2)+(AS36*Weights_Adap!$B$3)+(AT36*Weights_Adap!$B$4)+(AA36*Weights_Adap!$B$5)+(Adaptive!AB36*Weights_Adap!$B$6)+(AC36*Weights_Adap!$B$7)+(AD36*Weights_Adap!$B$8)+(AE36*Weights_Adap!$B$9)+(AF36*Weights_Adap!$B$10)+(AU36*Weights_Adap!$B$11)+(AH36*Weights_Adap!$B$12)+(AI36*Weights_Adap!$B$13)+(AJ36*Weights_Adap!$B$14)+(AK36*Weights_Adap!$B$15)+(AL36*Weights_Adap!$B$16)+(AM36*Weights_Adap!$B$17)+(AN36*Weights_Adap!$B$18)+(AO36*Weights_Adap!$B$19)+(AP36*Weights_Adap!$B$20)+(AV36*Weights_Adap!$B$21)</f>
        <v>0.38231410818286932</v>
      </c>
      <c r="AX36" s="52">
        <f t="shared" si="25"/>
        <v>0.41295884339026984</v>
      </c>
      <c r="AY36">
        <f>(AR36*Weights_Adap!$C$2)+(AS36*Weights_Adap!$C$3)+(AT36*Weights_Adap!$C$4)+(AA36*Weights_Adap!$C$5)+(Adaptive!AB36*Weights_Adap!$C$6)+(AC36*Weights_Adap!$C$7)+(AD36*Weights_Adap!$C$8)+(AE36*Weights_Adap!$C$9)+(AF36*Weights_Adap!$C$10)+(AU36*Weights_Adap!$C$11)+(AH36*Weights_Adap!$C$12)+(AI36*Weights_Adap!$C$13)+(AJ36*Weights_Adap!$C$14)+(AK36*Weights_Adap!$C$15)+(AL36*Weights_Adap!$C$16)+(AM36*Weights_Adap!$C$17)+(AN36*Weights_Adap!$C$18)+(AO36*Weights_Adap!$C$19)+(AP36*Weights_Adap!$C$20)+(AV36*Weights_Adap!$C$21)</f>
        <v>0.39153889638003031</v>
      </c>
      <c r="AZ36" s="52">
        <f t="shared" si="26"/>
        <v>0.41210013838818071</v>
      </c>
    </row>
    <row r="37" spans="1:52">
      <c r="A37" t="s">
        <v>168</v>
      </c>
      <c r="B37" t="s">
        <v>2084</v>
      </c>
      <c r="C37">
        <f>C36</f>
        <v>29.624285276239604</v>
      </c>
      <c r="D37">
        <f>D36</f>
        <v>13.643332551721651</v>
      </c>
      <c r="E37">
        <f>E36</f>
        <v>43.563427788099062</v>
      </c>
      <c r="F37">
        <f>VLOOKUP(A37,'2.4'!$B$23:$E$168,4,FALSE)</f>
        <v>0</v>
      </c>
      <c r="G37" s="111">
        <f t="shared" si="1"/>
        <v>0</v>
      </c>
      <c r="H37">
        <f>VLOOKUP(A37,'2.5'!$B$23:$D$168,3,FALSE)</f>
        <v>0</v>
      </c>
      <c r="I37">
        <f>VLOOKUP(A37,'2.6'!$B$23:$D$168,3,FALSE)</f>
        <v>0</v>
      </c>
      <c r="J37" s="111">
        <f>VLOOKUP(A37,'2.7'!$B$23:$D$168,3,FALSE)</f>
        <v>0</v>
      </c>
      <c r="K37">
        <f>VLOOKUP(A37,'2.8'!$B$23:$D$168,3,FALSE)</f>
        <v>0</v>
      </c>
      <c r="L37">
        <f>VLOOKUP(A37,'2.9'!$B$23:$F$168,5,FALSE)</f>
        <v>0</v>
      </c>
      <c r="M37">
        <f>VLOOKUP(A37,'2.10'!$B$23:$H$168,7,FALSE)</f>
        <v>0.1</v>
      </c>
      <c r="N37">
        <f>VLOOKUP(A37,'2.11'!$B$23:$H$168,7,FALSE)</f>
        <v>0</v>
      </c>
      <c r="O37">
        <f>VLOOKUP(A37,'2.12'!$B$23:$D$168,3,FALSE)</f>
        <v>0</v>
      </c>
      <c r="P37">
        <f>VLOOKUP(A37,'2.13'!B58:D203,3,FALSE)</f>
        <v>0</v>
      </c>
      <c r="Q37">
        <f t="shared" ref="Q37:W37" si="30">Q36</f>
        <v>37.742825706607022</v>
      </c>
      <c r="R37">
        <f t="shared" si="30"/>
        <v>57.415991775040133</v>
      </c>
      <c r="S37">
        <f t="shared" si="30"/>
        <v>93.604011471654545</v>
      </c>
      <c r="T37">
        <f t="shared" si="30"/>
        <v>21.267653902346638</v>
      </c>
      <c r="U37">
        <f t="shared" si="30"/>
        <v>43.563427788099062</v>
      </c>
      <c r="V37">
        <f t="shared" si="30"/>
        <v>21.240598113309645</v>
      </c>
      <c r="W37">
        <f t="shared" si="30"/>
        <v>0.42567774751537668</v>
      </c>
      <c r="X37">
        <f t="shared" si="2"/>
        <v>0.61609243474271391</v>
      </c>
      <c r="Y37">
        <f t="shared" si="3"/>
        <v>9.4949522531983341E-2</v>
      </c>
      <c r="Z37">
        <f t="shared" si="4"/>
        <v>0.80162549303199748</v>
      </c>
      <c r="AA37">
        <f t="shared" si="5"/>
        <v>0</v>
      </c>
      <c r="AB37">
        <f t="shared" si="6"/>
        <v>0</v>
      </c>
      <c r="AC37">
        <f t="shared" si="7"/>
        <v>0</v>
      </c>
      <c r="AD37">
        <f t="shared" si="8"/>
        <v>0</v>
      </c>
      <c r="AE37">
        <f t="shared" si="9"/>
        <v>0</v>
      </c>
      <c r="AF37">
        <f t="shared" si="10"/>
        <v>0</v>
      </c>
      <c r="AG37">
        <f t="shared" si="11"/>
        <v>1.8181818181818182E-3</v>
      </c>
      <c r="AH37">
        <f t="shared" si="12"/>
        <v>0</v>
      </c>
      <c r="AI37">
        <f t="shared" si="13"/>
        <v>0</v>
      </c>
      <c r="AJ37">
        <f t="shared" si="14"/>
        <v>0</v>
      </c>
      <c r="AK37">
        <f t="shared" si="15"/>
        <v>0.29602969412637542</v>
      </c>
      <c r="AL37">
        <f t="shared" si="16"/>
        <v>0.72100292602282134</v>
      </c>
      <c r="AM37">
        <f t="shared" si="17"/>
        <v>0.75402853660473446</v>
      </c>
      <c r="AN37">
        <f t="shared" si="18"/>
        <v>0.25093663471745947</v>
      </c>
      <c r="AO37">
        <f t="shared" si="19"/>
        <v>0.73849880316948857</v>
      </c>
      <c r="AP37">
        <f t="shared" si="20"/>
        <v>0.23502528521765462</v>
      </c>
      <c r="AQ37">
        <f t="shared" si="21"/>
        <v>0.30553824947030472</v>
      </c>
      <c r="AR37">
        <f t="shared" si="22"/>
        <v>0.38390756525728609</v>
      </c>
      <c r="AS37">
        <f t="shared" si="22"/>
        <v>0.9050504774680167</v>
      </c>
      <c r="AT37" s="52">
        <f t="shared" si="22"/>
        <v>0.19837450696800252</v>
      </c>
      <c r="AU37">
        <f t="shared" si="23"/>
        <v>0.99818181818181817</v>
      </c>
      <c r="AV37">
        <f t="shared" si="24"/>
        <v>0.69446175052969528</v>
      </c>
      <c r="AW37">
        <f>(AR37*Weights_Adap!$B$2)+(AS37*Weights_Adap!$B$3)+(AT37*Weights_Adap!$B$4)+(AA37*Weights_Adap!$B$5)+(Adaptive!AB37*Weights_Adap!$B$6)+(AC37*Weights_Adap!$B$7)+(AD37*Weights_Adap!$B$8)+(AE37*Weights_Adap!$B$9)+(AF37*Weights_Adap!$B$10)+(AU37*Weights_Adap!$B$11)+(AH37*Weights_Adap!$B$12)+(AI37*Weights_Adap!$B$13)+(AJ37*Weights_Adap!$B$14)+(AK37*Weights_Adap!$B$15)+(AL37*Weights_Adap!$B$16)+(AM37*Weights_Adap!$B$17)+(AN37*Weights_Adap!$B$18)+(AO37*Weights_Adap!$B$19)+(AP37*Weights_Adap!$B$20)+(AV37*Weights_Adap!$B$21)</f>
        <v>0.31597570193701902</v>
      </c>
      <c r="AX37" s="52">
        <f t="shared" si="25"/>
        <v>0.23216701143949531</v>
      </c>
      <c r="AY37">
        <f>(AR37*Weights_Adap!$C$2)+(AS37*Weights_Adap!$C$3)+(AT37*Weights_Adap!$C$4)+(AA37*Weights_Adap!$C$5)+(Adaptive!AB37*Weights_Adap!$C$6)+(AC37*Weights_Adap!$C$7)+(AD37*Weights_Adap!$C$8)+(AE37*Weights_Adap!$C$9)+(AF37*Weights_Adap!$C$10)+(AU37*Weights_Adap!$C$11)+(AH37*Weights_Adap!$C$12)+(AI37*Weights_Adap!$C$13)+(AJ37*Weights_Adap!$C$14)+(AK37*Weights_Adap!$C$15)+(AL37*Weights_Adap!$C$16)+(AM37*Weights_Adap!$C$17)+(AN37*Weights_Adap!$C$18)+(AO37*Weights_Adap!$C$19)+(AP37*Weights_Adap!$C$20)+(AV37*Weights_Adap!$C$21)</f>
        <v>0.3177133173356228</v>
      </c>
      <c r="AZ37" s="52">
        <f t="shared" si="26"/>
        <v>0.23266760035622103</v>
      </c>
    </row>
    <row r="38" spans="1:52">
      <c r="A38" t="s">
        <v>37</v>
      </c>
      <c r="B38" t="s">
        <v>2085</v>
      </c>
      <c r="C38">
        <f>VLOOKUP(A38,'2.1'!$B$23:$J$144,9,FALSE)</f>
        <v>21.874177625020934</v>
      </c>
      <c r="D38">
        <f>VLOOKUP(A38,'2.2'!$B$23:$J$144,9,FALSE)</f>
        <v>2.8843930174881778</v>
      </c>
      <c r="E38">
        <f>VLOOKUP(A38,'2.3'!$B$23:$J$144,9,FALSE)</f>
        <v>26.782510227354283</v>
      </c>
      <c r="F38" t="str">
        <f>VLOOKUP(A38,'2.4'!$B$23:$E$168,4,FALSE)</f>
        <v>&lt;1%</v>
      </c>
      <c r="G38" s="111">
        <f t="shared" si="1"/>
        <v>0.5</v>
      </c>
      <c r="H38">
        <f>VLOOKUP(A38,'2.5'!$B$23:$D$168,3,FALSE)</f>
        <v>1</v>
      </c>
      <c r="I38">
        <f>VLOOKUP(A38,'2.6'!$B$23:$D$168,3,FALSE)</f>
        <v>0</v>
      </c>
      <c r="J38" s="111">
        <f>VLOOKUP(A38,'2.7'!$B$23:$D$168,3,FALSE)</f>
        <v>0</v>
      </c>
      <c r="K38">
        <f>VLOOKUP(A38,'2.8'!$B$23:$D$168,3,FALSE)</f>
        <v>1</v>
      </c>
      <c r="L38">
        <f>VLOOKUP(A38,'2.9'!$B$23:$F$168,5,FALSE)</f>
        <v>27</v>
      </c>
      <c r="M38">
        <f>VLOOKUP(A38,'2.10'!$B$23:$H$168,7,FALSE)</f>
        <v>12</v>
      </c>
      <c r="N38">
        <f>VLOOKUP(A38,'2.11'!$B$23:$H$168,7,FALSE)</f>
        <v>3.0000000000000001E-3</v>
      </c>
      <c r="O38">
        <f>VLOOKUP(A38,'2.12'!$B$23:$D$168,3,FALSE)</f>
        <v>26.6</v>
      </c>
      <c r="P38">
        <f>VLOOKUP(A38,'2.13'!B59:D204,3,FALSE)</f>
        <v>0</v>
      </c>
      <c r="Q38">
        <f>VLOOKUP(A38,'2.14'!$B$23:$J$144,9,FALSE)</f>
        <v>68.070718267290815</v>
      </c>
      <c r="R38">
        <f>VLOOKUP(A38,'2.15'!$B$23:$J$144,9,FALSE)</f>
        <v>66.758905573409677</v>
      </c>
      <c r="S38">
        <f>VLOOKUP(A38,'2.16'!$B$23:$J$144,9,FALSE)</f>
        <v>90.681743873555604</v>
      </c>
      <c r="T38">
        <f>VLOOKUP(A38,'2.17'!$B$23:$J$144,9,FALSE)</f>
        <v>8.4290943308957811</v>
      </c>
      <c r="U38">
        <f>VLOOKUP(A38,'2.18'!$B$23:$J$144,9,FALSE)</f>
        <v>22.39411797542245</v>
      </c>
      <c r="V38">
        <f>VLOOKUP(A38,'2.19'!$B$23:$J$144,9,FALSE)</f>
        <v>16.791202481678482</v>
      </c>
      <c r="W38">
        <f>VLOOKUP(A38,'2.20'!$B$23:$J$144,9,FALSE)</f>
        <v>0.62679925677238257</v>
      </c>
      <c r="X38">
        <f t="shared" si="2"/>
        <v>0.30682449015238211</v>
      </c>
      <c r="Y38">
        <f t="shared" si="3"/>
        <v>2.0073668861097235E-2</v>
      </c>
      <c r="Z38">
        <f t="shared" si="4"/>
        <v>0.46701920455074236</v>
      </c>
      <c r="AA38">
        <f t="shared" si="5"/>
        <v>0.5</v>
      </c>
      <c r="AB38">
        <f t="shared" si="6"/>
        <v>1</v>
      </c>
      <c r="AC38">
        <f t="shared" si="7"/>
        <v>0</v>
      </c>
      <c r="AD38">
        <f t="shared" si="8"/>
        <v>0</v>
      </c>
      <c r="AE38">
        <f t="shared" si="9"/>
        <v>1</v>
      </c>
      <c r="AF38">
        <f t="shared" si="10"/>
        <v>0.31764705882352939</v>
      </c>
      <c r="AG38">
        <f t="shared" si="11"/>
        <v>0.21818181818181817</v>
      </c>
      <c r="AH38">
        <f t="shared" si="12"/>
        <v>1.111111111111111E-2</v>
      </c>
      <c r="AI38">
        <f t="shared" si="13"/>
        <v>0.47670250896057353</v>
      </c>
      <c r="AJ38">
        <f t="shared" si="14"/>
        <v>0</v>
      </c>
      <c r="AK38">
        <f t="shared" si="15"/>
        <v>0.64078369851693806</v>
      </c>
      <c r="AL38">
        <f t="shared" si="16"/>
        <v>0.85751399486692248</v>
      </c>
      <c r="AM38">
        <f t="shared" si="17"/>
        <v>0.60710016697593916</v>
      </c>
      <c r="AN38">
        <f t="shared" si="18"/>
        <v>9.3853635269919772E-2</v>
      </c>
      <c r="AO38">
        <f t="shared" si="19"/>
        <v>0.32559606602858221</v>
      </c>
      <c r="AP38">
        <f t="shared" si="20"/>
        <v>0.18098501482451465</v>
      </c>
      <c r="AQ38">
        <f t="shared" si="21"/>
        <v>0.54484917619450657</v>
      </c>
      <c r="AR38">
        <f t="shared" si="22"/>
        <v>0.69317550984761789</v>
      </c>
      <c r="AS38">
        <f t="shared" si="22"/>
        <v>0.97992633113890282</v>
      </c>
      <c r="AT38">
        <f t="shared" si="22"/>
        <v>0.53298079544925758</v>
      </c>
      <c r="AU38">
        <f t="shared" si="23"/>
        <v>0.78181818181818186</v>
      </c>
      <c r="AV38">
        <f t="shared" si="24"/>
        <v>0.45515082380549343</v>
      </c>
      <c r="AW38">
        <f>(AR38*Weights_Adap!$B$2)+(AS38*Weights_Adap!$B$3)+(AT38*Weights_Adap!$B$4)+(AA38*Weights_Adap!$B$5)+(Adaptive!AB38*Weights_Adap!$B$6)+(AC38*Weights_Adap!$B$7)+(AD38*Weights_Adap!$B$8)+(AE38*Weights_Adap!$B$9)+(AF38*Weights_Adap!$B$10)+(AU38*Weights_Adap!$B$11)+(AH38*Weights_Adap!$B$12)+(AI38*Weights_Adap!$B$13)+(AJ38*Weights_Adap!$B$14)+(AK38*Weights_Adap!$B$15)+(AL38*Weights_Adap!$B$16)+(AM38*Weights_Adap!$B$17)+(AN38*Weights_Adap!$B$18)+(AO38*Weights_Adap!$B$19)+(AP38*Weights_Adap!$B$20)+(AV38*Weights_Adap!$B$21)</f>
        <v>0.47803744829269323</v>
      </c>
      <c r="AX38" s="52">
        <f t="shared" si="25"/>
        <v>0.6738333352308794</v>
      </c>
      <c r="AY38">
        <f>(AR38*Weights_Adap!$C$2)+(AS38*Weights_Adap!$C$3)+(AT38*Weights_Adap!$C$4)+(AA38*Weights_Adap!$C$5)+(Adaptive!AB38*Weights_Adap!$C$6)+(AC38*Weights_Adap!$C$7)+(AD38*Weights_Adap!$C$8)+(AE38*Weights_Adap!$C$9)+(AF38*Weights_Adap!$C$10)+(AU38*Weights_Adap!$C$11)+(AH38*Weights_Adap!$C$12)+(AI38*Weights_Adap!$C$13)+(AJ38*Weights_Adap!$C$14)+(AK38*Weights_Adap!$C$15)+(AL38*Weights_Adap!$C$16)+(AM38*Weights_Adap!$C$17)+(AN38*Weights_Adap!$C$18)+(AO38*Weights_Adap!$C$19)+(AP38*Weights_Adap!$C$20)+(AV38*Weights_Adap!$C$21)</f>
        <v>0.50648874444216707</v>
      </c>
      <c r="AZ38" s="52">
        <f t="shared" si="26"/>
        <v>0.69148491601072481</v>
      </c>
    </row>
    <row r="39" spans="1:52">
      <c r="A39" t="s">
        <v>176</v>
      </c>
      <c r="B39" t="s">
        <v>2085</v>
      </c>
      <c r="C39">
        <f>C38</f>
        <v>21.874177625020934</v>
      </c>
      <c r="D39">
        <f>D38</f>
        <v>2.8843930174881778</v>
      </c>
      <c r="E39">
        <f>E38</f>
        <v>26.782510227354283</v>
      </c>
      <c r="F39">
        <f>VLOOKUP(A39,'2.4'!$B$23:$E$168,4,FALSE)</f>
        <v>0</v>
      </c>
      <c r="G39" s="111">
        <f t="shared" si="1"/>
        <v>0</v>
      </c>
      <c r="H39">
        <f>VLOOKUP(A39,'2.5'!$B$23:$D$168,3,FALSE)</f>
        <v>0</v>
      </c>
      <c r="I39">
        <f>VLOOKUP(A39,'2.6'!$B$23:$D$168,3,FALSE)</f>
        <v>0</v>
      </c>
      <c r="J39" s="111">
        <f>VLOOKUP(A39,'2.7'!$B$23:$D$168,3,FALSE)</f>
        <v>0</v>
      </c>
      <c r="K39">
        <f>VLOOKUP(A39,'2.8'!$B$23:$D$168,3,FALSE)</f>
        <v>0</v>
      </c>
      <c r="L39">
        <f>VLOOKUP(A39,'2.9'!$B$23:$F$168,5,FALSE)</f>
        <v>0</v>
      </c>
      <c r="M39">
        <f>VLOOKUP(A39,'2.10'!$B$23:$H$168,7,FALSE)</f>
        <v>0.1</v>
      </c>
      <c r="N39">
        <f>VLOOKUP(A39,'2.11'!$B$23:$H$168,7,FALSE)</f>
        <v>0</v>
      </c>
      <c r="O39">
        <f>VLOOKUP(A39,'2.12'!$B$23:$D$168,3,FALSE)</f>
        <v>0</v>
      </c>
      <c r="P39">
        <f>VLOOKUP(A39,'2.13'!B60:D205,3,FALSE)</f>
        <v>0</v>
      </c>
      <c r="Q39">
        <f t="shared" ref="Q39:W39" si="31">Q38</f>
        <v>68.070718267290815</v>
      </c>
      <c r="R39">
        <f t="shared" si="31"/>
        <v>66.758905573409677</v>
      </c>
      <c r="S39">
        <f t="shared" si="31"/>
        <v>90.681743873555604</v>
      </c>
      <c r="T39">
        <f t="shared" si="31"/>
        <v>8.4290943308957811</v>
      </c>
      <c r="U39">
        <f t="shared" si="31"/>
        <v>22.39411797542245</v>
      </c>
      <c r="V39">
        <f t="shared" si="31"/>
        <v>16.791202481678482</v>
      </c>
      <c r="W39">
        <f t="shared" si="31"/>
        <v>0.62679925677238257</v>
      </c>
      <c r="X39">
        <f t="shared" si="2"/>
        <v>0.30682449015238211</v>
      </c>
      <c r="Y39">
        <f t="shared" si="3"/>
        <v>2.0073668861097235E-2</v>
      </c>
      <c r="Z39">
        <f t="shared" si="4"/>
        <v>0.46701920455074236</v>
      </c>
      <c r="AA39">
        <f t="shared" si="5"/>
        <v>0</v>
      </c>
      <c r="AB39">
        <f t="shared" si="6"/>
        <v>0</v>
      </c>
      <c r="AC39">
        <f t="shared" si="7"/>
        <v>0</v>
      </c>
      <c r="AD39">
        <f t="shared" si="8"/>
        <v>0</v>
      </c>
      <c r="AE39">
        <f t="shared" si="9"/>
        <v>0</v>
      </c>
      <c r="AF39">
        <f t="shared" si="10"/>
        <v>0</v>
      </c>
      <c r="AG39">
        <f t="shared" si="11"/>
        <v>1.8181818181818182E-3</v>
      </c>
      <c r="AH39">
        <f t="shared" si="12"/>
        <v>0</v>
      </c>
      <c r="AI39">
        <f t="shared" si="13"/>
        <v>0</v>
      </c>
      <c r="AJ39">
        <f t="shared" si="14"/>
        <v>0</v>
      </c>
      <c r="AK39">
        <f t="shared" si="15"/>
        <v>0.64078369851693806</v>
      </c>
      <c r="AL39">
        <f t="shared" si="16"/>
        <v>0.85751399486692248</v>
      </c>
      <c r="AM39">
        <f t="shared" si="17"/>
        <v>0.60710016697593916</v>
      </c>
      <c r="AN39">
        <f t="shared" si="18"/>
        <v>9.3853635269919772E-2</v>
      </c>
      <c r="AO39">
        <f t="shared" si="19"/>
        <v>0.32559606602858221</v>
      </c>
      <c r="AP39">
        <f t="shared" si="20"/>
        <v>0.18098501482451465</v>
      </c>
      <c r="AQ39">
        <f t="shared" si="21"/>
        <v>0.54484917619450657</v>
      </c>
      <c r="AR39">
        <f t="shared" si="22"/>
        <v>0.69317550984761789</v>
      </c>
      <c r="AS39">
        <f t="shared" si="22"/>
        <v>0.97992633113890282</v>
      </c>
      <c r="AT39">
        <f t="shared" si="22"/>
        <v>0.53298079544925758</v>
      </c>
      <c r="AU39">
        <f t="shared" si="23"/>
        <v>0.99818181818181817</v>
      </c>
      <c r="AV39">
        <f t="shared" si="24"/>
        <v>0.45515082380549343</v>
      </c>
      <c r="AW39">
        <f>(AR39*Weights_Adap!$B$2)+(AS39*Weights_Adap!$B$3)+(AT39*Weights_Adap!$B$4)+(AA39*Weights_Adap!$B$5)+(Adaptive!AB39*Weights_Adap!$B$6)+(AC39*Weights_Adap!$B$7)+(AD39*Weights_Adap!$B$8)+(AE39*Weights_Adap!$B$9)+(AF39*Weights_Adap!$B$10)+(AU39*Weights_Adap!$B$11)+(AH39*Weights_Adap!$B$12)+(AI39*Weights_Adap!$B$13)+(AJ39*Weights_Adap!$B$14)+(AK39*Weights_Adap!$B$15)+(AL39*Weights_Adap!$B$16)+(AM39*Weights_Adap!$B$17)+(AN39*Weights_Adap!$B$18)+(AO39*Weights_Adap!$B$19)+(AP39*Weights_Adap!$B$20)+(AV39*Weights_Adap!$B$21)</f>
        <v>0.35306071551641638</v>
      </c>
      <c r="AX39" s="52">
        <f t="shared" si="25"/>
        <v>0.33323467227673464</v>
      </c>
      <c r="AY39">
        <f>(AR39*Weights_Adap!$C$2)+(AS39*Weights_Adap!$C$3)+(AT39*Weights_Adap!$C$4)+(AA39*Weights_Adap!$C$5)+(Adaptive!AB39*Weights_Adap!$C$6)+(AC39*Weights_Adap!$C$7)+(AD39*Weights_Adap!$C$8)+(AE39*Weights_Adap!$C$9)+(AF39*Weights_Adap!$C$10)+(AU39*Weights_Adap!$C$11)+(AH39*Weights_Adap!$C$12)+(AI39*Weights_Adap!$C$13)+(AJ39*Weights_Adap!$C$14)+(AK39*Weights_Adap!$C$15)+(AL39*Weights_Adap!$C$16)+(AM39*Weights_Adap!$C$17)+(AN39*Weights_Adap!$C$18)+(AO39*Weights_Adap!$C$19)+(AP39*Weights_Adap!$C$20)+(AV39*Weights_Adap!$C$21)</f>
        <v>0.36639385850746964</v>
      </c>
      <c r="AZ39" s="52">
        <f t="shared" si="26"/>
        <v>0.35098530498241287</v>
      </c>
    </row>
    <row r="40" spans="1:52">
      <c r="A40" t="s">
        <v>92</v>
      </c>
      <c r="B40" t="s">
        <v>2086</v>
      </c>
      <c r="C40">
        <f>VLOOKUP(A40,'2.1'!$B$23:$J$144,9,FALSE)</f>
        <v>24.008590095910602</v>
      </c>
      <c r="D40">
        <f>VLOOKUP(A40,'2.2'!$B$23:$J$144,9,FALSE)</f>
        <v>13.418384989171383</v>
      </c>
      <c r="E40">
        <f>VLOOKUP(A40,'2.3'!$B$23:$J$144,9,FALSE)</f>
        <v>15.698764263745064</v>
      </c>
      <c r="F40">
        <f>VLOOKUP(A40,'2.4'!$B$23:$E$168,4,FALSE)</f>
        <v>0.01</v>
      </c>
      <c r="G40" s="111">
        <f t="shared" si="1"/>
        <v>1</v>
      </c>
      <c r="H40">
        <f>VLOOKUP(A40,'2.5'!$B$23:$D$168,3,FALSE)</f>
        <v>1</v>
      </c>
      <c r="I40">
        <f>VLOOKUP(A40,'2.6'!$B$23:$D$168,3,FALSE)</f>
        <v>0</v>
      </c>
      <c r="J40" s="111">
        <f>VLOOKUP(A40,'2.7'!$B$23:$D$168,3,FALSE)</f>
        <v>0</v>
      </c>
      <c r="K40">
        <f>VLOOKUP(A40,'2.8'!$B$23:$D$168,3,FALSE)</f>
        <v>0</v>
      </c>
      <c r="L40">
        <f>VLOOKUP(A40,'2.9'!$B$23:$F$168,5,FALSE)</f>
        <v>39</v>
      </c>
      <c r="M40">
        <f>VLOOKUP(A40,'2.10'!$B$23:$H$168,7,FALSE)</f>
        <v>0.1</v>
      </c>
      <c r="N40">
        <f>VLOOKUP(A40,'2.11'!$B$23:$H$168,7,FALSE)</f>
        <v>0</v>
      </c>
      <c r="O40">
        <f>VLOOKUP(A40,'2.12'!$B$23:$D$168,3,FALSE)</f>
        <v>25.3</v>
      </c>
      <c r="P40">
        <f>VLOOKUP(A40,'2.13'!B61:D206,3,FALSE)</f>
        <v>0</v>
      </c>
      <c r="Q40">
        <f>VLOOKUP(A40,'2.14'!$B$23:$J$144,9,FALSE)</f>
        <v>95.330045316395797</v>
      </c>
      <c r="R40">
        <f>VLOOKUP(A40,'2.15'!$B$23:$J$144,9,FALSE)</f>
        <v>71.179500245691301</v>
      </c>
      <c r="S40">
        <f>VLOOKUP(A40,'2.16'!$B$23:$J$144,9,FALSE)</f>
        <v>95.695852366826216</v>
      </c>
      <c r="T40">
        <f>VLOOKUP(A40,'2.17'!$B$23:$J$144,9,FALSE)</f>
        <v>29.042531894370939</v>
      </c>
      <c r="U40">
        <f>VLOOKUP(A40,'2.18'!$B$23:$J$144,9,FALSE)</f>
        <v>27.178917866307533</v>
      </c>
      <c r="V40">
        <f>VLOOKUP(A40,'2.19'!$B$23:$J$144,9,FALSE)</f>
        <v>15.158243398183705</v>
      </c>
      <c r="W40">
        <f>VLOOKUP(A40,'2.20'!$B$23:$J$144,9,FALSE)</f>
        <v>0.36398711485613411</v>
      </c>
      <c r="X40">
        <f t="shared" si="2"/>
        <v>0.39199819192363694</v>
      </c>
      <c r="Y40">
        <f t="shared" si="3"/>
        <v>9.338402058603934E-2</v>
      </c>
      <c r="Z40">
        <f t="shared" si="4"/>
        <v>0.24601274969346856</v>
      </c>
      <c r="AA40">
        <f t="shared" si="5"/>
        <v>1</v>
      </c>
      <c r="AB40">
        <f t="shared" si="6"/>
        <v>1</v>
      </c>
      <c r="AC40">
        <f t="shared" si="7"/>
        <v>0</v>
      </c>
      <c r="AD40">
        <f t="shared" si="8"/>
        <v>0</v>
      </c>
      <c r="AE40">
        <f t="shared" si="9"/>
        <v>0</v>
      </c>
      <c r="AF40">
        <f t="shared" si="10"/>
        <v>0.45882352941176469</v>
      </c>
      <c r="AG40">
        <f t="shared" si="11"/>
        <v>1.8181818181818182E-3</v>
      </c>
      <c r="AH40">
        <f t="shared" si="12"/>
        <v>0</v>
      </c>
      <c r="AI40">
        <f t="shared" si="13"/>
        <v>0.45340501792114701</v>
      </c>
      <c r="AJ40">
        <f t="shared" si="14"/>
        <v>0</v>
      </c>
      <c r="AK40">
        <f t="shared" si="15"/>
        <v>0.95065561389538777</v>
      </c>
      <c r="AL40">
        <f t="shared" si="16"/>
        <v>0.92210413415997838</v>
      </c>
      <c r="AM40">
        <f t="shared" si="17"/>
        <v>0.85920397380643287</v>
      </c>
      <c r="AN40">
        <f t="shared" si="18"/>
        <v>0.34606421881510646</v>
      </c>
      <c r="AO40">
        <f t="shared" si="19"/>
        <v>0.4189225367118587</v>
      </c>
      <c r="AP40">
        <f t="shared" si="20"/>
        <v>0.1611518604550434</v>
      </c>
      <c r="AQ40">
        <f t="shared" si="21"/>
        <v>0.23213365676202188</v>
      </c>
      <c r="AR40">
        <f t="shared" si="22"/>
        <v>0.60800180807636306</v>
      </c>
      <c r="AS40">
        <f t="shared" si="22"/>
        <v>0.90661597941396066</v>
      </c>
      <c r="AT40">
        <f t="shared" si="22"/>
        <v>0.75398725030653146</v>
      </c>
      <c r="AU40">
        <f t="shared" si="23"/>
        <v>0.99818181818181817</v>
      </c>
      <c r="AV40">
        <f t="shared" si="24"/>
        <v>0.76786634323797809</v>
      </c>
      <c r="AW40">
        <f>(AR40*Weights_Adap!$B$2)+(AS40*Weights_Adap!$B$3)+(AT40*Weights_Adap!$B$4)+(AA40*Weights_Adap!$B$5)+(Adaptive!AB40*Weights_Adap!$B$6)+(AC40*Weights_Adap!$B$7)+(AD40*Weights_Adap!$B$8)+(AE40*Weights_Adap!$B$9)+(AF40*Weights_Adap!$B$10)+(AU40*Weights_Adap!$B$11)+(AH40*Weights_Adap!$B$12)+(AI40*Weights_Adap!$B$13)+(AJ40*Weights_Adap!$B$14)+(AK40*Weights_Adap!$B$15)+(AL40*Weights_Adap!$B$16)+(AM40*Weights_Adap!$B$17)+(AN40*Weights_Adap!$B$18)+(AO40*Weights_Adap!$B$19)+(AP40*Weights_Adap!$B$20)+(AV40*Weights_Adap!$B$21)</f>
        <v>0.5958335066963597</v>
      </c>
      <c r="AX40" s="52">
        <f t="shared" si="25"/>
        <v>0.99486253084426468</v>
      </c>
      <c r="AY40">
        <f>(AR40*Weights_Adap!$C$2)+(AS40*Weights_Adap!$C$3)+(AT40*Weights_Adap!$C$4)+(AA40*Weights_Adap!$C$5)+(Adaptive!AB40*Weights_Adap!$C$6)+(AC40*Weights_Adap!$C$7)+(AD40*Weights_Adap!$C$8)+(AE40*Weights_Adap!$C$9)+(AF40*Weights_Adap!$C$10)+(AU40*Weights_Adap!$C$11)+(AH40*Weights_Adap!$C$12)+(AI40*Weights_Adap!$C$13)+(AJ40*Weights_Adap!$C$14)+(AK40*Weights_Adap!$C$15)+(AL40*Weights_Adap!$C$16)+(AM40*Weights_Adap!$C$17)+(AN40*Weights_Adap!$C$18)+(AO40*Weights_Adap!$C$19)+(AP40*Weights_Adap!$C$20)+(AV40*Weights_Adap!$C$21)</f>
        <v>0.62633575474157577</v>
      </c>
      <c r="AZ40" s="52">
        <f t="shared" si="26"/>
        <v>0.98277221117206681</v>
      </c>
    </row>
    <row r="41" spans="1:52">
      <c r="A41" t="s">
        <v>38</v>
      </c>
      <c r="B41" t="s">
        <v>2087</v>
      </c>
      <c r="C41">
        <f>VLOOKUP(A41,'2.1'!$B$23:$J$144,9,FALSE)</f>
        <v>23.015067530642515</v>
      </c>
      <c r="D41">
        <f>VLOOKUP(A41,'2.2'!$B$23:$J$144,9,FALSE)</f>
        <v>10.694628776641423</v>
      </c>
      <c r="E41">
        <f>VLOOKUP(A41,'2.3'!$B$23:$J$144,9,FALSE)</f>
        <v>9.8573268795378262</v>
      </c>
      <c r="F41" t="str">
        <f>VLOOKUP(A41,'2.4'!$B$23:$E$168,4,FALSE)</f>
        <v>&lt;1%</v>
      </c>
      <c r="G41" s="111">
        <f t="shared" si="1"/>
        <v>0.5</v>
      </c>
      <c r="H41">
        <f>VLOOKUP(A41,'2.5'!$B$23:$D$168,3,FALSE)</f>
        <v>0</v>
      </c>
      <c r="I41">
        <f>VLOOKUP(A41,'2.6'!$B$23:$D$168,3,FALSE)</f>
        <v>0</v>
      </c>
      <c r="J41" s="111">
        <f>VLOOKUP(A41,'2.7'!$B$23:$D$168,3,FALSE)</f>
        <v>0</v>
      </c>
      <c r="K41">
        <f>VLOOKUP(A41,'2.8'!$B$23:$D$168,3,FALSE)</f>
        <v>0</v>
      </c>
      <c r="L41">
        <f>VLOOKUP(A41,'2.9'!$B$23:$F$168,5,FALSE)</f>
        <v>27</v>
      </c>
      <c r="M41">
        <f>VLOOKUP(A41,'2.10'!$B$23:$H$168,7,FALSE)</f>
        <v>12</v>
      </c>
      <c r="N41">
        <f>VLOOKUP(A41,'2.11'!$B$23:$H$168,7,FALSE)</f>
        <v>0</v>
      </c>
      <c r="O41">
        <f>VLOOKUP(A41,'2.12'!$B$23:$D$168,3,FALSE)</f>
        <v>25</v>
      </c>
      <c r="P41">
        <f>VLOOKUP(A41,'2.13'!B62:D207,3,FALSE)</f>
        <v>4.3</v>
      </c>
      <c r="Q41">
        <f>VLOOKUP(A41,'2.14'!$B$23:$J$144,9,FALSE)</f>
        <v>93.105433679444133</v>
      </c>
      <c r="R41">
        <f>VLOOKUP(A41,'2.15'!$B$23:$J$144,9,FALSE)</f>
        <v>62.394605355609336</v>
      </c>
      <c r="S41">
        <f>VLOOKUP(A41,'2.16'!$B$23:$J$144,9,FALSE)</f>
        <v>94.631704270434852</v>
      </c>
      <c r="T41">
        <f>VLOOKUP(A41,'2.17'!$B$23:$J$144,9,FALSE)</f>
        <v>12.879615895073776</v>
      </c>
      <c r="U41">
        <f>VLOOKUP(A41,'2.18'!$B$23:$J$144,9,FALSE)</f>
        <v>17.099305176048091</v>
      </c>
      <c r="V41">
        <f>VLOOKUP(A41,'2.19'!$B$23:$J$144,9,FALSE)</f>
        <v>17.098329299711139</v>
      </c>
      <c r="W41">
        <f>VLOOKUP(A41,'2.20'!$B$23:$J$144,9,FALSE)</f>
        <v>0.91927550940744795</v>
      </c>
      <c r="X41">
        <f t="shared" si="2"/>
        <v>0.35235168693395991</v>
      </c>
      <c r="Y41">
        <f t="shared" si="3"/>
        <v>7.4428288847270874E-2</v>
      </c>
      <c r="Z41">
        <f t="shared" si="4"/>
        <v>0.12953630104577696</v>
      </c>
      <c r="AA41">
        <f t="shared" si="5"/>
        <v>0.5</v>
      </c>
      <c r="AB41">
        <f t="shared" si="6"/>
        <v>0</v>
      </c>
      <c r="AC41">
        <f t="shared" si="7"/>
        <v>0</v>
      </c>
      <c r="AD41">
        <f t="shared" si="8"/>
        <v>0</v>
      </c>
      <c r="AE41">
        <f t="shared" si="9"/>
        <v>0</v>
      </c>
      <c r="AF41">
        <f t="shared" si="10"/>
        <v>0.31764705882352939</v>
      </c>
      <c r="AG41">
        <f t="shared" si="11"/>
        <v>0.21818181818181817</v>
      </c>
      <c r="AH41">
        <f t="shared" si="12"/>
        <v>0</v>
      </c>
      <c r="AI41">
        <f t="shared" si="13"/>
        <v>0.44802867383512546</v>
      </c>
      <c r="AJ41">
        <f t="shared" si="14"/>
        <v>0.15925925925925924</v>
      </c>
      <c r="AK41">
        <f t="shared" si="15"/>
        <v>0.92536721746235717</v>
      </c>
      <c r="AL41">
        <f t="shared" si="16"/>
        <v>0.79374638442483125</v>
      </c>
      <c r="AM41">
        <f t="shared" si="17"/>
        <v>0.80569978926560448</v>
      </c>
      <c r="AN41">
        <f t="shared" si="18"/>
        <v>0.14830688390083543</v>
      </c>
      <c r="AO41">
        <f t="shared" si="19"/>
        <v>0.22232190561163695</v>
      </c>
      <c r="AP41">
        <f t="shared" si="20"/>
        <v>0.18471523296323855</v>
      </c>
      <c r="AQ41">
        <f t="shared" si="21"/>
        <v>0.89286149631625988</v>
      </c>
      <c r="AR41">
        <f t="shared" si="22"/>
        <v>0.64764831306604009</v>
      </c>
      <c r="AS41">
        <f t="shared" si="22"/>
        <v>0.92557171115272907</v>
      </c>
      <c r="AT41">
        <f t="shared" si="22"/>
        <v>0.87046369895422304</v>
      </c>
      <c r="AU41">
        <f t="shared" si="23"/>
        <v>0.78181818181818186</v>
      </c>
      <c r="AV41" s="52">
        <f t="shared" si="24"/>
        <v>0.10713850368374012</v>
      </c>
      <c r="AW41">
        <f>(AR41*Weights_Adap!$B$2)+(AS41*Weights_Adap!$B$3)+(AT41*Weights_Adap!$B$4)+(AA41*Weights_Adap!$B$5)+(Adaptive!AB41*Weights_Adap!$B$6)+(AC41*Weights_Adap!$B$7)+(AD41*Weights_Adap!$B$8)+(AE41*Weights_Adap!$B$9)+(AF41*Weights_Adap!$B$10)+(AU41*Weights_Adap!$B$11)+(AH41*Weights_Adap!$B$12)+(AI41*Weights_Adap!$B$13)+(AJ41*Weights_Adap!$B$14)+(AK41*Weights_Adap!$B$15)+(AL41*Weights_Adap!$B$16)+(AM41*Weights_Adap!$B$17)+(AN41*Weights_Adap!$B$18)+(AO41*Weights_Adap!$B$19)+(AP41*Weights_Adap!$B$20)+(AV41*Weights_Adap!$B$21)</f>
        <v>0.44579193809865952</v>
      </c>
      <c r="AX41" s="52">
        <f t="shared" si="25"/>
        <v>0.58595475643955675</v>
      </c>
      <c r="AY41">
        <f>(AR41*Weights_Adap!$C$2)+(AS41*Weights_Adap!$C$3)+(AT41*Weights_Adap!$C$4)+(AA41*Weights_Adap!$C$5)+(Adaptive!AB41*Weights_Adap!$C$6)+(AC41*Weights_Adap!$C$7)+(AD41*Weights_Adap!$C$8)+(AE41*Weights_Adap!$C$9)+(AF41*Weights_Adap!$C$10)+(AU41*Weights_Adap!$C$11)+(AH41*Weights_Adap!$C$12)+(AI41*Weights_Adap!$C$13)+(AJ41*Weights_Adap!$C$14)+(AK41*Weights_Adap!$C$15)+(AL41*Weights_Adap!$C$16)+(AM41*Weights_Adap!$C$17)+(AN41*Weights_Adap!$C$18)+(AO41*Weights_Adap!$C$19)+(AP41*Weights_Adap!$C$20)+(AV41*Weights_Adap!$C$21)</f>
        <v>0.44917376876440906</v>
      </c>
      <c r="AZ41" s="52">
        <f t="shared" si="26"/>
        <v>0.55218128051991433</v>
      </c>
    </row>
    <row r="42" spans="1:52">
      <c r="A42" t="s">
        <v>93</v>
      </c>
      <c r="B42" t="s">
        <v>2088</v>
      </c>
      <c r="C42">
        <f>VLOOKUP(A42,'2.1'!$B$23:$J$144,9,FALSE)</f>
        <v>22.810781023980791</v>
      </c>
      <c r="D42">
        <f>VLOOKUP(A42,'2.2'!$B$23:$J$144,9,FALSE)</f>
        <v>11.094929297501551</v>
      </c>
      <c r="E42">
        <f>VLOOKUP(A42,'2.3'!$B$23:$J$144,9,FALSE)</f>
        <v>27.36388416008187</v>
      </c>
      <c r="F42" t="str">
        <f>VLOOKUP(A42,'2.4'!$B$23:$E$168,4,FALSE)</f>
        <v>&lt;1%</v>
      </c>
      <c r="G42" s="111">
        <f t="shared" si="1"/>
        <v>0.5</v>
      </c>
      <c r="H42">
        <f>VLOOKUP(A42,'2.5'!$B$23:$D$168,3,FALSE)</f>
        <v>0</v>
      </c>
      <c r="I42">
        <f>VLOOKUP(A42,'2.6'!$B$23:$D$168,3,FALSE)</f>
        <v>0</v>
      </c>
      <c r="J42" s="111">
        <f>VLOOKUP(A42,'2.7'!$B$23:$D$168,3,FALSE)</f>
        <v>0</v>
      </c>
      <c r="K42">
        <f>VLOOKUP(A42,'2.8'!$B$23:$D$168,3,FALSE)</f>
        <v>0</v>
      </c>
      <c r="L42">
        <f>VLOOKUP(A42,'2.9'!$B$23:$F$168,5,FALSE)</f>
        <v>55</v>
      </c>
      <c r="M42">
        <f>VLOOKUP(A42,'2.10'!$B$23:$H$168,7,FALSE)</f>
        <v>0.1</v>
      </c>
      <c r="N42">
        <f>VLOOKUP(A42,'2.11'!$B$23:$H$168,7,FALSE)</f>
        <v>0</v>
      </c>
      <c r="O42">
        <f>VLOOKUP(A42,'2.12'!$B$23:$D$168,3,FALSE)</f>
        <v>22.7</v>
      </c>
      <c r="P42">
        <f>VLOOKUP(A42,'2.13'!B63:D208,3,FALSE)</f>
        <v>0.6</v>
      </c>
      <c r="Q42">
        <f>VLOOKUP(A42,'2.14'!$B$23:$J$144,9,FALSE)</f>
        <v>87.11315351839643</v>
      </c>
      <c r="R42">
        <f>VLOOKUP(A42,'2.15'!$B$23:$J$144,9,FALSE)</f>
        <v>64.315164874093469</v>
      </c>
      <c r="S42">
        <f>VLOOKUP(A42,'2.16'!$B$23:$J$144,9,FALSE)</f>
        <v>88.645286992117917</v>
      </c>
      <c r="T42">
        <f>VLOOKUP(A42,'2.17'!$B$23:$J$144,9,FALSE)</f>
        <v>14.732885272034874</v>
      </c>
      <c r="U42">
        <f>VLOOKUP(A42,'2.18'!$B$23:$J$144,9,FALSE)</f>
        <v>16.721608297334264</v>
      </c>
      <c r="V42">
        <f>VLOOKUP(A42,'2.19'!$B$23:$J$144,9,FALSE)</f>
        <v>11.209076685396022</v>
      </c>
      <c r="W42">
        <f>VLOOKUP(A42,'2.20'!$B$23:$J$144,9,FALSE)</f>
        <v>0.43198882142821998</v>
      </c>
      <c r="X42">
        <f t="shared" si="2"/>
        <v>0.34419963655400476</v>
      </c>
      <c r="Y42">
        <f t="shared" si="3"/>
        <v>7.7214143636112564E-2</v>
      </c>
      <c r="Z42">
        <f t="shared" si="4"/>
        <v>0.47861162034955373</v>
      </c>
      <c r="AA42">
        <f t="shared" si="5"/>
        <v>0.5</v>
      </c>
      <c r="AB42">
        <f t="shared" si="6"/>
        <v>0</v>
      </c>
      <c r="AC42">
        <f t="shared" si="7"/>
        <v>0</v>
      </c>
      <c r="AD42">
        <f t="shared" si="8"/>
        <v>0</v>
      </c>
      <c r="AE42">
        <f t="shared" si="9"/>
        <v>0</v>
      </c>
      <c r="AF42">
        <f t="shared" si="10"/>
        <v>0.6470588235294118</v>
      </c>
      <c r="AG42">
        <f t="shared" si="11"/>
        <v>1.8181818181818182E-3</v>
      </c>
      <c r="AH42">
        <f t="shared" si="12"/>
        <v>0</v>
      </c>
      <c r="AI42">
        <f t="shared" si="13"/>
        <v>0.40681003584229392</v>
      </c>
      <c r="AJ42">
        <f t="shared" si="14"/>
        <v>2.2222222222222223E-2</v>
      </c>
      <c r="AK42">
        <f t="shared" si="15"/>
        <v>0.85724963966437173</v>
      </c>
      <c r="AL42">
        <f t="shared" si="16"/>
        <v>0.82180804038196253</v>
      </c>
      <c r="AM42">
        <f t="shared" si="17"/>
        <v>0.50470937648035596</v>
      </c>
      <c r="AN42">
        <f t="shared" si="18"/>
        <v>0.17098209998696712</v>
      </c>
      <c r="AO42">
        <f t="shared" si="19"/>
        <v>0.21495501096979422</v>
      </c>
      <c r="AP42">
        <f t="shared" si="20"/>
        <v>0.11318713565748795</v>
      </c>
      <c r="AQ42">
        <f t="shared" si="21"/>
        <v>0.31304768469822702</v>
      </c>
      <c r="AR42">
        <f t="shared" si="22"/>
        <v>0.65580036344599524</v>
      </c>
      <c r="AS42">
        <f t="shared" si="22"/>
        <v>0.92278585636388744</v>
      </c>
      <c r="AT42">
        <f t="shared" si="22"/>
        <v>0.52138837965044627</v>
      </c>
      <c r="AU42">
        <f t="shared" si="23"/>
        <v>0.99818181818181817</v>
      </c>
      <c r="AV42">
        <f t="shared" si="24"/>
        <v>0.68695231530177292</v>
      </c>
      <c r="AW42">
        <f>(AR42*Weights_Adap!$B$2)+(AS42*Weights_Adap!$B$3)+(AT42*Weights_Adap!$B$4)+(AA42*Weights_Adap!$B$5)+(Adaptive!AB42*Weights_Adap!$B$6)+(AC42*Weights_Adap!$B$7)+(AD42*Weights_Adap!$B$8)+(AE42*Weights_Adap!$B$9)+(AF42*Weights_Adap!$B$10)+(AU42*Weights_Adap!$B$11)+(AH42*Weights_Adap!$B$12)+(AI42*Weights_Adap!$B$13)+(AJ42*Weights_Adap!$B$14)+(AK42*Weights_Adap!$B$15)+(AL42*Weights_Adap!$B$16)+(AM42*Weights_Adap!$B$17)+(AN42*Weights_Adap!$B$18)+(AO42*Weights_Adap!$B$19)+(AP42*Weights_Adap!$B$20)+(AV42*Weights_Adap!$B$21)</f>
        <v>0.45473883448422731</v>
      </c>
      <c r="AX42" s="52">
        <f t="shared" si="25"/>
        <v>0.6103377025993727</v>
      </c>
      <c r="AY42">
        <f>(AR42*Weights_Adap!$C$2)+(AS42*Weights_Adap!$C$3)+(AT42*Weights_Adap!$C$4)+(AA42*Weights_Adap!$C$5)+(Adaptive!AB42*Weights_Adap!$C$6)+(AC42*Weights_Adap!$C$7)+(AD42*Weights_Adap!$C$8)+(AE42*Weights_Adap!$C$9)+(AF42*Weights_Adap!$C$10)+(AU42*Weights_Adap!$C$11)+(AH42*Weights_Adap!$C$12)+(AI42*Weights_Adap!$C$13)+(AJ42*Weights_Adap!$C$14)+(AK42*Weights_Adap!$C$15)+(AL42*Weights_Adap!$C$16)+(AM42*Weights_Adap!$C$17)+(AN42*Weights_Adap!$C$18)+(AO42*Weights_Adap!$C$19)+(AP42*Weights_Adap!$C$20)+(AV42*Weights_Adap!$C$21)</f>
        <v>0.48371323979375375</v>
      </c>
      <c r="AZ42" s="52">
        <f t="shared" si="26"/>
        <v>0.63612921603625805</v>
      </c>
    </row>
    <row r="43" spans="1:52">
      <c r="A43" t="s">
        <v>1068</v>
      </c>
      <c r="B43" t="s">
        <v>2089</v>
      </c>
      <c r="C43">
        <f>VLOOKUP(A43,'2.1'!$B$23:$J$144,9,FALSE)</f>
        <v>23.327132253839292</v>
      </c>
      <c r="D43">
        <f>VLOOKUP(A43,'2.2'!$B$23:$J$144,9,FALSE)</f>
        <v>6.6459120332580346</v>
      </c>
      <c r="E43">
        <f>VLOOKUP(A43,'2.3'!$B$23:$J$144,9,FALSE)</f>
        <v>3.3609218094496858</v>
      </c>
      <c r="F43" t="str">
        <f>VLOOKUP(A43,'2.4'!$B$23:$E$168,4,FALSE)</f>
        <v>&lt;1%</v>
      </c>
      <c r="G43" s="111">
        <f t="shared" si="1"/>
        <v>0.5</v>
      </c>
      <c r="H43">
        <f>VLOOKUP(A43,'2.5'!$B$23:$D$168,3,FALSE)</f>
        <v>0</v>
      </c>
      <c r="I43">
        <f>VLOOKUP(A43,'2.6'!$B$23:$D$168,3,FALSE)</f>
        <v>0</v>
      </c>
      <c r="J43" s="111">
        <f>VLOOKUP(A43,'2.7'!$B$23:$D$168,3,FALSE)</f>
        <v>0</v>
      </c>
      <c r="K43">
        <f>VLOOKUP(A43,'2.8'!$B$23:$D$168,3,FALSE)</f>
        <v>0</v>
      </c>
      <c r="L43">
        <f>VLOOKUP(A43,'2.9'!$B$23:$F$168,5,FALSE)</f>
        <v>56</v>
      </c>
      <c r="M43">
        <f>VLOOKUP(A43,'2.10'!$B$23:$H$168,7,FALSE)</f>
        <v>0.1</v>
      </c>
      <c r="N43">
        <f>VLOOKUP(A43,'2.11'!$B$23:$H$168,7,FALSE)</f>
        <v>0</v>
      </c>
      <c r="O43">
        <f>VLOOKUP(A43,'2.12'!$B$23:$D$168,3,FALSE)</f>
        <v>32.200000000000003</v>
      </c>
      <c r="P43">
        <f>VLOOKUP(A43,'2.13'!B64:D209,3,FALSE)</f>
        <v>0</v>
      </c>
      <c r="Q43">
        <f>VLOOKUP(A43,'2.14'!$B$23:$J$144,9,FALSE)</f>
        <v>98.617095996507146</v>
      </c>
      <c r="R43">
        <f>VLOOKUP(A43,'2.15'!$B$23:$J$144,9,FALSE)</f>
        <v>55.581920689458798</v>
      </c>
      <c r="S43">
        <f>VLOOKUP(A43,'2.16'!$B$23:$J$144,9,FALSE)</f>
        <v>90.752482013705645</v>
      </c>
      <c r="T43">
        <f>VLOOKUP(A43,'2.17'!$B$23:$J$144,9,FALSE)</f>
        <v>52.46208166442036</v>
      </c>
      <c r="U43">
        <f>VLOOKUP(A43,'2.18'!$B$23:$J$144,9,FALSE)</f>
        <v>30.420091497560698</v>
      </c>
      <c r="V43">
        <f>VLOOKUP(A43,'2.19'!$B$23:$J$144,9,FALSE)</f>
        <v>32.58129425387726</v>
      </c>
      <c r="W43">
        <f>VLOOKUP(A43,'2.20'!$B$23:$J$144,9,FALSE)</f>
        <v>0.54196169251504389</v>
      </c>
      <c r="X43">
        <f t="shared" si="2"/>
        <v>0.36480462563695221</v>
      </c>
      <c r="Y43">
        <f t="shared" si="3"/>
        <v>4.6251615721833582E-2</v>
      </c>
      <c r="Z43">
        <f t="shared" si="4"/>
        <v>0</v>
      </c>
      <c r="AA43">
        <f t="shared" si="5"/>
        <v>0.5</v>
      </c>
      <c r="AB43">
        <f t="shared" si="6"/>
        <v>0</v>
      </c>
      <c r="AC43">
        <f t="shared" si="7"/>
        <v>0</v>
      </c>
      <c r="AD43">
        <f t="shared" si="8"/>
        <v>0</v>
      </c>
      <c r="AE43">
        <f t="shared" si="9"/>
        <v>0</v>
      </c>
      <c r="AF43">
        <f t="shared" si="10"/>
        <v>0.6588235294117647</v>
      </c>
      <c r="AG43">
        <f t="shared" si="11"/>
        <v>1.8181818181818182E-3</v>
      </c>
      <c r="AH43">
        <f t="shared" si="12"/>
        <v>0</v>
      </c>
      <c r="AI43">
        <f t="shared" si="13"/>
        <v>0.57706093189964169</v>
      </c>
      <c r="AJ43">
        <f t="shared" si="14"/>
        <v>0</v>
      </c>
      <c r="AK43">
        <f t="shared" si="15"/>
        <v>0.9880213452047959</v>
      </c>
      <c r="AL43">
        <f t="shared" si="16"/>
        <v>0.69420496880818217</v>
      </c>
      <c r="AM43">
        <f t="shared" si="17"/>
        <v>0.61065680210736251</v>
      </c>
      <c r="AN43">
        <f t="shared" si="18"/>
        <v>0.63260828967574168</v>
      </c>
      <c r="AO43">
        <f t="shared" si="19"/>
        <v>0.48214091632534839</v>
      </c>
      <c r="AP43">
        <f t="shared" si="20"/>
        <v>0.37276405619272268</v>
      </c>
      <c r="AQ43">
        <f t="shared" si="21"/>
        <v>0.44390245896644603</v>
      </c>
      <c r="AR43">
        <f t="shared" si="22"/>
        <v>0.63519537436304785</v>
      </c>
      <c r="AS43">
        <f t="shared" si="22"/>
        <v>0.95374838427816644</v>
      </c>
      <c r="AT43">
        <f t="shared" si="22"/>
        <v>1</v>
      </c>
      <c r="AU43">
        <f t="shared" si="23"/>
        <v>0.99818181818181817</v>
      </c>
      <c r="AV43">
        <f t="shared" si="24"/>
        <v>0.55609754103355402</v>
      </c>
      <c r="AW43">
        <f>(AR43*Weights_Adap!$B$2)+(AS43*Weights_Adap!$B$3)+(AT43*Weights_Adap!$B$4)+(AA43*Weights_Adap!$B$5)+(Adaptive!AB43*Weights_Adap!$B$6)+(AC43*Weights_Adap!$B$7)+(AD43*Weights_Adap!$B$8)+(AE43*Weights_Adap!$B$9)+(AF43*Weights_Adap!$B$10)+(AU43*Weights_Adap!$B$11)+(AH43*Weights_Adap!$B$12)+(AI43*Weights_Adap!$B$13)+(AJ43*Weights_Adap!$B$14)+(AK43*Weights_Adap!$B$15)+(AL43*Weights_Adap!$B$16)+(AM43*Weights_Adap!$B$17)+(AN43*Weights_Adap!$B$18)+(AO43*Weights_Adap!$B$19)+(AP43*Weights_Adap!$B$20)+(AV43*Weights_Adap!$B$21)</f>
        <v>0.53377448393209326</v>
      </c>
      <c r="AX43" s="52">
        <f t="shared" si="25"/>
        <v>0.8257332880788284</v>
      </c>
      <c r="AY43">
        <f>(AR43*Weights_Adap!$C$2)+(AS43*Weights_Adap!$C$3)+(AT43*Weights_Adap!$C$4)+(AA43*Weights_Adap!$C$5)+(Adaptive!AB43*Weights_Adap!$C$6)+(AC43*Weights_Adap!$C$7)+(AD43*Weights_Adap!$C$8)+(AE43*Weights_Adap!$C$9)+(AF43*Weights_Adap!$C$10)+(AU43*Weights_Adap!$C$11)+(AH43*Weights_Adap!$C$12)+(AI43*Weights_Adap!$C$13)+(AJ43*Weights_Adap!$C$14)+(AK43*Weights_Adap!$C$15)+(AL43*Weights_Adap!$C$16)+(AM43*Weights_Adap!$C$17)+(AN43*Weights_Adap!$C$18)+(AO43*Weights_Adap!$C$19)+(AP43*Weights_Adap!$C$20)+(AV43*Weights_Adap!$C$21)</f>
        <v>0.56879606817674833</v>
      </c>
      <c r="AZ43" s="52">
        <f t="shared" si="26"/>
        <v>0.84292241748903907</v>
      </c>
    </row>
    <row r="44" spans="1:52">
      <c r="A44" t="s">
        <v>169</v>
      </c>
      <c r="B44" t="s">
        <v>2089</v>
      </c>
      <c r="C44">
        <f>C43</f>
        <v>23.327132253839292</v>
      </c>
      <c r="D44">
        <f>D43</f>
        <v>6.6459120332580346</v>
      </c>
      <c r="E44">
        <f>E43</f>
        <v>3.3609218094496858</v>
      </c>
      <c r="F44">
        <f>VLOOKUP(A44,'2.4'!$B$23:$E$168,4,FALSE)</f>
        <v>0</v>
      </c>
      <c r="G44" s="111">
        <f t="shared" si="1"/>
        <v>0</v>
      </c>
      <c r="H44">
        <f>VLOOKUP(A44,'2.5'!$B$23:$D$168,3,FALSE)</f>
        <v>0</v>
      </c>
      <c r="I44">
        <f>VLOOKUP(A44,'2.6'!$B$23:$D$168,3,FALSE)</f>
        <v>0</v>
      </c>
      <c r="J44" s="111">
        <f>VLOOKUP(A44,'2.7'!$B$23:$D$168,3,FALSE)</f>
        <v>0</v>
      </c>
      <c r="K44">
        <f>VLOOKUP(A44,'2.8'!$B$23:$D$168,3,FALSE)</f>
        <v>0</v>
      </c>
      <c r="L44">
        <f>VLOOKUP(A44,'2.9'!$B$23:$F$168,5,FALSE)</f>
        <v>0</v>
      </c>
      <c r="M44">
        <f>VLOOKUP(A44,'2.10'!$B$23:$H$168,7,FALSE)</f>
        <v>0.1</v>
      </c>
      <c r="N44">
        <f>VLOOKUP(A44,'2.11'!$B$23:$H$168,7,FALSE)</f>
        <v>0</v>
      </c>
      <c r="O44">
        <f>VLOOKUP(A44,'2.12'!$B$23:$D$168,3,FALSE)</f>
        <v>0</v>
      </c>
      <c r="P44">
        <f>VLOOKUP(A44,'2.13'!B65:D210,3,FALSE)</f>
        <v>0</v>
      </c>
      <c r="Q44">
        <f t="shared" ref="Q44:W44" si="32">Q43</f>
        <v>98.617095996507146</v>
      </c>
      <c r="R44">
        <f t="shared" si="32"/>
        <v>55.581920689458798</v>
      </c>
      <c r="S44">
        <f t="shared" si="32"/>
        <v>90.752482013705645</v>
      </c>
      <c r="T44">
        <f t="shared" si="32"/>
        <v>52.46208166442036</v>
      </c>
      <c r="U44">
        <f t="shared" si="32"/>
        <v>30.420091497560698</v>
      </c>
      <c r="V44">
        <f t="shared" si="32"/>
        <v>32.58129425387726</v>
      </c>
      <c r="W44">
        <f t="shared" si="32"/>
        <v>0.54196169251504389</v>
      </c>
      <c r="X44">
        <f t="shared" si="2"/>
        <v>0.36480462563695221</v>
      </c>
      <c r="Y44">
        <f t="shared" si="3"/>
        <v>4.6251615721833582E-2</v>
      </c>
      <c r="Z44">
        <f t="shared" si="4"/>
        <v>0</v>
      </c>
      <c r="AA44">
        <f t="shared" si="5"/>
        <v>0</v>
      </c>
      <c r="AB44">
        <f t="shared" si="6"/>
        <v>0</v>
      </c>
      <c r="AC44">
        <f t="shared" si="7"/>
        <v>0</v>
      </c>
      <c r="AD44">
        <f t="shared" si="8"/>
        <v>0</v>
      </c>
      <c r="AE44">
        <f t="shared" si="9"/>
        <v>0</v>
      </c>
      <c r="AF44">
        <f t="shared" si="10"/>
        <v>0</v>
      </c>
      <c r="AG44">
        <f t="shared" si="11"/>
        <v>1.8181818181818182E-3</v>
      </c>
      <c r="AH44">
        <f t="shared" si="12"/>
        <v>0</v>
      </c>
      <c r="AI44">
        <f t="shared" si="13"/>
        <v>0</v>
      </c>
      <c r="AJ44">
        <f t="shared" si="14"/>
        <v>0</v>
      </c>
      <c r="AK44">
        <f t="shared" si="15"/>
        <v>0.9880213452047959</v>
      </c>
      <c r="AL44">
        <f t="shared" si="16"/>
        <v>0.69420496880818217</v>
      </c>
      <c r="AM44">
        <f t="shared" si="17"/>
        <v>0.61065680210736251</v>
      </c>
      <c r="AN44">
        <f t="shared" si="18"/>
        <v>0.63260828967574168</v>
      </c>
      <c r="AO44">
        <f t="shared" si="19"/>
        <v>0.48214091632534839</v>
      </c>
      <c r="AP44">
        <f t="shared" si="20"/>
        <v>0.37276405619272268</v>
      </c>
      <c r="AQ44">
        <f t="shared" si="21"/>
        <v>0.44390245896644603</v>
      </c>
      <c r="AR44">
        <f t="shared" si="22"/>
        <v>0.63519537436304785</v>
      </c>
      <c r="AS44">
        <f t="shared" si="22"/>
        <v>0.95374838427816644</v>
      </c>
      <c r="AT44">
        <f t="shared" si="22"/>
        <v>1</v>
      </c>
      <c r="AU44">
        <f t="shared" si="23"/>
        <v>0.99818181818181817</v>
      </c>
      <c r="AV44">
        <f t="shared" si="24"/>
        <v>0.55609754103355402</v>
      </c>
      <c r="AW44">
        <f>(AR44*Weights_Adap!$B$2)+(AS44*Weights_Adap!$B$3)+(AT44*Weights_Adap!$B$4)+(AA44*Weights_Adap!$B$5)+(Adaptive!AB44*Weights_Adap!$B$6)+(AC44*Weights_Adap!$B$7)+(AD44*Weights_Adap!$B$8)+(AE44*Weights_Adap!$B$9)+(AF44*Weights_Adap!$B$10)+(AU44*Weights_Adap!$B$11)+(AH44*Weights_Adap!$B$12)+(AI44*Weights_Adap!$B$13)+(AJ44*Weights_Adap!$B$14)+(AK44*Weights_Adap!$B$15)+(AL44*Weights_Adap!$B$16)+(AM44*Weights_Adap!$B$17)+(AN44*Weights_Adap!$B$18)+(AO44*Weights_Adap!$B$19)+(AP44*Weights_Adap!$B$20)+(AV44*Weights_Adap!$B$21)</f>
        <v>0.43383363964357724</v>
      </c>
      <c r="AX44" s="52">
        <f t="shared" si="25"/>
        <v>0.55336484650569129</v>
      </c>
      <c r="AY44">
        <f>(AR44*Weights_Adap!$C$2)+(AS44*Weights_Adap!$C$3)+(AT44*Weights_Adap!$C$4)+(AA44*Weights_Adap!$C$5)+(Adaptive!AB44*Weights_Adap!$C$6)+(AC44*Weights_Adap!$C$7)+(AD44*Weights_Adap!$C$8)+(AE44*Weights_Adap!$C$9)+(AF44*Weights_Adap!$C$10)+(AU44*Weights_Adap!$C$11)+(AH44*Weights_Adap!$C$12)+(AI44*Weights_Adap!$C$13)+(AJ44*Weights_Adap!$C$14)+(AK44*Weights_Adap!$C$15)+(AL44*Weights_Adap!$C$16)+(AM44*Weights_Adap!$C$17)+(AN44*Weights_Adap!$C$18)+(AO44*Weights_Adap!$C$19)+(AP44*Weights_Adap!$C$20)+(AV44*Weights_Adap!$C$21)</f>
        <v>0.45676560562752472</v>
      </c>
      <c r="AZ44" s="52">
        <f t="shared" si="26"/>
        <v>0.57063318532453533</v>
      </c>
    </row>
    <row r="45" spans="1:52">
      <c r="A45" t="s">
        <v>94</v>
      </c>
      <c r="B45" t="s">
        <v>2090</v>
      </c>
      <c r="C45">
        <f>VLOOKUP(A45,'2.1'!$B$23:$J$144,9,FALSE)</f>
        <v>24.573367144129943</v>
      </c>
      <c r="D45">
        <f>VLOOKUP(A45,'2.2'!$B$23:$J$144,9,FALSE)</f>
        <v>16.904256048248918</v>
      </c>
      <c r="E45">
        <f>VLOOKUP(A45,'2.3'!$B$23:$J$144,9,FALSE)</f>
        <v>10.211774381468027</v>
      </c>
      <c r="F45">
        <f>VLOOKUP(A45,'2.4'!$B$23:$E$168,4,FALSE)</f>
        <v>0</v>
      </c>
      <c r="G45" s="111">
        <f t="shared" si="1"/>
        <v>0</v>
      </c>
      <c r="H45">
        <f>VLOOKUP(A45,'2.5'!$B$23:$D$168,3,FALSE)</f>
        <v>0</v>
      </c>
      <c r="I45">
        <f>VLOOKUP(A45,'2.6'!$B$23:$D$168,3,FALSE)</f>
        <v>0</v>
      </c>
      <c r="J45" s="111">
        <f>VLOOKUP(A45,'2.7'!$B$23:$D$168,3,FALSE)</f>
        <v>0</v>
      </c>
      <c r="K45">
        <f>VLOOKUP(A45,'2.8'!$B$23:$D$168,3,FALSE)</f>
        <v>0</v>
      </c>
      <c r="L45">
        <f>VLOOKUP(A45,'2.9'!$B$23:$F$168,5,FALSE)</f>
        <v>30</v>
      </c>
      <c r="M45">
        <f>VLOOKUP(A45,'2.10'!$B$23:$H$168,7,FALSE)</f>
        <v>55</v>
      </c>
      <c r="N45">
        <f>VLOOKUP(A45,'2.11'!$B$23:$H$168,7,FALSE)</f>
        <v>0</v>
      </c>
      <c r="O45">
        <f>VLOOKUP(A45,'2.12'!$B$23:$D$168,3,FALSE)</f>
        <v>5.6</v>
      </c>
      <c r="P45">
        <f>VLOOKUP(A45,'2.13'!B66:D211,3,FALSE)</f>
        <v>0</v>
      </c>
      <c r="Q45">
        <f>VLOOKUP(A45,'2.14'!$B$23:$J$144,9,FALSE)</f>
        <v>17.812350078815708</v>
      </c>
      <c r="R45">
        <f>VLOOKUP(A45,'2.15'!$B$23:$J$144,9,FALSE)</f>
        <v>8.0700431773010752</v>
      </c>
      <c r="S45">
        <f>VLOOKUP(A45,'2.16'!$B$23:$J$144,9,FALSE)</f>
        <v>97.556713042286333</v>
      </c>
      <c r="T45">
        <f>VLOOKUP(A45,'2.17'!$B$23:$J$144,9,FALSE)</f>
        <v>7.6142827770543491</v>
      </c>
      <c r="U45">
        <f>VLOOKUP(A45,'2.18'!$B$23:$J$144,9,FALSE)</f>
        <v>10.211774381468027</v>
      </c>
      <c r="V45">
        <f>VLOOKUP(A45,'2.19'!$B$23:$J$144,9,FALSE)</f>
        <v>2.6660270029470223</v>
      </c>
      <c r="W45">
        <f>VLOOKUP(A45,'2.20'!$B$23:$J$144,9,FALSE)</f>
        <v>0.61339181687341515</v>
      </c>
      <c r="X45">
        <f t="shared" si="2"/>
        <v>0.41453561265573791</v>
      </c>
      <c r="Y45">
        <f t="shared" si="3"/>
        <v>0.11764362075430648</v>
      </c>
      <c r="Z45">
        <f t="shared" si="4"/>
        <v>0.13660387423735001</v>
      </c>
      <c r="AA45">
        <f t="shared" si="5"/>
        <v>0</v>
      </c>
      <c r="AB45">
        <f t="shared" si="6"/>
        <v>0</v>
      </c>
      <c r="AC45">
        <f t="shared" si="7"/>
        <v>0</v>
      </c>
      <c r="AD45">
        <f t="shared" si="8"/>
        <v>0</v>
      </c>
      <c r="AE45">
        <f t="shared" si="9"/>
        <v>0</v>
      </c>
      <c r="AF45">
        <f t="shared" si="10"/>
        <v>0.35294117647058826</v>
      </c>
      <c r="AG45">
        <f t="shared" si="11"/>
        <v>1</v>
      </c>
      <c r="AH45">
        <f t="shared" si="12"/>
        <v>0</v>
      </c>
      <c r="AI45">
        <f t="shared" si="13"/>
        <v>0.1003584229390681</v>
      </c>
      <c r="AJ45">
        <f t="shared" si="14"/>
        <v>0</v>
      </c>
      <c r="AK45">
        <f t="shared" si="15"/>
        <v>6.9468904637260812E-2</v>
      </c>
      <c r="AL45" s="52">
        <f t="shared" si="16"/>
        <v>0</v>
      </c>
      <c r="AM45">
        <f t="shared" si="17"/>
        <v>0.95276598206658003</v>
      </c>
      <c r="AN45">
        <f t="shared" si="18"/>
        <v>8.3884211352104165E-2</v>
      </c>
      <c r="AO45">
        <f t="shared" si="19"/>
        <v>8.7982130607663162E-2</v>
      </c>
      <c r="AP45">
        <f t="shared" si="20"/>
        <v>9.4272650945001653E-3</v>
      </c>
      <c r="AQ45">
        <f t="shared" si="21"/>
        <v>0.52889590058975344</v>
      </c>
      <c r="AR45">
        <f t="shared" si="22"/>
        <v>0.58546438734426209</v>
      </c>
      <c r="AS45">
        <f t="shared" si="22"/>
        <v>0.88235637924569355</v>
      </c>
      <c r="AT45">
        <f t="shared" si="22"/>
        <v>0.86339612576265001</v>
      </c>
      <c r="AU45" s="52">
        <f t="shared" si="23"/>
        <v>0</v>
      </c>
      <c r="AV45">
        <f t="shared" si="24"/>
        <v>0.47110409941024656</v>
      </c>
      <c r="AW45">
        <f>(AR45*Weights_Adap!$B$2)+(AS45*Weights_Adap!$B$3)+(AT45*Weights_Adap!$B$4)+(AA45*Weights_Adap!$B$5)+(Adaptive!AB45*Weights_Adap!$B$6)+(AC45*Weights_Adap!$B$7)+(AD45*Weights_Adap!$B$8)+(AE45*Weights_Adap!$B$9)+(AF45*Weights_Adap!$B$10)+(AU45*Weights_Adap!$B$11)+(AH45*Weights_Adap!$B$12)+(AI45*Weights_Adap!$B$13)+(AJ45*Weights_Adap!$B$14)+(AK45*Weights_Adap!$B$15)+(AL45*Weights_Adap!$B$16)+(AM45*Weights_Adap!$B$17)+(AN45*Weights_Adap!$B$18)+(AO45*Weights_Adap!$B$19)+(AP45*Weights_Adap!$B$20)+(AV45*Weights_Adap!$B$21)</f>
        <v>0.25064612351618515</v>
      </c>
      <c r="AX45" s="52">
        <f t="shared" si="25"/>
        <v>5.4124534514400878E-2</v>
      </c>
      <c r="AY45">
        <f>(AR45*Weights_Adap!$C$2)+(AS45*Weights_Adap!$C$3)+(AT45*Weights_Adap!$C$4)+(AA45*Weights_Adap!$C$5)+(Adaptive!AB45*Weights_Adap!$C$6)+(AC45*Weights_Adap!$C$7)+(AD45*Weights_Adap!$C$8)+(AE45*Weights_Adap!$C$9)+(AF45*Weights_Adap!$C$10)+(AU45*Weights_Adap!$C$11)+(AH45*Weights_Adap!$C$12)+(AI45*Weights_Adap!$C$13)+(AJ45*Weights_Adap!$C$14)+(AK45*Weights_Adap!$C$15)+(AL45*Weights_Adap!$C$16)+(AM45*Weights_Adap!$C$17)+(AN45*Weights_Adap!$C$18)+(AO45*Weights_Adap!$C$19)+(AP45*Weights_Adap!$C$20)+(AV45*Weights_Adap!$C$21)</f>
        <v>0.23486463932540536</v>
      </c>
      <c r="AZ45" s="52">
        <f t="shared" si="26"/>
        <v>3.1304485289776508E-2</v>
      </c>
    </row>
    <row r="46" spans="1:52">
      <c r="A46" t="s">
        <v>40</v>
      </c>
      <c r="B46" t="s">
        <v>2091</v>
      </c>
      <c r="C46">
        <f>VLOOKUP(A46,'2.1'!$B$23:$J$144,9,FALSE)</f>
        <v>26.319145236393144</v>
      </c>
      <c r="D46">
        <f>VLOOKUP(A46,'2.2'!$B$23:$J$144,9,FALSE)</f>
        <v>11.364646328032924</v>
      </c>
      <c r="E46">
        <f>VLOOKUP(A46,'2.3'!$B$23:$J$144,9,FALSE)</f>
        <v>14.303379253047895</v>
      </c>
      <c r="F46" t="str">
        <f>VLOOKUP(A46,'2.4'!$B$23:$E$168,4,FALSE)</f>
        <v>&lt;1%</v>
      </c>
      <c r="G46" s="111">
        <f t="shared" si="1"/>
        <v>0.5</v>
      </c>
      <c r="H46">
        <f>VLOOKUP(A46,'2.5'!$B$23:$D$168,3,FALSE)</f>
        <v>0</v>
      </c>
      <c r="I46">
        <f>VLOOKUP(A46,'2.6'!$B$23:$D$168,3,FALSE)</f>
        <v>0</v>
      </c>
      <c r="J46" s="111">
        <f>VLOOKUP(A46,'2.7'!$B$23:$D$168,3,FALSE)</f>
        <v>0</v>
      </c>
      <c r="K46">
        <f>VLOOKUP(A46,'2.8'!$B$23:$D$168,3,FALSE)</f>
        <v>0</v>
      </c>
      <c r="L46">
        <f>VLOOKUP(A46,'2.9'!$B$23:$F$168,5,FALSE)</f>
        <v>45</v>
      </c>
      <c r="M46">
        <f>VLOOKUP(A46,'2.10'!$B$23:$H$168,7,FALSE)</f>
        <v>12</v>
      </c>
      <c r="N46">
        <f>VLOOKUP(A46,'2.11'!$B$23:$H$168,7,FALSE)</f>
        <v>3.0000000000000001E-3</v>
      </c>
      <c r="O46">
        <f>VLOOKUP(A46,'2.12'!$B$23:$D$168,3,FALSE)</f>
        <v>26.9</v>
      </c>
      <c r="P46">
        <f>VLOOKUP(A46,'2.13'!B67:D212,3,FALSE)</f>
        <v>0.5</v>
      </c>
      <c r="Q46">
        <f>VLOOKUP(A46,'2.14'!$B$23:$J$144,9,FALSE)</f>
        <v>99.00882972351566</v>
      </c>
      <c r="R46">
        <f>VLOOKUP(A46,'2.15'!$B$23:$J$144,9,FALSE)</f>
        <v>73.630620012751905</v>
      </c>
      <c r="S46">
        <f>VLOOKUP(A46,'2.16'!$B$23:$J$144,9,FALSE)</f>
        <v>97.472805610835252</v>
      </c>
      <c r="T46">
        <f>VLOOKUP(A46,'2.17'!$B$23:$J$144,9,FALSE)</f>
        <v>27.180864424135866</v>
      </c>
      <c r="U46">
        <f>VLOOKUP(A46,'2.18'!$B$23:$J$144,9,FALSE)</f>
        <v>33.688196765654887</v>
      </c>
      <c r="V46">
        <f>VLOOKUP(A46,'2.19'!$B$23:$J$144,9,FALSE)</f>
        <v>17.589891222443342</v>
      </c>
      <c r="W46">
        <f>VLOOKUP(A46,'2.20'!$B$23:$J$144,9,FALSE)</f>
        <v>0.29174797611917225</v>
      </c>
      <c r="X46">
        <f t="shared" si="2"/>
        <v>0.4842008646242279</v>
      </c>
      <c r="Y46">
        <f t="shared" si="3"/>
        <v>7.9091214591512429E-2</v>
      </c>
      <c r="Z46">
        <f t="shared" si="4"/>
        <v>0.21818920561480773</v>
      </c>
      <c r="AA46">
        <f t="shared" si="5"/>
        <v>0.5</v>
      </c>
      <c r="AB46">
        <f t="shared" si="6"/>
        <v>0</v>
      </c>
      <c r="AC46">
        <f t="shared" si="7"/>
        <v>0</v>
      </c>
      <c r="AD46">
        <f t="shared" si="8"/>
        <v>0</v>
      </c>
      <c r="AE46">
        <f t="shared" si="9"/>
        <v>0</v>
      </c>
      <c r="AF46">
        <f t="shared" si="10"/>
        <v>0.52941176470588236</v>
      </c>
      <c r="AG46">
        <f t="shared" si="11"/>
        <v>0.21818181818181817</v>
      </c>
      <c r="AH46">
        <f t="shared" si="12"/>
        <v>1.111111111111111E-2</v>
      </c>
      <c r="AI46">
        <f t="shared" si="13"/>
        <v>0.48207885304659498</v>
      </c>
      <c r="AJ46">
        <f t="shared" si="14"/>
        <v>1.8518518518518517E-2</v>
      </c>
      <c r="AK46">
        <f t="shared" si="15"/>
        <v>0.99247440012019428</v>
      </c>
      <c r="AL46">
        <f t="shared" si="16"/>
        <v>0.95791790559012258</v>
      </c>
      <c r="AM46">
        <f t="shared" si="17"/>
        <v>0.94854720959315308</v>
      </c>
      <c r="AN46">
        <f t="shared" si="18"/>
        <v>0.32328624994944566</v>
      </c>
      <c r="AO46">
        <f t="shared" si="19"/>
        <v>0.54588459159872227</v>
      </c>
      <c r="AP46">
        <f t="shared" si="20"/>
        <v>0.19068551329312719</v>
      </c>
      <c r="AQ46">
        <f t="shared" si="21"/>
        <v>0.14617758323828298</v>
      </c>
      <c r="AR46">
        <f t="shared" si="22"/>
        <v>0.51579913537577204</v>
      </c>
      <c r="AS46">
        <f t="shared" si="22"/>
        <v>0.92090878540848753</v>
      </c>
      <c r="AT46">
        <f t="shared" si="22"/>
        <v>0.7818107943851923</v>
      </c>
      <c r="AU46">
        <f t="shared" si="23"/>
        <v>0.78181818181818186</v>
      </c>
      <c r="AV46">
        <f t="shared" si="24"/>
        <v>0.853822416761717</v>
      </c>
      <c r="AW46">
        <f>(AR46*Weights_Adap!$B$2)+(AS46*Weights_Adap!$B$3)+(AT46*Weights_Adap!$B$4)+(AA46*Weights_Adap!$B$5)+(Adaptive!AB46*Weights_Adap!$B$6)+(AC46*Weights_Adap!$B$7)+(AD46*Weights_Adap!$B$8)+(AE46*Weights_Adap!$B$9)+(AF46*Weights_Adap!$B$10)+(AU46*Weights_Adap!$B$11)+(AH46*Weights_Adap!$B$12)+(AI46*Weights_Adap!$B$13)+(AJ46*Weights_Adap!$B$14)+(AK46*Weights_Adap!$B$15)+(AL46*Weights_Adap!$B$16)+(AM46*Weights_Adap!$B$17)+(AN46*Weights_Adap!$B$18)+(AO46*Weights_Adap!$B$19)+(AP46*Weights_Adap!$B$20)+(AV46*Weights_Adap!$B$21)</f>
        <v>0.50495137754525121</v>
      </c>
      <c r="AX46" s="52">
        <f t="shared" si="25"/>
        <v>0.74718177469339475</v>
      </c>
      <c r="AY46">
        <f>(AR46*Weights_Adap!$C$2)+(AS46*Weights_Adap!$C$3)+(AT46*Weights_Adap!$C$4)+(AA46*Weights_Adap!$C$5)+(Adaptive!AB46*Weights_Adap!$C$6)+(AC46*Weights_Adap!$C$7)+(AD46*Weights_Adap!$C$8)+(AE46*Weights_Adap!$C$9)+(AF46*Weights_Adap!$C$10)+(AU46*Weights_Adap!$C$11)+(AH46*Weights_Adap!$C$12)+(AI46*Weights_Adap!$C$13)+(AJ46*Weights_Adap!$C$14)+(AK46*Weights_Adap!$C$15)+(AL46*Weights_Adap!$C$16)+(AM46*Weights_Adap!$C$17)+(AN46*Weights_Adap!$C$18)+(AO46*Weights_Adap!$C$19)+(AP46*Weights_Adap!$C$20)+(AV46*Weights_Adap!$C$21)</f>
        <v>0.51879267382713168</v>
      </c>
      <c r="AZ46" s="52">
        <f t="shared" si="26"/>
        <v>0.72138952774404042</v>
      </c>
    </row>
    <row r="47" spans="1:52">
      <c r="A47" t="s">
        <v>41</v>
      </c>
      <c r="B47" t="s">
        <v>2082</v>
      </c>
      <c r="C47">
        <f>VLOOKUP(A47,'2.1'!$B$23:$J$144,9,FALSE)</f>
        <v>27.446018893387315</v>
      </c>
      <c r="D47">
        <f>VLOOKUP(A47,'2.2'!$B$23:$J$144,9,FALSE)</f>
        <v>3.2107512370670261</v>
      </c>
      <c r="E47">
        <f>VLOOKUP(A47,'2.3'!$B$23:$J$144,9,FALSE)</f>
        <v>14.915092217723796</v>
      </c>
      <c r="F47" t="str">
        <f>VLOOKUP(A47,'2.4'!$B$23:$E$168,4,FALSE)</f>
        <v>&lt;1%</v>
      </c>
      <c r="G47" s="111">
        <f t="shared" si="1"/>
        <v>0.5</v>
      </c>
      <c r="H47">
        <f>VLOOKUP(A47,'2.5'!$B$23:$D$168,3,FALSE)</f>
        <v>0</v>
      </c>
      <c r="I47">
        <f>VLOOKUP(A47,'2.6'!$B$23:$D$168,3,FALSE)</f>
        <v>0</v>
      </c>
      <c r="J47" s="111">
        <f>VLOOKUP(A47,'2.7'!$B$23:$D$168,3,FALSE)</f>
        <v>0</v>
      </c>
      <c r="K47">
        <f>VLOOKUP(A47,'2.8'!$B$23:$D$168,3,FALSE)</f>
        <v>0</v>
      </c>
      <c r="L47">
        <f>VLOOKUP(A47,'2.9'!$B$23:$F$168,5,FALSE)</f>
        <v>31</v>
      </c>
      <c r="M47">
        <f>VLOOKUP(A47,'2.10'!$B$23:$H$168,7,FALSE)</f>
        <v>0.1</v>
      </c>
      <c r="N47">
        <f>VLOOKUP(A47,'2.11'!$B$23:$H$168,7,FALSE)</f>
        <v>4.2000000000000003E-2</v>
      </c>
      <c r="O47">
        <f>VLOOKUP(A47,'2.12'!$B$23:$D$168,3,FALSE)</f>
        <v>31.2</v>
      </c>
      <c r="P47">
        <f>VLOOKUP(A47,'2.13'!B68:D213,3,FALSE)</f>
        <v>0</v>
      </c>
      <c r="Q47">
        <f>VLOOKUP(A47,'2.14'!$B$23:$J$144,9,FALSE)</f>
        <v>97.299538911381006</v>
      </c>
      <c r="R47">
        <f>VLOOKUP(A47,'2.15'!$B$23:$J$144,9,FALSE)</f>
        <v>74.699167791273055</v>
      </c>
      <c r="S47">
        <f>VLOOKUP(A47,'2.16'!$B$23:$J$144,9,FALSE)</f>
        <v>93.92571974808817</v>
      </c>
      <c r="T47">
        <f>VLOOKUP(A47,'2.17'!$B$23:$J$144,9,FALSE)</f>
        <v>22.878711201079621</v>
      </c>
      <c r="U47">
        <f>VLOOKUP(A47,'2.18'!$B$23:$J$144,9,FALSE)</f>
        <v>29.064046333783178</v>
      </c>
      <c r="V47">
        <f>VLOOKUP(A47,'2.19'!$B$23:$J$144,9,FALSE)</f>
        <v>22.220816464237515</v>
      </c>
      <c r="W47">
        <f>VLOOKUP(A47,'2.20'!$B$23:$J$144,9,FALSE)</f>
        <v>0.72677687809266756</v>
      </c>
      <c r="X47">
        <f t="shared" si="2"/>
        <v>0.52916874318740847</v>
      </c>
      <c r="Y47">
        <f t="shared" si="3"/>
        <v>2.2344928980714381E-2</v>
      </c>
      <c r="Z47">
        <f t="shared" si="4"/>
        <v>0.23038657229545209</v>
      </c>
      <c r="AA47">
        <f t="shared" si="5"/>
        <v>0.5</v>
      </c>
      <c r="AB47">
        <f t="shared" si="6"/>
        <v>0</v>
      </c>
      <c r="AC47">
        <f t="shared" si="7"/>
        <v>0</v>
      </c>
      <c r="AD47">
        <f t="shared" si="8"/>
        <v>0</v>
      </c>
      <c r="AE47">
        <f t="shared" si="9"/>
        <v>0</v>
      </c>
      <c r="AF47">
        <f t="shared" si="10"/>
        <v>0.36470588235294116</v>
      </c>
      <c r="AG47">
        <f t="shared" si="11"/>
        <v>1.8181818181818182E-3</v>
      </c>
      <c r="AH47">
        <f t="shared" si="12"/>
        <v>0.15555555555555556</v>
      </c>
      <c r="AI47">
        <f t="shared" si="13"/>
        <v>0.55913978494623662</v>
      </c>
      <c r="AJ47">
        <f t="shared" si="14"/>
        <v>0</v>
      </c>
      <c r="AK47">
        <f t="shared" si="15"/>
        <v>0.97304394180620801</v>
      </c>
      <c r="AL47">
        <f t="shared" si="16"/>
        <v>0.97353065793964855</v>
      </c>
      <c r="AM47">
        <f t="shared" si="17"/>
        <v>0.77020367148397417</v>
      </c>
      <c r="AN47">
        <f t="shared" si="18"/>
        <v>0.27064832521968529</v>
      </c>
      <c r="AO47">
        <f t="shared" si="19"/>
        <v>0.45569155331989331</v>
      </c>
      <c r="AP47">
        <f t="shared" si="20"/>
        <v>0.24693055710489303</v>
      </c>
      <c r="AQ47">
        <f t="shared" si="21"/>
        <v>0.66381077954676115</v>
      </c>
      <c r="AR47">
        <f t="shared" si="22"/>
        <v>0.47083125681259153</v>
      </c>
      <c r="AS47">
        <f t="shared" si="22"/>
        <v>0.97765507101928562</v>
      </c>
      <c r="AT47">
        <f t="shared" si="22"/>
        <v>0.76961342770454788</v>
      </c>
      <c r="AU47">
        <f t="shared" si="23"/>
        <v>0.99818181818181817</v>
      </c>
      <c r="AV47">
        <f t="shared" si="24"/>
        <v>0.33618922045323885</v>
      </c>
      <c r="AW47">
        <f>(AR47*Weights_Adap!$B$2)+(AS47*Weights_Adap!$B$3)+(AT47*Weights_Adap!$B$4)+(AA47*Weights_Adap!$B$5)+(Adaptive!AB47*Weights_Adap!$B$6)+(AC47*Weights_Adap!$B$7)+(AD47*Weights_Adap!$B$8)+(AE47*Weights_Adap!$B$9)+(AF47*Weights_Adap!$B$10)+(AU47*Weights_Adap!$B$11)+(AH47*Weights_Adap!$B$12)+(AI47*Weights_Adap!$B$13)+(AJ47*Weights_Adap!$B$14)+(AK47*Weights_Adap!$B$15)+(AL47*Weights_Adap!$B$16)+(AM47*Weights_Adap!$B$17)+(AN47*Weights_Adap!$B$18)+(AO47*Weights_Adap!$B$19)+(AP47*Weights_Adap!$B$20)+(AV47*Weights_Adap!$B$21)</f>
        <v>0.48668274889972785</v>
      </c>
      <c r="AX47" s="52">
        <f t="shared" si="25"/>
        <v>0.69739434344561479</v>
      </c>
      <c r="AY47">
        <f>(AR47*Weights_Adap!$C$2)+(AS47*Weights_Adap!$C$3)+(AT47*Weights_Adap!$C$4)+(AA47*Weights_Adap!$C$5)+(Adaptive!AB47*Weights_Adap!$C$6)+(AC47*Weights_Adap!$C$7)+(AD47*Weights_Adap!$C$8)+(AE47*Weights_Adap!$C$9)+(AF47*Weights_Adap!$C$10)+(AU47*Weights_Adap!$C$11)+(AH47*Weights_Adap!$C$12)+(AI47*Weights_Adap!$C$13)+(AJ47*Weights_Adap!$C$14)+(AK47*Weights_Adap!$C$15)+(AL47*Weights_Adap!$C$16)+(AM47*Weights_Adap!$C$17)+(AN47*Weights_Adap!$C$18)+(AO47*Weights_Adap!$C$19)+(AP47*Weights_Adap!$C$20)+(AV47*Weights_Adap!$C$21)</f>
        <v>0.50828774248514785</v>
      </c>
      <c r="AZ47" s="52">
        <f t="shared" si="26"/>
        <v>0.69585736779430507</v>
      </c>
    </row>
    <row r="48" spans="1:52">
      <c r="A48" t="s">
        <v>85</v>
      </c>
      <c r="B48" t="s">
        <v>2092</v>
      </c>
      <c r="C48">
        <f>VLOOKUP(A48,'2.1'!$B$23:$J$144,9,FALSE)</f>
        <v>22.814757481940145</v>
      </c>
      <c r="D48">
        <f>VLOOKUP(A48,'2.2'!$B$23:$J$144,9,FALSE)</f>
        <v>10.54437564499484</v>
      </c>
      <c r="E48">
        <f>VLOOKUP(A48,'2.3'!$B$23:$J$144,9,FALSE)</f>
        <v>34.28018575851393</v>
      </c>
      <c r="F48" t="str">
        <f>VLOOKUP(A48,'2.4'!$B$23:$E$168,4,FALSE)</f>
        <v>&lt;1%</v>
      </c>
      <c r="G48" s="111">
        <f t="shared" si="1"/>
        <v>0.5</v>
      </c>
      <c r="H48">
        <f>VLOOKUP(A48,'2.5'!$B$23:$D$168,3,FALSE)</f>
        <v>0</v>
      </c>
      <c r="I48">
        <f>VLOOKUP(A48,'2.6'!$B$23:$D$168,3,FALSE)</f>
        <v>0</v>
      </c>
      <c r="J48" s="111">
        <f>VLOOKUP(A48,'2.7'!$B$23:$D$168,3,FALSE)</f>
        <v>0</v>
      </c>
      <c r="K48">
        <f>VLOOKUP(A48,'2.8'!$B$23:$D$168,3,FALSE)</f>
        <v>0</v>
      </c>
      <c r="L48">
        <f>VLOOKUP(A48,'2.9'!$B$23:$F$168,5,FALSE)</f>
        <v>16</v>
      </c>
      <c r="M48">
        <f>VLOOKUP(A48,'2.10'!$B$23:$H$168,7,FALSE)</f>
        <v>25</v>
      </c>
      <c r="N48">
        <f>VLOOKUP(A48,'2.11'!$B$23:$H$168,7,FALSE)</f>
        <v>0</v>
      </c>
      <c r="O48">
        <f>VLOOKUP(A48,'2.12'!$B$23:$D$168,3,FALSE)</f>
        <v>14.8</v>
      </c>
      <c r="P48">
        <f>VLOOKUP(A48,'2.13'!B69:D214,3,FALSE)</f>
        <v>0</v>
      </c>
      <c r="Q48">
        <f>VLOOKUP(A48,'2.14'!$B$23:$J$144,9,FALSE)</f>
        <v>21.813725490196077</v>
      </c>
      <c r="R48">
        <f>VLOOKUP(A48,'2.15'!$B$23:$J$144,9,FALSE)</f>
        <v>56.824045407636739</v>
      </c>
      <c r="S48">
        <f>VLOOKUP(A48,'2.16'!$B$23:$J$144,9,FALSE)</f>
        <v>96.179050567595453</v>
      </c>
      <c r="T48">
        <f>VLOOKUP(A48,'2.17'!$B$23:$J$144,9,FALSE)</f>
        <v>1.1816305469556243</v>
      </c>
      <c r="U48">
        <f>VLOOKUP(A48,'2.18'!$B$23:$J$144,9,FALSE)</f>
        <v>11.006191950464396</v>
      </c>
      <c r="V48">
        <f>VLOOKUP(A48,'2.19'!$B$23:$J$144,9,FALSE)</f>
        <v>5.2786377708978334</v>
      </c>
      <c r="W48">
        <f>VLOOKUP(A48,'2.20'!$B$23:$J$144,9,FALSE)</f>
        <v>0.26315789473684209</v>
      </c>
      <c r="X48">
        <f t="shared" si="2"/>
        <v>0.34435831705693243</v>
      </c>
      <c r="Y48">
        <f t="shared" si="3"/>
        <v>7.3382615947728602E-2</v>
      </c>
      <c r="Z48">
        <f t="shared" si="4"/>
        <v>0.61652052786257128</v>
      </c>
      <c r="AA48">
        <f t="shared" si="5"/>
        <v>0.5</v>
      </c>
      <c r="AB48">
        <f t="shared" si="6"/>
        <v>0</v>
      </c>
      <c r="AC48">
        <f t="shared" si="7"/>
        <v>0</v>
      </c>
      <c r="AD48">
        <f t="shared" si="8"/>
        <v>0</v>
      </c>
      <c r="AE48">
        <f t="shared" si="9"/>
        <v>0</v>
      </c>
      <c r="AF48">
        <f t="shared" si="10"/>
        <v>0.18823529411764706</v>
      </c>
      <c r="AG48">
        <f t="shared" si="11"/>
        <v>0.45454545454545453</v>
      </c>
      <c r="AH48">
        <f t="shared" si="12"/>
        <v>0</v>
      </c>
      <c r="AI48">
        <f t="shared" si="13"/>
        <v>0.26523297491039427</v>
      </c>
      <c r="AJ48">
        <f t="shared" si="14"/>
        <v>0</v>
      </c>
      <c r="AK48">
        <f t="shared" si="15"/>
        <v>0.11495476203348649</v>
      </c>
      <c r="AL48">
        <f t="shared" si="16"/>
        <v>0.71235388643447339</v>
      </c>
      <c r="AM48">
        <f t="shared" si="17"/>
        <v>0.88349864274529966</v>
      </c>
      <c r="AN48">
        <f t="shared" si="18"/>
        <v>5.1790964143056404E-3</v>
      </c>
      <c r="AO48">
        <f t="shared" si="19"/>
        <v>0.10347707076272682</v>
      </c>
      <c r="AP48">
        <f t="shared" si="20"/>
        <v>4.1158808886287375E-2</v>
      </c>
      <c r="AQ48">
        <f t="shared" si="21"/>
        <v>0.11215875106065278</v>
      </c>
      <c r="AR48">
        <f t="shared" si="22"/>
        <v>0.65564168294306757</v>
      </c>
      <c r="AS48">
        <f t="shared" si="22"/>
        <v>0.92661738405227134</v>
      </c>
      <c r="AT48">
        <f t="shared" si="22"/>
        <v>0.38347947213742872</v>
      </c>
      <c r="AU48">
        <f t="shared" si="23"/>
        <v>0.54545454545454541</v>
      </c>
      <c r="AV48">
        <f t="shared" si="24"/>
        <v>0.88784124893934724</v>
      </c>
      <c r="AW48">
        <f>(AR48*Weights_Adap!$B$2)+(AS48*Weights_Adap!$B$3)+(AT48*Weights_Adap!$B$4)+(AA48*Weights_Adap!$B$5)+(Adaptive!AB48*Weights_Adap!$B$6)+(AC48*Weights_Adap!$B$7)+(AD48*Weights_Adap!$B$8)+(AE48*Weights_Adap!$B$9)+(AF48*Weights_Adap!$B$10)+(AU48*Weights_Adap!$B$11)+(AH48*Weights_Adap!$B$12)+(AI48*Weights_Adap!$B$13)+(AJ48*Weights_Adap!$B$14)+(AK48*Weights_Adap!$B$15)+(AL48*Weights_Adap!$B$16)+(AM48*Weights_Adap!$B$17)+(AN48*Weights_Adap!$B$18)+(AO48*Weights_Adap!$B$19)+(AP48*Weights_Adap!$B$20)+(AV48*Weights_Adap!$B$21)</f>
        <v>0.33823701078904728</v>
      </c>
      <c r="AX48" s="52">
        <f t="shared" si="25"/>
        <v>0.29283568041632863</v>
      </c>
      <c r="AY48">
        <f>(AR48*Weights_Adap!$C$2)+(AS48*Weights_Adap!$C$3)+(AT48*Weights_Adap!$C$4)+(AA48*Weights_Adap!$C$5)+(Adaptive!AB48*Weights_Adap!$C$6)+(AC48*Weights_Adap!$C$7)+(AD48*Weights_Adap!$C$8)+(AE48*Weights_Adap!$C$9)+(AF48*Weights_Adap!$C$10)+(AU48*Weights_Adap!$C$11)+(AH48*Weights_Adap!$C$12)+(AI48*Weights_Adap!$C$13)+(AJ48*Weights_Adap!$C$14)+(AK48*Weights_Adap!$C$15)+(AL48*Weights_Adap!$C$16)+(AM48*Weights_Adap!$C$17)+(AN48*Weights_Adap!$C$18)+(AO48*Weights_Adap!$C$19)+(AP48*Weights_Adap!$C$20)+(AV48*Weights_Adap!$C$21)</f>
        <v>0.33640284389682074</v>
      </c>
      <c r="AZ48" s="52">
        <f t="shared" si="26"/>
        <v>0.27809236002487553</v>
      </c>
    </row>
    <row r="49" spans="1:52">
      <c r="A49" t="s">
        <v>144</v>
      </c>
      <c r="B49" t="s">
        <v>2093</v>
      </c>
      <c r="C49">
        <f>VLOOKUP(A49,'2.1'!$B$23:$J$144,9,FALSE)</f>
        <v>20.84592145015106</v>
      </c>
      <c r="D49">
        <f>VLOOKUP(A49,'2.2'!$B$23:$J$144,9,FALSE)</f>
        <v>5.7239965472593868</v>
      </c>
      <c r="E49">
        <f>VLOOKUP(A49,'2.3'!$B$23:$J$144,9,FALSE)</f>
        <v>32.065979715148899</v>
      </c>
      <c r="F49" t="str">
        <f>VLOOKUP(A49,'2.4'!$B$23:$E$168,4,FALSE)</f>
        <v>&lt;1%</v>
      </c>
      <c r="G49" s="111">
        <f t="shared" si="1"/>
        <v>0.5</v>
      </c>
      <c r="H49">
        <f>VLOOKUP(A49,'2.5'!$B$23:$D$168,3,FALSE)</f>
        <v>0</v>
      </c>
      <c r="I49">
        <f>VLOOKUP(A49,'2.6'!$B$23:$D$168,3,FALSE)</f>
        <v>0</v>
      </c>
      <c r="J49" s="111">
        <f>VLOOKUP(A49,'2.7'!$B$23:$D$168,3,FALSE)</f>
        <v>0</v>
      </c>
      <c r="K49">
        <f>VLOOKUP(A49,'2.8'!$B$23:$D$168,3,FALSE)</f>
        <v>1</v>
      </c>
      <c r="L49">
        <f>VLOOKUP(A49,'2.9'!$B$23:$F$168,5,FALSE)</f>
        <v>19</v>
      </c>
      <c r="M49">
        <f>VLOOKUP(A49,'2.10'!$B$23:$H$168,7,FALSE)</f>
        <v>12</v>
      </c>
      <c r="N49">
        <f>VLOOKUP(A49,'2.11'!$B$23:$H$168,7,FALSE)</f>
        <v>0</v>
      </c>
      <c r="O49">
        <f>VLOOKUP(A49,'2.12'!$B$23:$D$168,3,FALSE)</f>
        <v>19.8</v>
      </c>
      <c r="P49">
        <f>VLOOKUP(A49,'2.13'!B70:D215,3,FALSE)</f>
        <v>0</v>
      </c>
      <c r="Q49">
        <f>VLOOKUP(A49,'2.14'!$B$23:$J$144,9,FALSE)</f>
        <v>84.872680189900734</v>
      </c>
      <c r="R49">
        <f>VLOOKUP(A49,'2.15'!$B$23:$J$144,9,FALSE)</f>
        <v>66.474697885196377</v>
      </c>
      <c r="S49">
        <f>VLOOKUP(A49,'2.16'!$B$23:$J$144,9,FALSE)</f>
        <v>95.774438929650401</v>
      </c>
      <c r="T49">
        <f>VLOOKUP(A49,'2.17'!$B$23:$J$144,9,FALSE)</f>
        <v>3.6793267155804923</v>
      </c>
      <c r="U49">
        <f>VLOOKUP(A49,'2.18'!$B$23:$J$144,9,FALSE)</f>
        <v>11.15531937850669</v>
      </c>
      <c r="V49">
        <f>VLOOKUP(A49,'2.19'!$B$23:$J$144,9,FALSE)</f>
        <v>17.971784635304271</v>
      </c>
      <c r="W49">
        <f>VLOOKUP(A49,'2.20'!$B$23:$J$144,9,FALSE)</f>
        <v>0.65817867932671559</v>
      </c>
      <c r="X49">
        <f t="shared" si="2"/>
        <v>0.26579194092523462</v>
      </c>
      <c r="Y49">
        <f t="shared" si="3"/>
        <v>3.9835629387221599E-2</v>
      </c>
      <c r="Z49">
        <f t="shared" si="4"/>
        <v>0.57236994650006701</v>
      </c>
      <c r="AA49">
        <f t="shared" si="5"/>
        <v>0.5</v>
      </c>
      <c r="AB49">
        <f t="shared" si="6"/>
        <v>0</v>
      </c>
      <c r="AC49">
        <f t="shared" si="7"/>
        <v>0</v>
      </c>
      <c r="AD49">
        <f t="shared" si="8"/>
        <v>0</v>
      </c>
      <c r="AE49">
        <f t="shared" si="9"/>
        <v>1</v>
      </c>
      <c r="AF49">
        <f t="shared" si="10"/>
        <v>0.22352941176470589</v>
      </c>
      <c r="AG49">
        <f t="shared" si="11"/>
        <v>0.21818181818181817</v>
      </c>
      <c r="AH49">
        <f t="shared" si="12"/>
        <v>0</v>
      </c>
      <c r="AI49">
        <f t="shared" si="13"/>
        <v>0.35483870967741937</v>
      </c>
      <c r="AJ49">
        <f t="shared" si="14"/>
        <v>0</v>
      </c>
      <c r="AK49">
        <f t="shared" si="15"/>
        <v>0.83178093457107838</v>
      </c>
      <c r="AL49">
        <f t="shared" si="16"/>
        <v>0.85336138293781749</v>
      </c>
      <c r="AM49">
        <f t="shared" si="17"/>
        <v>0.86315521891417035</v>
      </c>
      <c r="AN49">
        <f t="shared" si="18"/>
        <v>3.5739036078306752E-2</v>
      </c>
      <c r="AO49">
        <f t="shared" si="19"/>
        <v>0.10638576848439622</v>
      </c>
      <c r="AP49">
        <f t="shared" si="20"/>
        <v>0.19532381139043481</v>
      </c>
      <c r="AQ49">
        <f t="shared" si="21"/>
        <v>0.58218699609894908</v>
      </c>
      <c r="AR49">
        <f t="shared" si="22"/>
        <v>0.73420805907476538</v>
      </c>
      <c r="AS49">
        <f t="shared" si="22"/>
        <v>0.96016437061277837</v>
      </c>
      <c r="AT49">
        <f t="shared" si="22"/>
        <v>0.42763005349993299</v>
      </c>
      <c r="AU49">
        <f t="shared" si="23"/>
        <v>0.78181818181818186</v>
      </c>
      <c r="AV49">
        <f t="shared" si="24"/>
        <v>0.41781300390105092</v>
      </c>
      <c r="AW49">
        <f>(AR49*Weights_Adap!$B$2)+(AS49*Weights_Adap!$B$3)+(AT49*Weights_Adap!$B$4)+(AA49*Weights_Adap!$B$5)+(Adaptive!AB49*Weights_Adap!$B$6)+(AC49*Weights_Adap!$B$7)+(AD49*Weights_Adap!$B$8)+(AE49*Weights_Adap!$B$9)+(AF49*Weights_Adap!$B$10)+(AU49*Weights_Adap!$B$11)+(AH49*Weights_Adap!$B$12)+(AI49*Weights_Adap!$B$13)+(AJ49*Weights_Adap!$B$14)+(AK49*Weights_Adap!$B$15)+(AL49*Weights_Adap!$B$16)+(AM49*Weights_Adap!$B$17)+(AN49*Weights_Adap!$B$18)+(AO49*Weights_Adap!$B$19)+(AP49*Weights_Adap!$B$20)+(AV49*Weights_Adap!$B$21)</f>
        <v>0.40920222412522134</v>
      </c>
      <c r="AX49" s="52">
        <f t="shared" si="25"/>
        <v>0.48623693392665096</v>
      </c>
      <c r="AY49">
        <f>(AR49*Weights_Adap!$C$2)+(AS49*Weights_Adap!$C$3)+(AT49*Weights_Adap!$C$4)+(AA49*Weights_Adap!$C$5)+(Adaptive!AB49*Weights_Adap!$C$6)+(AC49*Weights_Adap!$C$7)+(AD49*Weights_Adap!$C$8)+(AE49*Weights_Adap!$C$9)+(AF49*Weights_Adap!$C$10)+(AU49*Weights_Adap!$C$11)+(AH49*Weights_Adap!$C$12)+(AI49*Weights_Adap!$C$13)+(AJ49*Weights_Adap!$C$14)+(AK49*Weights_Adap!$C$15)+(AL49*Weights_Adap!$C$16)+(AM49*Weights_Adap!$C$17)+(AN49*Weights_Adap!$C$18)+(AO49*Weights_Adap!$C$19)+(AP49*Weights_Adap!$C$20)+(AV49*Weights_Adap!$C$21)</f>
        <v>0.416936918063877</v>
      </c>
      <c r="AZ49" s="52">
        <f t="shared" si="26"/>
        <v>0.47382984712479753</v>
      </c>
    </row>
    <row r="50" spans="1:52">
      <c r="A50" t="s">
        <v>145</v>
      </c>
      <c r="B50" t="s">
        <v>2094</v>
      </c>
      <c r="C50">
        <f>VLOOKUP(A50,'2.1'!$B$23:$J$144,9,FALSE)</f>
        <v>17.732507759449199</v>
      </c>
      <c r="D50">
        <f>VLOOKUP(A50,'2.2'!$B$23:$J$144,9,FALSE)</f>
        <v>4.4209166390950196</v>
      </c>
      <c r="E50">
        <f>VLOOKUP(A50,'2.3'!$B$23:$J$144,9,FALSE)</f>
        <v>37.521072615840303</v>
      </c>
      <c r="F50" t="str">
        <f>VLOOKUP(A50,'2.4'!$B$23:$E$168,4,FALSE)</f>
        <v>&lt;1%</v>
      </c>
      <c r="G50" s="111">
        <f t="shared" si="1"/>
        <v>0.5</v>
      </c>
      <c r="H50">
        <f>VLOOKUP(A50,'2.5'!$B$23:$D$168,3,FALSE)</f>
        <v>0</v>
      </c>
      <c r="I50">
        <f>VLOOKUP(A50,'2.6'!$B$23:$D$168,3,FALSE)</f>
        <v>0</v>
      </c>
      <c r="J50" s="111">
        <f>VLOOKUP(A50,'2.7'!$B$23:$D$168,3,FALSE)</f>
        <v>0</v>
      </c>
      <c r="K50">
        <f>VLOOKUP(A50,'2.8'!$B$23:$D$168,3,FALSE)</f>
        <v>1</v>
      </c>
      <c r="L50">
        <f>VLOOKUP(A50,'2.9'!$B$23:$F$168,5,FALSE)</f>
        <v>15</v>
      </c>
      <c r="M50">
        <f>VLOOKUP(A50,'2.10'!$B$23:$H$168,7,FALSE)</f>
        <v>12</v>
      </c>
      <c r="N50">
        <f>VLOOKUP(A50,'2.11'!$B$23:$H$168,7,FALSE)</f>
        <v>0</v>
      </c>
      <c r="O50">
        <f>VLOOKUP(A50,'2.12'!$B$23:$D$168,3,FALSE)</f>
        <v>21.6</v>
      </c>
      <c r="P50">
        <f>VLOOKUP(A50,'2.13'!B71:D216,3,FALSE)</f>
        <v>0</v>
      </c>
      <c r="Q50">
        <f>VLOOKUP(A50,'2.14'!$B$23:$J$144,9,FALSE)</f>
        <v>80.517086543460792</v>
      </c>
      <c r="R50">
        <f>VLOOKUP(A50,'2.15'!$B$23:$J$144,9,FALSE)</f>
        <v>65.669360810448865</v>
      </c>
      <c r="S50">
        <f>VLOOKUP(A50,'2.16'!$B$23:$J$144,9,FALSE)</f>
        <v>93.748326007152869</v>
      </c>
      <c r="T50">
        <f>VLOOKUP(A50,'2.17'!$B$23:$J$144,9,FALSE)</f>
        <v>1.3974886168486396</v>
      </c>
      <c r="U50">
        <f>VLOOKUP(A50,'2.18'!$B$23:$J$144,9,FALSE)</f>
        <v>11.75812575822029</v>
      </c>
      <c r="V50">
        <f>VLOOKUP(A50,'2.19'!$B$23:$J$144,9,FALSE)</f>
        <v>13.878779285027809</v>
      </c>
      <c r="W50">
        <f>VLOOKUP(A50,'2.20'!$B$23:$J$144,9,FALSE)</f>
        <v>0.59082100486836509</v>
      </c>
      <c r="X50">
        <f t="shared" si="2"/>
        <v>0.14155120826504305</v>
      </c>
      <c r="Y50">
        <f t="shared" si="3"/>
        <v>3.0766964188877935E-2</v>
      </c>
      <c r="Z50">
        <f t="shared" si="4"/>
        <v>0.68114280604206834</v>
      </c>
      <c r="AA50">
        <f t="shared" si="5"/>
        <v>0.5</v>
      </c>
      <c r="AB50">
        <f t="shared" si="6"/>
        <v>0</v>
      </c>
      <c r="AC50">
        <f t="shared" si="7"/>
        <v>0</v>
      </c>
      <c r="AD50">
        <f t="shared" si="8"/>
        <v>0</v>
      </c>
      <c r="AE50">
        <f t="shared" si="9"/>
        <v>1</v>
      </c>
      <c r="AF50">
        <f t="shared" si="10"/>
        <v>0.17647058823529413</v>
      </c>
      <c r="AG50">
        <f t="shared" si="11"/>
        <v>0.21818181818181817</v>
      </c>
      <c r="AH50">
        <f t="shared" si="12"/>
        <v>0</v>
      </c>
      <c r="AI50">
        <f t="shared" si="13"/>
        <v>0.38709677419354843</v>
      </c>
      <c r="AJ50">
        <f t="shared" si="14"/>
        <v>0</v>
      </c>
      <c r="AK50">
        <f t="shared" si="15"/>
        <v>0.78226848169939733</v>
      </c>
      <c r="AL50">
        <f t="shared" si="16"/>
        <v>0.84159445163285884</v>
      </c>
      <c r="AM50">
        <f t="shared" si="17"/>
        <v>0.76128451118704155</v>
      </c>
      <c r="AN50">
        <f t="shared" si="18"/>
        <v>7.8201740901184327E-3</v>
      </c>
      <c r="AO50">
        <f t="shared" si="19"/>
        <v>0.11814337448819232</v>
      </c>
      <c r="AP50">
        <f t="shared" si="20"/>
        <v>0.1456120900328039</v>
      </c>
      <c r="AQ50">
        <f t="shared" si="21"/>
        <v>0.50203929058418728</v>
      </c>
      <c r="AR50">
        <f t="shared" si="22"/>
        <v>0.85844879173495692</v>
      </c>
      <c r="AS50">
        <f t="shared" si="22"/>
        <v>0.96923303581112208</v>
      </c>
      <c r="AT50">
        <f t="shared" si="22"/>
        <v>0.31885719395793166</v>
      </c>
      <c r="AU50">
        <f t="shared" si="23"/>
        <v>0.78181818181818186</v>
      </c>
      <c r="AV50">
        <f t="shared" si="24"/>
        <v>0.49796070941581272</v>
      </c>
      <c r="AW50">
        <f>(AR50*Weights_Adap!$B$2)+(AS50*Weights_Adap!$B$3)+(AT50*Weights_Adap!$B$4)+(AA50*Weights_Adap!$B$5)+(Adaptive!AB50*Weights_Adap!$B$6)+(AC50*Weights_Adap!$B$7)+(AD50*Weights_Adap!$B$8)+(AE50*Weights_Adap!$B$9)+(AF50*Weights_Adap!$B$10)+(AU50*Weights_Adap!$B$11)+(AH50*Weights_Adap!$B$12)+(AI50*Weights_Adap!$B$13)+(AJ50*Weights_Adap!$B$14)+(AK50*Weights_Adap!$B$15)+(AL50*Weights_Adap!$B$16)+(AM50*Weights_Adap!$B$17)+(AN50*Weights_Adap!$B$18)+(AO50*Weights_Adap!$B$19)+(AP50*Weights_Adap!$B$20)+(AV50*Weights_Adap!$B$21)</f>
        <v>0.40147231813365347</v>
      </c>
      <c r="AX50" s="52">
        <f t="shared" si="25"/>
        <v>0.46517064753074822</v>
      </c>
      <c r="AY50">
        <f>(AR50*Weights_Adap!$C$2)+(AS50*Weights_Adap!$C$3)+(AT50*Weights_Adap!$C$4)+(AA50*Weights_Adap!$C$5)+(Adaptive!AB50*Weights_Adap!$C$6)+(AC50*Weights_Adap!$C$7)+(AD50*Weights_Adap!$C$8)+(AE50*Weights_Adap!$C$9)+(AF50*Weights_Adap!$C$10)+(AU50*Weights_Adap!$C$11)+(AH50*Weights_Adap!$C$12)+(AI50*Weights_Adap!$C$13)+(AJ50*Weights_Adap!$C$14)+(AK50*Weights_Adap!$C$15)+(AL50*Weights_Adap!$C$16)+(AM50*Weights_Adap!$C$17)+(AN50*Weights_Adap!$C$18)+(AO50*Weights_Adap!$C$19)+(AP50*Weights_Adap!$C$20)+(AV50*Weights_Adap!$C$21)</f>
        <v>0.4132011705923837</v>
      </c>
      <c r="AZ50" s="52">
        <f t="shared" si="26"/>
        <v>0.4647501398074555</v>
      </c>
    </row>
    <row r="51" spans="1:52">
      <c r="A51" t="s">
        <v>160</v>
      </c>
      <c r="B51" t="s">
        <v>2095</v>
      </c>
      <c r="C51">
        <f>C48</f>
        <v>22.814757481940145</v>
      </c>
      <c r="D51">
        <f>D48</f>
        <v>10.54437564499484</v>
      </c>
      <c r="E51">
        <f>E48</f>
        <v>34.28018575851393</v>
      </c>
      <c r="F51">
        <f>VLOOKUP(A51,'2.4'!$B$23:$E$168,4,FALSE)</f>
        <v>0</v>
      </c>
      <c r="G51" s="111">
        <f t="shared" si="1"/>
        <v>0</v>
      </c>
      <c r="H51">
        <f>VLOOKUP(A51,'2.5'!$B$23:$D$168,3,FALSE)</f>
        <v>0</v>
      </c>
      <c r="I51">
        <f>VLOOKUP(A51,'2.6'!$B$23:$D$168,3,FALSE)</f>
        <v>0</v>
      </c>
      <c r="J51" s="111">
        <f>VLOOKUP(A51,'2.7'!$B$23:$D$168,3,FALSE)</f>
        <v>0</v>
      </c>
      <c r="K51">
        <f>VLOOKUP(A51,'2.8'!$B$23:$D$168,3,FALSE)</f>
        <v>0</v>
      </c>
      <c r="L51">
        <f>VLOOKUP(A51,'2.9'!$B$23:$F$168,5,FALSE)</f>
        <v>7</v>
      </c>
      <c r="M51">
        <f>VLOOKUP(A51,'2.10'!$B$23:$H$168,7,FALSE)</f>
        <v>0</v>
      </c>
      <c r="N51">
        <f>VLOOKUP(A51,'2.11'!$B$23:$H$168,7,FALSE)</f>
        <v>0</v>
      </c>
      <c r="O51">
        <f>VLOOKUP(A51,'2.12'!$B$23:$D$168,3,FALSE)</f>
        <v>0</v>
      </c>
      <c r="P51">
        <f>VLOOKUP(A51,'2.13'!B72:D217,3,FALSE)</f>
        <v>0</v>
      </c>
      <c r="Q51">
        <f t="shared" ref="Q51:W51" si="33">Q48</f>
        <v>21.813725490196077</v>
      </c>
      <c r="R51">
        <f t="shared" si="33"/>
        <v>56.824045407636739</v>
      </c>
      <c r="S51">
        <f t="shared" si="33"/>
        <v>96.179050567595453</v>
      </c>
      <c r="T51">
        <f t="shared" si="33"/>
        <v>1.1816305469556243</v>
      </c>
      <c r="U51">
        <f t="shared" si="33"/>
        <v>11.006191950464396</v>
      </c>
      <c r="V51">
        <f t="shared" si="33"/>
        <v>5.2786377708978334</v>
      </c>
      <c r="W51">
        <f t="shared" si="33"/>
        <v>0.26315789473684209</v>
      </c>
      <c r="X51">
        <f t="shared" si="2"/>
        <v>0.34435831705693243</v>
      </c>
      <c r="Y51">
        <f t="shared" si="3"/>
        <v>7.3382615947728602E-2</v>
      </c>
      <c r="Z51">
        <f t="shared" si="4"/>
        <v>0.61652052786257128</v>
      </c>
      <c r="AA51">
        <f t="shared" si="5"/>
        <v>0</v>
      </c>
      <c r="AB51">
        <f t="shared" si="6"/>
        <v>0</v>
      </c>
      <c r="AC51">
        <f t="shared" si="7"/>
        <v>0</v>
      </c>
      <c r="AD51">
        <f t="shared" si="8"/>
        <v>0</v>
      </c>
      <c r="AE51">
        <f t="shared" si="9"/>
        <v>0</v>
      </c>
      <c r="AF51">
        <f t="shared" si="10"/>
        <v>8.2352941176470587E-2</v>
      </c>
      <c r="AG51">
        <f t="shared" si="11"/>
        <v>0</v>
      </c>
      <c r="AH51">
        <f t="shared" si="12"/>
        <v>0</v>
      </c>
      <c r="AI51">
        <f t="shared" si="13"/>
        <v>0</v>
      </c>
      <c r="AJ51">
        <f t="shared" si="14"/>
        <v>0</v>
      </c>
      <c r="AK51">
        <f t="shared" si="15"/>
        <v>0.11495476203348649</v>
      </c>
      <c r="AL51">
        <f t="shared" si="16"/>
        <v>0.71235388643447339</v>
      </c>
      <c r="AM51">
        <f t="shared" si="17"/>
        <v>0.88349864274529966</v>
      </c>
      <c r="AN51">
        <f t="shared" si="18"/>
        <v>5.1790964143056404E-3</v>
      </c>
      <c r="AO51">
        <f t="shared" si="19"/>
        <v>0.10347707076272682</v>
      </c>
      <c r="AP51">
        <f t="shared" si="20"/>
        <v>4.1158808886287375E-2</v>
      </c>
      <c r="AQ51">
        <f t="shared" si="21"/>
        <v>0.11215875106065278</v>
      </c>
      <c r="AR51">
        <f t="shared" si="22"/>
        <v>0.65564168294306757</v>
      </c>
      <c r="AS51">
        <f t="shared" si="22"/>
        <v>0.92661738405227134</v>
      </c>
      <c r="AT51">
        <f t="shared" si="22"/>
        <v>0.38347947213742872</v>
      </c>
      <c r="AU51">
        <f t="shared" si="23"/>
        <v>1</v>
      </c>
      <c r="AV51">
        <f t="shared" si="24"/>
        <v>0.88784124893934724</v>
      </c>
      <c r="AW51">
        <f>(AR51*Weights_Adap!$B$2)+(AS51*Weights_Adap!$B$3)+(AT51*Weights_Adap!$B$4)+(AA51*Weights_Adap!$B$5)+(Adaptive!AB51*Weights_Adap!$B$6)+(AC51*Weights_Adap!$B$7)+(AD51*Weights_Adap!$B$8)+(AE51*Weights_Adap!$B$9)+(AF51*Weights_Adap!$B$10)+(AU51*Weights_Adap!$B$11)+(AH51*Weights_Adap!$B$12)+(AI51*Weights_Adap!$B$13)+(AJ51*Weights_Adap!$B$14)+(AK51*Weights_Adap!$B$15)+(AL51*Weights_Adap!$B$16)+(AM51*Weights_Adap!$B$17)+(AN51*Weights_Adap!$B$18)+(AO51*Weights_Adap!$B$19)+(AP51*Weights_Adap!$B$20)+(AV51*Weights_Adap!$B$21)</f>
        <v>0.31698931341477488</v>
      </c>
      <c r="AX51" s="52">
        <f t="shared" si="25"/>
        <v>0.23492940333764673</v>
      </c>
      <c r="AY51">
        <f>(AR51*Weights_Adap!$C$2)+(AS51*Weights_Adap!$C$3)+(AT51*Weights_Adap!$C$4)+(AA51*Weights_Adap!$C$5)+(Adaptive!AB51*Weights_Adap!$C$6)+(AC51*Weights_Adap!$C$7)+(AD51*Weights_Adap!$C$8)+(AE51*Weights_Adap!$C$9)+(AF51*Weights_Adap!$C$10)+(AU51*Weights_Adap!$C$11)+(AH51*Weights_Adap!$C$12)+(AI51*Weights_Adap!$C$13)+(AJ51*Weights_Adap!$C$14)+(AK51*Weights_Adap!$C$15)+(AL51*Weights_Adap!$C$16)+(AM51*Weights_Adap!$C$17)+(AN51*Weights_Adap!$C$18)+(AO51*Weights_Adap!$C$19)+(AP51*Weights_Adap!$C$20)+(AV51*Weights_Adap!$C$21)</f>
        <v>0.31258486054985407</v>
      </c>
      <c r="AZ51" s="52">
        <f t="shared" si="26"/>
        <v>0.22020292308353503</v>
      </c>
    </row>
    <row r="52" spans="1:52">
      <c r="A52" t="s">
        <v>42</v>
      </c>
      <c r="B52" t="s">
        <v>2096</v>
      </c>
      <c r="C52">
        <f>VLOOKUP(A52,'2.1'!$B$23:$J$144,9,FALSE)</f>
        <v>22.693478369342849</v>
      </c>
      <c r="D52">
        <f>VLOOKUP(A52,'2.2'!$B$23:$J$144,9,FALSE)</f>
        <v>9.3258819420188619</v>
      </c>
      <c r="E52">
        <f>VLOOKUP(A52,'2.3'!$B$23:$J$144,9,FALSE)</f>
        <v>28.945661394142007</v>
      </c>
      <c r="F52" t="str">
        <f>VLOOKUP(A52,'2.4'!$B$23:$E$168,4,FALSE)</f>
        <v>&lt;1%</v>
      </c>
      <c r="G52" s="111">
        <f t="shared" si="1"/>
        <v>0.5</v>
      </c>
      <c r="H52">
        <f>VLOOKUP(A52,'2.5'!$B$23:$D$168,3,FALSE)</f>
        <v>0</v>
      </c>
      <c r="I52">
        <f>VLOOKUP(A52,'2.6'!$B$23:$D$168,3,FALSE)</f>
        <v>0</v>
      </c>
      <c r="J52" s="111">
        <f>VLOOKUP(A52,'2.7'!$B$23:$D$168,3,FALSE)</f>
        <v>0</v>
      </c>
      <c r="K52">
        <f>VLOOKUP(A52,'2.8'!$B$23:$D$168,3,FALSE)</f>
        <v>0</v>
      </c>
      <c r="L52">
        <f>VLOOKUP(A52,'2.9'!$B$23:$F$168,5,FALSE)</f>
        <v>14</v>
      </c>
      <c r="M52">
        <f>VLOOKUP(A52,'2.10'!$B$23:$H$168,7,FALSE)</f>
        <v>0.1</v>
      </c>
      <c r="N52">
        <f>VLOOKUP(A52,'2.11'!$B$23:$H$168,7,FALSE)</f>
        <v>4.4999999999999998E-2</v>
      </c>
      <c r="O52">
        <f>VLOOKUP(A52,'2.12'!$B$23:$D$168,3,FALSE)</f>
        <v>41</v>
      </c>
      <c r="P52">
        <f>VLOOKUP(A52,'2.13'!B73:D218,3,FALSE)</f>
        <v>0</v>
      </c>
      <c r="Q52">
        <f>VLOOKUP(A52,'2.14'!$B$23:$J$144,9,FALSE)</f>
        <v>79.696621925053634</v>
      </c>
      <c r="R52">
        <f>VLOOKUP(A52,'2.15'!$B$23:$J$144,9,FALSE)</f>
        <v>62.761339254528217</v>
      </c>
      <c r="S52">
        <f>VLOOKUP(A52,'2.16'!$B$23:$J$144,9,FALSE)</f>
        <v>79.167706202285316</v>
      </c>
      <c r="T52">
        <f>VLOOKUP(A52,'2.17'!$B$23:$J$144,9,FALSE)</f>
        <v>19.011027393842621</v>
      </c>
      <c r="U52">
        <f>VLOOKUP(A52,'2.18'!$B$23:$J$144,9,FALSE)</f>
        <v>19.185669377775561</v>
      </c>
      <c r="V52">
        <f>VLOOKUP(A52,'2.19'!$B$23:$J$144,9,FALSE)</f>
        <v>13.706900853250836</v>
      </c>
      <c r="W52">
        <f>VLOOKUP(A52,'2.20'!$B$23:$J$144,9,FALSE)</f>
        <v>0.6137418292500374</v>
      </c>
      <c r="X52">
        <f t="shared" si="2"/>
        <v>0.33951867565287952</v>
      </c>
      <c r="Y52">
        <f t="shared" si="3"/>
        <v>6.4902620692375984E-2</v>
      </c>
      <c r="Z52">
        <f t="shared" si="4"/>
        <v>0.51015176751833091</v>
      </c>
      <c r="AA52">
        <f t="shared" si="5"/>
        <v>0.5</v>
      </c>
      <c r="AB52">
        <f t="shared" si="6"/>
        <v>0</v>
      </c>
      <c r="AC52">
        <f t="shared" si="7"/>
        <v>0</v>
      </c>
      <c r="AD52">
        <f t="shared" si="8"/>
        <v>0</v>
      </c>
      <c r="AE52">
        <f t="shared" si="9"/>
        <v>0</v>
      </c>
      <c r="AF52">
        <f t="shared" si="10"/>
        <v>0.16470588235294117</v>
      </c>
      <c r="AG52">
        <f t="shared" si="11"/>
        <v>1.8181818181818182E-3</v>
      </c>
      <c r="AH52">
        <f t="shared" si="12"/>
        <v>0.16666666666666666</v>
      </c>
      <c r="AI52">
        <f t="shared" si="13"/>
        <v>0.73476702508960579</v>
      </c>
      <c r="AJ52">
        <f t="shared" si="14"/>
        <v>0</v>
      </c>
      <c r="AK52">
        <f t="shared" si="15"/>
        <v>0.77294180454599259</v>
      </c>
      <c r="AL52">
        <f t="shared" si="16"/>
        <v>0.79910480232348691</v>
      </c>
      <c r="AM52" s="52">
        <f t="shared" si="17"/>
        <v>2.8187139303585951E-2</v>
      </c>
      <c r="AN52">
        <f t="shared" si="18"/>
        <v>0.22332624286502045</v>
      </c>
      <c r="AO52">
        <f t="shared" si="19"/>
        <v>0.26301598100611256</v>
      </c>
      <c r="AP52">
        <f t="shared" si="20"/>
        <v>0.14352453529571899</v>
      </c>
      <c r="AQ52">
        <f t="shared" si="21"/>
        <v>0.52931237412619336</v>
      </c>
      <c r="AR52">
        <f t="shared" si="22"/>
        <v>0.66048132434712048</v>
      </c>
      <c r="AS52">
        <f t="shared" si="22"/>
        <v>0.93509737930762404</v>
      </c>
      <c r="AT52">
        <f t="shared" si="22"/>
        <v>0.48984823248166909</v>
      </c>
      <c r="AU52">
        <f t="shared" si="23"/>
        <v>0.99818181818181817</v>
      </c>
      <c r="AV52">
        <f t="shared" si="24"/>
        <v>0.47068762587380664</v>
      </c>
      <c r="AW52">
        <f>(AR52*Weights_Adap!$B$2)+(AS52*Weights_Adap!$B$3)+(AT52*Weights_Adap!$B$4)+(AA52*Weights_Adap!$B$5)+(Adaptive!AB52*Weights_Adap!$B$6)+(AC52*Weights_Adap!$B$7)+(AD52*Weights_Adap!$B$8)+(AE52*Weights_Adap!$B$9)+(AF52*Weights_Adap!$B$10)+(AU52*Weights_Adap!$B$11)+(AH52*Weights_Adap!$B$12)+(AI52*Weights_Adap!$B$13)+(AJ52*Weights_Adap!$B$14)+(AK52*Weights_Adap!$B$15)+(AL52*Weights_Adap!$B$16)+(AM52*Weights_Adap!$B$17)+(AN52*Weights_Adap!$B$18)+(AO52*Weights_Adap!$B$19)+(AP52*Weights_Adap!$B$20)+(AV52*Weights_Adap!$B$21)</f>
        <v>0.41468313755026109</v>
      </c>
      <c r="AX52" s="52">
        <f t="shared" si="25"/>
        <v>0.50117404856284276</v>
      </c>
      <c r="AY52">
        <f>(AR52*Weights_Adap!$C$2)+(AS52*Weights_Adap!$C$3)+(AT52*Weights_Adap!$C$4)+(AA52*Weights_Adap!$C$5)+(Adaptive!AB52*Weights_Adap!$C$6)+(AC52*Weights_Adap!$C$7)+(AD52*Weights_Adap!$C$8)+(AE52*Weights_Adap!$C$9)+(AF52*Weights_Adap!$C$10)+(AU52*Weights_Adap!$C$11)+(AH52*Weights_Adap!$C$12)+(AI52*Weights_Adap!$C$13)+(AJ52*Weights_Adap!$C$14)+(AK52*Weights_Adap!$C$15)+(AL52*Weights_Adap!$C$16)+(AM52*Weights_Adap!$C$17)+(AN52*Weights_Adap!$C$18)+(AO52*Weights_Adap!$C$19)+(AP52*Weights_Adap!$C$20)+(AV52*Weights_Adap!$C$21)</f>
        <v>0.4634825264811675</v>
      </c>
      <c r="AZ52" s="52">
        <f t="shared" si="26"/>
        <v>0.58695861307098007</v>
      </c>
    </row>
    <row r="53" spans="1:52">
      <c r="A53" t="s">
        <v>95</v>
      </c>
      <c r="B53" t="s">
        <v>2097</v>
      </c>
      <c r="C53">
        <f>VLOOKUP(A53,'2.1'!$B$23:$J$144,9,FALSE)</f>
        <v>17.579908675799086</v>
      </c>
      <c r="D53">
        <f>VLOOKUP(A53,'2.2'!$B$23:$J$144,9,FALSE)</f>
        <v>13.670673748951637</v>
      </c>
      <c r="E53">
        <f>VLOOKUP(A53,'2.3'!$B$23:$J$144,9,FALSE)</f>
        <v>36.688099897493245</v>
      </c>
      <c r="F53" t="str">
        <f>VLOOKUP(A53,'2.4'!$B$23:$E$168,4,FALSE)</f>
        <v>&lt;1%</v>
      </c>
      <c r="G53" s="111">
        <f t="shared" si="1"/>
        <v>0.5</v>
      </c>
      <c r="H53">
        <f>VLOOKUP(A53,'2.5'!$B$23:$D$168,3,FALSE)</f>
        <v>0</v>
      </c>
      <c r="I53">
        <f>VLOOKUP(A53,'2.6'!$B$23:$D$168,3,FALSE)</f>
        <v>0</v>
      </c>
      <c r="J53" s="111">
        <f>VLOOKUP(A53,'2.7'!$B$23:$D$168,3,FALSE)</f>
        <v>0</v>
      </c>
      <c r="K53">
        <f>VLOOKUP(A53,'2.8'!$B$23:$D$168,3,FALSE)</f>
        <v>0</v>
      </c>
      <c r="L53">
        <f>VLOOKUP(A53,'2.9'!$B$23:$F$168,5,FALSE)</f>
        <v>13</v>
      </c>
      <c r="M53">
        <f>VLOOKUP(A53,'2.10'!$B$23:$H$168,7,FALSE)</f>
        <v>25</v>
      </c>
      <c r="N53">
        <f>VLOOKUP(A53,'2.11'!$B$23:$H$168,7,FALSE)</f>
        <v>0</v>
      </c>
      <c r="O53">
        <f>VLOOKUP(A53,'2.12'!$B$23:$D$168,3,FALSE)</f>
        <v>16.100000000000001</v>
      </c>
      <c r="P53">
        <f>VLOOKUP(A53,'2.13'!B74:D219,3,FALSE)</f>
        <v>0</v>
      </c>
      <c r="Q53">
        <f>VLOOKUP(A53,'2.14'!$B$23:$J$144,9,FALSE)</f>
        <v>65.755754356537139</v>
      </c>
      <c r="R53">
        <f>VLOOKUP(A53,'2.15'!$B$23:$J$144,9,FALSE)</f>
        <v>60.725934209300156</v>
      </c>
      <c r="S53">
        <f>VLOOKUP(A53,'2.16'!$B$23:$J$144,9,FALSE)</f>
        <v>87.084148727984342</v>
      </c>
      <c r="T53">
        <f>VLOOKUP(A53,'2.17'!$B$23:$J$144,9,FALSE)</f>
        <v>2.1223557916317208</v>
      </c>
      <c r="U53">
        <f>VLOOKUP(A53,'2.18'!$B$23:$J$144,9,FALSE)</f>
        <v>9.9641226353555119</v>
      </c>
      <c r="V53">
        <f>VLOOKUP(A53,'2.19'!$B$23:$J$144,9,FALSE)</f>
        <v>7.8347777467151243</v>
      </c>
      <c r="W53">
        <f>VLOOKUP(A53,'2.20'!$B$23:$J$144,9,FALSE)</f>
        <v>0.41934582051998881</v>
      </c>
      <c r="X53">
        <f t="shared" si="2"/>
        <v>0.13546174382522749</v>
      </c>
      <c r="Y53">
        <f t="shared" si="3"/>
        <v>9.5139801088384324E-2</v>
      </c>
      <c r="Z53">
        <f t="shared" si="4"/>
        <v>0.6645335885375232</v>
      </c>
      <c r="AA53">
        <f t="shared" si="5"/>
        <v>0.5</v>
      </c>
      <c r="AB53">
        <f t="shared" si="6"/>
        <v>0</v>
      </c>
      <c r="AC53">
        <f t="shared" si="7"/>
        <v>0</v>
      </c>
      <c r="AD53">
        <f t="shared" si="8"/>
        <v>0</v>
      </c>
      <c r="AE53">
        <f t="shared" si="9"/>
        <v>0</v>
      </c>
      <c r="AF53">
        <f t="shared" si="10"/>
        <v>0.15294117647058825</v>
      </c>
      <c r="AG53">
        <f t="shared" si="11"/>
        <v>0.45454545454545453</v>
      </c>
      <c r="AH53">
        <f t="shared" si="12"/>
        <v>0</v>
      </c>
      <c r="AI53">
        <f t="shared" si="13"/>
        <v>0.28853046594982085</v>
      </c>
      <c r="AJ53">
        <f t="shared" si="14"/>
        <v>0</v>
      </c>
      <c r="AK53">
        <f t="shared" si="15"/>
        <v>0.61446821758943726</v>
      </c>
      <c r="AL53">
        <f t="shared" si="16"/>
        <v>0.76936511679805186</v>
      </c>
      <c r="AM53">
        <f t="shared" si="17"/>
        <v>0.42621707821735899</v>
      </c>
      <c r="AN53">
        <f t="shared" si="18"/>
        <v>1.6689105949825717E-2</v>
      </c>
      <c r="AO53">
        <f t="shared" si="19"/>
        <v>8.3151737707165801E-2</v>
      </c>
      <c r="AP53">
        <f t="shared" si="20"/>
        <v>7.2204484949317124E-2</v>
      </c>
      <c r="AQ53">
        <f t="shared" si="21"/>
        <v>0.29800400152828121</v>
      </c>
      <c r="AR53">
        <f t="shared" si="22"/>
        <v>0.86453825617477253</v>
      </c>
      <c r="AS53">
        <f t="shared" si="22"/>
        <v>0.90486019891161562</v>
      </c>
      <c r="AT53">
        <f t="shared" si="22"/>
        <v>0.3354664114624768</v>
      </c>
      <c r="AU53">
        <f t="shared" si="23"/>
        <v>0.54545454545454541</v>
      </c>
      <c r="AV53">
        <f t="shared" si="24"/>
        <v>0.70199599847171879</v>
      </c>
      <c r="AW53">
        <f>(AR53*Weights_Adap!$B$2)+(AS53*Weights_Adap!$B$3)+(AT53*Weights_Adap!$B$4)+(AA53*Weights_Adap!$B$5)+(Adaptive!AB53*Weights_Adap!$B$6)+(AC53*Weights_Adap!$B$7)+(AD53*Weights_Adap!$B$8)+(AE53*Weights_Adap!$B$9)+(AF53*Weights_Adap!$B$10)+(AU53*Weights_Adap!$B$11)+(AH53*Weights_Adap!$B$12)+(AI53*Weights_Adap!$B$13)+(AJ53*Weights_Adap!$B$14)+(AK53*Weights_Adap!$B$15)+(AL53*Weights_Adap!$B$16)+(AM53*Weights_Adap!$B$17)+(AN53*Weights_Adap!$B$18)+(AO53*Weights_Adap!$B$19)+(AP53*Weights_Adap!$B$20)+(AV53*Weights_Adap!$B$21)</f>
        <v>0.35426028566486428</v>
      </c>
      <c r="AX53" s="52">
        <f t="shared" si="25"/>
        <v>0.33650385670494704</v>
      </c>
      <c r="AY53">
        <f>(AR53*Weights_Adap!$C$2)+(AS53*Weights_Adap!$C$3)+(AT53*Weights_Adap!$C$4)+(AA53*Weights_Adap!$C$5)+(Adaptive!AB53*Weights_Adap!$C$6)+(AC53*Weights_Adap!$C$7)+(AD53*Weights_Adap!$C$8)+(AE53*Weights_Adap!$C$9)+(AF53*Weights_Adap!$C$10)+(AU53*Weights_Adap!$C$11)+(AH53*Weights_Adap!$C$12)+(AI53*Weights_Adap!$C$13)+(AJ53*Weights_Adap!$C$14)+(AK53*Weights_Adap!$C$15)+(AL53*Weights_Adap!$C$16)+(AM53*Weights_Adap!$C$17)+(AN53*Weights_Adap!$C$18)+(AO53*Weights_Adap!$C$19)+(AP53*Weights_Adap!$C$20)+(AV53*Weights_Adap!$C$21)</f>
        <v>0.37649094546864509</v>
      </c>
      <c r="AZ53" s="52">
        <f t="shared" si="26"/>
        <v>0.37552620210268223</v>
      </c>
    </row>
    <row r="54" spans="1:52">
      <c r="A54" t="s">
        <v>131</v>
      </c>
      <c r="B54" t="s">
        <v>2098</v>
      </c>
      <c r="C54">
        <f>VLOOKUP(A54,'2.1'!$B$23:$J$144,9,FALSE)</f>
        <v>32.34875015094795</v>
      </c>
      <c r="D54">
        <f>VLOOKUP(A54,'2.2'!$B$23:$J$144,9,FALSE)</f>
        <v>143.69037555850744</v>
      </c>
      <c r="E54">
        <f>VLOOKUP(A54,'2.3'!$B$23:$J$144,9,FALSE)</f>
        <v>15.160004830334501</v>
      </c>
      <c r="F54" t="str">
        <f>VLOOKUP(A54,'2.4'!$B$23:$E$168,4,FALSE)</f>
        <v>&lt;1%</v>
      </c>
      <c r="G54" s="111">
        <f t="shared" si="1"/>
        <v>0.5</v>
      </c>
      <c r="H54">
        <f>VLOOKUP(A54,'2.5'!$B$23:$D$168,3,FALSE)</f>
        <v>0</v>
      </c>
      <c r="I54">
        <f>VLOOKUP(A54,'2.6'!$B$23:$D$168,3,FALSE)</f>
        <v>0</v>
      </c>
      <c r="J54" s="111">
        <f>VLOOKUP(A54,'2.7'!$B$23:$D$168,3,FALSE)</f>
        <v>0</v>
      </c>
      <c r="K54">
        <f>VLOOKUP(A54,'2.8'!$B$23:$D$168,3,FALSE)</f>
        <v>0</v>
      </c>
      <c r="L54">
        <f>VLOOKUP(A54,'2.9'!$B$23:$F$168,5,FALSE)</f>
        <v>11</v>
      </c>
      <c r="M54">
        <f>VLOOKUP(A54,'2.10'!$B$23:$H$168,7,FALSE)</f>
        <v>12</v>
      </c>
      <c r="N54">
        <f>VLOOKUP(A54,'2.11'!$B$23:$H$168,7,FALSE)</f>
        <v>0</v>
      </c>
      <c r="O54">
        <f>VLOOKUP(A54,'2.12'!$B$23:$D$168,3,FALSE)</f>
        <v>27.3</v>
      </c>
      <c r="P54">
        <f>VLOOKUP(A54,'2.13'!B75:D220,3,FALSE)</f>
        <v>12.1</v>
      </c>
      <c r="Q54">
        <f>VLOOKUP(A54,'2.14'!$B$23:$J$144,9,FALSE)</f>
        <v>96.266151430986596</v>
      </c>
      <c r="R54">
        <f>VLOOKUP(A54,'2.15'!$B$23:$J$144,9,FALSE)</f>
        <v>75.029585798816569</v>
      </c>
      <c r="S54">
        <f>VLOOKUP(A54,'2.16'!$B$23:$J$144,9,FALSE)</f>
        <v>92.33908948194663</v>
      </c>
      <c r="T54">
        <f>VLOOKUP(A54,'2.17'!$B$23:$J$144,9,FALSE)</f>
        <v>13.698828643883591</v>
      </c>
      <c r="U54">
        <f>VLOOKUP(A54,'2.18'!$B$23:$J$144,9,FALSE)</f>
        <v>16.792657891558989</v>
      </c>
      <c r="V54">
        <f>VLOOKUP(A54,'2.19'!$B$23:$J$144,9,FALSE)</f>
        <v>19.775389445719117</v>
      </c>
      <c r="W54">
        <f>VLOOKUP(A54,'2.20'!$B$23:$J$144,9,FALSE)</f>
        <v>0.5265064605723947</v>
      </c>
      <c r="X54">
        <f t="shared" si="2"/>
        <v>0.72481216998111575</v>
      </c>
      <c r="Y54">
        <f t="shared" si="3"/>
        <v>1</v>
      </c>
      <c r="Z54">
        <f t="shared" si="4"/>
        <v>0.23527005378633417</v>
      </c>
      <c r="AA54">
        <f t="shared" si="5"/>
        <v>0.5</v>
      </c>
      <c r="AB54">
        <f t="shared" si="6"/>
        <v>0</v>
      </c>
      <c r="AC54">
        <f t="shared" si="7"/>
        <v>0</v>
      </c>
      <c r="AD54">
        <f t="shared" si="8"/>
        <v>0</v>
      </c>
      <c r="AE54">
        <f t="shared" si="9"/>
        <v>0</v>
      </c>
      <c r="AF54">
        <f t="shared" si="10"/>
        <v>0.12941176470588237</v>
      </c>
      <c r="AG54">
        <f t="shared" si="11"/>
        <v>0.21818181818181817</v>
      </c>
      <c r="AH54">
        <f t="shared" si="12"/>
        <v>0</v>
      </c>
      <c r="AI54">
        <f t="shared" si="13"/>
        <v>0.48924731182795705</v>
      </c>
      <c r="AJ54">
        <f t="shared" si="14"/>
        <v>0.44814814814814813</v>
      </c>
      <c r="AK54">
        <f t="shared" si="15"/>
        <v>0.96129685218432981</v>
      </c>
      <c r="AL54">
        <f t="shared" si="16"/>
        <v>0.97835845752643003</v>
      </c>
      <c r="AM54">
        <f t="shared" si="17"/>
        <v>0.69042966366910707</v>
      </c>
      <c r="AN54">
        <f t="shared" si="18"/>
        <v>0.15833015754399907</v>
      </c>
      <c r="AO54">
        <f t="shared" si="19"/>
        <v>0.21634081769602825</v>
      </c>
      <c r="AP54">
        <f t="shared" si="20"/>
        <v>0.2172295486425421</v>
      </c>
      <c r="AQ54">
        <f t="shared" si="21"/>
        <v>0.42551255182724218</v>
      </c>
      <c r="AR54" s="52">
        <f t="shared" si="22"/>
        <v>0.27518783001888425</v>
      </c>
      <c r="AS54" s="52">
        <f t="shared" si="22"/>
        <v>0</v>
      </c>
      <c r="AT54">
        <f t="shared" si="22"/>
        <v>0.76472994621366586</v>
      </c>
      <c r="AU54">
        <f t="shared" si="23"/>
        <v>0.78181818181818186</v>
      </c>
      <c r="AV54">
        <f t="shared" si="24"/>
        <v>0.57448744817275776</v>
      </c>
      <c r="AW54">
        <f>(AR54*Weights_Adap!$B$2)+(AS54*Weights_Adap!$B$3)+(AT54*Weights_Adap!$B$4)+(AA54*Weights_Adap!$B$5)+(Adaptive!AB54*Weights_Adap!$B$6)+(AC54*Weights_Adap!$B$7)+(AD54*Weights_Adap!$B$8)+(AE54*Weights_Adap!$B$9)+(AF54*Weights_Adap!$B$10)+(AU54*Weights_Adap!$B$11)+(AH54*Weights_Adap!$B$12)+(AI54*Weights_Adap!$B$13)+(AJ54*Weights_Adap!$B$14)+(AK54*Weights_Adap!$B$15)+(AL54*Weights_Adap!$B$16)+(AM54*Weights_Adap!$B$17)+(AN54*Weights_Adap!$B$18)+(AO54*Weights_Adap!$B$19)+(AP54*Weights_Adap!$B$20)+(AV54*Weights_Adap!$B$21)</f>
        <v>0.3903539086538324</v>
      </c>
      <c r="AX54" s="52">
        <f t="shared" si="25"/>
        <v>0.43486968415236665</v>
      </c>
      <c r="AY54">
        <f>(AR54*Weights_Adap!$C$2)+(AS54*Weights_Adap!$C$3)+(AT54*Weights_Adap!$C$4)+(AA54*Weights_Adap!$C$5)+(Adaptive!AB54*Weights_Adap!$C$6)+(AC54*Weights_Adap!$C$7)+(AD54*Weights_Adap!$C$8)+(AE54*Weights_Adap!$C$9)+(AF54*Weights_Adap!$C$10)+(AU54*Weights_Adap!$C$11)+(AH54*Weights_Adap!$C$12)+(AI54*Weights_Adap!$C$13)+(AJ54*Weights_Adap!$C$14)+(AK54*Weights_Adap!$C$15)+(AL54*Weights_Adap!$C$16)+(AM54*Weights_Adap!$C$17)+(AN54*Weights_Adap!$C$18)+(AO54*Weights_Adap!$C$19)+(AP54*Weights_Adap!$C$20)+(AV54*Weights_Adap!$C$21)</f>
        <v>0.3716393708672156</v>
      </c>
      <c r="AZ54" s="52">
        <f t="shared" si="26"/>
        <v>0.36373448498438848</v>
      </c>
    </row>
    <row r="55" spans="1:52">
      <c r="A55" t="s">
        <v>43</v>
      </c>
      <c r="B55" t="s">
        <v>2099</v>
      </c>
      <c r="C55">
        <f>VLOOKUP(A55,'2.1'!$B$23:$J$144,9,FALSE)</f>
        <v>30.322920034941582</v>
      </c>
      <c r="D55">
        <f>VLOOKUP(A55,'2.2'!$B$23:$J$144,9,FALSE)</f>
        <v>1.5511358426277611</v>
      </c>
      <c r="E55">
        <f>VLOOKUP(A55,'2.3'!$B$23:$J$144,9,FALSE)</f>
        <v>4.2897544919716406</v>
      </c>
      <c r="F55">
        <f>VLOOKUP(A55,'2.4'!$B$23:$E$168,4,FALSE)</f>
        <v>0</v>
      </c>
      <c r="G55" s="111">
        <f t="shared" si="1"/>
        <v>0</v>
      </c>
      <c r="H55">
        <f>VLOOKUP(A55,'2.5'!$B$23:$D$168,3,FALSE)</f>
        <v>0</v>
      </c>
      <c r="I55">
        <f>VLOOKUP(A55,'2.6'!$B$23:$D$168,3,FALSE)</f>
        <v>0</v>
      </c>
      <c r="J55" s="111">
        <f>VLOOKUP(A55,'2.7'!$B$23:$D$168,3,FALSE)</f>
        <v>0</v>
      </c>
      <c r="K55">
        <f>VLOOKUP(A55,'2.8'!$B$23:$D$168,3,FALSE)</f>
        <v>0</v>
      </c>
      <c r="L55">
        <f>VLOOKUP(A55,'2.9'!$B$23:$F$168,5,FALSE)</f>
        <v>26</v>
      </c>
      <c r="M55">
        <f>VLOOKUP(A55,'2.10'!$B$23:$H$168,7,FALSE)</f>
        <v>0.1</v>
      </c>
      <c r="N55">
        <f>VLOOKUP(A55,'2.11'!$B$23:$H$168,7,FALSE)</f>
        <v>0</v>
      </c>
      <c r="O55">
        <f>VLOOKUP(A55,'2.12'!$B$23:$D$168,3,FALSE)</f>
        <v>55.8</v>
      </c>
      <c r="P55">
        <f>VLOOKUP(A55,'2.13'!B76:D221,3,FALSE)</f>
        <v>0</v>
      </c>
      <c r="Q55">
        <f>VLOOKUP(A55,'2.14'!$B$23:$J$144,9,FALSE)</f>
        <v>99.670854186474131</v>
      </c>
      <c r="R55">
        <f>VLOOKUP(A55,'2.15'!$B$23:$J$144,9,FALSE)</f>
        <v>60.859640063126498</v>
      </c>
      <c r="S55">
        <f>VLOOKUP(A55,'2.16'!$B$23:$J$144,9,FALSE)</f>
        <v>85.800639952124243</v>
      </c>
      <c r="T55">
        <f>VLOOKUP(A55,'2.17'!$B$23:$J$144,9,FALSE)</f>
        <v>82.489394458574438</v>
      </c>
      <c r="U55">
        <f>VLOOKUP(A55,'2.18'!$B$23:$J$144,9,FALSE)</f>
        <v>56.970458921926806</v>
      </c>
      <c r="V55">
        <f>VLOOKUP(A55,'2.19'!$B$23:$J$144,9,FALSE)</f>
        <v>84.224649257008835</v>
      </c>
      <c r="W55">
        <f>VLOOKUP(A55,'2.20'!$B$23:$J$144,9,FALSE)</f>
        <v>0.52701939643731022</v>
      </c>
      <c r="X55">
        <f t="shared" si="2"/>
        <v>0.64397144566318132</v>
      </c>
      <c r="Y55">
        <f t="shared" si="3"/>
        <v>1.0794987740818966E-2</v>
      </c>
      <c r="Z55">
        <f t="shared" si="4"/>
        <v>1.8520635441639434E-2</v>
      </c>
      <c r="AA55">
        <f t="shared" si="5"/>
        <v>0</v>
      </c>
      <c r="AB55">
        <f t="shared" si="6"/>
        <v>0</v>
      </c>
      <c r="AC55">
        <f t="shared" si="7"/>
        <v>0</v>
      </c>
      <c r="AD55">
        <f t="shared" si="8"/>
        <v>0</v>
      </c>
      <c r="AE55">
        <f t="shared" si="9"/>
        <v>0</v>
      </c>
      <c r="AF55">
        <f t="shared" si="10"/>
        <v>0.30588235294117649</v>
      </c>
      <c r="AG55">
        <f t="shared" si="11"/>
        <v>1.8181818181818182E-3</v>
      </c>
      <c r="AH55">
        <f t="shared" si="12"/>
        <v>0</v>
      </c>
      <c r="AI55">
        <f t="shared" si="13"/>
        <v>1</v>
      </c>
      <c r="AJ55">
        <f t="shared" si="14"/>
        <v>0</v>
      </c>
      <c r="AK55">
        <f t="shared" si="15"/>
        <v>1</v>
      </c>
      <c r="AL55">
        <f t="shared" si="16"/>
        <v>0.77131871814881381</v>
      </c>
      <c r="AM55" s="52">
        <f t="shared" si="17"/>
        <v>0.36168368231478765</v>
      </c>
      <c r="AN55">
        <f t="shared" si="18"/>
        <v>1</v>
      </c>
      <c r="AO55">
        <f t="shared" si="19"/>
        <v>1</v>
      </c>
      <c r="AP55">
        <f t="shared" si="20"/>
        <v>1</v>
      </c>
      <c r="AQ55">
        <f t="shared" si="21"/>
        <v>0.42612288514085184</v>
      </c>
      <c r="AR55" s="52">
        <f t="shared" si="22"/>
        <v>0.35602855433681868</v>
      </c>
      <c r="AS55">
        <f t="shared" si="22"/>
        <v>0.989205012259181</v>
      </c>
      <c r="AT55">
        <f t="shared" si="22"/>
        <v>0.9814793645583606</v>
      </c>
      <c r="AU55">
        <f t="shared" si="23"/>
        <v>0.99818181818181817</v>
      </c>
      <c r="AV55">
        <f t="shared" si="24"/>
        <v>0.57387711485914816</v>
      </c>
      <c r="AW55">
        <f>(AR55*Weights_Adap!$B$2)+(AS55*Weights_Adap!$B$3)+(AT55*Weights_Adap!$B$4)+(AA55*Weights_Adap!$B$5)+(Adaptive!AB55*Weights_Adap!$B$6)+(AC55*Weights_Adap!$B$7)+(AD55*Weights_Adap!$B$8)+(AE55*Weights_Adap!$B$9)+(AF55*Weights_Adap!$B$10)+(AU55*Weights_Adap!$B$11)+(AH55*Weights_Adap!$B$12)+(AI55*Weights_Adap!$B$13)+(AJ55*Weights_Adap!$B$14)+(AK55*Weights_Adap!$B$15)+(AL55*Weights_Adap!$B$16)+(AM55*Weights_Adap!$B$17)+(AN55*Weights_Adap!$B$18)+(AO55*Weights_Adap!$B$19)+(AP55*Weights_Adap!$B$20)+(AV55*Weights_Adap!$B$21)</f>
        <v>0.53178612239160217</v>
      </c>
      <c r="AX55" s="52">
        <f t="shared" si="25"/>
        <v>0.820314413164143</v>
      </c>
      <c r="AY55">
        <f>(AR55*Weights_Adap!$C$2)+(AS55*Weights_Adap!$C$3)+(AT55*Weights_Adap!$C$4)+(AA55*Weights_Adap!$C$5)+(Adaptive!AB55*Weights_Adap!$C$6)+(AC55*Weights_Adap!$C$7)+(AD55*Weights_Adap!$C$8)+(AE55*Weights_Adap!$C$9)+(AF55*Weights_Adap!$C$10)+(AU55*Weights_Adap!$C$11)+(AH55*Weights_Adap!$C$12)+(AI55*Weights_Adap!$C$13)+(AJ55*Weights_Adap!$C$14)+(AK55*Weights_Adap!$C$15)+(AL55*Weights_Adap!$C$16)+(AM55*Weights_Adap!$C$17)+(AN55*Weights_Adap!$C$18)+(AO55*Weights_Adap!$C$19)+(AP55*Weights_Adap!$C$20)+(AV55*Weights_Adap!$C$21)</f>
        <v>0.5786142654721288</v>
      </c>
      <c r="AZ55" s="52">
        <f t="shared" si="26"/>
        <v>0.86678547528569982</v>
      </c>
    </row>
    <row r="56" spans="1:52">
      <c r="A56" t="s">
        <v>44</v>
      </c>
      <c r="B56" t="s">
        <v>2100</v>
      </c>
      <c r="C56">
        <f>VLOOKUP(A56,'2.1'!$B$23:$J$144,9,FALSE)</f>
        <v>20.78450208133205</v>
      </c>
      <c r="D56">
        <f>VLOOKUP(A56,'2.2'!$B$23:$J$144,9,FALSE)</f>
        <v>7.3316255737005021</v>
      </c>
      <c r="E56">
        <f>VLOOKUP(A56,'2.3'!$B$23:$J$144,9,FALSE)</f>
        <v>22.197673177500267</v>
      </c>
      <c r="F56" t="str">
        <f>VLOOKUP(A56,'2.4'!$B$23:$E$168,4,FALSE)</f>
        <v>&lt;1%</v>
      </c>
      <c r="G56" s="111">
        <f t="shared" si="1"/>
        <v>0.5</v>
      </c>
      <c r="H56">
        <f>VLOOKUP(A56,'2.5'!$B$23:$D$168,3,FALSE)</f>
        <v>0</v>
      </c>
      <c r="I56">
        <f>VLOOKUP(A56,'2.6'!$B$23:$D$168,3,FALSE)</f>
        <v>0</v>
      </c>
      <c r="J56" s="111">
        <f>VLOOKUP(A56,'2.7'!$B$23:$D$168,3,FALSE)</f>
        <v>0</v>
      </c>
      <c r="K56">
        <f>VLOOKUP(A56,'2.8'!$B$23:$D$168,3,FALSE)</f>
        <v>0</v>
      </c>
      <c r="L56">
        <f>VLOOKUP(A56,'2.9'!$B$23:$F$168,5,FALSE)</f>
        <v>38</v>
      </c>
      <c r="M56">
        <f>VLOOKUP(A56,'2.10'!$B$23:$H$168,7,FALSE)</f>
        <v>25</v>
      </c>
      <c r="N56">
        <f>VLOOKUP(A56,'2.11'!$B$23:$H$168,7,FALSE)</f>
        <v>0</v>
      </c>
      <c r="O56">
        <f>VLOOKUP(A56,'2.12'!$B$23:$D$168,3,FALSE)</f>
        <v>20.2</v>
      </c>
      <c r="P56">
        <f>VLOOKUP(A56,'2.13'!B77:D222,3,FALSE)</f>
        <v>0</v>
      </c>
      <c r="Q56">
        <f>VLOOKUP(A56,'2.14'!$B$23:$J$144,9,FALSE)</f>
        <v>90.995837335894976</v>
      </c>
      <c r="R56">
        <f>VLOOKUP(A56,'2.15'!$B$23:$J$144,9,FALSE)</f>
        <v>62.248905966485211</v>
      </c>
      <c r="S56">
        <f>VLOOKUP(A56,'2.16'!$B$23:$J$144,9,FALSE)</f>
        <v>95.725264169068197</v>
      </c>
      <c r="T56">
        <f>VLOOKUP(A56,'2.17'!$B$23:$J$144,9,FALSE)</f>
        <v>3.6855587576048667</v>
      </c>
      <c r="U56">
        <f>VLOOKUP(A56,'2.18'!$B$23:$J$144,9,FALSE)</f>
        <v>13.813640730067242</v>
      </c>
      <c r="V56">
        <f>VLOOKUP(A56,'2.19'!$B$23:$J$144,9,FALSE)</f>
        <v>10.679901803821112</v>
      </c>
      <c r="W56">
        <f>VLOOKUP(A56,'2.20'!$B$23:$J$144,9,FALSE)</f>
        <v>0.62226491621304303</v>
      </c>
      <c r="X56">
        <f t="shared" si="2"/>
        <v>0.26334100181476899</v>
      </c>
      <c r="Y56">
        <f t="shared" si="3"/>
        <v>5.1023776263395118E-2</v>
      </c>
      <c r="Z56">
        <f t="shared" si="4"/>
        <v>0.37559897660494035</v>
      </c>
      <c r="AA56">
        <f t="shared" si="5"/>
        <v>0.5</v>
      </c>
      <c r="AB56">
        <f t="shared" si="6"/>
        <v>0</v>
      </c>
      <c r="AC56">
        <f t="shared" si="7"/>
        <v>0</v>
      </c>
      <c r="AD56">
        <f t="shared" si="8"/>
        <v>0</v>
      </c>
      <c r="AE56">
        <f t="shared" si="9"/>
        <v>0</v>
      </c>
      <c r="AF56">
        <f t="shared" si="10"/>
        <v>0.44705882352941179</v>
      </c>
      <c r="AG56">
        <f t="shared" si="11"/>
        <v>0.45454545454545453</v>
      </c>
      <c r="AH56">
        <f t="shared" si="12"/>
        <v>0</v>
      </c>
      <c r="AI56">
        <f t="shared" si="13"/>
        <v>0.36200716845878139</v>
      </c>
      <c r="AJ56">
        <f t="shared" si="14"/>
        <v>0</v>
      </c>
      <c r="AK56">
        <f t="shared" si="15"/>
        <v>0.90138626376994335</v>
      </c>
      <c r="AL56">
        <f t="shared" si="16"/>
        <v>0.79161754327650147</v>
      </c>
      <c r="AM56">
        <f t="shared" si="17"/>
        <v>0.8606827665610971</v>
      </c>
      <c r="AN56">
        <f t="shared" si="18"/>
        <v>3.5815286677014786E-2</v>
      </c>
      <c r="AO56">
        <f t="shared" si="19"/>
        <v>0.1582357424312173</v>
      </c>
      <c r="AP56">
        <f t="shared" si="20"/>
        <v>0.10676002598841985</v>
      </c>
      <c r="AQ56">
        <f t="shared" si="21"/>
        <v>0.5394538445596786</v>
      </c>
      <c r="AR56">
        <f t="shared" si="22"/>
        <v>0.73665899818523095</v>
      </c>
      <c r="AS56">
        <f t="shared" si="22"/>
        <v>0.94897622373660484</v>
      </c>
      <c r="AT56">
        <f t="shared" si="22"/>
        <v>0.62440102339505965</v>
      </c>
      <c r="AU56">
        <f t="shared" si="23"/>
        <v>0.54545454545454541</v>
      </c>
      <c r="AV56">
        <f t="shared" si="24"/>
        <v>0.4605461554403214</v>
      </c>
      <c r="AW56">
        <f>(AR56*Weights_Adap!$B$2)+(AS56*Weights_Adap!$B$3)+(AT56*Weights_Adap!$B$4)+(AA56*Weights_Adap!$B$5)+(Adaptive!AB56*Weights_Adap!$B$6)+(AC56*Weights_Adap!$B$7)+(AD56*Weights_Adap!$B$8)+(AE56*Weights_Adap!$B$9)+(AF56*Weights_Adap!$B$10)+(AU56*Weights_Adap!$B$11)+(AH56*Weights_Adap!$B$12)+(AI56*Weights_Adap!$B$13)+(AJ56*Weights_Adap!$B$14)+(AK56*Weights_Adap!$B$15)+(AL56*Weights_Adap!$B$16)+(AM56*Weights_Adap!$B$17)+(AN56*Weights_Adap!$B$18)+(AO56*Weights_Adap!$B$19)+(AP56*Weights_Adap!$B$20)+(AV56*Weights_Adap!$B$21)</f>
        <v>0.42210747878255284</v>
      </c>
      <c r="AX56" s="52">
        <f t="shared" si="25"/>
        <v>0.52140758036400292</v>
      </c>
      <c r="AY56">
        <f>(AR56*Weights_Adap!$C$2)+(AS56*Weights_Adap!$C$3)+(AT56*Weights_Adap!$C$4)+(AA56*Weights_Adap!$C$5)+(Adaptive!AB56*Weights_Adap!$C$6)+(AC56*Weights_Adap!$C$7)+(AD56*Weights_Adap!$C$8)+(AE56*Weights_Adap!$C$9)+(AF56*Weights_Adap!$C$10)+(AU56*Weights_Adap!$C$11)+(AH56*Weights_Adap!$C$12)+(AI56*Weights_Adap!$C$13)+(AJ56*Weights_Adap!$C$14)+(AK56*Weights_Adap!$C$15)+(AL56*Weights_Adap!$C$16)+(AM56*Weights_Adap!$C$17)+(AN56*Weights_Adap!$C$18)+(AO56*Weights_Adap!$C$19)+(AP56*Weights_Adap!$C$20)+(AV56*Weights_Adap!$C$21)</f>
        <v>0.43152292702748607</v>
      </c>
      <c r="AZ56" s="52">
        <f t="shared" si="26"/>
        <v>0.50928103683403081</v>
      </c>
    </row>
    <row r="57" spans="1:52">
      <c r="A57" t="s">
        <v>77</v>
      </c>
      <c r="B57" t="s">
        <v>2101</v>
      </c>
      <c r="C57">
        <f>VLOOKUP(A57,'2.1'!$B$23:$J$144,9,FALSE)</f>
        <v>21.30228062090438</v>
      </c>
      <c r="D57">
        <f>VLOOKUP(A57,'2.2'!$B$23:$J$144,9,FALSE)</f>
        <v>5.0310789393820183</v>
      </c>
      <c r="E57">
        <f>VLOOKUP(A57,'2.3'!$B$23:$J$144,9,FALSE)</f>
        <v>44.097249541964999</v>
      </c>
      <c r="F57" t="str">
        <f>VLOOKUP(A57,'2.4'!$B$23:$E$168,4,FALSE)</f>
        <v>&lt;1%</v>
      </c>
      <c r="G57" s="111">
        <f t="shared" si="1"/>
        <v>0.5</v>
      </c>
      <c r="H57">
        <f>VLOOKUP(A57,'2.5'!$B$23:$D$168,3,FALSE)</f>
        <v>1</v>
      </c>
      <c r="I57">
        <f>VLOOKUP(A57,'2.6'!$B$23:$D$168,3,FALSE)</f>
        <v>0</v>
      </c>
      <c r="J57" s="111">
        <f>VLOOKUP(A57,'2.7'!$B$23:$D$168,3,FALSE)</f>
        <v>0</v>
      </c>
      <c r="K57">
        <f>VLOOKUP(A57,'2.8'!$B$23:$D$168,3,FALSE)</f>
        <v>0</v>
      </c>
      <c r="L57">
        <f>VLOOKUP(A57,'2.9'!$B$23:$F$168,5,FALSE)</f>
        <v>33</v>
      </c>
      <c r="M57">
        <f>VLOOKUP(A57,'2.10'!$B$23:$H$168,7,FALSE)</f>
        <v>12</v>
      </c>
      <c r="N57">
        <f>VLOOKUP(A57,'2.11'!$B$23:$H$168,7,FALSE)</f>
        <v>0.01</v>
      </c>
      <c r="O57">
        <f>VLOOKUP(A57,'2.12'!$B$23:$D$168,3,FALSE)</f>
        <v>20.399999999999999</v>
      </c>
      <c r="P57">
        <f>VLOOKUP(A57,'2.13'!B78:D223,3,FALSE)</f>
        <v>0</v>
      </c>
      <c r="Q57">
        <f>VLOOKUP(A57,'2.14'!$B$23:$J$144,9,FALSE)</f>
        <v>82.598041970618326</v>
      </c>
      <c r="R57">
        <f>VLOOKUP(A57,'2.15'!$B$23:$J$144,9,FALSE)</f>
        <v>61.403666528038478</v>
      </c>
      <c r="S57">
        <f>VLOOKUP(A57,'2.16'!$B$23:$J$144,9,FALSE)</f>
        <v>93.118796857261671</v>
      </c>
      <c r="T57">
        <f>VLOOKUP(A57,'2.17'!$B$23:$J$144,9,FALSE)</f>
        <v>6.3787696561646454</v>
      </c>
      <c r="U57">
        <f>VLOOKUP(A57,'2.18'!$B$23:$J$144,9,FALSE)</f>
        <v>12.948621398945676</v>
      </c>
      <c r="V57">
        <f>VLOOKUP(A57,'2.19'!$B$23:$J$144,9,FALSE)</f>
        <v>9.239380894039364</v>
      </c>
      <c r="W57">
        <f>VLOOKUP(A57,'2.20'!$B$23:$J$144,9,FALSE)</f>
        <v>0.32483954724785596</v>
      </c>
      <c r="X57">
        <f t="shared" si="2"/>
        <v>0.28400294767320333</v>
      </c>
      <c r="Y57">
        <f t="shared" si="3"/>
        <v>3.5013332798573403E-2</v>
      </c>
      <c r="Z57">
        <f t="shared" si="4"/>
        <v>0.8122697331413391</v>
      </c>
      <c r="AA57">
        <f t="shared" si="5"/>
        <v>0.5</v>
      </c>
      <c r="AB57">
        <f t="shared" si="6"/>
        <v>1</v>
      </c>
      <c r="AC57">
        <f t="shared" si="7"/>
        <v>0</v>
      </c>
      <c r="AD57">
        <f t="shared" si="8"/>
        <v>0</v>
      </c>
      <c r="AE57">
        <f t="shared" si="9"/>
        <v>0</v>
      </c>
      <c r="AF57">
        <f t="shared" si="10"/>
        <v>0.38823529411764707</v>
      </c>
      <c r="AG57">
        <f t="shared" si="11"/>
        <v>0.21818181818181817</v>
      </c>
      <c r="AH57">
        <f t="shared" si="12"/>
        <v>3.7037037037037035E-2</v>
      </c>
      <c r="AI57">
        <f t="shared" si="13"/>
        <v>0.36559139784946237</v>
      </c>
      <c r="AJ57">
        <f t="shared" si="14"/>
        <v>0</v>
      </c>
      <c r="AK57">
        <f t="shared" si="15"/>
        <v>0.80592385818278911</v>
      </c>
      <c r="AL57">
        <f t="shared" si="16"/>
        <v>0.77926759103872234</v>
      </c>
      <c r="AM57">
        <f t="shared" si="17"/>
        <v>0.72963248462811603</v>
      </c>
      <c r="AN57">
        <f t="shared" si="18"/>
        <v>6.8767398145292605E-2</v>
      </c>
      <c r="AO57">
        <f t="shared" si="19"/>
        <v>0.14136373041663519</v>
      </c>
      <c r="AP57">
        <f t="shared" si="20"/>
        <v>8.9264135328986846E-2</v>
      </c>
      <c r="AQ57">
        <f t="shared" si="21"/>
        <v>0.1855526584493859</v>
      </c>
      <c r="AR57">
        <f t="shared" si="22"/>
        <v>0.71599705232679667</v>
      </c>
      <c r="AS57">
        <f t="shared" si="22"/>
        <v>0.96498666720142656</v>
      </c>
      <c r="AT57" s="52">
        <f t="shared" si="22"/>
        <v>0.1877302668586609</v>
      </c>
      <c r="AU57">
        <f t="shared" si="23"/>
        <v>0.78181818181818186</v>
      </c>
      <c r="AV57">
        <f t="shared" si="24"/>
        <v>0.81444734155061416</v>
      </c>
      <c r="AW57">
        <f>(AR57*Weights_Adap!$B$2)+(AS57*Weights_Adap!$B$3)+(AT57*Weights_Adap!$B$4)+(AA57*Weights_Adap!$B$5)+(Adaptive!AB57*Weights_Adap!$B$6)+(AC57*Weights_Adap!$B$7)+(AD57*Weights_Adap!$B$8)+(AE57*Weights_Adap!$B$9)+(AF57*Weights_Adap!$B$10)+(AU57*Weights_Adap!$B$11)+(AH57*Weights_Adap!$B$12)+(AI57*Weights_Adap!$B$13)+(AJ57*Weights_Adap!$B$14)+(AK57*Weights_Adap!$B$15)+(AL57*Weights_Adap!$B$16)+(AM57*Weights_Adap!$B$17)+(AN57*Weights_Adap!$B$18)+(AO57*Weights_Adap!$B$19)+(AP57*Weights_Adap!$B$20)+(AV57*Weights_Adap!$B$21)</f>
        <v>0.4754160592143637</v>
      </c>
      <c r="AX57" s="52">
        <f t="shared" si="25"/>
        <v>0.66668927252954502</v>
      </c>
      <c r="AY57">
        <f>(AR57*Weights_Adap!$C$2)+(AS57*Weights_Adap!$C$3)+(AT57*Weights_Adap!$C$4)+(AA57*Weights_Adap!$C$5)+(Adaptive!AB57*Weights_Adap!$C$6)+(AC57*Weights_Adap!$C$7)+(AD57*Weights_Adap!$C$8)+(AE57*Weights_Adap!$C$9)+(AF57*Weights_Adap!$C$10)+(AU57*Weights_Adap!$C$11)+(AH57*Weights_Adap!$C$12)+(AI57*Weights_Adap!$C$13)+(AJ57*Weights_Adap!$C$14)+(AK57*Weights_Adap!$C$15)+(AL57*Weights_Adap!$C$16)+(AM57*Weights_Adap!$C$17)+(AN57*Weights_Adap!$C$18)+(AO57*Weights_Adap!$C$19)+(AP57*Weights_Adap!$C$20)+(AV57*Weights_Adap!$C$21)</f>
        <v>0.49762126873409573</v>
      </c>
      <c r="AZ57" s="52">
        <f t="shared" si="26"/>
        <v>0.66993258018307211</v>
      </c>
    </row>
    <row r="58" spans="1:52">
      <c r="A58" t="s">
        <v>86</v>
      </c>
      <c r="B58" t="s">
        <v>2102</v>
      </c>
      <c r="C58">
        <f>VLOOKUP(A58,'2.1'!$B$23:$J$144,9,FALSE)</f>
        <v>23.497930640787786</v>
      </c>
      <c r="D58">
        <f>VLOOKUP(A58,'2.2'!$B$23:$J$144,9,FALSE)</f>
        <v>2.2691594120165548</v>
      </c>
      <c r="E58">
        <f>VLOOKUP(A58,'2.3'!$B$23:$J$144,9,FALSE)</f>
        <v>21.576637648066217</v>
      </c>
      <c r="F58" t="str">
        <f>VLOOKUP(A58,'2.4'!$B$23:$E$168,4,FALSE)</f>
        <v>&lt;1%</v>
      </c>
      <c r="G58" s="111">
        <f t="shared" si="1"/>
        <v>0.5</v>
      </c>
      <c r="H58">
        <f>VLOOKUP(A58,'2.5'!$B$23:$D$168,3,FALSE)</f>
        <v>0</v>
      </c>
      <c r="I58">
        <f>VLOOKUP(A58,'2.6'!$B$23:$D$168,3,FALSE)</f>
        <v>0</v>
      </c>
      <c r="J58" s="111">
        <f>VLOOKUP(A58,'2.7'!$B$23:$D$168,3,FALSE)</f>
        <v>0</v>
      </c>
      <c r="K58">
        <f>VLOOKUP(A58,'2.8'!$B$23:$D$168,3,FALSE)</f>
        <v>0</v>
      </c>
      <c r="L58">
        <f>VLOOKUP(A58,'2.9'!$B$23:$F$168,5,FALSE)</f>
        <v>27</v>
      </c>
      <c r="M58">
        <f>VLOOKUP(A58,'2.10'!$B$23:$H$168,7,FALSE)</f>
        <v>12</v>
      </c>
      <c r="N58">
        <f>VLOOKUP(A58,'2.11'!$B$23:$H$168,7,FALSE)</f>
        <v>0.01</v>
      </c>
      <c r="O58">
        <f>VLOOKUP(A58,'2.12'!$B$23:$D$168,3,FALSE)</f>
        <v>23.7</v>
      </c>
      <c r="P58">
        <f>VLOOKUP(A58,'2.13'!B79:D224,3,FALSE)</f>
        <v>0</v>
      </c>
      <c r="Q58">
        <f>VLOOKUP(A58,'2.14'!$B$23:$J$144,9,FALSE)</f>
        <v>93.331668331668325</v>
      </c>
      <c r="R58">
        <f>VLOOKUP(A58,'2.15'!$B$23:$J$144,9,FALSE)</f>
        <v>70.01748251748252</v>
      </c>
      <c r="S58">
        <f>VLOOKUP(A58,'2.16'!$B$23:$J$144,9,FALSE)</f>
        <v>95.98794063079778</v>
      </c>
      <c r="T58">
        <f>VLOOKUP(A58,'2.17'!$B$23:$J$144,9,FALSE)</f>
        <v>17.530683602112173</v>
      </c>
      <c r="U58">
        <f>VLOOKUP(A58,'2.18'!$B$23:$J$144,9,FALSE)</f>
        <v>23.217853574996433</v>
      </c>
      <c r="V58">
        <f>VLOOKUP(A58,'2.19'!$B$23:$J$144,9,FALSE)</f>
        <v>11.559868702725845</v>
      </c>
      <c r="W58">
        <f>VLOOKUP(A58,'2.20'!$B$23:$J$144,9,FALSE)</f>
        <v>0.29434850863422296</v>
      </c>
      <c r="X58">
        <f t="shared" si="2"/>
        <v>0.37162033303717124</v>
      </c>
      <c r="Y58">
        <f t="shared" si="3"/>
        <v>1.5792006967736017E-2</v>
      </c>
      <c r="Z58">
        <f t="shared" si="4"/>
        <v>0.36321572087612214</v>
      </c>
      <c r="AA58">
        <f t="shared" si="5"/>
        <v>0.5</v>
      </c>
      <c r="AB58">
        <f t="shared" si="6"/>
        <v>0</v>
      </c>
      <c r="AC58">
        <f t="shared" si="7"/>
        <v>0</v>
      </c>
      <c r="AD58">
        <f t="shared" si="8"/>
        <v>0</v>
      </c>
      <c r="AE58">
        <f t="shared" si="9"/>
        <v>0</v>
      </c>
      <c r="AF58">
        <f t="shared" si="10"/>
        <v>0.31764705882352939</v>
      </c>
      <c r="AG58">
        <f t="shared" si="11"/>
        <v>0.21818181818181817</v>
      </c>
      <c r="AH58">
        <f t="shared" si="12"/>
        <v>3.7037037037037035E-2</v>
      </c>
      <c r="AI58">
        <f t="shared" si="13"/>
        <v>0.42473118279569894</v>
      </c>
      <c r="AJ58">
        <f t="shared" si="14"/>
        <v>0</v>
      </c>
      <c r="AK58">
        <f t="shared" si="15"/>
        <v>0.92793895244625468</v>
      </c>
      <c r="AL58">
        <f t="shared" si="16"/>
        <v>0.90512567481453765</v>
      </c>
      <c r="AM58">
        <f t="shared" si="17"/>
        <v>0.87388984735236197</v>
      </c>
      <c r="AN58">
        <f t="shared" si="18"/>
        <v>0.20521386493629581</v>
      </c>
      <c r="AO58">
        <f t="shared" si="19"/>
        <v>0.34166284792908758</v>
      </c>
      <c r="AP58">
        <f t="shared" si="20"/>
        <v>0.11744769080648219</v>
      </c>
      <c r="AQ58">
        <f t="shared" si="21"/>
        <v>0.14927191088355707</v>
      </c>
      <c r="AR58">
        <f t="shared" si="22"/>
        <v>0.62837966696282876</v>
      </c>
      <c r="AS58">
        <f t="shared" si="22"/>
        <v>0.98420799303226403</v>
      </c>
      <c r="AT58">
        <f t="shared" si="22"/>
        <v>0.63678427912387781</v>
      </c>
      <c r="AU58">
        <f t="shared" si="23"/>
        <v>0.78181818181818186</v>
      </c>
      <c r="AV58">
        <f t="shared" si="24"/>
        <v>0.85072808911644293</v>
      </c>
      <c r="AW58">
        <f>(AR58*Weights_Adap!$B$2)+(AS58*Weights_Adap!$B$3)+(AT58*Weights_Adap!$B$4)+(AA58*Weights_Adap!$B$5)+(Adaptive!AB58*Weights_Adap!$B$6)+(AC58*Weights_Adap!$B$7)+(AD58*Weights_Adap!$B$8)+(AE58*Weights_Adap!$B$9)+(AF58*Weights_Adap!$B$10)+(AU58*Weights_Adap!$B$11)+(AH58*Weights_Adap!$B$12)+(AI58*Weights_Adap!$B$13)+(AJ58*Weights_Adap!$B$14)+(AK58*Weights_Adap!$B$15)+(AL58*Weights_Adap!$B$16)+(AM58*Weights_Adap!$B$17)+(AN58*Weights_Adap!$B$18)+(AO58*Weights_Adap!$B$19)+(AP58*Weights_Adap!$B$20)+(AV58*Weights_Adap!$B$21)</f>
        <v>0.46729343894851094</v>
      </c>
      <c r="AX58" s="52">
        <f t="shared" si="25"/>
        <v>0.64455272326332169</v>
      </c>
      <c r="AY58">
        <f>(AR58*Weights_Adap!$C$2)+(AS58*Weights_Adap!$C$3)+(AT58*Weights_Adap!$C$4)+(AA58*Weights_Adap!$C$5)+(Adaptive!AB58*Weights_Adap!$C$6)+(AC58*Weights_Adap!$C$7)+(AD58*Weights_Adap!$C$8)+(AE58*Weights_Adap!$C$9)+(AF58*Weights_Adap!$C$10)+(AU58*Weights_Adap!$C$11)+(AH58*Weights_Adap!$C$12)+(AI58*Weights_Adap!$C$13)+(AJ58*Weights_Adap!$C$14)+(AK58*Weights_Adap!$C$15)+(AL58*Weights_Adap!$C$16)+(AM58*Weights_Adap!$C$17)+(AN58*Weights_Adap!$C$18)+(AO58*Weights_Adap!$C$19)+(AP58*Weights_Adap!$C$20)+(AV58*Weights_Adap!$C$21)</f>
        <v>0.48153587846555523</v>
      </c>
      <c r="AZ58" s="52">
        <f t="shared" si="26"/>
        <v>0.63083715501366466</v>
      </c>
    </row>
    <row r="59" spans="1:52">
      <c r="A59" t="s">
        <v>45</v>
      </c>
      <c r="B59" t="s">
        <v>2103</v>
      </c>
      <c r="C59">
        <f>VLOOKUP(A59,'2.1'!$B$23:$J$144,9,FALSE)</f>
        <v>17.338109415705247</v>
      </c>
      <c r="D59">
        <f>VLOOKUP(A59,'2.2'!$B$23:$J$144,9,FALSE)</f>
        <v>38.23036844064012</v>
      </c>
      <c r="E59">
        <f>VLOOKUP(A59,'2.3'!$B$23:$J$144,9,FALSE)</f>
        <v>12.132489765537773</v>
      </c>
      <c r="F59" t="str">
        <f>VLOOKUP(A59,'2.4'!$B$23:$E$168,4,FALSE)</f>
        <v>&lt;1%</v>
      </c>
      <c r="G59" s="111">
        <f t="shared" si="1"/>
        <v>0.5</v>
      </c>
      <c r="H59">
        <f>VLOOKUP(A59,'2.5'!$B$23:$D$168,3,FALSE)</f>
        <v>0</v>
      </c>
      <c r="I59">
        <f>VLOOKUP(A59,'2.6'!$B$23:$D$168,3,FALSE)</f>
        <v>0</v>
      </c>
      <c r="J59" s="111">
        <f>VLOOKUP(A59,'2.7'!$B$23:$D$168,3,FALSE)</f>
        <v>0</v>
      </c>
      <c r="K59">
        <f>VLOOKUP(A59,'2.8'!$B$23:$D$168,3,FALSE)</f>
        <v>0</v>
      </c>
      <c r="L59">
        <f>VLOOKUP(A59,'2.9'!$B$23:$F$168,5,FALSE)</f>
        <v>21</v>
      </c>
      <c r="M59">
        <f>VLOOKUP(A59,'2.10'!$B$23:$H$168,7,FALSE)</f>
        <v>12</v>
      </c>
      <c r="N59">
        <f>VLOOKUP(A59,'2.11'!$B$23:$H$168,7,FALSE)</f>
        <v>0.12</v>
      </c>
      <c r="O59">
        <f>VLOOKUP(A59,'2.12'!$B$23:$D$168,3,FALSE)</f>
        <v>20.399999999999999</v>
      </c>
      <c r="P59">
        <f>VLOOKUP(A59,'2.13'!B80:D225,3,FALSE)</f>
        <v>0</v>
      </c>
      <c r="Q59">
        <f>VLOOKUP(A59,'2.14'!$B$23:$J$144,9,FALSE)</f>
        <v>82.834015630815045</v>
      </c>
      <c r="R59">
        <f>VLOOKUP(A59,'2.15'!$B$23:$J$144,9,FALSE)</f>
        <v>57.452549311499808</v>
      </c>
      <c r="S59">
        <f>VLOOKUP(A59,'2.16'!$B$23:$J$144,9,FALSE)</f>
        <v>96.445850390770374</v>
      </c>
      <c r="T59">
        <f>VLOOKUP(A59,'2.17'!$B$23:$J$144,9,FALSE)</f>
        <v>16.258838853740233</v>
      </c>
      <c r="U59">
        <f>VLOOKUP(A59,'2.18'!$B$23:$J$144,9,FALSE)</f>
        <v>28.047078526237438</v>
      </c>
      <c r="V59">
        <f>VLOOKUP(A59,'2.19'!$B$23:$J$144,9,FALSE)</f>
        <v>9.1040193524376622</v>
      </c>
      <c r="W59">
        <f>VLOOKUP(A59,'2.20'!$B$23:$J$144,9,FALSE)</f>
        <v>0.33959806475623372</v>
      </c>
      <c r="X59">
        <f t="shared" si="2"/>
        <v>0.12581274750955368</v>
      </c>
      <c r="Y59">
        <f t="shared" si="3"/>
        <v>0.26606074548864678</v>
      </c>
      <c r="Z59">
        <f t="shared" si="4"/>
        <v>0.17490234293347429</v>
      </c>
      <c r="AA59">
        <f t="shared" si="5"/>
        <v>0.5</v>
      </c>
      <c r="AB59">
        <f t="shared" si="6"/>
        <v>0</v>
      </c>
      <c r="AC59">
        <f t="shared" si="7"/>
        <v>0</v>
      </c>
      <c r="AD59">
        <f t="shared" si="8"/>
        <v>0</v>
      </c>
      <c r="AE59">
        <f t="shared" si="9"/>
        <v>0</v>
      </c>
      <c r="AF59">
        <f t="shared" si="10"/>
        <v>0.24705882352941178</v>
      </c>
      <c r="AG59">
        <f t="shared" si="11"/>
        <v>0.21818181818181817</v>
      </c>
      <c r="AH59">
        <f t="shared" si="12"/>
        <v>0.44444444444444442</v>
      </c>
      <c r="AI59">
        <f t="shared" si="13"/>
        <v>0.36559139784946237</v>
      </c>
      <c r="AJ59">
        <f t="shared" si="14"/>
        <v>0</v>
      </c>
      <c r="AK59">
        <f t="shared" si="15"/>
        <v>0.80860630188113503</v>
      </c>
      <c r="AL59">
        <f t="shared" si="16"/>
        <v>0.72153707505642239</v>
      </c>
      <c r="AM59">
        <f t="shared" si="17"/>
        <v>0.89691304157100737</v>
      </c>
      <c r="AN59">
        <f t="shared" si="18"/>
        <v>0.1896525251462676</v>
      </c>
      <c r="AO59">
        <f t="shared" si="19"/>
        <v>0.43585581965471859</v>
      </c>
      <c r="AP59">
        <f t="shared" si="20"/>
        <v>8.7620097595640462E-2</v>
      </c>
      <c r="AQ59">
        <f t="shared" si="21"/>
        <v>0.2031135574057078</v>
      </c>
      <c r="AR59">
        <f t="shared" si="22"/>
        <v>0.87418725249044638</v>
      </c>
      <c r="AS59">
        <f t="shared" si="22"/>
        <v>0.73393925451135322</v>
      </c>
      <c r="AT59">
        <f t="shared" si="22"/>
        <v>0.82509765706652571</v>
      </c>
      <c r="AU59">
        <f t="shared" si="23"/>
        <v>0.78181818181818186</v>
      </c>
      <c r="AV59">
        <f t="shared" si="24"/>
        <v>0.7968864425942922</v>
      </c>
      <c r="AW59">
        <f>(AR59*Weights_Adap!$B$2)+(AS59*Weights_Adap!$B$3)+(AT59*Weights_Adap!$B$4)+(AA59*Weights_Adap!$B$5)+(Adaptive!AB59*Weights_Adap!$B$6)+(AC59*Weights_Adap!$B$7)+(AD59*Weights_Adap!$B$8)+(AE59*Weights_Adap!$B$9)+(AF59*Weights_Adap!$B$10)+(AU59*Weights_Adap!$B$11)+(AH59*Weights_Adap!$B$12)+(AI59*Weights_Adap!$B$13)+(AJ59*Weights_Adap!$B$14)+(AK59*Weights_Adap!$B$15)+(AL59*Weights_Adap!$B$16)+(AM59*Weights_Adap!$B$17)+(AN59*Weights_Adap!$B$18)+(AO59*Weights_Adap!$B$19)+(AP59*Weights_Adap!$B$20)+(AV59*Weights_Adap!$B$21)</f>
        <v>0.48222297841130157</v>
      </c>
      <c r="AX59" s="52">
        <f t="shared" si="25"/>
        <v>0.68524014616667395</v>
      </c>
      <c r="AY59">
        <f>(AR59*Weights_Adap!$C$2)+(AS59*Weights_Adap!$C$3)+(AT59*Weights_Adap!$C$4)+(AA59*Weights_Adap!$C$5)+(Adaptive!AB59*Weights_Adap!$C$6)+(AC59*Weights_Adap!$C$7)+(AD59*Weights_Adap!$C$8)+(AE59*Weights_Adap!$C$9)+(AF59*Weights_Adap!$C$10)+(AU59*Weights_Adap!$C$11)+(AH59*Weights_Adap!$C$12)+(AI59*Weights_Adap!$C$13)+(AJ59*Weights_Adap!$C$14)+(AK59*Weights_Adap!$C$15)+(AL59*Weights_Adap!$C$16)+(AM59*Weights_Adap!$C$17)+(AN59*Weights_Adap!$C$18)+(AO59*Weights_Adap!$C$19)+(AP59*Weights_Adap!$C$20)+(AV59*Weights_Adap!$C$21)</f>
        <v>0.49715738507858775</v>
      </c>
      <c r="AZ59" s="52">
        <f t="shared" si="26"/>
        <v>0.66880511430015266</v>
      </c>
    </row>
    <row r="60" spans="1:52">
      <c r="A60" t="s">
        <v>155</v>
      </c>
      <c r="B60" t="s">
        <v>2104</v>
      </c>
      <c r="C60">
        <f>C8</f>
        <v>25.867645229506159</v>
      </c>
      <c r="D60">
        <f>D8</f>
        <v>22.956835427291953</v>
      </c>
      <c r="E60">
        <f>E8</f>
        <v>38.325662395820373</v>
      </c>
      <c r="F60" t="str">
        <f>VLOOKUP(A60,'2.4'!$B$23:$E$168,4,FALSE)</f>
        <v>&lt;1%</v>
      </c>
      <c r="G60" s="111">
        <f t="shared" si="1"/>
        <v>0.5</v>
      </c>
      <c r="H60">
        <f>VLOOKUP(A60,'2.5'!$B$23:$D$168,3,FALSE)</f>
        <v>0</v>
      </c>
      <c r="I60">
        <f>VLOOKUP(A60,'2.6'!$B$23:$D$168,3,FALSE)</f>
        <v>0</v>
      </c>
      <c r="J60" s="111">
        <f>VLOOKUP(A60,'2.7'!$B$23:$D$168,3,FALSE)</f>
        <v>0</v>
      </c>
      <c r="K60">
        <f>VLOOKUP(A60,'2.8'!$B$23:$D$168,3,FALSE)</f>
        <v>0</v>
      </c>
      <c r="L60">
        <f>VLOOKUP(A60,'2.9'!$B$23:$F$168,5,FALSE)</f>
        <v>12</v>
      </c>
      <c r="M60">
        <f>VLOOKUP(A60,'2.10'!$B$23:$H$168,7,FALSE)</f>
        <v>25</v>
      </c>
      <c r="N60">
        <f>VLOOKUP(A60,'2.11'!$B$23:$H$168,7,FALSE)</f>
        <v>0</v>
      </c>
      <c r="O60">
        <f>VLOOKUP(A60,'2.12'!$B$23:$D$168,3,FALSE)</f>
        <v>0</v>
      </c>
      <c r="P60">
        <f>VLOOKUP(A60,'2.13'!B81:D226,3,FALSE)</f>
        <v>0</v>
      </c>
      <c r="Q60">
        <f t="shared" ref="Q60:W60" si="34">Q8</f>
        <v>14.558195463780734</v>
      </c>
      <c r="R60">
        <f t="shared" si="34"/>
        <v>52.465066135920722</v>
      </c>
      <c r="S60">
        <f t="shared" si="34"/>
        <v>95.250238421030815</v>
      </c>
      <c r="T60">
        <f t="shared" si="34"/>
        <v>1.2045445121698388</v>
      </c>
      <c r="U60">
        <f t="shared" si="34"/>
        <v>12.225815814570634</v>
      </c>
      <c r="V60">
        <f t="shared" si="34"/>
        <v>7.1360451134054816</v>
      </c>
      <c r="W60">
        <f t="shared" si="34"/>
        <v>0.38354687564788326</v>
      </c>
      <c r="X60">
        <f t="shared" si="2"/>
        <v>0.46618376274687512</v>
      </c>
      <c r="Y60">
        <f t="shared" si="3"/>
        <v>0.15976599224590693</v>
      </c>
      <c r="Z60">
        <f t="shared" si="4"/>
        <v>0.69718607656375087</v>
      </c>
      <c r="AA60">
        <f t="shared" si="5"/>
        <v>0.5</v>
      </c>
      <c r="AB60">
        <f t="shared" si="6"/>
        <v>0</v>
      </c>
      <c r="AC60">
        <f t="shared" si="7"/>
        <v>0</v>
      </c>
      <c r="AD60">
        <f t="shared" si="8"/>
        <v>0</v>
      </c>
      <c r="AE60">
        <f t="shared" si="9"/>
        <v>0</v>
      </c>
      <c r="AF60">
        <f t="shared" si="10"/>
        <v>0.14117647058823529</v>
      </c>
      <c r="AG60">
        <f t="shared" si="11"/>
        <v>0.45454545454545453</v>
      </c>
      <c r="AH60">
        <f t="shared" si="12"/>
        <v>0</v>
      </c>
      <c r="AI60">
        <f t="shared" si="13"/>
        <v>0</v>
      </c>
      <c r="AJ60">
        <f t="shared" si="14"/>
        <v>0</v>
      </c>
      <c r="AK60">
        <f t="shared" si="15"/>
        <v>3.2477121176061351E-2</v>
      </c>
      <c r="AL60">
        <f t="shared" si="16"/>
        <v>0.64866402133531353</v>
      </c>
      <c r="AM60">
        <f t="shared" si="17"/>
        <v>0.83679899947000802</v>
      </c>
      <c r="AN60">
        <f t="shared" si="18"/>
        <v>5.4594545311997967E-3</v>
      </c>
      <c r="AO60">
        <f t="shared" si="19"/>
        <v>0.12726556628893793</v>
      </c>
      <c r="AP60">
        <f t="shared" si="20"/>
        <v>6.3718006433420127E-2</v>
      </c>
      <c r="AQ60">
        <f t="shared" si="21"/>
        <v>0.25540747018391546</v>
      </c>
      <c r="AR60">
        <f t="shared" si="22"/>
        <v>0.53381623725312488</v>
      </c>
      <c r="AS60">
        <f t="shared" si="22"/>
        <v>0.84023400775409307</v>
      </c>
      <c r="AT60">
        <f t="shared" si="22"/>
        <v>0.30281392343624913</v>
      </c>
      <c r="AU60">
        <f t="shared" si="23"/>
        <v>0.54545454545454541</v>
      </c>
      <c r="AV60">
        <f t="shared" si="24"/>
        <v>0.74459252981608448</v>
      </c>
      <c r="AW60">
        <f>(AR60*Weights_Adap!$B$2)+(AS60*Weights_Adap!$B$3)+(AT60*Weights_Adap!$B$4)+(AA60*Weights_Adap!$B$5)+(Adaptive!AB60*Weights_Adap!$B$6)+(AC60*Weights_Adap!$B$7)+(AD60*Weights_Adap!$B$8)+(AE60*Weights_Adap!$B$9)+(AF60*Weights_Adap!$B$10)+(AU60*Weights_Adap!$B$11)+(AH60*Weights_Adap!$B$12)+(AI60*Weights_Adap!$B$13)+(AJ60*Weights_Adap!$B$14)+(AK60*Weights_Adap!$B$15)+(AL60*Weights_Adap!$B$16)+(AM60*Weights_Adap!$B$17)+(AN60*Weights_Adap!$B$18)+(AO60*Weights_Adap!$B$19)+(AP60*Weights_Adap!$B$20)+(AV60*Weights_Adap!$B$21)</f>
        <v>0.29041878478872446</v>
      </c>
      <c r="AX60" s="52">
        <f t="shared" si="25"/>
        <v>0.16251683242960444</v>
      </c>
      <c r="AY60">
        <f>(AR60*Weights_Adap!$C$2)+(AS60*Weights_Adap!$C$3)+(AT60*Weights_Adap!$C$4)+(AA60*Weights_Adap!$C$5)+(Adaptive!AB60*Weights_Adap!$C$6)+(AC60*Weights_Adap!$C$7)+(AD60*Weights_Adap!$C$8)+(AE60*Weights_Adap!$C$9)+(AF60*Weights_Adap!$C$10)+(AU60*Weights_Adap!$C$11)+(AH60*Weights_Adap!$C$12)+(AI60*Weights_Adap!$C$13)+(AJ60*Weights_Adap!$C$14)+(AK60*Weights_Adap!$C$15)+(AL60*Weights_Adap!$C$16)+(AM60*Weights_Adap!$C$17)+(AN60*Weights_Adap!$C$18)+(AO60*Weights_Adap!$C$19)+(AP60*Weights_Adap!$C$20)+(AV60*Weights_Adap!$C$21)</f>
        <v>0.28505981523236001</v>
      </c>
      <c r="AZ60" s="52">
        <f t="shared" si="26"/>
        <v>0.15330349872830132</v>
      </c>
    </row>
    <row r="61" spans="1:52">
      <c r="A61" t="s">
        <v>161</v>
      </c>
      <c r="B61" t="s">
        <v>2105</v>
      </c>
      <c r="C61">
        <f>C45</f>
        <v>24.573367144129943</v>
      </c>
      <c r="D61">
        <f>D45</f>
        <v>16.904256048248918</v>
      </c>
      <c r="E61">
        <f>E45</f>
        <v>10.211774381468027</v>
      </c>
      <c r="F61" t="str">
        <f>VLOOKUP(A61,'2.4'!$B$23:$E$168,4,FALSE)</f>
        <v>&lt;1%</v>
      </c>
      <c r="G61" s="111">
        <f t="shared" si="1"/>
        <v>0.5</v>
      </c>
      <c r="H61">
        <f>VLOOKUP(A61,'2.5'!$B$23:$D$168,3,FALSE)</f>
        <v>0</v>
      </c>
      <c r="I61">
        <f>VLOOKUP(A61,'2.6'!$B$23:$D$168,3,FALSE)</f>
        <v>0</v>
      </c>
      <c r="J61" s="111">
        <f>VLOOKUP(A61,'2.7'!$B$23:$D$168,3,FALSE)</f>
        <v>0</v>
      </c>
      <c r="K61">
        <f>VLOOKUP(A61,'2.8'!$B$23:$D$168,3,FALSE)</f>
        <v>0</v>
      </c>
      <c r="L61">
        <f>VLOOKUP(A61,'2.9'!$B$23:$F$168,5,FALSE)</f>
        <v>12</v>
      </c>
      <c r="M61">
        <f>VLOOKUP(A61,'2.10'!$B$23:$H$168,7,FALSE)</f>
        <v>55</v>
      </c>
      <c r="N61">
        <f>VLOOKUP(A61,'2.11'!$B$23:$H$168,7,FALSE)</f>
        <v>0</v>
      </c>
      <c r="O61">
        <f>VLOOKUP(A61,'2.12'!$B$23:$D$168,3,FALSE)</f>
        <v>0</v>
      </c>
      <c r="P61">
        <f>VLOOKUP(A61,'2.13'!B82:D227,3,FALSE)</f>
        <v>0</v>
      </c>
      <c r="Q61">
        <f t="shared" ref="Q61:W61" si="35">Q45</f>
        <v>17.812350078815708</v>
      </c>
      <c r="R61">
        <f t="shared" si="35"/>
        <v>8.0700431773010752</v>
      </c>
      <c r="S61">
        <f t="shared" si="35"/>
        <v>97.556713042286333</v>
      </c>
      <c r="T61">
        <f t="shared" si="35"/>
        <v>7.6142827770543491</v>
      </c>
      <c r="U61">
        <f t="shared" si="35"/>
        <v>10.211774381468027</v>
      </c>
      <c r="V61">
        <f t="shared" si="35"/>
        <v>2.6660270029470223</v>
      </c>
      <c r="W61">
        <f t="shared" si="35"/>
        <v>0.61339181687341515</v>
      </c>
      <c r="X61">
        <f t="shared" si="2"/>
        <v>0.41453561265573791</v>
      </c>
      <c r="Y61">
        <f t="shared" si="3"/>
        <v>0.11764362075430648</v>
      </c>
      <c r="Z61">
        <f t="shared" si="4"/>
        <v>0.13660387423735001</v>
      </c>
      <c r="AA61">
        <f t="shared" si="5"/>
        <v>0.5</v>
      </c>
      <c r="AB61">
        <f t="shared" si="6"/>
        <v>0</v>
      </c>
      <c r="AC61">
        <f t="shared" si="7"/>
        <v>0</v>
      </c>
      <c r="AD61">
        <f t="shared" si="8"/>
        <v>0</v>
      </c>
      <c r="AE61">
        <f t="shared" si="9"/>
        <v>0</v>
      </c>
      <c r="AF61">
        <f t="shared" si="10"/>
        <v>0.14117647058823529</v>
      </c>
      <c r="AG61">
        <f t="shared" si="11"/>
        <v>1</v>
      </c>
      <c r="AH61">
        <f t="shared" si="12"/>
        <v>0</v>
      </c>
      <c r="AI61">
        <f t="shared" si="13"/>
        <v>0</v>
      </c>
      <c r="AJ61">
        <f t="shared" si="14"/>
        <v>0</v>
      </c>
      <c r="AK61">
        <f t="shared" si="15"/>
        <v>6.9468904637260812E-2</v>
      </c>
      <c r="AL61" s="52">
        <f t="shared" si="16"/>
        <v>0</v>
      </c>
      <c r="AM61">
        <f t="shared" si="17"/>
        <v>0.95276598206658003</v>
      </c>
      <c r="AN61">
        <f t="shared" si="18"/>
        <v>8.3884211352104165E-2</v>
      </c>
      <c r="AO61">
        <f t="shared" si="19"/>
        <v>8.7982130607663162E-2</v>
      </c>
      <c r="AP61">
        <f t="shared" si="20"/>
        <v>9.4272650945001653E-3</v>
      </c>
      <c r="AQ61">
        <f t="shared" si="21"/>
        <v>0.52889590058975344</v>
      </c>
      <c r="AR61">
        <f t="shared" si="22"/>
        <v>0.58546438734426209</v>
      </c>
      <c r="AS61">
        <f t="shared" si="22"/>
        <v>0.88235637924569355</v>
      </c>
      <c r="AT61">
        <f t="shared" si="22"/>
        <v>0.86339612576265001</v>
      </c>
      <c r="AU61" s="52">
        <f t="shared" si="23"/>
        <v>0</v>
      </c>
      <c r="AV61">
        <f t="shared" si="24"/>
        <v>0.47110409941024656</v>
      </c>
      <c r="AW61">
        <f>(AR61*Weights_Adap!$B$2)+(AS61*Weights_Adap!$B$3)+(AT61*Weights_Adap!$B$4)+(AA61*Weights_Adap!$B$5)+(Adaptive!AB61*Weights_Adap!$B$6)+(AC61*Weights_Adap!$B$7)+(AD61*Weights_Adap!$B$8)+(AE61*Weights_Adap!$B$9)+(AF61*Weights_Adap!$B$10)+(AU61*Weights_Adap!$B$11)+(AH61*Weights_Adap!$B$12)+(AI61*Weights_Adap!$B$13)+(AJ61*Weights_Adap!$B$14)+(AK61*Weights_Adap!$B$15)+(AL61*Weights_Adap!$B$16)+(AM61*Weights_Adap!$B$17)+(AN61*Weights_Adap!$B$18)+(AO61*Weights_Adap!$B$19)+(AP61*Weights_Adap!$B$20)+(AV61*Weights_Adap!$B$21)</f>
        <v>0.26497682214513779</v>
      </c>
      <c r="AX61" s="52">
        <f t="shared" si="25"/>
        <v>9.3179938538745663E-2</v>
      </c>
      <c r="AY61">
        <f>(AR61*Weights_Adap!$C$2)+(AS61*Weights_Adap!$C$3)+(AT61*Weights_Adap!$C$4)+(AA61*Weights_Adap!$C$5)+(Adaptive!AB61*Weights_Adap!$C$6)+(AC61*Weights_Adap!$C$7)+(AD61*Weights_Adap!$C$8)+(AE61*Weights_Adap!$C$9)+(AF61*Weights_Adap!$C$10)+(AU61*Weights_Adap!$C$11)+(AH61*Weights_Adap!$C$12)+(AI61*Weights_Adap!$C$13)+(AJ61*Weights_Adap!$C$14)+(AK61*Weights_Adap!$C$15)+(AL61*Weights_Adap!$C$16)+(AM61*Weights_Adap!$C$17)+(AN61*Weights_Adap!$C$18)+(AO61*Weights_Adap!$C$19)+(AP61*Weights_Adap!$C$20)+(AV61*Weights_Adap!$C$21)</f>
        <v>0.2509288902078603</v>
      </c>
      <c r="AZ61" s="52">
        <f t="shared" si="26"/>
        <v>7.0348531333589995E-2</v>
      </c>
    </row>
    <row r="62" spans="1:52">
      <c r="A62" t="s">
        <v>46</v>
      </c>
      <c r="B62" t="s">
        <v>2106</v>
      </c>
      <c r="C62">
        <f>VLOOKUP(A62,'2.1'!$B$23:$J$144,9,FALSE)</f>
        <v>20.074458775088591</v>
      </c>
      <c r="D62">
        <f>VLOOKUP(A62,'2.2'!$B$23:$J$144,9,FALSE)</f>
        <v>6.3318651994892612</v>
      </c>
      <c r="E62">
        <f>VLOOKUP(A62,'2.3'!$B$23:$J$144,9,FALSE)</f>
        <v>18.794026082091158</v>
      </c>
      <c r="F62" t="str">
        <f>VLOOKUP(A62,'2.4'!$B$23:$E$168,4,FALSE)</f>
        <v>&lt;1%</v>
      </c>
      <c r="G62" s="111">
        <f t="shared" si="1"/>
        <v>0.5</v>
      </c>
      <c r="H62">
        <f>VLOOKUP(A62,'2.5'!$B$23:$D$168,3,FALSE)</f>
        <v>0</v>
      </c>
      <c r="I62">
        <f>VLOOKUP(A62,'2.6'!$B$23:$D$168,3,FALSE)</f>
        <v>0</v>
      </c>
      <c r="J62" s="111">
        <f>VLOOKUP(A62,'2.7'!$B$23:$D$168,3,FALSE)</f>
        <v>0</v>
      </c>
      <c r="K62">
        <f>VLOOKUP(A62,'2.8'!$B$23:$D$168,3,FALSE)</f>
        <v>0</v>
      </c>
      <c r="L62">
        <f>VLOOKUP(A62,'2.9'!$B$23:$F$168,5,FALSE)</f>
        <v>85</v>
      </c>
      <c r="M62">
        <f>VLOOKUP(A62,'2.10'!$B$23:$H$168,7,FALSE)</f>
        <v>12</v>
      </c>
      <c r="N62">
        <f>VLOOKUP(A62,'2.11'!$B$23:$H$168,7,FALSE)</f>
        <v>0.01</v>
      </c>
      <c r="O62">
        <f>VLOOKUP(A62,'2.12'!$B$23:$D$168,3,FALSE)</f>
        <v>24.3</v>
      </c>
      <c r="P62">
        <f>VLOOKUP(A62,'2.13'!B83:D228,3,FALSE)</f>
        <v>1.8</v>
      </c>
      <c r="Q62">
        <f>VLOOKUP(A62,'2.14'!$B$23:$J$144,9,FALSE)</f>
        <v>93.908440095835189</v>
      </c>
      <c r="R62">
        <f>VLOOKUP(A62,'2.15'!$B$23:$J$144,9,FALSE)</f>
        <v>64.041002539345499</v>
      </c>
      <c r="S62">
        <f>VLOOKUP(A62,'2.16'!$B$23:$J$144,9,FALSE)</f>
        <v>95.534625482403911</v>
      </c>
      <c r="T62">
        <f>VLOOKUP(A62,'2.17'!$B$23:$J$144,9,FALSE)</f>
        <v>49.706612340932246</v>
      </c>
      <c r="U62">
        <f>VLOOKUP(A62,'2.18'!$B$23:$J$144,9,FALSE)</f>
        <v>26.075635195041819</v>
      </c>
      <c r="V62">
        <f>VLOOKUP(A62,'2.19'!$B$23:$J$144,9,FALSE)</f>
        <v>17.13556087973258</v>
      </c>
      <c r="W62">
        <f>VLOOKUP(A62,'2.20'!$B$23:$J$144,9,FALSE)</f>
        <v>0.44833077485904482</v>
      </c>
      <c r="X62">
        <f t="shared" si="2"/>
        <v>0.23500673295367669</v>
      </c>
      <c r="Y62">
        <f t="shared" si="3"/>
        <v>4.4066035563467998E-2</v>
      </c>
      <c r="Z62">
        <f t="shared" si="4"/>
        <v>0.30773130978801927</v>
      </c>
      <c r="AA62">
        <f t="shared" si="5"/>
        <v>0.5</v>
      </c>
      <c r="AB62">
        <f t="shared" si="6"/>
        <v>0</v>
      </c>
      <c r="AC62">
        <f t="shared" si="7"/>
        <v>0</v>
      </c>
      <c r="AD62">
        <f t="shared" si="8"/>
        <v>0</v>
      </c>
      <c r="AE62">
        <f t="shared" si="9"/>
        <v>0</v>
      </c>
      <c r="AF62">
        <f t="shared" si="10"/>
        <v>1</v>
      </c>
      <c r="AG62">
        <f t="shared" si="11"/>
        <v>0.21818181818181817</v>
      </c>
      <c r="AH62">
        <f t="shared" si="12"/>
        <v>3.7037037037037035E-2</v>
      </c>
      <c r="AI62">
        <f t="shared" si="13"/>
        <v>0.43548387096774199</v>
      </c>
      <c r="AJ62">
        <f t="shared" si="14"/>
        <v>6.6666666666666666E-2</v>
      </c>
      <c r="AK62">
        <f t="shared" si="15"/>
        <v>0.93449543753396935</v>
      </c>
      <c r="AL62">
        <f t="shared" si="16"/>
        <v>0.81780220299964923</v>
      </c>
      <c r="AM62">
        <f t="shared" si="17"/>
        <v>0.85109766510153873</v>
      </c>
      <c r="AN62">
        <f t="shared" si="18"/>
        <v>0.59889443074863136</v>
      </c>
      <c r="AO62">
        <f t="shared" si="19"/>
        <v>0.39740325059262244</v>
      </c>
      <c r="AP62">
        <f t="shared" si="20"/>
        <v>0.1851674302543086</v>
      </c>
      <c r="AQ62">
        <f t="shared" si="21"/>
        <v>0.33249268605318882</v>
      </c>
      <c r="AR62">
        <f t="shared" si="22"/>
        <v>0.76499326704632331</v>
      </c>
      <c r="AS62">
        <f t="shared" si="22"/>
        <v>0.955933964436532</v>
      </c>
      <c r="AT62">
        <f t="shared" si="22"/>
        <v>0.69226869021198079</v>
      </c>
      <c r="AU62">
        <f t="shared" si="23"/>
        <v>0.78181818181818186</v>
      </c>
      <c r="AV62">
        <f t="shared" si="24"/>
        <v>0.66750731394681118</v>
      </c>
      <c r="AW62">
        <f>(AR62*Weights_Adap!$B$2)+(AS62*Weights_Adap!$B$3)+(AT62*Weights_Adap!$B$4)+(AA62*Weights_Adap!$B$5)+(Adaptive!AB62*Weights_Adap!$B$6)+(AC62*Weights_Adap!$B$7)+(AD62*Weights_Adap!$B$8)+(AE62*Weights_Adap!$B$9)+(AF62*Weights_Adap!$B$10)+(AU62*Weights_Adap!$B$11)+(AH62*Weights_Adap!$B$12)+(AI62*Weights_Adap!$B$13)+(AJ62*Weights_Adap!$B$14)+(AK62*Weights_Adap!$B$15)+(AL62*Weights_Adap!$B$16)+(AM62*Weights_Adap!$B$17)+(AN62*Weights_Adap!$B$18)+(AO62*Weights_Adap!$B$19)+(AP62*Weights_Adap!$B$20)+(AV62*Weights_Adap!$B$21)</f>
        <v>0.53614568121754536</v>
      </c>
      <c r="AX62" s="52">
        <f t="shared" si="25"/>
        <v>0.83219550394161002</v>
      </c>
      <c r="AY62">
        <f>(AR62*Weights_Adap!$C$2)+(AS62*Weights_Adap!$C$3)+(AT62*Weights_Adap!$C$4)+(AA62*Weights_Adap!$C$5)+(Adaptive!AB62*Weights_Adap!$C$6)+(AC62*Weights_Adap!$C$7)+(AD62*Weights_Adap!$C$8)+(AE62*Weights_Adap!$C$9)+(AF62*Weights_Adap!$C$10)+(AU62*Weights_Adap!$C$11)+(AH62*Weights_Adap!$C$12)+(AI62*Weights_Adap!$C$13)+(AJ62*Weights_Adap!$C$14)+(AK62*Weights_Adap!$C$15)+(AL62*Weights_Adap!$C$16)+(AM62*Weights_Adap!$C$17)+(AN62*Weights_Adap!$C$18)+(AO62*Weights_Adap!$C$19)+(AP62*Weights_Adap!$C$20)+(AV62*Weights_Adap!$C$21)</f>
        <v>0.55498115885991595</v>
      </c>
      <c r="AZ62" s="52">
        <f t="shared" si="26"/>
        <v>0.80934537991633648</v>
      </c>
    </row>
    <row r="63" spans="1:52">
      <c r="A63" t="s">
        <v>156</v>
      </c>
      <c r="B63" t="s">
        <v>2107</v>
      </c>
      <c r="C63">
        <f>C109</f>
        <v>22.538716082064859</v>
      </c>
      <c r="D63">
        <f>D109</f>
        <v>13.418266048974189</v>
      </c>
      <c r="E63">
        <f>E109</f>
        <v>31.287888815354069</v>
      </c>
      <c r="F63" t="str">
        <f>VLOOKUP(A63,'2.4'!$B$23:$E$168,4,FALSE)</f>
        <v>&lt;1%</v>
      </c>
      <c r="G63" s="111">
        <f t="shared" si="1"/>
        <v>0.5</v>
      </c>
      <c r="H63">
        <f>VLOOKUP(A63,'2.5'!$B$23:$D$168,3,FALSE)</f>
        <v>0</v>
      </c>
      <c r="I63">
        <f>VLOOKUP(A63,'2.6'!$B$23:$D$168,3,FALSE)</f>
        <v>0</v>
      </c>
      <c r="J63" s="111">
        <f>VLOOKUP(A63,'2.7'!$B$23:$D$168,3,FALSE)</f>
        <v>0</v>
      </c>
      <c r="K63">
        <f>VLOOKUP(A63,'2.8'!$B$23:$D$168,3,FALSE)</f>
        <v>0</v>
      </c>
      <c r="L63">
        <f>VLOOKUP(A63,'2.9'!$B$23:$F$168,5,FALSE)</f>
        <v>13</v>
      </c>
      <c r="M63">
        <f>VLOOKUP(A63,'2.10'!$B$23:$H$168,7,FALSE)</f>
        <v>12</v>
      </c>
      <c r="N63">
        <f>VLOOKUP(A63,'2.11'!$B$23:$H$168,7,FALSE)</f>
        <v>0</v>
      </c>
      <c r="O63">
        <f>VLOOKUP(A63,'2.12'!$B$23:$D$168,3,FALSE)</f>
        <v>0</v>
      </c>
      <c r="P63">
        <f>VLOOKUP(A63,'2.13'!B84:D229,3,FALSE)</f>
        <v>0</v>
      </c>
      <c r="Q63">
        <f t="shared" ref="Q63:W63" si="36">Q109</f>
        <v>90.303110522832569</v>
      </c>
      <c r="R63">
        <f t="shared" si="36"/>
        <v>69.116479152878881</v>
      </c>
      <c r="S63">
        <f t="shared" si="36"/>
        <v>91.65585704831237</v>
      </c>
      <c r="T63">
        <f t="shared" si="36"/>
        <v>10.799470549305095</v>
      </c>
      <c r="U63">
        <f t="shared" si="36"/>
        <v>15.601588352084711</v>
      </c>
      <c r="V63">
        <f t="shared" si="36"/>
        <v>14.612177365982792</v>
      </c>
      <c r="W63">
        <f t="shared" si="36"/>
        <v>0.64262078093977504</v>
      </c>
      <c r="X63">
        <f t="shared" si="2"/>
        <v>0.33334288860054923</v>
      </c>
      <c r="Y63">
        <f t="shared" si="3"/>
        <v>9.3383192832637407E-2</v>
      </c>
      <c r="Z63">
        <f t="shared" si="4"/>
        <v>0.55685505542578939</v>
      </c>
      <c r="AA63">
        <f t="shared" si="5"/>
        <v>0.5</v>
      </c>
      <c r="AB63">
        <f t="shared" si="6"/>
        <v>0</v>
      </c>
      <c r="AC63">
        <f t="shared" si="7"/>
        <v>0</v>
      </c>
      <c r="AD63">
        <f t="shared" si="8"/>
        <v>0</v>
      </c>
      <c r="AE63">
        <f t="shared" si="9"/>
        <v>0</v>
      </c>
      <c r="AF63">
        <f t="shared" si="10"/>
        <v>0.15294117647058825</v>
      </c>
      <c r="AG63">
        <f t="shared" si="11"/>
        <v>0.21818181818181817</v>
      </c>
      <c r="AH63">
        <f t="shared" si="12"/>
        <v>0</v>
      </c>
      <c r="AI63">
        <f t="shared" si="13"/>
        <v>0</v>
      </c>
      <c r="AJ63">
        <f t="shared" si="14"/>
        <v>0</v>
      </c>
      <c r="AK63">
        <f t="shared" si="15"/>
        <v>0.89351165321881065</v>
      </c>
      <c r="AL63">
        <f t="shared" si="16"/>
        <v>0.89196094537481629</v>
      </c>
      <c r="AM63">
        <f t="shared" si="17"/>
        <v>0.65607749564154472</v>
      </c>
      <c r="AN63">
        <f t="shared" si="18"/>
        <v>0.12285578337965306</v>
      </c>
      <c r="AO63">
        <f t="shared" si="19"/>
        <v>0.19310926799856998</v>
      </c>
      <c r="AP63">
        <f t="shared" si="20"/>
        <v>0.1545195988007054</v>
      </c>
      <c r="AQ63">
        <f t="shared" si="21"/>
        <v>0.56367492797349572</v>
      </c>
      <c r="AR63">
        <f t="shared" si="22"/>
        <v>0.66665711139945083</v>
      </c>
      <c r="AS63">
        <f t="shared" si="22"/>
        <v>0.90661680716736259</v>
      </c>
      <c r="AT63">
        <f t="shared" si="22"/>
        <v>0.44314494457421061</v>
      </c>
      <c r="AU63">
        <f t="shared" si="23"/>
        <v>0.78181818181818186</v>
      </c>
      <c r="AV63">
        <f t="shared" si="24"/>
        <v>0.43632507202650428</v>
      </c>
      <c r="AW63">
        <f>(AR63*Weights_Adap!$B$2)+(AS63*Weights_Adap!$B$3)+(AT63*Weights_Adap!$B$4)+(AA63*Weights_Adap!$B$5)+(Adaptive!AB63*Weights_Adap!$B$6)+(AC63*Weights_Adap!$B$7)+(AD63*Weights_Adap!$B$8)+(AE63*Weights_Adap!$B$9)+(AF63*Weights_Adap!$B$10)+(AU63*Weights_Adap!$B$11)+(AH63*Weights_Adap!$B$12)+(AI63*Weights_Adap!$B$13)+(AJ63*Weights_Adap!$B$14)+(AK63*Weights_Adap!$B$15)+(AL63*Weights_Adap!$B$16)+(AM63*Weights_Adap!$B$17)+(AN63*Weights_Adap!$B$18)+(AO63*Weights_Adap!$B$19)+(AP63*Weights_Adap!$B$20)+(AV63*Weights_Adap!$B$21)</f>
        <v>0.38449697349043926</v>
      </c>
      <c r="AX63" s="52">
        <f t="shared" si="25"/>
        <v>0.41890779875701184</v>
      </c>
      <c r="AY63">
        <f>(AR63*Weights_Adap!$C$2)+(AS63*Weights_Adap!$C$3)+(AT63*Weights_Adap!$C$4)+(AA63*Weights_Adap!$C$5)+(Adaptive!AB63*Weights_Adap!$C$6)+(AC63*Weights_Adap!$C$7)+(AD63*Weights_Adap!$C$8)+(AE63*Weights_Adap!$C$9)+(AF63*Weights_Adap!$C$10)+(AU63*Weights_Adap!$C$11)+(AH63*Weights_Adap!$C$12)+(AI63*Weights_Adap!$C$13)+(AJ63*Weights_Adap!$C$14)+(AK63*Weights_Adap!$C$15)+(AL63*Weights_Adap!$C$16)+(AM63*Weights_Adap!$C$17)+(AN63*Weights_Adap!$C$18)+(AO63*Weights_Adap!$C$19)+(AP63*Weights_Adap!$C$20)+(AV63*Weights_Adap!$C$21)</f>
        <v>0.3992630188816273</v>
      </c>
      <c r="AZ63" s="52">
        <f t="shared" si="26"/>
        <v>0.43087356248415204</v>
      </c>
    </row>
    <row r="64" spans="1:52">
      <c r="A64" t="s">
        <v>74</v>
      </c>
      <c r="B64" t="s">
        <v>2108</v>
      </c>
      <c r="C64">
        <f>VLOOKUP(A64,'2.1'!$B$23:$J$144,9,FALSE)</f>
        <v>29.296773354150403</v>
      </c>
      <c r="D64">
        <f>VLOOKUP(A64,'2.2'!$B$23:$J$144,9,FALSE)</f>
        <v>27.20530835284934</v>
      </c>
      <c r="E64">
        <f>VLOOKUP(A64,'2.3'!$B$23:$J$144,9,FALSE)</f>
        <v>34.637652875357794</v>
      </c>
      <c r="F64" t="str">
        <f>VLOOKUP(A64,'2.4'!$B$23:$E$168,4,FALSE)</f>
        <v>&lt;1%</v>
      </c>
      <c r="G64" s="111">
        <f t="shared" si="1"/>
        <v>0.5</v>
      </c>
      <c r="H64">
        <f>VLOOKUP(A64,'2.5'!$B$23:$D$168,3,FALSE)</f>
        <v>0</v>
      </c>
      <c r="I64">
        <f>VLOOKUP(A64,'2.6'!$B$23:$D$168,3,FALSE)</f>
        <v>0</v>
      </c>
      <c r="J64" s="111">
        <f>VLOOKUP(A64,'2.7'!$B$23:$D$168,3,FALSE)</f>
        <v>0</v>
      </c>
      <c r="K64">
        <f>VLOOKUP(A64,'2.8'!$B$23:$D$168,3,FALSE)</f>
        <v>0</v>
      </c>
      <c r="L64">
        <f>VLOOKUP(A64,'2.9'!$B$23:$F$168,5,FALSE)</f>
        <v>24</v>
      </c>
      <c r="M64">
        <f>VLOOKUP(A64,'2.10'!$B$23:$H$168,7,FALSE)</f>
        <v>25</v>
      </c>
      <c r="N64">
        <f>VLOOKUP(A64,'2.11'!$B$23:$H$168,7,FALSE)</f>
        <v>0</v>
      </c>
      <c r="O64">
        <f>VLOOKUP(A64,'2.12'!$B$23:$D$168,3,FALSE)</f>
        <v>12.8</v>
      </c>
      <c r="P64">
        <f>VLOOKUP(A64,'2.13'!B85:D230,3,FALSE)</f>
        <v>10</v>
      </c>
      <c r="Q64">
        <f>VLOOKUP(A64,'2.14'!$B$23:$J$144,9,FALSE)</f>
        <v>12.958626073380172</v>
      </c>
      <c r="R64">
        <f>VLOOKUP(A64,'2.15'!$B$23:$J$144,9,FALSE)</f>
        <v>46.962008847254751</v>
      </c>
      <c r="S64">
        <f>VLOOKUP(A64,'2.16'!$B$23:$J$144,9,FALSE)</f>
        <v>94.603825136612016</v>
      </c>
      <c r="T64">
        <f>VLOOKUP(A64,'2.17'!$B$23:$J$144,9,FALSE)</f>
        <v>3.6885245901639343</v>
      </c>
      <c r="U64">
        <f>VLOOKUP(A64,'2.18'!$B$23:$J$144,9,FALSE)</f>
        <v>14.620739005984905</v>
      </c>
      <c r="V64">
        <f>VLOOKUP(A64,'2.19'!$B$23:$J$144,9,FALSE)</f>
        <v>5.1554774915430652</v>
      </c>
      <c r="W64">
        <f>VLOOKUP(A64,'2.20'!$B$23:$J$144,9,FALSE)</f>
        <v>0.37080405932864952</v>
      </c>
      <c r="X64">
        <f t="shared" si="2"/>
        <v>0.60302307576969005</v>
      </c>
      <c r="Y64">
        <f t="shared" si="3"/>
        <v>0.1893328502142578</v>
      </c>
      <c r="Z64">
        <f t="shared" si="4"/>
        <v>0.62364831123843523</v>
      </c>
      <c r="AA64">
        <f t="shared" si="5"/>
        <v>0.5</v>
      </c>
      <c r="AB64">
        <f t="shared" si="6"/>
        <v>0</v>
      </c>
      <c r="AC64">
        <f t="shared" si="7"/>
        <v>0</v>
      </c>
      <c r="AD64">
        <f t="shared" si="8"/>
        <v>0</v>
      </c>
      <c r="AE64">
        <f t="shared" si="9"/>
        <v>0</v>
      </c>
      <c r="AF64">
        <f t="shared" si="10"/>
        <v>0.28235294117647058</v>
      </c>
      <c r="AG64">
        <f t="shared" si="11"/>
        <v>0.45454545454545453</v>
      </c>
      <c r="AH64">
        <f t="shared" si="12"/>
        <v>0</v>
      </c>
      <c r="AI64">
        <f t="shared" si="13"/>
        <v>0.22939068100358426</v>
      </c>
      <c r="AJ64">
        <f t="shared" si="14"/>
        <v>0.37037037037037035</v>
      </c>
      <c r="AK64">
        <f t="shared" si="15"/>
        <v>1.4293927222253323E-2</v>
      </c>
      <c r="AL64">
        <f t="shared" si="16"/>
        <v>0.56825781738240844</v>
      </c>
      <c r="AM64">
        <f t="shared" si="17"/>
        <v>0.80429805737701321</v>
      </c>
      <c r="AN64">
        <f t="shared" si="18"/>
        <v>3.5851574382940413E-2</v>
      </c>
      <c r="AO64">
        <f t="shared" si="19"/>
        <v>0.17397801698891455</v>
      </c>
      <c r="AP64">
        <f t="shared" si="20"/>
        <v>3.9662961955816423E-2</v>
      </c>
      <c r="AQ64">
        <f t="shared" si="21"/>
        <v>0.24024501842180546</v>
      </c>
      <c r="AR64">
        <f t="shared" si="22"/>
        <v>0.39697692423030995</v>
      </c>
      <c r="AS64">
        <f t="shared" si="22"/>
        <v>0.81066714978574217</v>
      </c>
      <c r="AT64">
        <f t="shared" si="22"/>
        <v>0.37635168876156477</v>
      </c>
      <c r="AU64">
        <f t="shared" si="23"/>
        <v>0.54545454545454541</v>
      </c>
      <c r="AV64">
        <f t="shared" si="24"/>
        <v>0.75975498157819454</v>
      </c>
      <c r="AW64">
        <f>(AR64*Weights_Adap!$B$2)+(AS64*Weights_Adap!$B$3)+(AT64*Weights_Adap!$B$4)+(AA64*Weights_Adap!$B$5)+(Adaptive!AB64*Weights_Adap!$B$6)+(AC64*Weights_Adap!$B$7)+(AD64*Weights_Adap!$B$8)+(AE64*Weights_Adap!$B$9)+(AF64*Weights_Adap!$B$10)+(AU64*Weights_Adap!$B$11)+(AH64*Weights_Adap!$B$12)+(AI64*Weights_Adap!$B$13)+(AJ64*Weights_Adap!$B$14)+(AK64*Weights_Adap!$B$15)+(AL64*Weights_Adap!$B$16)+(AM64*Weights_Adap!$B$17)+(AN64*Weights_Adap!$B$18)+(AO64*Weights_Adap!$B$19)+(AP64*Weights_Adap!$B$20)+(AV64*Weights_Adap!$B$21)</f>
        <v>0.32365047793558788</v>
      </c>
      <c r="AX64" s="52">
        <f t="shared" si="25"/>
        <v>0.25308305225378447</v>
      </c>
      <c r="AY64">
        <f>(AR64*Weights_Adap!$C$2)+(AS64*Weights_Adap!$C$3)+(AT64*Weights_Adap!$C$4)+(AA64*Weights_Adap!$C$5)+(Adaptive!AB64*Weights_Adap!$C$6)+(AC64*Weights_Adap!$C$7)+(AD64*Weights_Adap!$C$8)+(AE64*Weights_Adap!$C$9)+(AF64*Weights_Adap!$C$10)+(AU64*Weights_Adap!$C$11)+(AH64*Weights_Adap!$C$12)+(AI64*Weights_Adap!$C$13)+(AJ64*Weights_Adap!$C$14)+(AK64*Weights_Adap!$C$15)+(AL64*Weights_Adap!$C$16)+(AM64*Weights_Adap!$C$17)+(AN64*Weights_Adap!$C$18)+(AO64*Weights_Adap!$C$19)+(AP64*Weights_Adap!$C$20)+(AV64*Weights_Adap!$C$21)</f>
        <v>0.29700237706009114</v>
      </c>
      <c r="AZ64" s="52">
        <f t="shared" si="26"/>
        <v>0.18232980921703326</v>
      </c>
    </row>
    <row r="65" spans="1:52">
      <c r="A65" t="s">
        <v>78</v>
      </c>
      <c r="B65" t="s">
        <v>2109</v>
      </c>
      <c r="C65">
        <f>VLOOKUP(A65,'2.1'!$B$23:$J$144,9,FALSE)</f>
        <v>26.704141544456441</v>
      </c>
      <c r="D65">
        <f>VLOOKUP(A65,'2.2'!$B$23:$J$144,9,FALSE)</f>
        <v>1.9417603538611412</v>
      </c>
      <c r="E65">
        <f>VLOOKUP(A65,'2.3'!$B$23:$J$144,9,FALSE)</f>
        <v>24.108106684921406</v>
      </c>
      <c r="F65" t="str">
        <f>VLOOKUP(A65,'2.4'!$B$23:$E$168,4,FALSE)</f>
        <v>&lt;1%</v>
      </c>
      <c r="G65" s="111">
        <f t="shared" si="1"/>
        <v>0.5</v>
      </c>
      <c r="H65">
        <f>VLOOKUP(A65,'2.5'!$B$23:$D$168,3,FALSE)</f>
        <v>0</v>
      </c>
      <c r="I65">
        <f>VLOOKUP(A65,'2.6'!$B$23:$D$168,3,FALSE)</f>
        <v>0</v>
      </c>
      <c r="J65" s="111">
        <f>VLOOKUP(A65,'2.7'!$B$23:$D$168,3,FALSE)</f>
        <v>0</v>
      </c>
      <c r="K65">
        <f>VLOOKUP(A65,'2.8'!$B$23:$D$168,3,FALSE)</f>
        <v>0</v>
      </c>
      <c r="L65">
        <f>VLOOKUP(A65,'2.9'!$B$23:$F$168,5,FALSE)</f>
        <v>20</v>
      </c>
      <c r="M65">
        <f>VLOOKUP(A65,'2.10'!$B$23:$H$168,7,FALSE)</f>
        <v>12</v>
      </c>
      <c r="N65">
        <f>VLOOKUP(A65,'2.11'!$B$23:$H$168,7,FALSE)</f>
        <v>0.01</v>
      </c>
      <c r="O65">
        <f>VLOOKUP(A65,'2.12'!$B$23:$D$168,3,FALSE)</f>
        <v>23.4</v>
      </c>
      <c r="P65">
        <f>VLOOKUP(A65,'2.13'!B86:D231,3,FALSE)</f>
        <v>0</v>
      </c>
      <c r="Q65">
        <f>VLOOKUP(A65,'2.14'!$B$23:$J$144,9,FALSE)</f>
        <v>83.973565730233531</v>
      </c>
      <c r="R65">
        <f>VLOOKUP(A65,'2.15'!$B$23:$J$144,9,FALSE)</f>
        <v>64.995655722598144</v>
      </c>
      <c r="S65">
        <f>VLOOKUP(A65,'2.16'!$B$23:$J$144,9,FALSE)</f>
        <v>91.410178773597323</v>
      </c>
      <c r="T65">
        <f>VLOOKUP(A65,'2.17'!$B$23:$J$144,9,FALSE)</f>
        <v>6.2544430109791742</v>
      </c>
      <c r="U65">
        <f>VLOOKUP(A65,'2.18'!$B$23:$J$144,9,FALSE)</f>
        <v>14.523050999183804</v>
      </c>
      <c r="V65">
        <f>VLOOKUP(A65,'2.19'!$B$23:$J$144,9,FALSE)</f>
        <v>15.016718885758667</v>
      </c>
      <c r="W65">
        <f>VLOOKUP(A65,'2.20'!$B$23:$J$144,9,FALSE)</f>
        <v>0.51868039282799294</v>
      </c>
      <c r="X65">
        <f t="shared" si="2"/>
        <v>0.49956413726868976</v>
      </c>
      <c r="Y65">
        <f t="shared" si="3"/>
        <v>1.351350322743433E-2</v>
      </c>
      <c r="Z65">
        <f t="shared" si="4"/>
        <v>0.41369242787150162</v>
      </c>
      <c r="AA65">
        <f t="shared" si="5"/>
        <v>0.5</v>
      </c>
      <c r="AB65">
        <f t="shared" si="6"/>
        <v>0</v>
      </c>
      <c r="AC65">
        <f t="shared" si="7"/>
        <v>0</v>
      </c>
      <c r="AD65">
        <f t="shared" si="8"/>
        <v>0</v>
      </c>
      <c r="AE65">
        <f t="shared" si="9"/>
        <v>0</v>
      </c>
      <c r="AF65">
        <f t="shared" si="10"/>
        <v>0.23529411764705882</v>
      </c>
      <c r="AG65">
        <f t="shared" si="11"/>
        <v>0.21818181818181817</v>
      </c>
      <c r="AH65">
        <f t="shared" si="12"/>
        <v>3.7037037037037035E-2</v>
      </c>
      <c r="AI65">
        <f t="shared" si="13"/>
        <v>0.41935483870967744</v>
      </c>
      <c r="AJ65">
        <f t="shared" si="14"/>
        <v>0</v>
      </c>
      <c r="AK65">
        <f t="shared" si="15"/>
        <v>0.82156020097557736</v>
      </c>
      <c r="AL65">
        <f t="shared" si="16"/>
        <v>0.83175082001931866</v>
      </c>
      <c r="AM65">
        <f t="shared" si="17"/>
        <v>0.64372506481673597</v>
      </c>
      <c r="AN65">
        <f t="shared" si="18"/>
        <v>6.7246230429530165E-2</v>
      </c>
      <c r="AO65">
        <f t="shared" si="19"/>
        <v>0.17207263387765878</v>
      </c>
      <c r="AP65">
        <f t="shared" si="20"/>
        <v>0.15943297017153257</v>
      </c>
      <c r="AQ65">
        <f t="shared" si="21"/>
        <v>0.4162004522341255</v>
      </c>
      <c r="AR65">
        <f t="shared" si="22"/>
        <v>0.50043586273131024</v>
      </c>
      <c r="AS65">
        <f t="shared" si="22"/>
        <v>0.98648649677256572</v>
      </c>
      <c r="AT65">
        <f t="shared" si="22"/>
        <v>0.58630757212849838</v>
      </c>
      <c r="AU65">
        <f t="shared" si="23"/>
        <v>0.78181818181818186</v>
      </c>
      <c r="AV65">
        <f t="shared" si="24"/>
        <v>0.5837995477658745</v>
      </c>
      <c r="AW65">
        <f>(AR65*Weights_Adap!$B$2)+(AS65*Weights_Adap!$B$3)+(AT65*Weights_Adap!$B$4)+(AA65*Weights_Adap!$B$5)+(Adaptive!AB65*Weights_Adap!$B$6)+(AC65*Weights_Adap!$B$7)+(AD65*Weights_Adap!$B$8)+(AE65*Weights_Adap!$B$9)+(AF65*Weights_Adap!$B$10)+(AU65*Weights_Adap!$B$11)+(AH65*Weights_Adap!$B$12)+(AI65*Weights_Adap!$B$13)+(AJ65*Weights_Adap!$B$14)+(AK65*Weights_Adap!$B$15)+(AL65*Weights_Adap!$B$16)+(AM65*Weights_Adap!$B$17)+(AN65*Weights_Adap!$B$18)+(AO65*Weights_Adap!$B$19)+(AP65*Weights_Adap!$B$20)+(AV65*Weights_Adap!$B$21)</f>
        <v>0.40978850783437931</v>
      </c>
      <c r="AX65" s="52">
        <f t="shared" si="25"/>
        <v>0.48783473091665919</v>
      </c>
      <c r="AY65">
        <f>(AR65*Weights_Adap!$C$2)+(AS65*Weights_Adap!$C$3)+(AT65*Weights_Adap!$C$4)+(AA65*Weights_Adap!$C$5)+(Adaptive!AB65*Weights_Adap!$C$6)+(AC65*Weights_Adap!$C$7)+(AD65*Weights_Adap!$C$8)+(AE65*Weights_Adap!$C$9)+(AF65*Weights_Adap!$C$10)+(AU65*Weights_Adap!$C$11)+(AH65*Weights_Adap!$C$12)+(AI65*Weights_Adap!$C$13)+(AJ65*Weights_Adap!$C$14)+(AK65*Weights_Adap!$C$15)+(AL65*Weights_Adap!$C$16)+(AM65*Weights_Adap!$C$17)+(AN65*Weights_Adap!$C$18)+(AO65*Weights_Adap!$C$19)+(AP65*Weights_Adap!$C$20)+(AV65*Weights_Adap!$C$21)</f>
        <v>0.42821171129095403</v>
      </c>
      <c r="AZ65" s="52">
        <f t="shared" si="26"/>
        <v>0.50123315084020847</v>
      </c>
    </row>
    <row r="66" spans="1:52">
      <c r="A66" t="s">
        <v>162</v>
      </c>
      <c r="B66" t="s">
        <v>2110</v>
      </c>
      <c r="C66">
        <f>C71</f>
        <v>21.022456516559448</v>
      </c>
      <c r="D66">
        <f>D71</f>
        <v>4.9618775315701686</v>
      </c>
      <c r="E66">
        <f>E71</f>
        <v>29.933583512032403</v>
      </c>
      <c r="F66" t="str">
        <f>VLOOKUP(A66,'2.4'!$B$23:$E$168,4,FALSE)</f>
        <v>&lt;1%</v>
      </c>
      <c r="G66" s="111">
        <f t="shared" si="1"/>
        <v>0.5</v>
      </c>
      <c r="H66">
        <f>VLOOKUP(A66,'2.5'!$B$23:$D$168,3,FALSE)</f>
        <v>0</v>
      </c>
      <c r="I66">
        <f>VLOOKUP(A66,'2.6'!$B$23:$D$168,3,FALSE)</f>
        <v>0</v>
      </c>
      <c r="J66" s="111">
        <f>VLOOKUP(A66,'2.7'!$B$23:$D$168,3,FALSE)</f>
        <v>0</v>
      </c>
      <c r="K66">
        <f>VLOOKUP(A66,'2.8'!$B$23:$D$168,3,FALSE)</f>
        <v>0</v>
      </c>
      <c r="L66">
        <f>VLOOKUP(A66,'2.9'!$B$23:$F$168,5,FALSE)</f>
        <v>19</v>
      </c>
      <c r="M66">
        <f>VLOOKUP(A66,'2.10'!$B$23:$H$168,7,FALSE)</f>
        <v>12</v>
      </c>
      <c r="N66">
        <f>VLOOKUP(A66,'2.11'!$B$23:$H$168,7,FALSE)</f>
        <v>0</v>
      </c>
      <c r="O66">
        <f>VLOOKUP(A66,'2.12'!$B$23:$D$168,3,FALSE)</f>
        <v>0</v>
      </c>
      <c r="P66">
        <f>VLOOKUP(A66,'2.13'!B87:D232,3,FALSE)</f>
        <v>0</v>
      </c>
      <c r="Q66">
        <f t="shared" ref="Q66:W66" si="37">Q71</f>
        <v>82.987848463188001</v>
      </c>
      <c r="R66">
        <f t="shared" si="37"/>
        <v>68.273469144627114</v>
      </c>
      <c r="S66">
        <f t="shared" si="37"/>
        <v>93.547474386466519</v>
      </c>
      <c r="T66">
        <f t="shared" si="37"/>
        <v>1.964200619490112</v>
      </c>
      <c r="U66">
        <f t="shared" si="37"/>
        <v>20.343400047653084</v>
      </c>
      <c r="V66">
        <f t="shared" si="37"/>
        <v>14.779902311174647</v>
      </c>
      <c r="W66">
        <f t="shared" si="37"/>
        <v>0.39909459137479153</v>
      </c>
      <c r="X66">
        <f t="shared" si="2"/>
        <v>0.27283657044436838</v>
      </c>
      <c r="Y66">
        <f t="shared" si="3"/>
        <v>3.4531731942963745E-2</v>
      </c>
      <c r="Z66">
        <f t="shared" si="4"/>
        <v>0.5298506279637889</v>
      </c>
      <c r="AA66">
        <f t="shared" si="5"/>
        <v>0.5</v>
      </c>
      <c r="AB66">
        <f t="shared" si="6"/>
        <v>0</v>
      </c>
      <c r="AC66">
        <f t="shared" si="7"/>
        <v>0</v>
      </c>
      <c r="AD66">
        <f t="shared" si="8"/>
        <v>0</v>
      </c>
      <c r="AE66">
        <f t="shared" si="9"/>
        <v>0</v>
      </c>
      <c r="AF66">
        <f t="shared" si="10"/>
        <v>0.22352941176470589</v>
      </c>
      <c r="AG66">
        <f t="shared" si="11"/>
        <v>0.21818181818181817</v>
      </c>
      <c r="AH66">
        <f t="shared" si="12"/>
        <v>0</v>
      </c>
      <c r="AI66">
        <f t="shared" si="13"/>
        <v>0</v>
      </c>
      <c r="AJ66">
        <f t="shared" si="14"/>
        <v>0</v>
      </c>
      <c r="AK66">
        <f t="shared" si="15"/>
        <v>0.81035500515358294</v>
      </c>
      <c r="AL66">
        <f t="shared" si="16"/>
        <v>0.8796435677604787</v>
      </c>
      <c r="AM66">
        <f t="shared" si="17"/>
        <v>0.75118591474640595</v>
      </c>
      <c r="AN66">
        <f t="shared" si="18"/>
        <v>1.4754037714181087E-2</v>
      </c>
      <c r="AO66">
        <f t="shared" si="19"/>
        <v>0.28559726337641217</v>
      </c>
      <c r="AP66">
        <f t="shared" si="20"/>
        <v>0.15655670723974963</v>
      </c>
      <c r="AQ66">
        <f t="shared" si="21"/>
        <v>0.27390742214229236</v>
      </c>
      <c r="AR66">
        <f t="shared" si="22"/>
        <v>0.72716342955563162</v>
      </c>
      <c r="AS66">
        <f t="shared" si="22"/>
        <v>0.96546826805703623</v>
      </c>
      <c r="AT66">
        <f t="shared" si="22"/>
        <v>0.4701493720362111</v>
      </c>
      <c r="AU66">
        <f t="shared" si="23"/>
        <v>0.78181818181818186</v>
      </c>
      <c r="AV66">
        <f t="shared" si="24"/>
        <v>0.72609257785770764</v>
      </c>
      <c r="AW66">
        <f>(AR66*Weights_Adap!$B$2)+(AS66*Weights_Adap!$B$3)+(AT66*Weights_Adap!$B$4)+(AA66*Weights_Adap!$B$5)+(Adaptive!AB66*Weights_Adap!$B$6)+(AC66*Weights_Adap!$B$7)+(AD66*Weights_Adap!$B$8)+(AE66*Weights_Adap!$B$9)+(AF66*Weights_Adap!$B$10)+(AU66*Weights_Adap!$B$11)+(AH66*Weights_Adap!$B$12)+(AI66*Weights_Adap!$B$13)+(AJ66*Weights_Adap!$B$14)+(AK66*Weights_Adap!$B$15)+(AL66*Weights_Adap!$B$16)+(AM66*Weights_Adap!$B$17)+(AN66*Weights_Adap!$B$18)+(AO66*Weights_Adap!$B$19)+(AP66*Weights_Adap!$B$20)+(AV66*Weights_Adap!$B$21)</f>
        <v>0.40732474029413623</v>
      </c>
      <c r="AX66" s="52">
        <f t="shared" si="25"/>
        <v>0.48112023365468642</v>
      </c>
      <c r="AY66">
        <f>(AR66*Weights_Adap!$C$2)+(AS66*Weights_Adap!$C$3)+(AT66*Weights_Adap!$C$4)+(AA66*Weights_Adap!$C$5)+(Adaptive!AB66*Weights_Adap!$C$6)+(AC66*Weights_Adap!$C$7)+(AD66*Weights_Adap!$C$8)+(AE66*Weights_Adap!$C$9)+(AF66*Weights_Adap!$C$10)+(AU66*Weights_Adap!$C$11)+(AH66*Weights_Adap!$C$12)+(AI66*Weights_Adap!$C$13)+(AJ66*Weights_Adap!$C$14)+(AK66*Weights_Adap!$C$15)+(AL66*Weights_Adap!$C$16)+(AM66*Weights_Adap!$C$17)+(AN66*Weights_Adap!$C$18)+(AO66*Weights_Adap!$C$19)+(AP66*Weights_Adap!$C$20)+(AV66*Weights_Adap!$C$21)</f>
        <v>0.42025018880972986</v>
      </c>
      <c r="AZ66" s="52">
        <f t="shared" si="26"/>
        <v>0.4818827278039699</v>
      </c>
    </row>
    <row r="67" spans="1:52">
      <c r="A67" t="s">
        <v>47</v>
      </c>
      <c r="B67" t="s">
        <v>2111</v>
      </c>
      <c r="C67">
        <f>VLOOKUP(A67,'2.1'!$B$23:$J$144,9,FALSE)</f>
        <v>18.433089388395192</v>
      </c>
      <c r="D67">
        <f>VLOOKUP(A67,'2.2'!$B$23:$J$144,9,FALSE)</f>
        <v>16.093831677992682</v>
      </c>
      <c r="E67">
        <f>VLOOKUP(A67,'2.3'!$B$23:$J$144,9,FALSE)</f>
        <v>53.512153685311027</v>
      </c>
      <c r="F67" t="str">
        <f>VLOOKUP(A67,'2.4'!$B$23:$E$168,4,FALSE)</f>
        <v>&lt;1%</v>
      </c>
      <c r="G67" s="111">
        <f t="shared" ref="G67:G130" si="38">IF(F67="&lt;1%",0.5,IF(F67=0.01,1,0))</f>
        <v>0.5</v>
      </c>
      <c r="H67">
        <f>VLOOKUP(A67,'2.5'!$B$23:$D$168,3,FALSE)</f>
        <v>1</v>
      </c>
      <c r="I67">
        <f>VLOOKUP(A67,'2.6'!$B$23:$D$168,3,FALSE)</f>
        <v>0</v>
      </c>
      <c r="J67" s="111">
        <f>VLOOKUP(A67,'2.7'!$B$23:$D$168,3,FALSE)</f>
        <v>0</v>
      </c>
      <c r="K67">
        <f>VLOOKUP(A67,'2.8'!$B$23:$D$168,3,FALSE)</f>
        <v>1</v>
      </c>
      <c r="L67">
        <f>VLOOKUP(A67,'2.9'!$B$23:$F$168,5,FALSE)</f>
        <v>7</v>
      </c>
      <c r="M67">
        <f>VLOOKUP(A67,'2.10'!$B$23:$H$168,7,FALSE)</f>
        <v>12</v>
      </c>
      <c r="N67">
        <f>VLOOKUP(A67,'2.11'!$B$23:$H$168,7,FALSE)</f>
        <v>0</v>
      </c>
      <c r="O67">
        <f>VLOOKUP(A67,'2.12'!$B$23:$D$168,3,FALSE)</f>
        <v>18.8</v>
      </c>
      <c r="P67">
        <f>VLOOKUP(A67,'2.13'!B88:D233,3,FALSE)</f>
        <v>0.5</v>
      </c>
      <c r="Q67">
        <f>VLOOKUP(A67,'2.14'!$B$23:$J$144,9,FALSE)</f>
        <v>86.415316257187669</v>
      </c>
      <c r="R67">
        <f>VLOOKUP(A67,'2.15'!$B$23:$J$144,9,FALSE)</f>
        <v>69.769341348667012</v>
      </c>
      <c r="S67">
        <f>VLOOKUP(A67,'2.16'!$B$23:$J$144,9,FALSE)</f>
        <v>96.066387872451642</v>
      </c>
      <c r="T67">
        <f>VLOOKUP(A67,'2.17'!$B$23:$J$144,9,FALSE)</f>
        <v>2.9600104547830632</v>
      </c>
      <c r="U67">
        <f>VLOOKUP(A67,'2.18'!$B$23:$J$144,9,FALSE)</f>
        <v>9.1610036591740709</v>
      </c>
      <c r="V67">
        <f>VLOOKUP(A67,'2.19'!$B$23:$J$144,9,FALSE)</f>
        <v>14.048614741244119</v>
      </c>
      <c r="W67">
        <f>VLOOKUP(A67,'2.20'!$B$23:$J$144,9,FALSE)</f>
        <v>0.90825927861996858</v>
      </c>
      <c r="X67">
        <f t="shared" ref="X67:X130" si="39">(C67-MIN($C$2:$C$147))/(MAX($C$2:$C$147)-MIN($C$2:$C$147))</f>
        <v>0.16950790901716795</v>
      </c>
      <c r="Y67">
        <f t="shared" ref="Y67:Y130" si="40">(D67-MIN($D$2:$D$147))/(MAX($D$2:$D$147)-MIN($D$2:$D$147))</f>
        <v>0.11200354662194922</v>
      </c>
      <c r="Z67">
        <f t="shared" ref="Z67:Z130" si="41">(E67-MIN($E$2:$E$147))/(MAX($E$2:$E$147)-MIN($E$2:$E$147))</f>
        <v>1</v>
      </c>
      <c r="AA67">
        <f t="shared" ref="AA67:AA130" si="42">(G67-MIN($G$2:$G$147))/(MAX($G$2:$G$147)-MIN($G$2:$G$147))</f>
        <v>0.5</v>
      </c>
      <c r="AB67">
        <f t="shared" ref="AB67:AB130" si="43">(H67-MIN($H$2:$H$147))/(MAX($H$2:$H$147)-MIN($H$2:$H$147))</f>
        <v>1</v>
      </c>
      <c r="AC67">
        <f t="shared" ref="AC67:AC130" si="44">(I67-MIN($I$2:$I$147))/(MAX($I$2:$I$147)-MIN($I$2:$I$147))</f>
        <v>0</v>
      </c>
      <c r="AD67">
        <f t="shared" ref="AD67:AD130" si="45">(J67-MIN($J$2:$J$147))/(MAX($J$2:$J$147)-MIN($J$2:$J$147))</f>
        <v>0</v>
      </c>
      <c r="AE67">
        <f t="shared" ref="AE67:AE130" si="46">(K67-MIN($K$2:$K$147))/(MAX($K$2:$K$147)-MIN($K$2:$K$147))</f>
        <v>1</v>
      </c>
      <c r="AF67">
        <f t="shared" ref="AF67:AF130" si="47">(L67-MIN($L$2:$L$147))/(MAX($L$2:$L$147)-MIN($L$2:$L$147))</f>
        <v>8.2352941176470587E-2</v>
      </c>
      <c r="AG67">
        <f t="shared" ref="AG67:AG130" si="48">(M67-MIN($M$2:$M$147))/(MAX($M$2:$M$147)-MIN($M$2:$M$147))</f>
        <v>0.21818181818181817</v>
      </c>
      <c r="AH67">
        <f t="shared" ref="AH67:AH130" si="49">(N67-MIN($N$2:$N$147))/(MAX($N$2:$N$147)-MIN($N$2:$N$147))</f>
        <v>0</v>
      </c>
      <c r="AI67">
        <f t="shared" ref="AI67:AI130" si="50">(O67-MIN($O$2:$O$147))/(MAX($O$2:$O$147)-MIN($O$2:$O$147))</f>
        <v>0.33691756272401435</v>
      </c>
      <c r="AJ67">
        <f t="shared" ref="AJ67:AJ130" si="51">(P67-MIN($P$2:$P$147))/(MAX($P$2:$P$147)-MIN($P$2:$P$147))</f>
        <v>1.8518518518518517E-2</v>
      </c>
      <c r="AK67">
        <f t="shared" ref="AK67:AK130" si="52">(Q67-MIN($Q$2:$Q$147))/(MAX($Q$2:$Q$147)-MIN($Q$2:$Q$147))</f>
        <v>0.84931693580988277</v>
      </c>
      <c r="AL67">
        <f t="shared" ref="AL67:AL130" si="53">(R67-MIN($R$2:$R$147))/(MAX($R$2:$R$147)-MIN($R$2:$R$147))</f>
        <v>0.90150003757649089</v>
      </c>
      <c r="AM67">
        <f t="shared" ref="AM67:AM130" si="54">(S67-MIN($S$2:$S$147))/(MAX($S$2:$S$147)-MIN($S$2:$S$147))</f>
        <v>0.87783408754637304</v>
      </c>
      <c r="AN67">
        <f t="shared" ref="AN67:AN130" si="55">(T67-MIN($T$2:$T$147))/(MAX($T$2:$T$147)-MIN($T$2:$T$147))</f>
        <v>2.6938021044758106E-2</v>
      </c>
      <c r="AO67">
        <f t="shared" ref="AO67:AO130" si="56">(U67-MIN($U$2:$U$147))/(MAX($U$2:$U$147)-MIN($U$2:$U$147))</f>
        <v>6.7487078516598117E-2</v>
      </c>
      <c r="AP67">
        <f t="shared" ref="AP67:AP130" si="57">(V67-MIN($V$2:$V$147))/(MAX($V$2:$V$147)-MIN($V$2:$V$147))</f>
        <v>0.14767483174788645</v>
      </c>
      <c r="AQ67">
        <f t="shared" ref="AQ67:AQ130" si="58">(W67-MIN($W$2:$W$147))/(MAX($W$2:$W$147)-MIN($W$2:$W$147))</f>
        <v>0.87975347814108529</v>
      </c>
      <c r="AR67">
        <f t="shared" ref="AR67:AT130" si="59">1-X67</f>
        <v>0.83049209098283205</v>
      </c>
      <c r="AS67">
        <f t="shared" si="59"/>
        <v>0.88799645337805078</v>
      </c>
      <c r="AT67" s="52">
        <f t="shared" si="59"/>
        <v>0</v>
      </c>
      <c r="AU67">
        <f t="shared" ref="AU67:AU130" si="60">1-AG67</f>
        <v>0.78181818181818186</v>
      </c>
      <c r="AV67" s="52">
        <f t="shared" ref="AV67:AV130" si="61">1-AQ67</f>
        <v>0.12024652185891471</v>
      </c>
      <c r="AW67">
        <f>(AR67*Weights_Adap!$B$2)+(AS67*Weights_Adap!$B$3)+(AT67*Weights_Adap!$B$4)+(AA67*Weights_Adap!$B$5)+(Adaptive!AB67*Weights_Adap!$B$6)+(AC67*Weights_Adap!$B$7)+(AD67*Weights_Adap!$B$8)+(AE67*Weights_Adap!$B$9)+(AF67*Weights_Adap!$B$10)+(AU67*Weights_Adap!$B$11)+(AH67*Weights_Adap!$B$12)+(AI67*Weights_Adap!$B$13)+(AJ67*Weights_Adap!$B$14)+(AK67*Weights_Adap!$B$15)+(AL67*Weights_Adap!$B$16)+(AM67*Weights_Adap!$B$17)+(AN67*Weights_Adap!$B$18)+(AO67*Weights_Adap!$B$19)+(AP67*Weights_Adap!$B$20)+(AV67*Weights_Adap!$B$21)</f>
        <v>0.42655446607347081</v>
      </c>
      <c r="AX67" s="52">
        <f t="shared" ref="AX67:AX130" si="62">(AW67-MIN($AW$2:$AW$147))/(MAX($AW$2:$AW$147)-MIN($AW$2:$AW$147))</f>
        <v>0.53352693963843778</v>
      </c>
      <c r="AY67">
        <f>(AR67*Weights_Adap!$C$2)+(AS67*Weights_Adap!$C$3)+(AT67*Weights_Adap!$C$4)+(AA67*Weights_Adap!$C$5)+(Adaptive!AB67*Weights_Adap!$C$6)+(AC67*Weights_Adap!$C$7)+(AD67*Weights_Adap!$C$8)+(AE67*Weights_Adap!$C$9)+(AF67*Weights_Adap!$C$10)+(AU67*Weights_Adap!$C$11)+(AH67*Weights_Adap!$C$12)+(AI67*Weights_Adap!$C$13)+(AJ67*Weights_Adap!$C$14)+(AK67*Weights_Adap!$C$15)+(AL67*Weights_Adap!$C$16)+(AM67*Weights_Adap!$C$17)+(AN67*Weights_Adap!$C$18)+(AO67*Weights_Adap!$C$19)+(AP67*Weights_Adap!$C$20)+(AV67*Weights_Adap!$C$21)</f>
        <v>0.43433386767957705</v>
      </c>
      <c r="AZ67" s="52">
        <f t="shared" ref="AZ67:AZ130" si="63">(AY67-MIN($AY$2:$AY$147))/(MAX($AY$2:$AY$147)-MIN($AY$2:$AY$147))</f>
        <v>0.51611300783907377</v>
      </c>
    </row>
    <row r="68" spans="1:52">
      <c r="A68" t="s">
        <v>48</v>
      </c>
      <c r="B68" t="s">
        <v>2112</v>
      </c>
      <c r="C68">
        <f>VLOOKUP(A68,'2.1'!$B$23:$J$144,9,FALSE)</f>
        <v>26.565715965892384</v>
      </c>
      <c r="D68">
        <f>VLOOKUP(A68,'2.2'!$B$23:$J$144,9,FALSE)</f>
        <v>4.298735665980594</v>
      </c>
      <c r="E68">
        <f>VLOOKUP(A68,'2.3'!$B$23:$J$144,9,FALSE)</f>
        <v>23.669508967950602</v>
      </c>
      <c r="F68" t="str">
        <f>VLOOKUP(A68,'2.4'!$B$23:$E$168,4,FALSE)</f>
        <v>&lt;1%</v>
      </c>
      <c r="G68" s="111">
        <f t="shared" si="38"/>
        <v>0.5</v>
      </c>
      <c r="H68">
        <f>VLOOKUP(A68,'2.5'!$B$23:$D$168,3,FALSE)</f>
        <v>0</v>
      </c>
      <c r="I68">
        <f>VLOOKUP(A68,'2.6'!$B$23:$D$168,3,FALSE)</f>
        <v>0</v>
      </c>
      <c r="J68" s="111">
        <f>VLOOKUP(A68,'2.7'!$B$23:$D$168,3,FALSE)</f>
        <v>0</v>
      </c>
      <c r="K68">
        <f>VLOOKUP(A68,'2.8'!$B$23:$D$168,3,FALSE)</f>
        <v>0</v>
      </c>
      <c r="L68">
        <f>VLOOKUP(A68,'2.9'!$B$23:$F$168,5,FALSE)</f>
        <v>25</v>
      </c>
      <c r="M68">
        <f>VLOOKUP(A68,'2.10'!$B$23:$H$168,7,FALSE)</f>
        <v>12</v>
      </c>
      <c r="N68">
        <f>VLOOKUP(A68,'2.11'!$B$23:$H$168,7,FALSE)</f>
        <v>0</v>
      </c>
      <c r="O68">
        <f>VLOOKUP(A68,'2.12'!$B$23:$D$168,3,FALSE)</f>
        <v>28.1</v>
      </c>
      <c r="P68">
        <f>VLOOKUP(A68,'2.13'!B89:D234,3,FALSE)</f>
        <v>2.2000000000000002</v>
      </c>
      <c r="Q68">
        <f>VLOOKUP(A68,'2.14'!$B$23:$J$144,9,FALSE)</f>
        <v>87.089091443693036</v>
      </c>
      <c r="R68">
        <f>VLOOKUP(A68,'2.15'!$B$23:$J$144,9,FALSE)</f>
        <v>66.368715083798875</v>
      </c>
      <c r="S68">
        <f>VLOOKUP(A68,'2.16'!$B$23:$J$144,9,FALSE)</f>
        <v>91.48779770655689</v>
      </c>
      <c r="T68">
        <f>VLOOKUP(A68,'2.17'!$B$23:$J$144,9,FALSE)</f>
        <v>12.784475154366362</v>
      </c>
      <c r="U68">
        <f>VLOOKUP(A68,'2.18'!$B$23:$J$144,9,FALSE)</f>
        <v>17.791825933548957</v>
      </c>
      <c r="V68">
        <f>VLOOKUP(A68,'2.19'!$B$23:$J$144,9,FALSE)</f>
        <v>15.998235812996178</v>
      </c>
      <c r="W68">
        <f>VLOOKUP(A68,'2.20'!$B$23:$J$144,9,FALSE)</f>
        <v>0.84680976183475443</v>
      </c>
      <c r="X68">
        <f t="shared" si="39"/>
        <v>0.49404026636419957</v>
      </c>
      <c r="Y68">
        <f t="shared" si="40"/>
        <v>2.991665690392915E-2</v>
      </c>
      <c r="Z68">
        <f t="shared" si="41"/>
        <v>0.40494692550664529</v>
      </c>
      <c r="AA68">
        <f t="shared" si="42"/>
        <v>0.5</v>
      </c>
      <c r="AB68">
        <f t="shared" si="43"/>
        <v>0</v>
      </c>
      <c r="AC68">
        <f t="shared" si="44"/>
        <v>0</v>
      </c>
      <c r="AD68">
        <f t="shared" si="45"/>
        <v>0</v>
      </c>
      <c r="AE68">
        <f t="shared" si="46"/>
        <v>0</v>
      </c>
      <c r="AF68">
        <f t="shared" si="47"/>
        <v>0.29411764705882354</v>
      </c>
      <c r="AG68">
        <f t="shared" si="48"/>
        <v>0.21818181818181817</v>
      </c>
      <c r="AH68">
        <f t="shared" si="49"/>
        <v>0</v>
      </c>
      <c r="AI68">
        <f t="shared" si="50"/>
        <v>0.50358422939068104</v>
      </c>
      <c r="AJ68">
        <f t="shared" si="51"/>
        <v>8.1481481481481488E-2</v>
      </c>
      <c r="AK68">
        <f t="shared" si="52"/>
        <v>0.85697611269274521</v>
      </c>
      <c r="AL68">
        <f t="shared" si="53"/>
        <v>0.85181284831466919</v>
      </c>
      <c r="AM68">
        <f t="shared" si="54"/>
        <v>0.64762765856944193</v>
      </c>
      <c r="AN68">
        <f t="shared" si="55"/>
        <v>0.1471428130534162</v>
      </c>
      <c r="AO68">
        <f t="shared" si="56"/>
        <v>0.23582937084452671</v>
      </c>
      <c r="AP68">
        <f t="shared" si="57"/>
        <v>0.17135401395695873</v>
      </c>
      <c r="AQ68">
        <f t="shared" si="58"/>
        <v>0.80663578494680677</v>
      </c>
      <c r="AR68">
        <f t="shared" si="59"/>
        <v>0.50595973363580038</v>
      </c>
      <c r="AS68">
        <f t="shared" si="59"/>
        <v>0.9700833430960708</v>
      </c>
      <c r="AT68">
        <f t="shared" si="59"/>
        <v>0.59505307449335465</v>
      </c>
      <c r="AU68">
        <f t="shared" si="60"/>
        <v>0.78181818181818186</v>
      </c>
      <c r="AV68" s="52">
        <f t="shared" si="61"/>
        <v>0.19336421505319323</v>
      </c>
      <c r="AW68">
        <f>(AR68*Weights_Adap!$B$2)+(AS68*Weights_Adap!$B$3)+(AT68*Weights_Adap!$B$4)+(AA68*Weights_Adap!$B$5)+(Adaptive!AB68*Weights_Adap!$B$6)+(AC68*Weights_Adap!$B$7)+(AD68*Weights_Adap!$B$8)+(AE68*Weights_Adap!$B$9)+(AF68*Weights_Adap!$B$10)+(AU68*Weights_Adap!$B$11)+(AH68*Weights_Adap!$B$12)+(AI68*Weights_Adap!$B$13)+(AJ68*Weights_Adap!$B$14)+(AK68*Weights_Adap!$B$15)+(AL68*Weights_Adap!$B$16)+(AM68*Weights_Adap!$B$17)+(AN68*Weights_Adap!$B$18)+(AO68*Weights_Adap!$B$19)+(AP68*Weights_Adap!$B$20)+(AV68*Weights_Adap!$B$21)</f>
        <v>0.41224488001364312</v>
      </c>
      <c r="AX68" s="52">
        <f t="shared" si="62"/>
        <v>0.49452907362661541</v>
      </c>
      <c r="AY68">
        <f>(AR68*Weights_Adap!$C$2)+(AS68*Weights_Adap!$C$3)+(AT68*Weights_Adap!$C$4)+(AA68*Weights_Adap!$C$5)+(Adaptive!AB68*Weights_Adap!$C$6)+(AC68*Weights_Adap!$C$7)+(AD68*Weights_Adap!$C$8)+(AE68*Weights_Adap!$C$9)+(AF68*Weights_Adap!$C$10)+(AU68*Weights_Adap!$C$11)+(AH68*Weights_Adap!$C$12)+(AI68*Weights_Adap!$C$13)+(AJ68*Weights_Adap!$C$14)+(AK68*Weights_Adap!$C$15)+(AL68*Weights_Adap!$C$16)+(AM68*Weights_Adap!$C$17)+(AN68*Weights_Adap!$C$18)+(AO68*Weights_Adap!$C$19)+(AP68*Weights_Adap!$C$20)+(AV68*Weights_Adap!$C$21)</f>
        <v>0.42486241158989041</v>
      </c>
      <c r="AZ68" s="52">
        <f t="shared" si="63"/>
        <v>0.49309270204494704</v>
      </c>
    </row>
    <row r="69" spans="1:52">
      <c r="A69" t="s">
        <v>133</v>
      </c>
      <c r="B69" t="s">
        <v>2113</v>
      </c>
      <c r="C69">
        <f>VLOOKUP(A69,'2.1'!$B$23:$J$144,9,FALSE)</f>
        <v>17.319302601139764</v>
      </c>
      <c r="D69">
        <f>VLOOKUP(A69,'2.2'!$B$23:$J$144,9,FALSE)</f>
        <v>22.391807256107882</v>
      </c>
      <c r="E69">
        <f>VLOOKUP(A69,'2.3'!$B$23:$J$144,9,FALSE)</f>
        <v>22.168933024882918</v>
      </c>
      <c r="F69" t="str">
        <f>VLOOKUP(A69,'2.4'!$B$23:$E$168,4,FALSE)</f>
        <v>&lt;1%</v>
      </c>
      <c r="G69" s="111">
        <f t="shared" si="38"/>
        <v>0.5</v>
      </c>
      <c r="H69">
        <f>VLOOKUP(A69,'2.5'!$B$23:$D$168,3,FALSE)</f>
        <v>0</v>
      </c>
      <c r="I69">
        <f>VLOOKUP(A69,'2.6'!$B$23:$D$168,3,FALSE)</f>
        <v>0</v>
      </c>
      <c r="J69" s="111">
        <f>VLOOKUP(A69,'2.7'!$B$23:$D$168,3,FALSE)</f>
        <v>0</v>
      </c>
      <c r="K69">
        <f>VLOOKUP(A69,'2.8'!$B$23:$D$168,3,FALSE)</f>
        <v>0</v>
      </c>
      <c r="L69">
        <f>VLOOKUP(A69,'2.9'!$B$23:$F$168,5,FALSE)</f>
        <v>14</v>
      </c>
      <c r="M69">
        <f>VLOOKUP(A69,'2.10'!$B$23:$H$168,7,FALSE)</f>
        <v>40</v>
      </c>
      <c r="N69">
        <f>VLOOKUP(A69,'2.11'!$B$23:$H$168,7,FALSE)</f>
        <v>0</v>
      </c>
      <c r="O69">
        <f>VLOOKUP(A69,'2.12'!$B$23:$D$168,3,FALSE)</f>
        <v>14</v>
      </c>
      <c r="P69">
        <f>VLOOKUP(A69,'2.13'!B90:D235,3,FALSE)</f>
        <v>0.2</v>
      </c>
      <c r="Q69">
        <f>VLOOKUP(A69,'2.14'!$B$23:$J$144,9,FALSE)</f>
        <v>66.495514303447507</v>
      </c>
      <c r="R69">
        <f>VLOOKUP(A69,'2.15'!$B$23:$J$144,9,FALSE)</f>
        <v>49.497827681543754</v>
      </c>
      <c r="S69">
        <f>VLOOKUP(A69,'2.16'!$B$23:$J$144,9,FALSE)</f>
        <v>97.700727867742472</v>
      </c>
      <c r="T69">
        <f>VLOOKUP(A69,'2.17'!$B$23:$J$144,9,FALSE)</f>
        <v>1.791457428200643</v>
      </c>
      <c r="U69">
        <f>VLOOKUP(A69,'2.18'!$B$23:$J$144,9,FALSE)</f>
        <v>8.5961744625627716</v>
      </c>
      <c r="V69">
        <f>VLOOKUP(A69,'2.19'!$B$23:$J$144,9,FALSE)</f>
        <v>5.0809682333690684</v>
      </c>
      <c r="W69">
        <f>VLOOKUP(A69,'2.20'!$B$23:$J$144,9,FALSE)</f>
        <v>0.3695762568413925</v>
      </c>
      <c r="X69">
        <f t="shared" si="39"/>
        <v>0.12506226181997182</v>
      </c>
      <c r="Y69">
        <f t="shared" si="40"/>
        <v>0.15583373047132479</v>
      </c>
      <c r="Z69">
        <f t="shared" si="41"/>
        <v>0.37502590688078102</v>
      </c>
      <c r="AA69">
        <f t="shared" si="42"/>
        <v>0.5</v>
      </c>
      <c r="AB69">
        <f t="shared" si="43"/>
        <v>0</v>
      </c>
      <c r="AC69">
        <f t="shared" si="44"/>
        <v>0</v>
      </c>
      <c r="AD69">
        <f t="shared" si="45"/>
        <v>0</v>
      </c>
      <c r="AE69">
        <f t="shared" si="46"/>
        <v>0</v>
      </c>
      <c r="AF69">
        <f t="shared" si="47"/>
        <v>0.16470588235294117</v>
      </c>
      <c r="AG69">
        <f t="shared" si="48"/>
        <v>0.72727272727272729</v>
      </c>
      <c r="AH69">
        <f t="shared" si="49"/>
        <v>0</v>
      </c>
      <c r="AI69">
        <f t="shared" si="50"/>
        <v>0.25089605734767029</v>
      </c>
      <c r="AJ69">
        <f t="shared" si="51"/>
        <v>7.4074074074074077E-3</v>
      </c>
      <c r="AK69">
        <f t="shared" si="52"/>
        <v>0.62287747990381648</v>
      </c>
      <c r="AL69">
        <f t="shared" si="53"/>
        <v>0.60530914279699222</v>
      </c>
      <c r="AM69">
        <f t="shared" si="54"/>
        <v>0.96000688756079677</v>
      </c>
      <c r="AN69">
        <f t="shared" si="55"/>
        <v>1.2640481401973751E-2</v>
      </c>
      <c r="AO69">
        <f t="shared" si="56"/>
        <v>5.647020912588005E-2</v>
      </c>
      <c r="AP69">
        <f t="shared" si="57"/>
        <v>3.8758007487418443E-2</v>
      </c>
      <c r="AQ69">
        <f t="shared" si="58"/>
        <v>0.2387840779577784</v>
      </c>
      <c r="AR69">
        <f t="shared" si="59"/>
        <v>0.87493773818002818</v>
      </c>
      <c r="AS69">
        <f t="shared" si="59"/>
        <v>0.84416626952867524</v>
      </c>
      <c r="AT69">
        <f t="shared" si="59"/>
        <v>0.62497409311921892</v>
      </c>
      <c r="AU69">
        <f t="shared" si="60"/>
        <v>0.27272727272727271</v>
      </c>
      <c r="AV69">
        <f t="shared" si="61"/>
        <v>0.76121592204222166</v>
      </c>
      <c r="AW69">
        <f>(AR69*Weights_Adap!$B$2)+(AS69*Weights_Adap!$B$3)+(AT69*Weights_Adap!$B$4)+(AA69*Weights_Adap!$B$5)+(Adaptive!AB69*Weights_Adap!$B$6)+(AC69*Weights_Adap!$B$7)+(AD69*Weights_Adap!$B$8)+(AE69*Weights_Adap!$B$9)+(AF69*Weights_Adap!$B$10)+(AU69*Weights_Adap!$B$11)+(AH69*Weights_Adap!$B$12)+(AI69*Weights_Adap!$B$13)+(AJ69*Weights_Adap!$B$14)+(AK69*Weights_Adap!$B$15)+(AL69*Weights_Adap!$B$16)+(AM69*Weights_Adap!$B$17)+(AN69*Weights_Adap!$B$18)+(AO69*Weights_Adap!$B$19)+(AP69*Weights_Adap!$B$20)+(AV69*Weights_Adap!$B$21)</f>
        <v>0.36838133177913823</v>
      </c>
      <c r="AX69" s="52">
        <f t="shared" si="62"/>
        <v>0.37498789544714473</v>
      </c>
      <c r="AY69">
        <f>(AR69*Weights_Adap!$C$2)+(AS69*Weights_Adap!$C$3)+(AT69*Weights_Adap!$C$4)+(AA69*Weights_Adap!$C$5)+(Adaptive!AB69*Weights_Adap!$C$6)+(AC69*Weights_Adap!$C$7)+(AD69*Weights_Adap!$C$8)+(AE69*Weights_Adap!$C$9)+(AF69*Weights_Adap!$C$10)+(AU69*Weights_Adap!$C$11)+(AH69*Weights_Adap!$C$12)+(AI69*Weights_Adap!$C$13)+(AJ69*Weights_Adap!$C$14)+(AK69*Weights_Adap!$C$15)+(AL69*Weights_Adap!$C$16)+(AM69*Weights_Adap!$C$17)+(AN69*Weights_Adap!$C$18)+(AO69*Weights_Adap!$C$19)+(AP69*Weights_Adap!$C$20)+(AV69*Weights_Adap!$C$21)</f>
        <v>0.36595400907474807</v>
      </c>
      <c r="AZ69" s="52">
        <f t="shared" si="63"/>
        <v>0.34991625410483457</v>
      </c>
    </row>
    <row r="70" spans="1:52">
      <c r="A70" t="s">
        <v>157</v>
      </c>
      <c r="B70" t="s">
        <v>2114</v>
      </c>
      <c r="C70">
        <f>C38</f>
        <v>21.874177625020934</v>
      </c>
      <c r="D70">
        <f>D38</f>
        <v>2.8843930174881778</v>
      </c>
      <c r="E70">
        <f>E38</f>
        <v>26.782510227354283</v>
      </c>
      <c r="F70" t="str">
        <f>VLOOKUP(A70,'2.4'!$B$23:$E$168,4,FALSE)</f>
        <v>&lt;1%</v>
      </c>
      <c r="G70" s="111">
        <f t="shared" si="38"/>
        <v>0.5</v>
      </c>
      <c r="H70">
        <f>VLOOKUP(A70,'2.5'!$B$23:$D$168,3,FALSE)</f>
        <v>0</v>
      </c>
      <c r="I70">
        <f>VLOOKUP(A70,'2.6'!$B$23:$D$168,3,FALSE)</f>
        <v>0</v>
      </c>
      <c r="J70" s="111">
        <f>VLOOKUP(A70,'2.7'!$B$23:$D$168,3,FALSE)</f>
        <v>0</v>
      </c>
      <c r="K70">
        <f>VLOOKUP(A70,'2.8'!$B$23:$D$168,3,FALSE)</f>
        <v>0</v>
      </c>
      <c r="L70">
        <f>VLOOKUP(A70,'2.9'!$B$23:$F$168,5,FALSE)</f>
        <v>18</v>
      </c>
      <c r="M70">
        <f>VLOOKUP(A70,'2.10'!$B$23:$H$168,7,FALSE)</f>
        <v>12</v>
      </c>
      <c r="N70">
        <f>VLOOKUP(A70,'2.11'!$B$23:$H$168,7,FALSE)</f>
        <v>0</v>
      </c>
      <c r="O70">
        <f>VLOOKUP(A70,'2.12'!$B$23:$D$168,3,FALSE)</f>
        <v>0</v>
      </c>
      <c r="P70">
        <f>VLOOKUP(A70,'2.13'!B91:D236,3,FALSE)</f>
        <v>0</v>
      </c>
      <c r="Q70">
        <f t="shared" ref="Q70:W70" si="64">Q38</f>
        <v>68.070718267290815</v>
      </c>
      <c r="R70">
        <f t="shared" si="64"/>
        <v>66.758905573409677</v>
      </c>
      <c r="S70">
        <f t="shared" si="64"/>
        <v>90.681743873555604</v>
      </c>
      <c r="T70">
        <f t="shared" si="64"/>
        <v>8.4290943308957811</v>
      </c>
      <c r="U70">
        <f t="shared" si="64"/>
        <v>22.39411797542245</v>
      </c>
      <c r="V70">
        <f t="shared" si="64"/>
        <v>16.791202481678482</v>
      </c>
      <c r="W70">
        <f t="shared" si="64"/>
        <v>0.62679925677238257</v>
      </c>
      <c r="X70">
        <f t="shared" si="39"/>
        <v>0.30682449015238211</v>
      </c>
      <c r="Y70">
        <f t="shared" si="40"/>
        <v>2.0073668861097235E-2</v>
      </c>
      <c r="Z70">
        <f t="shared" si="41"/>
        <v>0.46701920455074236</v>
      </c>
      <c r="AA70">
        <f t="shared" si="42"/>
        <v>0.5</v>
      </c>
      <c r="AB70">
        <f t="shared" si="43"/>
        <v>0</v>
      </c>
      <c r="AC70">
        <f t="shared" si="44"/>
        <v>0</v>
      </c>
      <c r="AD70">
        <f t="shared" si="45"/>
        <v>0</v>
      </c>
      <c r="AE70">
        <f t="shared" si="46"/>
        <v>0</v>
      </c>
      <c r="AF70">
        <f t="shared" si="47"/>
        <v>0.21176470588235294</v>
      </c>
      <c r="AG70">
        <f t="shared" si="48"/>
        <v>0.21818181818181817</v>
      </c>
      <c r="AH70">
        <f t="shared" si="49"/>
        <v>0</v>
      </c>
      <c r="AI70">
        <f t="shared" si="50"/>
        <v>0</v>
      </c>
      <c r="AJ70">
        <f t="shared" si="51"/>
        <v>0</v>
      </c>
      <c r="AK70">
        <f t="shared" si="52"/>
        <v>0.64078369851693806</v>
      </c>
      <c r="AL70">
        <f t="shared" si="53"/>
        <v>0.85751399486692248</v>
      </c>
      <c r="AM70">
        <f t="shared" si="54"/>
        <v>0.60710016697593916</v>
      </c>
      <c r="AN70">
        <f t="shared" si="55"/>
        <v>9.3853635269919772E-2</v>
      </c>
      <c r="AO70">
        <f t="shared" si="56"/>
        <v>0.32559606602858221</v>
      </c>
      <c r="AP70">
        <f t="shared" si="57"/>
        <v>0.18098501482451465</v>
      </c>
      <c r="AQ70">
        <f t="shared" si="58"/>
        <v>0.54484917619450657</v>
      </c>
      <c r="AR70">
        <f t="shared" si="59"/>
        <v>0.69317550984761789</v>
      </c>
      <c r="AS70">
        <f t="shared" si="59"/>
        <v>0.97992633113890282</v>
      </c>
      <c r="AT70">
        <f t="shared" si="59"/>
        <v>0.53298079544925758</v>
      </c>
      <c r="AU70">
        <f t="shared" si="60"/>
        <v>0.78181818181818186</v>
      </c>
      <c r="AV70">
        <f t="shared" si="61"/>
        <v>0.45515082380549343</v>
      </c>
      <c r="AW70">
        <f>(AR70*Weights_Adap!$B$2)+(AS70*Weights_Adap!$B$3)+(AT70*Weights_Adap!$B$4)+(AA70*Weights_Adap!$B$5)+(Adaptive!AB70*Weights_Adap!$B$6)+(AC70*Weights_Adap!$B$7)+(AD70*Weights_Adap!$B$8)+(AE70*Weights_Adap!$B$9)+(AF70*Weights_Adap!$B$10)+(AU70*Weights_Adap!$B$11)+(AH70*Weights_Adap!$B$12)+(AI70*Weights_Adap!$B$13)+(AJ70*Weights_Adap!$B$14)+(AK70*Weights_Adap!$B$15)+(AL70*Weights_Adap!$B$16)+(AM70*Weights_Adap!$B$17)+(AN70*Weights_Adap!$B$18)+(AO70*Weights_Adap!$B$19)+(AP70*Weights_Adap!$B$20)+(AV70*Weights_Adap!$B$21)</f>
        <v>0.38513704375863544</v>
      </c>
      <c r="AX70" s="52">
        <f t="shared" si="62"/>
        <v>0.42065218007264904</v>
      </c>
      <c r="AY70">
        <f>(AR70*Weights_Adap!$C$2)+(AS70*Weights_Adap!$C$3)+(AT70*Weights_Adap!$C$4)+(AA70*Weights_Adap!$C$5)+(Adaptive!AB70*Weights_Adap!$C$6)+(AC70*Weights_Adap!$C$7)+(AD70*Weights_Adap!$C$8)+(AE70*Weights_Adap!$C$9)+(AF70*Weights_Adap!$C$10)+(AU70*Weights_Adap!$C$11)+(AH70*Weights_Adap!$C$12)+(AI70*Weights_Adap!$C$13)+(AJ70*Weights_Adap!$C$14)+(AK70*Weights_Adap!$C$15)+(AL70*Weights_Adap!$C$16)+(AM70*Weights_Adap!$C$17)+(AN70*Weights_Adap!$C$18)+(AO70*Weights_Adap!$C$19)+(AP70*Weights_Adap!$C$20)+(AV70*Weights_Adap!$C$21)</f>
        <v>0.40235038774673132</v>
      </c>
      <c r="AZ70" s="52">
        <f t="shared" si="63"/>
        <v>0.43837739026954931</v>
      </c>
    </row>
    <row r="71" spans="1:52">
      <c r="A71" t="s">
        <v>96</v>
      </c>
      <c r="B71" t="s">
        <v>2115</v>
      </c>
      <c r="C71">
        <f>VLOOKUP(A71,'2.1'!$B$23:$J$144,9,FALSE)</f>
        <v>21.022456516559448</v>
      </c>
      <c r="D71">
        <f>VLOOKUP(A71,'2.2'!$B$23:$J$144,9,FALSE)</f>
        <v>4.9618775315701686</v>
      </c>
      <c r="E71">
        <f>VLOOKUP(A71,'2.3'!$B$23:$J$144,9,FALSE)</f>
        <v>29.933583512032403</v>
      </c>
      <c r="F71" t="str">
        <f>VLOOKUP(A71,'2.4'!$B$23:$E$168,4,FALSE)</f>
        <v>&lt;1%</v>
      </c>
      <c r="G71" s="111">
        <f t="shared" si="38"/>
        <v>0.5</v>
      </c>
      <c r="H71">
        <f>VLOOKUP(A71,'2.5'!$B$23:$D$168,3,FALSE)</f>
        <v>0</v>
      </c>
      <c r="I71">
        <f>VLOOKUP(A71,'2.6'!$B$23:$D$168,3,FALSE)</f>
        <v>0</v>
      </c>
      <c r="J71" s="111">
        <f>VLOOKUP(A71,'2.7'!$B$23:$D$168,3,FALSE)</f>
        <v>0</v>
      </c>
      <c r="K71">
        <f>VLOOKUP(A71,'2.8'!$B$23:$D$168,3,FALSE)</f>
        <v>0</v>
      </c>
      <c r="L71">
        <f>VLOOKUP(A71,'2.9'!$B$23:$F$168,5,FALSE)</f>
        <v>36</v>
      </c>
      <c r="M71">
        <f>VLOOKUP(A71,'2.10'!$B$23:$H$168,7,FALSE)</f>
        <v>12</v>
      </c>
      <c r="N71">
        <f>VLOOKUP(A71,'2.11'!$B$23:$H$168,7,FALSE)</f>
        <v>0</v>
      </c>
      <c r="O71">
        <f>VLOOKUP(A71,'2.12'!$B$23:$D$168,3,FALSE)</f>
        <v>26.7</v>
      </c>
      <c r="P71">
        <f>VLOOKUP(A71,'2.13'!B92:D237,3,FALSE)</f>
        <v>0.5</v>
      </c>
      <c r="Q71">
        <f>VLOOKUP(A71,'2.14'!$B$23:$J$144,9,FALSE)</f>
        <v>82.987848463188001</v>
      </c>
      <c r="R71">
        <f>VLOOKUP(A71,'2.15'!$B$23:$J$144,9,FALSE)</f>
        <v>68.273469144627114</v>
      </c>
      <c r="S71">
        <f>VLOOKUP(A71,'2.16'!$B$23:$J$144,9,FALSE)</f>
        <v>93.547474386466519</v>
      </c>
      <c r="T71">
        <f>VLOOKUP(A71,'2.17'!$B$23:$J$144,9,FALSE)</f>
        <v>1.964200619490112</v>
      </c>
      <c r="U71">
        <f>VLOOKUP(A71,'2.18'!$B$23:$J$144,9,FALSE)</f>
        <v>20.343400047653084</v>
      </c>
      <c r="V71">
        <f>VLOOKUP(A71,'2.19'!$B$23:$J$144,9,FALSE)</f>
        <v>14.779902311174647</v>
      </c>
      <c r="W71">
        <f>VLOOKUP(A71,'2.20'!$B$23:$J$144,9,FALSE)</f>
        <v>0.39909459137479153</v>
      </c>
      <c r="X71">
        <f t="shared" si="39"/>
        <v>0.27283657044436838</v>
      </c>
      <c r="Y71">
        <f t="shared" si="40"/>
        <v>3.4531731942963745E-2</v>
      </c>
      <c r="Z71">
        <f t="shared" si="41"/>
        <v>0.5298506279637889</v>
      </c>
      <c r="AA71">
        <f t="shared" si="42"/>
        <v>0.5</v>
      </c>
      <c r="AB71">
        <f t="shared" si="43"/>
        <v>0</v>
      </c>
      <c r="AC71">
        <f t="shared" si="44"/>
        <v>0</v>
      </c>
      <c r="AD71">
        <f t="shared" si="45"/>
        <v>0</v>
      </c>
      <c r="AE71">
        <f t="shared" si="46"/>
        <v>0</v>
      </c>
      <c r="AF71">
        <f t="shared" si="47"/>
        <v>0.42352941176470588</v>
      </c>
      <c r="AG71">
        <f t="shared" si="48"/>
        <v>0.21818181818181817</v>
      </c>
      <c r="AH71">
        <f t="shared" si="49"/>
        <v>0</v>
      </c>
      <c r="AI71">
        <f t="shared" si="50"/>
        <v>0.478494623655914</v>
      </c>
      <c r="AJ71">
        <f t="shared" si="51"/>
        <v>1.8518518518518517E-2</v>
      </c>
      <c r="AK71">
        <f t="shared" si="52"/>
        <v>0.81035500515358294</v>
      </c>
      <c r="AL71">
        <f t="shared" si="53"/>
        <v>0.8796435677604787</v>
      </c>
      <c r="AM71">
        <f t="shared" si="54"/>
        <v>0.75118591474640595</v>
      </c>
      <c r="AN71">
        <f t="shared" si="55"/>
        <v>1.4754037714181087E-2</v>
      </c>
      <c r="AO71">
        <f t="shared" si="56"/>
        <v>0.28559726337641217</v>
      </c>
      <c r="AP71">
        <f t="shared" si="57"/>
        <v>0.15655670723974963</v>
      </c>
      <c r="AQ71">
        <f t="shared" si="58"/>
        <v>0.27390742214229236</v>
      </c>
      <c r="AR71">
        <f t="shared" si="59"/>
        <v>0.72716342955563162</v>
      </c>
      <c r="AS71">
        <f t="shared" si="59"/>
        <v>0.96546826805703623</v>
      </c>
      <c r="AT71">
        <f t="shared" si="59"/>
        <v>0.4701493720362111</v>
      </c>
      <c r="AU71">
        <f t="shared" si="60"/>
        <v>0.78181818181818186</v>
      </c>
      <c r="AV71">
        <f t="shared" si="61"/>
        <v>0.72609257785770764</v>
      </c>
      <c r="AW71">
        <f>(AR71*Weights_Adap!$B$2)+(AS71*Weights_Adap!$B$3)+(AT71*Weights_Adap!$B$4)+(AA71*Weights_Adap!$B$5)+(Adaptive!AB71*Weights_Adap!$B$6)+(AC71*Weights_Adap!$B$7)+(AD71*Weights_Adap!$B$8)+(AE71*Weights_Adap!$B$9)+(AF71*Weights_Adap!$B$10)+(AU71*Weights_Adap!$B$11)+(AH71*Weights_Adap!$B$12)+(AI71*Weights_Adap!$B$13)+(AJ71*Weights_Adap!$B$14)+(AK71*Weights_Adap!$B$15)+(AL71*Weights_Adap!$B$16)+(AM71*Weights_Adap!$B$17)+(AN71*Weights_Adap!$B$18)+(AO71*Weights_Adap!$B$19)+(AP71*Weights_Adap!$B$20)+(AV71*Weights_Adap!$B$21)</f>
        <v>0.44212786553587835</v>
      </c>
      <c r="AX71" s="52">
        <f t="shared" si="62"/>
        <v>0.57596907199952374</v>
      </c>
      <c r="AY71">
        <f>(AR71*Weights_Adap!$C$2)+(AS71*Weights_Adap!$C$3)+(AT71*Weights_Adap!$C$4)+(AA71*Weights_Adap!$C$5)+(Adaptive!AB71*Weights_Adap!$C$6)+(AC71*Weights_Adap!$C$7)+(AD71*Weights_Adap!$C$8)+(AE71*Weights_Adap!$C$9)+(AF71*Weights_Adap!$C$10)+(AU71*Weights_Adap!$C$11)+(AH71*Weights_Adap!$C$12)+(AI71*Weights_Adap!$C$13)+(AJ71*Weights_Adap!$C$14)+(AK71*Weights_Adap!$C$15)+(AL71*Weights_Adap!$C$16)+(AM71*Weights_Adap!$C$17)+(AN71*Weights_Adap!$C$18)+(AO71*Weights_Adap!$C$19)+(AP71*Weights_Adap!$C$20)+(AV71*Weights_Adap!$C$21)</f>
        <v>0.45791928350275796</v>
      </c>
      <c r="AZ71" s="52">
        <f t="shared" si="63"/>
        <v>0.57343719108925684</v>
      </c>
    </row>
    <row r="72" spans="1:52">
      <c r="A72" t="s">
        <v>123</v>
      </c>
      <c r="B72" t="s">
        <v>2116</v>
      </c>
      <c r="C72">
        <f>VLOOKUP(A72,'2.1'!$B$23:$J$144,9,FALSE)</f>
        <v>22.388345792601111</v>
      </c>
      <c r="D72">
        <f>VLOOKUP(A72,'2.2'!$B$23:$J$144,9,FALSE)</f>
        <v>13.588269120184012</v>
      </c>
      <c r="E72">
        <f>VLOOKUP(A72,'2.3'!$B$23:$J$144,9,FALSE)</f>
        <v>22.760207015526166</v>
      </c>
      <c r="F72" t="str">
        <f>VLOOKUP(A72,'2.4'!$B$23:$E$168,4,FALSE)</f>
        <v>&lt;1%</v>
      </c>
      <c r="G72" s="111">
        <f t="shared" si="38"/>
        <v>0.5</v>
      </c>
      <c r="H72">
        <f>VLOOKUP(A72,'2.5'!$B$23:$D$168,3,FALSE)</f>
        <v>0</v>
      </c>
      <c r="I72">
        <f>VLOOKUP(A72,'2.6'!$B$23:$D$168,3,FALSE)</f>
        <v>0</v>
      </c>
      <c r="J72" s="111">
        <f>VLOOKUP(A72,'2.7'!$B$23:$D$168,3,FALSE)</f>
        <v>0</v>
      </c>
      <c r="K72">
        <f>VLOOKUP(A72,'2.8'!$B$23:$D$168,3,FALSE)</f>
        <v>1</v>
      </c>
      <c r="L72">
        <f>VLOOKUP(A72,'2.9'!$B$23:$F$168,5,FALSE)</f>
        <v>21</v>
      </c>
      <c r="M72">
        <f>VLOOKUP(A72,'2.10'!$B$23:$H$168,7,FALSE)</f>
        <v>12</v>
      </c>
      <c r="N72">
        <f>VLOOKUP(A72,'2.11'!$B$23:$H$168,7,FALSE)</f>
        <v>0.01</v>
      </c>
      <c r="O72">
        <f>VLOOKUP(A72,'2.12'!$B$23:$D$168,3,FALSE)</f>
        <v>22.2</v>
      </c>
      <c r="P72">
        <f>VLOOKUP(A72,'2.13'!B93:D238,3,FALSE)</f>
        <v>0</v>
      </c>
      <c r="Q72">
        <f>VLOOKUP(A72,'2.14'!$B$23:$J$144,9,FALSE)</f>
        <v>36.733755031627375</v>
      </c>
      <c r="R72">
        <f>VLOOKUP(A72,'2.15'!$B$23:$J$144,9,FALSE)</f>
        <v>51.627372052903965</v>
      </c>
      <c r="S72">
        <f>VLOOKUP(A72,'2.16'!$B$23:$J$144,9,FALSE)</f>
        <v>92.36726087789917</v>
      </c>
      <c r="T72">
        <f>VLOOKUP(A72,'2.17'!$B$23:$J$144,9,FALSE)</f>
        <v>5.4341575618171367</v>
      </c>
      <c r="U72">
        <f>VLOOKUP(A72,'2.18'!$B$23:$J$144,9,FALSE)</f>
        <v>12.909718228867165</v>
      </c>
      <c r="V72">
        <f>VLOOKUP(A72,'2.19'!$B$23:$J$144,9,FALSE)</f>
        <v>12.518688901667623</v>
      </c>
      <c r="W72">
        <f>VLOOKUP(A72,'2.20'!$B$23:$J$144,9,FALSE)</f>
        <v>0.59612804293655353</v>
      </c>
      <c r="X72">
        <f t="shared" si="39"/>
        <v>0.32734236416362816</v>
      </c>
      <c r="Y72">
        <f t="shared" si="40"/>
        <v>9.4566313626560039E-2</v>
      </c>
      <c r="Z72">
        <f t="shared" si="41"/>
        <v>0.38681572676211157</v>
      </c>
      <c r="AA72">
        <f t="shared" si="42"/>
        <v>0.5</v>
      </c>
      <c r="AB72">
        <f t="shared" si="43"/>
        <v>0</v>
      </c>
      <c r="AC72">
        <f t="shared" si="44"/>
        <v>0</v>
      </c>
      <c r="AD72">
        <f t="shared" si="45"/>
        <v>0</v>
      </c>
      <c r="AE72">
        <f t="shared" si="46"/>
        <v>1</v>
      </c>
      <c r="AF72">
        <f t="shared" si="47"/>
        <v>0.24705882352941178</v>
      </c>
      <c r="AG72">
        <f t="shared" si="48"/>
        <v>0.21818181818181817</v>
      </c>
      <c r="AH72">
        <f t="shared" si="49"/>
        <v>3.7037037037037035E-2</v>
      </c>
      <c r="AI72">
        <f t="shared" si="50"/>
        <v>0.39784946236559143</v>
      </c>
      <c r="AJ72">
        <f t="shared" si="51"/>
        <v>0</v>
      </c>
      <c r="AK72">
        <f t="shared" si="52"/>
        <v>0.28455902714164388</v>
      </c>
      <c r="AL72">
        <f t="shared" si="53"/>
        <v>0.63642431570333469</v>
      </c>
      <c r="AM72">
        <f t="shared" si="54"/>
        <v>0.69184609017302023</v>
      </c>
      <c r="AN72">
        <f t="shared" si="55"/>
        <v>5.7209832028258127E-2</v>
      </c>
      <c r="AO72">
        <f t="shared" si="56"/>
        <v>0.14060493263101931</v>
      </c>
      <c r="AP72">
        <f t="shared" si="57"/>
        <v>0.12909307078592502</v>
      </c>
      <c r="AQ72">
        <f t="shared" si="58"/>
        <v>0.5083540413184604</v>
      </c>
      <c r="AR72">
        <f t="shared" si="59"/>
        <v>0.67265763583637184</v>
      </c>
      <c r="AS72">
        <f t="shared" si="59"/>
        <v>0.90543368637344002</v>
      </c>
      <c r="AT72">
        <f t="shared" si="59"/>
        <v>0.61318427323788849</v>
      </c>
      <c r="AU72">
        <f t="shared" si="60"/>
        <v>0.78181818181818186</v>
      </c>
      <c r="AV72">
        <f t="shared" si="61"/>
        <v>0.4916459586815396</v>
      </c>
      <c r="AW72">
        <f>(AR72*Weights_Adap!$B$2)+(AS72*Weights_Adap!$B$3)+(AT72*Weights_Adap!$B$4)+(AA72*Weights_Adap!$B$5)+(Adaptive!AB72*Weights_Adap!$B$6)+(AC72*Weights_Adap!$B$7)+(AD72*Weights_Adap!$B$8)+(AE72*Weights_Adap!$B$9)+(AF72*Weights_Adap!$B$10)+(AU72*Weights_Adap!$B$11)+(AH72*Weights_Adap!$B$12)+(AI72*Weights_Adap!$B$13)+(AJ72*Weights_Adap!$B$14)+(AK72*Weights_Adap!$B$15)+(AL72*Weights_Adap!$B$16)+(AM72*Weights_Adap!$B$17)+(AN72*Weights_Adap!$B$18)+(AO72*Weights_Adap!$B$19)+(AP72*Weights_Adap!$B$20)+(AV72*Weights_Adap!$B$21)</f>
        <v>0.36951489276054572</v>
      </c>
      <c r="AX72" s="52">
        <f t="shared" si="62"/>
        <v>0.37807718531788831</v>
      </c>
      <c r="AY72">
        <f>(AR72*Weights_Adap!$C$2)+(AS72*Weights_Adap!$C$3)+(AT72*Weights_Adap!$C$4)+(AA72*Weights_Adap!$C$5)+(Adaptive!AB72*Weights_Adap!$C$6)+(AC72*Weights_Adap!$C$7)+(AD72*Weights_Adap!$C$8)+(AE72*Weights_Adap!$C$9)+(AF72*Weights_Adap!$C$10)+(AU72*Weights_Adap!$C$11)+(AH72*Weights_Adap!$C$12)+(AI72*Weights_Adap!$C$13)+(AJ72*Weights_Adap!$C$14)+(AK72*Weights_Adap!$C$15)+(AL72*Weights_Adap!$C$16)+(AM72*Weights_Adap!$C$17)+(AN72*Weights_Adap!$C$18)+(AO72*Weights_Adap!$C$19)+(AP72*Weights_Adap!$C$20)+(AV72*Weights_Adap!$C$21)</f>
        <v>0.38073785123127218</v>
      </c>
      <c r="AZ72" s="52">
        <f t="shared" si="63"/>
        <v>0.38584827596426829</v>
      </c>
    </row>
    <row r="73" spans="1:52">
      <c r="A73" t="s">
        <v>49</v>
      </c>
      <c r="B73" t="s">
        <v>2117</v>
      </c>
      <c r="C73">
        <f>VLOOKUP(A73,'2.1'!$B$23:$J$144,9,FALSE)</f>
        <v>22.07942423852975</v>
      </c>
      <c r="D73">
        <f>VLOOKUP(A73,'2.2'!$B$23:$J$144,9,FALSE)</f>
        <v>15.438247011952191</v>
      </c>
      <c r="E73">
        <f>VLOOKUP(A73,'2.3'!$B$23:$J$144,9,FALSE)</f>
        <v>21.428800925330936</v>
      </c>
      <c r="F73" t="str">
        <f>VLOOKUP(A73,'2.4'!$B$23:$E$168,4,FALSE)</f>
        <v>&lt;1%</v>
      </c>
      <c r="G73" s="111">
        <f t="shared" si="38"/>
        <v>0.5</v>
      </c>
      <c r="H73">
        <f>VLOOKUP(A73,'2.5'!$B$23:$D$168,3,FALSE)</f>
        <v>0</v>
      </c>
      <c r="I73">
        <f>VLOOKUP(A73,'2.6'!$B$23:$D$168,3,FALSE)</f>
        <v>0</v>
      </c>
      <c r="J73" s="111">
        <f>VLOOKUP(A73,'2.7'!$B$23:$D$168,3,FALSE)</f>
        <v>0</v>
      </c>
      <c r="K73">
        <f>VLOOKUP(A73,'2.8'!$B$23:$D$168,3,FALSE)</f>
        <v>0</v>
      </c>
      <c r="L73">
        <f>VLOOKUP(A73,'2.9'!$B$23:$F$168,5,FALSE)</f>
        <v>37</v>
      </c>
      <c r="M73">
        <f>VLOOKUP(A73,'2.10'!$B$23:$H$168,7,FALSE)</f>
        <v>12</v>
      </c>
      <c r="N73">
        <f>VLOOKUP(A73,'2.11'!$B$23:$H$168,7,FALSE)</f>
        <v>0</v>
      </c>
      <c r="O73">
        <f>VLOOKUP(A73,'2.12'!$B$23:$D$168,3,FALSE)</f>
        <v>21.1</v>
      </c>
      <c r="P73">
        <f>VLOOKUP(A73,'2.13'!B94:D239,3,FALSE)</f>
        <v>0</v>
      </c>
      <c r="Q73">
        <f>VLOOKUP(A73,'2.14'!$B$23:$J$144,9,FALSE)</f>
        <v>99.016835882277348</v>
      </c>
      <c r="R73">
        <f>VLOOKUP(A73,'2.15'!$B$23:$J$144,9,FALSE)</f>
        <v>63.655057190592466</v>
      </c>
      <c r="S73">
        <f>VLOOKUP(A73,'2.16'!$B$23:$J$144,9,FALSE)</f>
        <v>95.974167844750042</v>
      </c>
      <c r="T73">
        <f>VLOOKUP(A73,'2.17'!$B$23:$J$144,9,FALSE)</f>
        <v>33.716745919547613</v>
      </c>
      <c r="U73">
        <f>VLOOKUP(A73,'2.18'!$B$23:$J$144,9,FALSE)</f>
        <v>18.596581416270404</v>
      </c>
      <c r="V73">
        <f>VLOOKUP(A73,'2.19'!$B$23:$J$144,9,FALSE)</f>
        <v>7.5568692970055267</v>
      </c>
      <c r="W73">
        <f>VLOOKUP(A73,'2.20'!$B$23:$J$144,9,FALSE)</f>
        <v>0.24097159748104358</v>
      </c>
      <c r="X73">
        <f t="shared" si="39"/>
        <v>0.3150148535835296</v>
      </c>
      <c r="Y73">
        <f t="shared" si="40"/>
        <v>0.10744106522058668</v>
      </c>
      <c r="Z73">
        <f t="shared" si="41"/>
        <v>0.36026790250346041</v>
      </c>
      <c r="AA73">
        <f t="shared" si="42"/>
        <v>0.5</v>
      </c>
      <c r="AB73">
        <f t="shared" si="43"/>
        <v>0</v>
      </c>
      <c r="AC73">
        <f t="shared" si="44"/>
        <v>0</v>
      </c>
      <c r="AD73">
        <f t="shared" si="45"/>
        <v>0</v>
      </c>
      <c r="AE73">
        <f t="shared" si="46"/>
        <v>0</v>
      </c>
      <c r="AF73">
        <f t="shared" si="47"/>
        <v>0.43529411764705883</v>
      </c>
      <c r="AG73">
        <f t="shared" si="48"/>
        <v>0.21818181818181817</v>
      </c>
      <c r="AH73">
        <f t="shared" si="49"/>
        <v>0</v>
      </c>
      <c r="AI73">
        <f t="shared" si="50"/>
        <v>0.37813620071684595</v>
      </c>
      <c r="AJ73">
        <f t="shared" si="51"/>
        <v>0</v>
      </c>
      <c r="AK73">
        <f t="shared" si="52"/>
        <v>0.99256541057492187</v>
      </c>
      <c r="AL73">
        <f t="shared" si="53"/>
        <v>0.81216308299804119</v>
      </c>
      <c r="AM73">
        <f t="shared" si="54"/>
        <v>0.87319736696468053</v>
      </c>
      <c r="AN73">
        <f t="shared" si="55"/>
        <v>0.40325440086381853</v>
      </c>
      <c r="AO73">
        <f t="shared" si="56"/>
        <v>0.2515259497356277</v>
      </c>
      <c r="AP73">
        <f t="shared" si="57"/>
        <v>6.8829139394500902E-2</v>
      </c>
      <c r="AQ73">
        <f t="shared" si="58"/>
        <v>8.57596683544911E-2</v>
      </c>
      <c r="AR73">
        <f t="shared" si="59"/>
        <v>0.68498514641647046</v>
      </c>
      <c r="AS73">
        <f t="shared" si="59"/>
        <v>0.89255893477941328</v>
      </c>
      <c r="AT73">
        <f t="shared" si="59"/>
        <v>0.63973209749653959</v>
      </c>
      <c r="AU73">
        <f t="shared" si="60"/>
        <v>0.78181818181818186</v>
      </c>
      <c r="AV73">
        <f t="shared" si="61"/>
        <v>0.91424033164550889</v>
      </c>
      <c r="AW73">
        <f>(AR73*Weights_Adap!$B$2)+(AS73*Weights_Adap!$B$3)+(AT73*Weights_Adap!$B$4)+(AA73*Weights_Adap!$B$5)+(Adaptive!AB73*Weights_Adap!$B$6)+(AC73*Weights_Adap!$B$7)+(AD73*Weights_Adap!$B$8)+(AE73*Weights_Adap!$B$9)+(AF73*Weights_Adap!$B$10)+(AU73*Weights_Adap!$B$11)+(AH73*Weights_Adap!$B$12)+(AI73*Weights_Adap!$B$13)+(AJ73*Weights_Adap!$B$14)+(AK73*Weights_Adap!$B$15)+(AL73*Weights_Adap!$B$16)+(AM73*Weights_Adap!$B$17)+(AN73*Weights_Adap!$B$18)+(AO73*Weights_Adap!$B$19)+(AP73*Weights_Adap!$B$20)+(AV73*Weights_Adap!$B$21)</f>
        <v>0.47516267577723853</v>
      </c>
      <c r="AX73" s="52">
        <f t="shared" si="62"/>
        <v>0.66599872751382561</v>
      </c>
      <c r="AY73">
        <f>(AR73*Weights_Adap!$C$2)+(AS73*Weights_Adap!$C$3)+(AT73*Weights_Adap!$C$4)+(AA73*Weights_Adap!$C$5)+(Adaptive!AB73*Weights_Adap!$C$6)+(AC73*Weights_Adap!$C$7)+(AD73*Weights_Adap!$C$8)+(AE73*Weights_Adap!$C$9)+(AF73*Weights_Adap!$C$10)+(AU73*Weights_Adap!$C$11)+(AH73*Weights_Adap!$C$12)+(AI73*Weights_Adap!$C$13)+(AJ73*Weights_Adap!$C$14)+(AK73*Weights_Adap!$C$15)+(AL73*Weights_Adap!$C$16)+(AM73*Weights_Adap!$C$17)+(AN73*Weights_Adap!$C$18)+(AO73*Weights_Adap!$C$19)+(AP73*Weights_Adap!$C$20)+(AV73*Weights_Adap!$C$21)</f>
        <v>0.49039054621974248</v>
      </c>
      <c r="AZ73" s="52">
        <f t="shared" si="63"/>
        <v>0.6523583612016699</v>
      </c>
    </row>
    <row r="74" spans="1:52">
      <c r="A74" t="s">
        <v>163</v>
      </c>
      <c r="B74" t="s">
        <v>2118</v>
      </c>
      <c r="C74">
        <f>C57</f>
        <v>21.30228062090438</v>
      </c>
      <c r="D74">
        <f>D57</f>
        <v>5.0310789393820183</v>
      </c>
      <c r="E74">
        <f>E57</f>
        <v>44.097249541964999</v>
      </c>
      <c r="F74" t="str">
        <f>VLOOKUP(A74,'2.4'!$B$23:$E$168,4,FALSE)</f>
        <v>&lt;1%</v>
      </c>
      <c r="G74" s="111">
        <f t="shared" si="38"/>
        <v>0.5</v>
      </c>
      <c r="H74">
        <f>VLOOKUP(A74,'2.5'!$B$23:$D$168,3,FALSE)</f>
        <v>0</v>
      </c>
      <c r="I74">
        <f>VLOOKUP(A74,'2.6'!$B$23:$D$168,3,FALSE)</f>
        <v>0</v>
      </c>
      <c r="J74" s="111">
        <f>VLOOKUP(A74,'2.7'!$B$23:$D$168,3,FALSE)</f>
        <v>0</v>
      </c>
      <c r="K74">
        <f>VLOOKUP(A74,'2.8'!$B$23:$D$168,3,FALSE)</f>
        <v>0</v>
      </c>
      <c r="L74">
        <f>VLOOKUP(A74,'2.9'!$B$23:$F$168,5,FALSE)</f>
        <v>9</v>
      </c>
      <c r="M74">
        <f>VLOOKUP(A74,'2.10'!$B$23:$H$168,7,FALSE)</f>
        <v>12</v>
      </c>
      <c r="N74">
        <f>VLOOKUP(A74,'2.11'!$B$23:$H$168,7,FALSE)</f>
        <v>0</v>
      </c>
      <c r="O74">
        <f>VLOOKUP(A74,'2.12'!$B$23:$D$168,3,FALSE)</f>
        <v>0</v>
      </c>
      <c r="P74">
        <f>VLOOKUP(A74,'2.13'!B95:D240,3,FALSE)</f>
        <v>0</v>
      </c>
      <c r="Q74">
        <f t="shared" ref="Q74:W74" si="65">Q57</f>
        <v>82.598041970618326</v>
      </c>
      <c r="R74">
        <f t="shared" si="65"/>
        <v>61.403666528038478</v>
      </c>
      <c r="S74">
        <f t="shared" si="65"/>
        <v>93.118796857261671</v>
      </c>
      <c r="T74">
        <f t="shared" si="65"/>
        <v>6.3787696561646454</v>
      </c>
      <c r="U74">
        <f t="shared" si="65"/>
        <v>12.948621398945676</v>
      </c>
      <c r="V74">
        <f t="shared" si="65"/>
        <v>9.239380894039364</v>
      </c>
      <c r="W74">
        <f t="shared" si="65"/>
        <v>0.32483954724785596</v>
      </c>
      <c r="X74">
        <f t="shared" si="39"/>
        <v>0.28400294767320333</v>
      </c>
      <c r="Y74">
        <f t="shared" si="40"/>
        <v>3.5013332798573403E-2</v>
      </c>
      <c r="Z74">
        <f t="shared" si="41"/>
        <v>0.8122697331413391</v>
      </c>
      <c r="AA74">
        <f t="shared" si="42"/>
        <v>0.5</v>
      </c>
      <c r="AB74">
        <f t="shared" si="43"/>
        <v>0</v>
      </c>
      <c r="AC74">
        <f t="shared" si="44"/>
        <v>0</v>
      </c>
      <c r="AD74">
        <f t="shared" si="45"/>
        <v>0</v>
      </c>
      <c r="AE74">
        <f t="shared" si="46"/>
        <v>0</v>
      </c>
      <c r="AF74">
        <f t="shared" si="47"/>
        <v>0.10588235294117647</v>
      </c>
      <c r="AG74">
        <f t="shared" si="48"/>
        <v>0.21818181818181817</v>
      </c>
      <c r="AH74">
        <f t="shared" si="49"/>
        <v>0</v>
      </c>
      <c r="AI74">
        <f t="shared" si="50"/>
        <v>0</v>
      </c>
      <c r="AJ74">
        <f t="shared" si="51"/>
        <v>0</v>
      </c>
      <c r="AK74">
        <f t="shared" si="52"/>
        <v>0.80592385818278911</v>
      </c>
      <c r="AL74">
        <f t="shared" si="53"/>
        <v>0.77926759103872234</v>
      </c>
      <c r="AM74">
        <f t="shared" si="54"/>
        <v>0.72963248462811603</v>
      </c>
      <c r="AN74">
        <f t="shared" si="55"/>
        <v>6.8767398145292605E-2</v>
      </c>
      <c r="AO74">
        <f t="shared" si="56"/>
        <v>0.14136373041663519</v>
      </c>
      <c r="AP74">
        <f t="shared" si="57"/>
        <v>8.9264135328986846E-2</v>
      </c>
      <c r="AQ74">
        <f t="shared" si="58"/>
        <v>0.1855526584493859</v>
      </c>
      <c r="AR74">
        <f t="shared" si="59"/>
        <v>0.71599705232679667</v>
      </c>
      <c r="AS74">
        <f t="shared" si="59"/>
        <v>0.96498666720142656</v>
      </c>
      <c r="AT74" s="52">
        <f t="shared" si="59"/>
        <v>0.1877302668586609</v>
      </c>
      <c r="AU74">
        <f t="shared" si="60"/>
        <v>0.78181818181818186</v>
      </c>
      <c r="AV74">
        <f t="shared" si="61"/>
        <v>0.81444734155061416</v>
      </c>
      <c r="AW74">
        <f>(AR74*Weights_Adap!$B$2)+(AS74*Weights_Adap!$B$3)+(AT74*Weights_Adap!$B$4)+(AA74*Weights_Adap!$B$5)+(Adaptive!AB74*Weights_Adap!$B$6)+(AC74*Weights_Adap!$B$7)+(AD74*Weights_Adap!$B$8)+(AE74*Weights_Adap!$B$9)+(AF74*Weights_Adap!$B$10)+(AU74*Weights_Adap!$B$11)+(AH74*Weights_Adap!$B$12)+(AI74*Weights_Adap!$B$13)+(AJ74*Weights_Adap!$B$14)+(AK74*Weights_Adap!$B$15)+(AL74*Weights_Adap!$B$16)+(AM74*Weights_Adap!$B$17)+(AN74*Weights_Adap!$B$18)+(AO74*Weights_Adap!$B$19)+(AP74*Weights_Adap!$B$20)+(AV74*Weights_Adap!$B$21)</f>
        <v>0.37420700748041874</v>
      </c>
      <c r="AX74" s="52">
        <f t="shared" si="62"/>
        <v>0.39086458953717645</v>
      </c>
      <c r="AY74">
        <f>(AR74*Weights_Adap!$C$2)+(AS74*Weights_Adap!$C$3)+(AT74*Weights_Adap!$C$4)+(AA74*Weights_Adap!$C$5)+(Adaptive!AB74*Weights_Adap!$C$6)+(AC74*Weights_Adap!$C$7)+(AD74*Weights_Adap!$C$8)+(AE74*Weights_Adap!$C$9)+(AF74*Weights_Adap!$C$10)+(AU74*Weights_Adap!$C$11)+(AH74*Weights_Adap!$C$12)+(AI74*Weights_Adap!$C$13)+(AJ74*Weights_Adap!$C$14)+(AK74*Weights_Adap!$C$15)+(AL74*Weights_Adap!$C$16)+(AM74*Weights_Adap!$C$17)+(AN74*Weights_Adap!$C$18)+(AO74*Weights_Adap!$C$19)+(AP74*Weights_Adap!$C$20)+(AV74*Weights_Adap!$C$21)</f>
        <v>0.38416918654846388</v>
      </c>
      <c r="AZ74" s="52">
        <f t="shared" si="63"/>
        <v>0.39418811173354895</v>
      </c>
    </row>
    <row r="75" spans="1:52">
      <c r="A75" t="s">
        <v>50</v>
      </c>
      <c r="B75" t="s">
        <v>2119</v>
      </c>
      <c r="C75">
        <f>VLOOKUP(A75,'2.1'!$B$23:$J$144,9,FALSE)</f>
        <v>25.460362243998286</v>
      </c>
      <c r="D75">
        <f>VLOOKUP(A75,'2.2'!$B$23:$J$144,9,FALSE)</f>
        <v>4.1867143612867475</v>
      </c>
      <c r="E75">
        <f>VLOOKUP(A75,'2.3'!$B$23:$J$144,9,FALSE)</f>
        <v>24.624027004559537</v>
      </c>
      <c r="F75" t="str">
        <f>VLOOKUP(A75,'2.4'!$B$23:$E$168,4,FALSE)</f>
        <v>&lt;1%</v>
      </c>
      <c r="G75" s="111">
        <f t="shared" si="38"/>
        <v>0.5</v>
      </c>
      <c r="H75">
        <f>VLOOKUP(A75,'2.5'!$B$23:$D$168,3,FALSE)</f>
        <v>0</v>
      </c>
      <c r="I75">
        <f>VLOOKUP(A75,'2.6'!$B$23:$D$168,3,FALSE)</f>
        <v>0</v>
      </c>
      <c r="J75" s="111">
        <f>VLOOKUP(A75,'2.7'!$B$23:$D$168,3,FALSE)</f>
        <v>0</v>
      </c>
      <c r="K75">
        <f>VLOOKUP(A75,'2.8'!$B$23:$D$168,3,FALSE)</f>
        <v>0</v>
      </c>
      <c r="L75">
        <f>VLOOKUP(A75,'2.9'!$B$23:$F$168,5,FALSE)</f>
        <v>25</v>
      </c>
      <c r="M75">
        <f>VLOOKUP(A75,'2.10'!$B$23:$H$168,7,FALSE)</f>
        <v>25</v>
      </c>
      <c r="N75">
        <f>VLOOKUP(A75,'2.11'!$B$23:$H$168,7,FALSE)</f>
        <v>0</v>
      </c>
      <c r="O75">
        <f>VLOOKUP(A75,'2.12'!$B$23:$D$168,3,FALSE)</f>
        <v>17</v>
      </c>
      <c r="P75">
        <f>VLOOKUP(A75,'2.13'!B96:D241,3,FALSE)</f>
        <v>0</v>
      </c>
      <c r="Q75">
        <f>VLOOKUP(A75,'2.14'!$B$23:$J$144,9,FALSE)</f>
        <v>27.808146711338388</v>
      </c>
      <c r="R75">
        <f>VLOOKUP(A75,'2.15'!$B$23:$J$144,9,FALSE)</f>
        <v>39.393405043202257</v>
      </c>
      <c r="S75">
        <f>VLOOKUP(A75,'2.16'!$B$23:$J$144,9,FALSE)</f>
        <v>94.979469481321004</v>
      </c>
      <c r="T75">
        <f>VLOOKUP(A75,'2.17'!$B$23:$J$144,9,FALSE)</f>
        <v>6.6025140438824099</v>
      </c>
      <c r="U75">
        <f>VLOOKUP(A75,'2.18'!$B$23:$J$144,9,FALSE)</f>
        <v>24.624027004559537</v>
      </c>
      <c r="V75">
        <f>VLOOKUP(A75,'2.19'!$B$23:$J$144,9,FALSE)</f>
        <v>11.595334660049877</v>
      </c>
      <c r="W75">
        <f>VLOOKUP(A75,'2.20'!$B$23:$J$144,9,FALSE)</f>
        <v>0.37030506083583142</v>
      </c>
      <c r="X75">
        <f t="shared" si="39"/>
        <v>0.44993114053009503</v>
      </c>
      <c r="Y75">
        <f t="shared" si="40"/>
        <v>2.9137054900256788E-2</v>
      </c>
      <c r="Z75">
        <f t="shared" si="41"/>
        <v>0.4239797189377546</v>
      </c>
      <c r="AA75">
        <f t="shared" si="42"/>
        <v>0.5</v>
      </c>
      <c r="AB75">
        <f t="shared" si="43"/>
        <v>0</v>
      </c>
      <c r="AC75">
        <f t="shared" si="44"/>
        <v>0</v>
      </c>
      <c r="AD75">
        <f t="shared" si="45"/>
        <v>0</v>
      </c>
      <c r="AE75">
        <f t="shared" si="46"/>
        <v>0</v>
      </c>
      <c r="AF75">
        <f t="shared" si="47"/>
        <v>0.29411764705882354</v>
      </c>
      <c r="AG75">
        <f t="shared" si="48"/>
        <v>0.45454545454545453</v>
      </c>
      <c r="AH75">
        <f t="shared" si="49"/>
        <v>0</v>
      </c>
      <c r="AI75">
        <f t="shared" si="50"/>
        <v>0.30465949820788529</v>
      </c>
      <c r="AJ75">
        <f t="shared" si="51"/>
        <v>0</v>
      </c>
      <c r="AK75">
        <f t="shared" si="52"/>
        <v>0.18309667845110328</v>
      </c>
      <c r="AL75">
        <f t="shared" si="53"/>
        <v>0.45767152522063748</v>
      </c>
      <c r="AM75">
        <f t="shared" si="54"/>
        <v>0.82318503787266462</v>
      </c>
      <c r="AN75">
        <f t="shared" si="55"/>
        <v>7.1504966899533146E-2</v>
      </c>
      <c r="AO75">
        <f t="shared" si="56"/>
        <v>0.3690899517458468</v>
      </c>
      <c r="AP75">
        <f t="shared" si="57"/>
        <v>0.11787844367321246</v>
      </c>
      <c r="AQ75">
        <f t="shared" si="58"/>
        <v>0.23965126894075081</v>
      </c>
      <c r="AR75">
        <f t="shared" si="59"/>
        <v>0.55006885946990502</v>
      </c>
      <c r="AS75">
        <f t="shared" si="59"/>
        <v>0.97086294509974325</v>
      </c>
      <c r="AT75">
        <f t="shared" si="59"/>
        <v>0.57602028106224545</v>
      </c>
      <c r="AU75">
        <f t="shared" si="60"/>
        <v>0.54545454545454541</v>
      </c>
      <c r="AV75">
        <f t="shared" si="61"/>
        <v>0.76034873105924916</v>
      </c>
      <c r="AW75">
        <f>(AR75*Weights_Adap!$B$2)+(AS75*Weights_Adap!$B$3)+(AT75*Weights_Adap!$B$4)+(AA75*Weights_Adap!$B$5)+(Adaptive!AB75*Weights_Adap!$B$6)+(AC75*Weights_Adap!$B$7)+(AD75*Weights_Adap!$B$8)+(AE75*Weights_Adap!$B$9)+(AF75*Weights_Adap!$B$10)+(AU75*Weights_Adap!$B$11)+(AH75*Weights_Adap!$B$12)+(AI75*Weights_Adap!$B$13)+(AJ75*Weights_Adap!$B$14)+(AK75*Weights_Adap!$B$15)+(AL75*Weights_Adap!$B$16)+(AM75*Weights_Adap!$B$17)+(AN75*Weights_Adap!$B$18)+(AO75*Weights_Adap!$B$19)+(AP75*Weights_Adap!$B$20)+(AV75*Weights_Adap!$B$21)</f>
        <v>0.35442041463273227</v>
      </c>
      <c r="AX75" s="52">
        <f t="shared" si="62"/>
        <v>0.33694025563412766</v>
      </c>
      <c r="AY75">
        <f>(AR75*Weights_Adap!$C$2)+(AS75*Weights_Adap!$C$3)+(AT75*Weights_Adap!$C$4)+(AA75*Weights_Adap!$C$5)+(Adaptive!AB75*Weights_Adap!$C$6)+(AC75*Weights_Adap!$C$7)+(AD75*Weights_Adap!$C$8)+(AE75*Weights_Adap!$C$9)+(AF75*Weights_Adap!$C$10)+(AU75*Weights_Adap!$C$11)+(AH75*Weights_Adap!$C$12)+(AI75*Weights_Adap!$C$13)+(AJ75*Weights_Adap!$C$14)+(AK75*Weights_Adap!$C$15)+(AL75*Weights_Adap!$C$16)+(AM75*Weights_Adap!$C$17)+(AN75*Weights_Adap!$C$18)+(AO75*Weights_Adap!$C$19)+(AP75*Weights_Adap!$C$20)+(AV75*Weights_Adap!$C$21)</f>
        <v>0.35746231779607895</v>
      </c>
      <c r="AZ75" s="52">
        <f t="shared" si="63"/>
        <v>0.32927725962571336</v>
      </c>
    </row>
    <row r="76" spans="1:52">
      <c r="A76" t="s">
        <v>97</v>
      </c>
      <c r="B76" t="s">
        <v>2120</v>
      </c>
      <c r="C76">
        <f>VLOOKUP(A76,'2.1'!$B$23:$J$144,9,FALSE)</f>
        <v>19.166859370354462</v>
      </c>
      <c r="D76">
        <f>VLOOKUP(A76,'2.2'!$B$23:$J$144,9,FALSE)</f>
        <v>16.880843051105018</v>
      </c>
      <c r="E76">
        <f>VLOOKUP(A76,'2.3'!$B$23:$J$144,9,FALSE)</f>
        <v>21.803045819431137</v>
      </c>
      <c r="F76" t="str">
        <f>VLOOKUP(A76,'2.4'!$B$23:$E$168,4,FALSE)</f>
        <v>&lt;1%</v>
      </c>
      <c r="G76" s="111">
        <f t="shared" si="38"/>
        <v>0.5</v>
      </c>
      <c r="H76">
        <f>VLOOKUP(A76,'2.5'!$B$23:$D$168,3,FALSE)</f>
        <v>0</v>
      </c>
      <c r="I76">
        <f>VLOOKUP(A76,'2.6'!$B$23:$D$168,3,FALSE)</f>
        <v>0</v>
      </c>
      <c r="J76" s="111">
        <f>VLOOKUP(A76,'2.7'!$B$23:$D$168,3,FALSE)</f>
        <v>0</v>
      </c>
      <c r="K76">
        <f>VLOOKUP(A76,'2.8'!$B$23:$D$168,3,FALSE)</f>
        <v>1</v>
      </c>
      <c r="L76">
        <f>VLOOKUP(A76,'2.9'!$B$23:$F$168,5,FALSE)</f>
        <v>16</v>
      </c>
      <c r="M76">
        <f>VLOOKUP(A76,'2.10'!$B$23:$H$168,7,FALSE)</f>
        <v>12</v>
      </c>
      <c r="N76">
        <f>VLOOKUP(A76,'2.11'!$B$23:$H$168,7,FALSE)</f>
        <v>0</v>
      </c>
      <c r="O76">
        <f>VLOOKUP(A76,'2.12'!$B$23:$D$168,3,FALSE)</f>
        <v>19.3</v>
      </c>
      <c r="P76">
        <f>VLOOKUP(A76,'2.13'!B97:D242,3,FALSE)</f>
        <v>0</v>
      </c>
      <c r="Q76">
        <f>VLOOKUP(A76,'2.14'!$B$23:$J$144,9,FALSE)</f>
        <v>19.427835221829472</v>
      </c>
      <c r="R76">
        <f>VLOOKUP(A76,'2.15'!$B$23:$J$144,9,FALSE)</f>
        <v>53.417462257606289</v>
      </c>
      <c r="S76">
        <f>VLOOKUP(A76,'2.16'!$B$23:$J$144,9,FALSE)</f>
        <v>97.132569125565723</v>
      </c>
      <c r="T76">
        <f>VLOOKUP(A76,'2.17'!$B$23:$J$144,9,FALSE)</f>
        <v>11.44990254699217</v>
      </c>
      <c r="U76">
        <f>VLOOKUP(A76,'2.18'!$B$23:$J$144,9,FALSE)</f>
        <v>21.803045819431137</v>
      </c>
      <c r="V76">
        <f>VLOOKUP(A76,'2.19'!$B$23:$J$144,9,FALSE)</f>
        <v>12.919956393908361</v>
      </c>
      <c r="W76">
        <f>VLOOKUP(A76,'2.20'!$B$23:$J$144,9,FALSE)</f>
        <v>0.29731426117406096</v>
      </c>
      <c r="X76">
        <f t="shared" si="39"/>
        <v>0.1987889905627829</v>
      </c>
      <c r="Y76">
        <f t="shared" si="40"/>
        <v>0.1174806801463994</v>
      </c>
      <c r="Z76">
        <f t="shared" si="41"/>
        <v>0.36773022955111029</v>
      </c>
      <c r="AA76">
        <f t="shared" si="42"/>
        <v>0.5</v>
      </c>
      <c r="AB76">
        <f t="shared" si="43"/>
        <v>0</v>
      </c>
      <c r="AC76">
        <f t="shared" si="44"/>
        <v>0</v>
      </c>
      <c r="AD76">
        <f t="shared" si="45"/>
        <v>0</v>
      </c>
      <c r="AE76">
        <f t="shared" si="46"/>
        <v>1</v>
      </c>
      <c r="AF76">
        <f t="shared" si="47"/>
        <v>0.18823529411764706</v>
      </c>
      <c r="AG76">
        <f t="shared" si="48"/>
        <v>0.21818181818181817</v>
      </c>
      <c r="AH76">
        <f t="shared" si="49"/>
        <v>0</v>
      </c>
      <c r="AI76">
        <f t="shared" si="50"/>
        <v>0.34587813620071689</v>
      </c>
      <c r="AJ76">
        <f t="shared" si="51"/>
        <v>0</v>
      </c>
      <c r="AK76">
        <f t="shared" si="52"/>
        <v>8.7833021793540342E-2</v>
      </c>
      <c r="AL76">
        <f t="shared" si="53"/>
        <v>0.6625796600043723</v>
      </c>
      <c r="AM76">
        <f t="shared" si="54"/>
        <v>0.93144049694938147</v>
      </c>
      <c r="AN76">
        <f t="shared" si="55"/>
        <v>0.13081398216081078</v>
      </c>
      <c r="AO76">
        <f t="shared" si="56"/>
        <v>0.3140673334805591</v>
      </c>
      <c r="AP76">
        <f t="shared" si="57"/>
        <v>0.13396667735543502</v>
      </c>
      <c r="AQ76">
        <f t="shared" si="58"/>
        <v>0.15280080737685228</v>
      </c>
      <c r="AR76">
        <f t="shared" si="59"/>
        <v>0.80121100943721713</v>
      </c>
      <c r="AS76">
        <f t="shared" si="59"/>
        <v>0.88251931985360055</v>
      </c>
      <c r="AT76">
        <f t="shared" si="59"/>
        <v>0.63226977044888977</v>
      </c>
      <c r="AU76">
        <f t="shared" si="60"/>
        <v>0.78181818181818186</v>
      </c>
      <c r="AV76">
        <f t="shared" si="61"/>
        <v>0.84719919262314769</v>
      </c>
      <c r="AW76">
        <f>(AR76*Weights_Adap!$B$2)+(AS76*Weights_Adap!$B$3)+(AT76*Weights_Adap!$B$4)+(AA76*Weights_Adap!$B$5)+(Adaptive!AB76*Weights_Adap!$B$6)+(AC76*Weights_Adap!$B$7)+(AD76*Weights_Adap!$B$8)+(AE76*Weights_Adap!$B$9)+(AF76*Weights_Adap!$B$10)+(AU76*Weights_Adap!$B$11)+(AH76*Weights_Adap!$B$12)+(AI76*Weights_Adap!$B$13)+(AJ76*Weights_Adap!$B$14)+(AK76*Weights_Adap!$B$15)+(AL76*Weights_Adap!$B$16)+(AM76*Weights_Adap!$B$17)+(AN76*Weights_Adap!$B$18)+(AO76*Weights_Adap!$B$19)+(AP76*Weights_Adap!$B$20)+(AV76*Weights_Adap!$B$21)</f>
        <v>0.39160084592019506</v>
      </c>
      <c r="AX76" s="52">
        <f t="shared" si="62"/>
        <v>0.43826795802524099</v>
      </c>
      <c r="AY76">
        <f>(AR76*Weights_Adap!$C$2)+(AS76*Weights_Adap!$C$3)+(AT76*Weights_Adap!$C$4)+(AA76*Weights_Adap!$C$5)+(Adaptive!AB76*Weights_Adap!$C$6)+(AC76*Weights_Adap!$C$7)+(AD76*Weights_Adap!$C$8)+(AE76*Weights_Adap!$C$9)+(AF76*Weights_Adap!$C$10)+(AU76*Weights_Adap!$C$11)+(AH76*Weights_Adap!$C$12)+(AI76*Weights_Adap!$C$13)+(AJ76*Weights_Adap!$C$14)+(AK76*Weights_Adap!$C$15)+(AL76*Weights_Adap!$C$16)+(AM76*Weights_Adap!$C$17)+(AN76*Weights_Adap!$C$18)+(AO76*Weights_Adap!$C$19)+(AP76*Weights_Adap!$C$20)+(AV76*Weights_Adap!$C$21)</f>
        <v>0.39390221452589375</v>
      </c>
      <c r="AZ76" s="52">
        <f t="shared" si="63"/>
        <v>0.41784416611648584</v>
      </c>
    </row>
    <row r="77" spans="1:52">
      <c r="A77" t="s">
        <v>134</v>
      </c>
      <c r="B77" t="s">
        <v>2121</v>
      </c>
      <c r="C77">
        <f>VLOOKUP(A77,'2.1'!$B$23:$J$144,9,FALSE)</f>
        <v>23.276661514683152</v>
      </c>
      <c r="D77">
        <f>VLOOKUP(A77,'2.2'!$B$23:$J$144,9,FALSE)</f>
        <v>28.554353426069035</v>
      </c>
      <c r="E77">
        <f>VLOOKUP(A77,'2.3'!$B$23:$J$144,9,FALSE)</f>
        <v>14.250386398763522</v>
      </c>
      <c r="F77" t="str">
        <f>VLOOKUP(A77,'2.4'!$B$23:$E$168,4,FALSE)</f>
        <v>&lt;1%</v>
      </c>
      <c r="G77" s="111">
        <f t="shared" si="38"/>
        <v>0.5</v>
      </c>
      <c r="H77">
        <f>VLOOKUP(A77,'2.5'!$B$23:$D$168,3,FALSE)</f>
        <v>0</v>
      </c>
      <c r="I77">
        <f>VLOOKUP(A77,'2.6'!$B$23:$D$168,3,FALSE)</f>
        <v>0</v>
      </c>
      <c r="J77" s="111">
        <f>VLOOKUP(A77,'2.7'!$B$23:$D$168,3,FALSE)</f>
        <v>0</v>
      </c>
      <c r="K77">
        <f>VLOOKUP(A77,'2.8'!$B$23:$D$168,3,FALSE)</f>
        <v>0</v>
      </c>
      <c r="L77">
        <f>VLOOKUP(A77,'2.9'!$B$23:$F$168,5,FALSE)</f>
        <v>11</v>
      </c>
      <c r="M77">
        <f>VLOOKUP(A77,'2.10'!$B$23:$H$168,7,FALSE)</f>
        <v>12</v>
      </c>
      <c r="N77">
        <f>VLOOKUP(A77,'2.11'!$B$23:$H$168,7,FALSE)</f>
        <v>0</v>
      </c>
      <c r="O77">
        <f>VLOOKUP(A77,'2.12'!$B$23:$D$168,3,FALSE)</f>
        <v>13.1</v>
      </c>
      <c r="P77">
        <f>VLOOKUP(A77,'2.13'!B98:D243,3,FALSE)</f>
        <v>1</v>
      </c>
      <c r="Q77">
        <f>VLOOKUP(A77,'2.14'!$B$23:$J$144,9,FALSE)</f>
        <v>30.005151983513649</v>
      </c>
      <c r="R77">
        <f>VLOOKUP(A77,'2.15'!$B$23:$J$144,9,FALSE)</f>
        <v>58.242143225141682</v>
      </c>
      <c r="S77">
        <f>VLOOKUP(A77,'2.16'!$B$23:$J$144,9,FALSE)</f>
        <v>96.842864502833592</v>
      </c>
      <c r="T77">
        <f>VLOOKUP(A77,'2.17'!$B$23:$J$144,9,FALSE)</f>
        <v>5.1890777949510563</v>
      </c>
      <c r="U77">
        <f>VLOOKUP(A77,'2.18'!$B$23:$J$144,9,FALSE)</f>
        <v>14.250386398763522</v>
      </c>
      <c r="V77">
        <f>VLOOKUP(A77,'2.19'!$B$23:$J$144,9,FALSE)</f>
        <v>5.8526532715095305</v>
      </c>
      <c r="W77">
        <f>VLOOKUP(A77,'2.20'!$B$23:$J$144,9,FALSE)</f>
        <v>0.29675425038639874</v>
      </c>
      <c r="X77">
        <f t="shared" si="39"/>
        <v>0.36279059145017295</v>
      </c>
      <c r="Y77">
        <f t="shared" si="40"/>
        <v>0.1987214057662641</v>
      </c>
      <c r="Z77">
        <f t="shared" si="41"/>
        <v>0.2171325445458325</v>
      </c>
      <c r="AA77">
        <f t="shared" si="42"/>
        <v>0.5</v>
      </c>
      <c r="AB77">
        <f t="shared" si="43"/>
        <v>0</v>
      </c>
      <c r="AC77">
        <f t="shared" si="44"/>
        <v>0</v>
      </c>
      <c r="AD77">
        <f t="shared" si="45"/>
        <v>0</v>
      </c>
      <c r="AE77">
        <f t="shared" si="46"/>
        <v>0</v>
      </c>
      <c r="AF77">
        <f t="shared" si="47"/>
        <v>0.12941176470588237</v>
      </c>
      <c r="AG77">
        <f t="shared" si="48"/>
        <v>0.21818181818181817</v>
      </c>
      <c r="AH77">
        <f t="shared" si="49"/>
        <v>0</v>
      </c>
      <c r="AI77">
        <f t="shared" si="50"/>
        <v>0.23476702508960573</v>
      </c>
      <c r="AJ77">
        <f t="shared" si="51"/>
        <v>3.7037037037037035E-2</v>
      </c>
      <c r="AK77">
        <f t="shared" si="52"/>
        <v>0.20807125799810106</v>
      </c>
      <c r="AL77">
        <f t="shared" si="53"/>
        <v>0.73307398007665914</v>
      </c>
      <c r="AM77">
        <f t="shared" si="54"/>
        <v>0.91687447023791668</v>
      </c>
      <c r="AN77">
        <f t="shared" si="55"/>
        <v>5.42112195539401E-2</v>
      </c>
      <c r="AO77">
        <f t="shared" si="56"/>
        <v>0.16675437074904473</v>
      </c>
      <c r="AP77">
        <f t="shared" si="57"/>
        <v>4.8130531661934928E-2</v>
      </c>
      <c r="AQ77">
        <f t="shared" si="58"/>
        <v>0.15213446044525811</v>
      </c>
      <c r="AR77">
        <f t="shared" si="59"/>
        <v>0.63720940854982699</v>
      </c>
      <c r="AS77">
        <f t="shared" si="59"/>
        <v>0.80127859423373593</v>
      </c>
      <c r="AT77">
        <f t="shared" si="59"/>
        <v>0.78286745545416747</v>
      </c>
      <c r="AU77">
        <f t="shared" si="60"/>
        <v>0.78181818181818186</v>
      </c>
      <c r="AV77">
        <f t="shared" si="61"/>
        <v>0.84786553955474186</v>
      </c>
      <c r="AW77">
        <f>(AR77*Weights_Adap!$B$2)+(AS77*Weights_Adap!$B$3)+(AT77*Weights_Adap!$B$4)+(AA77*Weights_Adap!$B$5)+(Adaptive!AB77*Weights_Adap!$B$6)+(AC77*Weights_Adap!$B$7)+(AD77*Weights_Adap!$B$8)+(AE77*Weights_Adap!$B$9)+(AF77*Weights_Adap!$B$10)+(AU77*Weights_Adap!$B$11)+(AH77*Weights_Adap!$B$12)+(AI77*Weights_Adap!$B$13)+(AJ77*Weights_Adap!$B$14)+(AK77*Weights_Adap!$B$15)+(AL77*Weights_Adap!$B$16)+(AM77*Weights_Adap!$B$17)+(AN77*Weights_Adap!$B$18)+(AO77*Weights_Adap!$B$19)+(AP77*Weights_Adap!$B$20)+(AV77*Weights_Adap!$B$21)</f>
        <v>0.37824314660588032</v>
      </c>
      <c r="AX77" s="52">
        <f t="shared" si="62"/>
        <v>0.40186426570962058</v>
      </c>
      <c r="AY77">
        <f>(AR77*Weights_Adap!$C$2)+(AS77*Weights_Adap!$C$3)+(AT77*Weights_Adap!$C$4)+(AA77*Weights_Adap!$C$5)+(Adaptive!AB77*Weights_Adap!$C$6)+(AC77*Weights_Adap!$C$7)+(AD77*Weights_Adap!$C$8)+(AE77*Weights_Adap!$C$9)+(AF77*Weights_Adap!$C$10)+(AU77*Weights_Adap!$C$11)+(AH77*Weights_Adap!$C$12)+(AI77*Weights_Adap!$C$13)+(AJ77*Weights_Adap!$C$14)+(AK77*Weights_Adap!$C$15)+(AL77*Weights_Adap!$C$16)+(AM77*Weights_Adap!$C$17)+(AN77*Weights_Adap!$C$18)+(AO77*Weights_Adap!$C$19)+(AP77*Weights_Adap!$C$20)+(AV77*Weights_Adap!$C$21)</f>
        <v>0.37694530018916561</v>
      </c>
      <c r="AZ77" s="52">
        <f t="shared" si="63"/>
        <v>0.37663050797776054</v>
      </c>
    </row>
    <row r="78" spans="1:52">
      <c r="A78" t="s">
        <v>51</v>
      </c>
      <c r="B78" t="s">
        <v>2122</v>
      </c>
      <c r="C78">
        <f>VLOOKUP(A78,'2.1'!$B$23:$J$144,9,FALSE)</f>
        <v>23.238226194568583</v>
      </c>
      <c r="D78">
        <f>VLOOKUP(A78,'2.2'!$B$23:$J$144,9,FALSE)</f>
        <v>14.781711928497765</v>
      </c>
      <c r="E78">
        <f>VLOOKUP(A78,'2.3'!$B$23:$J$144,9,FALSE)</f>
        <v>8.6818685306138033</v>
      </c>
      <c r="F78" t="str">
        <f>VLOOKUP(A78,'2.4'!$B$23:$E$168,4,FALSE)</f>
        <v>&lt;1%</v>
      </c>
      <c r="G78" s="111">
        <f t="shared" si="38"/>
        <v>0.5</v>
      </c>
      <c r="H78">
        <f>VLOOKUP(A78,'2.5'!$B$23:$D$168,3,FALSE)</f>
        <v>0</v>
      </c>
      <c r="I78">
        <f>VLOOKUP(A78,'2.6'!$B$23:$D$168,3,FALSE)</f>
        <v>0</v>
      </c>
      <c r="J78" s="111">
        <f>VLOOKUP(A78,'2.7'!$B$23:$D$168,3,FALSE)</f>
        <v>0</v>
      </c>
      <c r="K78">
        <f>VLOOKUP(A78,'2.8'!$B$23:$D$168,3,FALSE)</f>
        <v>0</v>
      </c>
      <c r="L78">
        <f>VLOOKUP(A78,'2.9'!$B$23:$F$168,5,FALSE)</f>
        <v>19</v>
      </c>
      <c r="M78">
        <f>VLOOKUP(A78,'2.10'!$B$23:$H$168,7,FALSE)</f>
        <v>55</v>
      </c>
      <c r="N78">
        <f>VLOOKUP(A78,'2.11'!$B$23:$H$168,7,FALSE)</f>
        <v>0</v>
      </c>
      <c r="O78">
        <f>VLOOKUP(A78,'2.12'!$B$23:$D$168,3,FALSE)</f>
        <v>4.5</v>
      </c>
      <c r="P78">
        <f>VLOOKUP(A78,'2.13'!B99:D244,3,FALSE)</f>
        <v>0</v>
      </c>
      <c r="Q78">
        <f>VLOOKUP(A78,'2.14'!$B$23:$J$144,9,FALSE)</f>
        <v>17.936671632099614</v>
      </c>
      <c r="R78">
        <f>VLOOKUP(A78,'2.15'!$B$23:$J$144,9,FALSE)</f>
        <v>8.7009663496428704</v>
      </c>
      <c r="S78">
        <f>VLOOKUP(A78,'2.16'!$B$23:$J$144,9,FALSE)</f>
        <v>94.885604064015894</v>
      </c>
      <c r="T78">
        <f>VLOOKUP(A78,'2.17'!$B$23:$J$144,9,FALSE)</f>
        <v>9.9461441503380303</v>
      </c>
      <c r="U78">
        <f>VLOOKUP(A78,'2.18'!$B$23:$J$144,9,FALSE)</f>
        <v>8.6818685306138033</v>
      </c>
      <c r="V78">
        <f>VLOOKUP(A78,'2.19'!$B$23:$J$144,9,FALSE)</f>
        <v>7.8224666743057947</v>
      </c>
      <c r="W78">
        <f>VLOOKUP(A78,'2.20'!$B$23:$J$144,9,FALSE)</f>
        <v>0.649325846988274</v>
      </c>
      <c r="X78">
        <f t="shared" si="39"/>
        <v>0.36125683050304142</v>
      </c>
      <c r="Y78">
        <f t="shared" si="40"/>
        <v>0.10287196947633413</v>
      </c>
      <c r="Z78">
        <f t="shared" si="41"/>
        <v>0.10609802635227356</v>
      </c>
      <c r="AA78">
        <f t="shared" si="42"/>
        <v>0.5</v>
      </c>
      <c r="AB78">
        <f t="shared" si="43"/>
        <v>0</v>
      </c>
      <c r="AC78">
        <f t="shared" si="44"/>
        <v>0</v>
      </c>
      <c r="AD78">
        <f t="shared" si="45"/>
        <v>0</v>
      </c>
      <c r="AE78">
        <f t="shared" si="46"/>
        <v>0</v>
      </c>
      <c r="AF78">
        <f t="shared" si="47"/>
        <v>0.22352941176470589</v>
      </c>
      <c r="AG78">
        <f t="shared" si="48"/>
        <v>1</v>
      </c>
      <c r="AH78">
        <f t="shared" si="49"/>
        <v>0</v>
      </c>
      <c r="AI78">
        <f t="shared" si="50"/>
        <v>8.0645161290322578E-2</v>
      </c>
      <c r="AJ78">
        <f t="shared" si="51"/>
        <v>0</v>
      </c>
      <c r="AK78">
        <f t="shared" si="52"/>
        <v>7.0882136804346629E-2</v>
      </c>
      <c r="AL78" s="52">
        <f t="shared" si="53"/>
        <v>9.2185370082211292E-3</v>
      </c>
      <c r="AM78">
        <f t="shared" si="54"/>
        <v>0.81846558892892707</v>
      </c>
      <c r="AN78">
        <f t="shared" si="55"/>
        <v>0.11241512066266209</v>
      </c>
      <c r="AO78">
        <f t="shared" si="56"/>
        <v>5.8141653096803553E-2</v>
      </c>
      <c r="AP78">
        <f t="shared" si="57"/>
        <v>7.2054960443764027E-2</v>
      </c>
      <c r="AQ78">
        <f t="shared" si="58"/>
        <v>0.57165316747528272</v>
      </c>
      <c r="AR78">
        <f t="shared" si="59"/>
        <v>0.63874316949695853</v>
      </c>
      <c r="AS78">
        <f t="shared" si="59"/>
        <v>0.89712803052366585</v>
      </c>
      <c r="AT78">
        <f t="shared" si="59"/>
        <v>0.8939019736477265</v>
      </c>
      <c r="AU78" s="52">
        <f t="shared" si="60"/>
        <v>0</v>
      </c>
      <c r="AV78">
        <f t="shared" si="61"/>
        <v>0.42834683252471728</v>
      </c>
      <c r="AW78">
        <f>(AR78*Weights_Adap!$B$2)+(AS78*Weights_Adap!$B$3)+(AT78*Weights_Adap!$B$4)+(AA78*Weights_Adap!$B$5)+(Adaptive!AB78*Weights_Adap!$B$6)+(AC78*Weights_Adap!$B$7)+(AD78*Weights_Adap!$B$8)+(AE78*Weights_Adap!$B$9)+(AF78*Weights_Adap!$B$10)+(AU78*Weights_Adap!$B$11)+(AH78*Weights_Adap!$B$12)+(AI78*Weights_Adap!$B$13)+(AJ78*Weights_Adap!$B$14)+(AK78*Weights_Adap!$B$15)+(AL78*Weights_Adap!$B$16)+(AM78*Weights_Adap!$B$17)+(AN78*Weights_Adap!$B$18)+(AO78*Weights_Adap!$B$19)+(AP78*Weights_Adap!$B$20)+(AV78*Weights_Adap!$B$21)</f>
        <v>0.27609429005521963</v>
      </c>
      <c r="AX78" s="52">
        <f t="shared" si="62"/>
        <v>0.12347833586033301</v>
      </c>
      <c r="AY78">
        <f>(AR78*Weights_Adap!$C$2)+(AS78*Weights_Adap!$C$3)+(AT78*Weights_Adap!$C$4)+(AA78*Weights_Adap!$C$5)+(Adaptive!AB78*Weights_Adap!$C$6)+(AC78*Weights_Adap!$C$7)+(AD78*Weights_Adap!$C$8)+(AE78*Weights_Adap!$C$9)+(AF78*Weights_Adap!$C$10)+(AU78*Weights_Adap!$C$11)+(AH78*Weights_Adap!$C$12)+(AI78*Weights_Adap!$C$13)+(AJ78*Weights_Adap!$C$14)+(AK78*Weights_Adap!$C$15)+(AL78*Weights_Adap!$C$16)+(AM78*Weights_Adap!$C$17)+(AN78*Weights_Adap!$C$18)+(AO78*Weights_Adap!$C$19)+(AP78*Weights_Adap!$C$20)+(AV78*Weights_Adap!$C$21)</f>
        <v>0.2698896192266288</v>
      </c>
      <c r="AZ78" s="52">
        <f t="shared" si="63"/>
        <v>0.11643244662164196</v>
      </c>
    </row>
    <row r="79" spans="1:52">
      <c r="A79" t="s">
        <v>52</v>
      </c>
      <c r="B79" t="s">
        <v>2123</v>
      </c>
      <c r="C79">
        <f>VLOOKUP(A79,'2.1'!$B$23:$J$144,9,FALSE)</f>
        <v>22.78639442426622</v>
      </c>
      <c r="D79">
        <f>VLOOKUP(A79,'2.2'!$B$23:$J$144,9,FALSE)</f>
        <v>1.7571414547953275</v>
      </c>
      <c r="E79">
        <f>VLOOKUP(A79,'2.3'!$B$23:$J$144,9,FALSE)</f>
        <v>28.322862471777754</v>
      </c>
      <c r="F79" t="str">
        <f>VLOOKUP(A79,'2.4'!$B$23:$E$168,4,FALSE)</f>
        <v>&lt;1%</v>
      </c>
      <c r="G79" s="111">
        <f t="shared" si="38"/>
        <v>0.5</v>
      </c>
      <c r="H79">
        <f>VLOOKUP(A79,'2.5'!$B$23:$D$168,3,FALSE)</f>
        <v>0</v>
      </c>
      <c r="I79">
        <f>VLOOKUP(A79,'2.6'!$B$23:$D$168,3,FALSE)</f>
        <v>0</v>
      </c>
      <c r="J79" s="111">
        <f>VLOOKUP(A79,'2.7'!$B$23:$D$168,3,FALSE)</f>
        <v>0</v>
      </c>
      <c r="K79">
        <f>VLOOKUP(A79,'2.8'!$B$23:$D$168,3,FALSE)</f>
        <v>0</v>
      </c>
      <c r="L79">
        <f>VLOOKUP(A79,'2.9'!$B$23:$F$168,5,FALSE)</f>
        <v>16</v>
      </c>
      <c r="M79">
        <f>VLOOKUP(A79,'2.10'!$B$23:$H$168,7,FALSE)</f>
        <v>25</v>
      </c>
      <c r="N79">
        <f>VLOOKUP(A79,'2.11'!$B$23:$H$168,7,FALSE)</f>
        <v>0</v>
      </c>
      <c r="O79">
        <f>VLOOKUP(A79,'2.12'!$B$23:$D$168,3,FALSE)</f>
        <v>13.9</v>
      </c>
      <c r="P79">
        <f>VLOOKUP(A79,'2.13'!B100:D245,3,FALSE)</f>
        <v>8</v>
      </c>
      <c r="Q79">
        <f>VLOOKUP(A79,'2.14'!$B$23:$J$144,9,FALSE)</f>
        <v>32.916952979287331</v>
      </c>
      <c r="R79">
        <f>VLOOKUP(A79,'2.15'!$B$23:$J$144,9,FALSE)</f>
        <v>52.927751055266512</v>
      </c>
      <c r="S79">
        <f>VLOOKUP(A79,'2.16'!$B$23:$J$144,9,FALSE)</f>
        <v>96.893099047806032</v>
      </c>
      <c r="T79">
        <f>VLOOKUP(A79,'2.17'!$B$23:$J$144,9,FALSE)</f>
        <v>5.1045450083439681</v>
      </c>
      <c r="U79">
        <f>VLOOKUP(A79,'2.18'!$B$23:$J$144,9,FALSE)</f>
        <v>14.174928830862864</v>
      </c>
      <c r="V79">
        <f>VLOOKUP(A79,'2.19'!$B$23:$J$144,9,FALSE)</f>
        <v>7.8850495729851771</v>
      </c>
      <c r="W79">
        <f>VLOOKUP(A79,'2.20'!$B$23:$J$144,9,FALSE)</f>
        <v>0.18405811328163346</v>
      </c>
      <c r="X79">
        <f t="shared" si="39"/>
        <v>0.34322648961093144</v>
      </c>
      <c r="Y79">
        <f t="shared" si="40"/>
        <v>1.2228664919035301E-2</v>
      </c>
      <c r="Z79">
        <f t="shared" si="41"/>
        <v>0.49773335028172427</v>
      </c>
      <c r="AA79">
        <f t="shared" si="42"/>
        <v>0.5</v>
      </c>
      <c r="AB79">
        <f t="shared" si="43"/>
        <v>0</v>
      </c>
      <c r="AC79">
        <f t="shared" si="44"/>
        <v>0</v>
      </c>
      <c r="AD79">
        <f t="shared" si="45"/>
        <v>0</v>
      </c>
      <c r="AE79">
        <f t="shared" si="46"/>
        <v>0</v>
      </c>
      <c r="AF79">
        <f t="shared" si="47"/>
        <v>0.18823529411764706</v>
      </c>
      <c r="AG79">
        <f t="shared" si="48"/>
        <v>0.45454545454545453</v>
      </c>
      <c r="AH79">
        <f t="shared" si="49"/>
        <v>0</v>
      </c>
      <c r="AI79">
        <f t="shared" si="50"/>
        <v>0.24910394265232977</v>
      </c>
      <c r="AJ79">
        <f t="shared" si="51"/>
        <v>0.29629629629629628</v>
      </c>
      <c r="AK79">
        <f t="shared" si="52"/>
        <v>0.24117131766339983</v>
      </c>
      <c r="AL79">
        <f t="shared" si="53"/>
        <v>0.65542439762059657</v>
      </c>
      <c r="AM79">
        <f t="shared" si="54"/>
        <v>0.91940020737323125</v>
      </c>
      <c r="AN79">
        <f t="shared" si="55"/>
        <v>5.3176939688040811E-2</v>
      </c>
      <c r="AO79">
        <f t="shared" si="56"/>
        <v>0.16528258746466387</v>
      </c>
      <c r="AP79">
        <f t="shared" si="57"/>
        <v>7.2815062949052031E-2</v>
      </c>
      <c r="AQ79">
        <f t="shared" si="58"/>
        <v>1.803932010740467E-2</v>
      </c>
      <c r="AR79">
        <f t="shared" si="59"/>
        <v>0.65677351038906862</v>
      </c>
      <c r="AS79">
        <f t="shared" si="59"/>
        <v>0.98777133508096471</v>
      </c>
      <c r="AT79">
        <f t="shared" si="59"/>
        <v>0.50226664971827573</v>
      </c>
      <c r="AU79">
        <f t="shared" si="60"/>
        <v>0.54545454545454541</v>
      </c>
      <c r="AV79">
        <f t="shared" si="61"/>
        <v>0.98196067989259528</v>
      </c>
      <c r="AW79">
        <f>(AR79*Weights_Adap!$B$2)+(AS79*Weights_Adap!$B$3)+(AT79*Weights_Adap!$B$4)+(AA79*Weights_Adap!$B$5)+(Adaptive!AB79*Weights_Adap!$B$6)+(AC79*Weights_Adap!$B$7)+(AD79*Weights_Adap!$B$8)+(AE79*Weights_Adap!$B$9)+(AF79*Weights_Adap!$B$10)+(AU79*Weights_Adap!$B$11)+(AH79*Weights_Adap!$B$12)+(AI79*Weights_Adap!$B$13)+(AJ79*Weights_Adap!$B$14)+(AK79*Weights_Adap!$B$15)+(AL79*Weights_Adap!$B$16)+(AM79*Weights_Adap!$B$17)+(AN79*Weights_Adap!$B$18)+(AO79*Weights_Adap!$B$19)+(AP79*Weights_Adap!$B$20)+(AV79*Weights_Adap!$B$21)</f>
        <v>0.3849938004992482</v>
      </c>
      <c r="AX79" s="52">
        <f t="shared" si="62"/>
        <v>0.42026179970711469</v>
      </c>
      <c r="AY79">
        <f>(AR79*Weights_Adap!$C$2)+(AS79*Weights_Adap!$C$3)+(AT79*Weights_Adap!$C$4)+(AA79*Weights_Adap!$C$5)+(Adaptive!AB79*Weights_Adap!$C$6)+(AC79*Weights_Adap!$C$7)+(AD79*Weights_Adap!$C$8)+(AE79*Weights_Adap!$C$9)+(AF79*Weights_Adap!$C$10)+(AU79*Weights_Adap!$C$11)+(AH79*Weights_Adap!$C$12)+(AI79*Weights_Adap!$C$13)+(AJ79*Weights_Adap!$C$14)+(AK79*Weights_Adap!$C$15)+(AL79*Weights_Adap!$C$16)+(AM79*Weights_Adap!$C$17)+(AN79*Weights_Adap!$C$18)+(AO79*Weights_Adap!$C$19)+(AP79*Weights_Adap!$C$20)+(AV79*Weights_Adap!$C$21)</f>
        <v>0.36557314805233432</v>
      </c>
      <c r="AZ79" s="52">
        <f t="shared" si="63"/>
        <v>0.34899057413356016</v>
      </c>
    </row>
    <row r="80" spans="1:52">
      <c r="A80" t="s">
        <v>158</v>
      </c>
      <c r="B80" t="s">
        <v>2124</v>
      </c>
      <c r="C80">
        <f>C10</f>
        <v>22.010611561016479</v>
      </c>
      <c r="D80">
        <f>D10</f>
        <v>24.539234850600391</v>
      </c>
      <c r="E80">
        <f>E10</f>
        <v>10.952247975425859</v>
      </c>
      <c r="F80" t="str">
        <f>VLOOKUP(A80,'2.4'!$B$23:$E$168,4,FALSE)</f>
        <v>&lt;1%</v>
      </c>
      <c r="G80" s="111">
        <f t="shared" si="38"/>
        <v>0.5</v>
      </c>
      <c r="H80">
        <f>VLOOKUP(A80,'2.5'!$B$23:$D$168,3,FALSE)</f>
        <v>0</v>
      </c>
      <c r="I80">
        <f>VLOOKUP(A80,'2.6'!$B$23:$D$168,3,FALSE)</f>
        <v>0</v>
      </c>
      <c r="J80" s="111">
        <f>VLOOKUP(A80,'2.7'!$B$23:$D$168,3,FALSE)</f>
        <v>0</v>
      </c>
      <c r="K80">
        <f>VLOOKUP(A80,'2.8'!$B$23:$D$168,3,FALSE)</f>
        <v>0</v>
      </c>
      <c r="L80">
        <f>VLOOKUP(A80,'2.9'!$B$23:$F$168,5,FALSE)</f>
        <v>13</v>
      </c>
      <c r="M80">
        <f>VLOOKUP(A80,'2.10'!$B$23:$H$168,7,FALSE)</f>
        <v>12</v>
      </c>
      <c r="N80">
        <f>VLOOKUP(A80,'2.11'!$B$23:$H$168,7,FALSE)</f>
        <v>0</v>
      </c>
      <c r="O80">
        <f>VLOOKUP(A80,'2.12'!$B$23:$D$168,3,FALSE)</f>
        <v>0</v>
      </c>
      <c r="P80">
        <f>VLOOKUP(A80,'2.13'!B101:D246,3,FALSE)</f>
        <v>0</v>
      </c>
      <c r="Q80">
        <f t="shared" ref="Q80:W80" si="66">Q10</f>
        <v>26.960346271991064</v>
      </c>
      <c r="R80">
        <f t="shared" si="66"/>
        <v>59.332588662384808</v>
      </c>
      <c r="S80">
        <f t="shared" si="66"/>
        <v>96.689472214465226</v>
      </c>
      <c r="T80">
        <f t="shared" si="66"/>
        <v>2.2228427813459928</v>
      </c>
      <c r="U80">
        <f t="shared" si="66"/>
        <v>10.952247975425859</v>
      </c>
      <c r="V80">
        <f t="shared" si="66"/>
        <v>6.0779111979893887</v>
      </c>
      <c r="W80">
        <f t="shared" si="66"/>
        <v>0.23736386484222285</v>
      </c>
      <c r="X80">
        <f t="shared" si="39"/>
        <v>0.31226888458619051</v>
      </c>
      <c r="Y80">
        <f t="shared" si="40"/>
        <v>0.17077855601127978</v>
      </c>
      <c r="Z80">
        <f t="shared" si="41"/>
        <v>0.15136868790714611</v>
      </c>
      <c r="AA80">
        <f t="shared" si="42"/>
        <v>0.5</v>
      </c>
      <c r="AB80">
        <f t="shared" si="43"/>
        <v>0</v>
      </c>
      <c r="AC80">
        <f t="shared" si="44"/>
        <v>0</v>
      </c>
      <c r="AD80">
        <f t="shared" si="45"/>
        <v>0</v>
      </c>
      <c r="AE80">
        <f t="shared" si="46"/>
        <v>0</v>
      </c>
      <c r="AF80">
        <f t="shared" si="47"/>
        <v>0.15294117647058825</v>
      </c>
      <c r="AG80">
        <f t="shared" si="48"/>
        <v>0.21818181818181817</v>
      </c>
      <c r="AH80">
        <f t="shared" si="49"/>
        <v>0</v>
      </c>
      <c r="AI80">
        <f t="shared" si="50"/>
        <v>0</v>
      </c>
      <c r="AJ80">
        <f t="shared" si="51"/>
        <v>0</v>
      </c>
      <c r="AK80">
        <f t="shared" si="52"/>
        <v>0.17345925983376176</v>
      </c>
      <c r="AL80">
        <f t="shared" si="53"/>
        <v>0.74900668323187936</v>
      </c>
      <c r="AM80">
        <f t="shared" si="54"/>
        <v>0.90916207632222745</v>
      </c>
      <c r="AN80">
        <f t="shared" si="55"/>
        <v>1.791858949600738E-2</v>
      </c>
      <c r="AO80">
        <f t="shared" si="56"/>
        <v>0.10242490538072957</v>
      </c>
      <c r="AP80">
        <f t="shared" si="57"/>
        <v>5.0866408680519351E-2</v>
      </c>
      <c r="AQ80">
        <f t="shared" si="58"/>
        <v>8.1466891095813773E-2</v>
      </c>
      <c r="AR80">
        <f t="shared" si="59"/>
        <v>0.68773111541380949</v>
      </c>
      <c r="AS80">
        <f t="shared" si="59"/>
        <v>0.82922144398872022</v>
      </c>
      <c r="AT80">
        <f t="shared" si="59"/>
        <v>0.84863131209285392</v>
      </c>
      <c r="AU80">
        <f t="shared" si="60"/>
        <v>0.78181818181818186</v>
      </c>
      <c r="AV80">
        <f t="shared" si="61"/>
        <v>0.91853310890418627</v>
      </c>
      <c r="AW80">
        <f>(AR80*Weights_Adap!$B$2)+(AS80*Weights_Adap!$B$3)+(AT80*Weights_Adap!$B$4)+(AA80*Weights_Adap!$B$5)+(Adaptive!AB80*Weights_Adap!$B$6)+(AC80*Weights_Adap!$B$7)+(AD80*Weights_Adap!$B$8)+(AE80*Weights_Adap!$B$9)+(AF80*Weights_Adap!$B$10)+(AU80*Weights_Adap!$B$11)+(AH80*Weights_Adap!$B$12)+(AI80*Weights_Adap!$B$13)+(AJ80*Weights_Adap!$B$14)+(AK80*Weights_Adap!$B$15)+(AL80*Weights_Adap!$B$16)+(AM80*Weights_Adap!$B$17)+(AN80*Weights_Adap!$B$18)+(AO80*Weights_Adap!$B$19)+(AP80*Weights_Adap!$B$20)+(AV80*Weights_Adap!$B$21)</f>
        <v>0.37443772106397899</v>
      </c>
      <c r="AX80" s="52">
        <f t="shared" si="62"/>
        <v>0.3914933524784085</v>
      </c>
      <c r="AY80">
        <f>(AR80*Weights_Adap!$C$2)+(AS80*Weights_Adap!$C$3)+(AT80*Weights_Adap!$C$4)+(AA80*Weights_Adap!$C$5)+(Adaptive!AB80*Weights_Adap!$C$6)+(AC80*Weights_Adap!$C$7)+(AD80*Weights_Adap!$C$8)+(AE80*Weights_Adap!$C$9)+(AF80*Weights_Adap!$C$10)+(AU80*Weights_Adap!$C$11)+(AH80*Weights_Adap!$C$12)+(AI80*Weights_Adap!$C$13)+(AJ80*Weights_Adap!$C$14)+(AK80*Weights_Adap!$C$15)+(AL80*Weights_Adap!$C$16)+(AM80*Weights_Adap!$C$17)+(AN80*Weights_Adap!$C$18)+(AO80*Weights_Adap!$C$19)+(AP80*Weights_Adap!$C$20)+(AV80*Weights_Adap!$C$21)</f>
        <v>0.37574089330612681</v>
      </c>
      <c r="AZ80" s="52">
        <f t="shared" si="63"/>
        <v>0.3737032057250167</v>
      </c>
    </row>
    <row r="81" spans="1:52">
      <c r="A81" t="s">
        <v>135</v>
      </c>
      <c r="B81" t="s">
        <v>2125</v>
      </c>
      <c r="C81">
        <f>VLOOKUP(A81,'2.1'!$B$23:$J$144,9,FALSE)</f>
        <v>16.327901898202587</v>
      </c>
      <c r="D81">
        <f>VLOOKUP(A81,'2.2'!$B$23:$J$144,9,FALSE)</f>
        <v>31.099165686768576</v>
      </c>
      <c r="E81">
        <f>VLOOKUP(A81,'2.3'!$B$23:$J$144,9,FALSE)</f>
        <v>20.381880284450418</v>
      </c>
      <c r="F81" t="str">
        <f>VLOOKUP(A81,'2.4'!$B$23:$E$168,4,FALSE)</f>
        <v>&lt;1%</v>
      </c>
      <c r="G81" s="111">
        <f t="shared" si="38"/>
        <v>0.5</v>
      </c>
      <c r="H81">
        <f>VLOOKUP(A81,'2.5'!$B$23:$D$168,3,FALSE)</f>
        <v>0</v>
      </c>
      <c r="I81">
        <f>VLOOKUP(A81,'2.6'!$B$23:$D$168,3,FALSE)</f>
        <v>0</v>
      </c>
      <c r="J81" s="111">
        <f>VLOOKUP(A81,'2.7'!$B$23:$D$168,3,FALSE)</f>
        <v>0</v>
      </c>
      <c r="K81">
        <f>VLOOKUP(A81,'2.8'!$B$23:$D$168,3,FALSE)</f>
        <v>0</v>
      </c>
      <c r="L81">
        <f>VLOOKUP(A81,'2.9'!$B$23:$F$168,5,FALSE)</f>
        <v>21</v>
      </c>
      <c r="M81">
        <f>VLOOKUP(A81,'2.10'!$B$23:$H$168,7,FALSE)</f>
        <v>25</v>
      </c>
      <c r="N81">
        <f>VLOOKUP(A81,'2.11'!$B$23:$H$168,7,FALSE)</f>
        <v>0</v>
      </c>
      <c r="O81">
        <f>VLOOKUP(A81,'2.12'!$B$23:$D$168,3,FALSE)</f>
        <v>15.2</v>
      </c>
      <c r="P81">
        <f>VLOOKUP(A81,'2.13'!B102:D247,3,FALSE)</f>
        <v>0</v>
      </c>
      <c r="Q81">
        <f>VLOOKUP(A81,'2.14'!$B$23:$J$144,9,FALSE)</f>
        <v>57.864382104261161</v>
      </c>
      <c r="R81">
        <f>VLOOKUP(A81,'2.15'!$B$23:$J$144,9,FALSE)</f>
        <v>46.542359594602161</v>
      </c>
      <c r="S81">
        <f>VLOOKUP(A81,'2.16'!$B$23:$J$144,9,FALSE)</f>
        <v>95.744442577971896</v>
      </c>
      <c r="T81">
        <f>VLOOKUP(A81,'2.17'!$B$23:$J$144,9,FALSE)</f>
        <v>11.221232991768856</v>
      </c>
      <c r="U81">
        <f>VLOOKUP(A81,'2.18'!$B$23:$J$144,9,FALSE)</f>
        <v>11.596393975026597</v>
      </c>
      <c r="V81">
        <f>VLOOKUP(A81,'2.19'!$B$23:$J$144,9,FALSE)</f>
        <v>4.0371801332661406</v>
      </c>
      <c r="W81">
        <f>VLOOKUP(A81,'2.20'!$B$23:$J$144,9,FALSE)</f>
        <v>0.35276331261548799</v>
      </c>
      <c r="X81">
        <f t="shared" si="39"/>
        <v>8.5500429718894072E-2</v>
      </c>
      <c r="Y81">
        <f t="shared" si="40"/>
        <v>0.21643179347183003</v>
      </c>
      <c r="Z81">
        <f t="shared" si="41"/>
        <v>0.33939262981879442</v>
      </c>
      <c r="AA81">
        <f t="shared" si="42"/>
        <v>0.5</v>
      </c>
      <c r="AB81">
        <f t="shared" si="43"/>
        <v>0</v>
      </c>
      <c r="AC81">
        <f t="shared" si="44"/>
        <v>0</v>
      </c>
      <c r="AD81">
        <f t="shared" si="45"/>
        <v>0</v>
      </c>
      <c r="AE81">
        <f t="shared" si="46"/>
        <v>0</v>
      </c>
      <c r="AF81">
        <f t="shared" si="47"/>
        <v>0.24705882352941178</v>
      </c>
      <c r="AG81">
        <f t="shared" si="48"/>
        <v>0.45454545454545453</v>
      </c>
      <c r="AH81">
        <f t="shared" si="49"/>
        <v>0</v>
      </c>
      <c r="AI81">
        <f t="shared" si="50"/>
        <v>0.27240143369175629</v>
      </c>
      <c r="AJ81">
        <f t="shared" si="51"/>
        <v>0</v>
      </c>
      <c r="AK81">
        <f t="shared" si="52"/>
        <v>0.5247626048876961</v>
      </c>
      <c r="AL81">
        <f t="shared" si="53"/>
        <v>0.56212624330867245</v>
      </c>
      <c r="AM81">
        <f t="shared" si="54"/>
        <v>0.86164703566298495</v>
      </c>
      <c r="AN81">
        <f t="shared" si="55"/>
        <v>0.12801615274568787</v>
      </c>
      <c r="AO81">
        <f t="shared" si="56"/>
        <v>0.11498883158838713</v>
      </c>
      <c r="AP81">
        <f t="shared" si="57"/>
        <v>2.6080647272088423E-2</v>
      </c>
      <c r="AQ81">
        <f t="shared" si="58"/>
        <v>0.21877865298594201</v>
      </c>
      <c r="AR81">
        <f t="shared" si="59"/>
        <v>0.91449957028110596</v>
      </c>
      <c r="AS81">
        <f t="shared" si="59"/>
        <v>0.78356820652816994</v>
      </c>
      <c r="AT81">
        <f t="shared" si="59"/>
        <v>0.66060737018120563</v>
      </c>
      <c r="AU81">
        <f t="shared" si="60"/>
        <v>0.54545454545454541</v>
      </c>
      <c r="AV81">
        <f t="shared" si="61"/>
        <v>0.78122134701405799</v>
      </c>
      <c r="AW81">
        <f>(AR81*Weights_Adap!$B$2)+(AS81*Weights_Adap!$B$3)+(AT81*Weights_Adap!$B$4)+(AA81*Weights_Adap!$B$5)+(Adaptive!AB81*Weights_Adap!$B$6)+(AC81*Weights_Adap!$B$7)+(AD81*Weights_Adap!$B$8)+(AE81*Weights_Adap!$B$9)+(AF81*Weights_Adap!$B$10)+(AU81*Weights_Adap!$B$11)+(AH81*Weights_Adap!$B$12)+(AI81*Weights_Adap!$B$13)+(AJ81*Weights_Adap!$B$14)+(AK81*Weights_Adap!$B$15)+(AL81*Weights_Adap!$B$16)+(AM81*Weights_Adap!$B$17)+(AN81*Weights_Adap!$B$18)+(AO81*Weights_Adap!$B$19)+(AP81*Weights_Adap!$B$20)+(AV81*Weights_Adap!$B$21)</f>
        <v>0.3872839753401745</v>
      </c>
      <c r="AX81" s="52">
        <f t="shared" si="62"/>
        <v>0.42650320537857728</v>
      </c>
      <c r="AY81">
        <f>(AR81*Weights_Adap!$C$2)+(AS81*Weights_Adap!$C$3)+(AT81*Weights_Adap!$C$4)+(AA81*Weights_Adap!$C$5)+(Adaptive!AB81*Weights_Adap!$C$6)+(AC81*Weights_Adap!$C$7)+(AD81*Weights_Adap!$C$8)+(AE81*Weights_Adap!$C$9)+(AF81*Weights_Adap!$C$10)+(AU81*Weights_Adap!$C$11)+(AH81*Weights_Adap!$C$12)+(AI81*Weights_Adap!$C$13)+(AJ81*Weights_Adap!$C$14)+(AK81*Weights_Adap!$C$15)+(AL81*Weights_Adap!$C$16)+(AM81*Weights_Adap!$C$17)+(AN81*Weights_Adap!$C$18)+(AO81*Weights_Adap!$C$19)+(AP81*Weights_Adap!$C$20)+(AV81*Weights_Adap!$C$21)</f>
        <v>0.39244024482505119</v>
      </c>
      <c r="AZ81" s="52">
        <f t="shared" si="63"/>
        <v>0.41429085929053855</v>
      </c>
    </row>
    <row r="82" spans="1:52">
      <c r="A82" t="s">
        <v>124</v>
      </c>
      <c r="B82" t="s">
        <v>2126</v>
      </c>
      <c r="C82">
        <f>VLOOKUP(A82,'2.1'!$B$23:$J$144,9,FALSE)</f>
        <v>20.026422295384485</v>
      </c>
      <c r="D82">
        <f>VLOOKUP(A82,'2.2'!$B$23:$J$144,9,FALSE)</f>
        <v>8.2286577054543155</v>
      </c>
      <c r="E82">
        <f>VLOOKUP(A82,'2.3'!$B$23:$J$144,9,FALSE)</f>
        <v>38.375238534611114</v>
      </c>
      <c r="F82" t="str">
        <f>VLOOKUP(A82,'2.4'!$B$23:$E$168,4,FALSE)</f>
        <v>&lt;1%</v>
      </c>
      <c r="G82" s="111">
        <f t="shared" si="38"/>
        <v>0.5</v>
      </c>
      <c r="H82">
        <f>VLOOKUP(A82,'2.5'!$B$23:$D$168,3,FALSE)</f>
        <v>0</v>
      </c>
      <c r="I82">
        <f>VLOOKUP(A82,'2.6'!$B$23:$D$168,3,FALSE)</f>
        <v>0</v>
      </c>
      <c r="J82" s="111">
        <f>VLOOKUP(A82,'2.7'!$B$23:$D$168,3,FALSE)</f>
        <v>0</v>
      </c>
      <c r="K82">
        <f>VLOOKUP(A82,'2.8'!$B$23:$D$168,3,FALSE)</f>
        <v>0</v>
      </c>
      <c r="L82">
        <f>VLOOKUP(A82,'2.9'!$B$23:$F$168,5,FALSE)</f>
        <v>15</v>
      </c>
      <c r="M82">
        <f>VLOOKUP(A82,'2.10'!$B$23:$H$168,7,FALSE)</f>
        <v>12</v>
      </c>
      <c r="N82">
        <f>VLOOKUP(A82,'2.11'!$B$23:$H$168,7,FALSE)</f>
        <v>0</v>
      </c>
      <c r="O82">
        <f>VLOOKUP(A82,'2.12'!$B$23:$D$168,3,FALSE)</f>
        <v>26.5</v>
      </c>
      <c r="P82">
        <f>VLOOKUP(A82,'2.13'!B103:D248,3,FALSE)</f>
        <v>1.2</v>
      </c>
      <c r="Q82">
        <f>VLOOKUP(A82,'2.14'!$B$23:$J$144,9,FALSE)</f>
        <v>72.105605301235144</v>
      </c>
      <c r="R82">
        <f>VLOOKUP(A82,'2.15'!$B$23:$J$144,9,FALSE)</f>
        <v>62.612452030951829</v>
      </c>
      <c r="S82">
        <f>VLOOKUP(A82,'2.16'!$B$23:$J$144,9,FALSE)</f>
        <v>90.418772411768416</v>
      </c>
      <c r="T82">
        <f>VLOOKUP(A82,'2.17'!$B$23:$J$144,9,FALSE)</f>
        <v>4.6700358588294497</v>
      </c>
      <c r="U82">
        <f>VLOOKUP(A82,'2.18'!$B$23:$J$144,9,FALSE)</f>
        <v>11.105752091765051</v>
      </c>
      <c r="V82">
        <f>VLOOKUP(A82,'2.19'!$B$23:$J$144,9,FALSE)</f>
        <v>10.870887243902951</v>
      </c>
      <c r="W82">
        <f>VLOOKUP(A82,'2.20'!$B$23:$J$144,9,FALSE)</f>
        <v>0.68991549059492108</v>
      </c>
      <c r="X82">
        <f t="shared" si="39"/>
        <v>0.23308983785853463</v>
      </c>
      <c r="Y82">
        <f t="shared" si="40"/>
        <v>5.7266589174608945E-2</v>
      </c>
      <c r="Z82">
        <f t="shared" si="41"/>
        <v>0.69817460938610421</v>
      </c>
      <c r="AA82">
        <f t="shared" si="42"/>
        <v>0.5</v>
      </c>
      <c r="AB82">
        <f t="shared" si="43"/>
        <v>0</v>
      </c>
      <c r="AC82">
        <f t="shared" si="44"/>
        <v>0</v>
      </c>
      <c r="AD82">
        <f t="shared" si="45"/>
        <v>0</v>
      </c>
      <c r="AE82">
        <f t="shared" si="46"/>
        <v>0</v>
      </c>
      <c r="AF82">
        <f t="shared" si="47"/>
        <v>0.17647058823529413</v>
      </c>
      <c r="AG82">
        <f t="shared" si="48"/>
        <v>0.21818181818181817</v>
      </c>
      <c r="AH82">
        <f t="shared" si="49"/>
        <v>0</v>
      </c>
      <c r="AI82">
        <f t="shared" si="50"/>
        <v>0.47491039426523302</v>
      </c>
      <c r="AJ82">
        <f t="shared" si="51"/>
        <v>4.4444444444444446E-2</v>
      </c>
      <c r="AK82">
        <f t="shared" si="52"/>
        <v>0.68665050114532689</v>
      </c>
      <c r="AL82">
        <f t="shared" si="53"/>
        <v>0.79692938312704842</v>
      </c>
      <c r="AM82">
        <f t="shared" si="54"/>
        <v>0.5938782539093781</v>
      </c>
      <c r="AN82">
        <f t="shared" si="55"/>
        <v>4.7860611161208502E-2</v>
      </c>
      <c r="AO82">
        <f t="shared" si="56"/>
        <v>0.10541896944610095</v>
      </c>
      <c r="AP82">
        <f t="shared" si="57"/>
        <v>0.10907964547781818</v>
      </c>
      <c r="AQ82">
        <f t="shared" si="58"/>
        <v>0.61995006651306395</v>
      </c>
      <c r="AR82">
        <f t="shared" si="59"/>
        <v>0.76691016214146535</v>
      </c>
      <c r="AS82">
        <f t="shared" si="59"/>
        <v>0.94273341082539108</v>
      </c>
      <c r="AT82">
        <f t="shared" si="59"/>
        <v>0.30182539061389579</v>
      </c>
      <c r="AU82">
        <f t="shared" si="60"/>
        <v>0.78181818181818186</v>
      </c>
      <c r="AV82">
        <f t="shared" si="61"/>
        <v>0.38004993348693605</v>
      </c>
      <c r="AW82">
        <f>(AR82*Weights_Adap!$B$2)+(AS82*Weights_Adap!$B$3)+(AT82*Weights_Adap!$B$4)+(AA82*Weights_Adap!$B$5)+(Adaptive!AB82*Weights_Adap!$B$6)+(AC82*Weights_Adap!$B$7)+(AD82*Weights_Adap!$B$8)+(AE82*Weights_Adap!$B$9)+(AF82*Weights_Adap!$B$10)+(AU82*Weights_Adap!$B$11)+(AH82*Weights_Adap!$B$12)+(AI82*Weights_Adap!$B$13)+(AJ82*Weights_Adap!$B$14)+(AK82*Weights_Adap!$B$15)+(AL82*Weights_Adap!$B$16)+(AM82*Weights_Adap!$B$17)+(AN82*Weights_Adap!$B$18)+(AO82*Weights_Adap!$B$19)+(AP82*Weights_Adap!$B$20)+(AV82*Weights_Adap!$B$21)</f>
        <v>0.37874531884436063</v>
      </c>
      <c r="AX82" s="52">
        <f t="shared" si="62"/>
        <v>0.40323283399588922</v>
      </c>
      <c r="AY82">
        <f>(AR82*Weights_Adap!$C$2)+(AS82*Weights_Adap!$C$3)+(AT82*Weights_Adap!$C$4)+(AA82*Weights_Adap!$C$5)+(Adaptive!AB82*Weights_Adap!$C$6)+(AC82*Weights_Adap!$C$7)+(AD82*Weights_Adap!$C$8)+(AE82*Weights_Adap!$C$9)+(AF82*Weights_Adap!$C$10)+(AU82*Weights_Adap!$C$11)+(AH82*Weights_Adap!$C$12)+(AI82*Weights_Adap!$C$13)+(AJ82*Weights_Adap!$C$14)+(AK82*Weights_Adap!$C$15)+(AL82*Weights_Adap!$C$16)+(AM82*Weights_Adap!$C$17)+(AN82*Weights_Adap!$C$18)+(AO82*Weights_Adap!$C$19)+(AP82*Weights_Adap!$C$20)+(AV82*Weights_Adap!$C$21)</f>
        <v>0.39259943383798274</v>
      </c>
      <c r="AZ82" s="52">
        <f t="shared" si="63"/>
        <v>0.41467776703967968</v>
      </c>
    </row>
    <row r="83" spans="1:52">
      <c r="A83" t="s">
        <v>115</v>
      </c>
      <c r="B83" t="s">
        <v>2127</v>
      </c>
      <c r="C83">
        <f>VLOOKUP(A83,'2.1'!$B$23:$J$144,9,FALSE)</f>
        <v>19.479697545051796</v>
      </c>
      <c r="D83">
        <f>VLOOKUP(A83,'2.2'!$B$23:$J$144,9,FALSE)</f>
        <v>11.308750541287765</v>
      </c>
      <c r="E83">
        <f>VLOOKUP(A83,'2.3'!$B$23:$J$144,9,FALSE)</f>
        <v>48.459411745111758</v>
      </c>
      <c r="F83" t="str">
        <f>VLOOKUP(A83,'2.4'!$B$23:$E$168,4,FALSE)</f>
        <v>&lt;1%</v>
      </c>
      <c r="G83" s="111">
        <f t="shared" si="38"/>
        <v>0.5</v>
      </c>
      <c r="H83">
        <f>VLOOKUP(A83,'2.5'!$B$23:$D$168,3,FALSE)</f>
        <v>0</v>
      </c>
      <c r="I83">
        <f>VLOOKUP(A83,'2.6'!$B$23:$D$168,3,FALSE)</f>
        <v>0</v>
      </c>
      <c r="J83" s="111">
        <f>VLOOKUP(A83,'2.7'!$B$23:$D$168,3,FALSE)</f>
        <v>0</v>
      </c>
      <c r="K83">
        <f>VLOOKUP(A83,'2.8'!$B$23:$D$168,3,FALSE)</f>
        <v>0</v>
      </c>
      <c r="L83">
        <f>VLOOKUP(A83,'2.9'!$B$23:$F$168,5,FALSE)</f>
        <v>15</v>
      </c>
      <c r="M83">
        <f>VLOOKUP(A83,'2.10'!$B$23:$H$168,7,FALSE)</f>
        <v>12</v>
      </c>
      <c r="N83">
        <f>VLOOKUP(A83,'2.11'!$B$23:$H$168,7,FALSE)</f>
        <v>0</v>
      </c>
      <c r="O83">
        <f>VLOOKUP(A83,'2.12'!$B$23:$D$168,3,FALSE)</f>
        <v>20.9</v>
      </c>
      <c r="P83">
        <f>VLOOKUP(A83,'2.13'!B104:D249,3,FALSE)</f>
        <v>0</v>
      </c>
      <c r="Q83">
        <f>VLOOKUP(A83,'2.14'!$B$23:$J$144,9,FALSE)</f>
        <v>76.821225142400323</v>
      </c>
      <c r="R83">
        <f>VLOOKUP(A83,'2.15'!$B$23:$J$144,9,FALSE)</f>
        <v>57.807867825855233</v>
      </c>
      <c r="S83">
        <f>VLOOKUP(A83,'2.16'!$B$23:$J$144,9,FALSE)</f>
        <v>92.756736950801113</v>
      </c>
      <c r="T83">
        <f>VLOOKUP(A83,'2.17'!$B$23:$J$144,9,FALSE)</f>
        <v>1.923653442590187</v>
      </c>
      <c r="U83">
        <f>VLOOKUP(A83,'2.18'!$B$23:$J$144,9,FALSE)</f>
        <v>9.4950201525598743</v>
      </c>
      <c r="V83">
        <f>VLOOKUP(A83,'2.19'!$B$23:$J$144,9,FALSE)</f>
        <v>11.6218646947137</v>
      </c>
      <c r="W83">
        <f>VLOOKUP(A83,'2.20'!$B$23:$J$144,9,FALSE)</f>
        <v>0.56460477665634057</v>
      </c>
      <c r="X83">
        <f t="shared" si="39"/>
        <v>0.21127279383780218</v>
      </c>
      <c r="Y83">
        <f t="shared" si="40"/>
        <v>7.8702212986304712E-2</v>
      </c>
      <c r="Z83">
        <f t="shared" si="41"/>
        <v>0.89924989374725128</v>
      </c>
      <c r="AA83">
        <f t="shared" si="42"/>
        <v>0.5</v>
      </c>
      <c r="AB83">
        <f t="shared" si="43"/>
        <v>0</v>
      </c>
      <c r="AC83">
        <f t="shared" si="44"/>
        <v>0</v>
      </c>
      <c r="AD83">
        <f t="shared" si="45"/>
        <v>0</v>
      </c>
      <c r="AE83">
        <f t="shared" si="46"/>
        <v>0</v>
      </c>
      <c r="AF83">
        <f t="shared" si="47"/>
        <v>0.17647058823529413</v>
      </c>
      <c r="AG83">
        <f t="shared" si="48"/>
        <v>0.21818181818181817</v>
      </c>
      <c r="AH83">
        <f t="shared" si="49"/>
        <v>0</v>
      </c>
      <c r="AI83">
        <f t="shared" si="50"/>
        <v>0.37455197132616486</v>
      </c>
      <c r="AJ83">
        <f t="shared" si="51"/>
        <v>0</v>
      </c>
      <c r="AK83">
        <f t="shared" si="52"/>
        <v>0.74025557179678503</v>
      </c>
      <c r="AL83">
        <f t="shared" si="53"/>
        <v>0.72672870062651185</v>
      </c>
      <c r="AM83">
        <f t="shared" si="54"/>
        <v>0.71142851460195866</v>
      </c>
      <c r="AN83">
        <f t="shared" si="55"/>
        <v>1.4257932825535044E-2</v>
      </c>
      <c r="AO83">
        <f t="shared" si="56"/>
        <v>7.4001996838905376E-2</v>
      </c>
      <c r="AP83">
        <f t="shared" si="57"/>
        <v>0.11820066501864197</v>
      </c>
      <c r="AQ83">
        <f t="shared" si="58"/>
        <v>0.47084506430868905</v>
      </c>
      <c r="AR83">
        <f t="shared" si="59"/>
        <v>0.78872720616219782</v>
      </c>
      <c r="AS83">
        <f t="shared" si="59"/>
        <v>0.92129778701369525</v>
      </c>
      <c r="AT83" s="52">
        <f t="shared" si="59"/>
        <v>0.10075010625274872</v>
      </c>
      <c r="AU83">
        <f t="shared" si="60"/>
        <v>0.78181818181818186</v>
      </c>
      <c r="AV83">
        <f t="shared" si="61"/>
        <v>0.529154935691311</v>
      </c>
      <c r="AW83">
        <f>(AR83*Weights_Adap!$B$2)+(AS83*Weights_Adap!$B$3)+(AT83*Weights_Adap!$B$4)+(AA83*Weights_Adap!$B$5)+(Adaptive!AB83*Weights_Adap!$B$6)+(AC83*Weights_Adap!$B$7)+(AD83*Weights_Adap!$B$8)+(AE83*Weights_Adap!$B$9)+(AF83*Weights_Adap!$B$10)+(AU83*Weights_Adap!$B$11)+(AH83*Weights_Adap!$B$12)+(AI83*Weights_Adap!$B$13)+(AJ83*Weights_Adap!$B$14)+(AK83*Weights_Adap!$B$15)+(AL83*Weights_Adap!$B$16)+(AM83*Weights_Adap!$B$17)+(AN83*Weights_Adap!$B$18)+(AO83*Weights_Adap!$B$19)+(AP83*Weights_Adap!$B$20)+(AV83*Weights_Adap!$B$21)</f>
        <v>0.36853107395256463</v>
      </c>
      <c r="AX83" s="52">
        <f t="shared" si="62"/>
        <v>0.37539598728091172</v>
      </c>
      <c r="AY83">
        <f>(AR83*Weights_Adap!$C$2)+(AS83*Weights_Adap!$C$3)+(AT83*Weights_Adap!$C$4)+(AA83*Weights_Adap!$C$5)+(Adaptive!AB83*Weights_Adap!$C$6)+(AC83*Weights_Adap!$C$7)+(AD83*Weights_Adap!$C$8)+(AE83*Weights_Adap!$C$9)+(AF83*Weights_Adap!$C$10)+(AU83*Weights_Adap!$C$11)+(AH83*Weights_Adap!$C$12)+(AI83*Weights_Adap!$C$13)+(AJ83*Weights_Adap!$C$14)+(AK83*Weights_Adap!$C$15)+(AL83*Weights_Adap!$C$16)+(AM83*Weights_Adap!$C$17)+(AN83*Weights_Adap!$C$18)+(AO83*Weights_Adap!$C$19)+(AP83*Weights_Adap!$C$20)+(AV83*Weights_Adap!$C$21)</f>
        <v>0.37868748541769959</v>
      </c>
      <c r="AZ83" s="52">
        <f t="shared" si="63"/>
        <v>0.38086487662510438</v>
      </c>
    </row>
    <row r="84" spans="1:52">
      <c r="A84" t="s">
        <v>79</v>
      </c>
      <c r="B84" t="s">
        <v>2128</v>
      </c>
      <c r="C84">
        <f>VLOOKUP(A84,'2.1'!$B$23:$J$144,9,FALSE)</f>
        <v>22.511045011154369</v>
      </c>
      <c r="D84">
        <f>VLOOKUP(A84,'2.2'!$B$23:$J$144,9,FALSE)</f>
        <v>6.1994225974366826</v>
      </c>
      <c r="E84">
        <f>VLOOKUP(A84,'2.3'!$B$23:$J$144,9,FALSE)</f>
        <v>47.610559468089761</v>
      </c>
      <c r="F84" t="str">
        <f>VLOOKUP(A84,'2.4'!$B$23:$E$168,4,FALSE)</f>
        <v>&lt;1%</v>
      </c>
      <c r="G84" s="111">
        <f t="shared" si="38"/>
        <v>0.5</v>
      </c>
      <c r="H84">
        <f>VLOOKUP(A84,'2.5'!$B$23:$D$168,3,FALSE)</f>
        <v>0</v>
      </c>
      <c r="I84">
        <f>VLOOKUP(A84,'2.6'!$B$23:$D$168,3,FALSE)</f>
        <v>0</v>
      </c>
      <c r="J84" s="111">
        <f>VLOOKUP(A84,'2.7'!$B$23:$D$168,3,FALSE)</f>
        <v>0</v>
      </c>
      <c r="K84">
        <f>VLOOKUP(A84,'2.8'!$B$23:$D$168,3,FALSE)</f>
        <v>0</v>
      </c>
      <c r="L84">
        <f>VLOOKUP(A84,'2.9'!$B$23:$F$168,5,FALSE)</f>
        <v>18</v>
      </c>
      <c r="M84">
        <f>VLOOKUP(A84,'2.10'!$B$23:$H$168,7,FALSE)</f>
        <v>12</v>
      </c>
      <c r="N84">
        <f>VLOOKUP(A84,'2.11'!$B$23:$H$168,7,FALSE)</f>
        <v>0.04</v>
      </c>
      <c r="O84">
        <f>VLOOKUP(A84,'2.12'!$B$23:$D$168,3,FALSE)</f>
        <v>21.7</v>
      </c>
      <c r="P84">
        <f>VLOOKUP(A84,'2.13'!B105:D250,3,FALSE)</f>
        <v>0</v>
      </c>
      <c r="Q84">
        <f>VLOOKUP(A84,'2.14'!$B$23:$J$144,9,FALSE)</f>
        <v>86.464940291325846</v>
      </c>
      <c r="R84">
        <f>VLOOKUP(A84,'2.15'!$B$23:$J$144,9,FALSE)</f>
        <v>59.250470233148157</v>
      </c>
      <c r="S84">
        <f>VLOOKUP(A84,'2.16'!$B$23:$J$144,9,FALSE)</f>
        <v>94.01491623288571</v>
      </c>
      <c r="T84">
        <f>VLOOKUP(A84,'2.17'!$B$23:$J$144,9,FALSE)</f>
        <v>6.097721009579633</v>
      </c>
      <c r="U84">
        <f>VLOOKUP(A84,'2.18'!$B$23:$J$144,9,FALSE)</f>
        <v>12.27964655964306</v>
      </c>
      <c r="V84">
        <f>VLOOKUP(A84,'2.19'!$B$23:$J$144,9,FALSE)</f>
        <v>11.223262324482745</v>
      </c>
      <c r="W84">
        <f>VLOOKUP(A84,'2.20'!$B$23:$J$144,9,FALSE)</f>
        <v>0.63426796728052137</v>
      </c>
      <c r="X84">
        <f t="shared" si="39"/>
        <v>0.33223867487730435</v>
      </c>
      <c r="Y84">
        <f t="shared" si="40"/>
        <v>4.3144313412365042E-2</v>
      </c>
      <c r="Z84">
        <f t="shared" si="41"/>
        <v>0.88232404277068599</v>
      </c>
      <c r="AA84">
        <f t="shared" si="42"/>
        <v>0.5</v>
      </c>
      <c r="AB84">
        <f t="shared" si="43"/>
        <v>0</v>
      </c>
      <c r="AC84">
        <f t="shared" si="44"/>
        <v>0</v>
      </c>
      <c r="AD84">
        <f t="shared" si="45"/>
        <v>0</v>
      </c>
      <c r="AE84">
        <f t="shared" si="46"/>
        <v>0</v>
      </c>
      <c r="AF84">
        <f t="shared" si="47"/>
        <v>0.21176470588235294</v>
      </c>
      <c r="AG84">
        <f t="shared" si="48"/>
        <v>0.21818181818181817</v>
      </c>
      <c r="AH84">
        <f t="shared" si="49"/>
        <v>0.14814814814814814</v>
      </c>
      <c r="AI84">
        <f t="shared" si="50"/>
        <v>0.3888888888888889</v>
      </c>
      <c r="AJ84">
        <f t="shared" si="51"/>
        <v>0</v>
      </c>
      <c r="AK84">
        <f t="shared" si="52"/>
        <v>0.84988103977618767</v>
      </c>
      <c r="AL84">
        <f t="shared" si="53"/>
        <v>0.74780683543398463</v>
      </c>
      <c r="AM84">
        <f t="shared" si="54"/>
        <v>0.77468837168612126</v>
      </c>
      <c r="AN84">
        <f t="shared" si="55"/>
        <v>6.5328697397708954E-2</v>
      </c>
      <c r="AO84">
        <f t="shared" si="56"/>
        <v>0.12831552314532202</v>
      </c>
      <c r="AP84">
        <f t="shared" si="57"/>
        <v>0.11335942776981353</v>
      </c>
      <c r="AQ84">
        <f t="shared" si="58"/>
        <v>0.55373606273260179</v>
      </c>
      <c r="AR84">
        <f t="shared" si="59"/>
        <v>0.6677613251226957</v>
      </c>
      <c r="AS84">
        <f t="shared" si="59"/>
        <v>0.95685568658763498</v>
      </c>
      <c r="AT84" s="52">
        <f t="shared" si="59"/>
        <v>0.11767595722931401</v>
      </c>
      <c r="AU84">
        <f t="shared" si="60"/>
        <v>0.78181818181818186</v>
      </c>
      <c r="AV84">
        <f t="shared" si="61"/>
        <v>0.44626393726739821</v>
      </c>
      <c r="AW84">
        <f>(AR84*Weights_Adap!$B$2)+(AS84*Weights_Adap!$B$3)+(AT84*Weights_Adap!$B$4)+(AA84*Weights_Adap!$B$5)+(Adaptive!AB84*Weights_Adap!$B$6)+(AC84*Weights_Adap!$B$7)+(AD84*Weights_Adap!$B$8)+(AE84*Weights_Adap!$B$9)+(AF84*Weights_Adap!$B$10)+(AU84*Weights_Adap!$B$11)+(AH84*Weights_Adap!$B$12)+(AI84*Weights_Adap!$B$13)+(AJ84*Weights_Adap!$B$14)+(AK84*Weights_Adap!$B$15)+(AL84*Weights_Adap!$B$16)+(AM84*Weights_Adap!$B$17)+(AN84*Weights_Adap!$B$18)+(AO84*Weights_Adap!$B$19)+(AP84*Weights_Adap!$B$20)+(AV84*Weights_Adap!$B$21)</f>
        <v>0.38731240607428358</v>
      </c>
      <c r="AX84" s="52">
        <f t="shared" si="62"/>
        <v>0.42658068756113432</v>
      </c>
      <c r="AY84">
        <f>(AR84*Weights_Adap!$C$2)+(AS84*Weights_Adap!$C$3)+(AT84*Weights_Adap!$C$4)+(AA84*Weights_Adap!$C$5)+(Adaptive!AB84*Weights_Adap!$C$6)+(AC84*Weights_Adap!$C$7)+(AD84*Weights_Adap!$C$8)+(AE84*Weights_Adap!$C$9)+(AF84*Weights_Adap!$C$10)+(AU84*Weights_Adap!$C$11)+(AH84*Weights_Adap!$C$12)+(AI84*Weights_Adap!$C$13)+(AJ84*Weights_Adap!$C$14)+(AK84*Weights_Adap!$C$15)+(AL84*Weights_Adap!$C$16)+(AM84*Weights_Adap!$C$17)+(AN84*Weights_Adap!$C$18)+(AO84*Weights_Adap!$C$19)+(AP84*Weights_Adap!$C$20)+(AV84*Weights_Adap!$C$21)</f>
        <v>0.39667979205007009</v>
      </c>
      <c r="AZ84" s="52">
        <f t="shared" si="63"/>
        <v>0.42459504827947842</v>
      </c>
    </row>
    <row r="85" spans="1:52">
      <c r="A85" t="s">
        <v>150</v>
      </c>
      <c r="B85" t="s">
        <v>2129</v>
      </c>
      <c r="C85">
        <f>VLOOKUP(A85,'2.1'!$B$23:$J$144,9,FALSE)</f>
        <v>29.92995436705414</v>
      </c>
      <c r="D85">
        <f>VLOOKUP(A85,'2.2'!$B$23:$J$144,9,FALSE)</f>
        <v>5.7482488591763534</v>
      </c>
      <c r="E85">
        <f>VLOOKUP(A85,'2.3'!$B$23:$J$144,9,FALSE)</f>
        <v>12.889898781243545</v>
      </c>
      <c r="F85" t="str">
        <f>VLOOKUP(A85,'2.4'!$B$23:$E$168,4,FALSE)</f>
        <v>&lt;1%</v>
      </c>
      <c r="G85" s="111">
        <f t="shared" si="38"/>
        <v>0.5</v>
      </c>
      <c r="H85">
        <f>VLOOKUP(A85,'2.5'!$B$23:$D$168,3,FALSE)</f>
        <v>0</v>
      </c>
      <c r="I85">
        <f>VLOOKUP(A85,'2.6'!$B$23:$D$168,3,FALSE)</f>
        <v>0</v>
      </c>
      <c r="J85" s="111">
        <f>VLOOKUP(A85,'2.7'!$B$23:$D$168,3,FALSE)</f>
        <v>0</v>
      </c>
      <c r="K85">
        <f>VLOOKUP(A85,'2.8'!$B$23:$D$168,3,FALSE)</f>
        <v>0</v>
      </c>
      <c r="L85">
        <f>VLOOKUP(A85,'2.9'!$B$23:$F$168,5,FALSE)</f>
        <v>39</v>
      </c>
      <c r="M85">
        <f>VLOOKUP(A85,'2.10'!$B$23:$H$168,7,FALSE)</f>
        <v>12</v>
      </c>
      <c r="N85">
        <f>VLOOKUP(A85,'2.11'!$B$23:$H$168,7,FALSE)</f>
        <v>0</v>
      </c>
      <c r="O85">
        <f>VLOOKUP(A85,'2.12'!$B$23:$D$168,3,FALSE)</f>
        <v>29.5</v>
      </c>
      <c r="P85">
        <f>VLOOKUP(A85,'2.13'!B106:D251,3,FALSE)</f>
        <v>0</v>
      </c>
      <c r="Q85">
        <f>VLOOKUP(A85,'2.14'!$B$23:$J$144,9,FALSE)</f>
        <v>95.004788642466806</v>
      </c>
      <c r="R85">
        <f>VLOOKUP(A85,'2.15'!$B$23:$J$144,9,FALSE)</f>
        <v>71.585510131265139</v>
      </c>
      <c r="S85">
        <f>VLOOKUP(A85,'2.16'!$B$23:$J$144,9,FALSE)</f>
        <v>91.848040412386624</v>
      </c>
      <c r="T85">
        <f>VLOOKUP(A85,'2.17'!$B$23:$J$144,9,FALSE)</f>
        <v>14.104899438508198</v>
      </c>
      <c r="U85">
        <f>VLOOKUP(A85,'2.18'!$B$23:$J$144,9,FALSE)</f>
        <v>21.53762370659706</v>
      </c>
      <c r="V85">
        <f>VLOOKUP(A85,'2.19'!$B$23:$J$144,9,FALSE)</f>
        <v>19.430621021201482</v>
      </c>
      <c r="W85">
        <f>VLOOKUP(A85,'2.20'!$B$23:$J$144,9,FALSE)</f>
        <v>0.48825374171377067</v>
      </c>
      <c r="X85">
        <f t="shared" si="39"/>
        <v>0.62829015581903247</v>
      </c>
      <c r="Y85">
        <f t="shared" si="40"/>
        <v>4.0004411129371691E-2</v>
      </c>
      <c r="Z85">
        <f t="shared" si="41"/>
        <v>0.19000484365729653</v>
      </c>
      <c r="AA85">
        <f t="shared" si="42"/>
        <v>0.5</v>
      </c>
      <c r="AB85">
        <f t="shared" si="43"/>
        <v>0</v>
      </c>
      <c r="AC85">
        <f t="shared" si="44"/>
        <v>0</v>
      </c>
      <c r="AD85">
        <f t="shared" si="45"/>
        <v>0</v>
      </c>
      <c r="AE85">
        <f t="shared" si="46"/>
        <v>0</v>
      </c>
      <c r="AF85">
        <f t="shared" si="47"/>
        <v>0.45882352941176469</v>
      </c>
      <c r="AG85">
        <f t="shared" si="48"/>
        <v>0.21818181818181817</v>
      </c>
      <c r="AH85">
        <f t="shared" si="49"/>
        <v>0</v>
      </c>
      <c r="AI85">
        <f t="shared" si="50"/>
        <v>0.52867383512544808</v>
      </c>
      <c r="AJ85">
        <f t="shared" si="51"/>
        <v>0</v>
      </c>
      <c r="AK85">
        <f t="shared" si="52"/>
        <v>0.94695824057584688</v>
      </c>
      <c r="AL85">
        <f t="shared" si="53"/>
        <v>0.92803642087877791</v>
      </c>
      <c r="AM85">
        <f t="shared" si="54"/>
        <v>0.66574026176589851</v>
      </c>
      <c r="AN85">
        <f t="shared" si="55"/>
        <v>0.16329853565936975</v>
      </c>
      <c r="AO85">
        <f t="shared" si="56"/>
        <v>0.308890333481188</v>
      </c>
      <c r="AP85">
        <f t="shared" si="57"/>
        <v>0.21304215322382553</v>
      </c>
      <c r="AQ85">
        <f t="shared" si="58"/>
        <v>0.37999631821505436</v>
      </c>
      <c r="AR85">
        <f t="shared" si="59"/>
        <v>0.37170984418096753</v>
      </c>
      <c r="AS85">
        <f t="shared" si="59"/>
        <v>0.9599955888706283</v>
      </c>
      <c r="AT85">
        <f t="shared" si="59"/>
        <v>0.80999515634270347</v>
      </c>
      <c r="AU85">
        <f t="shared" si="60"/>
        <v>0.78181818181818186</v>
      </c>
      <c r="AV85">
        <f t="shared" si="61"/>
        <v>0.62000368178494569</v>
      </c>
      <c r="AW85">
        <f>(AR85*Weights_Adap!$B$2)+(AS85*Weights_Adap!$B$3)+(AT85*Weights_Adap!$B$4)+(AA85*Weights_Adap!$B$5)+(Adaptive!AB85*Weights_Adap!$B$6)+(AC85*Weights_Adap!$B$7)+(AD85*Weights_Adap!$B$8)+(AE85*Weights_Adap!$B$9)+(AF85*Weights_Adap!$B$10)+(AU85*Weights_Adap!$B$11)+(AH85*Weights_Adap!$B$12)+(AI85*Weights_Adap!$B$13)+(AJ85*Weights_Adap!$B$14)+(AK85*Weights_Adap!$B$15)+(AL85*Weights_Adap!$B$16)+(AM85*Weights_Adap!$B$17)+(AN85*Weights_Adap!$B$18)+(AO85*Weights_Adap!$B$19)+(AP85*Weights_Adap!$B$20)+(AV85*Weights_Adap!$B$21)</f>
        <v>0.4562016944989582</v>
      </c>
      <c r="AX85" s="52">
        <f t="shared" si="62"/>
        <v>0.61432443000085102</v>
      </c>
      <c r="AY85">
        <f>(AR85*Weights_Adap!$C$2)+(AS85*Weights_Adap!$C$3)+(AT85*Weights_Adap!$C$4)+(AA85*Weights_Adap!$C$5)+(Adaptive!AB85*Weights_Adap!$C$6)+(AC85*Weights_Adap!$C$7)+(AD85*Weights_Adap!$C$8)+(AE85*Weights_Adap!$C$9)+(AF85*Weights_Adap!$C$10)+(AU85*Weights_Adap!$C$11)+(AH85*Weights_Adap!$C$12)+(AI85*Weights_Adap!$C$13)+(AJ85*Weights_Adap!$C$14)+(AK85*Weights_Adap!$C$15)+(AL85*Weights_Adap!$C$16)+(AM85*Weights_Adap!$C$17)+(AN85*Weights_Adap!$C$18)+(AO85*Weights_Adap!$C$19)+(AP85*Weights_Adap!$C$20)+(AV85*Weights_Adap!$C$21)</f>
        <v>0.47917414487709503</v>
      </c>
      <c r="AZ85" s="52">
        <f t="shared" si="63"/>
        <v>0.625096978540713</v>
      </c>
    </row>
    <row r="86" spans="1:52">
      <c r="A86" t="s">
        <v>116</v>
      </c>
      <c r="B86" t="s">
        <v>2130</v>
      </c>
      <c r="C86">
        <f>VLOOKUP(A86,'2.1'!$B$23:$J$144,9,FALSE)</f>
        <v>26.67467598660259</v>
      </c>
      <c r="D86">
        <f>VLOOKUP(A86,'2.2'!$B$23:$J$144,9,FALSE)</f>
        <v>37.308868501529055</v>
      </c>
      <c r="E86">
        <f>VLOOKUP(A86,'2.3'!$B$23:$J$144,9,FALSE)</f>
        <v>16.561089267511285</v>
      </c>
      <c r="F86" t="str">
        <f>VLOOKUP(A86,'2.4'!$B$23:$E$168,4,FALSE)</f>
        <v>&lt;1%</v>
      </c>
      <c r="G86" s="111">
        <f t="shared" si="38"/>
        <v>0.5</v>
      </c>
      <c r="H86">
        <f>VLOOKUP(A86,'2.5'!$B$23:$D$168,3,FALSE)</f>
        <v>0</v>
      </c>
      <c r="I86">
        <f>VLOOKUP(A86,'2.6'!$B$23:$D$168,3,FALSE)</f>
        <v>0</v>
      </c>
      <c r="J86" s="111">
        <f>VLOOKUP(A86,'2.7'!$B$23:$D$168,3,FALSE)</f>
        <v>0</v>
      </c>
      <c r="K86">
        <f>VLOOKUP(A86,'2.8'!$B$23:$D$168,3,FALSE)</f>
        <v>0</v>
      </c>
      <c r="L86">
        <f>VLOOKUP(A86,'2.9'!$B$23:$F$168,5,FALSE)</f>
        <v>23</v>
      </c>
      <c r="M86">
        <f>VLOOKUP(A86,'2.10'!$B$23:$H$168,7,FALSE)</f>
        <v>25</v>
      </c>
      <c r="N86">
        <f>VLOOKUP(A86,'2.11'!$B$23:$H$168,7,FALSE)</f>
        <v>0</v>
      </c>
      <c r="O86">
        <f>VLOOKUP(A86,'2.12'!$B$23:$D$168,3,FALSE)</f>
        <v>14</v>
      </c>
      <c r="P86">
        <f>VLOOKUP(A86,'2.13'!B107:D252,3,FALSE)</f>
        <v>0</v>
      </c>
      <c r="Q86">
        <f>VLOOKUP(A86,'2.14'!$B$23:$J$144,9,FALSE)</f>
        <v>12.847677297218581</v>
      </c>
      <c r="R86">
        <f>VLOOKUP(A86,'2.15'!$B$23:$J$144,9,FALSE)</f>
        <v>34.825979321392161</v>
      </c>
      <c r="S86">
        <f>VLOOKUP(A86,'2.16'!$B$23:$J$144,9,FALSE)</f>
        <v>93.705402650356788</v>
      </c>
      <c r="T86">
        <f>VLOOKUP(A86,'2.17'!$B$23:$J$144,9,FALSE)</f>
        <v>2.6904033784767729</v>
      </c>
      <c r="U86">
        <f>VLOOKUP(A86,'2.18'!$B$23:$J$144,9,FALSE)</f>
        <v>16.561089267511285</v>
      </c>
      <c r="V86">
        <f>VLOOKUP(A86,'2.19'!$B$23:$J$144,9,FALSE)</f>
        <v>4.980340760157274</v>
      </c>
      <c r="W86">
        <f>VLOOKUP(A86,'2.20'!$B$23:$J$144,9,FALSE)</f>
        <v>0.25120139799038882</v>
      </c>
      <c r="X86">
        <f t="shared" si="39"/>
        <v>0.49838831456740962</v>
      </c>
      <c r="Y86">
        <f t="shared" si="40"/>
        <v>0.25964765111451554</v>
      </c>
      <c r="Z86">
        <f t="shared" si="41"/>
        <v>0.2632072426602759</v>
      </c>
      <c r="AA86">
        <f t="shared" si="42"/>
        <v>0.5</v>
      </c>
      <c r="AB86">
        <f t="shared" si="43"/>
        <v>0</v>
      </c>
      <c r="AC86">
        <f t="shared" si="44"/>
        <v>0</v>
      </c>
      <c r="AD86">
        <f t="shared" si="45"/>
        <v>0</v>
      </c>
      <c r="AE86">
        <f t="shared" si="46"/>
        <v>0</v>
      </c>
      <c r="AF86">
        <f t="shared" si="47"/>
        <v>0.27058823529411763</v>
      </c>
      <c r="AG86">
        <f t="shared" si="48"/>
        <v>0.45454545454545453</v>
      </c>
      <c r="AH86">
        <f t="shared" si="49"/>
        <v>0</v>
      </c>
      <c r="AI86">
        <f t="shared" si="50"/>
        <v>0.25089605734767029</v>
      </c>
      <c r="AJ86">
        <f t="shared" si="51"/>
        <v>0</v>
      </c>
      <c r="AK86">
        <f t="shared" si="52"/>
        <v>1.3032710842400843E-2</v>
      </c>
      <c r="AL86">
        <f t="shared" si="53"/>
        <v>0.39093600987646876</v>
      </c>
      <c r="AM86">
        <f t="shared" si="54"/>
        <v>0.7591263724740962</v>
      </c>
      <c r="AN86">
        <f t="shared" si="55"/>
        <v>2.3639310781914509E-2</v>
      </c>
      <c r="AO86">
        <f t="shared" si="56"/>
        <v>0.21182412255805103</v>
      </c>
      <c r="AP86">
        <f t="shared" si="57"/>
        <v>3.7535833441423291E-2</v>
      </c>
      <c r="AQ86">
        <f t="shared" si="58"/>
        <v>9.7931927050933065E-2</v>
      </c>
      <c r="AR86">
        <f t="shared" si="59"/>
        <v>0.50161168543259038</v>
      </c>
      <c r="AS86">
        <f t="shared" si="59"/>
        <v>0.7403523488854844</v>
      </c>
      <c r="AT86">
        <f t="shared" si="59"/>
        <v>0.73679275733972416</v>
      </c>
      <c r="AU86">
        <f t="shared" si="60"/>
        <v>0.54545454545454541</v>
      </c>
      <c r="AV86">
        <f t="shared" si="61"/>
        <v>0.90206807294906688</v>
      </c>
      <c r="AW86">
        <f>(AR86*Weights_Adap!$B$2)+(AS86*Weights_Adap!$B$3)+(AT86*Weights_Adap!$B$4)+(AA86*Weights_Adap!$B$5)+(Adaptive!AB86*Weights_Adap!$B$6)+(AC86*Weights_Adap!$B$7)+(AD86*Weights_Adap!$B$8)+(AE86*Weights_Adap!$B$9)+(AF86*Weights_Adap!$B$10)+(AU86*Weights_Adap!$B$11)+(AH86*Weights_Adap!$B$12)+(AI86*Weights_Adap!$B$13)+(AJ86*Weights_Adap!$B$14)+(AK86*Weights_Adap!$B$15)+(AL86*Weights_Adap!$B$16)+(AM86*Weights_Adap!$B$17)+(AN86*Weights_Adap!$B$18)+(AO86*Weights_Adap!$B$19)+(AP86*Weights_Adap!$B$20)+(AV86*Weights_Adap!$B$21)</f>
        <v>0.32232371928558134</v>
      </c>
      <c r="AX86" s="52">
        <f t="shared" si="62"/>
        <v>0.24946724143671012</v>
      </c>
      <c r="AY86">
        <f>(AR86*Weights_Adap!$C$2)+(AS86*Weights_Adap!$C$3)+(AT86*Weights_Adap!$C$4)+(AA86*Weights_Adap!$C$5)+(Adaptive!AB86*Weights_Adap!$C$6)+(AC86*Weights_Adap!$C$7)+(AD86*Weights_Adap!$C$8)+(AE86*Weights_Adap!$C$9)+(AF86*Weights_Adap!$C$10)+(AU86*Weights_Adap!$C$11)+(AH86*Weights_Adap!$C$12)+(AI86*Weights_Adap!$C$13)+(AJ86*Weights_Adap!$C$14)+(AK86*Weights_Adap!$C$15)+(AL86*Weights_Adap!$C$16)+(AM86*Weights_Adap!$C$17)+(AN86*Weights_Adap!$C$18)+(AO86*Weights_Adap!$C$19)+(AP86*Weights_Adap!$C$20)+(AV86*Weights_Adap!$C$21)</f>
        <v>0.32458257053105832</v>
      </c>
      <c r="AZ86" s="52">
        <f t="shared" si="63"/>
        <v>0.2493632707619991</v>
      </c>
    </row>
    <row r="87" spans="1:52">
      <c r="A87" t="s">
        <v>53</v>
      </c>
      <c r="B87" t="s">
        <v>2131</v>
      </c>
      <c r="C87">
        <f>VLOOKUP(A87,'2.1'!$B$23:$J$144,9,FALSE)</f>
        <v>24.365556366904453</v>
      </c>
      <c r="D87">
        <f>VLOOKUP(A87,'2.2'!$B$23:$J$144,9,FALSE)</f>
        <v>2.8972645059821378</v>
      </c>
      <c r="E87">
        <f>VLOOKUP(A87,'2.3'!$B$23:$J$144,9,FALSE)</f>
        <v>21.37504914901983</v>
      </c>
      <c r="F87" t="str">
        <f>VLOOKUP(A87,'2.4'!$B$23:$E$168,4,FALSE)</f>
        <v>&lt;1%</v>
      </c>
      <c r="G87" s="111">
        <f t="shared" si="38"/>
        <v>0.5</v>
      </c>
      <c r="H87">
        <f>VLOOKUP(A87,'2.5'!$B$23:$D$168,3,FALSE)</f>
        <v>0</v>
      </c>
      <c r="I87">
        <f>VLOOKUP(A87,'2.6'!$B$23:$D$168,3,FALSE)</f>
        <v>0</v>
      </c>
      <c r="J87" s="111">
        <f>VLOOKUP(A87,'2.7'!$B$23:$D$168,3,FALSE)</f>
        <v>0</v>
      </c>
      <c r="K87">
        <f>VLOOKUP(A87,'2.8'!$B$23:$D$168,3,FALSE)</f>
        <v>0</v>
      </c>
      <c r="L87">
        <f>VLOOKUP(A87,'2.9'!$B$23:$F$168,5,FALSE)</f>
        <v>25</v>
      </c>
      <c r="M87">
        <f>VLOOKUP(A87,'2.10'!$B$23:$H$168,7,FALSE)</f>
        <v>0.1</v>
      </c>
      <c r="N87">
        <f>VLOOKUP(A87,'2.11'!$B$23:$H$168,7,FALSE)</f>
        <v>0</v>
      </c>
      <c r="O87">
        <f>VLOOKUP(A87,'2.12'!$B$23:$D$168,3,FALSE)</f>
        <v>21.9</v>
      </c>
      <c r="P87">
        <f>VLOOKUP(A87,'2.13'!B108:D253,3,FALSE)</f>
        <v>0</v>
      </c>
      <c r="Q87">
        <f>VLOOKUP(A87,'2.14'!$B$23:$J$144,9,FALSE)</f>
        <v>55.210919507948098</v>
      </c>
      <c r="R87">
        <f>VLOOKUP(A87,'2.15'!$B$23:$J$144,9,FALSE)</f>
        <v>59.915744537437511</v>
      </c>
      <c r="S87">
        <f>VLOOKUP(A87,'2.16'!$B$23:$J$144,9,FALSE)</f>
        <v>95.992810200527998</v>
      </c>
      <c r="T87">
        <f>VLOOKUP(A87,'2.17'!$B$23:$J$144,9,FALSE)</f>
        <v>25.306970735269335</v>
      </c>
      <c r="U87">
        <f>VLOOKUP(A87,'2.18'!$B$23:$J$144,9,FALSE)</f>
        <v>21.37504914901983</v>
      </c>
      <c r="V87">
        <f>VLOOKUP(A87,'2.19'!$B$23:$J$144,9,FALSE)</f>
        <v>15.843397180250522</v>
      </c>
      <c r="W87">
        <f>VLOOKUP(A87,'2.20'!$B$23:$J$144,9,FALSE)</f>
        <v>0.40779643880244898</v>
      </c>
      <c r="X87">
        <f t="shared" si="39"/>
        <v>0.40624292630496955</v>
      </c>
      <c r="Y87">
        <f t="shared" si="40"/>
        <v>2.0163246805645921E-2</v>
      </c>
      <c r="Z87">
        <f t="shared" si="41"/>
        <v>0.35919610876479102</v>
      </c>
      <c r="AA87">
        <f t="shared" si="42"/>
        <v>0.5</v>
      </c>
      <c r="AB87">
        <f t="shared" si="43"/>
        <v>0</v>
      </c>
      <c r="AC87">
        <f t="shared" si="44"/>
        <v>0</v>
      </c>
      <c r="AD87">
        <f t="shared" si="45"/>
        <v>0</v>
      </c>
      <c r="AE87">
        <f t="shared" si="46"/>
        <v>0</v>
      </c>
      <c r="AF87">
        <f t="shared" si="47"/>
        <v>0.29411764705882354</v>
      </c>
      <c r="AG87">
        <f t="shared" si="48"/>
        <v>1.8181818181818182E-3</v>
      </c>
      <c r="AH87">
        <f t="shared" si="49"/>
        <v>0</v>
      </c>
      <c r="AI87">
        <f t="shared" si="50"/>
        <v>0.39247311827956988</v>
      </c>
      <c r="AJ87">
        <f t="shared" si="51"/>
        <v>0</v>
      </c>
      <c r="AK87">
        <f t="shared" si="52"/>
        <v>0.49459922133741885</v>
      </c>
      <c r="AL87">
        <f t="shared" si="53"/>
        <v>0.75752728328494356</v>
      </c>
      <c r="AM87">
        <f t="shared" si="54"/>
        <v>0.87413468391069771</v>
      </c>
      <c r="AN87">
        <f t="shared" si="55"/>
        <v>0.30035869022946499</v>
      </c>
      <c r="AO87">
        <f t="shared" si="56"/>
        <v>0.30571935245218379</v>
      </c>
      <c r="AP87">
        <f t="shared" si="57"/>
        <v>0.16947341661888571</v>
      </c>
      <c r="AQ87">
        <f t="shared" si="58"/>
        <v>0.28426159649101523</v>
      </c>
      <c r="AR87">
        <f t="shared" si="59"/>
        <v>0.59375707369503039</v>
      </c>
      <c r="AS87">
        <f t="shared" si="59"/>
        <v>0.97983675319435404</v>
      </c>
      <c r="AT87">
        <f t="shared" si="59"/>
        <v>0.64080389123520898</v>
      </c>
      <c r="AU87">
        <f t="shared" si="60"/>
        <v>0.99818181818181817</v>
      </c>
      <c r="AV87">
        <f t="shared" si="61"/>
        <v>0.71573840350898477</v>
      </c>
      <c r="AW87">
        <f>(AR87*Weights_Adap!$B$2)+(AS87*Weights_Adap!$B$3)+(AT87*Weights_Adap!$B$4)+(AA87*Weights_Adap!$B$5)+(Adaptive!AB87*Weights_Adap!$B$6)+(AC87*Weights_Adap!$B$7)+(AD87*Weights_Adap!$B$8)+(AE87*Weights_Adap!$B$9)+(AF87*Weights_Adap!$B$10)+(AU87*Weights_Adap!$B$11)+(AH87*Weights_Adap!$B$12)+(AI87*Weights_Adap!$B$13)+(AJ87*Weights_Adap!$B$14)+(AK87*Weights_Adap!$B$15)+(AL87*Weights_Adap!$B$16)+(AM87*Weights_Adap!$B$17)+(AN87*Weights_Adap!$B$18)+(AO87*Weights_Adap!$B$19)+(AP87*Weights_Adap!$B$20)+(AV87*Weights_Adap!$B$21)</f>
        <v>0.4387969685404885</v>
      </c>
      <c r="AX87" s="52">
        <f t="shared" si="62"/>
        <v>0.56689138979527975</v>
      </c>
      <c r="AY87">
        <f>(AR87*Weights_Adap!$C$2)+(AS87*Weights_Adap!$C$3)+(AT87*Weights_Adap!$C$4)+(AA87*Weights_Adap!$C$5)+(Adaptive!AB87*Weights_Adap!$C$6)+(AC87*Weights_Adap!$C$7)+(AD87*Weights_Adap!$C$8)+(AE87*Weights_Adap!$C$9)+(AF87*Weights_Adap!$C$10)+(AU87*Weights_Adap!$C$11)+(AH87*Weights_Adap!$C$12)+(AI87*Weights_Adap!$C$13)+(AJ87*Weights_Adap!$C$14)+(AK87*Weights_Adap!$C$15)+(AL87*Weights_Adap!$C$16)+(AM87*Weights_Adap!$C$17)+(AN87*Weights_Adap!$C$18)+(AO87*Weights_Adap!$C$19)+(AP87*Weights_Adap!$C$20)+(AV87*Weights_Adap!$C$21)</f>
        <v>0.44958040744890099</v>
      </c>
      <c r="AZ87" s="52">
        <f t="shared" si="63"/>
        <v>0.55316961291316891</v>
      </c>
    </row>
    <row r="88" spans="1:52">
      <c r="A88" t="s">
        <v>175</v>
      </c>
      <c r="B88" t="s">
        <v>2131</v>
      </c>
      <c r="C88">
        <f>C87</f>
        <v>24.365556366904453</v>
      </c>
      <c r="D88">
        <f>D87</f>
        <v>2.8972645059821378</v>
      </c>
      <c r="E88">
        <f>E87</f>
        <v>21.37504914901983</v>
      </c>
      <c r="F88">
        <f>VLOOKUP(A88,'2.4'!$B$23:$E$168,4,FALSE)</f>
        <v>0</v>
      </c>
      <c r="G88" s="111">
        <f t="shared" si="38"/>
        <v>0</v>
      </c>
      <c r="H88">
        <f>VLOOKUP(A88,'2.5'!$B$23:$D$168,3,FALSE)</f>
        <v>0</v>
      </c>
      <c r="I88">
        <f>VLOOKUP(A88,'2.6'!$B$23:$D$168,3,FALSE)</f>
        <v>0</v>
      </c>
      <c r="J88" s="111">
        <f>VLOOKUP(A88,'2.7'!$B$23:$D$168,3,FALSE)</f>
        <v>0</v>
      </c>
      <c r="K88">
        <f>VLOOKUP(A88,'2.8'!$B$23:$D$168,3,FALSE)</f>
        <v>0</v>
      </c>
      <c r="L88">
        <f>VLOOKUP(A88,'2.9'!$B$23:$F$168,5,FALSE)</f>
        <v>0</v>
      </c>
      <c r="M88">
        <f>VLOOKUP(A88,'2.10'!$B$23:$H$168,7,FALSE)</f>
        <v>0.1</v>
      </c>
      <c r="N88">
        <f>VLOOKUP(A88,'2.11'!$B$23:$H$168,7,FALSE)</f>
        <v>0</v>
      </c>
      <c r="O88">
        <f>VLOOKUP(A88,'2.12'!$B$23:$D$168,3,FALSE)</f>
        <v>0</v>
      </c>
      <c r="P88">
        <f>VLOOKUP(A88,'2.13'!B109:D254,3,FALSE)</f>
        <v>0</v>
      </c>
      <c r="Q88">
        <f t="shared" ref="Q88:W88" si="67">Q87</f>
        <v>55.210919507948098</v>
      </c>
      <c r="R88">
        <f t="shared" si="67"/>
        <v>59.915744537437511</v>
      </c>
      <c r="S88">
        <f t="shared" si="67"/>
        <v>95.992810200527998</v>
      </c>
      <c r="T88">
        <f t="shared" si="67"/>
        <v>25.306970735269335</v>
      </c>
      <c r="U88">
        <f t="shared" si="67"/>
        <v>21.37504914901983</v>
      </c>
      <c r="V88">
        <f t="shared" si="67"/>
        <v>15.843397180250522</v>
      </c>
      <c r="W88">
        <f t="shared" si="67"/>
        <v>0.40779643880244898</v>
      </c>
      <c r="X88">
        <f t="shared" si="39"/>
        <v>0.40624292630496955</v>
      </c>
      <c r="Y88">
        <f t="shared" si="40"/>
        <v>2.0163246805645921E-2</v>
      </c>
      <c r="Z88">
        <f t="shared" si="41"/>
        <v>0.35919610876479102</v>
      </c>
      <c r="AA88">
        <f t="shared" si="42"/>
        <v>0</v>
      </c>
      <c r="AB88">
        <f t="shared" si="43"/>
        <v>0</v>
      </c>
      <c r="AC88">
        <f t="shared" si="44"/>
        <v>0</v>
      </c>
      <c r="AD88">
        <f t="shared" si="45"/>
        <v>0</v>
      </c>
      <c r="AE88">
        <f t="shared" si="46"/>
        <v>0</v>
      </c>
      <c r="AF88">
        <f t="shared" si="47"/>
        <v>0</v>
      </c>
      <c r="AG88">
        <f t="shared" si="48"/>
        <v>1.8181818181818182E-3</v>
      </c>
      <c r="AH88">
        <f t="shared" si="49"/>
        <v>0</v>
      </c>
      <c r="AI88">
        <f t="shared" si="50"/>
        <v>0</v>
      </c>
      <c r="AJ88">
        <f t="shared" si="51"/>
        <v>0</v>
      </c>
      <c r="AK88">
        <f t="shared" si="52"/>
        <v>0.49459922133741885</v>
      </c>
      <c r="AL88">
        <f t="shared" si="53"/>
        <v>0.75752728328494356</v>
      </c>
      <c r="AM88">
        <f t="shared" si="54"/>
        <v>0.87413468391069771</v>
      </c>
      <c r="AN88">
        <f t="shared" si="55"/>
        <v>0.30035869022946499</v>
      </c>
      <c r="AO88">
        <f t="shared" si="56"/>
        <v>0.30571935245218379</v>
      </c>
      <c r="AP88">
        <f t="shared" si="57"/>
        <v>0.16947341661888571</v>
      </c>
      <c r="AQ88">
        <f t="shared" si="58"/>
        <v>0.28426159649101523</v>
      </c>
      <c r="AR88">
        <f t="shared" si="59"/>
        <v>0.59375707369503039</v>
      </c>
      <c r="AS88">
        <f t="shared" si="59"/>
        <v>0.97983675319435404</v>
      </c>
      <c r="AT88">
        <f t="shared" si="59"/>
        <v>0.64080389123520898</v>
      </c>
      <c r="AU88">
        <f t="shared" si="60"/>
        <v>0.99818181818181817</v>
      </c>
      <c r="AV88">
        <f t="shared" si="61"/>
        <v>0.71573840350898477</v>
      </c>
      <c r="AW88">
        <f>(AR88*Weights_Adap!$B$2)+(AS88*Weights_Adap!$B$3)+(AT88*Weights_Adap!$B$4)+(AA88*Weights_Adap!$B$5)+(Adaptive!AB88*Weights_Adap!$B$6)+(AC88*Weights_Adap!$B$7)+(AD88*Weights_Adap!$B$8)+(AE88*Weights_Adap!$B$9)+(AF88*Weights_Adap!$B$10)+(AU88*Weights_Adap!$B$11)+(AH88*Weights_Adap!$B$12)+(AI88*Weights_Adap!$B$13)+(AJ88*Weights_Adap!$B$14)+(AK88*Weights_Adap!$B$15)+(AL88*Weights_Adap!$B$16)+(AM88*Weights_Adap!$B$17)+(AN88*Weights_Adap!$B$18)+(AO88*Weights_Adap!$B$19)+(AP88*Weights_Adap!$B$20)+(AV88*Weights_Adap!$B$21)</f>
        <v>0.37043799348144657</v>
      </c>
      <c r="AX88" s="52">
        <f t="shared" si="62"/>
        <v>0.38059290855953892</v>
      </c>
      <c r="AY88">
        <f>(AR88*Weights_Adap!$C$2)+(AS88*Weights_Adap!$C$3)+(AT88*Weights_Adap!$C$4)+(AA88*Weights_Adap!$C$5)+(Adaptive!AB88*Weights_Adap!$C$6)+(AC88*Weights_Adap!$C$7)+(AD88*Weights_Adap!$C$8)+(AE88*Weights_Adap!$C$9)+(AF88*Weights_Adap!$C$10)+(AU88*Weights_Adap!$C$11)+(AH88*Weights_Adap!$C$12)+(AI88*Weights_Adap!$C$13)+(AJ88*Weights_Adap!$C$14)+(AK88*Weights_Adap!$C$15)+(AL88*Weights_Adap!$C$16)+(AM88*Weights_Adap!$C$17)+(AN88*Weights_Adap!$C$18)+(AO88*Weights_Adap!$C$19)+(AP88*Weights_Adap!$C$20)+(AV88*Weights_Adap!$C$21)</f>
        <v>0.37295220153594261</v>
      </c>
      <c r="AZ88" s="52">
        <f t="shared" si="63"/>
        <v>0.36692531046716848</v>
      </c>
    </row>
    <row r="89" spans="1:52">
      <c r="A89" t="s">
        <v>125</v>
      </c>
      <c r="B89" t="s">
        <v>2132</v>
      </c>
      <c r="C89">
        <f>VLOOKUP(A89,'2.1'!$B$23:$J$144,9,FALSE)</f>
        <v>23.012241033386687</v>
      </c>
      <c r="D89">
        <f>VLOOKUP(A89,'2.2'!$B$23:$J$144,9,FALSE)</f>
        <v>28.440677201920693</v>
      </c>
      <c r="E89">
        <f>VLOOKUP(A89,'2.3'!$B$23:$J$144,9,FALSE)</f>
        <v>13.183344980725446</v>
      </c>
      <c r="F89" t="str">
        <f>VLOOKUP(A89,'2.4'!$B$23:$E$168,4,FALSE)</f>
        <v>&lt;1%</v>
      </c>
      <c r="G89" s="111">
        <f t="shared" si="38"/>
        <v>0.5</v>
      </c>
      <c r="H89">
        <f>VLOOKUP(A89,'2.5'!$B$23:$D$168,3,FALSE)</f>
        <v>0</v>
      </c>
      <c r="I89">
        <f>VLOOKUP(A89,'2.6'!$B$23:$D$168,3,FALSE)</f>
        <v>0</v>
      </c>
      <c r="J89" s="111">
        <f>VLOOKUP(A89,'2.7'!$B$23:$D$168,3,FALSE)</f>
        <v>0</v>
      </c>
      <c r="K89">
        <f>VLOOKUP(A89,'2.8'!$B$23:$D$168,3,FALSE)</f>
        <v>0</v>
      </c>
      <c r="L89">
        <f>VLOOKUP(A89,'2.9'!$B$23:$F$168,5,FALSE)</f>
        <v>26</v>
      </c>
      <c r="M89">
        <f>VLOOKUP(A89,'2.10'!$B$23:$H$168,7,FALSE)</f>
        <v>40</v>
      </c>
      <c r="N89">
        <f>VLOOKUP(A89,'2.11'!$B$23:$H$168,7,FALSE)</f>
        <v>0</v>
      </c>
      <c r="O89">
        <f>VLOOKUP(A89,'2.12'!$B$23:$D$168,3,FALSE)</f>
        <v>18.5</v>
      </c>
      <c r="P89">
        <f>VLOOKUP(A89,'2.13'!B110:D255,3,FALSE)</f>
        <v>2.2000000000000002</v>
      </c>
      <c r="Q89">
        <f>VLOOKUP(A89,'2.14'!$B$23:$J$144,9,FALSE)</f>
        <v>91.676999030636395</v>
      </c>
      <c r="R89">
        <f>VLOOKUP(A89,'2.15'!$B$23:$J$144,9,FALSE)</f>
        <v>63.396379539665006</v>
      </c>
      <c r="S89">
        <f>VLOOKUP(A89,'2.16'!$B$23:$J$144,9,FALSE)</f>
        <v>95.867805856759631</v>
      </c>
      <c r="T89">
        <f>VLOOKUP(A89,'2.17'!$B$23:$J$144,9,FALSE)</f>
        <v>3.7376857007597102</v>
      </c>
      <c r="U89">
        <f>VLOOKUP(A89,'2.18'!$B$23:$J$144,9,FALSE)</f>
        <v>10.586352262224127</v>
      </c>
      <c r="V89">
        <f>VLOOKUP(A89,'2.19'!$B$23:$J$144,9,FALSE)</f>
        <v>8.3635789805901855</v>
      </c>
      <c r="W89">
        <f>VLOOKUP(A89,'2.20'!$B$23:$J$144,9,FALSE)</f>
        <v>0.50271647241822404</v>
      </c>
      <c r="X89">
        <f t="shared" si="39"/>
        <v>0.35223889559788563</v>
      </c>
      <c r="Y89">
        <f t="shared" si="40"/>
        <v>0.19793028650231551</v>
      </c>
      <c r="Z89">
        <f t="shared" si="41"/>
        <v>0.19585606980879494</v>
      </c>
      <c r="AA89">
        <f t="shared" si="42"/>
        <v>0.5</v>
      </c>
      <c r="AB89">
        <f t="shared" si="43"/>
        <v>0</v>
      </c>
      <c r="AC89">
        <f t="shared" si="44"/>
        <v>0</v>
      </c>
      <c r="AD89">
        <f t="shared" si="45"/>
        <v>0</v>
      </c>
      <c r="AE89">
        <f t="shared" si="46"/>
        <v>0</v>
      </c>
      <c r="AF89">
        <f t="shared" si="47"/>
        <v>0.30588235294117649</v>
      </c>
      <c r="AG89">
        <f t="shared" si="48"/>
        <v>0.72727272727272729</v>
      </c>
      <c r="AH89">
        <f t="shared" si="49"/>
        <v>0</v>
      </c>
      <c r="AI89">
        <f t="shared" si="50"/>
        <v>0.33154121863799285</v>
      </c>
      <c r="AJ89">
        <f t="shared" si="51"/>
        <v>8.1481481481481488E-2</v>
      </c>
      <c r="AK89">
        <f t="shared" si="52"/>
        <v>0.90912940719574131</v>
      </c>
      <c r="AL89">
        <f t="shared" si="53"/>
        <v>0.80838349524027431</v>
      </c>
      <c r="AM89">
        <f t="shared" si="54"/>
        <v>0.8678496043244367</v>
      </c>
      <c r="AN89">
        <f t="shared" si="55"/>
        <v>3.6453072912863427E-2</v>
      </c>
      <c r="AO89">
        <f t="shared" si="56"/>
        <v>9.5288189879563348E-2</v>
      </c>
      <c r="AP89">
        <f t="shared" si="57"/>
        <v>7.8627056468846865E-2</v>
      </c>
      <c r="AQ89">
        <f t="shared" si="58"/>
        <v>0.3972052656848275</v>
      </c>
      <c r="AR89">
        <f t="shared" si="59"/>
        <v>0.64776110440211432</v>
      </c>
      <c r="AS89">
        <f t="shared" si="59"/>
        <v>0.80206971349768452</v>
      </c>
      <c r="AT89">
        <f t="shared" si="59"/>
        <v>0.804143930191205</v>
      </c>
      <c r="AU89">
        <f t="shared" si="60"/>
        <v>0.27272727272727271</v>
      </c>
      <c r="AV89">
        <f t="shared" si="61"/>
        <v>0.6027947343151725</v>
      </c>
      <c r="AW89">
        <f>(AR89*Weights_Adap!$B$2)+(AS89*Weights_Adap!$B$3)+(AT89*Weights_Adap!$B$4)+(AA89*Weights_Adap!$B$5)+(Adaptive!AB89*Weights_Adap!$B$6)+(AC89*Weights_Adap!$B$7)+(AD89*Weights_Adap!$B$8)+(AE89*Weights_Adap!$B$9)+(AF89*Weights_Adap!$B$10)+(AU89*Weights_Adap!$B$11)+(AH89*Weights_Adap!$B$12)+(AI89*Weights_Adap!$B$13)+(AJ89*Weights_Adap!$B$14)+(AK89*Weights_Adap!$B$15)+(AL89*Weights_Adap!$B$16)+(AM89*Weights_Adap!$B$17)+(AN89*Weights_Adap!$B$18)+(AO89*Weights_Adap!$B$19)+(AP89*Weights_Adap!$B$20)+(AV89*Weights_Adap!$B$21)</f>
        <v>0.40031514541615731</v>
      </c>
      <c r="AX89" s="52">
        <f t="shared" si="62"/>
        <v>0.46201700867629247</v>
      </c>
      <c r="AY89">
        <f>(AR89*Weights_Adap!$C$2)+(AS89*Weights_Adap!$C$3)+(AT89*Weights_Adap!$C$4)+(AA89*Weights_Adap!$C$5)+(Adaptive!AB89*Weights_Adap!$C$6)+(AC89*Weights_Adap!$C$7)+(AD89*Weights_Adap!$C$8)+(AE89*Weights_Adap!$C$9)+(AF89*Weights_Adap!$C$10)+(AU89*Weights_Adap!$C$11)+(AH89*Weights_Adap!$C$12)+(AI89*Weights_Adap!$C$13)+(AJ89*Weights_Adap!$C$14)+(AK89*Weights_Adap!$C$15)+(AL89*Weights_Adap!$C$16)+(AM89*Weights_Adap!$C$17)+(AN89*Weights_Adap!$C$18)+(AO89*Weights_Adap!$C$19)+(AP89*Weights_Adap!$C$20)+(AV89*Weights_Adap!$C$21)</f>
        <v>0.40083366333520892</v>
      </c>
      <c r="AZ89" s="52">
        <f t="shared" si="63"/>
        <v>0.4346910025137446</v>
      </c>
    </row>
    <row r="90" spans="1:52">
      <c r="A90" t="s">
        <v>54</v>
      </c>
      <c r="B90" t="s">
        <v>2133</v>
      </c>
      <c r="C90">
        <f>VLOOKUP(A90,'2.1'!$B$23:$J$144,9,FALSE)</f>
        <v>29.218032677812733</v>
      </c>
      <c r="D90">
        <f>VLOOKUP(A90,'2.2'!$B$23:$J$144,9,FALSE)</f>
        <v>7.4622893478694792</v>
      </c>
      <c r="E90">
        <f>VLOOKUP(A90,'2.3'!$B$23:$J$144,9,FALSE)</f>
        <v>15.701128230474579</v>
      </c>
      <c r="F90" t="str">
        <f>VLOOKUP(A90,'2.4'!$B$23:$E$168,4,FALSE)</f>
        <v>&lt;1%</v>
      </c>
      <c r="G90" s="111">
        <f t="shared" si="38"/>
        <v>0.5</v>
      </c>
      <c r="H90">
        <f>VLOOKUP(A90,'2.5'!$B$23:$D$168,3,FALSE)</f>
        <v>0</v>
      </c>
      <c r="I90">
        <f>VLOOKUP(A90,'2.6'!$B$23:$D$168,3,FALSE)</f>
        <v>0</v>
      </c>
      <c r="J90" s="111">
        <f>VLOOKUP(A90,'2.7'!$B$23:$D$168,3,FALSE)</f>
        <v>0</v>
      </c>
      <c r="K90">
        <f>VLOOKUP(A90,'2.8'!$B$23:$D$168,3,FALSE)</f>
        <v>0</v>
      </c>
      <c r="L90">
        <f>VLOOKUP(A90,'2.9'!$B$23:$F$168,5,FALSE)</f>
        <v>41</v>
      </c>
      <c r="M90">
        <f>VLOOKUP(A90,'2.10'!$B$23:$H$168,7,FALSE)</f>
        <v>12</v>
      </c>
      <c r="N90">
        <f>VLOOKUP(A90,'2.11'!$B$23:$H$168,7,FALSE)</f>
        <v>0</v>
      </c>
      <c r="O90">
        <f>VLOOKUP(A90,'2.12'!$B$23:$D$168,3,FALSE)</f>
        <v>32.299999999999997</v>
      </c>
      <c r="P90">
        <f>VLOOKUP(A90,'2.13'!B111:D256,3,FALSE)</f>
        <v>1</v>
      </c>
      <c r="Q90">
        <f>VLOOKUP(A90,'2.14'!$B$23:$J$144,9,FALSE)</f>
        <v>94.09366118868158</v>
      </c>
      <c r="R90">
        <f>VLOOKUP(A90,'2.15'!$B$23:$J$144,9,FALSE)</f>
        <v>70.639393968196643</v>
      </c>
      <c r="S90">
        <f>VLOOKUP(A90,'2.16'!$B$23:$J$144,9,FALSE)</f>
        <v>89.2423651968938</v>
      </c>
      <c r="T90">
        <f>VLOOKUP(A90,'2.17'!$B$23:$J$144,9,FALSE)</f>
        <v>15.43784277010522</v>
      </c>
      <c r="U90">
        <f>VLOOKUP(A90,'2.18'!$B$23:$J$144,9,FALSE)</f>
        <v>22.95526048151774</v>
      </c>
      <c r="V90">
        <f>VLOOKUP(A90,'2.19'!$B$23:$J$144,9,FALSE)</f>
        <v>26.834206199089433</v>
      </c>
      <c r="W90">
        <f>VLOOKUP(A90,'2.20'!$B$23:$J$144,9,FALSE)</f>
        <v>0.76514366641637122</v>
      </c>
      <c r="X90">
        <f t="shared" si="39"/>
        <v>0.59988093010894239</v>
      </c>
      <c r="Y90">
        <f t="shared" si="40"/>
        <v>5.1933118824865239E-2</v>
      </c>
      <c r="Z90">
        <f t="shared" si="41"/>
        <v>0.24605988645643714</v>
      </c>
      <c r="AA90">
        <f t="shared" si="42"/>
        <v>0.5</v>
      </c>
      <c r="AB90">
        <f t="shared" si="43"/>
        <v>0</v>
      </c>
      <c r="AC90">
        <f t="shared" si="44"/>
        <v>0</v>
      </c>
      <c r="AD90">
        <f t="shared" si="45"/>
        <v>0</v>
      </c>
      <c r="AE90">
        <f t="shared" si="46"/>
        <v>0</v>
      </c>
      <c r="AF90">
        <f t="shared" si="47"/>
        <v>0.4823529411764706</v>
      </c>
      <c r="AG90">
        <f t="shared" si="48"/>
        <v>0.21818181818181817</v>
      </c>
      <c r="AH90">
        <f t="shared" si="49"/>
        <v>0</v>
      </c>
      <c r="AI90">
        <f t="shared" si="50"/>
        <v>0.57885304659498205</v>
      </c>
      <c r="AJ90">
        <f t="shared" si="51"/>
        <v>3.7037037037037035E-2</v>
      </c>
      <c r="AK90">
        <f t="shared" si="52"/>
        <v>0.93660094860199428</v>
      </c>
      <c r="AL90">
        <f t="shared" si="53"/>
        <v>0.91421253986494477</v>
      </c>
      <c r="AM90">
        <f t="shared" si="54"/>
        <v>0.53472980555594063</v>
      </c>
      <c r="AN90">
        <f t="shared" si="55"/>
        <v>0.17960743195381557</v>
      </c>
      <c r="AO90">
        <f t="shared" si="56"/>
        <v>0.33654102733072672</v>
      </c>
      <c r="AP90">
        <f t="shared" si="57"/>
        <v>0.30296262288209086</v>
      </c>
      <c r="AQ90">
        <f t="shared" si="58"/>
        <v>0.7094627423979547</v>
      </c>
      <c r="AR90">
        <f t="shared" si="59"/>
        <v>0.40011906989105761</v>
      </c>
      <c r="AS90">
        <f t="shared" si="59"/>
        <v>0.94806688117513471</v>
      </c>
      <c r="AT90">
        <f t="shared" si="59"/>
        <v>0.75394011354356283</v>
      </c>
      <c r="AU90">
        <f t="shared" si="60"/>
        <v>0.78181818181818186</v>
      </c>
      <c r="AV90">
        <f t="shared" si="61"/>
        <v>0.2905372576020453</v>
      </c>
      <c r="AW90">
        <f>(AR90*Weights_Adap!$B$2)+(AS90*Weights_Adap!$B$3)+(AT90*Weights_Adap!$B$4)+(AA90*Weights_Adap!$B$5)+(Adaptive!AB90*Weights_Adap!$B$6)+(AC90*Weights_Adap!$B$7)+(AD90*Weights_Adap!$B$8)+(AE90*Weights_Adap!$B$9)+(AF90*Weights_Adap!$B$10)+(AU90*Weights_Adap!$B$11)+(AH90*Weights_Adap!$B$12)+(AI90*Weights_Adap!$B$13)+(AJ90*Weights_Adap!$B$14)+(AK90*Weights_Adap!$B$15)+(AL90*Weights_Adap!$B$16)+(AM90*Weights_Adap!$B$17)+(AN90*Weights_Adap!$B$18)+(AO90*Weights_Adap!$B$19)+(AP90*Weights_Adap!$B$20)+(AV90*Weights_Adap!$B$21)</f>
        <v>0.44396400644055228</v>
      </c>
      <c r="AX90" s="52">
        <f t="shared" si="62"/>
        <v>0.58097310053535423</v>
      </c>
      <c r="AY90">
        <f>(AR90*Weights_Adap!$C$2)+(AS90*Weights_Adap!$C$3)+(AT90*Weights_Adap!$C$4)+(AA90*Weights_Adap!$C$5)+(Adaptive!AB90*Weights_Adap!$C$6)+(AC90*Weights_Adap!$C$7)+(AD90*Weights_Adap!$C$8)+(AE90*Weights_Adap!$C$9)+(AF90*Weights_Adap!$C$10)+(AU90*Weights_Adap!$C$11)+(AH90*Weights_Adap!$C$12)+(AI90*Weights_Adap!$C$13)+(AJ90*Weights_Adap!$C$14)+(AK90*Weights_Adap!$C$15)+(AL90*Weights_Adap!$C$16)+(AM90*Weights_Adap!$C$17)+(AN90*Weights_Adap!$C$18)+(AO90*Weights_Adap!$C$19)+(AP90*Weights_Adap!$C$20)+(AV90*Weights_Adap!$C$21)</f>
        <v>0.46910713490780487</v>
      </c>
      <c r="AZ90" s="52">
        <f t="shared" si="63"/>
        <v>0.60062918333254778</v>
      </c>
    </row>
    <row r="91" spans="1:52">
      <c r="A91" t="s">
        <v>136</v>
      </c>
      <c r="B91" t="s">
        <v>2134</v>
      </c>
      <c r="C91">
        <f>VLOOKUP(A91,'2.1'!$B$23:$J$144,9,FALSE)</f>
        <v>29.064175019837091</v>
      </c>
      <c r="D91">
        <f>VLOOKUP(A91,'2.2'!$B$23:$J$144,9,FALSE)</f>
        <v>4.2637604650786196</v>
      </c>
      <c r="E91">
        <f>VLOOKUP(A91,'2.3'!$B$23:$J$144,9,FALSE)</f>
        <v>17.94082878564604</v>
      </c>
      <c r="F91" t="str">
        <f>VLOOKUP(A91,'2.4'!$B$23:$E$168,4,FALSE)</f>
        <v>&lt;1%</v>
      </c>
      <c r="G91" s="111">
        <f t="shared" si="38"/>
        <v>0.5</v>
      </c>
      <c r="H91">
        <f>VLOOKUP(A91,'2.5'!$B$23:$D$168,3,FALSE)</f>
        <v>0</v>
      </c>
      <c r="I91">
        <f>VLOOKUP(A91,'2.6'!$B$23:$D$168,3,FALSE)</f>
        <v>0</v>
      </c>
      <c r="J91" s="111">
        <f>VLOOKUP(A91,'2.7'!$B$23:$D$168,3,FALSE)</f>
        <v>0</v>
      </c>
      <c r="K91">
        <f>VLOOKUP(A91,'2.8'!$B$23:$D$168,3,FALSE)</f>
        <v>0</v>
      </c>
      <c r="L91">
        <f>VLOOKUP(A91,'2.9'!$B$23:$F$168,5,FALSE)</f>
        <v>16</v>
      </c>
      <c r="M91">
        <f>VLOOKUP(A91,'2.10'!$B$23:$H$168,7,FALSE)</f>
        <v>12</v>
      </c>
      <c r="N91">
        <f>VLOOKUP(A91,'2.11'!$B$23:$H$168,7,FALSE)</f>
        <v>0</v>
      </c>
      <c r="O91">
        <f>VLOOKUP(A91,'2.12'!$B$23:$D$168,3,FALSE)</f>
        <v>27</v>
      </c>
      <c r="P91">
        <f>VLOOKUP(A91,'2.13'!B112:D257,3,FALSE)</f>
        <v>2</v>
      </c>
      <c r="Q91">
        <f>VLOOKUP(A91,'2.14'!$B$23:$J$144,9,FALSE)</f>
        <v>97.214710216507711</v>
      </c>
      <c r="R91">
        <f>VLOOKUP(A91,'2.15'!$B$23:$J$144,9,FALSE)</f>
        <v>71.33904425695917</v>
      </c>
      <c r="S91">
        <f>VLOOKUP(A91,'2.16'!$B$23:$J$144,9,FALSE)</f>
        <v>93.556588343886133</v>
      </c>
      <c r="T91">
        <f>VLOOKUP(A91,'2.17'!$B$23:$J$144,9,FALSE)</f>
        <v>4.3026249736854894</v>
      </c>
      <c r="U91">
        <f>VLOOKUP(A91,'2.18'!$B$23:$J$144,9,FALSE)</f>
        <v>16.156300098780626</v>
      </c>
      <c r="V91">
        <f>VLOOKUP(A91,'2.19'!$B$23:$J$144,9,FALSE)</f>
        <v>18.136770683205675</v>
      </c>
      <c r="W91">
        <f>VLOOKUP(A91,'2.20'!$B$23:$J$144,9,FALSE)</f>
        <v>0.46313539423185918</v>
      </c>
      <c r="X91">
        <f t="shared" si="39"/>
        <v>0.59374124227710601</v>
      </c>
      <c r="Y91">
        <f t="shared" si="40"/>
        <v>2.9673250198601602E-2</v>
      </c>
      <c r="Z91">
        <f t="shared" si="41"/>
        <v>0.29071882047256187</v>
      </c>
      <c r="AA91">
        <f t="shared" si="42"/>
        <v>0.5</v>
      </c>
      <c r="AB91">
        <f t="shared" si="43"/>
        <v>0</v>
      </c>
      <c r="AC91">
        <f t="shared" si="44"/>
        <v>0</v>
      </c>
      <c r="AD91">
        <f t="shared" si="45"/>
        <v>0</v>
      </c>
      <c r="AE91">
        <f t="shared" si="46"/>
        <v>0</v>
      </c>
      <c r="AF91">
        <f t="shared" si="47"/>
        <v>0.18823529411764706</v>
      </c>
      <c r="AG91">
        <f t="shared" si="48"/>
        <v>0.21818181818181817</v>
      </c>
      <c r="AH91">
        <f t="shared" si="49"/>
        <v>0</v>
      </c>
      <c r="AI91">
        <f t="shared" si="50"/>
        <v>0.4838709677419355</v>
      </c>
      <c r="AJ91">
        <f t="shared" si="51"/>
        <v>7.407407407407407E-2</v>
      </c>
      <c r="AK91">
        <f t="shared" si="52"/>
        <v>0.97207964690222559</v>
      </c>
      <c r="AL91">
        <f t="shared" si="53"/>
        <v>0.92443526168356238</v>
      </c>
      <c r="AM91">
        <f t="shared" si="54"/>
        <v>0.75164415440433519</v>
      </c>
      <c r="AN91">
        <f t="shared" si="55"/>
        <v>4.336524674381486E-2</v>
      </c>
      <c r="AO91">
        <f t="shared" si="56"/>
        <v>0.20392879875142436</v>
      </c>
      <c r="AP91">
        <f t="shared" si="57"/>
        <v>0.19732765446887529</v>
      </c>
      <c r="AQ91">
        <f t="shared" si="58"/>
        <v>0.35010844080262205</v>
      </c>
      <c r="AR91">
        <f t="shared" si="59"/>
        <v>0.40625875772289399</v>
      </c>
      <c r="AS91">
        <f t="shared" si="59"/>
        <v>0.97032674980139844</v>
      </c>
      <c r="AT91">
        <f t="shared" si="59"/>
        <v>0.70928117952743808</v>
      </c>
      <c r="AU91">
        <f t="shared" si="60"/>
        <v>0.78181818181818186</v>
      </c>
      <c r="AV91">
        <f t="shared" si="61"/>
        <v>0.64989155919737795</v>
      </c>
      <c r="AW91">
        <f>(AR91*Weights_Adap!$B$2)+(AS91*Weights_Adap!$B$3)+(AT91*Weights_Adap!$B$4)+(AA91*Weights_Adap!$B$5)+(Adaptive!AB91*Weights_Adap!$B$6)+(AC91*Weights_Adap!$B$7)+(AD91*Weights_Adap!$B$8)+(AE91*Weights_Adap!$B$9)+(AF91*Weights_Adap!$B$10)+(AU91*Weights_Adap!$B$11)+(AH91*Weights_Adap!$B$12)+(AI91*Weights_Adap!$B$13)+(AJ91*Weights_Adap!$B$14)+(AK91*Weights_Adap!$B$15)+(AL91*Weights_Adap!$B$16)+(AM91*Weights_Adap!$B$17)+(AN91*Weights_Adap!$B$18)+(AO91*Weights_Adap!$B$19)+(AP91*Weights_Adap!$B$20)+(AV91*Weights_Adap!$B$21)</f>
        <v>0.43552222457640177</v>
      </c>
      <c r="AX91" s="52">
        <f t="shared" si="62"/>
        <v>0.55796674125544521</v>
      </c>
      <c r="AY91">
        <f>(AR91*Weights_Adap!$C$2)+(AS91*Weights_Adap!$C$3)+(AT91*Weights_Adap!$C$4)+(AA91*Weights_Adap!$C$5)+(Adaptive!AB91*Weights_Adap!$C$6)+(AC91*Weights_Adap!$C$7)+(AD91*Weights_Adap!$C$8)+(AE91*Weights_Adap!$C$9)+(AF91*Weights_Adap!$C$10)+(AU91*Weights_Adap!$C$11)+(AH91*Weights_Adap!$C$12)+(AI91*Weights_Adap!$C$13)+(AJ91*Weights_Adap!$C$14)+(AK91*Weights_Adap!$C$15)+(AL91*Weights_Adap!$C$16)+(AM91*Weights_Adap!$C$17)+(AN91*Weights_Adap!$C$18)+(AO91*Weights_Adap!$C$19)+(AP91*Weights_Adap!$C$20)+(AV91*Weights_Adap!$C$21)</f>
        <v>0.44646014212118679</v>
      </c>
      <c r="AZ91" s="52">
        <f t="shared" si="63"/>
        <v>0.54558583051238196</v>
      </c>
    </row>
    <row r="92" spans="1:52">
      <c r="A92" t="s">
        <v>111</v>
      </c>
      <c r="B92" t="s">
        <v>2135</v>
      </c>
      <c r="C92">
        <f>VLOOKUP(A92,'2.1'!$B$23:$J$144,9,FALSE)</f>
        <v>24.254473161033797</v>
      </c>
      <c r="D92">
        <f>VLOOKUP(A92,'2.2'!$B$23:$J$144,9,FALSE)</f>
        <v>14.057120690491198</v>
      </c>
      <c r="E92">
        <f>VLOOKUP(A92,'2.3'!$B$23:$J$144,9,FALSE)</f>
        <v>17.819909809436066</v>
      </c>
      <c r="F92" t="str">
        <f>VLOOKUP(A92,'2.4'!$B$23:$E$168,4,FALSE)</f>
        <v>&lt;1%</v>
      </c>
      <c r="G92" s="111">
        <f t="shared" si="38"/>
        <v>0.5</v>
      </c>
      <c r="H92">
        <f>VLOOKUP(A92,'2.5'!$B$23:$D$168,3,FALSE)</f>
        <v>0</v>
      </c>
      <c r="I92">
        <f>VLOOKUP(A92,'2.6'!$B$23:$D$168,3,FALSE)</f>
        <v>0</v>
      </c>
      <c r="J92" s="111">
        <f>VLOOKUP(A92,'2.7'!$B$23:$D$168,3,FALSE)</f>
        <v>0</v>
      </c>
      <c r="K92">
        <f>VLOOKUP(A92,'2.8'!$B$23:$D$168,3,FALSE)</f>
        <v>0</v>
      </c>
      <c r="L92">
        <f>VLOOKUP(A92,'2.9'!$B$23:$F$168,5,FALSE)</f>
        <v>19</v>
      </c>
      <c r="M92">
        <f>VLOOKUP(A92,'2.10'!$B$23:$H$168,7,FALSE)</f>
        <v>12</v>
      </c>
      <c r="N92">
        <f>VLOOKUP(A92,'2.11'!$B$23:$H$168,7,FALSE)</f>
        <v>0</v>
      </c>
      <c r="O92">
        <f>VLOOKUP(A92,'2.12'!$B$23:$D$168,3,FALSE)</f>
        <v>27.8</v>
      </c>
      <c r="P92">
        <f>VLOOKUP(A92,'2.13'!B113:D258,3,FALSE)</f>
        <v>0</v>
      </c>
      <c r="Q92">
        <f>VLOOKUP(A92,'2.14'!$B$23:$J$144,9,FALSE)</f>
        <v>83.644474615720313</v>
      </c>
      <c r="R92">
        <f>VLOOKUP(A92,'2.15'!$B$23:$J$144,9,FALSE)</f>
        <v>68.641807690442718</v>
      </c>
      <c r="S92">
        <f>VLOOKUP(A92,'2.16'!$B$23:$J$144,9,FALSE)</f>
        <v>94.37521214178345</v>
      </c>
      <c r="T92">
        <f>VLOOKUP(A92,'2.17'!$B$23:$J$144,9,FALSE)</f>
        <v>10.556175144256413</v>
      </c>
      <c r="U92">
        <f>VLOOKUP(A92,'2.18'!$B$23:$J$144,9,FALSE)</f>
        <v>22.930708432332832</v>
      </c>
      <c r="V92">
        <f>VLOOKUP(A92,'2.19'!$B$23:$J$144,9,FALSE)</f>
        <v>21.005673277408718</v>
      </c>
      <c r="W92">
        <f>VLOOKUP(A92,'2.20'!$B$23:$J$144,9,FALSE)</f>
        <v>0.44610386461717505</v>
      </c>
      <c r="X92">
        <f t="shared" si="39"/>
        <v>0.40181015242566476</v>
      </c>
      <c r="Y92">
        <f t="shared" si="40"/>
        <v>9.7829243161574583E-2</v>
      </c>
      <c r="Z92">
        <f t="shared" si="41"/>
        <v>0.28830773361213768</v>
      </c>
      <c r="AA92">
        <f t="shared" si="42"/>
        <v>0.5</v>
      </c>
      <c r="AB92">
        <f t="shared" si="43"/>
        <v>0</v>
      </c>
      <c r="AC92">
        <f t="shared" si="44"/>
        <v>0</v>
      </c>
      <c r="AD92">
        <f t="shared" si="45"/>
        <v>0</v>
      </c>
      <c r="AE92">
        <f t="shared" si="46"/>
        <v>0</v>
      </c>
      <c r="AF92">
        <f t="shared" si="47"/>
        <v>0.22352941176470589</v>
      </c>
      <c r="AG92">
        <f t="shared" si="48"/>
        <v>0.21818181818181817</v>
      </c>
      <c r="AH92">
        <f t="shared" si="49"/>
        <v>0</v>
      </c>
      <c r="AI92">
        <f t="shared" si="50"/>
        <v>0.49820788530465954</v>
      </c>
      <c r="AJ92">
        <f t="shared" si="51"/>
        <v>0</v>
      </c>
      <c r="AK92">
        <f t="shared" si="52"/>
        <v>0.81781923943956658</v>
      </c>
      <c r="AL92">
        <f t="shared" si="53"/>
        <v>0.88502543145642165</v>
      </c>
      <c r="AM92">
        <f t="shared" si="54"/>
        <v>0.79280364987375473</v>
      </c>
      <c r="AN92">
        <f t="shared" si="55"/>
        <v>0.11987900302013081</v>
      </c>
      <c r="AO92">
        <f t="shared" si="56"/>
        <v>0.33606214500529558</v>
      </c>
      <c r="AP92">
        <f t="shared" si="57"/>
        <v>0.23217199845576333</v>
      </c>
      <c r="AQ92">
        <f t="shared" si="58"/>
        <v>0.32984292494269285</v>
      </c>
      <c r="AR92">
        <f t="shared" si="59"/>
        <v>0.59818984757433524</v>
      </c>
      <c r="AS92">
        <f t="shared" si="59"/>
        <v>0.9021707568384254</v>
      </c>
      <c r="AT92">
        <f t="shared" si="59"/>
        <v>0.71169226638786232</v>
      </c>
      <c r="AU92">
        <f t="shared" si="60"/>
        <v>0.78181818181818186</v>
      </c>
      <c r="AV92">
        <f t="shared" si="61"/>
        <v>0.67015707505730715</v>
      </c>
      <c r="AW92">
        <f>(AR92*Weights_Adap!$B$2)+(AS92*Weights_Adap!$B$3)+(AT92*Weights_Adap!$B$4)+(AA92*Weights_Adap!$B$5)+(Adaptive!AB92*Weights_Adap!$B$6)+(AC92*Weights_Adap!$B$7)+(AD92*Weights_Adap!$B$8)+(AE92*Weights_Adap!$B$9)+(AF92*Weights_Adap!$B$10)+(AU92*Weights_Adap!$B$11)+(AH92*Weights_Adap!$B$12)+(AI92*Weights_Adap!$B$13)+(AJ92*Weights_Adap!$B$14)+(AK92*Weights_Adap!$B$15)+(AL92*Weights_Adap!$B$16)+(AM92*Weights_Adap!$B$17)+(AN92*Weights_Adap!$B$18)+(AO92*Weights_Adap!$B$19)+(AP92*Weights_Adap!$B$20)+(AV92*Weights_Adap!$B$21)</f>
        <v>0.4413719149168136</v>
      </c>
      <c r="AX92" s="52">
        <f t="shared" si="62"/>
        <v>0.57390888235947513</v>
      </c>
      <c r="AY92">
        <f>(AR92*Weights_Adap!$C$2)+(AS92*Weights_Adap!$C$3)+(AT92*Weights_Adap!$C$4)+(AA92*Weights_Adap!$C$5)+(Adaptive!AB92*Weights_Adap!$C$6)+(AC92*Weights_Adap!$C$7)+(AD92*Weights_Adap!$C$8)+(AE92*Weights_Adap!$C$9)+(AF92*Weights_Adap!$C$10)+(AU92*Weights_Adap!$C$11)+(AH92*Weights_Adap!$C$12)+(AI92*Weights_Adap!$C$13)+(AJ92*Weights_Adap!$C$14)+(AK92*Weights_Adap!$C$15)+(AL92*Weights_Adap!$C$16)+(AM92*Weights_Adap!$C$17)+(AN92*Weights_Adap!$C$18)+(AO92*Weights_Adap!$C$19)+(AP92*Weights_Adap!$C$20)+(AV92*Weights_Adap!$C$21)</f>
        <v>0.45640221188866598</v>
      </c>
      <c r="AZ92" s="52">
        <f t="shared" si="63"/>
        <v>0.56974995946010798</v>
      </c>
    </row>
    <row r="93" spans="1:52">
      <c r="A93" t="s">
        <v>164</v>
      </c>
      <c r="B93" t="s">
        <v>2136</v>
      </c>
      <c r="C93">
        <f>C11</f>
        <v>25.721729285875046</v>
      </c>
      <c r="D93">
        <f>D11</f>
        <v>1.0680161225422331</v>
      </c>
      <c r="E93">
        <f>E11</f>
        <v>20.957258895019333</v>
      </c>
      <c r="F93" t="str">
        <f>VLOOKUP(A93,'2.4'!$B$23:$E$168,4,FALSE)</f>
        <v>&lt;1%</v>
      </c>
      <c r="G93" s="111">
        <f t="shared" si="38"/>
        <v>0.5</v>
      </c>
      <c r="H93">
        <f>VLOOKUP(A93,'2.5'!$B$23:$D$168,3,FALSE)</f>
        <v>0</v>
      </c>
      <c r="I93">
        <f>VLOOKUP(A93,'2.6'!$B$23:$D$168,3,FALSE)</f>
        <v>0</v>
      </c>
      <c r="J93" s="111">
        <f>VLOOKUP(A93,'2.7'!$B$23:$D$168,3,FALSE)</f>
        <v>0</v>
      </c>
      <c r="K93">
        <f>VLOOKUP(A93,'2.8'!$B$23:$D$168,3,FALSE)</f>
        <v>0</v>
      </c>
      <c r="L93">
        <f>VLOOKUP(A93,'2.9'!$B$23:$F$168,5,FALSE)</f>
        <v>17</v>
      </c>
      <c r="M93">
        <f>VLOOKUP(A93,'2.10'!$B$23:$H$168,7,FALSE)</f>
        <v>12</v>
      </c>
      <c r="N93">
        <f>VLOOKUP(A93,'2.11'!$B$23:$H$168,7,FALSE)</f>
        <v>0</v>
      </c>
      <c r="O93">
        <f>VLOOKUP(A93,'2.12'!$B$23:$D$168,3,FALSE)</f>
        <v>0</v>
      </c>
      <c r="P93">
        <f>VLOOKUP(A93,'2.13'!B114:D259,3,FALSE)</f>
        <v>0</v>
      </c>
      <c r="Q93">
        <f t="shared" ref="Q93:W93" si="68">Q11</f>
        <v>30.529847845212682</v>
      </c>
      <c r="R93">
        <f t="shared" si="68"/>
        <v>52.420768344165815</v>
      </c>
      <c r="S93">
        <f t="shared" si="68"/>
        <v>97.449992156969728</v>
      </c>
      <c r="T93">
        <f t="shared" si="68"/>
        <v>9.7594576715066115</v>
      </c>
      <c r="U93">
        <f t="shared" si="68"/>
        <v>20.957258895019333</v>
      </c>
      <c r="V93">
        <f t="shared" si="68"/>
        <v>10.884080012548848</v>
      </c>
      <c r="W93">
        <f t="shared" si="68"/>
        <v>0.34986735048797285</v>
      </c>
      <c r="X93">
        <f t="shared" si="39"/>
        <v>0.46036098892222288</v>
      </c>
      <c r="Y93">
        <f t="shared" si="40"/>
        <v>7.4327603250459971E-3</v>
      </c>
      <c r="Z93">
        <f t="shared" si="41"/>
        <v>0.35086550075431089</v>
      </c>
      <c r="AA93">
        <f t="shared" si="42"/>
        <v>0.5</v>
      </c>
      <c r="AB93">
        <f t="shared" si="43"/>
        <v>0</v>
      </c>
      <c r="AC93">
        <f t="shared" si="44"/>
        <v>0</v>
      </c>
      <c r="AD93">
        <f t="shared" si="45"/>
        <v>0</v>
      </c>
      <c r="AE93">
        <f t="shared" si="46"/>
        <v>0</v>
      </c>
      <c r="AF93">
        <f t="shared" si="47"/>
        <v>0.2</v>
      </c>
      <c r="AG93">
        <f t="shared" si="48"/>
        <v>0.21818181818181817</v>
      </c>
      <c r="AH93">
        <f t="shared" si="49"/>
        <v>0</v>
      </c>
      <c r="AI93">
        <f t="shared" si="50"/>
        <v>0</v>
      </c>
      <c r="AJ93">
        <f t="shared" si="51"/>
        <v>0</v>
      </c>
      <c r="AK93">
        <f t="shared" si="52"/>
        <v>0.214035767369992</v>
      </c>
      <c r="AL93">
        <f t="shared" si="53"/>
        <v>0.64801677797736335</v>
      </c>
      <c r="AM93">
        <f t="shared" si="54"/>
        <v>0.94740017446733382</v>
      </c>
      <c r="AN93">
        <f t="shared" si="55"/>
        <v>0.11013096472694874</v>
      </c>
      <c r="AO93">
        <f t="shared" si="56"/>
        <v>0.29757044533362015</v>
      </c>
      <c r="AP93">
        <f t="shared" si="57"/>
        <v>0.10923987865191266</v>
      </c>
      <c r="AQ93">
        <f t="shared" si="58"/>
        <v>0.21533279886991985</v>
      </c>
      <c r="AR93">
        <f t="shared" si="59"/>
        <v>0.53963901107777712</v>
      </c>
      <c r="AS93">
        <f t="shared" si="59"/>
        <v>0.99256723967495397</v>
      </c>
      <c r="AT93">
        <f t="shared" si="59"/>
        <v>0.64913449924568911</v>
      </c>
      <c r="AU93">
        <f t="shared" si="60"/>
        <v>0.78181818181818186</v>
      </c>
      <c r="AV93">
        <f t="shared" si="61"/>
        <v>0.78466720113008015</v>
      </c>
      <c r="AW93">
        <f>(AR93*Weights_Adap!$B$2)+(AS93*Weights_Adap!$B$3)+(AT93*Weights_Adap!$B$4)+(AA93*Weights_Adap!$B$5)+(Adaptive!AB93*Weights_Adap!$B$6)+(AC93*Weights_Adap!$B$7)+(AD93*Weights_Adap!$B$8)+(AE93*Weights_Adap!$B$9)+(AF93*Weights_Adap!$B$10)+(AU93*Weights_Adap!$B$11)+(AH93*Weights_Adap!$B$12)+(AI93*Weights_Adap!$B$13)+(AJ93*Weights_Adap!$B$14)+(AK93*Weights_Adap!$B$15)+(AL93*Weights_Adap!$B$16)+(AM93*Weights_Adap!$B$17)+(AN93*Weights_Adap!$B$18)+(AO93*Weights_Adap!$B$19)+(AP93*Weights_Adap!$B$20)+(AV93*Weights_Adap!$B$21)</f>
        <v>0.37181125219953709</v>
      </c>
      <c r="AX93" s="52">
        <f t="shared" si="62"/>
        <v>0.38433544585333301</v>
      </c>
      <c r="AY93">
        <f>(AR93*Weights_Adap!$C$2)+(AS93*Weights_Adap!$C$3)+(AT93*Weights_Adap!$C$4)+(AA93*Weights_Adap!$C$5)+(Adaptive!AB93*Weights_Adap!$C$6)+(AC93*Weights_Adap!$C$7)+(AD93*Weights_Adap!$C$8)+(AE93*Weights_Adap!$C$9)+(AF93*Weights_Adap!$C$10)+(AU93*Weights_Adap!$C$11)+(AH93*Weights_Adap!$C$12)+(AI93*Weights_Adap!$C$13)+(AJ93*Weights_Adap!$C$14)+(AK93*Weights_Adap!$C$15)+(AL93*Weights_Adap!$C$16)+(AM93*Weights_Adap!$C$17)+(AN93*Weights_Adap!$C$18)+(AO93*Weights_Adap!$C$19)+(AP93*Weights_Adap!$C$20)+(AV93*Weights_Adap!$C$21)</f>
        <v>0.37094647587848117</v>
      </c>
      <c r="AZ93" s="52">
        <f t="shared" si="63"/>
        <v>0.36205040870584743</v>
      </c>
    </row>
    <row r="94" spans="1:52">
      <c r="A94" t="s">
        <v>98</v>
      </c>
      <c r="B94" t="s">
        <v>2137</v>
      </c>
      <c r="C94">
        <f>VLOOKUP(A94,'2.1'!$B$23:$J$144,9,FALSE)</f>
        <v>18.928951870622036</v>
      </c>
      <c r="D94">
        <f>VLOOKUP(A94,'2.2'!$B$23:$J$144,9,FALSE)</f>
        <v>9.5645437231673078</v>
      </c>
      <c r="E94">
        <f>VLOOKUP(A94,'2.3'!$B$23:$J$144,9,FALSE)</f>
        <v>19.477710707253301</v>
      </c>
      <c r="F94" t="str">
        <f>VLOOKUP(A94,'2.4'!$B$23:$E$168,4,FALSE)</f>
        <v>&lt;1%</v>
      </c>
      <c r="G94" s="111">
        <f t="shared" si="38"/>
        <v>0.5</v>
      </c>
      <c r="H94">
        <f>VLOOKUP(A94,'2.5'!$B$23:$D$168,3,FALSE)</f>
        <v>0</v>
      </c>
      <c r="I94">
        <f>VLOOKUP(A94,'2.6'!$B$23:$D$168,3,FALSE)</f>
        <v>0</v>
      </c>
      <c r="J94" s="111">
        <f>VLOOKUP(A94,'2.7'!$B$23:$D$168,3,FALSE)</f>
        <v>0</v>
      </c>
      <c r="K94">
        <f>VLOOKUP(A94,'2.8'!$B$23:$D$168,3,FALSE)</f>
        <v>0</v>
      </c>
      <c r="L94">
        <f>VLOOKUP(A94,'2.9'!$B$23:$F$168,5,FALSE)</f>
        <v>10</v>
      </c>
      <c r="M94">
        <f>VLOOKUP(A94,'2.10'!$B$23:$H$168,7,FALSE)</f>
        <v>25</v>
      </c>
      <c r="N94">
        <f>VLOOKUP(A94,'2.11'!$B$23:$H$168,7,FALSE)</f>
        <v>8.5000000000000006E-2</v>
      </c>
      <c r="O94">
        <f>VLOOKUP(A94,'2.12'!$B$23:$D$168,3,FALSE)</f>
        <v>18.600000000000001</v>
      </c>
      <c r="P94">
        <f>VLOOKUP(A94,'2.13'!B115:D260,3,FALSE)</f>
        <v>0</v>
      </c>
      <c r="Q94">
        <f>VLOOKUP(A94,'2.14'!$B$23:$J$144,9,FALSE)</f>
        <v>85.406242938764962</v>
      </c>
      <c r="R94">
        <f>VLOOKUP(A94,'2.15'!$B$23:$J$144,9,FALSE)</f>
        <v>59.672681493915235</v>
      </c>
      <c r="S94">
        <f>VLOOKUP(A94,'2.16'!$B$23:$J$144,9,FALSE)</f>
        <v>97.740404790341842</v>
      </c>
      <c r="T94">
        <f>VLOOKUP(A94,'2.17'!$B$23:$J$144,9,FALSE)</f>
        <v>2.4371348332741531</v>
      </c>
      <c r="U94">
        <f>VLOOKUP(A94,'2.18'!$B$23:$J$144,9,FALSE)</f>
        <v>12.292197940540365</v>
      </c>
      <c r="V94">
        <f>VLOOKUP(A94,'2.19'!$B$23:$J$144,9,FALSE)</f>
        <v>5.8394396203880046</v>
      </c>
      <c r="W94">
        <f>VLOOKUP(A94,'2.20'!$B$23:$J$144,9,FALSE)</f>
        <v>0.28083540462894219</v>
      </c>
      <c r="X94">
        <f t="shared" si="39"/>
        <v>0.18929529489349725</v>
      </c>
      <c r="Y94">
        <f t="shared" si="40"/>
        <v>6.6563565485795839E-2</v>
      </c>
      <c r="Z94">
        <f t="shared" si="41"/>
        <v>0.3213637690435458</v>
      </c>
      <c r="AA94">
        <f t="shared" si="42"/>
        <v>0.5</v>
      </c>
      <c r="AB94">
        <f t="shared" si="43"/>
        <v>0</v>
      </c>
      <c r="AC94">
        <f t="shared" si="44"/>
        <v>0</v>
      </c>
      <c r="AD94">
        <f t="shared" si="45"/>
        <v>0</v>
      </c>
      <c r="AE94">
        <f t="shared" si="46"/>
        <v>0</v>
      </c>
      <c r="AF94">
        <f t="shared" si="47"/>
        <v>0.11764705882352941</v>
      </c>
      <c r="AG94">
        <f t="shared" si="48"/>
        <v>0.45454545454545453</v>
      </c>
      <c r="AH94">
        <f t="shared" si="49"/>
        <v>0.31481481481481483</v>
      </c>
      <c r="AI94">
        <f t="shared" si="50"/>
        <v>0.33333333333333337</v>
      </c>
      <c r="AJ94">
        <f t="shared" si="51"/>
        <v>0</v>
      </c>
      <c r="AK94">
        <f t="shared" si="52"/>
        <v>0.83784623877566533</v>
      </c>
      <c r="AL94">
        <f t="shared" si="53"/>
        <v>0.75397584348962865</v>
      </c>
      <c r="AM94">
        <f t="shared" si="54"/>
        <v>0.96200179916752493</v>
      </c>
      <c r="AN94">
        <f t="shared" si="55"/>
        <v>2.0540506548874963E-2</v>
      </c>
      <c r="AO94">
        <f t="shared" si="56"/>
        <v>0.12856033507226977</v>
      </c>
      <c r="AP94">
        <f t="shared" si="57"/>
        <v>4.7970044859095576E-2</v>
      </c>
      <c r="AQ94">
        <f t="shared" si="58"/>
        <v>0.13319290742753254</v>
      </c>
      <c r="AR94">
        <f t="shared" si="59"/>
        <v>0.81070470510650272</v>
      </c>
      <c r="AS94">
        <f t="shared" si="59"/>
        <v>0.93343643451420411</v>
      </c>
      <c r="AT94">
        <f t="shared" si="59"/>
        <v>0.6786362309564542</v>
      </c>
      <c r="AU94">
        <f t="shared" si="60"/>
        <v>0.54545454545454541</v>
      </c>
      <c r="AV94">
        <f t="shared" si="61"/>
        <v>0.86680709257246746</v>
      </c>
      <c r="AW94">
        <f>(AR94*Weights_Adap!$B$2)+(AS94*Weights_Adap!$B$3)+(AT94*Weights_Adap!$B$4)+(AA94*Weights_Adap!$B$5)+(Adaptive!AB94*Weights_Adap!$B$6)+(AC94*Weights_Adap!$B$7)+(AD94*Weights_Adap!$B$8)+(AE94*Weights_Adap!$B$9)+(AF94*Weights_Adap!$B$10)+(AU94*Weights_Adap!$B$11)+(AH94*Weights_Adap!$B$12)+(AI94*Weights_Adap!$B$13)+(AJ94*Weights_Adap!$B$14)+(AK94*Weights_Adap!$B$15)+(AL94*Weights_Adap!$B$16)+(AM94*Weights_Adap!$B$17)+(AN94*Weights_Adap!$B$18)+(AO94*Weights_Adap!$B$19)+(AP94*Weights_Adap!$B$20)+(AV94*Weights_Adap!$B$21)</f>
        <v>0.43934441234623073</v>
      </c>
      <c r="AX94" s="52">
        <f t="shared" si="62"/>
        <v>0.56838333652917394</v>
      </c>
      <c r="AY94">
        <f>(AR94*Weights_Adap!$C$2)+(AS94*Weights_Adap!$C$3)+(AT94*Weights_Adap!$C$4)+(AA94*Weights_Adap!$C$5)+(Adaptive!AB94*Weights_Adap!$C$6)+(AC94*Weights_Adap!$C$7)+(AD94*Weights_Adap!$C$8)+(AE94*Weights_Adap!$C$9)+(AF94*Weights_Adap!$C$10)+(AU94*Weights_Adap!$C$11)+(AH94*Weights_Adap!$C$12)+(AI94*Weights_Adap!$C$13)+(AJ94*Weights_Adap!$C$14)+(AK94*Weights_Adap!$C$15)+(AL94*Weights_Adap!$C$16)+(AM94*Weights_Adap!$C$17)+(AN94*Weights_Adap!$C$18)+(AO94*Weights_Adap!$C$19)+(AP94*Weights_Adap!$C$20)+(AV94*Weights_Adap!$C$21)</f>
        <v>0.44594243968645902</v>
      </c>
      <c r="AZ94" s="52">
        <f t="shared" si="63"/>
        <v>0.54432755847427639</v>
      </c>
    </row>
    <row r="95" spans="1:52">
      <c r="A95" t="s">
        <v>108</v>
      </c>
      <c r="B95" t="s">
        <v>2138</v>
      </c>
      <c r="C95">
        <f>VLOOKUP(A95,'2.1'!$B$23:$J$144,9,FALSE)</f>
        <v>24.153617115130128</v>
      </c>
      <c r="D95">
        <f>VLOOKUP(A95,'2.2'!$B$23:$J$144,9,FALSE)</f>
        <v>26.474966916629906</v>
      </c>
      <c r="E95">
        <f>VLOOKUP(A95,'2.3'!$B$23:$J$144,9,FALSE)</f>
        <v>12.916299073665638</v>
      </c>
      <c r="F95" t="str">
        <f>VLOOKUP(A95,'2.4'!$B$23:$E$168,4,FALSE)</f>
        <v>&lt;1%</v>
      </c>
      <c r="G95" s="111">
        <f t="shared" si="38"/>
        <v>0.5</v>
      </c>
      <c r="H95">
        <f>VLOOKUP(A95,'2.5'!$B$23:$D$168,3,FALSE)</f>
        <v>0</v>
      </c>
      <c r="I95">
        <f>VLOOKUP(A95,'2.6'!$B$23:$D$168,3,FALSE)</f>
        <v>0</v>
      </c>
      <c r="J95" s="111">
        <f>VLOOKUP(A95,'2.7'!$B$23:$D$168,3,FALSE)</f>
        <v>0</v>
      </c>
      <c r="K95">
        <f>VLOOKUP(A95,'2.8'!$B$23:$D$168,3,FALSE)</f>
        <v>1</v>
      </c>
      <c r="L95">
        <f>VLOOKUP(A95,'2.9'!$B$23:$F$168,5,FALSE)</f>
        <v>16</v>
      </c>
      <c r="M95">
        <f>VLOOKUP(A95,'2.10'!$B$23:$H$168,7,FALSE)</f>
        <v>25</v>
      </c>
      <c r="N95">
        <f>VLOOKUP(A95,'2.11'!$B$23:$H$168,7,FALSE)</f>
        <v>0</v>
      </c>
      <c r="O95">
        <f>VLOOKUP(A95,'2.12'!$B$23:$D$168,3,FALSE)</f>
        <v>12</v>
      </c>
      <c r="P95">
        <f>VLOOKUP(A95,'2.13'!B116:D261,3,FALSE)</f>
        <v>0</v>
      </c>
      <c r="Q95">
        <f>VLOOKUP(A95,'2.14'!$B$23:$J$144,9,FALSE)</f>
        <v>21.029995588883988</v>
      </c>
      <c r="R95">
        <f>VLOOKUP(A95,'2.15'!$B$23:$J$144,9,FALSE)</f>
        <v>45.696404940449938</v>
      </c>
      <c r="S95">
        <f>VLOOKUP(A95,'2.16'!$B$23:$J$144,9,FALSE)</f>
        <v>97.731032201146888</v>
      </c>
      <c r="T95">
        <f>VLOOKUP(A95,'2.17'!$B$23:$J$144,9,FALSE)</f>
        <v>6.3437362152624619</v>
      </c>
      <c r="U95">
        <f>VLOOKUP(A95,'2.18'!$B$23:$J$144,9,FALSE)</f>
        <v>12.916299073665638</v>
      </c>
      <c r="V95">
        <f>VLOOKUP(A95,'2.19'!$B$23:$J$144,9,FALSE)</f>
        <v>5.9908469342743711</v>
      </c>
      <c r="W95">
        <f>VLOOKUP(A95,'2.20'!$B$23:$J$144,9,FALSE)</f>
        <v>0.30877812086457873</v>
      </c>
      <c r="X95">
        <f t="shared" si="39"/>
        <v>0.39778549323125589</v>
      </c>
      <c r="Y95">
        <f t="shared" si="40"/>
        <v>0.18425010592202054</v>
      </c>
      <c r="Z95">
        <f t="shared" si="41"/>
        <v>0.19053125729529929</v>
      </c>
      <c r="AA95">
        <f t="shared" si="42"/>
        <v>0.5</v>
      </c>
      <c r="AB95">
        <f t="shared" si="43"/>
        <v>0</v>
      </c>
      <c r="AC95">
        <f t="shared" si="44"/>
        <v>0</v>
      </c>
      <c r="AD95">
        <f t="shared" si="45"/>
        <v>0</v>
      </c>
      <c r="AE95">
        <f t="shared" si="46"/>
        <v>1</v>
      </c>
      <c r="AF95">
        <f t="shared" si="47"/>
        <v>0.18823529411764706</v>
      </c>
      <c r="AG95">
        <f t="shared" si="48"/>
        <v>0.45454545454545453</v>
      </c>
      <c r="AH95">
        <f t="shared" si="49"/>
        <v>0</v>
      </c>
      <c r="AI95">
        <f t="shared" si="50"/>
        <v>0.21505376344086022</v>
      </c>
      <c r="AJ95">
        <f t="shared" si="51"/>
        <v>0</v>
      </c>
      <c r="AK95">
        <f t="shared" si="52"/>
        <v>0.10604566881847574</v>
      </c>
      <c r="AL95">
        <f t="shared" si="53"/>
        <v>0.54976584091984648</v>
      </c>
      <c r="AM95">
        <f t="shared" si="54"/>
        <v>0.96153055579114466</v>
      </c>
      <c r="AN95">
        <f t="shared" si="55"/>
        <v>6.8338755200789664E-2</v>
      </c>
      <c r="AO95">
        <f t="shared" si="56"/>
        <v>0.14073329056304607</v>
      </c>
      <c r="AP95">
        <f t="shared" si="57"/>
        <v>4.9808967009275042E-2</v>
      </c>
      <c r="AQ95">
        <f t="shared" si="58"/>
        <v>0.16644145126675222</v>
      </c>
      <c r="AR95">
        <f t="shared" si="59"/>
        <v>0.60221450676874411</v>
      </c>
      <c r="AS95">
        <f t="shared" si="59"/>
        <v>0.81574989407797949</v>
      </c>
      <c r="AT95">
        <f t="shared" si="59"/>
        <v>0.80946874270470071</v>
      </c>
      <c r="AU95">
        <f t="shared" si="60"/>
        <v>0.54545454545454541</v>
      </c>
      <c r="AV95">
        <f t="shared" si="61"/>
        <v>0.83355854873324775</v>
      </c>
      <c r="AW95">
        <f>(AR95*Weights_Adap!$B$2)+(AS95*Weights_Adap!$B$3)+(AT95*Weights_Adap!$B$4)+(AA95*Weights_Adap!$B$5)+(Adaptive!AB95*Weights_Adap!$B$6)+(AC95*Weights_Adap!$B$7)+(AD95*Weights_Adap!$B$8)+(AE95*Weights_Adap!$B$9)+(AF95*Weights_Adap!$B$10)+(AU95*Weights_Adap!$B$11)+(AH95*Weights_Adap!$B$12)+(AI95*Weights_Adap!$B$13)+(AJ95*Weights_Adap!$B$14)+(AK95*Weights_Adap!$B$15)+(AL95*Weights_Adap!$B$16)+(AM95*Weights_Adap!$B$17)+(AN95*Weights_Adap!$B$18)+(AO95*Weights_Adap!$B$19)+(AP95*Weights_Adap!$B$20)+(AV95*Weights_Adap!$B$21)</f>
        <v>0.35061719148418707</v>
      </c>
      <c r="AX95" s="52">
        <f t="shared" si="62"/>
        <v>0.32657534457800641</v>
      </c>
      <c r="AY95">
        <f>(AR95*Weights_Adap!$C$2)+(AS95*Weights_Adap!$C$3)+(AT95*Weights_Adap!$C$4)+(AA95*Weights_Adap!$C$5)+(Adaptive!AB95*Weights_Adap!$C$6)+(AC95*Weights_Adap!$C$7)+(AD95*Weights_Adap!$C$8)+(AE95*Weights_Adap!$C$9)+(AF95*Weights_Adap!$C$10)+(AU95*Weights_Adap!$C$11)+(AH95*Weights_Adap!$C$12)+(AI95*Weights_Adap!$C$13)+(AJ95*Weights_Adap!$C$14)+(AK95*Weights_Adap!$C$15)+(AL95*Weights_Adap!$C$16)+(AM95*Weights_Adap!$C$17)+(AN95*Weights_Adap!$C$18)+(AO95*Weights_Adap!$C$19)+(AP95*Weights_Adap!$C$20)+(AV95*Weights_Adap!$C$21)</f>
        <v>0.34650488936738011</v>
      </c>
      <c r="AZ95" s="52">
        <f t="shared" si="63"/>
        <v>0.30264530876648171</v>
      </c>
    </row>
    <row r="96" spans="1:52">
      <c r="A96" t="s">
        <v>55</v>
      </c>
      <c r="B96" t="s">
        <v>2139</v>
      </c>
      <c r="C96">
        <f>VLOOKUP(A96,'2.1'!$B$23:$J$144,9,FALSE)</f>
        <v>29.83018518027923</v>
      </c>
      <c r="D96">
        <f>VLOOKUP(A96,'2.2'!$B$23:$J$144,9,FALSE)</f>
        <v>4.5553289003099584</v>
      </c>
      <c r="E96">
        <f>VLOOKUP(A96,'2.3'!$B$23:$J$144,9,FALSE)</f>
        <v>9.7001086179034086</v>
      </c>
      <c r="F96" t="str">
        <f>VLOOKUP(A96,'2.4'!$B$23:$E$168,4,FALSE)</f>
        <v>&lt;1%</v>
      </c>
      <c r="G96" s="111">
        <f t="shared" si="38"/>
        <v>0.5</v>
      </c>
      <c r="H96">
        <f>VLOOKUP(A96,'2.5'!$B$23:$D$168,3,FALSE)</f>
        <v>0</v>
      </c>
      <c r="I96">
        <f>VLOOKUP(A96,'2.6'!$B$23:$D$168,3,FALSE)</f>
        <v>0</v>
      </c>
      <c r="J96" s="111">
        <f>VLOOKUP(A96,'2.7'!$B$23:$D$168,3,FALSE)</f>
        <v>0</v>
      </c>
      <c r="K96">
        <f>VLOOKUP(A96,'2.8'!$B$23:$D$168,3,FALSE)</f>
        <v>0</v>
      </c>
      <c r="L96">
        <f>VLOOKUP(A96,'2.9'!$B$23:$F$168,5,FALSE)</f>
        <v>26</v>
      </c>
      <c r="M96">
        <f>VLOOKUP(A96,'2.10'!$B$23:$H$168,7,FALSE)</f>
        <v>0.1</v>
      </c>
      <c r="N96">
        <f>VLOOKUP(A96,'2.11'!$B$23:$H$168,7,FALSE)</f>
        <v>0.01</v>
      </c>
      <c r="O96">
        <f>VLOOKUP(A96,'2.12'!$B$23:$D$168,3,FALSE)</f>
        <v>34.799999999999997</v>
      </c>
      <c r="P96">
        <f>VLOOKUP(A96,'2.13'!B117:D262,3,FALSE)</f>
        <v>1</v>
      </c>
      <c r="Q96">
        <f>VLOOKUP(A96,'2.14'!$B$23:$J$144,9,FALSE)</f>
        <v>97.411714838265297</v>
      </c>
      <c r="R96">
        <f>VLOOKUP(A96,'2.15'!$B$23:$J$144,9,FALSE)</f>
        <v>70.001589530293799</v>
      </c>
      <c r="S96">
        <f>VLOOKUP(A96,'2.16'!$B$23:$J$144,9,FALSE)</f>
        <v>88.752748562799695</v>
      </c>
      <c r="T96">
        <f>VLOOKUP(A96,'2.17'!$B$23:$J$144,9,FALSE)</f>
        <v>41.435080933584132</v>
      </c>
      <c r="U96">
        <f>VLOOKUP(A96,'2.18'!$B$23:$J$144,9,FALSE)</f>
        <v>30.409039128937398</v>
      </c>
      <c r="V96">
        <f>VLOOKUP(A96,'2.19'!$B$23:$J$144,9,FALSE)</f>
        <v>37.512914933637106</v>
      </c>
      <c r="W96">
        <f>VLOOKUP(A96,'2.20'!$B$23:$J$144,9,FALSE)</f>
        <v>0.74178080377248523</v>
      </c>
      <c r="X96">
        <f t="shared" si="39"/>
        <v>0.6243088677239601</v>
      </c>
      <c r="Y96">
        <f t="shared" si="40"/>
        <v>3.1702394002409248E-2</v>
      </c>
      <c r="Z96">
        <f t="shared" si="41"/>
        <v>0.12640141769887181</v>
      </c>
      <c r="AA96">
        <f t="shared" si="42"/>
        <v>0.5</v>
      </c>
      <c r="AB96">
        <f t="shared" si="43"/>
        <v>0</v>
      </c>
      <c r="AC96">
        <f t="shared" si="44"/>
        <v>0</v>
      </c>
      <c r="AD96">
        <f t="shared" si="45"/>
        <v>0</v>
      </c>
      <c r="AE96">
        <f t="shared" si="46"/>
        <v>0</v>
      </c>
      <c r="AF96">
        <f t="shared" si="47"/>
        <v>0.30588235294117649</v>
      </c>
      <c r="AG96">
        <f t="shared" si="48"/>
        <v>1.8181818181818182E-3</v>
      </c>
      <c r="AH96">
        <f t="shared" si="49"/>
        <v>3.7037037037037035E-2</v>
      </c>
      <c r="AI96">
        <f t="shared" si="50"/>
        <v>0.62365591397849462</v>
      </c>
      <c r="AJ96">
        <f t="shared" si="51"/>
        <v>3.7037037037037035E-2</v>
      </c>
      <c r="AK96">
        <f t="shared" si="52"/>
        <v>0.97431910789010923</v>
      </c>
      <c r="AL96">
        <f t="shared" si="53"/>
        <v>0.90489345939276666</v>
      </c>
      <c r="AM96">
        <f t="shared" si="54"/>
        <v>0.51011242491722553</v>
      </c>
      <c r="AN96">
        <f t="shared" si="55"/>
        <v>0.49769016743080047</v>
      </c>
      <c r="AO96">
        <f t="shared" si="56"/>
        <v>0.48192534230348216</v>
      </c>
      <c r="AP96">
        <f t="shared" si="57"/>
        <v>0.43266120562039018</v>
      </c>
      <c r="AQ96">
        <f t="shared" si="58"/>
        <v>0.68166368534586153</v>
      </c>
      <c r="AR96">
        <f t="shared" si="59"/>
        <v>0.3756911322760399</v>
      </c>
      <c r="AS96">
        <f t="shared" si="59"/>
        <v>0.96829760599759074</v>
      </c>
      <c r="AT96">
        <f t="shared" si="59"/>
        <v>0.87359858230112819</v>
      </c>
      <c r="AU96">
        <f t="shared" si="60"/>
        <v>0.99818181818181817</v>
      </c>
      <c r="AV96">
        <f t="shared" si="61"/>
        <v>0.31833631465413847</v>
      </c>
      <c r="AW96">
        <f>(AR96*Weights_Adap!$B$2)+(AS96*Weights_Adap!$B$3)+(AT96*Weights_Adap!$B$4)+(AA96*Weights_Adap!$B$5)+(Adaptive!AB96*Weights_Adap!$B$6)+(AC96*Weights_Adap!$B$7)+(AD96*Weights_Adap!$B$8)+(AE96*Weights_Adap!$B$9)+(AF96*Weights_Adap!$B$10)+(AU96*Weights_Adap!$B$11)+(AH96*Weights_Adap!$B$12)+(AI96*Weights_Adap!$B$13)+(AJ96*Weights_Adap!$B$14)+(AK96*Weights_Adap!$B$15)+(AL96*Weights_Adap!$B$16)+(AM96*Weights_Adap!$B$17)+(AN96*Weights_Adap!$B$18)+(AO96*Weights_Adap!$B$19)+(AP96*Weights_Adap!$B$20)+(AV96*Weights_Adap!$B$21)</f>
        <v>0.48404460682110972</v>
      </c>
      <c r="AX96" s="52">
        <f t="shared" si="62"/>
        <v>0.69020462384981685</v>
      </c>
      <c r="AY96">
        <f>(AR96*Weights_Adap!$C$2)+(AS96*Weights_Adap!$C$3)+(AT96*Weights_Adap!$C$4)+(AA96*Weights_Adap!$C$5)+(Adaptive!AB96*Weights_Adap!$C$6)+(AC96*Weights_Adap!$C$7)+(AD96*Weights_Adap!$C$8)+(AE96*Weights_Adap!$C$9)+(AF96*Weights_Adap!$C$10)+(AU96*Weights_Adap!$C$11)+(AH96*Weights_Adap!$C$12)+(AI96*Weights_Adap!$C$13)+(AJ96*Weights_Adap!$C$14)+(AK96*Weights_Adap!$C$15)+(AL96*Weights_Adap!$C$16)+(AM96*Weights_Adap!$C$17)+(AN96*Weights_Adap!$C$18)+(AO96*Weights_Adap!$C$19)+(AP96*Weights_Adap!$C$20)+(AV96*Weights_Adap!$C$21)</f>
        <v>0.51522735859110935</v>
      </c>
      <c r="AZ96" s="52">
        <f t="shared" si="63"/>
        <v>0.712724054747226</v>
      </c>
    </row>
    <row r="97" spans="1:52">
      <c r="A97" t="s">
        <v>172</v>
      </c>
      <c r="B97" t="s">
        <v>2139</v>
      </c>
      <c r="C97">
        <f>C96</f>
        <v>29.83018518027923</v>
      </c>
      <c r="D97">
        <f>D96</f>
        <v>4.5553289003099584</v>
      </c>
      <c r="E97">
        <f>E96</f>
        <v>9.7001086179034086</v>
      </c>
      <c r="F97">
        <f>VLOOKUP(A97,'2.4'!$B$23:$E$168,4,FALSE)</f>
        <v>0</v>
      </c>
      <c r="G97" s="111">
        <f t="shared" si="38"/>
        <v>0</v>
      </c>
      <c r="H97">
        <f>VLOOKUP(A97,'2.5'!$B$23:$D$168,3,FALSE)</f>
        <v>0</v>
      </c>
      <c r="I97">
        <f>VLOOKUP(A97,'2.6'!$B$23:$D$168,3,FALSE)</f>
        <v>0</v>
      </c>
      <c r="J97" s="111">
        <f>VLOOKUP(A97,'2.7'!$B$23:$D$168,3,FALSE)</f>
        <v>0</v>
      </c>
      <c r="K97">
        <f>VLOOKUP(A97,'2.8'!$B$23:$D$168,3,FALSE)</f>
        <v>0</v>
      </c>
      <c r="L97">
        <f>VLOOKUP(A97,'2.9'!$B$23:$F$168,5,FALSE)</f>
        <v>0</v>
      </c>
      <c r="M97">
        <f>VLOOKUP(A97,'2.10'!$B$23:$H$168,7,FALSE)</f>
        <v>0.1</v>
      </c>
      <c r="N97">
        <f>VLOOKUP(A97,'2.11'!$B$23:$H$168,7,FALSE)</f>
        <v>0</v>
      </c>
      <c r="O97">
        <f>VLOOKUP(A97,'2.12'!$B$23:$D$168,3,FALSE)</f>
        <v>0</v>
      </c>
      <c r="P97">
        <f>VLOOKUP(A97,'2.13'!B118:D263,3,FALSE)</f>
        <v>0</v>
      </c>
      <c r="Q97">
        <f t="shared" ref="Q97:W97" si="69">Q96</f>
        <v>97.411714838265297</v>
      </c>
      <c r="R97">
        <f t="shared" si="69"/>
        <v>70.001589530293799</v>
      </c>
      <c r="S97">
        <f t="shared" si="69"/>
        <v>88.752748562799695</v>
      </c>
      <c r="T97">
        <f t="shared" si="69"/>
        <v>41.435080933584132</v>
      </c>
      <c r="U97">
        <f t="shared" si="69"/>
        <v>30.409039128937398</v>
      </c>
      <c r="V97">
        <f t="shared" si="69"/>
        <v>37.512914933637106</v>
      </c>
      <c r="W97">
        <f t="shared" si="69"/>
        <v>0.74178080377248523</v>
      </c>
      <c r="X97">
        <f t="shared" si="39"/>
        <v>0.6243088677239601</v>
      </c>
      <c r="Y97">
        <f t="shared" si="40"/>
        <v>3.1702394002409248E-2</v>
      </c>
      <c r="Z97">
        <f t="shared" si="41"/>
        <v>0.12640141769887181</v>
      </c>
      <c r="AA97">
        <f t="shared" si="42"/>
        <v>0</v>
      </c>
      <c r="AB97">
        <f t="shared" si="43"/>
        <v>0</v>
      </c>
      <c r="AC97">
        <f t="shared" si="44"/>
        <v>0</v>
      </c>
      <c r="AD97">
        <f t="shared" si="45"/>
        <v>0</v>
      </c>
      <c r="AE97">
        <f t="shared" si="46"/>
        <v>0</v>
      </c>
      <c r="AF97">
        <f t="shared" si="47"/>
        <v>0</v>
      </c>
      <c r="AG97">
        <f t="shared" si="48"/>
        <v>1.8181818181818182E-3</v>
      </c>
      <c r="AH97">
        <f t="shared" si="49"/>
        <v>0</v>
      </c>
      <c r="AI97">
        <f t="shared" si="50"/>
        <v>0</v>
      </c>
      <c r="AJ97">
        <f t="shared" si="51"/>
        <v>0</v>
      </c>
      <c r="AK97">
        <f t="shared" si="52"/>
        <v>0.97431910789010923</v>
      </c>
      <c r="AL97">
        <f t="shared" si="53"/>
        <v>0.90489345939276666</v>
      </c>
      <c r="AM97">
        <f t="shared" si="54"/>
        <v>0.51011242491722553</v>
      </c>
      <c r="AN97">
        <f t="shared" si="55"/>
        <v>0.49769016743080047</v>
      </c>
      <c r="AO97">
        <f t="shared" si="56"/>
        <v>0.48192534230348216</v>
      </c>
      <c r="AP97">
        <f t="shared" si="57"/>
        <v>0.43266120562039018</v>
      </c>
      <c r="AQ97">
        <f t="shared" si="58"/>
        <v>0.68166368534586153</v>
      </c>
      <c r="AR97">
        <f t="shared" si="59"/>
        <v>0.3756911322760399</v>
      </c>
      <c r="AS97">
        <f t="shared" si="59"/>
        <v>0.96829760599759074</v>
      </c>
      <c r="AT97">
        <f t="shared" si="59"/>
        <v>0.87359858230112819</v>
      </c>
      <c r="AU97">
        <f t="shared" si="60"/>
        <v>0.99818181818181817</v>
      </c>
      <c r="AV97">
        <f t="shared" si="61"/>
        <v>0.31833631465413847</v>
      </c>
      <c r="AW97">
        <f>(AR97*Weights_Adap!$B$2)+(AS97*Weights_Adap!$B$3)+(AT97*Weights_Adap!$B$4)+(AA97*Weights_Adap!$B$5)+(Adaptive!AB97*Weights_Adap!$B$6)+(AC97*Weights_Adap!$B$7)+(AD97*Weights_Adap!$B$8)+(AE97*Weights_Adap!$B$9)+(AF97*Weights_Adap!$B$10)+(AU97*Weights_Adap!$B$11)+(AH97*Weights_Adap!$B$12)+(AI97*Weights_Adap!$B$13)+(AJ97*Weights_Adap!$B$14)+(AK97*Weights_Adap!$B$15)+(AL97*Weights_Adap!$B$16)+(AM97*Weights_Adap!$B$17)+(AN97*Weights_Adap!$B$18)+(AO97*Weights_Adap!$B$19)+(AP97*Weights_Adap!$B$20)+(AV97*Weights_Adap!$B$21)</f>
        <v>0.40014861166277726</v>
      </c>
      <c r="AX97" s="52">
        <f t="shared" si="62"/>
        <v>0.46156315480703247</v>
      </c>
      <c r="AY97">
        <f>(AR97*Weights_Adap!$C$2)+(AS97*Weights_Adap!$C$3)+(AT97*Weights_Adap!$C$4)+(AA97*Weights_Adap!$C$5)+(Adaptive!AB97*Weights_Adap!$C$6)+(AC97*Weights_Adap!$C$7)+(AD97*Weights_Adap!$C$8)+(AE97*Weights_Adap!$C$9)+(AF97*Weights_Adap!$C$10)+(AU97*Weights_Adap!$C$11)+(AH97*Weights_Adap!$C$12)+(AI97*Weights_Adap!$C$13)+(AJ97*Weights_Adap!$C$14)+(AK97*Weights_Adap!$C$15)+(AL97*Weights_Adap!$C$16)+(AM97*Weights_Adap!$C$17)+(AN97*Weights_Adap!$C$18)+(AO97*Weights_Adap!$C$19)+(AP97*Weights_Adap!$C$20)+(AV97*Weights_Adap!$C$21)</f>
        <v>0.42387082638405382</v>
      </c>
      <c r="AZ97" s="52">
        <f t="shared" si="63"/>
        <v>0.49068266134548733</v>
      </c>
    </row>
    <row r="98" spans="1:52">
      <c r="A98" t="s">
        <v>56</v>
      </c>
      <c r="B98" t="s">
        <v>2140</v>
      </c>
      <c r="C98">
        <f>VLOOKUP(A98,'2.1'!$B$23:$J$144,9,FALSE)</f>
        <v>22.494600431965441</v>
      </c>
      <c r="D98">
        <f>VLOOKUP(A98,'2.2'!$B$23:$J$144,9,FALSE)</f>
        <v>8.2752236963900039</v>
      </c>
      <c r="E98">
        <f>VLOOKUP(A98,'2.3'!$B$23:$J$144,9,FALSE)</f>
        <v>21.595186670780624</v>
      </c>
      <c r="F98" t="str">
        <f>VLOOKUP(A98,'2.4'!$B$23:$E$168,4,FALSE)</f>
        <v>&lt;1%</v>
      </c>
      <c r="G98" s="111">
        <f t="shared" si="38"/>
        <v>0.5</v>
      </c>
      <c r="H98">
        <f>VLOOKUP(A98,'2.5'!$B$23:$D$168,3,FALSE)</f>
        <v>1</v>
      </c>
      <c r="I98">
        <f>VLOOKUP(A98,'2.6'!$B$23:$D$168,3,FALSE)</f>
        <v>0</v>
      </c>
      <c r="J98" s="111">
        <f>VLOOKUP(A98,'2.7'!$B$23:$D$168,3,FALSE)</f>
        <v>0</v>
      </c>
      <c r="K98">
        <f>VLOOKUP(A98,'2.8'!$B$23:$D$168,3,FALSE)</f>
        <v>1</v>
      </c>
      <c r="L98">
        <f>VLOOKUP(A98,'2.9'!$B$23:$F$168,5,FALSE)</f>
        <v>17</v>
      </c>
      <c r="M98">
        <f>VLOOKUP(A98,'2.10'!$B$23:$H$168,7,FALSE)</f>
        <v>12</v>
      </c>
      <c r="N98">
        <f>VLOOKUP(A98,'2.11'!$B$23:$H$168,7,FALSE)</f>
        <v>0.01</v>
      </c>
      <c r="O98">
        <f>VLOOKUP(A98,'2.12'!$B$23:$D$168,3,FALSE)</f>
        <v>27.2</v>
      </c>
      <c r="P98">
        <f>VLOOKUP(A98,'2.13'!B119:D264,3,FALSE)</f>
        <v>2.2000000000000002</v>
      </c>
      <c r="Q98">
        <f>VLOOKUP(A98,'2.14'!$B$23:$J$144,9,FALSE)</f>
        <v>65.012341869793275</v>
      </c>
      <c r="R98">
        <f>VLOOKUP(A98,'2.15'!$B$23:$J$144,9,FALSE)</f>
        <v>54.342795433508172</v>
      </c>
      <c r="S98">
        <f>VLOOKUP(A98,'2.16'!$B$23:$J$144,9,FALSE)</f>
        <v>91.928417155199014</v>
      </c>
      <c r="T98">
        <f>VLOOKUP(A98,'2.17'!$B$23:$J$144,9,FALSE)</f>
        <v>16.214131440913299</v>
      </c>
      <c r="U98">
        <f>VLOOKUP(A98,'2.18'!$B$23:$J$144,9,FALSE)</f>
        <v>22.83091638383215</v>
      </c>
      <c r="V98">
        <f>VLOOKUP(A98,'2.19'!$B$23:$J$144,9,FALSE)</f>
        <v>20.589324282628819</v>
      </c>
      <c r="W98">
        <f>VLOOKUP(A98,'2.20'!$B$23:$J$144,9,FALSE)</f>
        <v>0.70965751311323666</v>
      </c>
      <c r="X98">
        <f t="shared" si="39"/>
        <v>0.33158245415956855</v>
      </c>
      <c r="Y98">
        <f t="shared" si="40"/>
        <v>5.7590660920922444E-2</v>
      </c>
      <c r="Z98">
        <f t="shared" si="41"/>
        <v>0.36358558263266522</v>
      </c>
      <c r="AA98">
        <f t="shared" si="42"/>
        <v>0.5</v>
      </c>
      <c r="AB98">
        <f t="shared" si="43"/>
        <v>1</v>
      </c>
      <c r="AC98">
        <f t="shared" si="44"/>
        <v>0</v>
      </c>
      <c r="AD98">
        <f t="shared" si="45"/>
        <v>0</v>
      </c>
      <c r="AE98">
        <f t="shared" si="46"/>
        <v>1</v>
      </c>
      <c r="AF98">
        <f t="shared" si="47"/>
        <v>0.2</v>
      </c>
      <c r="AG98">
        <f t="shared" si="48"/>
        <v>0.21818181818181817</v>
      </c>
      <c r="AH98">
        <f t="shared" si="49"/>
        <v>3.7037037037037035E-2</v>
      </c>
      <c r="AI98">
        <f t="shared" si="50"/>
        <v>0.48745519713261648</v>
      </c>
      <c r="AJ98">
        <f t="shared" si="51"/>
        <v>8.1481481481481488E-2</v>
      </c>
      <c r="AK98">
        <f t="shared" si="52"/>
        <v>0.60601743482548265</v>
      </c>
      <c r="AL98">
        <f t="shared" si="53"/>
        <v>0.67609987688802975</v>
      </c>
      <c r="AM98">
        <f t="shared" si="54"/>
        <v>0.6697815151354326</v>
      </c>
      <c r="AN98">
        <f t="shared" si="55"/>
        <v>0.18910551872663695</v>
      </c>
      <c r="AO98">
        <f t="shared" si="56"/>
        <v>0.33411572302293335</v>
      </c>
      <c r="AP98">
        <f t="shared" si="57"/>
        <v>0.22711521903703374</v>
      </c>
      <c r="AQ98">
        <f t="shared" si="58"/>
        <v>0.64344074993982225</v>
      </c>
      <c r="AR98">
        <f t="shared" si="59"/>
        <v>0.66841754584043145</v>
      </c>
      <c r="AS98">
        <f t="shared" si="59"/>
        <v>0.94240933907907753</v>
      </c>
      <c r="AT98">
        <f t="shared" si="59"/>
        <v>0.63641441736733473</v>
      </c>
      <c r="AU98">
        <f t="shared" si="60"/>
        <v>0.78181818181818186</v>
      </c>
      <c r="AV98">
        <f t="shared" si="61"/>
        <v>0.35655925006017775</v>
      </c>
      <c r="AW98">
        <f>(AR98*Weights_Adap!$B$2)+(AS98*Weights_Adap!$B$3)+(AT98*Weights_Adap!$B$4)+(AA98*Weights_Adap!$B$5)+(Adaptive!AB98*Weights_Adap!$B$6)+(AC98*Weights_Adap!$B$7)+(AD98*Weights_Adap!$B$8)+(AE98*Weights_Adap!$B$9)+(AF98*Weights_Adap!$B$10)+(AU98*Weights_Adap!$B$11)+(AH98*Weights_Adap!$B$12)+(AI98*Weights_Adap!$B$13)+(AJ98*Weights_Adap!$B$14)+(AK98*Weights_Adap!$B$15)+(AL98*Weights_Adap!$B$16)+(AM98*Weights_Adap!$B$17)+(AN98*Weights_Adap!$B$18)+(AO98*Weights_Adap!$B$19)+(AP98*Weights_Adap!$B$20)+(AV98*Weights_Adap!$B$21)</f>
        <v>0.47521957763318373</v>
      </c>
      <c r="AX98" s="52">
        <f t="shared" si="62"/>
        <v>0.66615380194747431</v>
      </c>
      <c r="AY98">
        <f>(AR98*Weights_Adap!$C$2)+(AS98*Weights_Adap!$C$3)+(AT98*Weights_Adap!$C$4)+(AA98*Weights_Adap!$C$5)+(Adaptive!AB98*Weights_Adap!$C$6)+(AC98*Weights_Adap!$C$7)+(AD98*Weights_Adap!$C$8)+(AE98*Weights_Adap!$C$9)+(AF98*Weights_Adap!$C$10)+(AU98*Weights_Adap!$C$11)+(AH98*Weights_Adap!$C$12)+(AI98*Weights_Adap!$C$13)+(AJ98*Weights_Adap!$C$14)+(AK98*Weights_Adap!$C$15)+(AL98*Weights_Adap!$C$16)+(AM98*Weights_Adap!$C$17)+(AN98*Weights_Adap!$C$18)+(AO98*Weights_Adap!$C$19)+(AP98*Weights_Adap!$C$20)+(AV98*Weights_Adap!$C$21)</f>
        <v>0.49438305537795657</v>
      </c>
      <c r="AZ98" s="52">
        <f t="shared" si="63"/>
        <v>0.66206212594888947</v>
      </c>
    </row>
    <row r="99" spans="1:52">
      <c r="A99" t="s">
        <v>80</v>
      </c>
      <c r="B99" t="s">
        <v>2141</v>
      </c>
      <c r="C99">
        <f>VLOOKUP(A99,'2.1'!$B$23:$J$144,9,FALSE)</f>
        <v>21.442206838682608</v>
      </c>
      <c r="D99">
        <f>VLOOKUP(A99,'2.2'!$B$23:$J$144,9,FALSE)</f>
        <v>10.91462135514999</v>
      </c>
      <c r="E99">
        <f>VLOOKUP(A99,'2.3'!$B$23:$J$144,9,FALSE)</f>
        <v>24.281518774910847</v>
      </c>
      <c r="F99" t="str">
        <f>VLOOKUP(A99,'2.4'!$B$23:$E$168,4,FALSE)</f>
        <v>&lt;1%</v>
      </c>
      <c r="G99" s="111">
        <f t="shared" si="38"/>
        <v>0.5</v>
      </c>
      <c r="H99">
        <f>VLOOKUP(A99,'2.5'!$B$23:$D$168,3,FALSE)</f>
        <v>1</v>
      </c>
      <c r="I99">
        <f>VLOOKUP(A99,'2.6'!$B$23:$D$168,3,FALSE)</f>
        <v>0</v>
      </c>
      <c r="J99" s="111">
        <f>VLOOKUP(A99,'2.7'!$B$23:$D$168,3,FALSE)</f>
        <v>0</v>
      </c>
      <c r="K99">
        <f>VLOOKUP(A99,'2.8'!$B$23:$D$168,3,FALSE)</f>
        <v>0</v>
      </c>
      <c r="L99">
        <f>VLOOKUP(A99,'2.9'!$B$23:$F$168,5,FALSE)</f>
        <v>37</v>
      </c>
      <c r="M99">
        <f>VLOOKUP(A99,'2.10'!$B$23:$H$168,7,FALSE)</f>
        <v>40</v>
      </c>
      <c r="N99">
        <f>VLOOKUP(A99,'2.11'!$B$23:$H$168,7,FALSE)</f>
        <v>0</v>
      </c>
      <c r="O99">
        <f>VLOOKUP(A99,'2.12'!$B$23:$D$168,3,FALSE)</f>
        <v>21</v>
      </c>
      <c r="P99">
        <f>VLOOKUP(A99,'2.13'!B120:D265,3,FALSE)</f>
        <v>0</v>
      </c>
      <c r="Q99">
        <f>VLOOKUP(A99,'2.14'!$B$23:$J$144,9,FALSE)</f>
        <v>80.211873295573739</v>
      </c>
      <c r="R99">
        <f>VLOOKUP(A99,'2.15'!$B$23:$J$144,9,FALSE)</f>
        <v>61.333123557793158</v>
      </c>
      <c r="S99">
        <f>VLOOKUP(A99,'2.16'!$B$23:$J$144,9,FALSE)</f>
        <v>78.607090413257822</v>
      </c>
      <c r="T99">
        <f>VLOOKUP(A99,'2.17'!$B$23:$J$144,9,FALSE)</f>
        <v>7.3295573736102373</v>
      </c>
      <c r="U99">
        <f>VLOOKUP(A99,'2.18'!$B$23:$J$144,9,FALSE)</f>
        <v>13.072162785819174</v>
      </c>
      <c r="V99">
        <f>VLOOKUP(A99,'2.19'!$B$23:$J$144,9,FALSE)</f>
        <v>9.7472204740927193</v>
      </c>
      <c r="W99">
        <f>VLOOKUP(A99,'2.20'!$B$23:$J$144,9,FALSE)</f>
        <v>0.7520453115166772</v>
      </c>
      <c r="X99">
        <f t="shared" si="39"/>
        <v>0.28958670156593375</v>
      </c>
      <c r="Y99">
        <f t="shared" si="40"/>
        <v>7.5959307035882898E-2</v>
      </c>
      <c r="Z99">
        <f t="shared" si="41"/>
        <v>0.41715021113031936</v>
      </c>
      <c r="AA99">
        <f t="shared" si="42"/>
        <v>0.5</v>
      </c>
      <c r="AB99">
        <f t="shared" si="43"/>
        <v>1</v>
      </c>
      <c r="AC99">
        <f t="shared" si="44"/>
        <v>0</v>
      </c>
      <c r="AD99">
        <f t="shared" si="45"/>
        <v>0</v>
      </c>
      <c r="AE99">
        <f t="shared" si="46"/>
        <v>0</v>
      </c>
      <c r="AF99">
        <f t="shared" si="47"/>
        <v>0.43529411764705883</v>
      </c>
      <c r="AG99">
        <f t="shared" si="48"/>
        <v>0.72727272727272729</v>
      </c>
      <c r="AH99">
        <f t="shared" si="49"/>
        <v>0</v>
      </c>
      <c r="AI99">
        <f t="shared" si="50"/>
        <v>0.37634408602150538</v>
      </c>
      <c r="AJ99">
        <f t="shared" si="51"/>
        <v>0</v>
      </c>
      <c r="AK99">
        <f t="shared" si="52"/>
        <v>0.77879895313945635</v>
      </c>
      <c r="AL99">
        <f t="shared" si="53"/>
        <v>0.77823687444693412</v>
      </c>
      <c r="AM99" s="52">
        <f t="shared" si="54"/>
        <v>0</v>
      </c>
      <c r="AN99">
        <f t="shared" si="55"/>
        <v>8.0400524561308084E-2</v>
      </c>
      <c r="AO99">
        <f t="shared" si="56"/>
        <v>0.14377337802638884</v>
      </c>
      <c r="AP99">
        <f t="shared" si="57"/>
        <v>9.5432116442493942E-2</v>
      </c>
      <c r="AQ99">
        <f t="shared" si="58"/>
        <v>0.69387724156719721</v>
      </c>
      <c r="AR99">
        <f t="shared" si="59"/>
        <v>0.71041329843406631</v>
      </c>
      <c r="AS99">
        <f t="shared" si="59"/>
        <v>0.92404069296411706</v>
      </c>
      <c r="AT99">
        <f t="shared" si="59"/>
        <v>0.58284978886968064</v>
      </c>
      <c r="AU99">
        <f t="shared" si="60"/>
        <v>0.27272727272727271</v>
      </c>
      <c r="AV99">
        <f t="shared" si="61"/>
        <v>0.30612275843280279</v>
      </c>
      <c r="AW99">
        <f>(AR99*Weights_Adap!$B$2)+(AS99*Weights_Adap!$B$3)+(AT99*Weights_Adap!$B$4)+(AA99*Weights_Adap!$B$5)+(Adaptive!AB99*Weights_Adap!$B$6)+(AC99*Weights_Adap!$B$7)+(AD99*Weights_Adap!$B$8)+(AE99*Weights_Adap!$B$9)+(AF99*Weights_Adap!$B$10)+(AU99*Weights_Adap!$B$11)+(AH99*Weights_Adap!$B$12)+(AI99*Weights_Adap!$B$13)+(AJ99*Weights_Adap!$B$14)+(AK99*Weights_Adap!$B$15)+(AL99*Weights_Adap!$B$16)+(AM99*Weights_Adap!$B$17)+(AN99*Weights_Adap!$B$18)+(AO99*Weights_Adap!$B$19)+(AP99*Weights_Adap!$B$20)+(AV99*Weights_Adap!$B$21)</f>
        <v>0.41173689773791861</v>
      </c>
      <c r="AX99" s="52">
        <f t="shared" si="62"/>
        <v>0.49314467126569039</v>
      </c>
      <c r="AY99">
        <f>(AR99*Weights_Adap!$C$2)+(AS99*Weights_Adap!$C$3)+(AT99*Weights_Adap!$C$4)+(AA99*Weights_Adap!$C$5)+(Adaptive!AB99*Weights_Adap!$C$6)+(AC99*Weights_Adap!$C$7)+(AD99*Weights_Adap!$C$8)+(AE99*Weights_Adap!$C$9)+(AF99*Weights_Adap!$C$10)+(AU99*Weights_Adap!$C$11)+(AH99*Weights_Adap!$C$12)+(AI99*Weights_Adap!$C$13)+(AJ99*Weights_Adap!$C$14)+(AK99*Weights_Adap!$C$15)+(AL99*Weights_Adap!$C$16)+(AM99*Weights_Adap!$C$17)+(AN99*Weights_Adap!$C$18)+(AO99*Weights_Adap!$C$19)+(AP99*Weights_Adap!$C$20)+(AV99*Weights_Adap!$C$21)</f>
        <v>0.46154378052879586</v>
      </c>
      <c r="AZ99" s="52">
        <f t="shared" si="63"/>
        <v>0.58224650500036168</v>
      </c>
    </row>
    <row r="100" spans="1:52">
      <c r="A100" t="s">
        <v>57</v>
      </c>
      <c r="B100" t="s">
        <v>2142</v>
      </c>
      <c r="C100">
        <f>VLOOKUP(A100,'2.1'!$B$23:$J$144,9,FALSE)</f>
        <v>23.733856555942445</v>
      </c>
      <c r="D100">
        <f>VLOOKUP(A100,'2.2'!$B$23:$J$144,9,FALSE)</f>
        <v>8.7400283719302134</v>
      </c>
      <c r="E100">
        <f>VLOOKUP(A100,'2.3'!$B$23:$J$144,9,FALSE)</f>
        <v>7.6641058236150261</v>
      </c>
      <c r="F100" t="str">
        <f>VLOOKUP(A100,'2.4'!$B$23:$E$168,4,FALSE)</f>
        <v>&lt;1%</v>
      </c>
      <c r="G100" s="111">
        <f t="shared" si="38"/>
        <v>0.5</v>
      </c>
      <c r="H100">
        <f>VLOOKUP(A100,'2.5'!$B$23:$D$168,3,FALSE)</f>
        <v>0</v>
      </c>
      <c r="I100">
        <f>VLOOKUP(A100,'2.6'!$B$23:$D$168,3,FALSE)</f>
        <v>0</v>
      </c>
      <c r="J100" s="111">
        <f>VLOOKUP(A100,'2.7'!$B$23:$D$168,3,FALSE)</f>
        <v>0</v>
      </c>
      <c r="K100">
        <f>VLOOKUP(A100,'2.8'!$B$23:$D$168,3,FALSE)</f>
        <v>0</v>
      </c>
      <c r="L100">
        <f>VLOOKUP(A100,'2.9'!$B$23:$F$168,5,FALSE)</f>
        <v>36</v>
      </c>
      <c r="M100">
        <f>VLOOKUP(A100,'2.10'!$B$23:$H$168,7,FALSE)</f>
        <v>0.1</v>
      </c>
      <c r="N100">
        <f>VLOOKUP(A100,'2.11'!$B$23:$H$168,7,FALSE)</f>
        <v>0.02</v>
      </c>
      <c r="O100">
        <f>VLOOKUP(A100,'2.12'!$B$23:$D$168,3,FALSE)</f>
        <v>28.7</v>
      </c>
      <c r="P100">
        <f>VLOOKUP(A100,'2.13'!B121:D266,3,FALSE)</f>
        <v>0</v>
      </c>
      <c r="Q100">
        <f>VLOOKUP(A100,'2.14'!$B$23:$J$144,9,FALSE)</f>
        <v>96.844083347150828</v>
      </c>
      <c r="R100">
        <f>VLOOKUP(A100,'2.15'!$B$23:$J$144,9,FALSE)</f>
        <v>59.453932460067428</v>
      </c>
      <c r="S100">
        <f>VLOOKUP(A100,'2.16'!$B$23:$J$144,9,FALSE)</f>
        <v>93.569336207373027</v>
      </c>
      <c r="T100">
        <f>VLOOKUP(A100,'2.17'!$B$23:$J$144,9,FALSE)</f>
        <v>33.03487536616371</v>
      </c>
      <c r="U100">
        <f>VLOOKUP(A100,'2.18'!$B$23:$J$144,9,FALSE)</f>
        <v>20.482138580298091</v>
      </c>
      <c r="V100">
        <f>VLOOKUP(A100,'2.19'!$B$23:$J$144,9,FALSE)</f>
        <v>24.280108329188081</v>
      </c>
      <c r="W100">
        <f>VLOOKUP(A100,'2.20'!$B$23:$J$144,9,FALSE)</f>
        <v>0.63284143038744267</v>
      </c>
      <c r="X100">
        <f t="shared" si="39"/>
        <v>0.38103495359976447</v>
      </c>
      <c r="Y100">
        <f t="shared" si="40"/>
        <v>6.0825426462689375E-2</v>
      </c>
      <c r="Z100">
        <f t="shared" si="41"/>
        <v>8.5804153820527349E-2</v>
      </c>
      <c r="AA100">
        <f t="shared" si="42"/>
        <v>0.5</v>
      </c>
      <c r="AB100">
        <f t="shared" si="43"/>
        <v>0</v>
      </c>
      <c r="AC100">
        <f t="shared" si="44"/>
        <v>0</v>
      </c>
      <c r="AD100">
        <f t="shared" si="45"/>
        <v>0</v>
      </c>
      <c r="AE100">
        <f t="shared" si="46"/>
        <v>0</v>
      </c>
      <c r="AF100">
        <f t="shared" si="47"/>
        <v>0.42352941176470588</v>
      </c>
      <c r="AG100">
        <f t="shared" si="48"/>
        <v>1.8181818181818182E-3</v>
      </c>
      <c r="AH100">
        <f t="shared" si="49"/>
        <v>7.407407407407407E-2</v>
      </c>
      <c r="AI100">
        <f t="shared" si="50"/>
        <v>0.51433691756272404</v>
      </c>
      <c r="AJ100">
        <f t="shared" si="51"/>
        <v>0</v>
      </c>
      <c r="AK100">
        <f t="shared" si="52"/>
        <v>0.96786652536435891</v>
      </c>
      <c r="AL100">
        <f t="shared" si="53"/>
        <v>0.75077966025775622</v>
      </c>
      <c r="AM100">
        <f t="shared" si="54"/>
        <v>0.75228510282384276</v>
      </c>
      <c r="AN100">
        <f t="shared" si="55"/>
        <v>0.39491154346113305</v>
      </c>
      <c r="AO100">
        <f t="shared" si="56"/>
        <v>0.28830332797572811</v>
      </c>
      <c r="AP100">
        <f t="shared" si="57"/>
        <v>0.27194174927876696</v>
      </c>
      <c r="AQ100">
        <f t="shared" si="58"/>
        <v>0.55203865171400868</v>
      </c>
      <c r="AR100">
        <f t="shared" si="59"/>
        <v>0.61896504640023553</v>
      </c>
      <c r="AS100">
        <f t="shared" si="59"/>
        <v>0.9391745735373106</v>
      </c>
      <c r="AT100">
        <f t="shared" si="59"/>
        <v>0.91419584617947269</v>
      </c>
      <c r="AU100">
        <f t="shared" si="60"/>
        <v>0.99818181818181817</v>
      </c>
      <c r="AV100">
        <f t="shared" si="61"/>
        <v>0.44796134828599132</v>
      </c>
      <c r="AW100">
        <f>(AR100*Weights_Adap!$B$2)+(AS100*Weights_Adap!$B$3)+(AT100*Weights_Adap!$B$4)+(AA100*Weights_Adap!$B$5)+(Adaptive!AB100*Weights_Adap!$B$6)+(AC100*Weights_Adap!$B$7)+(AD100*Weights_Adap!$B$8)+(AE100*Weights_Adap!$B$9)+(AF100*Weights_Adap!$B$10)+(AU100*Weights_Adap!$B$11)+(AH100*Weights_Adap!$B$12)+(AI100*Weights_Adap!$B$13)+(AJ100*Weights_Adap!$B$14)+(AK100*Weights_Adap!$B$15)+(AL100*Weights_Adap!$B$16)+(AM100*Weights_Adap!$B$17)+(AN100*Weights_Adap!$B$18)+(AO100*Weights_Adap!$B$19)+(AP100*Weights_Adap!$B$20)+(AV100*Weights_Adap!$B$21)</f>
        <v>0.49547048130533794</v>
      </c>
      <c r="AX100" s="52">
        <f t="shared" si="62"/>
        <v>0.7213435205545059</v>
      </c>
      <c r="AY100">
        <f>(AR100*Weights_Adap!$C$2)+(AS100*Weights_Adap!$C$3)+(AT100*Weights_Adap!$C$4)+(AA100*Weights_Adap!$C$5)+(Adaptive!AB100*Weights_Adap!$C$6)+(AC100*Weights_Adap!$C$7)+(AD100*Weights_Adap!$C$8)+(AE100*Weights_Adap!$C$9)+(AF100*Weights_Adap!$C$10)+(AU100*Weights_Adap!$C$11)+(AH100*Weights_Adap!$C$12)+(AI100*Weights_Adap!$C$13)+(AJ100*Weights_Adap!$C$14)+(AK100*Weights_Adap!$C$15)+(AL100*Weights_Adap!$C$16)+(AM100*Weights_Adap!$C$17)+(AN100*Weights_Adap!$C$18)+(AO100*Weights_Adap!$C$19)+(AP100*Weights_Adap!$C$20)+(AV100*Weights_Adap!$C$21)</f>
        <v>0.51900553455241072</v>
      </c>
      <c r="AZ100" s="52">
        <f t="shared" si="63"/>
        <v>0.72190688420339399</v>
      </c>
    </row>
    <row r="101" spans="1:52">
      <c r="A101" t="s">
        <v>173</v>
      </c>
      <c r="B101" t="s">
        <v>2142</v>
      </c>
      <c r="C101">
        <f>C100</f>
        <v>23.733856555942445</v>
      </c>
      <c r="D101">
        <f>D100</f>
        <v>8.7400283719302134</v>
      </c>
      <c r="E101">
        <f>E100</f>
        <v>7.6641058236150261</v>
      </c>
      <c r="F101">
        <f>VLOOKUP(A101,'2.4'!$B$23:$E$168,4,FALSE)</f>
        <v>0</v>
      </c>
      <c r="G101" s="111">
        <f t="shared" si="38"/>
        <v>0</v>
      </c>
      <c r="H101">
        <f>VLOOKUP(A101,'2.5'!$B$23:$D$168,3,FALSE)</f>
        <v>0</v>
      </c>
      <c r="I101">
        <f>VLOOKUP(A101,'2.6'!$B$23:$D$168,3,FALSE)</f>
        <v>0</v>
      </c>
      <c r="J101" s="111">
        <f>VLOOKUP(A101,'2.7'!$B$23:$D$168,3,FALSE)</f>
        <v>0</v>
      </c>
      <c r="K101">
        <f>VLOOKUP(A101,'2.8'!$B$23:$D$168,3,FALSE)</f>
        <v>0</v>
      </c>
      <c r="L101">
        <f>VLOOKUP(A101,'2.9'!$B$23:$F$168,5,FALSE)</f>
        <v>0</v>
      </c>
      <c r="M101">
        <f>VLOOKUP(A101,'2.10'!$B$23:$H$168,7,FALSE)</f>
        <v>0.1</v>
      </c>
      <c r="N101">
        <f>VLOOKUP(A101,'2.11'!$B$23:$H$168,7,FALSE)</f>
        <v>0</v>
      </c>
      <c r="O101">
        <f>VLOOKUP(A101,'2.12'!$B$23:$D$168,3,FALSE)</f>
        <v>0</v>
      </c>
      <c r="P101">
        <f>VLOOKUP(A101,'2.13'!B122:D267,3,FALSE)</f>
        <v>0</v>
      </c>
      <c r="Q101">
        <f t="shared" ref="Q101:W101" si="70">Q100</f>
        <v>96.844083347150828</v>
      </c>
      <c r="R101">
        <f t="shared" si="70"/>
        <v>59.453932460067428</v>
      </c>
      <c r="S101">
        <f t="shared" si="70"/>
        <v>93.569336207373027</v>
      </c>
      <c r="T101">
        <f t="shared" si="70"/>
        <v>33.03487536616371</v>
      </c>
      <c r="U101">
        <f t="shared" si="70"/>
        <v>20.482138580298091</v>
      </c>
      <c r="V101">
        <f t="shared" si="70"/>
        <v>24.280108329188081</v>
      </c>
      <c r="W101">
        <f t="shared" si="70"/>
        <v>0.63284143038744267</v>
      </c>
      <c r="X101">
        <f t="shared" si="39"/>
        <v>0.38103495359976447</v>
      </c>
      <c r="Y101">
        <f t="shared" si="40"/>
        <v>6.0825426462689375E-2</v>
      </c>
      <c r="Z101">
        <f t="shared" si="41"/>
        <v>8.5804153820527349E-2</v>
      </c>
      <c r="AA101">
        <f t="shared" si="42"/>
        <v>0</v>
      </c>
      <c r="AB101">
        <f t="shared" si="43"/>
        <v>0</v>
      </c>
      <c r="AC101">
        <f t="shared" si="44"/>
        <v>0</v>
      </c>
      <c r="AD101">
        <f t="shared" si="45"/>
        <v>0</v>
      </c>
      <c r="AE101">
        <f t="shared" si="46"/>
        <v>0</v>
      </c>
      <c r="AF101">
        <f t="shared" si="47"/>
        <v>0</v>
      </c>
      <c r="AG101">
        <f t="shared" si="48"/>
        <v>1.8181818181818182E-3</v>
      </c>
      <c r="AH101">
        <f t="shared" si="49"/>
        <v>0</v>
      </c>
      <c r="AI101">
        <f t="shared" si="50"/>
        <v>0</v>
      </c>
      <c r="AJ101">
        <f t="shared" si="51"/>
        <v>0</v>
      </c>
      <c r="AK101">
        <f t="shared" si="52"/>
        <v>0.96786652536435891</v>
      </c>
      <c r="AL101">
        <f t="shared" si="53"/>
        <v>0.75077966025775622</v>
      </c>
      <c r="AM101">
        <f t="shared" si="54"/>
        <v>0.75228510282384276</v>
      </c>
      <c r="AN101">
        <f t="shared" si="55"/>
        <v>0.39491154346113305</v>
      </c>
      <c r="AO101">
        <f t="shared" si="56"/>
        <v>0.28830332797572811</v>
      </c>
      <c r="AP101">
        <f t="shared" si="57"/>
        <v>0.27194174927876696</v>
      </c>
      <c r="AQ101">
        <f t="shared" si="58"/>
        <v>0.55203865171400868</v>
      </c>
      <c r="AR101">
        <f t="shared" si="59"/>
        <v>0.61896504640023553</v>
      </c>
      <c r="AS101">
        <f t="shared" si="59"/>
        <v>0.9391745735373106</v>
      </c>
      <c r="AT101">
        <f t="shared" si="59"/>
        <v>0.91419584617947269</v>
      </c>
      <c r="AU101">
        <f t="shared" si="60"/>
        <v>0.99818181818181817</v>
      </c>
      <c r="AV101">
        <f t="shared" si="61"/>
        <v>0.44796134828599132</v>
      </c>
      <c r="AW101">
        <f>(AR101*Weights_Adap!$B$2)+(AS101*Weights_Adap!$B$3)+(AT101*Weights_Adap!$B$4)+(AA101*Weights_Adap!$B$5)+(Adaptive!AB101*Weights_Adap!$B$6)+(AC101*Weights_Adap!$B$7)+(AD101*Weights_Adap!$B$8)+(AE101*Weights_Adap!$B$9)+(AF101*Weights_Adap!$B$10)+(AU101*Weights_Adap!$B$11)+(AH101*Weights_Adap!$B$12)+(AI101*Weights_Adap!$B$13)+(AJ101*Weights_Adap!$B$14)+(AK101*Weights_Adap!$B$15)+(AL101*Weights_Adap!$B$16)+(AM101*Weights_Adap!$B$17)+(AN101*Weights_Adap!$B$18)+(AO101*Weights_Adap!$B$19)+(AP101*Weights_Adap!$B$20)+(AV101*Weights_Adap!$B$21)</f>
        <v>0.4086758562842922</v>
      </c>
      <c r="AX101" s="52">
        <f t="shared" si="62"/>
        <v>0.48480242544767305</v>
      </c>
      <c r="AY101">
        <f>(AR101*Weights_Adap!$C$2)+(AS101*Weights_Adap!$C$3)+(AT101*Weights_Adap!$C$4)+(AA101*Weights_Adap!$C$5)+(Adaptive!AB101*Weights_Adap!$C$6)+(AC101*Weights_Adap!$C$7)+(AD101*Weights_Adap!$C$8)+(AE101*Weights_Adap!$C$9)+(AF101*Weights_Adap!$C$10)+(AU101*Weights_Adap!$C$11)+(AH101*Weights_Adap!$C$12)+(AI101*Weights_Adap!$C$13)+(AJ101*Weights_Adap!$C$14)+(AK101*Weights_Adap!$C$15)+(AL101*Weights_Adap!$C$16)+(AM101*Weights_Adap!$C$17)+(AN101*Weights_Adap!$C$18)+(AO101*Weights_Adap!$C$19)+(AP101*Weights_Adap!$C$20)+(AV101*Weights_Adap!$C$21)</f>
        <v>0.42171155973043195</v>
      </c>
      <c r="AZ101" s="52">
        <f t="shared" si="63"/>
        <v>0.48543457929909939</v>
      </c>
    </row>
    <row r="102" spans="1:52">
      <c r="A102" t="s">
        <v>58</v>
      </c>
      <c r="B102" t="s">
        <v>2143</v>
      </c>
      <c r="C102">
        <f>VLOOKUP(A102,'2.1'!$B$23:$J$144,9,FALSE)</f>
        <v>25.814031851878127</v>
      </c>
      <c r="D102">
        <f>VLOOKUP(A102,'2.2'!$B$23:$J$144,9,FALSE)</f>
        <v>3.1745468733373534</v>
      </c>
      <c r="E102">
        <f>VLOOKUP(A102,'2.3'!$B$23:$J$144,9,FALSE)</f>
        <v>14.993083389493847</v>
      </c>
      <c r="F102" t="str">
        <f>VLOOKUP(A102,'2.4'!$B$23:$E$168,4,FALSE)</f>
        <v>&lt;1%</v>
      </c>
      <c r="G102" s="111">
        <f t="shared" si="38"/>
        <v>0.5</v>
      </c>
      <c r="H102">
        <f>VLOOKUP(A102,'2.5'!$B$23:$D$168,3,FALSE)</f>
        <v>1</v>
      </c>
      <c r="I102">
        <f>VLOOKUP(A102,'2.6'!$B$23:$D$168,3,FALSE)</f>
        <v>0</v>
      </c>
      <c r="J102" s="111">
        <f>VLOOKUP(A102,'2.7'!$B$23:$D$168,3,FALSE)</f>
        <v>0</v>
      </c>
      <c r="K102">
        <f>VLOOKUP(A102,'2.8'!$B$23:$D$168,3,FALSE)</f>
        <v>0</v>
      </c>
      <c r="L102">
        <f>VLOOKUP(A102,'2.9'!$B$23:$F$168,5,FALSE)</f>
        <v>48</v>
      </c>
      <c r="M102">
        <f>VLOOKUP(A102,'2.10'!$B$23:$H$168,7,FALSE)</f>
        <v>0.1</v>
      </c>
      <c r="N102">
        <f>VLOOKUP(A102,'2.11'!$B$23:$H$168,7,FALSE)</f>
        <v>0</v>
      </c>
      <c r="O102">
        <f>VLOOKUP(A102,'2.12'!$B$23:$D$168,3,FALSE)</f>
        <v>33.700000000000003</v>
      </c>
      <c r="P102">
        <f>VLOOKUP(A102,'2.13'!B123:D268,3,FALSE)</f>
        <v>0</v>
      </c>
      <c r="Q102">
        <f>VLOOKUP(A102,'2.14'!$B$23:$J$144,9,FALSE)</f>
        <v>97.79289185258753</v>
      </c>
      <c r="R102">
        <f>VLOOKUP(A102,'2.15'!$B$23:$J$144,9,FALSE)</f>
        <v>71.16837512857802</v>
      </c>
      <c r="S102">
        <f>VLOOKUP(A102,'2.16'!$B$23:$J$144,9,FALSE)</f>
        <v>93.650906253325289</v>
      </c>
      <c r="T102">
        <f>VLOOKUP(A102,'2.17'!$B$23:$J$144,9,FALSE)</f>
        <v>43.477990990671444</v>
      </c>
      <c r="U102">
        <f>VLOOKUP(A102,'2.18'!$B$23:$J$144,9,FALSE)</f>
        <v>41.496116057177311</v>
      </c>
      <c r="V102">
        <f>VLOOKUP(A102,'2.19'!$B$23:$J$144,9,FALSE)</f>
        <v>33.450679246621497</v>
      </c>
      <c r="W102">
        <f>VLOOKUP(A102,'2.20'!$B$23:$J$144,9,FALSE)</f>
        <v>0.41410988543255417</v>
      </c>
      <c r="X102">
        <f t="shared" si="39"/>
        <v>0.46404432161292392</v>
      </c>
      <c r="Y102">
        <f t="shared" si="40"/>
        <v>2.2092968029335761E-2</v>
      </c>
      <c r="Z102">
        <f t="shared" si="41"/>
        <v>0.23194169205727772</v>
      </c>
      <c r="AA102">
        <f t="shared" si="42"/>
        <v>0.5</v>
      </c>
      <c r="AB102">
        <f t="shared" si="43"/>
        <v>1</v>
      </c>
      <c r="AC102">
        <f t="shared" si="44"/>
        <v>0</v>
      </c>
      <c r="AD102">
        <f t="shared" si="45"/>
        <v>0</v>
      </c>
      <c r="AE102">
        <f t="shared" si="46"/>
        <v>0</v>
      </c>
      <c r="AF102">
        <f t="shared" si="47"/>
        <v>0.56470588235294117</v>
      </c>
      <c r="AG102">
        <f t="shared" si="48"/>
        <v>1.8181818181818182E-3</v>
      </c>
      <c r="AH102">
        <f t="shared" si="49"/>
        <v>0</v>
      </c>
      <c r="AI102">
        <f t="shared" si="50"/>
        <v>0.6039426523297492</v>
      </c>
      <c r="AJ102">
        <f t="shared" si="51"/>
        <v>0</v>
      </c>
      <c r="AK102">
        <f t="shared" si="52"/>
        <v>0.97865215878727529</v>
      </c>
      <c r="AL102">
        <f t="shared" si="53"/>
        <v>0.9219415829836618</v>
      </c>
      <c r="AM102">
        <f t="shared" si="54"/>
        <v>0.75638635415007593</v>
      </c>
      <c r="AN102">
        <f t="shared" si="55"/>
        <v>0.52268568484713274</v>
      </c>
      <c r="AO102">
        <f t="shared" si="56"/>
        <v>0.69817634203237844</v>
      </c>
      <c r="AP102">
        <f t="shared" si="57"/>
        <v>0.38332319814666327</v>
      </c>
      <c r="AQ102">
        <f t="shared" si="58"/>
        <v>0.29177385497324232</v>
      </c>
      <c r="AR102">
        <f t="shared" si="59"/>
        <v>0.53595567838707603</v>
      </c>
      <c r="AS102">
        <f t="shared" si="59"/>
        <v>0.9779070319706642</v>
      </c>
      <c r="AT102">
        <f t="shared" si="59"/>
        <v>0.76805830794272234</v>
      </c>
      <c r="AU102">
        <f t="shared" si="60"/>
        <v>0.99818181818181817</v>
      </c>
      <c r="AV102">
        <f t="shared" si="61"/>
        <v>0.70822614502675774</v>
      </c>
      <c r="AW102">
        <f>(AR102*Weights_Adap!$B$2)+(AS102*Weights_Adap!$B$3)+(AT102*Weights_Adap!$B$4)+(AA102*Weights_Adap!$B$5)+(Adaptive!AB102*Weights_Adap!$B$6)+(AC102*Weights_Adap!$B$7)+(AD102*Weights_Adap!$B$8)+(AE102*Weights_Adap!$B$9)+(AF102*Weights_Adap!$B$10)+(AU102*Weights_Adap!$B$11)+(AH102*Weights_Adap!$B$12)+(AI102*Weights_Adap!$B$13)+(AJ102*Weights_Adap!$B$14)+(AK102*Weights_Adap!$B$15)+(AL102*Weights_Adap!$B$16)+(AM102*Weights_Adap!$B$17)+(AN102*Weights_Adap!$B$18)+(AO102*Weights_Adap!$B$19)+(AP102*Weights_Adap!$B$20)+(AV102*Weights_Adap!$B$21)</f>
        <v>0.59771861130673554</v>
      </c>
      <c r="AX102" s="52">
        <f t="shared" si="62"/>
        <v>1</v>
      </c>
      <c r="AY102">
        <f>(AR102*Weights_Adap!$C$2)+(AS102*Weights_Adap!$C$3)+(AT102*Weights_Adap!$C$4)+(AA102*Weights_Adap!$C$5)+(Adaptive!AB102*Weights_Adap!$C$6)+(AC102*Weights_Adap!$C$7)+(AD102*Weights_Adap!$C$8)+(AE102*Weights_Adap!$C$9)+(AF102*Weights_Adap!$C$10)+(AU102*Weights_Adap!$C$11)+(AH102*Weights_Adap!$C$12)+(AI102*Weights_Adap!$C$13)+(AJ102*Weights_Adap!$C$14)+(AK102*Weights_Adap!$C$15)+(AL102*Weights_Adap!$C$16)+(AM102*Weights_Adap!$C$17)+(AN102*Weights_Adap!$C$18)+(AO102*Weights_Adap!$C$19)+(AP102*Weights_Adap!$C$20)+(AV102*Weights_Adap!$C$21)</f>
        <v>0.6334239423123853</v>
      </c>
      <c r="AZ102" s="52">
        <f t="shared" si="63"/>
        <v>1</v>
      </c>
    </row>
    <row r="103" spans="1:52">
      <c r="A103" t="s">
        <v>171</v>
      </c>
      <c r="B103" t="s">
        <v>2143</v>
      </c>
      <c r="C103">
        <f>C102</f>
        <v>25.814031851878127</v>
      </c>
      <c r="D103">
        <f>D102</f>
        <v>3.1745468733373534</v>
      </c>
      <c r="E103">
        <f>E102</f>
        <v>14.993083389493847</v>
      </c>
      <c r="F103">
        <f>VLOOKUP(A103,'2.4'!$B$23:$E$168,4,FALSE)</f>
        <v>0</v>
      </c>
      <c r="G103" s="111">
        <f t="shared" si="38"/>
        <v>0</v>
      </c>
      <c r="H103">
        <f>VLOOKUP(A103,'2.5'!$B$23:$D$168,3,FALSE)</f>
        <v>0</v>
      </c>
      <c r="I103">
        <f>VLOOKUP(A103,'2.6'!$B$23:$D$168,3,FALSE)</f>
        <v>0</v>
      </c>
      <c r="J103" s="111">
        <f>VLOOKUP(A103,'2.7'!$B$23:$D$168,3,FALSE)</f>
        <v>0</v>
      </c>
      <c r="K103">
        <f>VLOOKUP(A103,'2.8'!$B$23:$D$168,3,FALSE)</f>
        <v>0</v>
      </c>
      <c r="L103">
        <f>VLOOKUP(A103,'2.9'!$B$23:$F$168,5,FALSE)</f>
        <v>0</v>
      </c>
      <c r="M103">
        <f>VLOOKUP(A103,'2.10'!$B$23:$H$168,7,FALSE)</f>
        <v>0.1</v>
      </c>
      <c r="N103">
        <f>VLOOKUP(A103,'2.11'!$B$23:$H$168,7,FALSE)</f>
        <v>0</v>
      </c>
      <c r="O103">
        <f>VLOOKUP(A103,'2.12'!$B$23:$D$168,3,FALSE)</f>
        <v>0</v>
      </c>
      <c r="P103">
        <f>VLOOKUP(A103,'2.13'!B124:D269,3,FALSE)</f>
        <v>0</v>
      </c>
      <c r="Q103">
        <f t="shared" ref="Q103:W103" si="71">Q102</f>
        <v>97.79289185258753</v>
      </c>
      <c r="R103">
        <f t="shared" si="71"/>
        <v>71.16837512857802</v>
      </c>
      <c r="S103">
        <f t="shared" si="71"/>
        <v>93.650906253325289</v>
      </c>
      <c r="T103">
        <f t="shared" si="71"/>
        <v>43.477990990671444</v>
      </c>
      <c r="U103">
        <f t="shared" si="71"/>
        <v>41.496116057177311</v>
      </c>
      <c r="V103">
        <f t="shared" si="71"/>
        <v>33.450679246621497</v>
      </c>
      <c r="W103">
        <f t="shared" si="71"/>
        <v>0.41410988543255417</v>
      </c>
      <c r="X103">
        <f t="shared" si="39"/>
        <v>0.46404432161292392</v>
      </c>
      <c r="Y103">
        <f t="shared" si="40"/>
        <v>2.2092968029335761E-2</v>
      </c>
      <c r="Z103">
        <f t="shared" si="41"/>
        <v>0.23194169205727772</v>
      </c>
      <c r="AA103">
        <f t="shared" si="42"/>
        <v>0</v>
      </c>
      <c r="AB103">
        <f t="shared" si="43"/>
        <v>0</v>
      </c>
      <c r="AC103">
        <f t="shared" si="44"/>
        <v>0</v>
      </c>
      <c r="AD103">
        <f t="shared" si="45"/>
        <v>0</v>
      </c>
      <c r="AE103">
        <f t="shared" si="46"/>
        <v>0</v>
      </c>
      <c r="AF103">
        <f t="shared" si="47"/>
        <v>0</v>
      </c>
      <c r="AG103">
        <f t="shared" si="48"/>
        <v>1.8181818181818182E-3</v>
      </c>
      <c r="AH103">
        <f t="shared" si="49"/>
        <v>0</v>
      </c>
      <c r="AI103">
        <f t="shared" si="50"/>
        <v>0</v>
      </c>
      <c r="AJ103">
        <f t="shared" si="51"/>
        <v>0</v>
      </c>
      <c r="AK103">
        <f t="shared" si="52"/>
        <v>0.97865215878727529</v>
      </c>
      <c r="AL103">
        <f t="shared" si="53"/>
        <v>0.9219415829836618</v>
      </c>
      <c r="AM103">
        <f t="shared" si="54"/>
        <v>0.75638635415007593</v>
      </c>
      <c r="AN103">
        <f t="shared" si="55"/>
        <v>0.52268568484713274</v>
      </c>
      <c r="AO103">
        <f t="shared" si="56"/>
        <v>0.69817634203237844</v>
      </c>
      <c r="AP103">
        <f t="shared" si="57"/>
        <v>0.38332319814666327</v>
      </c>
      <c r="AQ103">
        <f t="shared" si="58"/>
        <v>0.29177385497324232</v>
      </c>
      <c r="AR103">
        <f t="shared" si="59"/>
        <v>0.53595567838707603</v>
      </c>
      <c r="AS103">
        <f t="shared" si="59"/>
        <v>0.9779070319706642</v>
      </c>
      <c r="AT103">
        <f t="shared" si="59"/>
        <v>0.76805830794272234</v>
      </c>
      <c r="AU103">
        <f t="shared" si="60"/>
        <v>0.99818181818181817</v>
      </c>
      <c r="AV103">
        <f t="shared" si="61"/>
        <v>0.70822614502675774</v>
      </c>
      <c r="AW103">
        <f>(AR103*Weights_Adap!$B$2)+(AS103*Weights_Adap!$B$3)+(AT103*Weights_Adap!$B$4)+(AA103*Weights_Adap!$B$5)+(Adaptive!AB103*Weights_Adap!$B$6)+(AC103*Weights_Adap!$B$7)+(AD103*Weights_Adap!$B$8)+(AE103*Weights_Adap!$B$9)+(AF103*Weights_Adap!$B$10)+(AU103*Weights_Adap!$B$11)+(AH103*Weights_Adap!$B$12)+(AI103*Weights_Adap!$B$13)+(AJ103*Weights_Adap!$B$14)+(AK103*Weights_Adap!$B$15)+(AL103*Weights_Adap!$B$16)+(AM103*Weights_Adap!$B$17)+(AN103*Weights_Adap!$B$18)+(AO103*Weights_Adap!$B$19)+(AP103*Weights_Adap!$B$20)+(AV103*Weights_Adap!$B$21)</f>
        <v>0.43796315191713148</v>
      </c>
      <c r="AX103" s="52">
        <f t="shared" si="62"/>
        <v>0.56461899219969902</v>
      </c>
      <c r="AY103">
        <f>(AR103*Weights_Adap!$C$2)+(AS103*Weights_Adap!$C$3)+(AT103*Weights_Adap!$C$4)+(AA103*Weights_Adap!$C$5)+(Adaptive!AB103*Weights_Adap!$C$6)+(AC103*Weights_Adap!$C$7)+(AD103*Weights_Adap!$C$8)+(AE103*Weights_Adap!$C$9)+(AF103*Weights_Adap!$C$10)+(AU103*Weights_Adap!$C$11)+(AH103*Weights_Adap!$C$12)+(AI103*Weights_Adap!$C$13)+(AJ103*Weights_Adap!$C$14)+(AK103*Weights_Adap!$C$15)+(AL103*Weights_Adap!$C$16)+(AM103*Weights_Adap!$C$17)+(AN103*Weights_Adap!$C$18)+(AO103*Weights_Adap!$C$19)+(AP103*Weights_Adap!$C$20)+(AV103*Weights_Adap!$C$21)</f>
        <v>0.45434322573855496</v>
      </c>
      <c r="AZ103" s="52">
        <f t="shared" si="63"/>
        <v>0.56474560845508792</v>
      </c>
    </row>
    <row r="104" spans="1:52">
      <c r="A104" t="s">
        <v>137</v>
      </c>
      <c r="B104" t="s">
        <v>2144</v>
      </c>
      <c r="C104">
        <f>VLOOKUP(A104,'2.1'!$B$23:$J$144,9,FALSE)</f>
        <v>22.459798994974875</v>
      </c>
      <c r="D104">
        <f>VLOOKUP(A104,'2.2'!$B$23:$J$144,9,FALSE)</f>
        <v>23.841708542713569</v>
      </c>
      <c r="E104">
        <f>VLOOKUP(A104,'2.3'!$B$23:$J$144,9,FALSE)</f>
        <v>27.344221105527637</v>
      </c>
      <c r="F104" t="str">
        <f>VLOOKUP(A104,'2.4'!$B$23:$E$168,4,FALSE)</f>
        <v>&lt;1%</v>
      </c>
      <c r="G104" s="111">
        <f t="shared" si="38"/>
        <v>0.5</v>
      </c>
      <c r="H104">
        <f>VLOOKUP(A104,'2.5'!$B$23:$D$168,3,FALSE)</f>
        <v>0</v>
      </c>
      <c r="I104">
        <f>VLOOKUP(A104,'2.6'!$B$23:$D$168,3,FALSE)</f>
        <v>0</v>
      </c>
      <c r="J104" s="111">
        <f>VLOOKUP(A104,'2.7'!$B$23:$D$168,3,FALSE)</f>
        <v>0</v>
      </c>
      <c r="K104">
        <f>VLOOKUP(A104,'2.8'!$B$23:$D$168,3,FALSE)</f>
        <v>0</v>
      </c>
      <c r="L104">
        <f>VLOOKUP(A104,'2.9'!$B$23:$F$168,5,FALSE)</f>
        <v>15</v>
      </c>
      <c r="M104">
        <f>VLOOKUP(A104,'2.10'!$B$23:$H$168,7,FALSE)</f>
        <v>12</v>
      </c>
      <c r="N104">
        <f>VLOOKUP(A104,'2.11'!$B$23:$H$168,7,FALSE)</f>
        <v>0</v>
      </c>
      <c r="O104">
        <f>VLOOKUP(A104,'2.12'!$B$23:$D$168,3,FALSE)</f>
        <v>24.8</v>
      </c>
      <c r="P104">
        <f>VLOOKUP(A104,'2.13'!B125:D270,3,FALSE)</f>
        <v>0</v>
      </c>
      <c r="Q104">
        <f>VLOOKUP(A104,'2.14'!$B$23:$J$144,9,FALSE)</f>
        <v>94.223618090452263</v>
      </c>
      <c r="R104">
        <f>VLOOKUP(A104,'2.15'!$B$23:$J$144,9,FALSE)</f>
        <v>69.336683417085425</v>
      </c>
      <c r="S104">
        <f>VLOOKUP(A104,'2.16'!$B$23:$J$144,9,FALSE)</f>
        <v>97.673366834170849</v>
      </c>
      <c r="T104">
        <f>VLOOKUP(A104,'2.17'!$B$23:$J$144,9,FALSE)</f>
        <v>5.4798994974874375</v>
      </c>
      <c r="U104">
        <f>VLOOKUP(A104,'2.18'!$B$23:$J$144,9,FALSE)</f>
        <v>25.2964824120603</v>
      </c>
      <c r="V104">
        <f>VLOOKUP(A104,'2.19'!$B$23:$J$144,9,FALSE)</f>
        <v>10.444723618090453</v>
      </c>
      <c r="W104">
        <f>VLOOKUP(A104,'2.20'!$B$23:$J$144,9,FALSE)</f>
        <v>0.21608040201005024</v>
      </c>
      <c r="X104">
        <f t="shared" si="39"/>
        <v>0.33019370327103476</v>
      </c>
      <c r="Y104">
        <f t="shared" si="40"/>
        <v>0.16592418559728636</v>
      </c>
      <c r="Z104">
        <f t="shared" si="41"/>
        <v>0.47821954514384579</v>
      </c>
      <c r="AA104">
        <f t="shared" si="42"/>
        <v>0.5</v>
      </c>
      <c r="AB104">
        <f t="shared" si="43"/>
        <v>0</v>
      </c>
      <c r="AC104">
        <f t="shared" si="44"/>
        <v>0</v>
      </c>
      <c r="AD104">
        <f t="shared" si="45"/>
        <v>0</v>
      </c>
      <c r="AE104">
        <f t="shared" si="46"/>
        <v>0</v>
      </c>
      <c r="AF104">
        <f t="shared" si="47"/>
        <v>0.17647058823529413</v>
      </c>
      <c r="AG104">
        <f t="shared" si="48"/>
        <v>0.21818181818181817</v>
      </c>
      <c r="AH104">
        <f t="shared" si="49"/>
        <v>0</v>
      </c>
      <c r="AI104">
        <f t="shared" si="50"/>
        <v>0.44444444444444448</v>
      </c>
      <c r="AJ104">
        <f t="shared" si="51"/>
        <v>0</v>
      </c>
      <c r="AK104">
        <f t="shared" si="52"/>
        <v>0.9380782409062316</v>
      </c>
      <c r="AL104">
        <f t="shared" si="53"/>
        <v>0.89517839125086729</v>
      </c>
      <c r="AM104">
        <f t="shared" si="54"/>
        <v>0.95863120517748168</v>
      </c>
      <c r="AN104">
        <f t="shared" si="55"/>
        <v>5.7769496094591956E-2</v>
      </c>
      <c r="AO104">
        <f t="shared" si="56"/>
        <v>0.38220604673520731</v>
      </c>
      <c r="AP104">
        <f t="shared" si="57"/>
        <v>0.10390366215844196</v>
      </c>
      <c r="AQ104">
        <f t="shared" si="58"/>
        <v>5.6142075102320464E-2</v>
      </c>
      <c r="AR104">
        <f t="shared" si="59"/>
        <v>0.6698062967289653</v>
      </c>
      <c r="AS104">
        <f t="shared" si="59"/>
        <v>0.83407581440271361</v>
      </c>
      <c r="AT104">
        <f t="shared" si="59"/>
        <v>0.52178045485615421</v>
      </c>
      <c r="AU104">
        <f t="shared" si="60"/>
        <v>0.78181818181818186</v>
      </c>
      <c r="AV104">
        <f t="shared" si="61"/>
        <v>0.9438579248976795</v>
      </c>
      <c r="AW104">
        <f>(AR104*Weights_Adap!$B$2)+(AS104*Weights_Adap!$B$3)+(AT104*Weights_Adap!$B$4)+(AA104*Weights_Adap!$B$5)+(Adaptive!AB104*Weights_Adap!$B$6)+(AC104*Weights_Adap!$B$7)+(AD104*Weights_Adap!$B$8)+(AE104*Weights_Adap!$B$9)+(AF104*Weights_Adap!$B$10)+(AU104*Weights_Adap!$B$11)+(AH104*Weights_Adap!$B$12)+(AI104*Weights_Adap!$B$13)+(AJ104*Weights_Adap!$B$14)+(AK104*Weights_Adap!$B$15)+(AL104*Weights_Adap!$B$16)+(AM104*Weights_Adap!$B$17)+(AN104*Weights_Adap!$B$18)+(AO104*Weights_Adap!$B$19)+(AP104*Weights_Adap!$B$20)+(AV104*Weights_Adap!$B$21)</f>
        <v>0.44424317355114917</v>
      </c>
      <c r="AX104" s="52">
        <f t="shared" si="62"/>
        <v>0.58173391370831729</v>
      </c>
      <c r="AY104">
        <f>(AR104*Weights_Adap!$C$2)+(AS104*Weights_Adap!$C$3)+(AT104*Weights_Adap!$C$4)+(AA104*Weights_Adap!$C$5)+(Adaptive!AB104*Weights_Adap!$C$6)+(AC104*Weights_Adap!$C$7)+(AD104*Weights_Adap!$C$8)+(AE104*Weights_Adap!$C$9)+(AF104*Weights_Adap!$C$10)+(AU104*Weights_Adap!$C$11)+(AH104*Weights_Adap!$C$12)+(AI104*Weights_Adap!$C$13)+(AJ104*Weights_Adap!$C$14)+(AK104*Weights_Adap!$C$15)+(AL104*Weights_Adap!$C$16)+(AM104*Weights_Adap!$C$17)+(AN104*Weights_Adap!$C$18)+(AO104*Weights_Adap!$C$19)+(AP104*Weights_Adap!$C$20)+(AV104*Weights_Adap!$C$21)</f>
        <v>0.45159688623020044</v>
      </c>
      <c r="AZ104" s="52">
        <f t="shared" si="63"/>
        <v>0.55807065006451329</v>
      </c>
    </row>
    <row r="105" spans="1:52">
      <c r="A105" t="s">
        <v>99</v>
      </c>
      <c r="B105" t="s">
        <v>2145</v>
      </c>
      <c r="C105">
        <f>VLOOKUP(A105,'2.1'!$B$23:$J$144,9,FALSE)</f>
        <v>28.751647524006778</v>
      </c>
      <c r="D105">
        <f>VLOOKUP(A105,'2.2'!$B$23:$J$144,9,FALSE)</f>
        <v>14.196949726981737</v>
      </c>
      <c r="E105">
        <f>VLOOKUP(A105,'2.3'!$B$23:$J$144,9,FALSE)</f>
        <v>15.965605975020397</v>
      </c>
      <c r="F105" t="str">
        <f>VLOOKUP(A105,'2.4'!$B$23:$E$168,4,FALSE)</f>
        <v>&lt;1%</v>
      </c>
      <c r="G105" s="111">
        <f t="shared" si="38"/>
        <v>0.5</v>
      </c>
      <c r="H105">
        <f>VLOOKUP(A105,'2.5'!$B$23:$D$168,3,FALSE)</f>
        <v>0</v>
      </c>
      <c r="I105">
        <f>VLOOKUP(A105,'2.6'!$B$23:$D$168,3,FALSE)</f>
        <v>0</v>
      </c>
      <c r="J105" s="111">
        <f>VLOOKUP(A105,'2.7'!$B$23:$D$168,3,FALSE)</f>
        <v>0</v>
      </c>
      <c r="K105">
        <f>VLOOKUP(A105,'2.8'!$B$23:$D$168,3,FALSE)</f>
        <v>0</v>
      </c>
      <c r="L105">
        <f>VLOOKUP(A105,'2.9'!$B$23:$F$168,5,FALSE)</f>
        <v>37</v>
      </c>
      <c r="M105">
        <f>VLOOKUP(A105,'2.10'!$B$23:$H$168,7,FALSE)</f>
        <v>12</v>
      </c>
      <c r="N105">
        <f>VLOOKUP(A105,'2.11'!$B$23:$H$168,7,FALSE)</f>
        <v>0</v>
      </c>
      <c r="O105">
        <f>VLOOKUP(A105,'2.12'!$B$23:$D$168,3,FALSE)</f>
        <v>31.8</v>
      </c>
      <c r="P105">
        <f>VLOOKUP(A105,'2.13'!B126:D271,3,FALSE)</f>
        <v>1</v>
      </c>
      <c r="Q105">
        <f>VLOOKUP(A105,'2.14'!$B$23:$J$144,9,FALSE)</f>
        <v>97.219607104751148</v>
      </c>
      <c r="R105">
        <f>VLOOKUP(A105,'2.15'!$B$23:$J$144,9,FALSE)</f>
        <v>71.942509257515852</v>
      </c>
      <c r="S105">
        <f>VLOOKUP(A105,'2.16'!$B$23:$J$144,9,FALSE)</f>
        <v>89.116927132366783</v>
      </c>
      <c r="T105">
        <f>VLOOKUP(A105,'2.17'!$B$23:$J$144,9,FALSE)</f>
        <v>13.32203602585828</v>
      </c>
      <c r="U105">
        <f>VLOOKUP(A105,'2.18'!$B$23:$J$144,9,FALSE)</f>
        <v>19.027176300759429</v>
      </c>
      <c r="V105">
        <f>VLOOKUP(A105,'2.19'!$B$23:$J$144,9,FALSE)</f>
        <v>22.959894558463567</v>
      </c>
      <c r="W105">
        <f>VLOOKUP(A105,'2.20'!$B$23:$J$144,9,FALSE)</f>
        <v>0.7318144731061319</v>
      </c>
      <c r="X105">
        <f t="shared" si="39"/>
        <v>0.58126983663821707</v>
      </c>
      <c r="Y105">
        <f t="shared" si="40"/>
        <v>9.8802370526208716E-2</v>
      </c>
      <c r="Z105">
        <f t="shared" si="41"/>
        <v>0.25133349060639054</v>
      </c>
      <c r="AA105">
        <f t="shared" si="42"/>
        <v>0.5</v>
      </c>
      <c r="AB105">
        <f t="shared" si="43"/>
        <v>0</v>
      </c>
      <c r="AC105">
        <f t="shared" si="44"/>
        <v>0</v>
      </c>
      <c r="AD105">
        <f t="shared" si="45"/>
        <v>0</v>
      </c>
      <c r="AE105">
        <f t="shared" si="46"/>
        <v>0</v>
      </c>
      <c r="AF105">
        <f t="shared" si="47"/>
        <v>0.43529411764705883</v>
      </c>
      <c r="AG105">
        <f t="shared" si="48"/>
        <v>0.21818181818181817</v>
      </c>
      <c r="AH105">
        <f t="shared" si="49"/>
        <v>0</v>
      </c>
      <c r="AI105">
        <f t="shared" si="50"/>
        <v>0.56989247311827962</v>
      </c>
      <c r="AJ105">
        <f t="shared" si="51"/>
        <v>3.7037037037037035E-2</v>
      </c>
      <c r="AK105">
        <f t="shared" si="52"/>
        <v>0.97213531255151531</v>
      </c>
      <c r="AL105">
        <f t="shared" si="53"/>
        <v>0.93325260218502093</v>
      </c>
      <c r="AM105">
        <f t="shared" si="54"/>
        <v>0.52842291897158533</v>
      </c>
      <c r="AN105">
        <f t="shared" si="55"/>
        <v>0.15372000526953963</v>
      </c>
      <c r="AO105">
        <f t="shared" si="56"/>
        <v>0.25992460835877867</v>
      </c>
      <c r="AP105">
        <f t="shared" si="57"/>
        <v>0.25590705264727309</v>
      </c>
      <c r="AQ105">
        <f t="shared" si="58"/>
        <v>0.6698049247557295</v>
      </c>
      <c r="AR105">
        <f t="shared" si="59"/>
        <v>0.41873016336178293</v>
      </c>
      <c r="AS105">
        <f t="shared" si="59"/>
        <v>0.90119762947379134</v>
      </c>
      <c r="AT105">
        <f t="shared" si="59"/>
        <v>0.74866650939360946</v>
      </c>
      <c r="AU105">
        <f t="shared" si="60"/>
        <v>0.78181818181818186</v>
      </c>
      <c r="AV105">
        <f t="shared" si="61"/>
        <v>0.3301950752442705</v>
      </c>
      <c r="AW105">
        <f>(AR105*Weights_Adap!$B$2)+(AS105*Weights_Adap!$B$3)+(AT105*Weights_Adap!$B$4)+(AA105*Weights_Adap!$B$5)+(Adaptive!AB105*Weights_Adap!$B$6)+(AC105*Weights_Adap!$B$7)+(AD105*Weights_Adap!$B$8)+(AE105*Weights_Adap!$B$9)+(AF105*Weights_Adap!$B$10)+(AU105*Weights_Adap!$B$11)+(AH105*Weights_Adap!$B$12)+(AI105*Weights_Adap!$B$13)+(AJ105*Weights_Adap!$B$14)+(AK105*Weights_Adap!$B$15)+(AL105*Weights_Adap!$B$16)+(AM105*Weights_Adap!$B$17)+(AN105*Weights_Adap!$B$18)+(AO105*Weights_Adap!$B$19)+(AP105*Weights_Adap!$B$20)+(AV105*Weights_Adap!$B$21)</f>
        <v>0.43756798388199791</v>
      </c>
      <c r="AX105" s="52">
        <f t="shared" si="62"/>
        <v>0.56354204210331871</v>
      </c>
      <c r="AY105">
        <f>(AR105*Weights_Adap!$C$2)+(AS105*Weights_Adap!$C$3)+(AT105*Weights_Adap!$C$4)+(AA105*Weights_Adap!$C$5)+(Adaptive!AB105*Weights_Adap!$C$6)+(AC105*Weights_Adap!$C$7)+(AD105*Weights_Adap!$C$8)+(AE105*Weights_Adap!$C$9)+(AF105*Weights_Adap!$C$10)+(AU105*Weights_Adap!$C$11)+(AH105*Weights_Adap!$C$12)+(AI105*Weights_Adap!$C$13)+(AJ105*Weights_Adap!$C$14)+(AK105*Weights_Adap!$C$15)+(AL105*Weights_Adap!$C$16)+(AM105*Weights_Adap!$C$17)+(AN105*Weights_Adap!$C$18)+(AO105*Weights_Adap!$C$19)+(AP105*Weights_Adap!$C$20)+(AV105*Weights_Adap!$C$21)</f>
        <v>0.46224257187447476</v>
      </c>
      <c r="AZ105" s="52">
        <f t="shared" si="63"/>
        <v>0.5839449123319792</v>
      </c>
    </row>
    <row r="106" spans="1:52">
      <c r="A106" t="s">
        <v>59</v>
      </c>
      <c r="B106" t="s">
        <v>2146</v>
      </c>
      <c r="C106">
        <f>VLOOKUP(A106,'2.1'!$B$23:$J$144,9,FALSE)</f>
        <v>23.8738330463156</v>
      </c>
      <c r="D106">
        <f>VLOOKUP(A106,'2.2'!$B$23:$J$144,9,FALSE)</f>
        <v>12.915798060364361</v>
      </c>
      <c r="E106">
        <f>VLOOKUP(A106,'2.3'!$B$23:$J$144,9,FALSE)</f>
        <v>15.721018761896129</v>
      </c>
      <c r="F106" t="str">
        <f>VLOOKUP(A106,'2.4'!$B$23:$E$168,4,FALSE)</f>
        <v>&lt;1%</v>
      </c>
      <c r="G106" s="111">
        <f t="shared" si="38"/>
        <v>0.5</v>
      </c>
      <c r="H106">
        <f>VLOOKUP(A106,'2.5'!$B$23:$D$168,3,FALSE)</f>
        <v>0</v>
      </c>
      <c r="I106">
        <f>VLOOKUP(A106,'2.6'!$B$23:$D$168,3,FALSE)</f>
        <v>0</v>
      </c>
      <c r="J106" s="111">
        <f>VLOOKUP(A106,'2.7'!$B$23:$D$168,3,FALSE)</f>
        <v>0</v>
      </c>
      <c r="K106">
        <f>VLOOKUP(A106,'2.8'!$B$23:$D$168,3,FALSE)</f>
        <v>0</v>
      </c>
      <c r="L106">
        <f>VLOOKUP(A106,'2.9'!$B$23:$F$168,5,FALSE)</f>
        <v>15</v>
      </c>
      <c r="M106">
        <f>VLOOKUP(A106,'2.10'!$B$23:$H$168,7,FALSE)</f>
        <v>55</v>
      </c>
      <c r="N106">
        <f>VLOOKUP(A106,'2.11'!$B$23:$H$168,7,FALSE)</f>
        <v>0</v>
      </c>
      <c r="O106">
        <f>VLOOKUP(A106,'2.12'!$B$23:$D$168,3,FALSE)</f>
        <v>10.199999999999999</v>
      </c>
      <c r="P106">
        <f>VLOOKUP(A106,'2.13'!B127:D272,3,FALSE)</f>
        <v>0</v>
      </c>
      <c r="Q106">
        <f>VLOOKUP(A106,'2.14'!$B$23:$J$144,9,FALSE)</f>
        <v>32.507024381401251</v>
      </c>
      <c r="R106">
        <f>VLOOKUP(A106,'2.15'!$B$23:$J$144,9,FALSE)</f>
        <v>14.39771594307985</v>
      </c>
      <c r="S106">
        <f>VLOOKUP(A106,'2.16'!$B$23:$J$144,9,FALSE)</f>
        <v>95.86241276171485</v>
      </c>
      <c r="T106">
        <f>VLOOKUP(A106,'2.17'!$B$23:$J$144,9,FALSE)</f>
        <v>4.8083023656303814</v>
      </c>
      <c r="U106">
        <f>VLOOKUP(A106,'2.18'!$B$23:$J$144,9,FALSE)</f>
        <v>15.721018761896129</v>
      </c>
      <c r="V106">
        <f>VLOOKUP(A106,'2.19'!$B$23:$J$144,9,FALSE)</f>
        <v>8.9730807577268195</v>
      </c>
      <c r="W106">
        <f>VLOOKUP(A106,'2.20'!$B$23:$J$144,9,FALSE)</f>
        <v>0.81573461433880179</v>
      </c>
      <c r="X106">
        <f t="shared" si="39"/>
        <v>0.38662071361973871</v>
      </c>
      <c r="Y106">
        <f t="shared" si="40"/>
        <v>8.9886312915267885E-2</v>
      </c>
      <c r="Z106">
        <f t="shared" si="41"/>
        <v>0.2464564974802857</v>
      </c>
      <c r="AA106">
        <f t="shared" si="42"/>
        <v>0.5</v>
      </c>
      <c r="AB106">
        <f t="shared" si="43"/>
        <v>0</v>
      </c>
      <c r="AC106">
        <f t="shared" si="44"/>
        <v>0</v>
      </c>
      <c r="AD106">
        <f t="shared" si="45"/>
        <v>0</v>
      </c>
      <c r="AE106">
        <f t="shared" si="46"/>
        <v>0</v>
      </c>
      <c r="AF106">
        <f t="shared" si="47"/>
        <v>0.17647058823529413</v>
      </c>
      <c r="AG106">
        <f t="shared" si="48"/>
        <v>1</v>
      </c>
      <c r="AH106">
        <f t="shared" si="49"/>
        <v>0</v>
      </c>
      <c r="AI106">
        <f t="shared" si="50"/>
        <v>0.18279569892473119</v>
      </c>
      <c r="AJ106">
        <f t="shared" si="51"/>
        <v>0</v>
      </c>
      <c r="AK106">
        <f t="shared" si="52"/>
        <v>0.23651143154198026</v>
      </c>
      <c r="AL106" s="52">
        <f t="shared" si="53"/>
        <v>9.2454815616827557E-2</v>
      </c>
      <c r="AM106">
        <f t="shared" si="54"/>
        <v>0.86757844549466423</v>
      </c>
      <c r="AN106">
        <f t="shared" si="55"/>
        <v>4.9552336583406284E-2</v>
      </c>
      <c r="AO106">
        <f t="shared" si="56"/>
        <v>0.19543873190388186</v>
      </c>
      <c r="AP106">
        <f t="shared" si="57"/>
        <v>8.6029778898699213E-2</v>
      </c>
      <c r="AQ106">
        <f t="shared" si="58"/>
        <v>0.7696600165527625</v>
      </c>
      <c r="AR106">
        <f t="shared" si="59"/>
        <v>0.61337928638026129</v>
      </c>
      <c r="AS106">
        <f t="shared" si="59"/>
        <v>0.91011368708473217</v>
      </c>
      <c r="AT106">
        <f t="shared" si="59"/>
        <v>0.75354350251971436</v>
      </c>
      <c r="AU106" s="52">
        <f t="shared" si="60"/>
        <v>0</v>
      </c>
      <c r="AV106">
        <f t="shared" si="61"/>
        <v>0.2303399834472375</v>
      </c>
      <c r="AW106">
        <f>(AR106*Weights_Adap!$B$2)+(AS106*Weights_Adap!$B$3)+(AT106*Weights_Adap!$B$4)+(AA106*Weights_Adap!$B$5)+(Adaptive!AB106*Weights_Adap!$B$6)+(AC106*Weights_Adap!$B$7)+(AD106*Weights_Adap!$B$8)+(AE106*Weights_Adap!$B$9)+(AF106*Weights_Adap!$B$10)+(AU106*Weights_Adap!$B$11)+(AH106*Weights_Adap!$B$12)+(AI106*Weights_Adap!$B$13)+(AJ106*Weights_Adap!$B$14)+(AK106*Weights_Adap!$B$15)+(AL106*Weights_Adap!$B$16)+(AM106*Weights_Adap!$B$17)+(AN106*Weights_Adap!$B$18)+(AO106*Weights_Adap!$B$19)+(AP106*Weights_Adap!$B$20)+(AV106*Weights_Adap!$B$21)</f>
        <v>0.27729804131846597</v>
      </c>
      <c r="AX106" s="52">
        <f t="shared" si="62"/>
        <v>0.12675891506642417</v>
      </c>
      <c r="AY106">
        <f>(AR106*Weights_Adap!$C$2)+(AS106*Weights_Adap!$C$3)+(AT106*Weights_Adap!$C$4)+(AA106*Weights_Adap!$C$5)+(Adaptive!AB106*Weights_Adap!$C$6)+(AC106*Weights_Adap!$C$7)+(AD106*Weights_Adap!$C$8)+(AE106*Weights_Adap!$C$9)+(AF106*Weights_Adap!$C$10)+(AU106*Weights_Adap!$C$11)+(AH106*Weights_Adap!$C$12)+(AI106*Weights_Adap!$C$13)+(AJ106*Weights_Adap!$C$14)+(AK106*Weights_Adap!$C$15)+(AL106*Weights_Adap!$C$16)+(AM106*Weights_Adap!$C$17)+(AN106*Weights_Adap!$C$18)+(AO106*Weights_Adap!$C$19)+(AP106*Weights_Adap!$C$20)+(AV106*Weights_Adap!$C$21)</f>
        <v>0.26886255701853851</v>
      </c>
      <c r="AZ106" s="52">
        <f t="shared" si="63"/>
        <v>0.11393617932377902</v>
      </c>
    </row>
    <row r="107" spans="1:52">
      <c r="A107" t="s">
        <v>60</v>
      </c>
      <c r="B107" t="s">
        <v>2147</v>
      </c>
      <c r="C107">
        <f>VLOOKUP(A107,'2.1'!$B$23:$J$144,9,FALSE)</f>
        <v>26.458421927552479</v>
      </c>
      <c r="D107">
        <f>VLOOKUP(A107,'2.2'!$B$23:$J$144,9,FALSE)</f>
        <v>27.834692851896236</v>
      </c>
      <c r="E107">
        <f>VLOOKUP(A107,'2.3'!$B$23:$J$144,9,FALSE)</f>
        <v>28.155565005605599</v>
      </c>
      <c r="F107" t="str">
        <f>VLOOKUP(A107,'2.4'!$B$23:$E$168,4,FALSE)</f>
        <v>&lt;1%</v>
      </c>
      <c r="G107" s="111">
        <f t="shared" si="38"/>
        <v>0.5</v>
      </c>
      <c r="H107">
        <f>VLOOKUP(A107,'2.5'!$B$23:$D$168,3,FALSE)</f>
        <v>0</v>
      </c>
      <c r="I107">
        <f>VLOOKUP(A107,'2.6'!$B$23:$D$168,3,FALSE)</f>
        <v>0</v>
      </c>
      <c r="J107" s="111">
        <f>VLOOKUP(A107,'2.7'!$B$23:$D$168,3,FALSE)</f>
        <v>0</v>
      </c>
      <c r="K107">
        <f>VLOOKUP(A107,'2.8'!$B$23:$D$168,3,FALSE)</f>
        <v>1</v>
      </c>
      <c r="L107">
        <f>VLOOKUP(A107,'2.9'!$B$23:$F$168,5,FALSE)</f>
        <v>42</v>
      </c>
      <c r="M107">
        <f>VLOOKUP(A107,'2.10'!$B$23:$H$168,7,FALSE)</f>
        <v>25</v>
      </c>
      <c r="N107">
        <f>VLOOKUP(A107,'2.11'!$B$23:$H$168,7,FALSE)</f>
        <v>0</v>
      </c>
      <c r="O107">
        <f>VLOOKUP(A107,'2.12'!$B$23:$D$168,3,FALSE)</f>
        <v>21.5</v>
      </c>
      <c r="P107">
        <f>VLOOKUP(A107,'2.13'!B128:D273,3,FALSE)</f>
        <v>0</v>
      </c>
      <c r="Q107">
        <f>VLOOKUP(A107,'2.14'!$B$23:$J$144,9,FALSE)</f>
        <v>13.959871651138517</v>
      </c>
      <c r="R107">
        <f>VLOOKUP(A107,'2.15'!$B$23:$J$144,9,FALSE)</f>
        <v>52.967100939420888</v>
      </c>
      <c r="S107">
        <f>VLOOKUP(A107,'2.16'!$B$23:$J$144,9,FALSE)</f>
        <v>98.496153400085049</v>
      </c>
      <c r="T107">
        <f>VLOOKUP(A107,'2.17'!$B$23:$J$144,9,FALSE)</f>
        <v>19.480419066764604</v>
      </c>
      <c r="U107">
        <f>VLOOKUP(A107,'2.18'!$B$23:$J$144,9,FALSE)</f>
        <v>28.155565005605599</v>
      </c>
      <c r="V107">
        <f>VLOOKUP(A107,'2.19'!$B$23:$J$144,9,FALSE)</f>
        <v>11.570727181350755</v>
      </c>
      <c r="W107">
        <f>VLOOKUP(A107,'2.20'!$B$23:$J$144,9,FALSE)</f>
        <v>0.24355356245409207</v>
      </c>
      <c r="X107">
        <f t="shared" si="39"/>
        <v>0.48975869916571546</v>
      </c>
      <c r="Y107">
        <f t="shared" si="40"/>
        <v>0.19371299395457828</v>
      </c>
      <c r="Z107">
        <f t="shared" si="41"/>
        <v>0.49439749072425088</v>
      </c>
      <c r="AA107">
        <f t="shared" si="42"/>
        <v>0.5</v>
      </c>
      <c r="AB107">
        <f t="shared" si="43"/>
        <v>0</v>
      </c>
      <c r="AC107">
        <f t="shared" si="44"/>
        <v>0</v>
      </c>
      <c r="AD107">
        <f t="shared" si="45"/>
        <v>0</v>
      </c>
      <c r="AE107">
        <f t="shared" si="46"/>
        <v>1</v>
      </c>
      <c r="AF107">
        <f t="shared" si="47"/>
        <v>0.49411764705882355</v>
      </c>
      <c r="AG107">
        <f t="shared" si="48"/>
        <v>0.45454545454545453</v>
      </c>
      <c r="AH107">
        <f t="shared" si="49"/>
        <v>0</v>
      </c>
      <c r="AI107">
        <f t="shared" si="50"/>
        <v>0.38530465949820791</v>
      </c>
      <c r="AJ107">
        <f t="shared" si="51"/>
        <v>0</v>
      </c>
      <c r="AK107">
        <f t="shared" si="52"/>
        <v>2.5675641979381478E-2</v>
      </c>
      <c r="AL107">
        <f t="shared" si="53"/>
        <v>0.6559993461709881</v>
      </c>
      <c r="AM107">
        <f t="shared" si="54"/>
        <v>1</v>
      </c>
      <c r="AN107">
        <f t="shared" si="55"/>
        <v>0.22906936782292031</v>
      </c>
      <c r="AO107">
        <f t="shared" si="56"/>
        <v>0.43797182460104284</v>
      </c>
      <c r="AP107">
        <f t="shared" si="57"/>
        <v>0.11757957278990859</v>
      </c>
      <c r="AQ107">
        <f t="shared" si="58"/>
        <v>8.883190280993207E-2</v>
      </c>
      <c r="AR107">
        <f t="shared" si="59"/>
        <v>0.51024130083428454</v>
      </c>
      <c r="AS107">
        <f t="shared" si="59"/>
        <v>0.80628700604542169</v>
      </c>
      <c r="AT107">
        <f t="shared" si="59"/>
        <v>0.50560250927574912</v>
      </c>
      <c r="AU107">
        <f t="shared" si="60"/>
        <v>0.54545454545454541</v>
      </c>
      <c r="AV107">
        <f t="shared" si="61"/>
        <v>0.91116809719006797</v>
      </c>
      <c r="AW107">
        <f>(AR107*Weights_Adap!$B$2)+(AS107*Weights_Adap!$B$3)+(AT107*Weights_Adap!$B$4)+(AA107*Weights_Adap!$B$5)+(Adaptive!AB107*Weights_Adap!$B$6)+(AC107*Weights_Adap!$B$7)+(AD107*Weights_Adap!$B$8)+(AE107*Weights_Adap!$B$9)+(AF107*Weights_Adap!$B$10)+(AU107*Weights_Adap!$B$11)+(AH107*Weights_Adap!$B$12)+(AI107*Weights_Adap!$B$13)+(AJ107*Weights_Adap!$B$14)+(AK107*Weights_Adap!$B$15)+(AL107*Weights_Adap!$B$16)+(AM107*Weights_Adap!$B$17)+(AN107*Weights_Adap!$B$18)+(AO107*Weights_Adap!$B$19)+(AP107*Weights_Adap!$B$20)+(AV107*Weights_Adap!$B$21)</f>
        <v>0.37433828356165888</v>
      </c>
      <c r="AX107" s="52">
        <f t="shared" si="62"/>
        <v>0.39122235579298259</v>
      </c>
      <c r="AY107">
        <f>(AR107*Weights_Adap!$C$2)+(AS107*Weights_Adap!$C$3)+(AT107*Weights_Adap!$C$4)+(AA107*Weights_Adap!$C$5)+(Adaptive!AB107*Weights_Adap!$C$6)+(AC107*Weights_Adap!$C$7)+(AD107*Weights_Adap!$C$8)+(AE107*Weights_Adap!$C$9)+(AF107*Weights_Adap!$C$10)+(AU107*Weights_Adap!$C$11)+(AH107*Weights_Adap!$C$12)+(AI107*Weights_Adap!$C$13)+(AJ107*Weights_Adap!$C$14)+(AK107*Weights_Adap!$C$15)+(AL107*Weights_Adap!$C$16)+(AM107*Weights_Adap!$C$17)+(AN107*Weights_Adap!$C$18)+(AO107*Weights_Adap!$C$19)+(AP107*Weights_Adap!$C$20)+(AV107*Weights_Adap!$C$21)</f>
        <v>0.37123404366992407</v>
      </c>
      <c r="AZ107" s="52">
        <f t="shared" si="63"/>
        <v>0.36274934015132665</v>
      </c>
    </row>
    <row r="108" spans="1:52">
      <c r="A108" t="s">
        <v>61</v>
      </c>
      <c r="B108" t="s">
        <v>2148</v>
      </c>
      <c r="C108">
        <f>VLOOKUP(A108,'2.1'!$B$23:$J$144,9,FALSE)</f>
        <v>29.436311850036429</v>
      </c>
      <c r="D108">
        <f>VLOOKUP(A108,'2.2'!$B$23:$J$144,9,FALSE)</f>
        <v>25.457044445916406</v>
      </c>
      <c r="E108">
        <f>VLOOKUP(A108,'2.3'!$B$23:$J$144,9,FALSE)</f>
        <v>15.272901901039942</v>
      </c>
      <c r="F108" t="str">
        <f>VLOOKUP(A108,'2.4'!$B$23:$E$168,4,FALSE)</f>
        <v>&lt;1%</v>
      </c>
      <c r="G108" s="111">
        <f t="shared" si="38"/>
        <v>0.5</v>
      </c>
      <c r="H108">
        <f>VLOOKUP(A108,'2.5'!$B$23:$D$168,3,FALSE)</f>
        <v>0</v>
      </c>
      <c r="I108">
        <f>VLOOKUP(A108,'2.6'!$B$23:$D$168,3,FALSE)</f>
        <v>0</v>
      </c>
      <c r="J108" s="111">
        <f>VLOOKUP(A108,'2.7'!$B$23:$D$168,3,FALSE)</f>
        <v>0</v>
      </c>
      <c r="K108">
        <f>VLOOKUP(A108,'2.8'!$B$23:$D$168,3,FALSE)</f>
        <v>0</v>
      </c>
      <c r="L108">
        <f>VLOOKUP(A108,'2.9'!$B$23:$F$168,5,FALSE)</f>
        <v>21</v>
      </c>
      <c r="M108">
        <f>VLOOKUP(A108,'2.10'!$B$23:$H$168,7,FALSE)</f>
        <v>0.1</v>
      </c>
      <c r="N108">
        <f>VLOOKUP(A108,'2.11'!$B$23:$H$168,7,FALSE)</f>
        <v>0</v>
      </c>
      <c r="O108">
        <f>VLOOKUP(A108,'2.12'!$B$23:$D$168,3,FALSE)</f>
        <v>32</v>
      </c>
      <c r="P108">
        <f>VLOOKUP(A108,'2.13'!B129:D274,3,FALSE)</f>
        <v>15.2</v>
      </c>
      <c r="Q108">
        <f>VLOOKUP(A108,'2.14'!$B$23:$J$144,9,FALSE)</f>
        <v>97.678346691395646</v>
      </c>
      <c r="R108">
        <f>VLOOKUP(A108,'2.15'!$B$23:$J$144,9,FALSE)</f>
        <v>71.613565609061396</v>
      </c>
      <c r="S108">
        <f>VLOOKUP(A108,'2.16'!$B$23:$J$144,9,FALSE)</f>
        <v>86.268795124859238</v>
      </c>
      <c r="T108">
        <f>VLOOKUP(A108,'2.17'!$B$23:$J$144,9,FALSE)</f>
        <v>9.7751208849440285</v>
      </c>
      <c r="U108">
        <f>VLOOKUP(A108,'2.18'!$B$23:$J$144,9,FALSE)</f>
        <v>18.288401669205804</v>
      </c>
      <c r="V108">
        <f>VLOOKUP(A108,'2.19'!$B$23:$J$144,9,FALSE)</f>
        <v>22.749552891302908</v>
      </c>
      <c r="W108">
        <f>VLOOKUP(A108,'2.20'!$B$23:$J$144,9,FALSE)</f>
        <v>0.68059879446247595</v>
      </c>
      <c r="X108">
        <f t="shared" si="39"/>
        <v>0.60859135762537642</v>
      </c>
      <c r="Y108">
        <f t="shared" si="40"/>
        <v>0.1771659677759759</v>
      </c>
      <c r="Z108">
        <f t="shared" si="41"/>
        <v>0.23752118634046354</v>
      </c>
      <c r="AA108">
        <f t="shared" si="42"/>
        <v>0.5</v>
      </c>
      <c r="AB108">
        <f t="shared" si="43"/>
        <v>0</v>
      </c>
      <c r="AC108">
        <f t="shared" si="44"/>
        <v>0</v>
      </c>
      <c r="AD108">
        <f t="shared" si="45"/>
        <v>0</v>
      </c>
      <c r="AE108">
        <f t="shared" si="46"/>
        <v>0</v>
      </c>
      <c r="AF108">
        <f t="shared" si="47"/>
        <v>0.24705882352941178</v>
      </c>
      <c r="AG108">
        <f t="shared" si="48"/>
        <v>1.8181818181818182E-3</v>
      </c>
      <c r="AH108">
        <f t="shared" si="49"/>
        <v>0</v>
      </c>
      <c r="AI108">
        <f t="shared" si="50"/>
        <v>0.57347670250896066</v>
      </c>
      <c r="AJ108">
        <f t="shared" si="51"/>
        <v>0.56296296296296289</v>
      </c>
      <c r="AK108">
        <f t="shared" si="52"/>
        <v>0.97735006030069405</v>
      </c>
      <c r="AL108">
        <f t="shared" si="53"/>
        <v>0.92844634473589061</v>
      </c>
      <c r="AM108">
        <f t="shared" si="54"/>
        <v>0.38522200450950644</v>
      </c>
      <c r="AN108">
        <f t="shared" si="55"/>
        <v>0.11032260807556922</v>
      </c>
      <c r="AO108">
        <f t="shared" si="56"/>
        <v>0.24551497147415569</v>
      </c>
      <c r="AP108">
        <f t="shared" si="57"/>
        <v>0.25335234151133873</v>
      </c>
      <c r="AQ108">
        <f t="shared" si="58"/>
        <v>0.60886429456505153</v>
      </c>
      <c r="AR108">
        <f t="shared" si="59"/>
        <v>0.39140864237462358</v>
      </c>
      <c r="AS108">
        <f t="shared" si="59"/>
        <v>0.82283403222402407</v>
      </c>
      <c r="AT108">
        <f t="shared" si="59"/>
        <v>0.7624788136595364</v>
      </c>
      <c r="AU108">
        <f t="shared" si="60"/>
        <v>0.99818181818181817</v>
      </c>
      <c r="AV108">
        <f t="shared" si="61"/>
        <v>0.39113570543494847</v>
      </c>
      <c r="AW108">
        <f>(AR108*Weights_Adap!$B$2)+(AS108*Weights_Adap!$B$3)+(AT108*Weights_Adap!$B$4)+(AA108*Weights_Adap!$B$5)+(Adaptive!AB108*Weights_Adap!$B$6)+(AC108*Weights_Adap!$B$7)+(AD108*Weights_Adap!$B$8)+(AE108*Weights_Adap!$B$9)+(AF108*Weights_Adap!$B$10)+(AU108*Weights_Adap!$B$11)+(AH108*Weights_Adap!$B$12)+(AI108*Weights_Adap!$B$13)+(AJ108*Weights_Adap!$B$14)+(AK108*Weights_Adap!$B$15)+(AL108*Weights_Adap!$B$16)+(AM108*Weights_Adap!$B$17)+(AN108*Weights_Adap!$B$18)+(AO108*Weights_Adap!$B$19)+(AP108*Weights_Adap!$B$20)+(AV108*Weights_Adap!$B$21)</f>
        <v>0.46182928421332042</v>
      </c>
      <c r="AX108" s="52">
        <f t="shared" si="62"/>
        <v>0.62966128102733354</v>
      </c>
      <c r="AY108">
        <f>(AR108*Weights_Adap!$C$2)+(AS108*Weights_Adap!$C$3)+(AT108*Weights_Adap!$C$4)+(AA108*Weights_Adap!$C$5)+(Adaptive!AB108*Weights_Adap!$C$6)+(AC108*Weights_Adap!$C$7)+(AD108*Weights_Adap!$C$8)+(AE108*Weights_Adap!$C$9)+(AF108*Weights_Adap!$C$10)+(AU108*Weights_Adap!$C$11)+(AH108*Weights_Adap!$C$12)+(AI108*Weights_Adap!$C$13)+(AJ108*Weights_Adap!$C$14)+(AK108*Weights_Adap!$C$15)+(AL108*Weights_Adap!$C$16)+(AM108*Weights_Adap!$C$17)+(AN108*Weights_Adap!$C$18)+(AO108*Weights_Adap!$C$19)+(AP108*Weights_Adap!$C$20)+(AV108*Weights_Adap!$C$21)</f>
        <v>0.45819574041877298</v>
      </c>
      <c r="AZ108" s="52">
        <f t="shared" si="63"/>
        <v>0.57410911763205064</v>
      </c>
    </row>
    <row r="109" spans="1:52">
      <c r="A109" t="s">
        <v>62</v>
      </c>
      <c r="B109" t="s">
        <v>2149</v>
      </c>
      <c r="C109">
        <f>VLOOKUP(A109,'2.1'!$B$23:$J$144,9,FALSE)</f>
        <v>22.538716082064859</v>
      </c>
      <c r="D109">
        <f>VLOOKUP(A109,'2.2'!$B$23:$J$144,9,FALSE)</f>
        <v>13.418266048974189</v>
      </c>
      <c r="E109">
        <f>VLOOKUP(A109,'2.3'!$B$23:$J$144,9,FALSE)</f>
        <v>31.287888815354069</v>
      </c>
      <c r="F109" t="str">
        <f>VLOOKUP(A109,'2.4'!$B$23:$E$168,4,FALSE)</f>
        <v>&lt;1%</v>
      </c>
      <c r="G109" s="111">
        <f t="shared" si="38"/>
        <v>0.5</v>
      </c>
      <c r="H109">
        <f>VLOOKUP(A109,'2.5'!$B$23:$D$168,3,FALSE)</f>
        <v>0</v>
      </c>
      <c r="I109">
        <f>VLOOKUP(A109,'2.6'!$B$23:$D$168,3,FALSE)</f>
        <v>0</v>
      </c>
      <c r="J109" s="111">
        <f>VLOOKUP(A109,'2.7'!$B$23:$D$168,3,FALSE)</f>
        <v>0</v>
      </c>
      <c r="K109">
        <f>VLOOKUP(A109,'2.8'!$B$23:$D$168,3,FALSE)</f>
        <v>0</v>
      </c>
      <c r="L109">
        <f>VLOOKUP(A109,'2.9'!$B$23:$F$168,5,FALSE)</f>
        <v>48</v>
      </c>
      <c r="M109">
        <f>VLOOKUP(A109,'2.10'!$B$23:$H$168,7,FALSE)</f>
        <v>12</v>
      </c>
      <c r="N109">
        <f>VLOOKUP(A109,'2.11'!$B$23:$H$168,7,FALSE)</f>
        <v>0</v>
      </c>
      <c r="O109">
        <f>VLOOKUP(A109,'2.12'!$B$23:$D$168,3,FALSE)</f>
        <v>25.3</v>
      </c>
      <c r="P109">
        <f>VLOOKUP(A109,'2.13'!B130:D275,3,FALSE)</f>
        <v>1</v>
      </c>
      <c r="Q109">
        <f>VLOOKUP(A109,'2.14'!$B$23:$J$144,9,FALSE)</f>
        <v>90.303110522832569</v>
      </c>
      <c r="R109">
        <f>VLOOKUP(A109,'2.15'!$B$23:$J$144,9,FALSE)</f>
        <v>69.116479152878881</v>
      </c>
      <c r="S109">
        <f>VLOOKUP(A109,'2.16'!$B$23:$J$144,9,FALSE)</f>
        <v>91.65585704831237</v>
      </c>
      <c r="T109">
        <f>VLOOKUP(A109,'2.17'!$B$23:$J$144,9,FALSE)</f>
        <v>10.799470549305095</v>
      </c>
      <c r="U109">
        <f>VLOOKUP(A109,'2.18'!$B$23:$J$144,9,FALSE)</f>
        <v>15.601588352084711</v>
      </c>
      <c r="V109">
        <f>VLOOKUP(A109,'2.19'!$B$23:$J$144,9,FALSE)</f>
        <v>14.612177365982792</v>
      </c>
      <c r="W109">
        <f>VLOOKUP(A109,'2.20'!$B$23:$J$144,9,FALSE)</f>
        <v>0.64262078093977504</v>
      </c>
      <c r="X109">
        <f t="shared" si="39"/>
        <v>0.33334288860054923</v>
      </c>
      <c r="Y109">
        <f t="shared" si="40"/>
        <v>9.3383192832637407E-2</v>
      </c>
      <c r="Z109">
        <f t="shared" si="41"/>
        <v>0.55685505542578939</v>
      </c>
      <c r="AA109">
        <f t="shared" si="42"/>
        <v>0.5</v>
      </c>
      <c r="AB109">
        <f t="shared" si="43"/>
        <v>0</v>
      </c>
      <c r="AC109">
        <f t="shared" si="44"/>
        <v>0</v>
      </c>
      <c r="AD109">
        <f t="shared" si="45"/>
        <v>0</v>
      </c>
      <c r="AE109">
        <f t="shared" si="46"/>
        <v>0</v>
      </c>
      <c r="AF109">
        <f t="shared" si="47"/>
        <v>0.56470588235294117</v>
      </c>
      <c r="AG109">
        <f t="shared" si="48"/>
        <v>0.21818181818181817</v>
      </c>
      <c r="AH109">
        <f t="shared" si="49"/>
        <v>0</v>
      </c>
      <c r="AI109">
        <f t="shared" si="50"/>
        <v>0.45340501792114701</v>
      </c>
      <c r="AJ109">
        <f t="shared" si="51"/>
        <v>3.7037037037037035E-2</v>
      </c>
      <c r="AK109">
        <f t="shared" si="52"/>
        <v>0.89351165321881065</v>
      </c>
      <c r="AL109">
        <f t="shared" si="53"/>
        <v>0.89196094537481629</v>
      </c>
      <c r="AM109">
        <f t="shared" si="54"/>
        <v>0.65607749564154472</v>
      </c>
      <c r="AN109">
        <f t="shared" si="55"/>
        <v>0.12285578337965306</v>
      </c>
      <c r="AO109">
        <f t="shared" si="56"/>
        <v>0.19310926799856998</v>
      </c>
      <c r="AP109">
        <f t="shared" si="57"/>
        <v>0.1545195988007054</v>
      </c>
      <c r="AQ109">
        <f t="shared" si="58"/>
        <v>0.56367492797349572</v>
      </c>
      <c r="AR109">
        <f t="shared" si="59"/>
        <v>0.66665711139945083</v>
      </c>
      <c r="AS109">
        <f t="shared" si="59"/>
        <v>0.90661680716736259</v>
      </c>
      <c r="AT109">
        <f t="shared" si="59"/>
        <v>0.44314494457421061</v>
      </c>
      <c r="AU109">
        <f t="shared" si="60"/>
        <v>0.78181818181818186</v>
      </c>
      <c r="AV109">
        <f t="shared" si="61"/>
        <v>0.43632507202650428</v>
      </c>
      <c r="AW109">
        <f>(AR109*Weights_Adap!$B$2)+(AS109*Weights_Adap!$B$3)+(AT109*Weights_Adap!$B$4)+(AA109*Weights_Adap!$B$5)+(Adaptive!AB109*Weights_Adap!$B$6)+(AC109*Weights_Adap!$B$7)+(AD109*Weights_Adap!$B$8)+(AE109*Weights_Adap!$B$9)+(AF109*Weights_Adap!$B$10)+(AU109*Weights_Adap!$B$11)+(AH109*Weights_Adap!$B$12)+(AI109*Weights_Adap!$B$13)+(AJ109*Weights_Adap!$B$14)+(AK109*Weights_Adap!$B$15)+(AL109*Weights_Adap!$B$16)+(AM109*Weights_Adap!$B$17)+(AN109*Weights_Adap!$B$18)+(AO109*Weights_Adap!$B$19)+(AP109*Weights_Adap!$B$20)+(AV109*Weights_Adap!$B$21)</f>
        <v>0.433127518769586</v>
      </c>
      <c r="AX109" s="52">
        <f t="shared" si="62"/>
        <v>0.55144045769968875</v>
      </c>
      <c r="AY109">
        <f>(AR109*Weights_Adap!$C$2)+(AS109*Weights_Adap!$C$3)+(AT109*Weights_Adap!$C$4)+(AA109*Weights_Adap!$C$5)+(Adaptive!AB109*Weights_Adap!$C$6)+(AC109*Weights_Adap!$C$7)+(AD109*Weights_Adap!$C$8)+(AE109*Weights_Adap!$C$9)+(AF109*Weights_Adap!$C$10)+(AU109*Weights_Adap!$C$11)+(AH109*Weights_Adap!$C$12)+(AI109*Weights_Adap!$C$13)+(AJ109*Weights_Adap!$C$14)+(AK109*Weights_Adap!$C$15)+(AL109*Weights_Adap!$C$16)+(AM109*Weights_Adap!$C$17)+(AN109*Weights_Adap!$C$18)+(AO109*Weights_Adap!$C$19)+(AP109*Weights_Adap!$C$20)+(AV109*Weights_Adap!$C$21)</f>
        <v>0.45108811936927296</v>
      </c>
      <c r="AZ109" s="52">
        <f t="shared" si="63"/>
        <v>0.55683409587415789</v>
      </c>
    </row>
    <row r="110" spans="1:52">
      <c r="A110" t="s">
        <v>63</v>
      </c>
      <c r="B110" t="s">
        <v>2150</v>
      </c>
      <c r="C110">
        <f>VLOOKUP(A110,'2.1'!$B$23:$J$144,9,FALSE)</f>
        <v>29.690621531631521</v>
      </c>
      <c r="D110">
        <f>VLOOKUP(A110,'2.2'!$B$23:$J$144,9,FALSE)</f>
        <v>6.0002774694783572</v>
      </c>
      <c r="E110">
        <f>VLOOKUP(A110,'2.3'!$B$23:$J$144,9,FALSE)</f>
        <v>9.4422863485016642</v>
      </c>
      <c r="F110" t="str">
        <f>VLOOKUP(A110,'2.4'!$B$23:$E$168,4,FALSE)</f>
        <v>&lt;1%</v>
      </c>
      <c r="G110" s="111">
        <f t="shared" si="38"/>
        <v>0.5</v>
      </c>
      <c r="H110">
        <f>VLOOKUP(A110,'2.5'!$B$23:$D$168,3,FALSE)</f>
        <v>0</v>
      </c>
      <c r="I110">
        <f>VLOOKUP(A110,'2.6'!$B$23:$D$168,3,FALSE)</f>
        <v>0</v>
      </c>
      <c r="J110" s="111">
        <f>VLOOKUP(A110,'2.7'!$B$23:$D$168,3,FALSE)</f>
        <v>0</v>
      </c>
      <c r="K110">
        <f>VLOOKUP(A110,'2.8'!$B$23:$D$168,3,FALSE)</f>
        <v>0</v>
      </c>
      <c r="L110">
        <f>VLOOKUP(A110,'2.9'!$B$23:$F$168,5,FALSE)</f>
        <v>40</v>
      </c>
      <c r="M110">
        <f>VLOOKUP(A110,'2.10'!$B$23:$H$168,7,FALSE)</f>
        <v>12</v>
      </c>
      <c r="N110">
        <f>VLOOKUP(A110,'2.11'!$B$23:$H$168,7,FALSE)</f>
        <v>0</v>
      </c>
      <c r="O110">
        <f>VLOOKUP(A110,'2.12'!$B$23:$D$168,3,FALSE)</f>
        <v>37.200000000000003</v>
      </c>
      <c r="P110">
        <f>VLOOKUP(A110,'2.13'!B131:D276,3,FALSE)</f>
        <v>2.2000000000000002</v>
      </c>
      <c r="Q110">
        <f>VLOOKUP(A110,'2.14'!$B$23:$J$144,9,FALSE)</f>
        <v>94.979883462819089</v>
      </c>
      <c r="R110">
        <f>VLOOKUP(A110,'2.15'!$B$23:$J$144,9,FALSE)</f>
        <v>63.998335183129853</v>
      </c>
      <c r="S110">
        <f>VLOOKUP(A110,'2.16'!$B$23:$J$144,9,FALSE)</f>
        <v>86.05993340732519</v>
      </c>
      <c r="T110">
        <f>VLOOKUP(A110,'2.17'!$B$23:$J$144,9,FALSE)</f>
        <v>22.581853496115428</v>
      </c>
      <c r="U110">
        <f>VLOOKUP(A110,'2.18'!$B$23:$J$144,9,FALSE)</f>
        <v>26.062708102108768</v>
      </c>
      <c r="V110">
        <f>VLOOKUP(A110,'2.19'!$B$23:$J$144,9,FALSE)</f>
        <v>33.381659267480579</v>
      </c>
      <c r="W110">
        <f>VLOOKUP(A110,'2.20'!$B$23:$J$144,9,FALSE)</f>
        <v>0.71448390677025531</v>
      </c>
      <c r="X110">
        <f t="shared" si="39"/>
        <v>0.61873958214764724</v>
      </c>
      <c r="Y110">
        <f t="shared" si="40"/>
        <v>4.1758381145264534E-2</v>
      </c>
      <c r="Z110">
        <f t="shared" si="41"/>
        <v>0.12126052165787467</v>
      </c>
      <c r="AA110">
        <f t="shared" si="42"/>
        <v>0.5</v>
      </c>
      <c r="AB110">
        <f t="shared" si="43"/>
        <v>0</v>
      </c>
      <c r="AC110">
        <f t="shared" si="44"/>
        <v>0</v>
      </c>
      <c r="AD110">
        <f t="shared" si="45"/>
        <v>0</v>
      </c>
      <c r="AE110">
        <f t="shared" si="46"/>
        <v>0</v>
      </c>
      <c r="AF110">
        <f t="shared" si="47"/>
        <v>0.47058823529411764</v>
      </c>
      <c r="AG110">
        <f t="shared" si="48"/>
        <v>0.21818181818181817</v>
      </c>
      <c r="AH110">
        <f t="shared" si="49"/>
        <v>0</v>
      </c>
      <c r="AI110">
        <f t="shared" si="50"/>
        <v>0.66666666666666674</v>
      </c>
      <c r="AJ110">
        <f t="shared" si="51"/>
        <v>8.1481481481481488E-2</v>
      </c>
      <c r="AK110">
        <f t="shared" si="52"/>
        <v>0.94667512956190358</v>
      </c>
      <c r="AL110">
        <f t="shared" si="53"/>
        <v>0.81717878224168761</v>
      </c>
      <c r="AM110">
        <f t="shared" si="54"/>
        <v>0.37472066929465092</v>
      </c>
      <c r="AN110">
        <f t="shared" si="55"/>
        <v>0.26701619667400461</v>
      </c>
      <c r="AO110">
        <f t="shared" si="56"/>
        <v>0.39715111048495882</v>
      </c>
      <c r="AP110">
        <f t="shared" si="57"/>
        <v>0.38248491388423711</v>
      </c>
      <c r="AQ110">
        <f t="shared" si="58"/>
        <v>0.64918359039017404</v>
      </c>
      <c r="AR110">
        <f t="shared" si="59"/>
        <v>0.38126041785235276</v>
      </c>
      <c r="AS110">
        <f t="shared" si="59"/>
        <v>0.95824161885473547</v>
      </c>
      <c r="AT110">
        <f t="shared" si="59"/>
        <v>0.87873947834212529</v>
      </c>
      <c r="AU110">
        <f t="shared" si="60"/>
        <v>0.78181818181818186</v>
      </c>
      <c r="AV110">
        <f t="shared" si="61"/>
        <v>0.35081640960982596</v>
      </c>
      <c r="AW110">
        <f>(AR110*Weights_Adap!$B$2)+(AS110*Weights_Adap!$B$3)+(AT110*Weights_Adap!$B$4)+(AA110*Weights_Adap!$B$5)+(Adaptive!AB110*Weights_Adap!$B$6)+(AC110*Weights_Adap!$B$7)+(AD110*Weights_Adap!$B$8)+(AE110*Weights_Adap!$B$9)+(AF110*Weights_Adap!$B$10)+(AU110*Weights_Adap!$B$11)+(AH110*Weights_Adap!$B$12)+(AI110*Weights_Adap!$B$13)+(AJ110*Weights_Adap!$B$14)+(AK110*Weights_Adap!$B$15)+(AL110*Weights_Adap!$B$16)+(AM110*Weights_Adap!$B$17)+(AN110*Weights_Adap!$B$18)+(AO110*Weights_Adap!$B$19)+(AP110*Weights_Adap!$B$20)+(AV110*Weights_Adap!$B$21)</f>
        <v>0.45849746159000249</v>
      </c>
      <c r="AX110" s="52">
        <f t="shared" si="62"/>
        <v>0.62058107621245884</v>
      </c>
      <c r="AY110">
        <f>(AR110*Weights_Adap!$C$2)+(AS110*Weights_Adap!$C$3)+(AT110*Weights_Adap!$C$4)+(AA110*Weights_Adap!$C$5)+(Adaptive!AB110*Weights_Adap!$C$6)+(AC110*Weights_Adap!$C$7)+(AD110*Weights_Adap!$C$8)+(AE110*Weights_Adap!$C$9)+(AF110*Weights_Adap!$C$10)+(AU110*Weights_Adap!$C$11)+(AH110*Weights_Adap!$C$12)+(AI110*Weights_Adap!$C$13)+(AJ110*Weights_Adap!$C$14)+(AK110*Weights_Adap!$C$15)+(AL110*Weights_Adap!$C$16)+(AM110*Weights_Adap!$C$17)+(AN110*Weights_Adap!$C$18)+(AO110*Weights_Adap!$C$19)+(AP110*Weights_Adap!$C$20)+(AV110*Weights_Adap!$C$21)</f>
        <v>0.48991524041862206</v>
      </c>
      <c r="AZ110" s="52">
        <f t="shared" si="63"/>
        <v>0.65120313387612394</v>
      </c>
    </row>
    <row r="111" spans="1:52">
      <c r="A111" t="s">
        <v>159</v>
      </c>
      <c r="B111" t="s">
        <v>2151</v>
      </c>
      <c r="C111">
        <f>C112</f>
        <v>22.235345065154917</v>
      </c>
      <c r="D111">
        <f>D112</f>
        <v>22.471556237943389</v>
      </c>
      <c r="E111">
        <f>E112</f>
        <v>5.7556789102791228</v>
      </c>
      <c r="F111" t="str">
        <f>VLOOKUP(A111,'2.4'!$B$23:$E$168,4,FALSE)</f>
        <v>&lt;1%</v>
      </c>
      <c r="G111" s="111">
        <f t="shared" si="38"/>
        <v>0.5</v>
      </c>
      <c r="H111">
        <f>VLOOKUP(A111,'2.5'!$B$23:$D$168,3,FALSE)</f>
        <v>0</v>
      </c>
      <c r="I111">
        <f>VLOOKUP(A111,'2.6'!$B$23:$D$168,3,FALSE)</f>
        <v>0</v>
      </c>
      <c r="J111" s="111">
        <f>VLOOKUP(A111,'2.7'!$B$23:$D$168,3,FALSE)</f>
        <v>0</v>
      </c>
      <c r="K111">
        <f>VLOOKUP(A111,'2.8'!$B$23:$D$168,3,FALSE)</f>
        <v>0</v>
      </c>
      <c r="L111">
        <f>VLOOKUP(A111,'2.9'!$B$23:$F$168,5,FALSE)</f>
        <v>6</v>
      </c>
      <c r="M111">
        <f>VLOOKUP(A111,'2.10'!$B$23:$H$168,7,FALSE)</f>
        <v>55</v>
      </c>
      <c r="N111">
        <f>VLOOKUP(A111,'2.11'!$B$23:$H$168,7,FALSE)</f>
        <v>0</v>
      </c>
      <c r="O111">
        <f>VLOOKUP(A111,'2.12'!$B$23:$D$168,3,FALSE)</f>
        <v>0</v>
      </c>
      <c r="P111">
        <f>VLOOKUP(A111,'2.13'!B132:D277,3,FALSE)</f>
        <v>0</v>
      </c>
      <c r="Q111">
        <f t="shared" ref="Q111:W111" si="72">Q112</f>
        <v>13.586079288216999</v>
      </c>
      <c r="R111">
        <f t="shared" si="72"/>
        <v>12.771150742096768</v>
      </c>
      <c r="S111">
        <f t="shared" si="72"/>
        <v>92.92547537498524</v>
      </c>
      <c r="T111">
        <f t="shared" si="72"/>
        <v>3.6691468839809458</v>
      </c>
      <c r="U111">
        <f t="shared" si="72"/>
        <v>5.7556789102791228</v>
      </c>
      <c r="V111">
        <f t="shared" si="72"/>
        <v>2.8620920436203301</v>
      </c>
      <c r="W111">
        <f t="shared" si="72"/>
        <v>0.54328569741348764</v>
      </c>
      <c r="X111">
        <f t="shared" si="39"/>
        <v>0.32123687213337621</v>
      </c>
      <c r="Y111">
        <f t="shared" si="40"/>
        <v>0.15638873620170535</v>
      </c>
      <c r="Z111">
        <f t="shared" si="41"/>
        <v>4.7750713417312393E-2</v>
      </c>
      <c r="AA111">
        <f t="shared" si="42"/>
        <v>0.5</v>
      </c>
      <c r="AB111">
        <f t="shared" si="43"/>
        <v>0</v>
      </c>
      <c r="AC111">
        <f t="shared" si="44"/>
        <v>0</v>
      </c>
      <c r="AD111">
        <f t="shared" si="45"/>
        <v>0</v>
      </c>
      <c r="AE111">
        <f t="shared" si="46"/>
        <v>0</v>
      </c>
      <c r="AF111">
        <f t="shared" si="47"/>
        <v>7.0588235294117646E-2</v>
      </c>
      <c r="AG111">
        <f t="shared" si="48"/>
        <v>1</v>
      </c>
      <c r="AH111">
        <f t="shared" si="49"/>
        <v>0</v>
      </c>
      <c r="AI111">
        <f t="shared" si="50"/>
        <v>0</v>
      </c>
      <c r="AJ111">
        <f t="shared" si="51"/>
        <v>0</v>
      </c>
      <c r="AK111">
        <f t="shared" si="52"/>
        <v>2.1426536517472044E-2</v>
      </c>
      <c r="AL111" s="52">
        <f t="shared" si="53"/>
        <v>6.86887658680254E-2</v>
      </c>
      <c r="AM111">
        <f t="shared" si="54"/>
        <v>0.71991249518444689</v>
      </c>
      <c r="AN111">
        <f t="shared" si="55"/>
        <v>3.5614483283062999E-2</v>
      </c>
      <c r="AO111">
        <f t="shared" si="56"/>
        <v>1.0669674164047699E-3</v>
      </c>
      <c r="AP111">
        <f t="shared" si="57"/>
        <v>1.1808579027858621E-2</v>
      </c>
      <c r="AQ111">
        <f t="shared" si="58"/>
        <v>0.4454778689780578</v>
      </c>
      <c r="AR111">
        <f t="shared" si="59"/>
        <v>0.67876312786662374</v>
      </c>
      <c r="AS111">
        <f t="shared" si="59"/>
        <v>0.84361126379829465</v>
      </c>
      <c r="AT111">
        <f t="shared" si="59"/>
        <v>0.95224928658268759</v>
      </c>
      <c r="AU111" s="52">
        <f t="shared" si="60"/>
        <v>0</v>
      </c>
      <c r="AV111">
        <f t="shared" si="61"/>
        <v>0.55452213102194214</v>
      </c>
      <c r="AW111">
        <f>(AR111*Weights_Adap!$B$2)+(AS111*Weights_Adap!$B$3)+(AT111*Weights_Adap!$B$4)+(AA111*Weights_Adap!$B$5)+(Adaptive!AB111*Weights_Adap!$B$6)+(AC111*Weights_Adap!$B$7)+(AD111*Weights_Adap!$B$8)+(AE111*Weights_Adap!$B$9)+(AF111*Weights_Adap!$B$10)+(AU111*Weights_Adap!$B$11)+(AH111*Weights_Adap!$B$12)+(AI111*Weights_Adap!$B$13)+(AJ111*Weights_Adap!$B$14)+(AK111*Weights_Adap!$B$15)+(AL111*Weights_Adap!$B$16)+(AM111*Weights_Adap!$B$17)+(AN111*Weights_Adap!$B$18)+(AO111*Weights_Adap!$B$19)+(AP111*Weights_Adap!$B$20)+(AV111*Weights_Adap!$B$21)</f>
        <v>0.25861361616194528</v>
      </c>
      <c r="AX111" s="52">
        <f t="shared" si="62"/>
        <v>7.5838315007452792E-2</v>
      </c>
      <c r="AY111">
        <f>(AR111*Weights_Adap!$C$2)+(AS111*Weights_Adap!$C$3)+(AT111*Weights_Adap!$C$4)+(AA111*Weights_Adap!$C$5)+(Adaptive!AB111*Weights_Adap!$C$6)+(AC111*Weights_Adap!$C$7)+(AD111*Weights_Adap!$C$8)+(AE111*Weights_Adap!$C$9)+(AF111*Weights_Adap!$C$10)+(AU111*Weights_Adap!$C$11)+(AH111*Weights_Adap!$C$12)+(AI111*Weights_Adap!$C$13)+(AJ111*Weights_Adap!$C$14)+(AK111*Weights_Adap!$C$15)+(AL111*Weights_Adap!$C$16)+(AM111*Weights_Adap!$C$17)+(AN111*Weights_Adap!$C$18)+(AO111*Weights_Adap!$C$19)+(AP111*Weights_Adap!$C$20)+(AV111*Weights_Adap!$C$21)</f>
        <v>0.25506304576938482</v>
      </c>
      <c r="AZ111" s="52">
        <f t="shared" si="63"/>
        <v>8.03965666436426E-2</v>
      </c>
    </row>
    <row r="112" spans="1:52">
      <c r="A112" t="s">
        <v>87</v>
      </c>
      <c r="B112" t="s">
        <v>2152</v>
      </c>
      <c r="C112">
        <f>VLOOKUP(A112,'2.1'!$B$23:$J$144,9,FALSE)</f>
        <v>22.235345065154917</v>
      </c>
      <c r="D112">
        <f>VLOOKUP(A112,'2.2'!$B$23:$J$144,9,FALSE)</f>
        <v>22.471556237943389</v>
      </c>
      <c r="E112">
        <f>VLOOKUP(A112,'2.3'!$B$23:$J$144,9,FALSE)</f>
        <v>5.7556789102791228</v>
      </c>
      <c r="F112" t="str">
        <f>VLOOKUP(A112,'2.4'!$B$23:$E$168,4,FALSE)</f>
        <v>&lt;1%</v>
      </c>
      <c r="G112" s="111">
        <f t="shared" si="38"/>
        <v>0.5</v>
      </c>
      <c r="H112">
        <f>VLOOKUP(A112,'2.5'!$B$23:$D$168,3,FALSE)</f>
        <v>0</v>
      </c>
      <c r="I112">
        <f>VLOOKUP(A112,'2.6'!$B$23:$D$168,3,FALSE)</f>
        <v>0</v>
      </c>
      <c r="J112" s="111">
        <f>VLOOKUP(A112,'2.7'!$B$23:$D$168,3,FALSE)</f>
        <v>0</v>
      </c>
      <c r="K112">
        <f>VLOOKUP(A112,'2.8'!$B$23:$D$168,3,FALSE)</f>
        <v>0</v>
      </c>
      <c r="L112">
        <f>VLOOKUP(A112,'2.9'!$B$23:$F$168,5,FALSE)</f>
        <v>10</v>
      </c>
      <c r="M112">
        <f>VLOOKUP(A112,'2.10'!$B$23:$H$168,7,FALSE)</f>
        <v>55</v>
      </c>
      <c r="N112">
        <f>VLOOKUP(A112,'2.11'!$B$23:$H$168,7,FALSE)</f>
        <v>0</v>
      </c>
      <c r="O112">
        <f>VLOOKUP(A112,'2.12'!$B$23:$D$168,3,FALSE)</f>
        <v>5.8</v>
      </c>
      <c r="P112">
        <f>VLOOKUP(A112,'2.13'!B133:D278,3,FALSE)</f>
        <v>0</v>
      </c>
      <c r="Q112">
        <f>VLOOKUP(A112,'2.14'!$B$23:$J$144,9,FALSE)</f>
        <v>13.586079288216999</v>
      </c>
      <c r="R112">
        <f>VLOOKUP(A112,'2.15'!$B$23:$J$144,9,FALSE)</f>
        <v>12.771150742096768</v>
      </c>
      <c r="S112">
        <f>VLOOKUP(A112,'2.16'!$B$23:$J$144,9,FALSE)</f>
        <v>92.92547537498524</v>
      </c>
      <c r="T112">
        <f>VLOOKUP(A112,'2.17'!$B$23:$J$144,9,FALSE)</f>
        <v>3.6691468839809458</v>
      </c>
      <c r="U112">
        <f>VLOOKUP(A112,'2.18'!$B$23:$J$144,9,FALSE)</f>
        <v>5.7556789102791228</v>
      </c>
      <c r="V112">
        <f>VLOOKUP(A112,'2.19'!$B$23:$J$144,9,FALSE)</f>
        <v>2.8620920436203301</v>
      </c>
      <c r="W112">
        <f>VLOOKUP(A112,'2.20'!$B$23:$J$144,9,FALSE)</f>
        <v>0.54328569741348764</v>
      </c>
      <c r="X112">
        <f t="shared" si="39"/>
        <v>0.32123687213337621</v>
      </c>
      <c r="Y112">
        <f t="shared" si="40"/>
        <v>0.15638873620170535</v>
      </c>
      <c r="Z112">
        <f t="shared" si="41"/>
        <v>4.7750713417312393E-2</v>
      </c>
      <c r="AA112">
        <f t="shared" si="42"/>
        <v>0.5</v>
      </c>
      <c r="AB112">
        <f t="shared" si="43"/>
        <v>0</v>
      </c>
      <c r="AC112">
        <f t="shared" si="44"/>
        <v>0</v>
      </c>
      <c r="AD112">
        <f t="shared" si="45"/>
        <v>0</v>
      </c>
      <c r="AE112">
        <f t="shared" si="46"/>
        <v>0</v>
      </c>
      <c r="AF112">
        <f t="shared" si="47"/>
        <v>0.11764705882352941</v>
      </c>
      <c r="AG112">
        <f t="shared" si="48"/>
        <v>1</v>
      </c>
      <c r="AH112">
        <f t="shared" si="49"/>
        <v>0</v>
      </c>
      <c r="AI112">
        <f t="shared" si="50"/>
        <v>0.1039426523297491</v>
      </c>
      <c r="AJ112">
        <f t="shared" si="51"/>
        <v>0</v>
      </c>
      <c r="AK112">
        <f t="shared" si="52"/>
        <v>2.1426536517472044E-2</v>
      </c>
      <c r="AL112" s="52">
        <f t="shared" si="53"/>
        <v>6.86887658680254E-2</v>
      </c>
      <c r="AM112">
        <f t="shared" si="54"/>
        <v>0.71991249518444689</v>
      </c>
      <c r="AN112">
        <f t="shared" si="55"/>
        <v>3.5614483283062999E-2</v>
      </c>
      <c r="AO112">
        <f t="shared" si="56"/>
        <v>1.0669674164047699E-3</v>
      </c>
      <c r="AP112">
        <f t="shared" si="57"/>
        <v>1.1808579027858621E-2</v>
      </c>
      <c r="AQ112">
        <f t="shared" si="58"/>
        <v>0.4454778689780578</v>
      </c>
      <c r="AR112">
        <f t="shared" si="59"/>
        <v>0.67876312786662374</v>
      </c>
      <c r="AS112">
        <f t="shared" si="59"/>
        <v>0.84361126379829465</v>
      </c>
      <c r="AT112">
        <f t="shared" si="59"/>
        <v>0.95224928658268759</v>
      </c>
      <c r="AU112" s="52">
        <f t="shared" si="60"/>
        <v>0</v>
      </c>
      <c r="AV112">
        <f t="shared" si="61"/>
        <v>0.55452213102194214</v>
      </c>
      <c r="AW112">
        <f>(AR112*Weights_Adap!$B$2)+(AS112*Weights_Adap!$B$3)+(AT112*Weights_Adap!$B$4)+(AA112*Weights_Adap!$B$5)+(Adaptive!AB112*Weights_Adap!$B$6)+(AC112*Weights_Adap!$B$7)+(AD112*Weights_Adap!$B$8)+(AE112*Weights_Adap!$B$9)+(AF112*Weights_Adap!$B$10)+(AU112*Weights_Adap!$B$11)+(AH112*Weights_Adap!$B$12)+(AI112*Weights_Adap!$B$13)+(AJ112*Weights_Adap!$B$14)+(AK112*Weights_Adap!$B$15)+(AL112*Weights_Adap!$B$16)+(AM112*Weights_Adap!$B$17)+(AN112*Weights_Adap!$B$18)+(AO112*Weights_Adap!$B$19)+(AP112*Weights_Adap!$B$20)+(AV112*Weights_Adap!$B$21)</f>
        <v>0.26614732354139281</v>
      </c>
      <c r="AX112" s="52">
        <f t="shared" si="62"/>
        <v>9.6369901995896429E-2</v>
      </c>
      <c r="AY112">
        <f>(AR112*Weights_Adap!$C$2)+(AS112*Weights_Adap!$C$3)+(AT112*Weights_Adap!$C$4)+(AA112*Weights_Adap!$C$5)+(Adaptive!AB112*Weights_Adap!$C$6)+(AC112*Weights_Adap!$C$7)+(AD112*Weights_Adap!$C$8)+(AE112*Weights_Adap!$C$9)+(AF112*Weights_Adap!$C$10)+(AU112*Weights_Adap!$C$11)+(AH112*Weights_Adap!$C$12)+(AI112*Weights_Adap!$C$13)+(AJ112*Weights_Adap!$C$14)+(AK112*Weights_Adap!$C$15)+(AL112*Weights_Adap!$C$16)+(AM112*Weights_Adap!$C$17)+(AN112*Weights_Adap!$C$18)+(AO112*Weights_Adap!$C$19)+(AP112*Weights_Adap!$C$20)+(AV112*Weights_Adap!$C$21)</f>
        <v>0.26350808871892673</v>
      </c>
      <c r="AZ112" s="52">
        <f t="shared" si="63"/>
        <v>0.1009221826948722</v>
      </c>
    </row>
    <row r="113" spans="1:52">
      <c r="A113" t="s">
        <v>100</v>
      </c>
      <c r="B113" t="s">
        <v>2153</v>
      </c>
      <c r="C113">
        <f>VLOOKUP(A113,'2.1'!$B$23:$J$144,9,FALSE)</f>
        <v>28.203400854859691</v>
      </c>
      <c r="D113">
        <f>VLOOKUP(A113,'2.2'!$B$23:$J$144,9,FALSE)</f>
        <v>8.2280245307563646</v>
      </c>
      <c r="E113">
        <f>VLOOKUP(A113,'2.3'!$B$23:$J$144,9,FALSE)</f>
        <v>27.432168741869539</v>
      </c>
      <c r="F113" t="str">
        <f>VLOOKUP(A113,'2.4'!$B$23:$E$168,4,FALSE)</f>
        <v>&lt;1%</v>
      </c>
      <c r="G113" s="111">
        <f t="shared" si="38"/>
        <v>0.5</v>
      </c>
      <c r="H113">
        <f>VLOOKUP(A113,'2.5'!$B$23:$D$168,3,FALSE)</f>
        <v>0</v>
      </c>
      <c r="I113">
        <f>VLOOKUP(A113,'2.6'!$B$23:$D$168,3,FALSE)</f>
        <v>0</v>
      </c>
      <c r="J113" s="111">
        <f>VLOOKUP(A113,'2.7'!$B$23:$D$168,3,FALSE)</f>
        <v>0</v>
      </c>
      <c r="K113">
        <f>VLOOKUP(A113,'2.8'!$B$23:$D$168,3,FALSE)</f>
        <v>0</v>
      </c>
      <c r="L113">
        <f>VLOOKUP(A113,'2.9'!$B$23:$F$168,5,FALSE)</f>
        <v>20</v>
      </c>
      <c r="M113">
        <f>VLOOKUP(A113,'2.10'!$B$23:$H$168,7,FALSE)</f>
        <v>12</v>
      </c>
      <c r="N113">
        <f>VLOOKUP(A113,'2.11'!$B$23:$H$168,7,FALSE)</f>
        <v>0</v>
      </c>
      <c r="O113">
        <f>VLOOKUP(A113,'2.12'!$B$23:$D$168,3,FALSE)</f>
        <v>31.4</v>
      </c>
      <c r="P113">
        <f>VLOOKUP(A113,'2.13'!B134:D279,3,FALSE)</f>
        <v>2</v>
      </c>
      <c r="Q113">
        <f>VLOOKUP(A113,'2.14'!$B$23:$J$144,9,FALSE)</f>
        <v>87.379204608808763</v>
      </c>
      <c r="R113">
        <f>VLOOKUP(A113,'2.15'!$B$23:$J$144,9,FALSE)</f>
        <v>67.531592640773084</v>
      </c>
      <c r="S113">
        <f>VLOOKUP(A113,'2.16'!$B$23:$J$144,9,FALSE)</f>
        <v>89.219011336182859</v>
      </c>
      <c r="T113">
        <f>VLOOKUP(A113,'2.17'!$B$23:$J$144,9,FALSE)</f>
        <v>8.4812302545995166</v>
      </c>
      <c r="U113">
        <f>VLOOKUP(A113,'2.18'!$B$23:$J$144,9,FALSE)</f>
        <v>19.427151087158521</v>
      </c>
      <c r="V113">
        <f>VLOOKUP(A113,'2.19'!$B$23:$J$144,9,FALSE)</f>
        <v>19.301709719383016</v>
      </c>
      <c r="W113">
        <f>VLOOKUP(A113,'2.20'!$B$23:$J$144,9,FALSE)</f>
        <v>0.69457349934956325</v>
      </c>
      <c r="X113">
        <f t="shared" si="39"/>
        <v>0.55939206046707535</v>
      </c>
      <c r="Y113">
        <f t="shared" si="40"/>
        <v>5.7262182653326707E-2</v>
      </c>
      <c r="Z113">
        <f t="shared" si="41"/>
        <v>0.47997319371941016</v>
      </c>
      <c r="AA113">
        <f t="shared" si="42"/>
        <v>0.5</v>
      </c>
      <c r="AB113">
        <f t="shared" si="43"/>
        <v>0</v>
      </c>
      <c r="AC113">
        <f t="shared" si="44"/>
        <v>0</v>
      </c>
      <c r="AD113">
        <f t="shared" si="45"/>
        <v>0</v>
      </c>
      <c r="AE113">
        <f t="shared" si="46"/>
        <v>0</v>
      </c>
      <c r="AF113">
        <f t="shared" si="47"/>
        <v>0.23529411764705882</v>
      </c>
      <c r="AG113">
        <f t="shared" si="48"/>
        <v>0.21818181818181817</v>
      </c>
      <c r="AH113">
        <f t="shared" si="49"/>
        <v>0</v>
      </c>
      <c r="AI113">
        <f t="shared" si="50"/>
        <v>0.56272401433691754</v>
      </c>
      <c r="AJ113">
        <f t="shared" si="51"/>
        <v>7.407407407407407E-2</v>
      </c>
      <c r="AK113">
        <f t="shared" si="52"/>
        <v>0.86027399022247919</v>
      </c>
      <c r="AL113">
        <f t="shared" si="53"/>
        <v>0.8688038707797453</v>
      </c>
      <c r="AM113">
        <f t="shared" si="54"/>
        <v>0.53355559937406016</v>
      </c>
      <c r="AN113">
        <f t="shared" si="55"/>
        <v>9.4491531385038657E-2</v>
      </c>
      <c r="AO113">
        <f t="shared" si="56"/>
        <v>0.26772602869571566</v>
      </c>
      <c r="AP113">
        <f t="shared" si="57"/>
        <v>0.2114764570745605</v>
      </c>
      <c r="AQ113">
        <f t="shared" si="58"/>
        <v>0.62549254874622184</v>
      </c>
      <c r="AR113">
        <f t="shared" si="59"/>
        <v>0.44060793953292465</v>
      </c>
      <c r="AS113">
        <f t="shared" si="59"/>
        <v>0.94273781734667328</v>
      </c>
      <c r="AT113">
        <f t="shared" si="59"/>
        <v>0.52002680628058984</v>
      </c>
      <c r="AU113">
        <f t="shared" si="60"/>
        <v>0.78181818181818186</v>
      </c>
      <c r="AV113">
        <f t="shared" si="61"/>
        <v>0.37450745125377816</v>
      </c>
      <c r="AW113">
        <f>(AR113*Weights_Adap!$B$2)+(AS113*Weights_Adap!$B$3)+(AT113*Weights_Adap!$B$4)+(AA113*Weights_Adap!$B$5)+(Adaptive!AB113*Weights_Adap!$B$6)+(AC113*Weights_Adap!$B$7)+(AD113*Weights_Adap!$B$8)+(AE113*Weights_Adap!$B$9)+(AF113*Weights_Adap!$B$10)+(AU113*Weights_Adap!$B$11)+(AH113*Weights_Adap!$B$12)+(AI113*Weights_Adap!$B$13)+(AJ113*Weights_Adap!$B$14)+(AK113*Weights_Adap!$B$15)+(AL113*Weights_Adap!$B$16)+(AM113*Weights_Adap!$B$17)+(AN113*Weights_Adap!$B$18)+(AO113*Weights_Adap!$B$19)+(AP113*Weights_Adap!$B$20)+(AV113*Weights_Adap!$B$21)</f>
        <v>0.40386873382953448</v>
      </c>
      <c r="AX113" s="52">
        <f t="shared" si="62"/>
        <v>0.47170159104133369</v>
      </c>
      <c r="AY113">
        <f>(AR113*Weights_Adap!$C$2)+(AS113*Weights_Adap!$C$3)+(AT113*Weights_Adap!$C$4)+(AA113*Weights_Adap!$C$5)+(Adaptive!AB113*Weights_Adap!$C$6)+(AC113*Weights_Adap!$C$7)+(AD113*Weights_Adap!$C$8)+(AE113*Weights_Adap!$C$9)+(AF113*Weights_Adap!$C$10)+(AU113*Weights_Adap!$C$11)+(AH113*Weights_Adap!$C$12)+(AI113*Weights_Adap!$C$13)+(AJ113*Weights_Adap!$C$14)+(AK113*Weights_Adap!$C$15)+(AL113*Weights_Adap!$C$16)+(AM113*Weights_Adap!$C$17)+(AN113*Weights_Adap!$C$18)+(AO113*Weights_Adap!$C$19)+(AP113*Weights_Adap!$C$20)+(AV113*Weights_Adap!$C$21)</f>
        <v>0.42153027209188931</v>
      </c>
      <c r="AZ113" s="52">
        <f t="shared" si="63"/>
        <v>0.48499396099960784</v>
      </c>
    </row>
    <row r="114" spans="1:52">
      <c r="A114" t="s">
        <v>75</v>
      </c>
      <c r="B114" t="s">
        <v>2154</v>
      </c>
      <c r="C114">
        <f>VLOOKUP(A114,'2.1'!$B$23:$J$144,9,FALSE)</f>
        <v>23.305107894018029</v>
      </c>
      <c r="D114">
        <f>VLOOKUP(A114,'2.2'!$B$23:$J$144,9,FALSE)</f>
        <v>11.499590275880907</v>
      </c>
      <c r="E114">
        <f>VLOOKUP(A114,'2.3'!$B$23:$J$144,9,FALSE)</f>
        <v>31.658016935263589</v>
      </c>
      <c r="F114" t="str">
        <f>VLOOKUP(A114,'2.4'!$B$23:$E$168,4,FALSE)</f>
        <v>&lt;1%</v>
      </c>
      <c r="G114" s="111">
        <f t="shared" si="38"/>
        <v>0.5</v>
      </c>
      <c r="H114">
        <f>VLOOKUP(A114,'2.5'!$B$23:$D$168,3,FALSE)</f>
        <v>0</v>
      </c>
      <c r="I114">
        <f>VLOOKUP(A114,'2.6'!$B$23:$D$168,3,FALSE)</f>
        <v>0</v>
      </c>
      <c r="J114" s="111">
        <f>VLOOKUP(A114,'2.7'!$B$23:$D$168,3,FALSE)</f>
        <v>0</v>
      </c>
      <c r="K114">
        <f>VLOOKUP(A114,'2.8'!$B$23:$D$168,3,FALSE)</f>
        <v>0</v>
      </c>
      <c r="L114">
        <f>VLOOKUP(A114,'2.9'!$B$23:$F$168,5,FALSE)</f>
        <v>32</v>
      </c>
      <c r="M114">
        <f>VLOOKUP(A114,'2.10'!$B$23:$H$168,7,FALSE)</f>
        <v>12</v>
      </c>
      <c r="N114">
        <f>VLOOKUP(A114,'2.11'!$B$23:$H$168,7,FALSE)</f>
        <v>0</v>
      </c>
      <c r="O114">
        <f>VLOOKUP(A114,'2.12'!$B$23:$D$168,3,FALSE)</f>
        <v>26.9</v>
      </c>
      <c r="P114">
        <f>VLOOKUP(A114,'2.13'!B135:D280,3,FALSE)</f>
        <v>2</v>
      </c>
      <c r="Q114">
        <f>VLOOKUP(A114,'2.14'!$B$23:$J$144,9,FALSE)</f>
        <v>72.103250478011475</v>
      </c>
      <c r="R114">
        <f>VLOOKUP(A114,'2.15'!$B$23:$J$144,9,FALSE)</f>
        <v>61.513247746517344</v>
      </c>
      <c r="S114">
        <f>VLOOKUP(A114,'2.16'!$B$23:$J$144,9,FALSE)</f>
        <v>91.641627970499854</v>
      </c>
      <c r="T114">
        <f>VLOOKUP(A114,'2.17'!$B$23:$J$144,9,FALSE)</f>
        <v>13.550942365473913</v>
      </c>
      <c r="U114">
        <f>VLOOKUP(A114,'2.18'!$B$23:$J$144,9,FALSE)</f>
        <v>19.287080032777929</v>
      </c>
      <c r="V114">
        <f>VLOOKUP(A114,'2.19'!$B$23:$J$144,9,FALSE)</f>
        <v>15.965583173996176</v>
      </c>
      <c r="W114">
        <f>VLOOKUP(A114,'2.20'!$B$23:$J$144,9,FALSE)</f>
        <v>0.55449330783938822</v>
      </c>
      <c r="X114">
        <f t="shared" si="39"/>
        <v>0.36392574384596593</v>
      </c>
      <c r="Y114">
        <f t="shared" si="40"/>
        <v>8.0030344629439268E-2</v>
      </c>
      <c r="Z114">
        <f t="shared" si="41"/>
        <v>0.5642352952736498</v>
      </c>
      <c r="AA114">
        <f t="shared" si="42"/>
        <v>0.5</v>
      </c>
      <c r="AB114">
        <f t="shared" si="43"/>
        <v>0</v>
      </c>
      <c r="AC114">
        <f t="shared" si="44"/>
        <v>0</v>
      </c>
      <c r="AD114">
        <f t="shared" si="45"/>
        <v>0</v>
      </c>
      <c r="AE114">
        <f t="shared" si="46"/>
        <v>0</v>
      </c>
      <c r="AF114">
        <f t="shared" si="47"/>
        <v>0.37647058823529411</v>
      </c>
      <c r="AG114">
        <f t="shared" si="48"/>
        <v>0.21818181818181817</v>
      </c>
      <c r="AH114">
        <f t="shared" si="49"/>
        <v>0</v>
      </c>
      <c r="AI114">
        <f t="shared" si="50"/>
        <v>0.48207885304659498</v>
      </c>
      <c r="AJ114">
        <f t="shared" si="51"/>
        <v>7.407407407407407E-2</v>
      </c>
      <c r="AK114">
        <f t="shared" si="52"/>
        <v>0.68662373256144438</v>
      </c>
      <c r="AL114">
        <f t="shared" si="53"/>
        <v>0.78086870280991294</v>
      </c>
      <c r="AM114">
        <f t="shared" si="54"/>
        <v>0.65536207341064623</v>
      </c>
      <c r="AN114">
        <f t="shared" si="55"/>
        <v>0.15652073180114676</v>
      </c>
      <c r="AO114">
        <f t="shared" si="56"/>
        <v>0.26499397355269316</v>
      </c>
      <c r="AP114">
        <f t="shared" si="57"/>
        <v>0.17095743033376612</v>
      </c>
      <c r="AQ114">
        <f t="shared" si="58"/>
        <v>0.4588136064001489</v>
      </c>
      <c r="AR114">
        <f t="shared" si="59"/>
        <v>0.63607425615403401</v>
      </c>
      <c r="AS114">
        <f t="shared" si="59"/>
        <v>0.91996965537056075</v>
      </c>
      <c r="AT114">
        <f t="shared" si="59"/>
        <v>0.4357647047263502</v>
      </c>
      <c r="AU114">
        <f t="shared" si="60"/>
        <v>0.78181818181818186</v>
      </c>
      <c r="AV114">
        <f t="shared" si="61"/>
        <v>0.5411863935998511</v>
      </c>
      <c r="AW114">
        <f>(AR114*Weights_Adap!$B$2)+(AS114*Weights_Adap!$B$3)+(AT114*Weights_Adap!$B$4)+(AA114*Weights_Adap!$B$5)+(Adaptive!AB114*Weights_Adap!$B$6)+(AC114*Weights_Adap!$B$7)+(AD114*Weights_Adap!$B$8)+(AE114*Weights_Adap!$B$9)+(AF114*Weights_Adap!$B$10)+(AU114*Weights_Adap!$B$11)+(AH114*Weights_Adap!$B$12)+(AI114*Weights_Adap!$B$13)+(AJ114*Weights_Adap!$B$14)+(AK114*Weights_Adap!$B$15)+(AL114*Weights_Adap!$B$16)+(AM114*Weights_Adap!$B$17)+(AN114*Weights_Adap!$B$18)+(AO114*Weights_Adap!$B$19)+(AP114*Weights_Adap!$B$20)+(AV114*Weights_Adap!$B$21)</f>
        <v>0.41351782547253041</v>
      </c>
      <c r="AX114" s="52">
        <f t="shared" si="62"/>
        <v>0.49799822753774131</v>
      </c>
      <c r="AY114">
        <f>(AR114*Weights_Adap!$C$2)+(AS114*Weights_Adap!$C$3)+(AT114*Weights_Adap!$C$4)+(AA114*Weights_Adap!$C$5)+(Adaptive!AB114*Weights_Adap!$C$6)+(AC114*Weights_Adap!$C$7)+(AD114*Weights_Adap!$C$8)+(AE114*Weights_Adap!$C$9)+(AF114*Weights_Adap!$C$10)+(AU114*Weights_Adap!$C$11)+(AH114*Weights_Adap!$C$12)+(AI114*Weights_Adap!$C$13)+(AJ114*Weights_Adap!$C$14)+(AK114*Weights_Adap!$C$15)+(AL114*Weights_Adap!$C$16)+(AM114*Weights_Adap!$C$17)+(AN114*Weights_Adap!$C$18)+(AO114*Weights_Adap!$C$19)+(AP114*Weights_Adap!$C$20)+(AV114*Weights_Adap!$C$21)</f>
        <v>0.42645273091573543</v>
      </c>
      <c r="AZ114" s="52">
        <f t="shared" si="63"/>
        <v>0.49695796170983908</v>
      </c>
    </row>
    <row r="115" spans="1:52">
      <c r="A115" t="s">
        <v>126</v>
      </c>
      <c r="B115" t="s">
        <v>2155</v>
      </c>
      <c r="C115">
        <f>VLOOKUP(A115,'2.1'!$B$23:$J$144,9,FALSE)</f>
        <v>20.257100426953777</v>
      </c>
      <c r="D115">
        <f>VLOOKUP(A115,'2.2'!$B$23:$J$144,9,FALSE)</f>
        <v>7.1120289586040473</v>
      </c>
      <c r="E115">
        <f>VLOOKUP(A115,'2.3'!$B$23:$J$144,9,FALSE)</f>
        <v>15.435307221087804</v>
      </c>
      <c r="F115" t="str">
        <f>VLOOKUP(A115,'2.4'!$B$23:$E$168,4,FALSE)</f>
        <v>&lt;1%</v>
      </c>
      <c r="G115" s="111">
        <f t="shared" si="38"/>
        <v>0.5</v>
      </c>
      <c r="H115">
        <f>VLOOKUP(A115,'2.5'!$B$23:$D$168,3,FALSE)</f>
        <v>0</v>
      </c>
      <c r="I115">
        <f>VLOOKUP(A115,'2.6'!$B$23:$D$168,3,FALSE)</f>
        <v>0</v>
      </c>
      <c r="J115" s="111">
        <f>VLOOKUP(A115,'2.7'!$B$23:$D$168,3,FALSE)</f>
        <v>0</v>
      </c>
      <c r="K115">
        <f>VLOOKUP(A115,'2.8'!$B$23:$D$168,3,FALSE)</f>
        <v>0</v>
      </c>
      <c r="L115">
        <f>VLOOKUP(A115,'2.9'!$B$23:$F$168,5,FALSE)</f>
        <v>30</v>
      </c>
      <c r="M115">
        <f>VLOOKUP(A115,'2.10'!$B$23:$H$168,7,FALSE)</f>
        <v>40</v>
      </c>
      <c r="N115">
        <f>VLOOKUP(A115,'2.11'!$B$23:$H$168,7,FALSE)</f>
        <v>0</v>
      </c>
      <c r="O115">
        <f>VLOOKUP(A115,'2.12'!$B$23:$D$168,3,FALSE)</f>
        <v>18.7</v>
      </c>
      <c r="P115">
        <f>VLOOKUP(A115,'2.13'!B136:D281,3,FALSE)</f>
        <v>0</v>
      </c>
      <c r="Q115">
        <f>VLOOKUP(A115,'2.14'!$B$23:$J$144,9,FALSE)</f>
        <v>48.148320029701132</v>
      </c>
      <c r="R115">
        <f>VLOOKUP(A115,'2.15'!$B$23:$J$144,9,FALSE)</f>
        <v>53.789214776313344</v>
      </c>
      <c r="S115">
        <f>VLOOKUP(A115,'2.16'!$B$23:$J$144,9,FALSE)</f>
        <v>93.312604418043449</v>
      </c>
      <c r="T115">
        <f>VLOOKUP(A115,'2.17'!$B$23:$J$144,9,FALSE)</f>
        <v>2.4526638203081492</v>
      </c>
      <c r="U115">
        <f>VLOOKUP(A115,'2.18'!$B$23:$J$144,9,FALSE)</f>
        <v>9.2978466679042135</v>
      </c>
      <c r="V115">
        <f>VLOOKUP(A115,'2.19'!$B$23:$J$144,9,FALSE)</f>
        <v>4.9540560608873214</v>
      </c>
      <c r="W115">
        <f>VLOOKUP(A115,'2.20'!$B$23:$J$144,9,FALSE)</f>
        <v>0.37358455541117508</v>
      </c>
      <c r="X115">
        <f t="shared" si="39"/>
        <v>0.24229504568570009</v>
      </c>
      <c r="Y115">
        <f t="shared" si="40"/>
        <v>4.9495513745861086E-2</v>
      </c>
      <c r="Z115">
        <f t="shared" si="41"/>
        <v>0.24075949802241509</v>
      </c>
      <c r="AA115">
        <f t="shared" si="42"/>
        <v>0.5</v>
      </c>
      <c r="AB115">
        <f t="shared" si="43"/>
        <v>0</v>
      </c>
      <c r="AC115">
        <f t="shared" si="44"/>
        <v>0</v>
      </c>
      <c r="AD115">
        <f t="shared" si="45"/>
        <v>0</v>
      </c>
      <c r="AE115">
        <f t="shared" si="46"/>
        <v>0</v>
      </c>
      <c r="AF115">
        <f t="shared" si="47"/>
        <v>0.35294117647058826</v>
      </c>
      <c r="AG115">
        <f t="shared" si="48"/>
        <v>0.72727272727272729</v>
      </c>
      <c r="AH115">
        <f t="shared" si="49"/>
        <v>0</v>
      </c>
      <c r="AI115">
        <f t="shared" si="50"/>
        <v>0.33512544802867383</v>
      </c>
      <c r="AJ115">
        <f t="shared" si="51"/>
        <v>0</v>
      </c>
      <c r="AK115">
        <f t="shared" si="52"/>
        <v>0.41431472920990381</v>
      </c>
      <c r="AL115">
        <f t="shared" si="53"/>
        <v>0.66801140589964569</v>
      </c>
      <c r="AM115">
        <f t="shared" si="54"/>
        <v>0.73937691355923962</v>
      </c>
      <c r="AN115">
        <f t="shared" si="55"/>
        <v>2.0730507603752366E-2</v>
      </c>
      <c r="AO115">
        <f t="shared" si="56"/>
        <v>7.0156171338388543E-2</v>
      </c>
      <c r="AP115">
        <f t="shared" si="57"/>
        <v>3.7216591824505117E-2</v>
      </c>
      <c r="AQ115">
        <f t="shared" si="58"/>
        <v>0.24355348153308767</v>
      </c>
      <c r="AR115">
        <f t="shared" si="59"/>
        <v>0.75770495431429996</v>
      </c>
      <c r="AS115">
        <f t="shared" si="59"/>
        <v>0.95050448625413897</v>
      </c>
      <c r="AT115">
        <f t="shared" si="59"/>
        <v>0.75924050197758497</v>
      </c>
      <c r="AU115">
        <f t="shared" si="60"/>
        <v>0.27272727272727271</v>
      </c>
      <c r="AV115">
        <f t="shared" si="61"/>
        <v>0.75644651846691235</v>
      </c>
      <c r="AW115">
        <f>(AR115*Weights_Adap!$B$2)+(AS115*Weights_Adap!$B$3)+(AT115*Weights_Adap!$B$4)+(AA115*Weights_Adap!$B$5)+(Adaptive!AB115*Weights_Adap!$B$6)+(AC115*Weights_Adap!$B$7)+(AD115*Weights_Adap!$B$8)+(AE115*Weights_Adap!$B$9)+(AF115*Weights_Adap!$B$10)+(AU115*Weights_Adap!$B$11)+(AH115*Weights_Adap!$B$12)+(AI115*Weights_Adap!$B$13)+(AJ115*Weights_Adap!$B$14)+(AK115*Weights_Adap!$B$15)+(AL115*Weights_Adap!$B$16)+(AM115*Weights_Adap!$B$17)+(AN115*Weights_Adap!$B$18)+(AO115*Weights_Adap!$B$19)+(AP115*Weights_Adap!$B$20)+(AV115*Weights_Adap!$B$21)</f>
        <v>0.37186307256283474</v>
      </c>
      <c r="AX115" s="52">
        <f t="shared" si="62"/>
        <v>0.38447667171242611</v>
      </c>
      <c r="AY115">
        <f>(AR115*Weights_Adap!$C$2)+(AS115*Weights_Adap!$C$3)+(AT115*Weights_Adap!$C$4)+(AA115*Weights_Adap!$C$5)+(Adaptive!AB115*Weights_Adap!$C$6)+(AC115*Weights_Adap!$C$7)+(AD115*Weights_Adap!$C$8)+(AE115*Weights_Adap!$C$9)+(AF115*Weights_Adap!$C$10)+(AU115*Weights_Adap!$C$11)+(AH115*Weights_Adap!$C$12)+(AI115*Weights_Adap!$C$13)+(AJ115*Weights_Adap!$C$14)+(AK115*Weights_Adap!$C$15)+(AL115*Weights_Adap!$C$16)+(AM115*Weights_Adap!$C$17)+(AN115*Weights_Adap!$C$18)+(AO115*Weights_Adap!$C$19)+(AP115*Weights_Adap!$C$20)+(AV115*Weights_Adap!$C$21)</f>
        <v>0.38107020649095635</v>
      </c>
      <c r="AZ115" s="52">
        <f t="shared" si="63"/>
        <v>0.3866560630286614</v>
      </c>
    </row>
    <row r="116" spans="1:52">
      <c r="A116" t="s">
        <v>151</v>
      </c>
      <c r="B116" t="s">
        <v>2156</v>
      </c>
      <c r="C116">
        <f>VLOOKUP(A116,'2.1'!$B$23:$J$144,9,FALSE)</f>
        <v>16.442776556076108</v>
      </c>
      <c r="D116">
        <f>VLOOKUP(A116,'2.2'!$B$23:$J$144,9,FALSE)</f>
        <v>5.0650157758867964</v>
      </c>
      <c r="E116">
        <f>VLOOKUP(A116,'2.3'!$B$23:$J$144,9,FALSE)</f>
        <v>16.17028396596233</v>
      </c>
      <c r="F116" t="str">
        <f>VLOOKUP(A116,'2.4'!$B$23:$E$168,4,FALSE)</f>
        <v>&lt;1%</v>
      </c>
      <c r="G116" s="111">
        <f t="shared" si="38"/>
        <v>0.5</v>
      </c>
      <c r="H116">
        <f>VLOOKUP(A116,'2.5'!$B$23:$D$168,3,FALSE)</f>
        <v>0</v>
      </c>
      <c r="I116">
        <f>VLOOKUP(A116,'2.6'!$B$23:$D$168,3,FALSE)</f>
        <v>0</v>
      </c>
      <c r="J116" s="111">
        <f>VLOOKUP(A116,'2.7'!$B$23:$D$168,3,FALSE)</f>
        <v>0</v>
      </c>
      <c r="K116">
        <f>VLOOKUP(A116,'2.8'!$B$23:$D$168,3,FALSE)</f>
        <v>0</v>
      </c>
      <c r="L116">
        <f>VLOOKUP(A116,'2.9'!$B$23:$F$168,5,FALSE)</f>
        <v>10</v>
      </c>
      <c r="M116">
        <f>VLOOKUP(A116,'2.10'!$B$23:$H$168,7,FALSE)</f>
        <v>25</v>
      </c>
      <c r="N116">
        <f>VLOOKUP(A116,'2.11'!$B$23:$H$168,7,FALSE)</f>
        <v>0</v>
      </c>
      <c r="O116">
        <f>VLOOKUP(A116,'2.12'!$B$23:$D$168,3,FALSE)</f>
        <v>18</v>
      </c>
      <c r="P116">
        <f>VLOOKUP(A116,'2.13'!B137:D282,3,FALSE)</f>
        <v>0</v>
      </c>
      <c r="Q116">
        <f>VLOOKUP(A116,'2.14'!$B$23:$J$144,9,FALSE)</f>
        <v>88.086815183095908</v>
      </c>
      <c r="R116">
        <f>VLOOKUP(A116,'2.15'!$B$23:$J$144,9,FALSE)</f>
        <v>58.743665742422792</v>
      </c>
      <c r="S116">
        <f>VLOOKUP(A116,'2.16'!$B$23:$J$144,9,FALSE)</f>
        <v>97.604933550052593</v>
      </c>
      <c r="T116">
        <f>VLOOKUP(A116,'2.17'!$B$23:$J$144,9,FALSE)</f>
        <v>10.768237881250597</v>
      </c>
      <c r="U116">
        <f>VLOOKUP(A116,'2.18'!$B$23:$J$144,9,FALSE)</f>
        <v>10.997705325556936</v>
      </c>
      <c r="V116">
        <f>VLOOKUP(A116,'2.19'!$B$23:$J$144,9,FALSE)</f>
        <v>3.8077254039583135</v>
      </c>
      <c r="W116">
        <f>VLOOKUP(A116,'2.20'!$B$23:$J$144,9,FALSE)</f>
        <v>0.37288459699780097</v>
      </c>
      <c r="X116">
        <f t="shared" si="39"/>
        <v>9.0084501440849452E-2</v>
      </c>
      <c r="Y116">
        <f t="shared" si="40"/>
        <v>3.5249513102040976E-2</v>
      </c>
      <c r="Z116">
        <f t="shared" si="41"/>
        <v>0.25541470622734619</v>
      </c>
      <c r="AA116">
        <f t="shared" si="42"/>
        <v>0.5</v>
      </c>
      <c r="AB116">
        <f t="shared" si="43"/>
        <v>0</v>
      </c>
      <c r="AC116">
        <f t="shared" si="44"/>
        <v>0</v>
      </c>
      <c r="AD116">
        <f t="shared" si="45"/>
        <v>0</v>
      </c>
      <c r="AE116">
        <f t="shared" si="46"/>
        <v>0</v>
      </c>
      <c r="AF116">
        <f t="shared" si="47"/>
        <v>0.11764705882352941</v>
      </c>
      <c r="AG116">
        <f t="shared" si="48"/>
        <v>0.45454545454545453</v>
      </c>
      <c r="AH116">
        <f t="shared" si="49"/>
        <v>0</v>
      </c>
      <c r="AI116">
        <f t="shared" si="50"/>
        <v>0.32258064516129031</v>
      </c>
      <c r="AJ116">
        <f t="shared" si="51"/>
        <v>0</v>
      </c>
      <c r="AK116">
        <f t="shared" si="52"/>
        <v>0.86831779275661414</v>
      </c>
      <c r="AL116">
        <f t="shared" si="53"/>
        <v>0.74040181980213926</v>
      </c>
      <c r="AM116">
        <f t="shared" si="54"/>
        <v>0.95519045564777372</v>
      </c>
      <c r="AN116">
        <f t="shared" si="55"/>
        <v>0.12247364384511682</v>
      </c>
      <c r="AO116">
        <f t="shared" si="56"/>
        <v>0.10331154100836136</v>
      </c>
      <c r="AP116">
        <f t="shared" si="57"/>
        <v>2.329379785671425E-2</v>
      </c>
      <c r="AQ116">
        <f t="shared" si="58"/>
        <v>0.24272061339684617</v>
      </c>
      <c r="AR116">
        <f t="shared" si="59"/>
        <v>0.90991549855915055</v>
      </c>
      <c r="AS116">
        <f t="shared" si="59"/>
        <v>0.96475048689795906</v>
      </c>
      <c r="AT116">
        <f t="shared" si="59"/>
        <v>0.74458529377265381</v>
      </c>
      <c r="AU116">
        <f t="shared" si="60"/>
        <v>0.54545454545454541</v>
      </c>
      <c r="AV116">
        <f t="shared" si="61"/>
        <v>0.75727938660315386</v>
      </c>
      <c r="AW116">
        <f>(AR116*Weights_Adap!$B$2)+(AS116*Weights_Adap!$B$3)+(AT116*Weights_Adap!$B$4)+(AA116*Weights_Adap!$B$5)+(Adaptive!AB116*Weights_Adap!$B$6)+(AC116*Weights_Adap!$B$7)+(AD116*Weights_Adap!$B$8)+(AE116*Weights_Adap!$B$9)+(AF116*Weights_Adap!$B$10)+(AU116*Weights_Adap!$B$11)+(AH116*Weights_Adap!$B$12)+(AI116*Weights_Adap!$B$13)+(AJ116*Weights_Adap!$B$14)+(AK116*Weights_Adap!$B$15)+(AL116*Weights_Adap!$B$16)+(AM116*Weights_Adap!$B$17)+(AN116*Weights_Adap!$B$18)+(AO116*Weights_Adap!$B$19)+(AP116*Weights_Adap!$B$20)+(AV116*Weights_Adap!$B$21)</f>
        <v>0.43019137225834997</v>
      </c>
      <c r="AX116" s="52">
        <f t="shared" si="62"/>
        <v>0.54343858764156627</v>
      </c>
      <c r="AY116">
        <f>(AR116*Weights_Adap!$C$2)+(AS116*Weights_Adap!$C$3)+(AT116*Weights_Adap!$C$4)+(AA116*Weights_Adap!$C$5)+(Adaptive!AB116*Weights_Adap!$C$6)+(AC116*Weights_Adap!$C$7)+(AD116*Weights_Adap!$C$8)+(AE116*Weights_Adap!$C$9)+(AF116*Weights_Adap!$C$10)+(AU116*Weights_Adap!$C$11)+(AH116*Weights_Adap!$C$12)+(AI116*Weights_Adap!$C$13)+(AJ116*Weights_Adap!$C$14)+(AK116*Weights_Adap!$C$15)+(AL116*Weights_Adap!$C$16)+(AM116*Weights_Adap!$C$17)+(AN116*Weights_Adap!$C$18)+(AO116*Weights_Adap!$C$19)+(AP116*Weights_Adap!$C$20)+(AV116*Weights_Adap!$C$21)</f>
        <v>0.43601175814535498</v>
      </c>
      <c r="AZ116" s="52">
        <f t="shared" si="63"/>
        <v>0.52019110852871497</v>
      </c>
    </row>
    <row r="117" spans="1:52">
      <c r="A117" t="s">
        <v>106</v>
      </c>
      <c r="B117" t="s">
        <v>2157</v>
      </c>
      <c r="C117">
        <f>VLOOKUP(A117,'2.1'!$B$23:$J$144,9,FALSE)</f>
        <v>17.489145048599326</v>
      </c>
      <c r="D117">
        <f>VLOOKUP(A117,'2.2'!$B$23:$J$144,9,FALSE)</f>
        <v>31.06830354191003</v>
      </c>
      <c r="E117">
        <f>VLOOKUP(A117,'2.3'!$B$23:$J$144,9,FALSE)</f>
        <v>22.847193140993145</v>
      </c>
      <c r="F117" t="str">
        <f>VLOOKUP(A117,'2.4'!$B$23:$E$168,4,FALSE)</f>
        <v>&lt;1%</v>
      </c>
      <c r="G117" s="111">
        <f t="shared" si="38"/>
        <v>0.5</v>
      </c>
      <c r="H117">
        <f>VLOOKUP(A117,'2.5'!$B$23:$D$168,3,FALSE)</f>
        <v>0</v>
      </c>
      <c r="I117">
        <f>VLOOKUP(A117,'2.6'!$B$23:$D$168,3,FALSE)</f>
        <v>0</v>
      </c>
      <c r="J117" s="111">
        <f>VLOOKUP(A117,'2.7'!$B$23:$D$168,3,FALSE)</f>
        <v>0</v>
      </c>
      <c r="K117">
        <f>VLOOKUP(A117,'2.8'!$B$23:$D$168,3,FALSE)</f>
        <v>0</v>
      </c>
      <c r="L117">
        <f>VLOOKUP(A117,'2.9'!$B$23:$F$168,5,FALSE)</f>
        <v>23</v>
      </c>
      <c r="M117">
        <f>VLOOKUP(A117,'2.10'!$B$23:$H$168,7,FALSE)</f>
        <v>40</v>
      </c>
      <c r="N117">
        <f>VLOOKUP(A117,'2.11'!$B$23:$H$168,7,FALSE)</f>
        <v>0</v>
      </c>
      <c r="O117">
        <f>VLOOKUP(A117,'2.12'!$B$23:$D$168,3,FALSE)</f>
        <v>15.9</v>
      </c>
      <c r="P117">
        <f>VLOOKUP(A117,'2.13'!B138:D283,3,FALSE)</f>
        <v>2</v>
      </c>
      <c r="Q117">
        <f>VLOOKUP(A117,'2.14'!$B$23:$J$144,9,FALSE)</f>
        <v>76.233717572898982</v>
      </c>
      <c r="R117">
        <f>VLOOKUP(A117,'2.15'!$B$23:$J$144,9,FALSE)</f>
        <v>60.351325736704062</v>
      </c>
      <c r="S117">
        <f>VLOOKUP(A117,'2.16'!$B$23:$J$144,9,FALSE)</f>
        <v>96.369927927530796</v>
      </c>
      <c r="T117">
        <f>VLOOKUP(A117,'2.17'!$B$23:$J$144,9,FALSE)</f>
        <v>3.9298230147010207</v>
      </c>
      <c r="U117">
        <f>VLOOKUP(A117,'2.18'!$B$23:$J$144,9,FALSE)</f>
        <v>7.8265852637147084</v>
      </c>
      <c r="V117">
        <f>VLOOKUP(A117,'2.19'!$B$23:$J$144,9,FALSE)</f>
        <v>6.4909303299464414</v>
      </c>
      <c r="W117">
        <f>VLOOKUP(A117,'2.20'!$B$23:$J$144,9,FALSE)</f>
        <v>0.49150338321835529</v>
      </c>
      <c r="X117">
        <f t="shared" si="39"/>
        <v>0.13183982246737141</v>
      </c>
      <c r="Y117">
        <f t="shared" si="40"/>
        <v>0.21621701120309011</v>
      </c>
      <c r="Z117">
        <f t="shared" si="41"/>
        <v>0.38855020310921895</v>
      </c>
      <c r="AA117">
        <f t="shared" si="42"/>
        <v>0.5</v>
      </c>
      <c r="AB117">
        <f t="shared" si="43"/>
        <v>0</v>
      </c>
      <c r="AC117">
        <f t="shared" si="44"/>
        <v>0</v>
      </c>
      <c r="AD117">
        <f t="shared" si="45"/>
        <v>0</v>
      </c>
      <c r="AE117">
        <f t="shared" si="46"/>
        <v>0</v>
      </c>
      <c r="AF117">
        <f t="shared" si="47"/>
        <v>0.27058823529411763</v>
      </c>
      <c r="AG117">
        <f t="shared" si="48"/>
        <v>0.72727272727272729</v>
      </c>
      <c r="AH117">
        <f t="shared" si="49"/>
        <v>0</v>
      </c>
      <c r="AI117">
        <f t="shared" si="50"/>
        <v>0.28494623655913981</v>
      </c>
      <c r="AJ117">
        <f t="shared" si="51"/>
        <v>7.407407407407407E-2</v>
      </c>
      <c r="AK117">
        <f t="shared" si="52"/>
        <v>0.73357704684520542</v>
      </c>
      <c r="AL117">
        <f t="shared" si="53"/>
        <v>0.76389164202393234</v>
      </c>
      <c r="AM117">
        <f t="shared" si="54"/>
        <v>0.893095744431878</v>
      </c>
      <c r="AN117">
        <f t="shared" si="55"/>
        <v>3.8803921184565909E-2</v>
      </c>
      <c r="AO117">
        <f t="shared" si="56"/>
        <v>4.1459540875932753E-2</v>
      </c>
      <c r="AP117">
        <f t="shared" si="57"/>
        <v>5.5882745148741343E-2</v>
      </c>
      <c r="AQ117">
        <f t="shared" si="58"/>
        <v>0.38386300916649213</v>
      </c>
      <c r="AR117">
        <f t="shared" si="59"/>
        <v>0.86816017753262864</v>
      </c>
      <c r="AS117">
        <f t="shared" si="59"/>
        <v>0.78378298879690989</v>
      </c>
      <c r="AT117">
        <f t="shared" si="59"/>
        <v>0.61144979689078105</v>
      </c>
      <c r="AU117">
        <f t="shared" si="60"/>
        <v>0.27272727272727271</v>
      </c>
      <c r="AV117">
        <f t="shared" si="61"/>
        <v>0.61613699083350792</v>
      </c>
      <c r="AW117">
        <f>(AR117*Weights_Adap!$B$2)+(AS117*Weights_Adap!$B$3)+(AT117*Weights_Adap!$B$4)+(AA117*Weights_Adap!$B$5)+(Adaptive!AB117*Weights_Adap!$B$6)+(AC117*Weights_Adap!$B$7)+(AD117*Weights_Adap!$B$8)+(AE117*Weights_Adap!$B$9)+(AF117*Weights_Adap!$B$10)+(AU117*Weights_Adap!$B$11)+(AH117*Weights_Adap!$B$12)+(AI117*Weights_Adap!$B$13)+(AJ117*Weights_Adap!$B$14)+(AK117*Weights_Adap!$B$15)+(AL117*Weights_Adap!$B$16)+(AM117*Weights_Adap!$B$17)+(AN117*Weights_Adap!$B$18)+(AO117*Weights_Adap!$B$19)+(AP117*Weights_Adap!$B$20)+(AV117*Weights_Adap!$B$21)</f>
        <v>0.38209797247513111</v>
      </c>
      <c r="AX117" s="52">
        <f t="shared" si="62"/>
        <v>0.41236980948422219</v>
      </c>
      <c r="AY117">
        <f>(AR117*Weights_Adap!$C$2)+(AS117*Weights_Adap!$C$3)+(AT117*Weights_Adap!$C$4)+(AA117*Weights_Adap!$C$5)+(Adaptive!AB117*Weights_Adap!$C$6)+(AC117*Weights_Adap!$C$7)+(AD117*Weights_Adap!$C$8)+(AE117*Weights_Adap!$C$9)+(AF117*Weights_Adap!$C$10)+(AU117*Weights_Adap!$C$11)+(AH117*Weights_Adap!$C$12)+(AI117*Weights_Adap!$C$13)+(AJ117*Weights_Adap!$C$14)+(AK117*Weights_Adap!$C$15)+(AL117*Weights_Adap!$C$16)+(AM117*Weights_Adap!$C$17)+(AN117*Weights_Adap!$C$18)+(AO117*Weights_Adap!$C$19)+(AP117*Weights_Adap!$C$20)+(AV117*Weights_Adap!$C$21)</f>
        <v>0.37972884710310728</v>
      </c>
      <c r="AZ117" s="52">
        <f t="shared" si="63"/>
        <v>0.38339589869957458</v>
      </c>
    </row>
    <row r="118" spans="1:52">
      <c r="A118" t="s">
        <v>138</v>
      </c>
      <c r="B118" t="s">
        <v>2158</v>
      </c>
      <c r="C118">
        <f>VLOOKUP(A118,'2.1'!$B$23:$J$144,9,FALSE)</f>
        <v>31.030020703933747</v>
      </c>
      <c r="D118">
        <f>VLOOKUP(A118,'2.2'!$B$23:$J$144,9,FALSE)</f>
        <v>32.889677610174509</v>
      </c>
      <c r="E118">
        <f>VLOOKUP(A118,'2.3'!$B$23:$J$144,9,FALSE)</f>
        <v>5.7009760425909493</v>
      </c>
      <c r="F118" t="str">
        <f>VLOOKUP(A118,'2.4'!$B$23:$E$168,4,FALSE)</f>
        <v>&lt;1%</v>
      </c>
      <c r="G118" s="111">
        <f t="shared" si="38"/>
        <v>0.5</v>
      </c>
      <c r="H118">
        <f>VLOOKUP(A118,'2.5'!$B$23:$D$168,3,FALSE)</f>
        <v>0</v>
      </c>
      <c r="I118">
        <f>VLOOKUP(A118,'2.6'!$B$23:$D$168,3,FALSE)</f>
        <v>0</v>
      </c>
      <c r="J118" s="111">
        <f>VLOOKUP(A118,'2.7'!$B$23:$D$168,3,FALSE)</f>
        <v>0</v>
      </c>
      <c r="K118">
        <f>VLOOKUP(A118,'2.8'!$B$23:$D$168,3,FALSE)</f>
        <v>0</v>
      </c>
      <c r="L118">
        <f>VLOOKUP(A118,'2.9'!$B$23:$F$168,5,FALSE)</f>
        <v>16</v>
      </c>
      <c r="M118">
        <f>VLOOKUP(A118,'2.10'!$B$23:$H$168,7,FALSE)</f>
        <v>55</v>
      </c>
      <c r="N118">
        <f>VLOOKUP(A118,'2.11'!$B$23:$H$168,7,FALSE)</f>
        <v>0</v>
      </c>
      <c r="O118">
        <f>VLOOKUP(A118,'2.12'!$B$23:$D$168,3,FALSE)</f>
        <v>8.8000000000000007</v>
      </c>
      <c r="P118">
        <f>VLOOKUP(A118,'2.13'!B139:D284,3,FALSE)</f>
        <v>0</v>
      </c>
      <c r="Q118">
        <f>VLOOKUP(A118,'2.14'!$B$23:$J$144,9,FALSE)</f>
        <v>22.685595977521444</v>
      </c>
      <c r="R118">
        <f>VLOOKUP(A118,'2.15'!$B$23:$J$144,9,FALSE)</f>
        <v>15.184117125110912</v>
      </c>
      <c r="S118">
        <f>VLOOKUP(A118,'2.16'!$B$23:$J$144,9,FALSE)</f>
        <v>93.700088731144632</v>
      </c>
      <c r="T118">
        <f>VLOOKUP(A118,'2.17'!$B$23:$J$144,9,FALSE)</f>
        <v>2.1036675539781129</v>
      </c>
      <c r="U118">
        <f>VLOOKUP(A118,'2.18'!$B$23:$J$144,9,FALSE)</f>
        <v>5.7009760425909493</v>
      </c>
      <c r="V118">
        <f>VLOOKUP(A118,'2.19'!$B$23:$J$144,9,FALSE)</f>
        <v>2.839396628216504</v>
      </c>
      <c r="W118">
        <f>VLOOKUP(A118,'2.20'!$B$23:$J$144,9,FALSE)</f>
        <v>1.0093167701863355</v>
      </c>
      <c r="X118">
        <f t="shared" si="39"/>
        <v>0.67218828862319735</v>
      </c>
      <c r="Y118">
        <f t="shared" si="40"/>
        <v>0.22889269710887897</v>
      </c>
      <c r="Z118">
        <f t="shared" si="41"/>
        <v>4.6659955211739719E-2</v>
      </c>
      <c r="AA118">
        <f t="shared" si="42"/>
        <v>0.5</v>
      </c>
      <c r="AB118">
        <f t="shared" si="43"/>
        <v>0</v>
      </c>
      <c r="AC118">
        <f t="shared" si="44"/>
        <v>0</v>
      </c>
      <c r="AD118">
        <f t="shared" si="45"/>
        <v>0</v>
      </c>
      <c r="AE118">
        <f t="shared" si="46"/>
        <v>0</v>
      </c>
      <c r="AF118">
        <f t="shared" si="47"/>
        <v>0.18823529411764706</v>
      </c>
      <c r="AG118">
        <f t="shared" si="48"/>
        <v>1</v>
      </c>
      <c r="AH118">
        <f t="shared" si="49"/>
        <v>0</v>
      </c>
      <c r="AI118">
        <f t="shared" si="50"/>
        <v>0.15770609318996417</v>
      </c>
      <c r="AJ118">
        <f t="shared" si="51"/>
        <v>0</v>
      </c>
      <c r="AK118">
        <f t="shared" si="52"/>
        <v>0.12486579825909737</v>
      </c>
      <c r="AL118">
        <f t="shared" si="53"/>
        <v>0.10394507103565195</v>
      </c>
      <c r="AM118">
        <f t="shared" si="54"/>
        <v>0.75885919451726258</v>
      </c>
      <c r="AN118">
        <f t="shared" si="55"/>
        <v>1.6460450670494762E-2</v>
      </c>
      <c r="AO118">
        <f t="shared" si="56"/>
        <v>0</v>
      </c>
      <c r="AP118">
        <f t="shared" si="57"/>
        <v>1.1532931167644004E-2</v>
      </c>
      <c r="AQ118">
        <f t="shared" si="58"/>
        <v>1</v>
      </c>
      <c r="AR118" s="52">
        <f t="shared" si="59"/>
        <v>0.32781171137680265</v>
      </c>
      <c r="AS118">
        <f t="shared" si="59"/>
        <v>0.77110730289112106</v>
      </c>
      <c r="AT118">
        <f t="shared" si="59"/>
        <v>0.95334004478826029</v>
      </c>
      <c r="AU118" s="52">
        <f t="shared" si="60"/>
        <v>0</v>
      </c>
      <c r="AV118" s="52">
        <f t="shared" si="61"/>
        <v>0</v>
      </c>
      <c r="AW118">
        <f>(AR118*Weights_Adap!$B$2)+(AS118*Weights_Adap!$B$3)+(AT118*Weights_Adap!$B$4)+(AA118*Weights_Adap!$B$5)+(Adaptive!AB118*Weights_Adap!$B$6)+(AC118*Weights_Adap!$B$7)+(AD118*Weights_Adap!$B$8)+(AE118*Weights_Adap!$B$9)+(AF118*Weights_Adap!$B$10)+(AU118*Weights_Adap!$B$11)+(AH118*Weights_Adap!$B$12)+(AI118*Weights_Adap!$B$13)+(AJ118*Weights_Adap!$B$14)+(AK118*Weights_Adap!$B$15)+(AL118*Weights_Adap!$B$16)+(AM118*Weights_Adap!$B$17)+(AN118*Weights_Adap!$B$18)+(AO118*Weights_Adap!$B$19)+(AP118*Weights_Adap!$B$20)+(AV118*Weights_Adap!$B$21)</f>
        <v>0.23078607054951411</v>
      </c>
      <c r="AX118" s="52">
        <f t="shared" si="62"/>
        <v>0</v>
      </c>
      <c r="AY118">
        <f>(AR118*Weights_Adap!$C$2)+(AS118*Weights_Adap!$C$3)+(AT118*Weights_Adap!$C$4)+(AA118*Weights_Adap!$C$5)+(Adaptive!AB118*Weights_Adap!$C$6)+(AC118*Weights_Adap!$C$7)+(AD118*Weights_Adap!$C$8)+(AE118*Weights_Adap!$C$9)+(AF118*Weights_Adap!$C$10)+(AU118*Weights_Adap!$C$11)+(AH118*Weights_Adap!$C$12)+(AI118*Weights_Adap!$C$13)+(AJ118*Weights_Adap!$C$14)+(AK118*Weights_Adap!$C$15)+(AL118*Weights_Adap!$C$16)+(AM118*Weights_Adap!$C$17)+(AN118*Weights_Adap!$C$18)+(AO118*Weights_Adap!$C$19)+(AP118*Weights_Adap!$C$20)+(AV118*Weights_Adap!$C$21)</f>
        <v>0.22198474709095872</v>
      </c>
      <c r="AZ118" s="52">
        <f t="shared" si="63"/>
        <v>0</v>
      </c>
    </row>
    <row r="119" spans="1:52">
      <c r="A119" t="s">
        <v>64</v>
      </c>
      <c r="B119" t="s">
        <v>2159</v>
      </c>
      <c r="C119">
        <f>VLOOKUP(A119,'2.1'!$B$23:$J$144,9,FALSE)</f>
        <v>24.023039246599819</v>
      </c>
      <c r="D119">
        <f>VLOOKUP(A119,'2.2'!$B$23:$J$144,9,FALSE)</f>
        <v>5.7976498286771347</v>
      </c>
      <c r="E119">
        <f>VLOOKUP(A119,'2.3'!$B$23:$J$144,9,FALSE)</f>
        <v>13.916041285657228</v>
      </c>
      <c r="F119" t="str">
        <f>VLOOKUP(A119,'2.4'!$B$23:$E$168,4,FALSE)</f>
        <v>&lt;1%</v>
      </c>
      <c r="G119" s="111">
        <f t="shared" si="38"/>
        <v>0.5</v>
      </c>
      <c r="H119">
        <f>VLOOKUP(A119,'2.5'!$B$23:$D$168,3,FALSE)</f>
        <v>0</v>
      </c>
      <c r="I119">
        <f>VLOOKUP(A119,'2.6'!$B$23:$D$168,3,FALSE)</f>
        <v>0</v>
      </c>
      <c r="J119" s="111">
        <f>VLOOKUP(A119,'2.7'!$B$23:$D$168,3,FALSE)</f>
        <v>0</v>
      </c>
      <c r="K119">
        <f>VLOOKUP(A119,'2.8'!$B$23:$D$168,3,FALSE)</f>
        <v>1</v>
      </c>
      <c r="L119">
        <f>VLOOKUP(A119,'2.9'!$B$23:$F$168,5,FALSE)</f>
        <v>19</v>
      </c>
      <c r="M119">
        <f>VLOOKUP(A119,'2.10'!$B$23:$H$168,7,FALSE)</f>
        <v>25</v>
      </c>
      <c r="N119">
        <f>VLOOKUP(A119,'2.11'!$B$23:$H$168,7,FALSE)</f>
        <v>0</v>
      </c>
      <c r="O119">
        <f>VLOOKUP(A119,'2.12'!$B$23:$D$168,3,FALSE)</f>
        <v>16.2</v>
      </c>
      <c r="P119">
        <f>VLOOKUP(A119,'2.13'!B140:D285,3,FALSE)</f>
        <v>0</v>
      </c>
      <c r="Q119">
        <f>VLOOKUP(A119,'2.14'!$B$23:$J$144,9,FALSE)</f>
        <v>21.014904038174517</v>
      </c>
      <c r="R119">
        <f>VLOOKUP(A119,'2.15'!$B$23:$J$144,9,FALSE)</f>
        <v>43.131319501376893</v>
      </c>
      <c r="S119">
        <f>VLOOKUP(A119,'2.16'!$B$23:$J$144,9,FALSE)</f>
        <v>97.166340837905452</v>
      </c>
      <c r="T119">
        <f>VLOOKUP(A119,'2.17'!$B$23:$J$144,9,FALSE)</f>
        <v>3.1426709549935885</v>
      </c>
      <c r="U119">
        <f>VLOOKUP(A119,'2.18'!$B$23:$J$144,9,FALSE)</f>
        <v>13.916041285657228</v>
      </c>
      <c r="V119">
        <f>VLOOKUP(A119,'2.19'!$B$23:$J$144,9,FALSE)</f>
        <v>6.7372979336150181</v>
      </c>
      <c r="W119">
        <f>VLOOKUP(A119,'2.20'!$B$23:$J$144,9,FALSE)</f>
        <v>0.25435664585566836</v>
      </c>
      <c r="X119">
        <f t="shared" si="39"/>
        <v>0.39257478509315596</v>
      </c>
      <c r="Y119">
        <f t="shared" si="40"/>
        <v>4.0348212649193499E-2</v>
      </c>
      <c r="Z119">
        <f t="shared" si="41"/>
        <v>0.21046580674896451</v>
      </c>
      <c r="AA119">
        <f t="shared" si="42"/>
        <v>0.5</v>
      </c>
      <c r="AB119">
        <f t="shared" si="43"/>
        <v>0</v>
      </c>
      <c r="AC119">
        <f t="shared" si="44"/>
        <v>0</v>
      </c>
      <c r="AD119">
        <f t="shared" si="45"/>
        <v>0</v>
      </c>
      <c r="AE119">
        <f t="shared" si="46"/>
        <v>1</v>
      </c>
      <c r="AF119">
        <f t="shared" si="47"/>
        <v>0.22352941176470589</v>
      </c>
      <c r="AG119">
        <f t="shared" si="48"/>
        <v>0.45454545454545453</v>
      </c>
      <c r="AH119">
        <f t="shared" si="49"/>
        <v>0</v>
      </c>
      <c r="AI119">
        <f t="shared" si="50"/>
        <v>0.29032258064516131</v>
      </c>
      <c r="AJ119">
        <f t="shared" si="51"/>
        <v>0</v>
      </c>
      <c r="AK119">
        <f t="shared" si="52"/>
        <v>0.10587411477695628</v>
      </c>
      <c r="AL119">
        <f t="shared" si="53"/>
        <v>0.51228689564418639</v>
      </c>
      <c r="AM119">
        <f t="shared" si="54"/>
        <v>0.93313850114204233</v>
      </c>
      <c r="AN119">
        <f t="shared" si="55"/>
        <v>2.9172918121332152E-2</v>
      </c>
      <c r="AO119">
        <f t="shared" si="56"/>
        <v>0.16023304277128483</v>
      </c>
      <c r="AP119">
        <f t="shared" si="57"/>
        <v>5.8875010395668601E-2</v>
      </c>
      <c r="AQ119">
        <f t="shared" si="58"/>
        <v>0.10168630068045724</v>
      </c>
      <c r="AR119">
        <f t="shared" si="59"/>
        <v>0.60742521490684398</v>
      </c>
      <c r="AS119">
        <f t="shared" si="59"/>
        <v>0.95965178735080647</v>
      </c>
      <c r="AT119">
        <f t="shared" si="59"/>
        <v>0.78953419325103547</v>
      </c>
      <c r="AU119">
        <f t="shared" si="60"/>
        <v>0.54545454545454541</v>
      </c>
      <c r="AV119">
        <f t="shared" si="61"/>
        <v>0.89831369931954275</v>
      </c>
      <c r="AW119">
        <f>(AR119*Weights_Adap!$B$2)+(AS119*Weights_Adap!$B$3)+(AT119*Weights_Adap!$B$4)+(AA119*Weights_Adap!$B$5)+(Adaptive!AB119*Weights_Adap!$B$6)+(AC119*Weights_Adap!$B$7)+(AD119*Weights_Adap!$B$8)+(AE119*Weights_Adap!$B$9)+(AF119*Weights_Adap!$B$10)+(AU119*Weights_Adap!$B$11)+(AH119*Weights_Adap!$B$12)+(AI119*Weights_Adap!$B$13)+(AJ119*Weights_Adap!$B$14)+(AK119*Weights_Adap!$B$15)+(AL119*Weights_Adap!$B$16)+(AM119*Weights_Adap!$B$17)+(AN119*Weights_Adap!$B$18)+(AO119*Weights_Adap!$B$19)+(AP119*Weights_Adap!$B$20)+(AV119*Weights_Adap!$B$21)</f>
        <v>0.36371808064918548</v>
      </c>
      <c r="AX119" s="52">
        <f t="shared" si="62"/>
        <v>0.36227915307087738</v>
      </c>
      <c r="AY119">
        <f>(AR119*Weights_Adap!$C$2)+(AS119*Weights_Adap!$C$3)+(AT119*Weights_Adap!$C$4)+(AA119*Weights_Adap!$C$5)+(Adaptive!AB119*Weights_Adap!$C$6)+(AC119*Weights_Adap!$C$7)+(AD119*Weights_Adap!$C$8)+(AE119*Weights_Adap!$C$9)+(AF119*Weights_Adap!$C$10)+(AU119*Weights_Adap!$C$11)+(AH119*Weights_Adap!$C$12)+(AI119*Weights_Adap!$C$13)+(AJ119*Weights_Adap!$C$14)+(AK119*Weights_Adap!$C$15)+(AL119*Weights_Adap!$C$16)+(AM119*Weights_Adap!$C$17)+(AN119*Weights_Adap!$C$18)+(AO119*Weights_Adap!$C$19)+(AP119*Weights_Adap!$C$20)+(AV119*Weights_Adap!$C$21)</f>
        <v>0.36256437260793978</v>
      </c>
      <c r="AZ119" s="52">
        <f t="shared" si="63"/>
        <v>0.34167776709101455</v>
      </c>
    </row>
    <row r="120" spans="1:52">
      <c r="A120" t="s">
        <v>139</v>
      </c>
      <c r="B120" t="s">
        <v>2160</v>
      </c>
      <c r="C120">
        <f>VLOOKUP(A120,'2.1'!$B$23:$J$144,9,FALSE)</f>
        <v>23.518979858970571</v>
      </c>
      <c r="D120">
        <f>VLOOKUP(A120,'2.2'!$B$23:$J$144,9,FALSE)</f>
        <v>5.1767090317949584</v>
      </c>
      <c r="E120">
        <f>VLOOKUP(A120,'2.3'!$B$23:$J$144,9,FALSE)</f>
        <v>25.668200819152982</v>
      </c>
      <c r="F120" t="str">
        <f>VLOOKUP(A120,'2.4'!$B$23:$E$168,4,FALSE)</f>
        <v>&lt;1%</v>
      </c>
      <c r="G120" s="111">
        <f t="shared" si="38"/>
        <v>0.5</v>
      </c>
      <c r="H120">
        <f>VLOOKUP(A120,'2.5'!$B$23:$D$168,3,FALSE)</f>
        <v>0</v>
      </c>
      <c r="I120">
        <f>VLOOKUP(A120,'2.6'!$B$23:$D$168,3,FALSE)</f>
        <v>0</v>
      </c>
      <c r="J120" s="111">
        <f>VLOOKUP(A120,'2.7'!$B$23:$D$168,3,FALSE)</f>
        <v>0</v>
      </c>
      <c r="K120">
        <f>VLOOKUP(A120,'2.8'!$B$23:$D$168,3,FALSE)</f>
        <v>0</v>
      </c>
      <c r="L120">
        <f>VLOOKUP(A120,'2.9'!$B$23:$F$168,5,FALSE)</f>
        <v>10</v>
      </c>
      <c r="M120">
        <f>VLOOKUP(A120,'2.10'!$B$23:$H$168,7,FALSE)</f>
        <v>25</v>
      </c>
      <c r="N120">
        <f>VLOOKUP(A120,'2.11'!$B$23:$H$168,7,FALSE)</f>
        <v>0</v>
      </c>
      <c r="O120">
        <f>VLOOKUP(A120,'2.12'!$B$23:$D$168,3,FALSE)</f>
        <v>14.9</v>
      </c>
      <c r="P120">
        <f>VLOOKUP(A120,'2.13'!B141:D286,3,FALSE)</f>
        <v>27</v>
      </c>
      <c r="Q120">
        <f>VLOOKUP(A120,'2.14'!$B$23:$J$144,9,FALSE)</f>
        <v>27.458514546299035</v>
      </c>
      <c r="R120">
        <f>VLOOKUP(A120,'2.15'!$B$23:$J$144,9,FALSE)</f>
        <v>57.56027530295993</v>
      </c>
      <c r="S120">
        <f>VLOOKUP(A120,'2.16'!$B$23:$J$144,9,FALSE)</f>
        <v>95.845120972849728</v>
      </c>
      <c r="T120">
        <f>VLOOKUP(A120,'2.17'!$B$23:$J$144,9,FALSE)</f>
        <v>0.98805050035890729</v>
      </c>
      <c r="U120">
        <f>VLOOKUP(A120,'2.18'!$B$23:$J$144,9,FALSE)</f>
        <v>14.22117130431111</v>
      </c>
      <c r="V120">
        <f>VLOOKUP(A120,'2.19'!$B$23:$J$144,9,FALSE)</f>
        <v>6.5194443271544982</v>
      </c>
      <c r="W120">
        <f>VLOOKUP(A120,'2.20'!$B$23:$J$144,9,FALSE)</f>
        <v>0.16889752142887304</v>
      </c>
      <c r="X120">
        <f t="shared" si="39"/>
        <v>0.37246030181381135</v>
      </c>
      <c r="Y120">
        <f t="shared" si="40"/>
        <v>3.602683208025384E-2</v>
      </c>
      <c r="Z120">
        <f t="shared" si="41"/>
        <v>0.44480022075868841</v>
      </c>
      <c r="AA120">
        <f t="shared" si="42"/>
        <v>0.5</v>
      </c>
      <c r="AB120">
        <f t="shared" si="43"/>
        <v>0</v>
      </c>
      <c r="AC120">
        <f t="shared" si="44"/>
        <v>0</v>
      </c>
      <c r="AD120">
        <f t="shared" si="45"/>
        <v>0</v>
      </c>
      <c r="AE120">
        <f t="shared" si="46"/>
        <v>0</v>
      </c>
      <c r="AF120">
        <f t="shared" si="47"/>
        <v>0.11764705882352941</v>
      </c>
      <c r="AG120">
        <f t="shared" si="48"/>
        <v>0.45454545454545453</v>
      </c>
      <c r="AH120">
        <f t="shared" si="49"/>
        <v>0</v>
      </c>
      <c r="AI120">
        <f t="shared" si="50"/>
        <v>0.26702508960573479</v>
      </c>
      <c r="AJ120">
        <f t="shared" si="51"/>
        <v>1</v>
      </c>
      <c r="AK120">
        <f t="shared" si="52"/>
        <v>0.1791222153815091</v>
      </c>
      <c r="AL120">
        <f t="shared" si="53"/>
        <v>0.72311107975708422</v>
      </c>
      <c r="AM120">
        <f t="shared" si="54"/>
        <v>0.86670903355320794</v>
      </c>
      <c r="AN120">
        <f t="shared" si="55"/>
        <v>2.8105959463695439E-3</v>
      </c>
      <c r="AO120">
        <f t="shared" si="56"/>
        <v>0.16618453675011072</v>
      </c>
      <c r="AP120">
        <f t="shared" si="57"/>
        <v>5.6229062771781697E-2</v>
      </c>
      <c r="AQ120">
        <f t="shared" si="58"/>
        <v>0</v>
      </c>
      <c r="AR120">
        <f t="shared" si="59"/>
        <v>0.62753969818618871</v>
      </c>
      <c r="AS120">
        <f t="shared" si="59"/>
        <v>0.96397316791974619</v>
      </c>
      <c r="AT120">
        <f t="shared" si="59"/>
        <v>0.55519977924131159</v>
      </c>
      <c r="AU120">
        <f t="shared" si="60"/>
        <v>0.54545454545454541</v>
      </c>
      <c r="AV120">
        <f t="shared" si="61"/>
        <v>1</v>
      </c>
      <c r="AW120">
        <f>(AR120*Weights_Adap!$B$2)+(AS120*Weights_Adap!$B$3)+(AT120*Weights_Adap!$B$4)+(AA120*Weights_Adap!$B$5)+(Adaptive!AB120*Weights_Adap!$B$6)+(AC120*Weights_Adap!$B$7)+(AD120*Weights_Adap!$B$8)+(AE120*Weights_Adap!$B$9)+(AF120*Weights_Adap!$B$10)+(AU120*Weights_Adap!$B$11)+(AH120*Weights_Adap!$B$12)+(AI120*Weights_Adap!$B$13)+(AJ120*Weights_Adap!$B$14)+(AK120*Weights_Adap!$B$15)+(AL120*Weights_Adap!$B$16)+(AM120*Weights_Adap!$B$17)+(AN120*Weights_Adap!$B$18)+(AO120*Weights_Adap!$B$19)+(AP120*Weights_Adap!$B$20)+(AV120*Weights_Adap!$B$21)</f>
        <v>0.42129838490551785</v>
      </c>
      <c r="AX120" s="52">
        <f t="shared" si="62"/>
        <v>0.51920255958452866</v>
      </c>
      <c r="AY120">
        <f>(AR120*Weights_Adap!$C$2)+(AS120*Weights_Adap!$C$3)+(AT120*Weights_Adap!$C$4)+(AA120*Weights_Adap!$C$5)+(Adaptive!AB120*Weights_Adap!$C$6)+(AC120*Weights_Adap!$C$7)+(AD120*Weights_Adap!$C$8)+(AE120*Weights_Adap!$C$9)+(AF120*Weights_Adap!$C$10)+(AU120*Weights_Adap!$C$11)+(AH120*Weights_Adap!$C$12)+(AI120*Weights_Adap!$C$13)+(AJ120*Weights_Adap!$C$14)+(AK120*Weights_Adap!$C$15)+(AL120*Weights_Adap!$C$16)+(AM120*Weights_Adap!$C$17)+(AN120*Weights_Adap!$C$18)+(AO120*Weights_Adap!$C$19)+(AP120*Weights_Adap!$C$20)+(AV120*Weights_Adap!$C$21)</f>
        <v>0.3577437201657076</v>
      </c>
      <c r="AZ120" s="52">
        <f t="shared" si="63"/>
        <v>0.32996120605788831</v>
      </c>
    </row>
    <row r="121" spans="1:52">
      <c r="A121" t="s">
        <v>127</v>
      </c>
      <c r="B121" t="s">
        <v>2161</v>
      </c>
      <c r="C121">
        <f>VLOOKUP(A121,'2.1'!$B$23:$J$144,9,FALSE)</f>
        <v>21.08931522598261</v>
      </c>
      <c r="D121">
        <f>VLOOKUP(A121,'2.2'!$B$23:$J$144,9,FALSE)</f>
        <v>77.387367967234326</v>
      </c>
      <c r="E121">
        <f>VLOOKUP(A121,'2.3'!$B$23:$J$144,9,FALSE)</f>
        <v>36.135661421283324</v>
      </c>
      <c r="F121">
        <f>VLOOKUP(A121,'2.4'!$B$23:$E$168,4,FALSE)</f>
        <v>0</v>
      </c>
      <c r="G121" s="111">
        <f t="shared" si="38"/>
        <v>0</v>
      </c>
      <c r="H121">
        <f>VLOOKUP(A121,'2.5'!$B$23:$D$168,3,FALSE)</f>
        <v>0</v>
      </c>
      <c r="I121">
        <f>VLOOKUP(A121,'2.6'!$B$23:$D$168,3,FALSE)</f>
        <v>0</v>
      </c>
      <c r="J121" s="111">
        <f>VLOOKUP(A121,'2.7'!$B$23:$D$168,3,FALSE)</f>
        <v>0</v>
      </c>
      <c r="K121">
        <f>VLOOKUP(A121,'2.8'!$B$23:$D$168,3,FALSE)</f>
        <v>0</v>
      </c>
      <c r="L121">
        <f>VLOOKUP(A121,'2.9'!$B$23:$F$168,5,FALSE)</f>
        <v>7</v>
      </c>
      <c r="M121">
        <f>VLOOKUP(A121,'2.10'!$B$23:$H$168,7,FALSE)</f>
        <v>12</v>
      </c>
      <c r="N121">
        <f>VLOOKUP(A121,'2.11'!$B$23:$H$168,7,FALSE)</f>
        <v>0</v>
      </c>
      <c r="O121">
        <f>VLOOKUP(A121,'2.12'!$B$23:$D$168,3,FALSE)</f>
        <v>26.8</v>
      </c>
      <c r="P121">
        <f>VLOOKUP(A121,'2.13'!B142:D287,3,FALSE)</f>
        <v>1.2</v>
      </c>
      <c r="Q121">
        <f>VLOOKUP(A121,'2.14'!$B$23:$J$144,9,FALSE)</f>
        <v>78.414888266149319</v>
      </c>
      <c r="R121">
        <f>VLOOKUP(A121,'2.15'!$B$23:$J$144,9,FALSE)</f>
        <v>54.005892074441334</v>
      </c>
      <c r="S121">
        <f>VLOOKUP(A121,'2.16'!$B$23:$J$144,9,FALSE)</f>
        <v>94.618092979808864</v>
      </c>
      <c r="T121">
        <f>VLOOKUP(A121,'2.17'!$B$23:$J$144,9,FALSE)</f>
        <v>12.610476395774953</v>
      </c>
      <c r="U121">
        <f>VLOOKUP(A121,'2.18'!$B$23:$J$144,9,FALSE)</f>
        <v>19.199540130775311</v>
      </c>
      <c r="V121">
        <f>VLOOKUP(A121,'2.19'!$B$23:$J$144,9,FALSE)</f>
        <v>10.986563196091112</v>
      </c>
      <c r="W121">
        <f>VLOOKUP(A121,'2.20'!$B$23:$J$144,9,FALSE)</f>
        <v>0.58920744413307469</v>
      </c>
      <c r="X121">
        <f t="shared" si="39"/>
        <v>0.27550456637059428</v>
      </c>
      <c r="Y121">
        <f t="shared" si="40"/>
        <v>0.53857029509762788</v>
      </c>
      <c r="Z121">
        <f t="shared" si="41"/>
        <v>0.65351813676203419</v>
      </c>
      <c r="AA121">
        <f t="shared" si="42"/>
        <v>0</v>
      </c>
      <c r="AB121">
        <f t="shared" si="43"/>
        <v>0</v>
      </c>
      <c r="AC121">
        <f t="shared" si="44"/>
        <v>0</v>
      </c>
      <c r="AD121">
        <f t="shared" si="45"/>
        <v>0</v>
      </c>
      <c r="AE121">
        <f t="shared" si="46"/>
        <v>0</v>
      </c>
      <c r="AF121">
        <f t="shared" si="47"/>
        <v>8.2352941176470587E-2</v>
      </c>
      <c r="AG121">
        <f t="shared" si="48"/>
        <v>0.21818181818181817</v>
      </c>
      <c r="AH121">
        <f t="shared" si="49"/>
        <v>0</v>
      </c>
      <c r="AI121">
        <f t="shared" si="50"/>
        <v>0.48028673835125452</v>
      </c>
      <c r="AJ121">
        <f t="shared" si="51"/>
        <v>4.4444444444444446E-2</v>
      </c>
      <c r="AK121">
        <f t="shared" si="52"/>
        <v>0.75837162593614504</v>
      </c>
      <c r="AL121">
        <f t="shared" si="53"/>
        <v>0.67117731861168051</v>
      </c>
      <c r="AM121">
        <f t="shared" si="54"/>
        <v>0.8050154286883866</v>
      </c>
      <c r="AN121">
        <f t="shared" si="55"/>
        <v>0.14501389456006233</v>
      </c>
      <c r="AO121">
        <f t="shared" si="56"/>
        <v>0.26328652699606131</v>
      </c>
      <c r="AP121">
        <f t="shared" si="57"/>
        <v>0.11048459128434346</v>
      </c>
      <c r="AQ121">
        <f t="shared" si="58"/>
        <v>0.50011934320354834</v>
      </c>
      <c r="AR121">
        <f t="shared" si="59"/>
        <v>0.72449543362940572</v>
      </c>
      <c r="AS121" s="52">
        <f t="shared" si="59"/>
        <v>0.46142970490237212</v>
      </c>
      <c r="AT121">
        <f t="shared" si="59"/>
        <v>0.34648186323796581</v>
      </c>
      <c r="AU121">
        <f t="shared" si="60"/>
        <v>0.78181818181818186</v>
      </c>
      <c r="AV121">
        <f t="shared" si="61"/>
        <v>0.49988065679645166</v>
      </c>
      <c r="AW121">
        <f>(AR121*Weights_Adap!$B$2)+(AS121*Weights_Adap!$B$3)+(AT121*Weights_Adap!$B$4)+(AA121*Weights_Adap!$B$5)+(Adaptive!AB121*Weights_Adap!$B$6)+(AC121*Weights_Adap!$B$7)+(AD121*Weights_Adap!$B$8)+(AE121*Weights_Adap!$B$9)+(AF121*Weights_Adap!$B$10)+(AU121*Weights_Adap!$B$11)+(AH121*Weights_Adap!$B$12)+(AI121*Weights_Adap!$B$13)+(AJ121*Weights_Adap!$B$14)+(AK121*Weights_Adap!$B$15)+(AL121*Weights_Adap!$B$16)+(AM121*Weights_Adap!$B$17)+(AN121*Weights_Adap!$B$18)+(AO121*Weights_Adap!$B$19)+(AP121*Weights_Adap!$B$20)+(AV121*Weights_Adap!$B$21)</f>
        <v>0.3317902563600158</v>
      </c>
      <c r="AX121" s="52">
        <f t="shared" si="62"/>
        <v>0.27526636259096593</v>
      </c>
      <c r="AY121">
        <f>(AR121*Weights_Adap!$C$2)+(AS121*Weights_Adap!$C$3)+(AT121*Weights_Adap!$C$4)+(AA121*Weights_Adap!$C$5)+(Adaptive!AB121*Weights_Adap!$C$6)+(AC121*Weights_Adap!$C$7)+(AD121*Weights_Adap!$C$8)+(AE121*Weights_Adap!$C$9)+(AF121*Weights_Adap!$C$10)+(AU121*Weights_Adap!$C$11)+(AH121*Weights_Adap!$C$12)+(AI121*Weights_Adap!$C$13)+(AJ121*Weights_Adap!$C$14)+(AK121*Weights_Adap!$C$15)+(AL121*Weights_Adap!$C$16)+(AM121*Weights_Adap!$C$17)+(AN121*Weights_Adap!$C$18)+(AO121*Weights_Adap!$C$19)+(AP121*Weights_Adap!$C$20)+(AV121*Weights_Adap!$C$21)</f>
        <v>0.32974800856380537</v>
      </c>
      <c r="AZ121" s="52">
        <f t="shared" si="63"/>
        <v>0.261917830689055</v>
      </c>
    </row>
    <row r="122" spans="1:52">
      <c r="A122" t="s">
        <v>65</v>
      </c>
      <c r="B122" t="s">
        <v>2162</v>
      </c>
      <c r="C122">
        <f>VLOOKUP(A122,'2.1'!$B$23:$J$144,9,FALSE)</f>
        <v>23.30015035525113</v>
      </c>
      <c r="D122">
        <f>VLOOKUP(A122,'2.2'!$B$23:$J$144,9,FALSE)</f>
        <v>4.900795015674289</v>
      </c>
      <c r="E122">
        <f>VLOOKUP(A122,'2.3'!$B$23:$J$144,9,FALSE)</f>
        <v>27.569060230544718</v>
      </c>
      <c r="F122">
        <f>VLOOKUP(A122,'2.4'!$B$23:$E$168,4,FALSE)</f>
        <v>0</v>
      </c>
      <c r="G122" s="111">
        <f t="shared" si="38"/>
        <v>0</v>
      </c>
      <c r="H122">
        <f>VLOOKUP(A122,'2.5'!$B$23:$D$168,3,FALSE)</f>
        <v>0</v>
      </c>
      <c r="I122">
        <f>VLOOKUP(A122,'2.6'!$B$23:$D$168,3,FALSE)</f>
        <v>0</v>
      </c>
      <c r="J122" s="111">
        <f>VLOOKUP(A122,'2.7'!$B$23:$D$168,3,FALSE)</f>
        <v>0</v>
      </c>
      <c r="K122">
        <f>VLOOKUP(A122,'2.8'!$B$23:$D$168,3,FALSE)</f>
        <v>0</v>
      </c>
      <c r="L122">
        <f>VLOOKUP(A122,'2.9'!$B$23:$F$168,5,FALSE)</f>
        <v>41</v>
      </c>
      <c r="M122">
        <f>VLOOKUP(A122,'2.10'!$B$23:$H$168,7,FALSE)</f>
        <v>0.1</v>
      </c>
      <c r="N122">
        <f>VLOOKUP(A122,'2.11'!$B$23:$H$168,7,FALSE)</f>
        <v>0</v>
      </c>
      <c r="O122">
        <f>VLOOKUP(A122,'2.12'!$B$23:$D$168,3,FALSE)</f>
        <v>25</v>
      </c>
      <c r="P122">
        <f>VLOOKUP(A122,'2.13'!B143:D288,3,FALSE)</f>
        <v>0.1</v>
      </c>
      <c r="Q122">
        <f>VLOOKUP(A122,'2.14'!$B$23:$J$144,9,FALSE)</f>
        <v>94.85745732564196</v>
      </c>
      <c r="R122">
        <f>VLOOKUP(A122,'2.15'!$B$23:$J$144,9,FALSE)</f>
        <v>71.110172073231851</v>
      </c>
      <c r="S122">
        <f>VLOOKUP(A122,'2.16'!$B$23:$J$144,9,FALSE)</f>
        <v>96.672530193889486</v>
      </c>
      <c r="T122">
        <f>VLOOKUP(A122,'2.17'!$B$23:$J$144,9,FALSE)</f>
        <v>14.525496516278658</v>
      </c>
      <c r="U122">
        <f>VLOOKUP(A122,'2.18'!$B$23:$J$144,9,FALSE)</f>
        <v>23.543863442054267</v>
      </c>
      <c r="V122">
        <f>VLOOKUP(A122,'2.19'!$B$23:$J$144,9,FALSE)</f>
        <v>12.449021708153579</v>
      </c>
      <c r="W122">
        <f>VLOOKUP(A122,'2.20'!$B$23:$J$144,9,FALSE)</f>
        <v>0.25452294145972343</v>
      </c>
      <c r="X122">
        <f t="shared" si="39"/>
        <v>0.36372791332622795</v>
      </c>
      <c r="Y122">
        <f t="shared" si="40"/>
        <v>3.4106633771576418E-2</v>
      </c>
      <c r="Z122">
        <f t="shared" si="41"/>
        <v>0.48270276752158564</v>
      </c>
      <c r="AA122">
        <f t="shared" si="42"/>
        <v>0</v>
      </c>
      <c r="AB122">
        <f t="shared" si="43"/>
        <v>0</v>
      </c>
      <c r="AC122">
        <f t="shared" si="44"/>
        <v>0</v>
      </c>
      <c r="AD122">
        <f t="shared" si="45"/>
        <v>0</v>
      </c>
      <c r="AE122">
        <f t="shared" si="46"/>
        <v>0</v>
      </c>
      <c r="AF122">
        <f t="shared" si="47"/>
        <v>0.4823529411764706</v>
      </c>
      <c r="AG122">
        <f t="shared" si="48"/>
        <v>1.8181818181818182E-3</v>
      </c>
      <c r="AH122">
        <f t="shared" si="49"/>
        <v>0</v>
      </c>
      <c r="AI122">
        <f t="shared" si="50"/>
        <v>0.44802867383512546</v>
      </c>
      <c r="AJ122">
        <f t="shared" si="51"/>
        <v>3.7037037037037038E-3</v>
      </c>
      <c r="AK122">
        <f t="shared" si="52"/>
        <v>0.94528344364276395</v>
      </c>
      <c r="AL122">
        <f t="shared" si="53"/>
        <v>0.92109116720687445</v>
      </c>
      <c r="AM122">
        <f t="shared" si="54"/>
        <v>0.90831025034194057</v>
      </c>
      <c r="AN122">
        <f t="shared" si="55"/>
        <v>0.16844464649581989</v>
      </c>
      <c r="AO122">
        <f t="shared" si="56"/>
        <v>0.3480215987638699</v>
      </c>
      <c r="AP122">
        <f t="shared" si="57"/>
        <v>0.12824692576158384</v>
      </c>
      <c r="AQ122">
        <f t="shared" si="58"/>
        <v>0.10188417287853092</v>
      </c>
      <c r="AR122">
        <f t="shared" si="59"/>
        <v>0.63627208667377211</v>
      </c>
      <c r="AS122">
        <f t="shared" si="59"/>
        <v>0.96589336622842359</v>
      </c>
      <c r="AT122">
        <f t="shared" si="59"/>
        <v>0.51729723247841441</v>
      </c>
      <c r="AU122">
        <f t="shared" si="60"/>
        <v>0.99818181818181817</v>
      </c>
      <c r="AV122">
        <f t="shared" si="61"/>
        <v>0.89811582712146909</v>
      </c>
      <c r="AW122">
        <f>(AR122*Weights_Adap!$B$2)+(AS122*Weights_Adap!$B$3)+(AT122*Weights_Adap!$B$4)+(AA122*Weights_Adap!$B$5)+(Adaptive!AB122*Weights_Adap!$B$6)+(AC122*Weights_Adap!$B$7)+(AD122*Weights_Adap!$B$8)+(AE122*Weights_Adap!$B$9)+(AF122*Weights_Adap!$B$10)+(AU122*Weights_Adap!$B$11)+(AH122*Weights_Adap!$B$12)+(AI122*Weights_Adap!$B$13)+(AJ122*Weights_Adap!$B$14)+(AK122*Weights_Adap!$B$15)+(AL122*Weights_Adap!$B$16)+(AM122*Weights_Adap!$B$17)+(AN122*Weights_Adap!$B$18)+(AO122*Weights_Adap!$B$19)+(AP122*Weights_Adap!$B$20)+(AV122*Weights_Adap!$B$21)</f>
        <v>0.45443433574388964</v>
      </c>
      <c r="AX122" s="52">
        <f t="shared" si="62"/>
        <v>0.60950785322240197</v>
      </c>
      <c r="AY122">
        <f>(AR122*Weights_Adap!$C$2)+(AS122*Weights_Adap!$C$3)+(AT122*Weights_Adap!$C$4)+(AA122*Weights_Adap!$C$5)+(Adaptive!AB122*Weights_Adap!$C$6)+(AC122*Weights_Adap!$C$7)+(AD122*Weights_Adap!$C$8)+(AE122*Weights_Adap!$C$9)+(AF122*Weights_Adap!$C$10)+(AU122*Weights_Adap!$C$11)+(AH122*Weights_Adap!$C$12)+(AI122*Weights_Adap!$C$13)+(AJ122*Weights_Adap!$C$14)+(AK122*Weights_Adap!$C$15)+(AL122*Weights_Adap!$C$16)+(AM122*Weights_Adap!$C$17)+(AN122*Weights_Adap!$C$18)+(AO122*Weights_Adap!$C$19)+(AP122*Weights_Adap!$C$20)+(AV122*Weights_Adap!$C$21)</f>
        <v>0.46518691800819101</v>
      </c>
      <c r="AZ122" s="52">
        <f t="shared" si="63"/>
        <v>0.59110112439906648</v>
      </c>
    </row>
    <row r="123" spans="1:52">
      <c r="A123" t="s">
        <v>141</v>
      </c>
      <c r="B123" t="s">
        <v>2163</v>
      </c>
      <c r="C123">
        <f>VLOOKUP(A123,'2.1'!$B$23:$J$144,9,FALSE)</f>
        <v>23.322269276258059</v>
      </c>
      <c r="D123">
        <f>VLOOKUP(A123,'2.2'!$B$23:$J$144,9,FALSE)</f>
        <v>21.162870550532219</v>
      </c>
      <c r="E123">
        <f>VLOOKUP(A123,'2.3'!$B$23:$J$144,9,FALSE)</f>
        <v>28.220975926137882</v>
      </c>
      <c r="F123">
        <f>VLOOKUP(A123,'2.4'!$B$23:$E$168,4,FALSE)</f>
        <v>0</v>
      </c>
      <c r="G123" s="111">
        <f t="shared" si="38"/>
        <v>0</v>
      </c>
      <c r="H123">
        <f>VLOOKUP(A123,'2.5'!$B$23:$D$168,3,FALSE)</f>
        <v>0</v>
      </c>
      <c r="I123">
        <f>VLOOKUP(A123,'2.6'!$B$23:$D$168,3,FALSE)</f>
        <v>0</v>
      </c>
      <c r="J123" s="111">
        <f>VLOOKUP(A123,'2.7'!$B$23:$D$168,3,FALSE)</f>
        <v>0</v>
      </c>
      <c r="K123">
        <f>VLOOKUP(A123,'2.8'!$B$23:$D$168,3,FALSE)</f>
        <v>0</v>
      </c>
      <c r="L123">
        <f>VLOOKUP(A123,'2.9'!$B$23:$F$168,5,FALSE)</f>
        <v>13</v>
      </c>
      <c r="M123">
        <f>VLOOKUP(A123,'2.10'!$B$23:$H$168,7,FALSE)</f>
        <v>25</v>
      </c>
      <c r="N123">
        <f>VLOOKUP(A123,'2.11'!$B$23:$H$168,7,FALSE)</f>
        <v>0</v>
      </c>
      <c r="O123">
        <f>VLOOKUP(A123,'2.12'!$B$23:$D$168,3,FALSE)</f>
        <v>16</v>
      </c>
      <c r="P123">
        <f>VLOOKUP(A123,'2.13'!B144:D289,3,FALSE)</f>
        <v>0</v>
      </c>
      <c r="Q123">
        <f>VLOOKUP(A123,'2.14'!$B$23:$J$144,9,FALSE)</f>
        <v>11.701194155125711</v>
      </c>
      <c r="R123">
        <f>VLOOKUP(A123,'2.15'!$B$23:$J$144,9,FALSE)</f>
        <v>48.731448628438443</v>
      </c>
      <c r="S123">
        <f>VLOOKUP(A123,'2.16'!$B$23:$J$144,9,FALSE)</f>
        <v>88.562054099423904</v>
      </c>
      <c r="T123">
        <f>VLOOKUP(A123,'2.17'!$B$23:$J$144,9,FALSE)</f>
        <v>3.1246423257411013</v>
      </c>
      <c r="U123">
        <f>VLOOKUP(A123,'2.18'!$B$23:$J$144,9,FALSE)</f>
        <v>28.220975926137882</v>
      </c>
      <c r="V123">
        <f>VLOOKUP(A123,'2.19'!$B$23:$J$144,9,FALSE)</f>
        <v>5.2573347068024878</v>
      </c>
      <c r="W123">
        <f>VLOOKUP(A123,'2.20'!$B$23:$J$144,9,FALSE)</f>
        <v>0.3128457517836023</v>
      </c>
      <c r="X123">
        <f t="shared" si="39"/>
        <v>0.36461056858009311</v>
      </c>
      <c r="Y123">
        <f t="shared" si="40"/>
        <v>0.14728105809644279</v>
      </c>
      <c r="Z123">
        <f t="shared" si="41"/>
        <v>0.49570176418046819</v>
      </c>
      <c r="AA123">
        <f t="shared" si="42"/>
        <v>0</v>
      </c>
      <c r="AB123">
        <f t="shared" si="43"/>
        <v>0</v>
      </c>
      <c r="AC123">
        <f t="shared" si="44"/>
        <v>0</v>
      </c>
      <c r="AD123">
        <f t="shared" si="45"/>
        <v>0</v>
      </c>
      <c r="AE123">
        <f t="shared" si="46"/>
        <v>0</v>
      </c>
      <c r="AF123">
        <f t="shared" si="47"/>
        <v>0.15294117647058825</v>
      </c>
      <c r="AG123">
        <f t="shared" si="48"/>
        <v>0.45454545454545453</v>
      </c>
      <c r="AH123">
        <f t="shared" si="49"/>
        <v>0</v>
      </c>
      <c r="AI123">
        <f t="shared" si="50"/>
        <v>0.28673835125448033</v>
      </c>
      <c r="AJ123">
        <f t="shared" si="51"/>
        <v>0</v>
      </c>
      <c r="AK123">
        <f t="shared" si="52"/>
        <v>0</v>
      </c>
      <c r="AL123">
        <f t="shared" si="53"/>
        <v>0.59411143446563697</v>
      </c>
      <c r="AM123">
        <f t="shared" si="54"/>
        <v>0.50052451906655315</v>
      </c>
      <c r="AN123">
        <f t="shared" si="55"/>
        <v>2.895233331638208E-2</v>
      </c>
      <c r="AO123">
        <f t="shared" si="56"/>
        <v>0.43924765023568457</v>
      </c>
      <c r="AP123">
        <f t="shared" si="57"/>
        <v>4.0900071871369952E-2</v>
      </c>
      <c r="AQ123">
        <f t="shared" si="58"/>
        <v>0.17128145335504022</v>
      </c>
      <c r="AR123">
        <f t="shared" si="59"/>
        <v>0.63538943141990689</v>
      </c>
      <c r="AS123">
        <f t="shared" si="59"/>
        <v>0.85271894190355724</v>
      </c>
      <c r="AT123">
        <f t="shared" si="59"/>
        <v>0.50429823581953181</v>
      </c>
      <c r="AU123">
        <f t="shared" si="60"/>
        <v>0.54545454545454541</v>
      </c>
      <c r="AV123">
        <f t="shared" si="61"/>
        <v>0.82871854664495981</v>
      </c>
      <c r="AW123">
        <f>(AR123*Weights_Adap!$B$2)+(AS123*Weights_Adap!$B$3)+(AT123*Weights_Adap!$B$4)+(AA123*Weights_Adap!$B$5)+(Adaptive!AB123*Weights_Adap!$B$6)+(AC123*Weights_Adap!$B$7)+(AD123*Weights_Adap!$B$8)+(AE123*Weights_Adap!$B$9)+(AF123*Weights_Adap!$B$10)+(AU123*Weights_Adap!$B$11)+(AH123*Weights_Adap!$B$12)+(AI123*Weights_Adap!$B$13)+(AJ123*Weights_Adap!$B$14)+(AK123*Weights_Adap!$B$15)+(AL123*Weights_Adap!$B$16)+(AM123*Weights_Adap!$B$17)+(AN123*Weights_Adap!$B$18)+(AO123*Weights_Adap!$B$19)+(AP123*Weights_Adap!$B$20)+(AV123*Weights_Adap!$B$21)</f>
        <v>0.28527973467821727</v>
      </c>
      <c r="AX123" s="52">
        <f t="shared" si="62"/>
        <v>0.14851139671681107</v>
      </c>
      <c r="AY123">
        <f>(AR123*Weights_Adap!$C$2)+(AS123*Weights_Adap!$C$3)+(AT123*Weights_Adap!$C$4)+(AA123*Weights_Adap!$C$5)+(Adaptive!AB123*Weights_Adap!$C$6)+(AC123*Weights_Adap!$C$7)+(AD123*Weights_Adap!$C$8)+(AE123*Weights_Adap!$C$9)+(AF123*Weights_Adap!$C$10)+(AU123*Weights_Adap!$C$11)+(AH123*Weights_Adap!$C$12)+(AI123*Weights_Adap!$C$13)+(AJ123*Weights_Adap!$C$14)+(AK123*Weights_Adap!$C$15)+(AL123*Weights_Adap!$C$16)+(AM123*Weights_Adap!$C$17)+(AN123*Weights_Adap!$C$18)+(AO123*Weights_Adap!$C$19)+(AP123*Weights_Adap!$C$20)+(AV123*Weights_Adap!$C$21)</f>
        <v>0.29557045166026524</v>
      </c>
      <c r="AZ123" s="52">
        <f t="shared" si="63"/>
        <v>0.17884952484826946</v>
      </c>
    </row>
    <row r="124" spans="1:52">
      <c r="A124" t="s">
        <v>165</v>
      </c>
      <c r="B124" t="s">
        <v>2164</v>
      </c>
      <c r="C124">
        <f>C107</f>
        <v>26.458421927552479</v>
      </c>
      <c r="D124">
        <f>D107</f>
        <v>27.834692851896236</v>
      </c>
      <c r="E124">
        <f>E107</f>
        <v>28.155565005605599</v>
      </c>
      <c r="F124">
        <f>VLOOKUP(A124,'2.4'!$B$23:$E$168,4,FALSE)</f>
        <v>0</v>
      </c>
      <c r="G124" s="111">
        <f t="shared" si="38"/>
        <v>0</v>
      </c>
      <c r="H124">
        <f>VLOOKUP(A124,'2.5'!$B$23:$D$168,3,FALSE)</f>
        <v>0</v>
      </c>
      <c r="I124">
        <f>VLOOKUP(A124,'2.6'!$B$23:$D$168,3,FALSE)</f>
        <v>0</v>
      </c>
      <c r="J124" s="111">
        <f>VLOOKUP(A124,'2.7'!$B$23:$D$168,3,FALSE)</f>
        <v>0</v>
      </c>
      <c r="K124">
        <f>VLOOKUP(A124,'2.8'!$B$23:$D$168,3,FALSE)</f>
        <v>0</v>
      </c>
      <c r="L124">
        <f>VLOOKUP(A124,'2.9'!$B$23:$F$168,5,FALSE)</f>
        <v>13</v>
      </c>
      <c r="M124">
        <f>VLOOKUP(A124,'2.10'!$B$23:$H$168,7,FALSE)</f>
        <v>25</v>
      </c>
      <c r="N124">
        <f>VLOOKUP(A124,'2.11'!$B$23:$H$168,7,FALSE)</f>
        <v>0</v>
      </c>
      <c r="O124">
        <f>VLOOKUP(A124,'2.12'!$B$23:$D$168,3,FALSE)</f>
        <v>0</v>
      </c>
      <c r="P124">
        <f>VLOOKUP(A124,'2.13'!B145:D290,3,FALSE)</f>
        <v>0</v>
      </c>
      <c r="Q124">
        <f t="shared" ref="Q124:W124" si="73">Q107</f>
        <v>13.959871651138517</v>
      </c>
      <c r="R124">
        <f t="shared" si="73"/>
        <v>52.967100939420888</v>
      </c>
      <c r="S124">
        <f t="shared" si="73"/>
        <v>98.496153400085049</v>
      </c>
      <c r="T124">
        <f t="shared" si="73"/>
        <v>19.480419066764604</v>
      </c>
      <c r="U124">
        <f t="shared" si="73"/>
        <v>28.155565005605599</v>
      </c>
      <c r="V124">
        <f t="shared" si="73"/>
        <v>11.570727181350755</v>
      </c>
      <c r="W124">
        <f t="shared" si="73"/>
        <v>0.24355356245409207</v>
      </c>
      <c r="X124">
        <f t="shared" si="39"/>
        <v>0.48975869916571546</v>
      </c>
      <c r="Y124">
        <f t="shared" si="40"/>
        <v>0.19371299395457828</v>
      </c>
      <c r="Z124">
        <f t="shared" si="41"/>
        <v>0.49439749072425088</v>
      </c>
      <c r="AA124">
        <f t="shared" si="42"/>
        <v>0</v>
      </c>
      <c r="AB124">
        <f t="shared" si="43"/>
        <v>0</v>
      </c>
      <c r="AC124">
        <f t="shared" si="44"/>
        <v>0</v>
      </c>
      <c r="AD124">
        <f t="shared" si="45"/>
        <v>0</v>
      </c>
      <c r="AE124">
        <f t="shared" si="46"/>
        <v>0</v>
      </c>
      <c r="AF124">
        <f t="shared" si="47"/>
        <v>0.15294117647058825</v>
      </c>
      <c r="AG124">
        <f t="shared" si="48"/>
        <v>0.45454545454545453</v>
      </c>
      <c r="AH124">
        <f t="shared" si="49"/>
        <v>0</v>
      </c>
      <c r="AI124">
        <f t="shared" si="50"/>
        <v>0</v>
      </c>
      <c r="AJ124">
        <f t="shared" si="51"/>
        <v>0</v>
      </c>
      <c r="AK124">
        <f t="shared" si="52"/>
        <v>2.5675641979381478E-2</v>
      </c>
      <c r="AL124">
        <f t="shared" si="53"/>
        <v>0.6559993461709881</v>
      </c>
      <c r="AM124">
        <f t="shared" si="54"/>
        <v>1</v>
      </c>
      <c r="AN124">
        <f t="shared" si="55"/>
        <v>0.22906936782292031</v>
      </c>
      <c r="AO124">
        <f t="shared" si="56"/>
        <v>0.43797182460104284</v>
      </c>
      <c r="AP124">
        <f t="shared" si="57"/>
        <v>0.11757957278990859</v>
      </c>
      <c r="AQ124">
        <f t="shared" si="58"/>
        <v>8.883190280993207E-2</v>
      </c>
      <c r="AR124">
        <f t="shared" si="59"/>
        <v>0.51024130083428454</v>
      </c>
      <c r="AS124">
        <f t="shared" si="59"/>
        <v>0.80628700604542169</v>
      </c>
      <c r="AT124">
        <f t="shared" si="59"/>
        <v>0.50560250927574912</v>
      </c>
      <c r="AU124">
        <f t="shared" si="60"/>
        <v>0.54545454545454541</v>
      </c>
      <c r="AV124">
        <f t="shared" si="61"/>
        <v>0.91116809719006797</v>
      </c>
      <c r="AW124">
        <f>(AR124*Weights_Adap!$B$2)+(AS124*Weights_Adap!$B$3)+(AT124*Weights_Adap!$B$4)+(AA124*Weights_Adap!$B$5)+(Adaptive!AB124*Weights_Adap!$B$6)+(AC124*Weights_Adap!$B$7)+(AD124*Weights_Adap!$B$8)+(AE124*Weights_Adap!$B$9)+(AF124*Weights_Adap!$B$10)+(AU124*Weights_Adap!$B$11)+(AH124*Weights_Adap!$B$12)+(AI124*Weights_Adap!$B$13)+(AJ124*Weights_Adap!$B$14)+(AK124*Weights_Adap!$B$15)+(AL124*Weights_Adap!$B$16)+(AM124*Weights_Adap!$B$17)+(AN124*Weights_Adap!$B$18)+(AO124*Weights_Adap!$B$19)+(AP124*Weights_Adap!$B$20)+(AV124*Weights_Adap!$B$21)</f>
        <v>0.30324176419271381</v>
      </c>
      <c r="AX124" s="52">
        <f t="shared" si="62"/>
        <v>0.19746325440004939</v>
      </c>
      <c r="AY124">
        <f>(AR124*Weights_Adap!$C$2)+(AS124*Weights_Adap!$C$3)+(AT124*Weights_Adap!$C$4)+(AA124*Weights_Adap!$C$5)+(Adaptive!AB124*Weights_Adap!$C$6)+(AC124*Weights_Adap!$C$7)+(AD124*Weights_Adap!$C$8)+(AE124*Weights_Adap!$C$9)+(AF124*Weights_Adap!$C$10)+(AU124*Weights_Adap!$C$11)+(AH124*Weights_Adap!$C$12)+(AI124*Weights_Adap!$C$13)+(AJ124*Weights_Adap!$C$14)+(AK124*Weights_Adap!$C$15)+(AL124*Weights_Adap!$C$16)+(AM124*Weights_Adap!$C$17)+(AN124*Weights_Adap!$C$18)+(AO124*Weights_Adap!$C$19)+(AP124*Weights_Adap!$C$20)+(AV124*Weights_Adap!$C$21)</f>
        <v>0.29153713889344535</v>
      </c>
      <c r="AZ124" s="52">
        <f t="shared" si="63"/>
        <v>0.1690465872242804</v>
      </c>
    </row>
    <row r="125" spans="1:52">
      <c r="A125" t="s">
        <v>146</v>
      </c>
      <c r="B125" t="s">
        <v>2165</v>
      </c>
      <c r="C125">
        <f>VLOOKUP(A125,'2.1'!$B$23:$J$144,9,FALSE)</f>
        <v>26.403142024578742</v>
      </c>
      <c r="D125">
        <f>VLOOKUP(A125,'2.2'!$B$23:$J$144,9,FALSE)</f>
        <v>23.229443810971748</v>
      </c>
      <c r="E125">
        <f>VLOOKUP(A125,'2.3'!$B$23:$J$144,9,FALSE)</f>
        <v>18.703281388572151</v>
      </c>
      <c r="F125">
        <f>VLOOKUP(A125,'2.4'!$B$23:$E$168,4,FALSE)</f>
        <v>0</v>
      </c>
      <c r="G125" s="111">
        <f t="shared" si="38"/>
        <v>0</v>
      </c>
      <c r="H125">
        <f>VLOOKUP(A125,'2.5'!$B$23:$D$168,3,FALSE)</f>
        <v>0</v>
      </c>
      <c r="I125">
        <f>VLOOKUP(A125,'2.6'!$B$23:$D$168,3,FALSE)</f>
        <v>0</v>
      </c>
      <c r="J125" s="111">
        <f>VLOOKUP(A125,'2.7'!$B$23:$D$168,3,FALSE)</f>
        <v>0</v>
      </c>
      <c r="K125">
        <f>VLOOKUP(A125,'2.8'!$B$23:$D$168,3,FALSE)</f>
        <v>0</v>
      </c>
      <c r="L125">
        <f>VLOOKUP(A125,'2.9'!$B$23:$F$168,5,FALSE)</f>
        <v>21</v>
      </c>
      <c r="M125">
        <f>VLOOKUP(A125,'2.10'!$B$23:$H$168,7,FALSE)</f>
        <v>12</v>
      </c>
      <c r="N125">
        <f>VLOOKUP(A125,'2.11'!$B$23:$H$168,7,FALSE)</f>
        <v>0</v>
      </c>
      <c r="O125">
        <f>VLOOKUP(A125,'2.12'!$B$23:$D$168,3,FALSE)</f>
        <v>15.5</v>
      </c>
      <c r="P125">
        <f>VLOOKUP(A125,'2.13'!B146:D291,3,FALSE)</f>
        <v>0</v>
      </c>
      <c r="Q125">
        <f>VLOOKUP(A125,'2.14'!$B$23:$J$144,9,FALSE)</f>
        <v>13.679842898771064</v>
      </c>
      <c r="R125">
        <f>VLOOKUP(A125,'2.15'!$B$23:$J$144,9,FALSE)</f>
        <v>51.301786393006466</v>
      </c>
      <c r="S125">
        <f>VLOOKUP(A125,'2.16'!$B$23:$J$144,9,FALSE)</f>
        <v>93.671607753705814</v>
      </c>
      <c r="T125">
        <f>VLOOKUP(A125,'2.17'!$B$23:$J$144,9,FALSE)</f>
        <v>5.9134676295451669</v>
      </c>
      <c r="U125">
        <f>VLOOKUP(A125,'2.18'!$B$23:$J$144,9,FALSE)</f>
        <v>18.703281388572151</v>
      </c>
      <c r="V125">
        <f>VLOOKUP(A125,'2.19'!$B$23:$J$144,9,FALSE)</f>
        <v>5.4858735588496135</v>
      </c>
      <c r="W125">
        <f>VLOOKUP(A125,'2.20'!$B$23:$J$144,9,FALSE)</f>
        <v>0.28506271379703535</v>
      </c>
      <c r="X125">
        <f t="shared" si="39"/>
        <v>0.48755275535961201</v>
      </c>
      <c r="Y125">
        <f t="shared" si="40"/>
        <v>0.16166318530856125</v>
      </c>
      <c r="Z125">
        <f t="shared" si="41"/>
        <v>0.3059218887603638</v>
      </c>
      <c r="AA125">
        <f t="shared" si="42"/>
        <v>0</v>
      </c>
      <c r="AB125">
        <f t="shared" si="43"/>
        <v>0</v>
      </c>
      <c r="AC125">
        <f t="shared" si="44"/>
        <v>0</v>
      </c>
      <c r="AD125">
        <f t="shared" si="45"/>
        <v>0</v>
      </c>
      <c r="AE125">
        <f t="shared" si="46"/>
        <v>0</v>
      </c>
      <c r="AF125">
        <f t="shared" si="47"/>
        <v>0.24705882352941178</v>
      </c>
      <c r="AG125">
        <f t="shared" si="48"/>
        <v>0.21818181818181817</v>
      </c>
      <c r="AH125">
        <f t="shared" si="49"/>
        <v>0</v>
      </c>
      <c r="AI125">
        <f t="shared" si="50"/>
        <v>0.27777777777777779</v>
      </c>
      <c r="AJ125">
        <f t="shared" si="51"/>
        <v>0</v>
      </c>
      <c r="AK125">
        <f t="shared" si="52"/>
        <v>2.24923995720826E-2</v>
      </c>
      <c r="AL125">
        <f t="shared" si="53"/>
        <v>0.63166712245590517</v>
      </c>
      <c r="AM125">
        <f t="shared" si="54"/>
        <v>0.75742720260001228</v>
      </c>
      <c r="AN125">
        <f t="shared" si="55"/>
        <v>6.3074311036600175E-2</v>
      </c>
      <c r="AO125">
        <f t="shared" si="56"/>
        <v>0.25360710925410518</v>
      </c>
      <c r="AP125">
        <f t="shared" si="57"/>
        <v>4.3675797471531254E-2</v>
      </c>
      <c r="AQ125">
        <f t="shared" si="58"/>
        <v>0.13822290784023505</v>
      </c>
      <c r="AR125">
        <f t="shared" si="59"/>
        <v>0.51244724464038804</v>
      </c>
      <c r="AS125">
        <f t="shared" si="59"/>
        <v>0.83833681469143873</v>
      </c>
      <c r="AT125">
        <f t="shared" si="59"/>
        <v>0.69407811123963614</v>
      </c>
      <c r="AU125">
        <f t="shared" si="60"/>
        <v>0.78181818181818186</v>
      </c>
      <c r="AV125">
        <f t="shared" si="61"/>
        <v>0.86177709215976495</v>
      </c>
      <c r="AW125">
        <f>(AR125*Weights_Adap!$B$2)+(AS125*Weights_Adap!$B$3)+(AT125*Weights_Adap!$B$4)+(AA125*Weights_Adap!$B$5)+(Adaptive!AB125*Weights_Adap!$B$6)+(AC125*Weights_Adap!$B$7)+(AD125*Weights_Adap!$B$8)+(AE125*Weights_Adap!$B$9)+(AF125*Weights_Adap!$B$10)+(AU125*Weights_Adap!$B$11)+(AH125*Weights_Adap!$B$12)+(AI125*Weights_Adap!$B$13)+(AJ125*Weights_Adap!$B$14)+(AK125*Weights_Adap!$B$15)+(AL125*Weights_Adap!$B$16)+(AM125*Weights_Adap!$B$17)+(AN125*Weights_Adap!$B$18)+(AO125*Weights_Adap!$B$19)+(AP125*Weights_Adap!$B$20)+(AV125*Weights_Adap!$B$21)</f>
        <v>0.32153171537731101</v>
      </c>
      <c r="AX125" s="52">
        <f t="shared" si="62"/>
        <v>0.24730879589073615</v>
      </c>
      <c r="AY125">
        <f>(AR125*Weights_Adap!$C$2)+(AS125*Weights_Adap!$C$3)+(AT125*Weights_Adap!$C$4)+(AA125*Weights_Adap!$C$5)+(Adaptive!AB125*Weights_Adap!$C$6)+(AC125*Weights_Adap!$C$7)+(AD125*Weights_Adap!$C$8)+(AE125*Weights_Adap!$C$9)+(AF125*Weights_Adap!$C$10)+(AU125*Weights_Adap!$C$11)+(AH125*Weights_Adap!$C$12)+(AI125*Weights_Adap!$C$13)+(AJ125*Weights_Adap!$C$14)+(AK125*Weights_Adap!$C$15)+(AL125*Weights_Adap!$C$16)+(AM125*Weights_Adap!$C$17)+(AN125*Weights_Adap!$C$18)+(AO125*Weights_Adap!$C$19)+(AP125*Weights_Adap!$C$20)+(AV125*Weights_Adap!$C$21)</f>
        <v>0.32377697759553348</v>
      </c>
      <c r="AZ125" s="52">
        <f t="shared" si="63"/>
        <v>0.24740528293565384</v>
      </c>
    </row>
    <row r="126" spans="1:52">
      <c r="A126" t="s">
        <v>117</v>
      </c>
      <c r="B126" t="s">
        <v>2166</v>
      </c>
      <c r="C126">
        <f>VLOOKUP(A126,'2.1'!$B$23:$J$144,9,FALSE)</f>
        <v>25.085440874914561</v>
      </c>
      <c r="D126">
        <f>VLOOKUP(A126,'2.2'!$B$23:$J$144,9,FALSE)</f>
        <v>33.237639553429027</v>
      </c>
      <c r="E126">
        <f>VLOOKUP(A126,'2.3'!$B$23:$J$144,9,FALSE)</f>
        <v>11.004784688995215</v>
      </c>
      <c r="F126">
        <f>VLOOKUP(A126,'2.4'!$B$23:$E$168,4,FALSE)</f>
        <v>0</v>
      </c>
      <c r="G126" s="111">
        <f t="shared" si="38"/>
        <v>0</v>
      </c>
      <c r="H126">
        <f>VLOOKUP(A126,'2.5'!$B$23:$D$168,3,FALSE)</f>
        <v>0</v>
      </c>
      <c r="I126">
        <f>VLOOKUP(A126,'2.6'!$B$23:$D$168,3,FALSE)</f>
        <v>0</v>
      </c>
      <c r="J126" s="111">
        <f>VLOOKUP(A126,'2.7'!$B$23:$D$168,3,FALSE)</f>
        <v>0</v>
      </c>
      <c r="K126">
        <f>VLOOKUP(A126,'2.8'!$B$23:$D$168,3,FALSE)</f>
        <v>0</v>
      </c>
      <c r="L126">
        <f>VLOOKUP(A126,'2.9'!$B$23:$F$168,5,FALSE)</f>
        <v>15</v>
      </c>
      <c r="M126">
        <f>VLOOKUP(A126,'2.10'!$B$23:$H$168,7,FALSE)</f>
        <v>12</v>
      </c>
      <c r="N126">
        <f>VLOOKUP(A126,'2.11'!$B$23:$H$168,7,FALSE)</f>
        <v>0</v>
      </c>
      <c r="O126">
        <f>VLOOKUP(A126,'2.12'!$B$23:$D$168,3,FALSE)</f>
        <v>12.4</v>
      </c>
      <c r="P126">
        <f>VLOOKUP(A126,'2.13'!B147:D292,3,FALSE)</f>
        <v>0</v>
      </c>
      <c r="Q126">
        <f>VLOOKUP(A126,'2.14'!$B$23:$J$144,9,FALSE)</f>
        <v>13.43358395989975</v>
      </c>
      <c r="R126">
        <f>VLOOKUP(A126,'2.15'!$B$23:$J$144,9,FALSE)</f>
        <v>43.271815903394852</v>
      </c>
      <c r="S126">
        <f>VLOOKUP(A126,'2.16'!$B$23:$J$144,9,FALSE)</f>
        <v>97.985873775347457</v>
      </c>
      <c r="T126">
        <f>VLOOKUP(A126,'2.17'!$B$23:$J$144,9,FALSE)</f>
        <v>2.6794258373205744</v>
      </c>
      <c r="U126">
        <f>VLOOKUP(A126,'2.18'!$B$23:$J$144,9,FALSE)</f>
        <v>11.004784688995215</v>
      </c>
      <c r="V126">
        <f>VLOOKUP(A126,'2.19'!$B$23:$J$144,9,FALSE)</f>
        <v>4.5203918888129415</v>
      </c>
      <c r="W126">
        <f>VLOOKUP(A126,'2.20'!$B$23:$J$144,9,FALSE)</f>
        <v>0.31897926634768742</v>
      </c>
      <c r="X126">
        <f t="shared" si="39"/>
        <v>0.4349699081940146</v>
      </c>
      <c r="Y126">
        <f t="shared" si="40"/>
        <v>0.23131430636351435</v>
      </c>
      <c r="Z126">
        <f t="shared" si="41"/>
        <v>0.15241625367181966</v>
      </c>
      <c r="AA126">
        <f t="shared" si="42"/>
        <v>0</v>
      </c>
      <c r="AB126">
        <f t="shared" si="43"/>
        <v>0</v>
      </c>
      <c r="AC126">
        <f t="shared" si="44"/>
        <v>0</v>
      </c>
      <c r="AD126">
        <f t="shared" si="45"/>
        <v>0</v>
      </c>
      <c r="AE126">
        <f t="shared" si="46"/>
        <v>0</v>
      </c>
      <c r="AF126">
        <f t="shared" si="47"/>
        <v>0.17647058823529413</v>
      </c>
      <c r="AG126">
        <f t="shared" si="48"/>
        <v>0.21818181818181817</v>
      </c>
      <c r="AH126">
        <f t="shared" si="49"/>
        <v>0</v>
      </c>
      <c r="AI126">
        <f t="shared" si="50"/>
        <v>0.22222222222222224</v>
      </c>
      <c r="AJ126">
        <f t="shared" si="51"/>
        <v>0</v>
      </c>
      <c r="AK126">
        <f t="shared" si="52"/>
        <v>1.9693037396719428E-2</v>
      </c>
      <c r="AL126">
        <f t="shared" si="53"/>
        <v>0.51433971497037656</v>
      </c>
      <c r="AM126">
        <f t="shared" si="54"/>
        <v>0.97434370713816143</v>
      </c>
      <c r="AN126">
        <f t="shared" si="55"/>
        <v>2.3504997809981974E-2</v>
      </c>
      <c r="AO126">
        <f t="shared" si="56"/>
        <v>0.10344962243693634</v>
      </c>
      <c r="AP126">
        <f t="shared" si="57"/>
        <v>3.1949510391666734E-2</v>
      </c>
      <c r="AQ126">
        <f t="shared" si="58"/>
        <v>0.17857961385428314</v>
      </c>
      <c r="AR126">
        <f t="shared" si="59"/>
        <v>0.5650300918059854</v>
      </c>
      <c r="AS126">
        <f t="shared" si="59"/>
        <v>0.76868569363648565</v>
      </c>
      <c r="AT126">
        <f t="shared" si="59"/>
        <v>0.84758374632818034</v>
      </c>
      <c r="AU126">
        <f t="shared" si="60"/>
        <v>0.78181818181818186</v>
      </c>
      <c r="AV126">
        <f t="shared" si="61"/>
        <v>0.82142038614571689</v>
      </c>
      <c r="AW126">
        <f>(AR126*Weights_Adap!$B$2)+(AS126*Weights_Adap!$B$3)+(AT126*Weights_Adap!$B$4)+(AA126*Weights_Adap!$B$5)+(Adaptive!AB126*Weights_Adap!$B$6)+(AC126*Weights_Adap!$B$7)+(AD126*Weights_Adap!$B$8)+(AE126*Weights_Adap!$B$9)+(AF126*Weights_Adap!$B$10)+(AU126*Weights_Adap!$B$11)+(AH126*Weights_Adap!$B$12)+(AI126*Weights_Adap!$B$13)+(AJ126*Weights_Adap!$B$14)+(AK126*Weights_Adap!$B$15)+(AL126*Weights_Adap!$B$16)+(AM126*Weights_Adap!$B$17)+(AN126*Weights_Adap!$B$18)+(AO126*Weights_Adap!$B$19)+(AP126*Weights_Adap!$B$20)+(AV126*Weights_Adap!$B$21)</f>
        <v>0.3192375091712526</v>
      </c>
      <c r="AX126" s="52">
        <f t="shared" si="62"/>
        <v>0.24105640355364888</v>
      </c>
      <c r="AY126">
        <f>(AR126*Weights_Adap!$C$2)+(AS126*Weights_Adap!$C$3)+(AT126*Weights_Adap!$C$4)+(AA126*Weights_Adap!$C$5)+(Adaptive!AB126*Weights_Adap!$C$6)+(AC126*Weights_Adap!$C$7)+(AD126*Weights_Adap!$C$8)+(AE126*Weights_Adap!$C$9)+(AF126*Weights_Adap!$C$10)+(AU126*Weights_Adap!$C$11)+(AH126*Weights_Adap!$C$12)+(AI126*Weights_Adap!$C$13)+(AJ126*Weights_Adap!$C$14)+(AK126*Weights_Adap!$C$15)+(AL126*Weights_Adap!$C$16)+(AM126*Weights_Adap!$C$17)+(AN126*Weights_Adap!$C$18)+(AO126*Weights_Adap!$C$19)+(AP126*Weights_Adap!$C$20)+(AV126*Weights_Adap!$C$21)</f>
        <v>0.31070928654818669</v>
      </c>
      <c r="AZ126" s="52">
        <f t="shared" si="63"/>
        <v>0.21564435398401599</v>
      </c>
    </row>
    <row r="127" spans="1:52">
      <c r="A127" t="s">
        <v>1071</v>
      </c>
      <c r="B127" t="s">
        <v>2167</v>
      </c>
      <c r="C127">
        <f>VLOOKUP(A127,'2.1'!$B$23:$J$144,9,FALSE)</f>
        <v>23.590205916170166</v>
      </c>
      <c r="D127">
        <f>VLOOKUP(A127,'2.2'!$B$23:$J$144,9,FALSE)</f>
        <v>9.6216159715689358</v>
      </c>
      <c r="E127">
        <f>VLOOKUP(A127,'2.3'!$B$23:$J$144,9,FALSE)</f>
        <v>9.3472352879690614</v>
      </c>
      <c r="F127">
        <f>VLOOKUP(A127,'2.4'!$B$23:$E$168,4,FALSE)</f>
        <v>0</v>
      </c>
      <c r="G127" s="111">
        <f t="shared" si="38"/>
        <v>0</v>
      </c>
      <c r="H127">
        <f>VLOOKUP(A127,'2.5'!$B$23:$D$168,3,FALSE)</f>
        <v>0</v>
      </c>
      <c r="I127">
        <f>VLOOKUP(A127,'2.6'!$B$23:$D$168,3,FALSE)</f>
        <v>0</v>
      </c>
      <c r="J127" s="111">
        <f>VLOOKUP(A127,'2.7'!$B$23:$D$168,3,FALSE)</f>
        <v>0</v>
      </c>
      <c r="K127">
        <f>VLOOKUP(A127,'2.8'!$B$23:$D$168,3,FALSE)</f>
        <v>0</v>
      </c>
      <c r="L127">
        <f>VLOOKUP(A127,'2.9'!$B$23:$F$168,5,FALSE)</f>
        <v>28</v>
      </c>
      <c r="M127">
        <f>VLOOKUP(A127,'2.10'!$B$23:$H$168,7,FALSE)</f>
        <v>12</v>
      </c>
      <c r="N127">
        <f>VLOOKUP(A127,'2.11'!$B$23:$H$168,7,FALSE)</f>
        <v>0</v>
      </c>
      <c r="O127">
        <f>VLOOKUP(A127,'2.12'!$B$23:$D$168,3,FALSE)</f>
        <v>15.3</v>
      </c>
      <c r="P127">
        <f>VLOOKUP(A127,'2.13'!B148:D293,3,FALSE)</f>
        <v>7</v>
      </c>
      <c r="Q127">
        <f>VLOOKUP(A127,'2.14'!$B$23:$J$144,9,FALSE)</f>
        <v>24.158565903627053</v>
      </c>
      <c r="R127">
        <f>VLOOKUP(A127,'2.15'!$B$23:$J$144,9,FALSE)</f>
        <v>55.312532664367097</v>
      </c>
      <c r="S127">
        <f>VLOOKUP(A127,'2.16'!$B$23:$J$144,9,FALSE)</f>
        <v>96.0345458346399</v>
      </c>
      <c r="T127">
        <f>VLOOKUP(A127,'2.17'!$B$23:$J$144,9,FALSE)</f>
        <v>4.3717988920246684</v>
      </c>
      <c r="U127">
        <f>VLOOKUP(A127,'2.18'!$B$23:$J$144,9,FALSE)</f>
        <v>9.3472352879690614</v>
      </c>
      <c r="V127">
        <f>VLOOKUP(A127,'2.19'!$B$23:$J$144,9,FALSE)</f>
        <v>7.0045468798996549</v>
      </c>
      <c r="W127">
        <f>VLOOKUP(A127,'2.20'!$B$23:$J$144,9,FALSE)</f>
        <v>0.26915438486463888</v>
      </c>
      <c r="X127">
        <f t="shared" si="39"/>
        <v>0.37530257669600975</v>
      </c>
      <c r="Y127">
        <f t="shared" si="40"/>
        <v>6.6960754568083328E-2</v>
      </c>
      <c r="Z127">
        <f t="shared" si="41"/>
        <v>0.11936523300837786</v>
      </c>
      <c r="AA127">
        <f t="shared" si="42"/>
        <v>0</v>
      </c>
      <c r="AB127">
        <f t="shared" si="43"/>
        <v>0</v>
      </c>
      <c r="AC127">
        <f t="shared" si="44"/>
        <v>0</v>
      </c>
      <c r="AD127">
        <f t="shared" si="45"/>
        <v>0</v>
      </c>
      <c r="AE127">
        <f t="shared" si="46"/>
        <v>0</v>
      </c>
      <c r="AF127">
        <f t="shared" si="47"/>
        <v>0.32941176470588235</v>
      </c>
      <c r="AG127">
        <f t="shared" si="48"/>
        <v>0.21818181818181817</v>
      </c>
      <c r="AH127">
        <f t="shared" si="49"/>
        <v>0</v>
      </c>
      <c r="AI127">
        <f t="shared" si="50"/>
        <v>0.27419354838709681</v>
      </c>
      <c r="AJ127">
        <f t="shared" si="51"/>
        <v>0.25925925925925924</v>
      </c>
      <c r="AK127">
        <f t="shared" si="52"/>
        <v>0.14160986576578899</v>
      </c>
      <c r="AL127">
        <f t="shared" si="53"/>
        <v>0.69026888976124845</v>
      </c>
      <c r="AM127">
        <f t="shared" si="54"/>
        <v>0.87623310524605902</v>
      </c>
      <c r="AN127">
        <f t="shared" si="55"/>
        <v>4.4211607000647746E-2</v>
      </c>
      <c r="AO127">
        <f t="shared" si="56"/>
        <v>7.1119485522404907E-2</v>
      </c>
      <c r="AP127">
        <f t="shared" si="57"/>
        <v>6.2120890626420067E-2</v>
      </c>
      <c r="AQ127">
        <f t="shared" si="58"/>
        <v>0.1192938686066424</v>
      </c>
      <c r="AR127">
        <f t="shared" si="59"/>
        <v>0.62469742330399025</v>
      </c>
      <c r="AS127">
        <f t="shared" si="59"/>
        <v>0.93303924543191663</v>
      </c>
      <c r="AT127">
        <f t="shared" si="59"/>
        <v>0.88063476699162213</v>
      </c>
      <c r="AU127">
        <f t="shared" si="60"/>
        <v>0.78181818181818186</v>
      </c>
      <c r="AV127">
        <f t="shared" si="61"/>
        <v>0.88070613139335763</v>
      </c>
      <c r="AW127">
        <f>(AR127*Weights_Adap!$B$2)+(AS127*Weights_Adap!$B$3)+(AT127*Weights_Adap!$B$4)+(AA127*Weights_Adap!$B$5)+(Adaptive!AB127*Weights_Adap!$B$6)+(AC127*Weights_Adap!$B$7)+(AD127*Weights_Adap!$B$8)+(AE127*Weights_Adap!$B$9)+(AF127*Weights_Adap!$B$10)+(AU127*Weights_Adap!$B$11)+(AH127*Weights_Adap!$B$12)+(AI127*Weights_Adap!$B$13)+(AJ127*Weights_Adap!$B$14)+(AK127*Weights_Adap!$B$15)+(AL127*Weights_Adap!$B$16)+(AM127*Weights_Adap!$B$17)+(AN127*Weights_Adap!$B$18)+(AO127*Weights_Adap!$B$19)+(AP127*Weights_Adap!$B$20)+(AV127*Weights_Adap!$B$21)</f>
        <v>0.37989293195732643</v>
      </c>
      <c r="AX127" s="52">
        <f t="shared" si="62"/>
        <v>0.40636042009277101</v>
      </c>
      <c r="AY127">
        <f>(AR127*Weights_Adap!$C$2)+(AS127*Weights_Adap!$C$3)+(AT127*Weights_Adap!$C$4)+(AA127*Weights_Adap!$C$5)+(Adaptive!AB127*Weights_Adap!$C$6)+(AC127*Weights_Adap!$C$7)+(AD127*Weights_Adap!$C$8)+(AE127*Weights_Adap!$C$9)+(AF127*Weights_Adap!$C$10)+(AU127*Weights_Adap!$C$11)+(AH127*Weights_Adap!$C$12)+(AI127*Weights_Adap!$C$13)+(AJ127*Weights_Adap!$C$14)+(AK127*Weights_Adap!$C$15)+(AL127*Weights_Adap!$C$16)+(AM127*Weights_Adap!$C$17)+(AN127*Weights_Adap!$C$18)+(AO127*Weights_Adap!$C$19)+(AP127*Weights_Adap!$C$20)+(AV127*Weights_Adap!$C$21)</f>
        <v>0.36463214175208619</v>
      </c>
      <c r="AZ127" s="52">
        <f t="shared" si="63"/>
        <v>0.34670346509976546</v>
      </c>
    </row>
    <row r="128" spans="1:52">
      <c r="A128" t="s">
        <v>81</v>
      </c>
      <c r="B128" t="s">
        <v>2168</v>
      </c>
      <c r="C128">
        <f>VLOOKUP(A128,'2.1'!$B$23:$J$144,9,FALSE)</f>
        <v>26.606792850247196</v>
      </c>
      <c r="D128">
        <f>VLOOKUP(A128,'2.2'!$B$23:$J$144,9,FALSE)</f>
        <v>14.235146125266946</v>
      </c>
      <c r="E128">
        <f>VLOOKUP(A128,'2.3'!$B$23:$J$144,9,FALSE)</f>
        <v>16.119123540941406</v>
      </c>
      <c r="F128">
        <f>VLOOKUP(A128,'2.4'!$B$23:$E$168,4,FALSE)</f>
        <v>0</v>
      </c>
      <c r="G128" s="111">
        <f t="shared" si="38"/>
        <v>0</v>
      </c>
      <c r="H128">
        <f>VLOOKUP(A128,'2.5'!$B$23:$D$168,3,FALSE)</f>
        <v>0</v>
      </c>
      <c r="I128">
        <f>VLOOKUP(A128,'2.6'!$B$23:$D$168,3,FALSE)</f>
        <v>0</v>
      </c>
      <c r="J128" s="111">
        <f>VLOOKUP(A128,'2.7'!$B$23:$D$168,3,FALSE)</f>
        <v>0</v>
      </c>
      <c r="K128">
        <f>VLOOKUP(A128,'2.8'!$B$23:$D$168,3,FALSE)</f>
        <v>0</v>
      </c>
      <c r="L128">
        <f>VLOOKUP(A128,'2.9'!$B$23:$F$168,5,FALSE)</f>
        <v>34</v>
      </c>
      <c r="M128">
        <f>VLOOKUP(A128,'2.10'!$B$23:$H$168,7,FALSE)</f>
        <v>40</v>
      </c>
      <c r="N128">
        <f>VLOOKUP(A128,'2.11'!$B$23:$H$168,7,FALSE)</f>
        <v>0</v>
      </c>
      <c r="O128">
        <f>VLOOKUP(A128,'2.12'!$B$23:$D$168,3,FALSE)</f>
        <v>14.2</v>
      </c>
      <c r="P128">
        <f>VLOOKUP(A128,'2.13'!B149:D294,3,FALSE)</f>
        <v>0</v>
      </c>
      <c r="Q128">
        <f>VLOOKUP(A128,'2.14'!$B$23:$J$144,9,FALSE)</f>
        <v>13.904572448293012</v>
      </c>
      <c r="R128">
        <f>VLOOKUP(A128,'2.15'!$B$23:$J$144,9,FALSE)</f>
        <v>41.441652283298716</v>
      </c>
      <c r="S128">
        <f>VLOOKUP(A128,'2.16'!$B$23:$J$144,9,FALSE)</f>
        <v>94.587953076090457</v>
      </c>
      <c r="T128">
        <f>VLOOKUP(A128,'2.17'!$B$23:$J$144,9,FALSE)</f>
        <v>3.9113009390632771</v>
      </c>
      <c r="U128">
        <f>VLOOKUP(A128,'2.18'!$B$23:$J$144,9,FALSE)</f>
        <v>16.119123540941406</v>
      </c>
      <c r="V128">
        <f>VLOOKUP(A128,'2.19'!$B$23:$J$144,9,FALSE)</f>
        <v>7.6763303396425115</v>
      </c>
      <c r="W128">
        <f>VLOOKUP(A128,'2.20'!$B$23:$J$144,9,FALSE)</f>
        <v>0.48269607699733785</v>
      </c>
      <c r="X128">
        <f t="shared" si="39"/>
        <v>0.495679438897834</v>
      </c>
      <c r="Y128">
        <f t="shared" si="40"/>
        <v>9.9068194859513875E-2</v>
      </c>
      <c r="Z128">
        <f t="shared" si="41"/>
        <v>0.25439458322922004</v>
      </c>
      <c r="AA128">
        <f t="shared" si="42"/>
        <v>0</v>
      </c>
      <c r="AB128">
        <f t="shared" si="43"/>
        <v>0</v>
      </c>
      <c r="AC128">
        <f t="shared" si="44"/>
        <v>0</v>
      </c>
      <c r="AD128">
        <f t="shared" si="45"/>
        <v>0</v>
      </c>
      <c r="AE128">
        <f t="shared" si="46"/>
        <v>0</v>
      </c>
      <c r="AF128">
        <f t="shared" si="47"/>
        <v>0.4</v>
      </c>
      <c r="AG128">
        <f t="shared" si="48"/>
        <v>0.72727272727272729</v>
      </c>
      <c r="AH128">
        <f t="shared" si="49"/>
        <v>0</v>
      </c>
      <c r="AI128">
        <f t="shared" si="50"/>
        <v>0.25448028673835127</v>
      </c>
      <c r="AJ128">
        <f t="shared" si="51"/>
        <v>0</v>
      </c>
      <c r="AK128">
        <f t="shared" si="52"/>
        <v>2.5047025217354666E-2</v>
      </c>
      <c r="AL128">
        <f t="shared" si="53"/>
        <v>0.48759885046807189</v>
      </c>
      <c r="AM128">
        <f t="shared" si="54"/>
        <v>0.80350002780005059</v>
      </c>
      <c r="AN128">
        <f t="shared" si="55"/>
        <v>3.8577298939213647E-2</v>
      </c>
      <c r="AO128">
        <f t="shared" si="56"/>
        <v>0.20320367815821072</v>
      </c>
      <c r="AP128">
        <f t="shared" si="57"/>
        <v>7.0280057132553878E-2</v>
      </c>
      <c r="AQ128">
        <f t="shared" si="58"/>
        <v>0.37338335126474986</v>
      </c>
      <c r="AR128">
        <f t="shared" si="59"/>
        <v>0.50432056110216594</v>
      </c>
      <c r="AS128">
        <f t="shared" si="59"/>
        <v>0.9009318051404861</v>
      </c>
      <c r="AT128">
        <f t="shared" si="59"/>
        <v>0.74560541677077996</v>
      </c>
      <c r="AU128">
        <f t="shared" si="60"/>
        <v>0.27272727272727271</v>
      </c>
      <c r="AV128">
        <f t="shared" si="61"/>
        <v>0.62661664873525014</v>
      </c>
      <c r="AW128">
        <f>(AR128*Weights_Adap!$B$2)+(AS128*Weights_Adap!$B$3)+(AT128*Weights_Adap!$B$4)+(AA128*Weights_Adap!$B$5)+(Adaptive!AB128*Weights_Adap!$B$6)+(AC128*Weights_Adap!$B$7)+(AD128*Weights_Adap!$B$8)+(AE128*Weights_Adap!$B$9)+(AF128*Weights_Adap!$B$10)+(AU128*Weights_Adap!$B$11)+(AH128*Weights_Adap!$B$12)+(AI128*Weights_Adap!$B$13)+(AJ128*Weights_Adap!$B$14)+(AK128*Weights_Adap!$B$15)+(AL128*Weights_Adap!$B$16)+(AM128*Weights_Adap!$B$17)+(AN128*Weights_Adap!$B$18)+(AO128*Weights_Adap!$B$19)+(AP128*Weights_Adap!$B$20)+(AV128*Weights_Adap!$B$21)</f>
        <v>0.28875411841824694</v>
      </c>
      <c r="AX128" s="52">
        <f t="shared" si="62"/>
        <v>0.15798012285611654</v>
      </c>
      <c r="AY128">
        <f>(AR128*Weights_Adap!$C$2)+(AS128*Weights_Adap!$C$3)+(AT128*Weights_Adap!$C$4)+(AA128*Weights_Adap!$C$5)+(Adaptive!AB128*Weights_Adap!$C$6)+(AC128*Weights_Adap!$C$7)+(AD128*Weights_Adap!$C$8)+(AE128*Weights_Adap!$C$9)+(AF128*Weights_Adap!$C$10)+(AU128*Weights_Adap!$C$11)+(AH128*Weights_Adap!$C$12)+(AI128*Weights_Adap!$C$13)+(AJ128*Weights_Adap!$C$14)+(AK128*Weights_Adap!$C$15)+(AL128*Weights_Adap!$C$16)+(AM128*Weights_Adap!$C$17)+(AN128*Weights_Adap!$C$18)+(AO128*Weights_Adap!$C$19)+(AP128*Weights_Adap!$C$20)+(AV128*Weights_Adap!$C$21)</f>
        <v>0.28480501849464535</v>
      </c>
      <c r="AZ128" s="52">
        <f t="shared" si="63"/>
        <v>0.15268421709282773</v>
      </c>
    </row>
    <row r="129" spans="1:52">
      <c r="A129" t="s">
        <v>152</v>
      </c>
      <c r="B129" t="s">
        <v>2169</v>
      </c>
      <c r="C129">
        <f>VLOOKUP(A129,'2.1'!$B$23:$J$144,9,FALSE)</f>
        <v>24.685239753549425</v>
      </c>
      <c r="D129">
        <f>VLOOKUP(A129,'2.2'!$B$23:$J$144,9,FALSE)</f>
        <v>7.9359764264666479</v>
      </c>
      <c r="E129">
        <f>VLOOKUP(A129,'2.3'!$B$23:$J$144,9,FALSE)</f>
        <v>12.496651486739887</v>
      </c>
      <c r="F129">
        <f>VLOOKUP(A129,'2.4'!$B$23:$E$168,4,FALSE)</f>
        <v>0</v>
      </c>
      <c r="G129" s="111">
        <f t="shared" si="38"/>
        <v>0</v>
      </c>
      <c r="H129">
        <f>VLOOKUP(A129,'2.5'!$B$23:$D$168,3,FALSE)</f>
        <v>0</v>
      </c>
      <c r="I129">
        <f>VLOOKUP(A129,'2.6'!$B$23:$D$168,3,FALSE)</f>
        <v>0</v>
      </c>
      <c r="J129" s="111">
        <f>VLOOKUP(A129,'2.7'!$B$23:$D$168,3,FALSE)</f>
        <v>0</v>
      </c>
      <c r="K129">
        <f>VLOOKUP(A129,'2.8'!$B$23:$D$168,3,FALSE)</f>
        <v>1</v>
      </c>
      <c r="L129">
        <f>VLOOKUP(A129,'2.9'!$B$23:$F$168,5,FALSE)</f>
        <v>16</v>
      </c>
      <c r="M129">
        <f>VLOOKUP(A129,'2.10'!$B$23:$H$168,7,FALSE)</f>
        <v>25</v>
      </c>
      <c r="N129">
        <f>VLOOKUP(A129,'2.11'!$B$23:$H$168,7,FALSE)</f>
        <v>0</v>
      </c>
      <c r="O129">
        <f>VLOOKUP(A129,'2.12'!$B$23:$D$168,3,FALSE)</f>
        <v>15.8</v>
      </c>
      <c r="P129">
        <f>VLOOKUP(A129,'2.13'!B150:D295,3,FALSE)</f>
        <v>0</v>
      </c>
      <c r="Q129">
        <f>VLOOKUP(A129,'2.14'!$B$23:$J$144,9,FALSE)</f>
        <v>16.434503080632197</v>
      </c>
      <c r="R129">
        <f>VLOOKUP(A129,'2.15'!$B$23:$J$144,9,FALSE)</f>
        <v>39.830565229038307</v>
      </c>
      <c r="S129">
        <f>VLOOKUP(A129,'2.16'!$B$23:$J$144,9,FALSE)</f>
        <v>96.792124296812219</v>
      </c>
      <c r="T129">
        <f>VLOOKUP(A129,'2.17'!$B$23:$J$144,9,FALSE)</f>
        <v>15.959014197696222</v>
      </c>
      <c r="U129">
        <f>VLOOKUP(A129,'2.18'!$B$23:$J$144,9,FALSE)</f>
        <v>12.496651486739887</v>
      </c>
      <c r="V129">
        <f>VLOOKUP(A129,'2.19'!$B$23:$J$144,9,FALSE)</f>
        <v>5.8364586123761057</v>
      </c>
      <c r="W129">
        <f>VLOOKUP(A129,'2.20'!$B$23:$J$144,9,FALSE)</f>
        <v>0.22769890168765067</v>
      </c>
      <c r="X129">
        <f t="shared" si="39"/>
        <v>0.4189998876733475</v>
      </c>
      <c r="Y129">
        <f t="shared" si="40"/>
        <v>5.5229700636667205E-2</v>
      </c>
      <c r="Z129">
        <f t="shared" si="41"/>
        <v>0.18216361464268213</v>
      </c>
      <c r="AA129">
        <f t="shared" si="42"/>
        <v>0</v>
      </c>
      <c r="AB129">
        <f t="shared" si="43"/>
        <v>0</v>
      </c>
      <c r="AC129">
        <f t="shared" si="44"/>
        <v>0</v>
      </c>
      <c r="AD129">
        <f t="shared" si="45"/>
        <v>0</v>
      </c>
      <c r="AE129">
        <f t="shared" si="46"/>
        <v>1</v>
      </c>
      <c r="AF129">
        <f t="shared" si="47"/>
        <v>0.18823529411764706</v>
      </c>
      <c r="AG129">
        <f t="shared" si="48"/>
        <v>0.45454545454545453</v>
      </c>
      <c r="AH129">
        <f t="shared" si="49"/>
        <v>0</v>
      </c>
      <c r="AI129">
        <f t="shared" si="50"/>
        <v>0.28315412186379929</v>
      </c>
      <c r="AJ129">
        <f t="shared" si="51"/>
        <v>0</v>
      </c>
      <c r="AK129">
        <f t="shared" si="52"/>
        <v>5.3806152300915434E-2</v>
      </c>
      <c r="AL129">
        <f t="shared" si="53"/>
        <v>0.46405895482905146</v>
      </c>
      <c r="AM129">
        <f t="shared" si="54"/>
        <v>0.91432330902660275</v>
      </c>
      <c r="AN129">
        <f t="shared" si="55"/>
        <v>0.18598409520927914</v>
      </c>
      <c r="AO129">
        <f t="shared" si="56"/>
        <v>0.13254815657381894</v>
      </c>
      <c r="AP129">
        <f t="shared" si="57"/>
        <v>4.7933838935337772E-2</v>
      </c>
      <c r="AQ129">
        <f t="shared" si="58"/>
        <v>6.9966722377805962E-2</v>
      </c>
      <c r="AR129">
        <f t="shared" si="59"/>
        <v>0.5810001123266525</v>
      </c>
      <c r="AS129">
        <f t="shared" si="59"/>
        <v>0.94477029936333279</v>
      </c>
      <c r="AT129">
        <f t="shared" si="59"/>
        <v>0.81783638535731784</v>
      </c>
      <c r="AU129">
        <f t="shared" si="60"/>
        <v>0.54545454545454541</v>
      </c>
      <c r="AV129">
        <f t="shared" si="61"/>
        <v>0.93003327762219401</v>
      </c>
      <c r="AW129">
        <f>(AR129*Weights_Adap!$B$2)+(AS129*Weights_Adap!$B$3)+(AT129*Weights_Adap!$B$4)+(AA129*Weights_Adap!$B$5)+(Adaptive!AB129*Weights_Adap!$B$6)+(AC129*Weights_Adap!$B$7)+(AD129*Weights_Adap!$B$8)+(AE129*Weights_Adap!$B$9)+(AF129*Weights_Adap!$B$10)+(AU129*Weights_Adap!$B$11)+(AH129*Weights_Adap!$B$12)+(AI129*Weights_Adap!$B$13)+(AJ129*Weights_Adap!$B$14)+(AK129*Weights_Adap!$B$15)+(AL129*Weights_Adap!$B$16)+(AM129*Weights_Adap!$B$17)+(AN129*Weights_Adap!$B$18)+(AO129*Weights_Adap!$B$19)+(AP129*Weights_Adap!$B$20)+(AV129*Weights_Adap!$B$21)</f>
        <v>0.32851110296040692</v>
      </c>
      <c r="AX129" s="52">
        <f t="shared" si="62"/>
        <v>0.26632969703156406</v>
      </c>
      <c r="AY129">
        <f>(AR129*Weights_Adap!$C$2)+(AS129*Weights_Adap!$C$3)+(AT129*Weights_Adap!$C$4)+(AA129*Weights_Adap!$C$5)+(Adaptive!AB129*Weights_Adap!$C$6)+(AC129*Weights_Adap!$C$7)+(AD129*Weights_Adap!$C$8)+(AE129*Weights_Adap!$C$9)+(AF129*Weights_Adap!$C$10)+(AU129*Weights_Adap!$C$11)+(AH129*Weights_Adap!$C$12)+(AI129*Weights_Adap!$C$13)+(AJ129*Weights_Adap!$C$14)+(AK129*Weights_Adap!$C$15)+(AL129*Weights_Adap!$C$16)+(AM129*Weights_Adap!$C$17)+(AN129*Weights_Adap!$C$18)+(AO129*Weights_Adap!$C$19)+(AP129*Weights_Adap!$C$20)+(AV129*Weights_Adap!$C$21)</f>
        <v>0.32400889884949152</v>
      </c>
      <c r="AZ129" s="52">
        <f t="shared" si="63"/>
        <v>0.24796896587265072</v>
      </c>
    </row>
    <row r="130" spans="1:52">
      <c r="A130" t="s">
        <v>66</v>
      </c>
      <c r="B130" t="s">
        <v>2170</v>
      </c>
      <c r="C130">
        <f>VLOOKUP(A130,'2.1'!$B$23:$J$144,9,FALSE)</f>
        <v>18.112633181126331</v>
      </c>
      <c r="D130">
        <f>VLOOKUP(A130,'2.2'!$B$23:$J$144,9,FALSE)</f>
        <v>13.278833406981882</v>
      </c>
      <c r="E130">
        <f>VLOOKUP(A130,'2.3'!$B$23:$J$144,9,FALSE)</f>
        <v>17.491530416850786</v>
      </c>
      <c r="F130">
        <f>VLOOKUP(A130,'2.4'!$B$23:$E$168,4,FALSE)</f>
        <v>0</v>
      </c>
      <c r="G130" s="111">
        <f t="shared" si="38"/>
        <v>0</v>
      </c>
      <c r="H130">
        <f>VLOOKUP(A130,'2.5'!$B$23:$D$168,3,FALSE)</f>
        <v>0</v>
      </c>
      <c r="I130">
        <f>VLOOKUP(A130,'2.6'!$B$23:$D$168,3,FALSE)</f>
        <v>0</v>
      </c>
      <c r="J130" s="111">
        <f>VLOOKUP(A130,'2.7'!$B$23:$D$168,3,FALSE)</f>
        <v>0</v>
      </c>
      <c r="K130">
        <f>VLOOKUP(A130,'2.8'!$B$23:$D$168,3,FALSE)</f>
        <v>0</v>
      </c>
      <c r="L130">
        <f>VLOOKUP(A130,'2.9'!$B$23:$F$168,5,FALSE)</f>
        <v>20</v>
      </c>
      <c r="M130">
        <f>VLOOKUP(A130,'2.10'!$B$23:$H$168,7,FALSE)</f>
        <v>40</v>
      </c>
      <c r="N130">
        <f>VLOOKUP(A130,'2.11'!$B$23:$H$168,7,FALSE)</f>
        <v>0</v>
      </c>
      <c r="O130">
        <f>VLOOKUP(A130,'2.12'!$B$23:$D$168,3,FALSE)</f>
        <v>14</v>
      </c>
      <c r="P130">
        <f>VLOOKUP(A130,'2.13'!B151:D296,3,FALSE)</f>
        <v>5</v>
      </c>
      <c r="Q130">
        <f>VLOOKUP(A130,'2.14'!$B$23:$J$144,9,FALSE)</f>
        <v>56.549810968723911</v>
      </c>
      <c r="R130">
        <f>VLOOKUP(A130,'2.15'!$B$23:$J$144,9,FALSE)</f>
        <v>49.987725241812733</v>
      </c>
      <c r="S130">
        <f>VLOOKUP(A130,'2.16'!$B$23:$J$144,9,FALSE)</f>
        <v>96.148180880836648</v>
      </c>
      <c r="T130">
        <f>VLOOKUP(A130,'2.17'!$B$23:$J$144,9,FALSE)</f>
        <v>1.8927677124760642</v>
      </c>
      <c r="U130">
        <f>VLOOKUP(A130,'2.18'!$B$23:$J$144,9,FALSE)</f>
        <v>10.470368733735945</v>
      </c>
      <c r="V130">
        <f>VLOOKUP(A130,'2.19'!$B$23:$J$144,9,FALSE)</f>
        <v>6.5007119359748611</v>
      </c>
      <c r="W130">
        <f>VLOOKUP(A130,'2.20'!$B$23:$J$144,9,FALSE)</f>
        <v>0.43698139146658815</v>
      </c>
      <c r="X130">
        <f t="shared" si="39"/>
        <v>0.15672010825188826</v>
      </c>
      <c r="Y130">
        <f t="shared" si="40"/>
        <v>9.2412824139185598E-2</v>
      </c>
      <c r="Z130">
        <f t="shared" si="41"/>
        <v>0.28175995043109614</v>
      </c>
      <c r="AA130">
        <f t="shared" si="42"/>
        <v>0</v>
      </c>
      <c r="AB130">
        <f t="shared" si="43"/>
        <v>0</v>
      </c>
      <c r="AC130">
        <f t="shared" si="44"/>
        <v>0</v>
      </c>
      <c r="AD130">
        <f t="shared" si="45"/>
        <v>0</v>
      </c>
      <c r="AE130">
        <f t="shared" si="46"/>
        <v>0</v>
      </c>
      <c r="AF130">
        <f t="shared" si="47"/>
        <v>0.23529411764705882</v>
      </c>
      <c r="AG130">
        <f t="shared" si="48"/>
        <v>0.72727272727272729</v>
      </c>
      <c r="AH130">
        <f t="shared" si="49"/>
        <v>0</v>
      </c>
      <c r="AI130">
        <f t="shared" si="50"/>
        <v>0.25089605734767029</v>
      </c>
      <c r="AJ130">
        <f t="shared" si="51"/>
        <v>0.18518518518518517</v>
      </c>
      <c r="AK130">
        <f t="shared" si="52"/>
        <v>0.50981914443702714</v>
      </c>
      <c r="AL130">
        <f t="shared" si="53"/>
        <v>0.61246712809148418</v>
      </c>
      <c r="AM130">
        <f t="shared" si="54"/>
        <v>0.88194654917612292</v>
      </c>
      <c r="AN130">
        <f t="shared" si="55"/>
        <v>1.3880038163797279E-2</v>
      </c>
      <c r="AO130">
        <f t="shared" si="56"/>
        <v>9.3025956637204504E-2</v>
      </c>
      <c r="AP130">
        <f t="shared" si="57"/>
        <v>5.6001547943192155E-2</v>
      </c>
      <c r="AQ130">
        <f t="shared" si="58"/>
        <v>0.31898825548566384</v>
      </c>
      <c r="AR130">
        <f t="shared" si="59"/>
        <v>0.84327989174811169</v>
      </c>
      <c r="AS130">
        <f t="shared" si="59"/>
        <v>0.90758717586081439</v>
      </c>
      <c r="AT130">
        <f t="shared" si="59"/>
        <v>0.71824004956890386</v>
      </c>
      <c r="AU130">
        <f t="shared" si="60"/>
        <v>0.27272727272727271</v>
      </c>
      <c r="AV130">
        <f t="shared" si="61"/>
        <v>0.68101174451433621</v>
      </c>
      <c r="AW130">
        <f>(AR130*Weights_Adap!$B$2)+(AS130*Weights_Adap!$B$3)+(AT130*Weights_Adap!$B$4)+(AA130*Weights_Adap!$B$5)+(Adaptive!AB130*Weights_Adap!$B$6)+(AC130*Weights_Adap!$B$7)+(AD130*Weights_Adap!$B$8)+(AE130*Weights_Adap!$B$9)+(AF130*Weights_Adap!$B$10)+(AU130*Weights_Adap!$B$11)+(AH130*Weights_Adap!$B$12)+(AI130*Weights_Adap!$B$13)+(AJ130*Weights_Adap!$B$14)+(AK130*Weights_Adap!$B$15)+(AL130*Weights_Adap!$B$16)+(AM130*Weights_Adap!$B$17)+(AN130*Weights_Adap!$B$18)+(AO130*Weights_Adap!$B$19)+(AP130*Weights_Adap!$B$20)+(AV130*Weights_Adap!$B$21)</f>
        <v>0.34819077519811364</v>
      </c>
      <c r="AX130" s="52">
        <f t="shared" si="62"/>
        <v>0.31996264056144208</v>
      </c>
      <c r="AY130">
        <f>(AR130*Weights_Adap!$C$2)+(AS130*Weights_Adap!$C$3)+(AT130*Weights_Adap!$C$4)+(AA130*Weights_Adap!$C$5)+(Adaptive!AB130*Weights_Adap!$C$6)+(AC130*Weights_Adap!$C$7)+(AD130*Weights_Adap!$C$8)+(AE130*Weights_Adap!$C$9)+(AF130*Weights_Adap!$C$10)+(AU130*Weights_Adap!$C$11)+(AH130*Weights_Adap!$C$12)+(AI130*Weights_Adap!$C$13)+(AJ130*Weights_Adap!$C$14)+(AK130*Weights_Adap!$C$15)+(AL130*Weights_Adap!$C$16)+(AM130*Weights_Adap!$C$17)+(AN130*Weights_Adap!$C$18)+(AO130*Weights_Adap!$C$19)+(AP130*Weights_Adap!$C$20)+(AV130*Weights_Adap!$C$21)</f>
        <v>0.33419493379689036</v>
      </c>
      <c r="AZ130" s="52">
        <f t="shared" si="63"/>
        <v>0.27272605043265952</v>
      </c>
    </row>
    <row r="131" spans="1:52">
      <c r="A131" t="s">
        <v>67</v>
      </c>
      <c r="B131" t="s">
        <v>2171</v>
      </c>
      <c r="C131">
        <f>VLOOKUP(A131,'2.1'!$B$23:$J$144,9,FALSE)</f>
        <v>24.962384580053531</v>
      </c>
      <c r="D131">
        <f>VLOOKUP(A131,'2.2'!$B$23:$J$144,9,FALSE)</f>
        <v>5.4118690508243716</v>
      </c>
      <c r="E131">
        <f>VLOOKUP(A131,'2.3'!$B$23:$J$144,9,FALSE)</f>
        <v>24.037441201159346</v>
      </c>
      <c r="F131">
        <f>VLOOKUP(A131,'2.4'!$B$23:$E$168,4,FALSE)</f>
        <v>0</v>
      </c>
      <c r="G131" s="111">
        <f t="shared" ref="G131:G147" si="74">IF(F131="&lt;1%",0.5,IF(F131=0.01,1,0))</f>
        <v>0</v>
      </c>
      <c r="H131">
        <f>VLOOKUP(A131,'2.5'!$B$23:$D$168,3,FALSE)</f>
        <v>0</v>
      </c>
      <c r="I131">
        <f>VLOOKUP(A131,'2.6'!$B$23:$D$168,3,FALSE)</f>
        <v>0</v>
      </c>
      <c r="J131" s="111">
        <f>VLOOKUP(A131,'2.7'!$B$23:$D$168,3,FALSE)</f>
        <v>0</v>
      </c>
      <c r="K131">
        <f>VLOOKUP(A131,'2.8'!$B$23:$D$168,3,FALSE)</f>
        <v>0</v>
      </c>
      <c r="L131">
        <f>VLOOKUP(A131,'2.9'!$B$23:$F$168,5,FALSE)</f>
        <v>34</v>
      </c>
      <c r="M131">
        <f>VLOOKUP(A131,'2.10'!$B$23:$H$168,7,FALSE)</f>
        <v>12</v>
      </c>
      <c r="N131">
        <f>VLOOKUP(A131,'2.11'!$B$23:$H$168,7,FALSE)</f>
        <v>0</v>
      </c>
      <c r="O131">
        <f>VLOOKUP(A131,'2.12'!$B$23:$D$168,3,FALSE)</f>
        <v>23.4</v>
      </c>
      <c r="P131">
        <f>VLOOKUP(A131,'2.13'!B152:D297,3,FALSE)</f>
        <v>3</v>
      </c>
      <c r="Q131">
        <f>VLOOKUP(A131,'2.14'!$B$23:$J$144,9,FALSE)</f>
        <v>89.201602812841514</v>
      </c>
      <c r="R131">
        <f>VLOOKUP(A131,'2.15'!$B$23:$J$144,9,FALSE)</f>
        <v>67.425838229937114</v>
      </c>
      <c r="S131">
        <f>VLOOKUP(A131,'2.16'!$B$23:$J$144,9,FALSE)</f>
        <v>94.529530084416919</v>
      </c>
      <c r="T131">
        <f>VLOOKUP(A131,'2.17'!$B$23:$J$144,9,FALSE)</f>
        <v>5.6399372812366364</v>
      </c>
      <c r="U131">
        <f>VLOOKUP(A131,'2.18'!$B$23:$J$144,9,FALSE)</f>
        <v>15.763632620092178</v>
      </c>
      <c r="V131">
        <f>VLOOKUP(A131,'2.19'!$B$23:$J$144,9,FALSE)</f>
        <v>10.68753068626364</v>
      </c>
      <c r="W131">
        <f>VLOOKUP(A131,'2.20'!$B$23:$J$144,9,FALSE)</f>
        <v>0.32309665975070878</v>
      </c>
      <c r="X131">
        <f t="shared" ref="X131:X147" si="75">(C131-MIN($C$2:$C$147))/(MAX($C$2:$C$147)-MIN($C$2:$C$147))</f>
        <v>0.43005934835494086</v>
      </c>
      <c r="Y131">
        <f t="shared" ref="Y131:Y147" si="76">(D131-MIN($D$2:$D$147))/(MAX($D$2:$D$147)-MIN($D$2:$D$147))</f>
        <v>3.7663406681130024E-2</v>
      </c>
      <c r="Z131">
        <f t="shared" ref="Z131:Z147" si="77">(E131-MIN($E$2:$E$147))/(MAX($E$2:$E$147)-MIN($E$2:$E$147))</f>
        <v>0.41228338005514931</v>
      </c>
      <c r="AA131">
        <f t="shared" ref="AA131:AA147" si="78">(G131-MIN($G$2:$G$147))/(MAX($G$2:$G$147)-MIN($G$2:$G$147))</f>
        <v>0</v>
      </c>
      <c r="AB131">
        <f t="shared" ref="AB131:AB147" si="79">(H131-MIN($H$2:$H$147))/(MAX($H$2:$H$147)-MIN($H$2:$H$147))</f>
        <v>0</v>
      </c>
      <c r="AC131">
        <f t="shared" ref="AC131:AC147" si="80">(I131-MIN($I$2:$I$147))/(MAX($I$2:$I$147)-MIN($I$2:$I$147))</f>
        <v>0</v>
      </c>
      <c r="AD131">
        <f t="shared" ref="AD131:AD147" si="81">(J131-MIN($J$2:$J$147))/(MAX($J$2:$J$147)-MIN($J$2:$J$147))</f>
        <v>0</v>
      </c>
      <c r="AE131">
        <f t="shared" ref="AE131:AE147" si="82">(K131-MIN($K$2:$K$147))/(MAX($K$2:$K$147)-MIN($K$2:$K$147))</f>
        <v>0</v>
      </c>
      <c r="AF131">
        <f t="shared" ref="AF131:AF147" si="83">(L131-MIN($L$2:$L$147))/(MAX($L$2:$L$147)-MIN($L$2:$L$147))</f>
        <v>0.4</v>
      </c>
      <c r="AG131">
        <f t="shared" ref="AG131:AG147" si="84">(M131-MIN($M$2:$M$147))/(MAX($M$2:$M$147)-MIN($M$2:$M$147))</f>
        <v>0.21818181818181817</v>
      </c>
      <c r="AH131">
        <f t="shared" ref="AH131:AH147" si="85">(N131-MIN($N$2:$N$147))/(MAX($N$2:$N$147)-MIN($N$2:$N$147))</f>
        <v>0</v>
      </c>
      <c r="AI131">
        <f t="shared" ref="AI131:AI147" si="86">(O131-MIN($O$2:$O$147))/(MAX($O$2:$O$147)-MIN($O$2:$O$147))</f>
        <v>0.41935483870967744</v>
      </c>
      <c r="AJ131">
        <f t="shared" ref="AJ131:AJ147" si="87">(P131-MIN($P$2:$P$147))/(MAX($P$2:$P$147)-MIN($P$2:$P$147))</f>
        <v>0.1111111111111111</v>
      </c>
      <c r="AK131">
        <f t="shared" ref="AK131:AK147" si="88">(Q131-MIN($Q$2:$Q$147))/(MAX($Q$2:$Q$147)-MIN($Q$2:$Q$147))</f>
        <v>0.88099020310068443</v>
      </c>
      <c r="AL131">
        <f t="shared" ref="AL131:AL147" si="89">(R131-MIN($R$2:$R$147))/(MAX($R$2:$R$147)-MIN($R$2:$R$147))</f>
        <v>0.8672586732140013</v>
      </c>
      <c r="AM131">
        <f t="shared" ref="AM131:AM147" si="90">(S131-MIN($S$2:$S$147))/(MAX($S$2:$S$147)-MIN($S$2:$S$147))</f>
        <v>0.80056258465794627</v>
      </c>
      <c r="AN131">
        <f t="shared" ref="AN131:AN147" si="91">(T131-MIN($T$2:$T$147))/(MAX($T$2:$T$147)-MIN($T$2:$T$147))</f>
        <v>5.9727598555880758E-2</v>
      </c>
      <c r="AO131">
        <f t="shared" ref="AO131:AO147" si="92">(U131-MIN($U$2:$U$147))/(MAX($U$2:$U$147)-MIN($U$2:$U$147))</f>
        <v>0.19626990584601703</v>
      </c>
      <c r="AP131">
        <f t="shared" ref="AP131:AP147" si="93">(V131-MIN($V$2:$V$147))/(MAX($V$2:$V$147)-MIN($V$2:$V$147))</f>
        <v>0.10685268281287953</v>
      </c>
      <c r="AQ131">
        <f t="shared" ref="AQ131:AQ147" si="94">(W131-MIN($W$2:$W$147))/(MAX($W$2:$W$147)-MIN($W$2:$W$147))</f>
        <v>0.18347882744215471</v>
      </c>
      <c r="AR131">
        <f t="shared" ref="AR131:AT147" si="95">1-X131</f>
        <v>0.56994065164505914</v>
      </c>
      <c r="AS131">
        <f t="shared" si="95"/>
        <v>0.96233659331887</v>
      </c>
      <c r="AT131">
        <f t="shared" si="95"/>
        <v>0.58771661994485069</v>
      </c>
      <c r="AU131">
        <f t="shared" ref="AU131:AU147" si="96">1-AG131</f>
        <v>0.78181818181818186</v>
      </c>
      <c r="AV131">
        <f t="shared" ref="AV131:AV147" si="97">1-AQ131</f>
        <v>0.81652117255784529</v>
      </c>
      <c r="AW131">
        <f>(AR131*Weights_Adap!$B$2)+(AS131*Weights_Adap!$B$3)+(AT131*Weights_Adap!$B$4)+(AA131*Weights_Adap!$B$5)+(Adaptive!AB131*Weights_Adap!$B$6)+(AC131*Weights_Adap!$B$7)+(AD131*Weights_Adap!$B$8)+(AE131*Weights_Adap!$B$9)+(AF131*Weights_Adap!$B$10)+(AU131*Weights_Adap!$B$11)+(AH131*Weights_Adap!$B$12)+(AI131*Weights_Adap!$B$13)+(AJ131*Weights_Adap!$B$14)+(AK131*Weights_Adap!$B$15)+(AL131*Weights_Adap!$B$16)+(AM131*Weights_Adap!$B$17)+(AN131*Weights_Adap!$B$18)+(AO131*Weights_Adap!$B$19)+(AP131*Weights_Adap!$B$20)+(AV131*Weights_Adap!$B$21)</f>
        <v>0.4162011883085055</v>
      </c>
      <c r="AX131" s="52">
        <f t="shared" ref="AX131:AX147" si="98">(AW131-MIN($AW$2:$AW$147))/(MAX($AW$2:$AW$147)-MIN($AW$2:$AW$147))</f>
        <v>0.50531118710910439</v>
      </c>
      <c r="AY131">
        <f>(AR131*Weights_Adap!$C$2)+(AS131*Weights_Adap!$C$3)+(AT131*Weights_Adap!$C$4)+(AA131*Weights_Adap!$C$5)+(Adaptive!AB131*Weights_Adap!$C$6)+(AC131*Weights_Adap!$C$7)+(AD131*Weights_Adap!$C$8)+(AE131*Weights_Adap!$C$9)+(AF131*Weights_Adap!$C$10)+(AU131*Weights_Adap!$C$11)+(AH131*Weights_Adap!$C$12)+(AI131*Weights_Adap!$C$13)+(AJ131*Weights_Adap!$C$14)+(AK131*Weights_Adap!$C$15)+(AL131*Weights_Adap!$C$16)+(AM131*Weights_Adap!$C$17)+(AN131*Weights_Adap!$C$18)+(AO131*Weights_Adap!$C$19)+(AP131*Weights_Adap!$C$20)+(AV131*Weights_Adap!$C$21)</f>
        <v>0.41974669086237576</v>
      </c>
      <c r="AZ131" s="52">
        <f t="shared" ref="AZ131:AZ147" si="99">(AY131-MIN($AY$2:$AY$147))/(MAX($AY$2:$AY$147)-MIN($AY$2:$AY$147))</f>
        <v>0.48065897967009769</v>
      </c>
    </row>
    <row r="132" spans="1:52">
      <c r="A132" t="s">
        <v>147</v>
      </c>
      <c r="B132" t="s">
        <v>2172</v>
      </c>
      <c r="C132">
        <f>VLOOKUP(A132,'2.1'!$B$23:$J$144,9,FALSE)</f>
        <v>20.633381806430766</v>
      </c>
      <c r="D132">
        <f>VLOOKUP(A132,'2.2'!$B$23:$J$144,9,FALSE)</f>
        <v>6.4376889873739129</v>
      </c>
      <c r="E132">
        <f>VLOOKUP(A132,'2.3'!$B$23:$J$144,9,FALSE)</f>
        <v>20.23174757057452</v>
      </c>
      <c r="F132">
        <f>VLOOKUP(A132,'2.4'!$B$23:$E$168,4,FALSE)</f>
        <v>0</v>
      </c>
      <c r="G132" s="111">
        <f t="shared" si="74"/>
        <v>0</v>
      </c>
      <c r="H132">
        <f>VLOOKUP(A132,'2.5'!$B$23:$D$168,3,FALSE)</f>
        <v>0</v>
      </c>
      <c r="I132">
        <f>VLOOKUP(A132,'2.6'!$B$23:$D$168,3,FALSE)</f>
        <v>0</v>
      </c>
      <c r="J132" s="111">
        <f>VLOOKUP(A132,'2.7'!$B$23:$D$168,3,FALSE)</f>
        <v>0</v>
      </c>
      <c r="K132">
        <f>VLOOKUP(A132,'2.8'!$B$23:$D$168,3,FALSE)</f>
        <v>0</v>
      </c>
      <c r="L132">
        <f>VLOOKUP(A132,'2.9'!$B$23:$F$168,5,FALSE)</f>
        <v>27</v>
      </c>
      <c r="M132">
        <f>VLOOKUP(A132,'2.10'!$B$23:$H$168,7,FALSE)</f>
        <v>12</v>
      </c>
      <c r="N132">
        <f>VLOOKUP(A132,'2.11'!$B$23:$H$168,7,FALSE)</f>
        <v>0</v>
      </c>
      <c r="O132">
        <f>VLOOKUP(A132,'2.12'!$B$23:$D$168,3,FALSE)</f>
        <v>20.100000000000001</v>
      </c>
      <c r="P132">
        <f>VLOOKUP(A132,'2.13'!B153:D298,3,FALSE)</f>
        <v>0</v>
      </c>
      <c r="Q132">
        <f>VLOOKUP(A132,'2.14'!$B$23:$J$144,9,FALSE)</f>
        <v>98.088775015580637</v>
      </c>
      <c r="R132">
        <f>VLOOKUP(A132,'2.15'!$B$23:$J$144,9,FALSE)</f>
        <v>73.616785541167502</v>
      </c>
      <c r="S132">
        <f>VLOOKUP(A132,'2.16'!$B$23:$J$144,9,FALSE)</f>
        <v>97.09392239687925</v>
      </c>
      <c r="T132">
        <f>VLOOKUP(A132,'2.17'!$B$23:$J$144,9,FALSE)</f>
        <v>9.170648385384208</v>
      </c>
      <c r="U132">
        <f>VLOOKUP(A132,'2.18'!$B$23:$J$144,9,FALSE)</f>
        <v>14.881240911294233</v>
      </c>
      <c r="V132">
        <f>VLOOKUP(A132,'2.19'!$B$23:$J$144,9,FALSE)</f>
        <v>5.9714239549431021</v>
      </c>
      <c r="W132">
        <f>VLOOKUP(A132,'2.20'!$B$23:$J$144,9,FALSE)</f>
        <v>0.1800429333148674</v>
      </c>
      <c r="X132">
        <f t="shared" si="75"/>
        <v>0.25731054921875929</v>
      </c>
      <c r="Y132">
        <f t="shared" si="76"/>
        <v>4.4802506516886602E-2</v>
      </c>
      <c r="Z132">
        <f t="shared" si="77"/>
        <v>0.33639903009531169</v>
      </c>
      <c r="AA132">
        <f t="shared" si="78"/>
        <v>0</v>
      </c>
      <c r="AB132">
        <f t="shared" si="79"/>
        <v>0</v>
      </c>
      <c r="AC132">
        <f t="shared" si="80"/>
        <v>0</v>
      </c>
      <c r="AD132">
        <f t="shared" si="81"/>
        <v>0</v>
      </c>
      <c r="AE132">
        <f t="shared" si="82"/>
        <v>0</v>
      </c>
      <c r="AF132">
        <f t="shared" si="83"/>
        <v>0.31764705882352939</v>
      </c>
      <c r="AG132">
        <f t="shared" si="84"/>
        <v>0.21818181818181817</v>
      </c>
      <c r="AH132">
        <f t="shared" si="85"/>
        <v>0</v>
      </c>
      <c r="AI132">
        <f t="shared" si="86"/>
        <v>0.36021505376344093</v>
      </c>
      <c r="AJ132">
        <f t="shared" si="87"/>
        <v>0</v>
      </c>
      <c r="AK132">
        <f t="shared" si="88"/>
        <v>0.98201562708859269</v>
      </c>
      <c r="AL132">
        <f t="shared" si="89"/>
        <v>0.95771576752659793</v>
      </c>
      <c r="AM132">
        <f t="shared" si="90"/>
        <v>0.92949738234855439</v>
      </c>
      <c r="AN132">
        <f t="shared" si="91"/>
        <v>0.10292673529202472</v>
      </c>
      <c r="AO132">
        <f t="shared" si="92"/>
        <v>0.17905904942145195</v>
      </c>
      <c r="AP132">
        <f t="shared" si="93"/>
        <v>4.9573064621220291E-2</v>
      </c>
      <c r="AQ132">
        <f t="shared" si="94"/>
        <v>1.3261728479532746E-2</v>
      </c>
      <c r="AR132">
        <f t="shared" si="95"/>
        <v>0.74268945078124071</v>
      </c>
      <c r="AS132">
        <f t="shared" si="95"/>
        <v>0.95519749348311345</v>
      </c>
      <c r="AT132">
        <f t="shared" si="95"/>
        <v>0.66360096990468831</v>
      </c>
      <c r="AU132">
        <f t="shared" si="96"/>
        <v>0.78181818181818186</v>
      </c>
      <c r="AV132">
        <f t="shared" si="97"/>
        <v>0.98673827152046722</v>
      </c>
      <c r="AW132">
        <f>(AR132*Weights_Adap!$B$2)+(AS132*Weights_Adap!$B$3)+(AT132*Weights_Adap!$B$4)+(AA132*Weights_Adap!$B$5)+(Adaptive!AB132*Weights_Adap!$B$6)+(AC132*Weights_Adap!$B$7)+(AD132*Weights_Adap!$B$8)+(AE132*Weights_Adap!$B$9)+(AF132*Weights_Adap!$B$10)+(AU132*Weights_Adap!$B$11)+(AH132*Weights_Adap!$B$12)+(AI132*Weights_Adap!$B$13)+(AJ132*Weights_Adap!$B$14)+(AK132*Weights_Adap!$B$15)+(AL132*Weights_Adap!$B$16)+(AM132*Weights_Adap!$B$17)+(AN132*Weights_Adap!$B$18)+(AO132*Weights_Adap!$B$19)+(AP132*Weights_Adap!$B$20)+(AV132*Weights_Adap!$B$21)</f>
        <v>0.43901404953391193</v>
      </c>
      <c r="AX132" s="52">
        <f t="shared" si="98"/>
        <v>0.56748299988517659</v>
      </c>
      <c r="AY132">
        <f>(AR132*Weights_Adap!$C$2)+(AS132*Weights_Adap!$C$3)+(AT132*Weights_Adap!$C$4)+(AA132*Weights_Adap!$C$5)+(Adaptive!AB132*Weights_Adap!$C$6)+(AC132*Weights_Adap!$C$7)+(AD132*Weights_Adap!$C$8)+(AE132*Weights_Adap!$C$9)+(AF132*Weights_Adap!$C$10)+(AU132*Weights_Adap!$C$11)+(AH132*Weights_Adap!$C$12)+(AI132*Weights_Adap!$C$13)+(AJ132*Weights_Adap!$C$14)+(AK132*Weights_Adap!$C$15)+(AL132*Weights_Adap!$C$16)+(AM132*Weights_Adap!$C$17)+(AN132*Weights_Adap!$C$18)+(AO132*Weights_Adap!$C$19)+(AP132*Weights_Adap!$C$20)+(AV132*Weights_Adap!$C$21)</f>
        <v>0.44714490799292295</v>
      </c>
      <c r="AZ132" s="52">
        <f t="shared" si="99"/>
        <v>0.54725014903062041</v>
      </c>
    </row>
    <row r="133" spans="1:52">
      <c r="A133" t="s">
        <v>143</v>
      </c>
      <c r="B133" t="s">
        <v>2173</v>
      </c>
      <c r="C133">
        <f>VLOOKUP(A133,'2.1'!$B$23:$J$144,9,FALSE)</f>
        <v>24.067761235564213</v>
      </c>
      <c r="D133">
        <f>VLOOKUP(A133,'2.2'!$B$23:$J$144,9,FALSE)</f>
        <v>5.7743147349380823</v>
      </c>
      <c r="E133">
        <f>VLOOKUP(A133,'2.3'!$B$23:$J$144,9,FALSE)</f>
        <v>17.722972032837067</v>
      </c>
      <c r="F133">
        <f>VLOOKUP(A133,'2.4'!$B$23:$E$168,4,FALSE)</f>
        <v>0</v>
      </c>
      <c r="G133" s="111">
        <f t="shared" si="74"/>
        <v>0</v>
      </c>
      <c r="H133">
        <f>VLOOKUP(A133,'2.5'!$B$23:$D$168,3,FALSE)</f>
        <v>0</v>
      </c>
      <c r="I133">
        <f>VLOOKUP(A133,'2.6'!$B$23:$D$168,3,FALSE)</f>
        <v>0</v>
      </c>
      <c r="J133" s="111">
        <f>VLOOKUP(A133,'2.7'!$B$23:$D$168,3,FALSE)</f>
        <v>0</v>
      </c>
      <c r="K133">
        <f>VLOOKUP(A133,'2.8'!$B$23:$D$168,3,FALSE)</f>
        <v>0</v>
      </c>
      <c r="L133">
        <f>VLOOKUP(A133,'2.9'!$B$23:$F$168,5,FALSE)</f>
        <v>13</v>
      </c>
      <c r="M133">
        <f>VLOOKUP(A133,'2.10'!$B$23:$H$168,7,FALSE)</f>
        <v>12</v>
      </c>
      <c r="N133">
        <f>VLOOKUP(A133,'2.11'!$B$23:$H$168,7,FALSE)</f>
        <v>0.03</v>
      </c>
      <c r="O133">
        <f>VLOOKUP(A133,'2.12'!$B$23:$D$168,3,FALSE)</f>
        <v>23.4</v>
      </c>
      <c r="P133">
        <f>VLOOKUP(A133,'2.13'!B154:D299,3,FALSE)</f>
        <v>0</v>
      </c>
      <c r="Q133">
        <f>VLOOKUP(A133,'2.14'!$B$23:$J$144,9,FALSE)</f>
        <v>95.109224989564495</v>
      </c>
      <c r="R133">
        <f>VLOOKUP(A133,'2.15'!$B$23:$J$144,9,FALSE)</f>
        <v>63.983581466536798</v>
      </c>
      <c r="S133">
        <f>VLOOKUP(A133,'2.16'!$B$23:$J$144,9,FALSE)</f>
        <v>97.238068735216359</v>
      </c>
      <c r="T133">
        <f>VLOOKUP(A133,'2.17'!$B$23:$J$144,9,FALSE)</f>
        <v>38.38875747878113</v>
      </c>
      <c r="U133">
        <f>VLOOKUP(A133,'2.18'!$B$23:$J$144,9,FALSE)</f>
        <v>28.005426464449702</v>
      </c>
      <c r="V133">
        <f>VLOOKUP(A133,'2.19'!$B$23:$J$144,9,FALSE)</f>
        <v>11.513844441352441</v>
      </c>
      <c r="W133">
        <f>VLOOKUP(A133,'2.20'!$B$23:$J$144,9,FALSE)</f>
        <v>0.25393070822318076</v>
      </c>
      <c r="X133">
        <f t="shared" si="75"/>
        <v>0.39435941547862352</v>
      </c>
      <c r="Y133">
        <f t="shared" si="76"/>
        <v>4.0185814202892897E-2</v>
      </c>
      <c r="Z133">
        <f t="shared" si="77"/>
        <v>0.28637482442978807</v>
      </c>
      <c r="AA133">
        <f t="shared" si="78"/>
        <v>0</v>
      </c>
      <c r="AB133">
        <f t="shared" si="79"/>
        <v>0</v>
      </c>
      <c r="AC133">
        <f t="shared" si="80"/>
        <v>0</v>
      </c>
      <c r="AD133">
        <f t="shared" si="81"/>
        <v>0</v>
      </c>
      <c r="AE133">
        <f t="shared" si="82"/>
        <v>0</v>
      </c>
      <c r="AF133">
        <f t="shared" si="83"/>
        <v>0.15294117647058825</v>
      </c>
      <c r="AG133">
        <f t="shared" si="84"/>
        <v>0.21818181818181817</v>
      </c>
      <c r="AH133">
        <f t="shared" si="85"/>
        <v>0.1111111111111111</v>
      </c>
      <c r="AI133">
        <f t="shared" si="86"/>
        <v>0.41935483870967744</v>
      </c>
      <c r="AJ133">
        <f t="shared" si="87"/>
        <v>0</v>
      </c>
      <c r="AK133">
        <f t="shared" si="88"/>
        <v>0.94814542655633682</v>
      </c>
      <c r="AL133">
        <f t="shared" si="89"/>
        <v>0.81696321291663476</v>
      </c>
      <c r="AM133">
        <f t="shared" si="90"/>
        <v>0.93674490016438006</v>
      </c>
      <c r="AN133">
        <f t="shared" si="91"/>
        <v>0.46041763518879208</v>
      </c>
      <c r="AO133">
        <f t="shared" si="92"/>
        <v>0.43504340534022734</v>
      </c>
      <c r="AP133">
        <f t="shared" si="93"/>
        <v>0.11688870173579093</v>
      </c>
      <c r="AQ133">
        <f t="shared" si="94"/>
        <v>0.10117948502491705</v>
      </c>
      <c r="AR133">
        <f t="shared" si="95"/>
        <v>0.60564058452137648</v>
      </c>
      <c r="AS133">
        <f t="shared" si="95"/>
        <v>0.95981418579710709</v>
      </c>
      <c r="AT133">
        <f t="shared" si="95"/>
        <v>0.71362517557021188</v>
      </c>
      <c r="AU133">
        <f t="shared" si="96"/>
        <v>0.78181818181818186</v>
      </c>
      <c r="AV133">
        <f t="shared" si="97"/>
        <v>0.89882051497508297</v>
      </c>
      <c r="AW133">
        <f>(AR133*Weights_Adap!$B$2)+(AS133*Weights_Adap!$B$3)+(AT133*Weights_Adap!$B$4)+(AA133*Weights_Adap!$B$5)+(Adaptive!AB133*Weights_Adap!$B$6)+(AC133*Weights_Adap!$B$7)+(AD133*Weights_Adap!$B$8)+(AE133*Weights_Adap!$B$9)+(AF133*Weights_Adap!$B$10)+(AU133*Weights_Adap!$B$11)+(AH133*Weights_Adap!$B$12)+(AI133*Weights_Adap!$B$13)+(AJ133*Weights_Adap!$B$14)+(AK133*Weights_Adap!$B$15)+(AL133*Weights_Adap!$B$16)+(AM133*Weights_Adap!$B$17)+(AN133*Weights_Adap!$B$18)+(AO133*Weights_Adap!$B$19)+(AP133*Weights_Adap!$B$20)+(AV133*Weights_Adap!$B$21)</f>
        <v>0.44671348935328981</v>
      </c>
      <c r="AX133" s="52">
        <f t="shared" si="98"/>
        <v>0.58846625692607268</v>
      </c>
      <c r="AY133">
        <f>(AR133*Weights_Adap!$C$2)+(AS133*Weights_Adap!$C$3)+(AT133*Weights_Adap!$C$4)+(AA133*Weights_Adap!$C$5)+(Adaptive!AB133*Weights_Adap!$C$6)+(AC133*Weights_Adap!$C$7)+(AD133*Weights_Adap!$C$8)+(AE133*Weights_Adap!$C$9)+(AF133*Weights_Adap!$C$10)+(AU133*Weights_Adap!$C$11)+(AH133*Weights_Adap!$C$12)+(AI133*Weights_Adap!$C$13)+(AJ133*Weights_Adap!$C$14)+(AK133*Weights_Adap!$C$15)+(AL133*Weights_Adap!$C$16)+(AM133*Weights_Adap!$C$17)+(AN133*Weights_Adap!$C$18)+(AO133*Weights_Adap!$C$19)+(AP133*Weights_Adap!$C$20)+(AV133*Weights_Adap!$C$21)</f>
        <v>0.45542504531549199</v>
      </c>
      <c r="AZ133" s="52">
        <f t="shared" si="99"/>
        <v>0.5673749631434637</v>
      </c>
    </row>
    <row r="134" spans="1:52">
      <c r="A134" t="s">
        <v>153</v>
      </c>
      <c r="B134" t="s">
        <v>2174</v>
      </c>
      <c r="C134">
        <f>VLOOKUP(A134,'2.1'!$B$23:$J$144,9,FALSE)</f>
        <v>24.969190140845072</v>
      </c>
      <c r="D134">
        <f>VLOOKUP(A134,'2.2'!$B$23:$J$144,9,FALSE)</f>
        <v>22.909330985915492</v>
      </c>
      <c r="E134">
        <f>VLOOKUP(A134,'2.3'!$B$23:$J$144,9,FALSE)</f>
        <v>12.720070422535212</v>
      </c>
      <c r="F134">
        <f>VLOOKUP(A134,'2.4'!$B$23:$E$168,4,FALSE)</f>
        <v>0</v>
      </c>
      <c r="G134" s="111">
        <f t="shared" si="74"/>
        <v>0</v>
      </c>
      <c r="H134">
        <f>VLOOKUP(A134,'2.5'!$B$23:$D$168,3,FALSE)</f>
        <v>0</v>
      </c>
      <c r="I134">
        <f>VLOOKUP(A134,'2.6'!$B$23:$D$168,3,FALSE)</f>
        <v>0</v>
      </c>
      <c r="J134" s="111">
        <f>VLOOKUP(A134,'2.7'!$B$23:$D$168,3,FALSE)</f>
        <v>0</v>
      </c>
      <c r="K134">
        <f>VLOOKUP(A134,'2.8'!$B$23:$D$168,3,FALSE)</f>
        <v>0</v>
      </c>
      <c r="L134">
        <f>VLOOKUP(A134,'2.9'!$B$23:$F$168,5,FALSE)</f>
        <v>22</v>
      </c>
      <c r="M134">
        <f>VLOOKUP(A134,'2.10'!$B$23:$H$168,7,FALSE)</f>
        <v>12</v>
      </c>
      <c r="N134">
        <f>VLOOKUP(A134,'2.11'!$B$23:$H$168,7,FALSE)</f>
        <v>0</v>
      </c>
      <c r="O134">
        <f>VLOOKUP(A134,'2.12'!$B$23:$D$168,3,FALSE)</f>
        <v>23.9</v>
      </c>
      <c r="P134">
        <f>VLOOKUP(A134,'2.13'!B155:D300,3,FALSE)</f>
        <v>0</v>
      </c>
      <c r="Q134">
        <f>VLOOKUP(A134,'2.14'!$B$23:$J$144,9,FALSE)</f>
        <v>97.953345070422543</v>
      </c>
      <c r="R134">
        <f>VLOOKUP(A134,'2.15'!$B$23:$J$144,9,FALSE)</f>
        <v>73.406690140845072</v>
      </c>
      <c r="S134">
        <f>VLOOKUP(A134,'2.16'!$B$23:$J$144,9,FALSE)</f>
        <v>97.205105633802816</v>
      </c>
      <c r="T134">
        <f>VLOOKUP(A134,'2.17'!$B$23:$J$144,9,FALSE)</f>
        <v>23.31426056338028</v>
      </c>
      <c r="U134">
        <f>VLOOKUP(A134,'2.18'!$B$23:$J$144,9,FALSE)</f>
        <v>29.625880281690144</v>
      </c>
      <c r="V134">
        <f>VLOOKUP(A134,'2.19'!$B$23:$J$144,9,FALSE)</f>
        <v>10.092429577464788</v>
      </c>
      <c r="W134">
        <f>VLOOKUP(A134,'2.20'!$B$23:$J$144,9,FALSE)</f>
        <v>0.20686619718309857</v>
      </c>
      <c r="X134">
        <f t="shared" si="75"/>
        <v>0.43033092416943342</v>
      </c>
      <c r="Y134">
        <f t="shared" si="76"/>
        <v>0.15943538943975644</v>
      </c>
      <c r="Z134">
        <f t="shared" si="77"/>
        <v>0.18661851888807238</v>
      </c>
      <c r="AA134">
        <f t="shared" si="78"/>
        <v>0</v>
      </c>
      <c r="AB134">
        <f t="shared" si="79"/>
        <v>0</v>
      </c>
      <c r="AC134">
        <f t="shared" si="80"/>
        <v>0</v>
      </c>
      <c r="AD134">
        <f t="shared" si="81"/>
        <v>0</v>
      </c>
      <c r="AE134">
        <f t="shared" si="82"/>
        <v>0</v>
      </c>
      <c r="AF134">
        <f t="shared" si="83"/>
        <v>0.25882352941176473</v>
      </c>
      <c r="AG134">
        <f t="shared" si="84"/>
        <v>0.21818181818181817</v>
      </c>
      <c r="AH134">
        <f t="shared" si="85"/>
        <v>0</v>
      </c>
      <c r="AI134">
        <f t="shared" si="86"/>
        <v>0.42831541218637992</v>
      </c>
      <c r="AJ134">
        <f t="shared" si="87"/>
        <v>0</v>
      </c>
      <c r="AK134">
        <f t="shared" si="88"/>
        <v>0.98047611965944226</v>
      </c>
      <c r="AL134">
        <f t="shared" si="89"/>
        <v>0.95464602415999966</v>
      </c>
      <c r="AM134">
        <f t="shared" si="90"/>
        <v>0.93508755203111826</v>
      </c>
      <c r="AN134">
        <f t="shared" si="91"/>
        <v>0.27597738101109903</v>
      </c>
      <c r="AO134">
        <f t="shared" si="92"/>
        <v>0.46665000104266935</v>
      </c>
      <c r="AP134">
        <f t="shared" si="93"/>
        <v>9.9624864139681968E-2</v>
      </c>
      <c r="AQ134">
        <f t="shared" si="94"/>
        <v>4.5178255745999631E-2</v>
      </c>
      <c r="AR134">
        <f t="shared" si="95"/>
        <v>0.56966907583056658</v>
      </c>
      <c r="AS134">
        <f t="shared" si="95"/>
        <v>0.84056461056024356</v>
      </c>
      <c r="AT134">
        <f t="shared" si="95"/>
        <v>0.81338148111192765</v>
      </c>
      <c r="AU134">
        <f t="shared" si="96"/>
        <v>0.78181818181818186</v>
      </c>
      <c r="AV134">
        <f t="shared" si="97"/>
        <v>0.95482174425400035</v>
      </c>
      <c r="AW134">
        <f>(AR134*Weights_Adap!$B$2)+(AS134*Weights_Adap!$B$3)+(AT134*Weights_Adap!$B$4)+(AA134*Weights_Adap!$B$5)+(Adaptive!AB134*Weights_Adap!$B$6)+(AC134*Weights_Adap!$B$7)+(AD134*Weights_Adap!$B$8)+(AE134*Weights_Adap!$B$9)+(AF134*Weights_Adap!$B$10)+(AU134*Weights_Adap!$B$11)+(AH134*Weights_Adap!$B$12)+(AI134*Weights_Adap!$B$13)+(AJ134*Weights_Adap!$B$14)+(AK134*Weights_Adap!$B$15)+(AL134*Weights_Adap!$B$16)+(AM134*Weights_Adap!$B$17)+(AN134*Weights_Adap!$B$18)+(AO134*Weights_Adap!$B$19)+(AP134*Weights_Adap!$B$20)+(AV134*Weights_Adap!$B$21)</f>
        <v>0.44575564644887405</v>
      </c>
      <c r="AX134" s="52">
        <f t="shared" si="98"/>
        <v>0.58585585093035719</v>
      </c>
      <c r="AY134">
        <f>(AR134*Weights_Adap!$C$2)+(AS134*Weights_Adap!$C$3)+(AT134*Weights_Adap!$C$4)+(AA134*Weights_Adap!$C$5)+(Adaptive!AB134*Weights_Adap!$C$6)+(AC134*Weights_Adap!$C$7)+(AD134*Weights_Adap!$C$8)+(AE134*Weights_Adap!$C$9)+(AF134*Weights_Adap!$C$10)+(AU134*Weights_Adap!$C$11)+(AH134*Weights_Adap!$C$12)+(AI134*Weights_Adap!$C$13)+(AJ134*Weights_Adap!$C$14)+(AK134*Weights_Adap!$C$15)+(AL134*Weights_Adap!$C$16)+(AM134*Weights_Adap!$C$17)+(AN134*Weights_Adap!$C$18)+(AO134*Weights_Adap!$C$19)+(AP134*Weights_Adap!$C$20)+(AV134*Weights_Adap!$C$21)</f>
        <v>0.45443152858231273</v>
      </c>
      <c r="AZ134" s="52">
        <f t="shared" si="99"/>
        <v>0.56496022788071221</v>
      </c>
    </row>
    <row r="135" spans="1:52">
      <c r="A135" t="s">
        <v>68</v>
      </c>
      <c r="B135" t="s">
        <v>2175</v>
      </c>
      <c r="C135">
        <f>VLOOKUP(A135,'2.1'!$B$23:$J$144,9,FALSE)</f>
        <v>25.463435679873449</v>
      </c>
      <c r="D135">
        <f>VLOOKUP(A135,'2.2'!$B$23:$J$144,9,FALSE)</f>
        <v>7.8104551664629316</v>
      </c>
      <c r="E135">
        <f>VLOOKUP(A135,'2.3'!$B$23:$J$144,9,FALSE)</f>
        <v>10.954195728769685</v>
      </c>
      <c r="F135">
        <f>VLOOKUP(A135,'2.4'!$B$23:$E$168,4,FALSE)</f>
        <v>0</v>
      </c>
      <c r="G135" s="111">
        <f t="shared" si="74"/>
        <v>0</v>
      </c>
      <c r="H135">
        <f>VLOOKUP(A135,'2.5'!$B$23:$D$168,3,FALSE)</f>
        <v>1</v>
      </c>
      <c r="I135">
        <f>VLOOKUP(A135,'2.6'!$B$23:$D$168,3,FALSE)</f>
        <v>0</v>
      </c>
      <c r="J135" s="111">
        <f>VLOOKUP(A135,'2.7'!$B$23:$D$168,3,FALSE)</f>
        <v>0</v>
      </c>
      <c r="K135">
        <f>VLOOKUP(A135,'2.8'!$B$23:$D$168,3,FALSE)</f>
        <v>0</v>
      </c>
      <c r="L135">
        <f>VLOOKUP(A135,'2.9'!$B$23:$F$168,5,FALSE)</f>
        <v>54</v>
      </c>
      <c r="M135">
        <f>VLOOKUP(A135,'2.10'!$B$23:$H$168,7,FALSE)</f>
        <v>12</v>
      </c>
      <c r="N135">
        <f>VLOOKUP(A135,'2.11'!$B$23:$H$168,7,FALSE)</f>
        <v>0.01</v>
      </c>
      <c r="O135">
        <f>VLOOKUP(A135,'2.12'!$B$23:$D$168,3,FALSE)</f>
        <v>26.6</v>
      </c>
      <c r="P135">
        <f>VLOOKUP(A135,'2.13'!B156:D301,3,FALSE)</f>
        <v>0</v>
      </c>
      <c r="Q135">
        <f>VLOOKUP(A135,'2.14'!$B$23:$J$144,9,FALSE)</f>
        <v>96.165959588696339</v>
      </c>
      <c r="R135">
        <f>VLOOKUP(A135,'2.15'!$B$23:$J$144,9,FALSE)</f>
        <v>72.366434169842535</v>
      </c>
      <c r="S135">
        <f>VLOOKUP(A135,'2.16'!$B$23:$J$144,9,FALSE)</f>
        <v>96.410440785216082</v>
      </c>
      <c r="T135">
        <f>VLOOKUP(A135,'2.17'!$B$23:$J$144,9,FALSE)</f>
        <v>15.318904148989718</v>
      </c>
      <c r="U135">
        <f>VLOOKUP(A135,'2.18'!$B$23:$J$144,9,FALSE)</f>
        <v>26.999352843891565</v>
      </c>
      <c r="V135">
        <f>VLOOKUP(A135,'2.19'!$B$23:$J$144,9,FALSE)</f>
        <v>14.24462500898828</v>
      </c>
      <c r="W135">
        <f>VLOOKUP(A135,'2.20'!$B$23:$J$144,9,FALSE)</f>
        <v>0.27324369022794276</v>
      </c>
      <c r="X135">
        <f t="shared" si="75"/>
        <v>0.45005378594854828</v>
      </c>
      <c r="Y135">
        <f t="shared" si="76"/>
        <v>5.4356146931237526E-2</v>
      </c>
      <c r="Z135">
        <f t="shared" si="77"/>
        <v>0.15140752550436901</v>
      </c>
      <c r="AA135">
        <f t="shared" si="78"/>
        <v>0</v>
      </c>
      <c r="AB135">
        <f t="shared" si="79"/>
        <v>1</v>
      </c>
      <c r="AC135">
        <f t="shared" si="80"/>
        <v>0</v>
      </c>
      <c r="AD135">
        <f t="shared" si="81"/>
        <v>0</v>
      </c>
      <c r="AE135">
        <f t="shared" si="82"/>
        <v>0</v>
      </c>
      <c r="AF135">
        <f t="shared" si="83"/>
        <v>0.63529411764705879</v>
      </c>
      <c r="AG135">
        <f t="shared" si="84"/>
        <v>0.21818181818181817</v>
      </c>
      <c r="AH135">
        <f t="shared" si="85"/>
        <v>3.7037037037037035E-2</v>
      </c>
      <c r="AI135">
        <f t="shared" si="86"/>
        <v>0.47670250896057353</v>
      </c>
      <c r="AJ135">
        <f t="shared" si="87"/>
        <v>0</v>
      </c>
      <c r="AK135">
        <f t="shared" si="88"/>
        <v>0.96015791584815946</v>
      </c>
      <c r="AL135">
        <f t="shared" si="89"/>
        <v>0.93944664872556116</v>
      </c>
      <c r="AM135">
        <f t="shared" si="90"/>
        <v>0.89513268592641293</v>
      </c>
      <c r="AN135">
        <f t="shared" si="91"/>
        <v>0.17815218806520025</v>
      </c>
      <c r="AO135">
        <f t="shared" si="92"/>
        <v>0.41542016039886603</v>
      </c>
      <c r="AP135">
        <f t="shared" si="93"/>
        <v>0.15005548043496283</v>
      </c>
      <c r="AQ135">
        <f t="shared" si="94"/>
        <v>0.12415966073283395</v>
      </c>
      <c r="AR135">
        <f t="shared" si="95"/>
        <v>0.54994621405145172</v>
      </c>
      <c r="AS135">
        <f t="shared" si="95"/>
        <v>0.94564385306876253</v>
      </c>
      <c r="AT135">
        <f t="shared" si="95"/>
        <v>0.84859247449563102</v>
      </c>
      <c r="AU135">
        <f t="shared" si="96"/>
        <v>0.78181818181818186</v>
      </c>
      <c r="AV135">
        <f t="shared" si="97"/>
        <v>0.87584033926716609</v>
      </c>
      <c r="AW135">
        <f>(AR135*Weights_Adap!$B$2)+(AS135*Weights_Adap!$B$3)+(AT135*Weights_Adap!$B$4)+(AA135*Weights_Adap!$B$5)+(Adaptive!AB135*Weights_Adap!$B$6)+(AC135*Weights_Adap!$B$7)+(AD135*Weights_Adap!$B$8)+(AE135*Weights_Adap!$B$9)+(AF135*Weights_Adap!$B$10)+(AU135*Weights_Adap!$B$11)+(AH135*Weights_Adap!$B$12)+(AI135*Weights_Adap!$B$13)+(AJ135*Weights_Adap!$B$14)+(AK135*Weights_Adap!$B$15)+(AL135*Weights_Adap!$B$16)+(AM135*Weights_Adap!$B$17)+(AN135*Weights_Adap!$B$18)+(AO135*Weights_Adap!$B$19)+(AP135*Weights_Adap!$B$20)+(AV135*Weights_Adap!$B$21)</f>
        <v>0.5365472510472753</v>
      </c>
      <c r="AX135" s="52">
        <f t="shared" si="98"/>
        <v>0.83328990082693732</v>
      </c>
      <c r="AY135">
        <f>(AR135*Weights_Adap!$C$2)+(AS135*Weights_Adap!$C$3)+(AT135*Weights_Adap!$C$4)+(AA135*Weights_Adap!$C$5)+(Adaptive!AB135*Weights_Adap!$C$6)+(AC135*Weights_Adap!$C$7)+(AD135*Weights_Adap!$C$8)+(AE135*Weights_Adap!$C$9)+(AF135*Weights_Adap!$C$10)+(AU135*Weights_Adap!$C$11)+(AH135*Weights_Adap!$C$12)+(AI135*Weights_Adap!$C$13)+(AJ135*Weights_Adap!$C$14)+(AK135*Weights_Adap!$C$15)+(AL135*Weights_Adap!$C$16)+(AM135*Weights_Adap!$C$17)+(AN135*Weights_Adap!$C$18)+(AO135*Weights_Adap!$C$19)+(AP135*Weights_Adap!$C$20)+(AV135*Weights_Adap!$C$21)</f>
        <v>0.55813928854849026</v>
      </c>
      <c r="AZ135" s="52">
        <f t="shared" si="99"/>
        <v>0.81702119137342111</v>
      </c>
    </row>
    <row r="136" spans="1:52">
      <c r="A136" t="s">
        <v>166</v>
      </c>
      <c r="B136" t="s">
        <v>2176</v>
      </c>
      <c r="C136">
        <f>C102</f>
        <v>25.814031851878127</v>
      </c>
      <c r="D136">
        <f>D102</f>
        <v>3.1745468733373534</v>
      </c>
      <c r="E136">
        <f>E102</f>
        <v>14.993083389493847</v>
      </c>
      <c r="F136">
        <f>VLOOKUP(A136,'2.4'!$B$23:$E$168,4,FALSE)</f>
        <v>0</v>
      </c>
      <c r="G136" s="111">
        <f t="shared" si="74"/>
        <v>0</v>
      </c>
      <c r="H136">
        <f>VLOOKUP(A136,'2.5'!$B$23:$D$168,3,FALSE)</f>
        <v>0</v>
      </c>
      <c r="I136">
        <f>VLOOKUP(A136,'2.6'!$B$23:$D$168,3,FALSE)</f>
        <v>0</v>
      </c>
      <c r="J136" s="111">
        <f>VLOOKUP(A136,'2.7'!$B$23:$D$168,3,FALSE)</f>
        <v>0</v>
      </c>
      <c r="K136">
        <f>VLOOKUP(A136,'2.8'!$B$23:$D$168,3,FALSE)</f>
        <v>0</v>
      </c>
      <c r="L136">
        <f>VLOOKUP(A136,'2.9'!$B$23:$F$168,5,FALSE)</f>
        <v>18</v>
      </c>
      <c r="M136">
        <f>VLOOKUP(A136,'2.10'!$B$23:$H$168,7,FALSE)</f>
        <v>0.1</v>
      </c>
      <c r="N136">
        <f>VLOOKUP(A136,'2.11'!$B$23:$H$168,7,FALSE)</f>
        <v>0</v>
      </c>
      <c r="O136">
        <f>VLOOKUP(A136,'2.12'!$B$23:$D$168,3,FALSE)</f>
        <v>0</v>
      </c>
      <c r="P136">
        <f>VLOOKUP(A136,'2.13'!B157:D302,3,FALSE)</f>
        <v>0</v>
      </c>
      <c r="Q136">
        <f t="shared" ref="Q136:W136" si="100">Q102</f>
        <v>97.79289185258753</v>
      </c>
      <c r="R136">
        <f t="shared" si="100"/>
        <v>71.16837512857802</v>
      </c>
      <c r="S136">
        <f t="shared" si="100"/>
        <v>93.650906253325289</v>
      </c>
      <c r="T136">
        <f t="shared" si="100"/>
        <v>43.477990990671444</v>
      </c>
      <c r="U136">
        <f t="shared" si="100"/>
        <v>41.496116057177311</v>
      </c>
      <c r="V136">
        <f t="shared" si="100"/>
        <v>33.450679246621497</v>
      </c>
      <c r="W136">
        <f t="shared" si="100"/>
        <v>0.41410988543255417</v>
      </c>
      <c r="X136">
        <f t="shared" si="75"/>
        <v>0.46404432161292392</v>
      </c>
      <c r="Y136">
        <f t="shared" si="76"/>
        <v>2.2092968029335761E-2</v>
      </c>
      <c r="Z136">
        <f t="shared" si="77"/>
        <v>0.23194169205727772</v>
      </c>
      <c r="AA136">
        <f t="shared" si="78"/>
        <v>0</v>
      </c>
      <c r="AB136">
        <f t="shared" si="79"/>
        <v>0</v>
      </c>
      <c r="AC136">
        <f t="shared" si="80"/>
        <v>0</v>
      </c>
      <c r="AD136">
        <f t="shared" si="81"/>
        <v>0</v>
      </c>
      <c r="AE136">
        <f t="shared" si="82"/>
        <v>0</v>
      </c>
      <c r="AF136">
        <f t="shared" si="83"/>
        <v>0.21176470588235294</v>
      </c>
      <c r="AG136">
        <f t="shared" si="84"/>
        <v>1.8181818181818182E-3</v>
      </c>
      <c r="AH136">
        <f t="shared" si="85"/>
        <v>0</v>
      </c>
      <c r="AI136">
        <f t="shared" si="86"/>
        <v>0</v>
      </c>
      <c r="AJ136">
        <f t="shared" si="87"/>
        <v>0</v>
      </c>
      <c r="AK136">
        <f t="shared" si="88"/>
        <v>0.97865215878727529</v>
      </c>
      <c r="AL136">
        <f t="shared" si="89"/>
        <v>0.9219415829836618</v>
      </c>
      <c r="AM136">
        <f t="shared" si="90"/>
        <v>0.75638635415007593</v>
      </c>
      <c r="AN136">
        <f t="shared" si="91"/>
        <v>0.52268568484713274</v>
      </c>
      <c r="AO136">
        <f t="shared" si="92"/>
        <v>0.69817634203237844</v>
      </c>
      <c r="AP136">
        <f t="shared" si="93"/>
        <v>0.38332319814666327</v>
      </c>
      <c r="AQ136">
        <f t="shared" si="94"/>
        <v>0.29177385497324232</v>
      </c>
      <c r="AR136">
        <f t="shared" si="95"/>
        <v>0.53595567838707603</v>
      </c>
      <c r="AS136">
        <f t="shared" si="95"/>
        <v>0.9779070319706642</v>
      </c>
      <c r="AT136">
        <f t="shared" si="95"/>
        <v>0.76805830794272234</v>
      </c>
      <c r="AU136">
        <f t="shared" si="96"/>
        <v>0.99818181818181817</v>
      </c>
      <c r="AV136">
        <f t="shared" si="97"/>
        <v>0.70822614502675774</v>
      </c>
      <c r="AW136">
        <f>(AR136*Weights_Adap!$B$2)+(AS136*Weights_Adap!$B$3)+(AT136*Weights_Adap!$B$4)+(AA136*Weights_Adap!$B$5)+(Adaptive!AB136*Weights_Adap!$B$6)+(AC136*Weights_Adap!$B$7)+(AD136*Weights_Adap!$B$8)+(AE136*Weights_Adap!$B$9)+(AF136*Weights_Adap!$B$10)+(AU136*Weights_Adap!$B$11)+(AH136*Weights_Adap!$B$12)+(AI136*Weights_Adap!$B$13)+(AJ136*Weights_Adap!$B$14)+(AK136*Weights_Adap!$B$15)+(AL136*Weights_Adap!$B$16)+(AM136*Weights_Adap!$B$17)+(AN136*Weights_Adap!$B$18)+(AO136*Weights_Adap!$B$19)+(AP136*Weights_Adap!$B$20)+(AV136*Weights_Adap!$B$21)</f>
        <v>0.45167453575124067</v>
      </c>
      <c r="AX136" s="52">
        <f t="shared" si="98"/>
        <v>0.60198657972904068</v>
      </c>
      <c r="AY136">
        <f>(AR136*Weights_Adap!$C$2)+(AS136*Weights_Adap!$C$3)+(AT136*Weights_Adap!$C$4)+(AA136*Weights_Adap!$C$5)+(Adaptive!AB136*Weights_Adap!$C$6)+(AC136*Weights_Adap!$C$7)+(AD136*Weights_Adap!$C$8)+(AE136*Weights_Adap!$C$9)+(AF136*Weights_Adap!$C$10)+(AU136*Weights_Adap!$C$11)+(AH136*Weights_Adap!$C$12)+(AI136*Weights_Adap!$C$13)+(AJ136*Weights_Adap!$C$14)+(AK136*Weights_Adap!$C$15)+(AL136*Weights_Adap!$C$16)+(AM136*Weights_Adap!$C$17)+(AN136*Weights_Adap!$C$18)+(AO136*Weights_Adap!$C$19)+(AP136*Weights_Adap!$C$20)+(AV136*Weights_Adap!$C$21)</f>
        <v>0.46971324471388703</v>
      </c>
      <c r="AZ136" s="52">
        <f t="shared" si="99"/>
        <v>0.60210232884984827</v>
      </c>
    </row>
    <row r="137" spans="1:52">
      <c r="A137" t="s">
        <v>1069</v>
      </c>
      <c r="B137" t="s">
        <v>2177</v>
      </c>
      <c r="C137">
        <f>VLOOKUP(A137,'2.1'!$B$23:$J$144,9,FALSE)</f>
        <v>24.173142960419302</v>
      </c>
      <c r="D137">
        <f>VLOOKUP(A137,'2.2'!$B$23:$J$144,9,FALSE)</f>
        <v>11.633833363455629</v>
      </c>
      <c r="E137">
        <f>VLOOKUP(A137,'2.3'!$B$23:$J$144,9,FALSE)</f>
        <v>25.360563889390924</v>
      </c>
      <c r="F137">
        <f>VLOOKUP(A137,'2.4'!$B$23:$E$168,4,FALSE)</f>
        <v>0</v>
      </c>
      <c r="G137" s="111">
        <f t="shared" si="74"/>
        <v>0</v>
      </c>
      <c r="H137">
        <f>VLOOKUP(A137,'2.5'!$B$23:$D$168,3,FALSE)</f>
        <v>0</v>
      </c>
      <c r="I137">
        <f>VLOOKUP(A137,'2.6'!$B$23:$D$168,3,FALSE)</f>
        <v>0</v>
      </c>
      <c r="J137" s="111">
        <f>VLOOKUP(A137,'2.7'!$B$23:$D$168,3,FALSE)</f>
        <v>0</v>
      </c>
      <c r="K137">
        <f>VLOOKUP(A137,'2.8'!$B$23:$D$168,3,FALSE)</f>
        <v>0</v>
      </c>
      <c r="L137">
        <f>VLOOKUP(A137,'2.9'!$B$23:$F$168,5,FALSE)</f>
        <v>20</v>
      </c>
      <c r="M137">
        <f>VLOOKUP(A137,'2.10'!$B$23:$H$168,7,FALSE)</f>
        <v>12</v>
      </c>
      <c r="N137">
        <f>VLOOKUP(A137,'2.11'!$B$23:$H$168,7,FALSE)</f>
        <v>0</v>
      </c>
      <c r="O137">
        <f>VLOOKUP(A137,'2.12'!$B$23:$D$168,3,FALSE)</f>
        <v>25</v>
      </c>
      <c r="P137">
        <f>VLOOKUP(A137,'2.13'!B158:D303,3,FALSE)</f>
        <v>0.4</v>
      </c>
      <c r="Q137">
        <f>VLOOKUP(A137,'2.14'!$B$23:$J$144,9,FALSE)</f>
        <v>86.651003072474239</v>
      </c>
      <c r="R137">
        <f>VLOOKUP(A137,'2.15'!$B$23:$J$144,9,FALSE)</f>
        <v>69.448761973612875</v>
      </c>
      <c r="S137">
        <f>VLOOKUP(A137,'2.16'!$B$23:$J$144,9,FALSE)</f>
        <v>93.414061088017348</v>
      </c>
      <c r="T137">
        <f>VLOOKUP(A137,'2.17'!$B$23:$J$144,9,FALSE)</f>
        <v>1.8579432495933488</v>
      </c>
      <c r="U137">
        <f>VLOOKUP(A137,'2.18'!$B$23:$J$144,9,FALSE)</f>
        <v>15.197903488161938</v>
      </c>
      <c r="V137">
        <f>VLOOKUP(A137,'2.19'!$B$23:$J$144,9,FALSE)</f>
        <v>14.610518705946141</v>
      </c>
      <c r="W137">
        <f>VLOOKUP(A137,'2.20'!$B$23:$J$144,9,FALSE)</f>
        <v>0.49521055485270199</v>
      </c>
      <c r="X137">
        <f t="shared" si="75"/>
        <v>0.39856467183247463</v>
      </c>
      <c r="Y137">
        <f t="shared" si="76"/>
        <v>8.0964597094525637E-2</v>
      </c>
      <c r="Z137">
        <f t="shared" si="77"/>
        <v>0.43866603584926195</v>
      </c>
      <c r="AA137">
        <f t="shared" si="78"/>
        <v>0</v>
      </c>
      <c r="AB137">
        <f t="shared" si="79"/>
        <v>0</v>
      </c>
      <c r="AC137">
        <f t="shared" si="80"/>
        <v>0</v>
      </c>
      <c r="AD137">
        <f t="shared" si="81"/>
        <v>0</v>
      </c>
      <c r="AE137">
        <f t="shared" si="82"/>
        <v>0</v>
      </c>
      <c r="AF137">
        <f t="shared" si="83"/>
        <v>0.23529411764705882</v>
      </c>
      <c r="AG137">
        <f t="shared" si="84"/>
        <v>0.21818181818181817</v>
      </c>
      <c r="AH137">
        <f t="shared" si="85"/>
        <v>0</v>
      </c>
      <c r="AI137">
        <f t="shared" si="86"/>
        <v>0.44802867383512546</v>
      </c>
      <c r="AJ137">
        <f t="shared" si="87"/>
        <v>1.4814814814814815E-2</v>
      </c>
      <c r="AK137">
        <f t="shared" si="88"/>
        <v>0.85199611878276893</v>
      </c>
      <c r="AL137">
        <f t="shared" si="89"/>
        <v>0.89681599209748286</v>
      </c>
      <c r="AM137">
        <f t="shared" si="90"/>
        <v>0.74447804225701164</v>
      </c>
      <c r="AN137">
        <f t="shared" si="91"/>
        <v>1.3453952117825978E-2</v>
      </c>
      <c r="AO137">
        <f t="shared" si="92"/>
        <v>0.18523548341461277</v>
      </c>
      <c r="AP137">
        <f t="shared" si="93"/>
        <v>0.15449945349462524</v>
      </c>
      <c r="AQ137">
        <f t="shared" si="94"/>
        <v>0.3882741071272155</v>
      </c>
      <c r="AR137">
        <f t="shared" si="95"/>
        <v>0.60143532816752532</v>
      </c>
      <c r="AS137">
        <f t="shared" si="95"/>
        <v>0.91903540290547436</v>
      </c>
      <c r="AT137">
        <f t="shared" si="95"/>
        <v>0.561333964150738</v>
      </c>
      <c r="AU137">
        <f t="shared" si="96"/>
        <v>0.78181818181818186</v>
      </c>
      <c r="AV137">
        <f t="shared" si="97"/>
        <v>0.61172589287278445</v>
      </c>
      <c r="AW137">
        <f>(AR137*Weights_Adap!$B$2)+(AS137*Weights_Adap!$B$3)+(AT137*Weights_Adap!$B$4)+(AA137*Weights_Adap!$B$5)+(Adaptive!AB137*Weights_Adap!$B$6)+(AC137*Weights_Adap!$B$7)+(AD137*Weights_Adap!$B$8)+(AE137*Weights_Adap!$B$9)+(AF137*Weights_Adap!$B$10)+(AU137*Weights_Adap!$B$11)+(AH137*Weights_Adap!$B$12)+(AI137*Weights_Adap!$B$13)+(AJ137*Weights_Adap!$B$14)+(AK137*Weights_Adap!$B$15)+(AL137*Weights_Adap!$B$16)+(AM137*Weights_Adap!$B$17)+(AN137*Weights_Adap!$B$18)+(AO137*Weights_Adap!$B$19)+(AP137*Weights_Adap!$B$20)+(AV137*Weights_Adap!$B$21)</f>
        <v>0.38594608149846515</v>
      </c>
      <c r="AX137" s="52">
        <f t="shared" si="98"/>
        <v>0.42285704786158956</v>
      </c>
      <c r="AY137">
        <f>(AR137*Weights_Adap!$C$2)+(AS137*Weights_Adap!$C$3)+(AT137*Weights_Adap!$C$4)+(AA137*Weights_Adap!$C$5)+(Adaptive!AB137*Weights_Adap!$C$6)+(AC137*Weights_Adap!$C$7)+(AD137*Weights_Adap!$C$8)+(AE137*Weights_Adap!$C$9)+(AF137*Weights_Adap!$C$10)+(AU137*Weights_Adap!$C$11)+(AH137*Weights_Adap!$C$12)+(AI137*Weights_Adap!$C$13)+(AJ137*Weights_Adap!$C$14)+(AK137*Weights_Adap!$C$15)+(AL137*Weights_Adap!$C$16)+(AM137*Weights_Adap!$C$17)+(AN137*Weights_Adap!$C$18)+(AO137*Weights_Adap!$C$19)+(AP137*Weights_Adap!$C$20)+(AV137*Weights_Adap!$C$21)</f>
        <v>0.39553470759202625</v>
      </c>
      <c r="AZ137" s="52">
        <f t="shared" si="99"/>
        <v>0.42181192875332929</v>
      </c>
    </row>
    <row r="138" spans="1:52">
      <c r="A138" t="s">
        <v>128</v>
      </c>
      <c r="B138" t="s">
        <v>2178</v>
      </c>
      <c r="C138">
        <f>VLOOKUP(A138,'2.1'!$B$23:$J$144,9,FALSE)</f>
        <v>22.134238310708898</v>
      </c>
      <c r="D138">
        <f>VLOOKUP(A138,'2.2'!$B$23:$J$144,9,FALSE)</f>
        <v>6.6071727836433727</v>
      </c>
      <c r="E138">
        <f>VLOOKUP(A138,'2.3'!$B$23:$J$144,9,FALSE)</f>
        <v>32.736299648064353</v>
      </c>
      <c r="F138">
        <f>VLOOKUP(A138,'2.4'!$B$23:$E$168,4,FALSE)</f>
        <v>0</v>
      </c>
      <c r="G138" s="111">
        <f t="shared" si="74"/>
        <v>0</v>
      </c>
      <c r="H138">
        <f>VLOOKUP(A138,'2.5'!$B$23:$D$168,3,FALSE)</f>
        <v>0</v>
      </c>
      <c r="I138">
        <f>VLOOKUP(A138,'2.6'!$B$23:$D$168,3,FALSE)</f>
        <v>0</v>
      </c>
      <c r="J138" s="111">
        <f>VLOOKUP(A138,'2.7'!$B$23:$D$168,3,FALSE)</f>
        <v>0</v>
      </c>
      <c r="K138">
        <f>VLOOKUP(A138,'2.8'!$B$23:$D$168,3,FALSE)</f>
        <v>0</v>
      </c>
      <c r="L138">
        <f>VLOOKUP(A138,'2.9'!$B$23:$F$168,5,FALSE)</f>
        <v>16</v>
      </c>
      <c r="M138">
        <f>VLOOKUP(A138,'2.10'!$B$23:$H$168,7,FALSE)</f>
        <v>25</v>
      </c>
      <c r="N138">
        <f>VLOOKUP(A138,'2.11'!$B$23:$H$168,7,FALSE)</f>
        <v>0</v>
      </c>
      <c r="O138">
        <f>VLOOKUP(A138,'2.12'!$B$23:$D$168,3,FALSE)</f>
        <v>15.2</v>
      </c>
      <c r="P138">
        <f>VLOOKUP(A138,'2.13'!B159:D304,3,FALSE)</f>
        <v>2.4</v>
      </c>
      <c r="Q138">
        <f>VLOOKUP(A138,'2.14'!$B$23:$J$144,9,FALSE)</f>
        <v>22.463130551365847</v>
      </c>
      <c r="R138">
        <f>VLOOKUP(A138,'2.15'!$B$23:$J$144,9,FALSE)</f>
        <v>59.420563097033686</v>
      </c>
      <c r="S138">
        <f>VLOOKUP(A138,'2.16'!$B$23:$J$144,9,FALSE)</f>
        <v>91.115719792190376</v>
      </c>
      <c r="T138">
        <f>VLOOKUP(A138,'2.17'!$B$23:$J$144,9,FALSE)</f>
        <v>0.7583375230434054</v>
      </c>
      <c r="U138">
        <f>VLOOKUP(A138,'2.18'!$B$23:$J$144,9,FALSE)</f>
        <v>9.6719457013574672</v>
      </c>
      <c r="V138">
        <f>VLOOKUP(A138,'2.19'!$B$23:$J$144,9,FALSE)</f>
        <v>6.7161052455170109</v>
      </c>
      <c r="W138">
        <f>VLOOKUP(A138,'2.20'!$B$23:$J$144,9,FALSE)</f>
        <v>0.25557231439584382</v>
      </c>
      <c r="X138">
        <f t="shared" si="75"/>
        <v>0.31720220841785962</v>
      </c>
      <c r="Y138">
        <f t="shared" si="76"/>
        <v>4.5982013464451438E-2</v>
      </c>
      <c r="Z138">
        <f t="shared" si="77"/>
        <v>0.58573591793970559</v>
      </c>
      <c r="AA138">
        <f t="shared" si="78"/>
        <v>0</v>
      </c>
      <c r="AB138">
        <f t="shared" si="79"/>
        <v>0</v>
      </c>
      <c r="AC138">
        <f t="shared" si="80"/>
        <v>0</v>
      </c>
      <c r="AD138">
        <f t="shared" si="81"/>
        <v>0</v>
      </c>
      <c r="AE138">
        <f t="shared" si="82"/>
        <v>0</v>
      </c>
      <c r="AF138">
        <f t="shared" si="83"/>
        <v>0.18823529411764706</v>
      </c>
      <c r="AG138">
        <f t="shared" si="84"/>
        <v>0.45454545454545453</v>
      </c>
      <c r="AH138">
        <f t="shared" si="85"/>
        <v>0</v>
      </c>
      <c r="AI138">
        <f t="shared" si="86"/>
        <v>0.27240143369175629</v>
      </c>
      <c r="AJ138">
        <f t="shared" si="87"/>
        <v>8.8888888888888892E-2</v>
      </c>
      <c r="AK138">
        <f t="shared" si="88"/>
        <v>0.12233691016203845</v>
      </c>
      <c r="AL138">
        <f t="shared" si="89"/>
        <v>0.75029209422507182</v>
      </c>
      <c r="AM138">
        <f t="shared" si="90"/>
        <v>0.62891999423085809</v>
      </c>
      <c r="AN138">
        <f t="shared" si="91"/>
        <v>0</v>
      </c>
      <c r="AO138">
        <f t="shared" si="92"/>
        <v>7.7452890798846263E-2</v>
      </c>
      <c r="AP138">
        <f t="shared" si="93"/>
        <v>5.8617613955794366E-2</v>
      </c>
      <c r="AQ138">
        <f t="shared" si="94"/>
        <v>0.10313280317545935</v>
      </c>
      <c r="AR138">
        <f t="shared" si="95"/>
        <v>0.68279779158214038</v>
      </c>
      <c r="AS138">
        <f t="shared" si="95"/>
        <v>0.95401798653554859</v>
      </c>
      <c r="AT138">
        <f t="shared" si="95"/>
        <v>0.41426408206029441</v>
      </c>
      <c r="AU138">
        <f t="shared" si="96"/>
        <v>0.54545454545454541</v>
      </c>
      <c r="AV138">
        <f t="shared" si="97"/>
        <v>0.89686719682454064</v>
      </c>
      <c r="AW138">
        <f>(AR138*Weights_Adap!$B$2)+(AS138*Weights_Adap!$B$3)+(AT138*Weights_Adap!$B$4)+(AA138*Weights_Adap!$B$5)+(Adaptive!AB138*Weights_Adap!$B$6)+(AC138*Weights_Adap!$B$7)+(AD138*Weights_Adap!$B$8)+(AE138*Weights_Adap!$B$9)+(AF138*Weights_Adap!$B$10)+(AU138*Weights_Adap!$B$11)+(AH138*Weights_Adap!$B$12)+(AI138*Weights_Adap!$B$13)+(AJ138*Weights_Adap!$B$14)+(AK138*Weights_Adap!$B$15)+(AL138*Weights_Adap!$B$16)+(AM138*Weights_Adap!$B$17)+(AN138*Weights_Adap!$B$18)+(AO138*Weights_Adap!$B$19)+(AP138*Weights_Adap!$B$20)+(AV138*Weights_Adap!$B$21)</f>
        <v>0.30875079892067225</v>
      </c>
      <c r="AX138" s="52">
        <f t="shared" si="98"/>
        <v>0.21247700792703203</v>
      </c>
      <c r="AY138">
        <f>(AR138*Weights_Adap!$C$2)+(AS138*Weights_Adap!$C$3)+(AT138*Weights_Adap!$C$4)+(AA138*Weights_Adap!$C$5)+(Adaptive!AB138*Weights_Adap!$C$6)+(AC138*Weights_Adap!$C$7)+(AD138*Weights_Adap!$C$8)+(AE138*Weights_Adap!$C$9)+(AF138*Weights_Adap!$C$10)+(AU138*Weights_Adap!$C$11)+(AH138*Weights_Adap!$C$12)+(AI138*Weights_Adap!$C$13)+(AJ138*Weights_Adap!$C$14)+(AK138*Weights_Adap!$C$15)+(AL138*Weights_Adap!$C$16)+(AM138*Weights_Adap!$C$17)+(AN138*Weights_Adap!$C$18)+(AO138*Weights_Adap!$C$19)+(AP138*Weights_Adap!$C$20)+(AV138*Weights_Adap!$C$21)</f>
        <v>0.30921646035958306</v>
      </c>
      <c r="AZ138" s="52">
        <f t="shared" si="99"/>
        <v>0.21201605068685384</v>
      </c>
    </row>
    <row r="139" spans="1:52">
      <c r="A139" t="s">
        <v>132</v>
      </c>
      <c r="B139" t="s">
        <v>2179</v>
      </c>
      <c r="C139">
        <f>VLOOKUP(A139,'2.1'!$B$23:$J$144,9,FALSE)</f>
        <v>24.401903431415349</v>
      </c>
      <c r="D139">
        <f>VLOOKUP(A139,'2.2'!$B$23:$J$144,9,FALSE)</f>
        <v>13.664542041386538</v>
      </c>
      <c r="E139">
        <f>VLOOKUP(A139,'2.3'!$B$23:$J$144,9,FALSE)</f>
        <v>11.846241159521522</v>
      </c>
      <c r="F139">
        <f>VLOOKUP(A139,'2.4'!$B$23:$E$168,4,FALSE)</f>
        <v>0</v>
      </c>
      <c r="G139" s="111">
        <f t="shared" si="74"/>
        <v>0</v>
      </c>
      <c r="H139">
        <f>VLOOKUP(A139,'2.5'!$B$23:$D$168,3,FALSE)</f>
        <v>0</v>
      </c>
      <c r="I139">
        <f>VLOOKUP(A139,'2.6'!$B$23:$D$168,3,FALSE)</f>
        <v>0</v>
      </c>
      <c r="J139" s="111">
        <f>VLOOKUP(A139,'2.7'!$B$23:$D$168,3,FALSE)</f>
        <v>0</v>
      </c>
      <c r="K139">
        <f>VLOOKUP(A139,'2.8'!$B$23:$D$168,3,FALSE)</f>
        <v>0</v>
      </c>
      <c r="L139">
        <f>VLOOKUP(A139,'2.9'!$B$23:$F$168,5,FALSE)</f>
        <v>27</v>
      </c>
      <c r="M139">
        <f>VLOOKUP(A139,'2.10'!$B$23:$H$168,7,FALSE)</f>
        <v>12</v>
      </c>
      <c r="N139">
        <f>VLOOKUP(A139,'2.11'!$B$23:$H$168,7,FALSE)</f>
        <v>0</v>
      </c>
      <c r="O139">
        <f>VLOOKUP(A139,'2.12'!$B$23:$D$168,3,FALSE)</f>
        <v>29.9</v>
      </c>
      <c r="P139">
        <f>VLOOKUP(A139,'2.13'!B160:D305,3,FALSE)</f>
        <v>0</v>
      </c>
      <c r="Q139">
        <f>VLOOKUP(A139,'2.14'!$B$23:$J$144,9,FALSE)</f>
        <v>97.987426875054567</v>
      </c>
      <c r="R139">
        <f>VLOOKUP(A139,'2.15'!$B$23:$J$144,9,FALSE)</f>
        <v>75.154981227625953</v>
      </c>
      <c r="S139">
        <f>VLOOKUP(A139,'2.16'!$B$23:$J$144,9,FALSE)</f>
        <v>96.411420588492106</v>
      </c>
      <c r="T139">
        <f>VLOOKUP(A139,'2.17'!$B$23:$J$144,9,FALSE)</f>
        <v>24.297127390203439</v>
      </c>
      <c r="U139">
        <f>VLOOKUP(A139,'2.18'!$B$23:$J$144,9,FALSE)</f>
        <v>37.601501789924036</v>
      </c>
      <c r="V139">
        <f>VLOOKUP(A139,'2.19'!$B$23:$J$144,9,FALSE)</f>
        <v>18.084781280013971</v>
      </c>
      <c r="W139">
        <f>VLOOKUP(A139,'2.20'!$B$23:$J$144,9,FALSE)</f>
        <v>0.29249978171658081</v>
      </c>
      <c r="X139">
        <f t="shared" si="75"/>
        <v>0.40769335543951318</v>
      </c>
      <c r="Y139">
        <f t="shared" si="76"/>
        <v>9.5097128031533668E-2</v>
      </c>
      <c r="Z139">
        <f t="shared" si="77"/>
        <v>0.16919463456202694</v>
      </c>
      <c r="AA139">
        <f t="shared" si="78"/>
        <v>0</v>
      </c>
      <c r="AB139">
        <f t="shared" si="79"/>
        <v>0</v>
      </c>
      <c r="AC139">
        <f t="shared" si="80"/>
        <v>0</v>
      </c>
      <c r="AD139">
        <f t="shared" si="81"/>
        <v>0</v>
      </c>
      <c r="AE139">
        <f t="shared" si="82"/>
        <v>0</v>
      </c>
      <c r="AF139">
        <f t="shared" si="83"/>
        <v>0.31764705882352939</v>
      </c>
      <c r="AG139">
        <f t="shared" si="84"/>
        <v>0.21818181818181817</v>
      </c>
      <c r="AH139">
        <f t="shared" si="85"/>
        <v>0</v>
      </c>
      <c r="AI139">
        <f t="shared" si="86"/>
        <v>0.53584229390681004</v>
      </c>
      <c r="AJ139">
        <f t="shared" si="87"/>
        <v>0</v>
      </c>
      <c r="AK139">
        <f t="shared" si="88"/>
        <v>0.98086354646795648</v>
      </c>
      <c r="AL139">
        <f t="shared" si="89"/>
        <v>0.98019063369591586</v>
      </c>
      <c r="AM139">
        <f t="shared" si="90"/>
        <v>0.89518194934705131</v>
      </c>
      <c r="AN139">
        <f t="shared" si="91"/>
        <v>0.28800300338373563</v>
      </c>
      <c r="AO139">
        <f t="shared" si="92"/>
        <v>0.62221274637023072</v>
      </c>
      <c r="AP139">
        <f t="shared" si="93"/>
        <v>0.1966962155862359</v>
      </c>
      <c r="AQ139">
        <f t="shared" si="94"/>
        <v>0.14707214342181052</v>
      </c>
      <c r="AR139">
        <f t="shared" si="95"/>
        <v>0.59230664456048676</v>
      </c>
      <c r="AS139">
        <f t="shared" si="95"/>
        <v>0.9049028719684663</v>
      </c>
      <c r="AT139">
        <f t="shared" si="95"/>
        <v>0.83080536543797301</v>
      </c>
      <c r="AU139">
        <f t="shared" si="96"/>
        <v>0.78181818181818186</v>
      </c>
      <c r="AV139">
        <f t="shared" si="97"/>
        <v>0.85292785657818948</v>
      </c>
      <c r="AW139">
        <f>(AR139*Weights_Adap!$B$2)+(AS139*Weights_Adap!$B$3)+(AT139*Weights_Adap!$B$4)+(AA139*Weights_Adap!$B$5)+(Adaptive!AB139*Weights_Adap!$B$6)+(AC139*Weights_Adap!$B$7)+(AD139*Weights_Adap!$B$8)+(AE139*Weights_Adap!$B$9)+(AF139*Weights_Adap!$B$10)+(AU139*Weights_Adap!$B$11)+(AH139*Weights_Adap!$B$12)+(AI139*Weights_Adap!$B$13)+(AJ139*Weights_Adap!$B$14)+(AK139*Weights_Adap!$B$15)+(AL139*Weights_Adap!$B$16)+(AM139*Weights_Adap!$B$17)+(AN139*Weights_Adap!$B$18)+(AO139*Weights_Adap!$B$19)+(AP139*Weights_Adap!$B$20)+(AV139*Weights_Adap!$B$21)</f>
        <v>0.46515824260545247</v>
      </c>
      <c r="AX139" s="52">
        <f t="shared" si="98"/>
        <v>0.63873367996274066</v>
      </c>
      <c r="AY139">
        <f>(AR139*Weights_Adap!$C$2)+(AS139*Weights_Adap!$C$3)+(AT139*Weights_Adap!$C$4)+(AA139*Weights_Adap!$C$5)+(Adaptive!AB139*Weights_Adap!$C$6)+(AC139*Weights_Adap!$C$7)+(AD139*Weights_Adap!$C$8)+(AE139*Weights_Adap!$C$9)+(AF139*Weights_Adap!$C$10)+(AU139*Weights_Adap!$C$11)+(AH139*Weights_Adap!$C$12)+(AI139*Weights_Adap!$C$13)+(AJ139*Weights_Adap!$C$14)+(AK139*Weights_Adap!$C$15)+(AL139*Weights_Adap!$C$16)+(AM139*Weights_Adap!$C$17)+(AN139*Weights_Adap!$C$18)+(AO139*Weights_Adap!$C$19)+(AP139*Weights_Adap!$C$20)+(AV139*Weights_Adap!$C$21)</f>
        <v>0.47811212924254515</v>
      </c>
      <c r="AZ139" s="52">
        <f t="shared" si="99"/>
        <v>0.62251575719164265</v>
      </c>
    </row>
    <row r="140" spans="1:52">
      <c r="A140" t="s">
        <v>82</v>
      </c>
      <c r="B140" t="s">
        <v>2180</v>
      </c>
      <c r="C140">
        <f>VLOOKUP(A140,'2.1'!$B$23:$J$144,9,FALSE)</f>
        <v>21.093050732161398</v>
      </c>
      <c r="D140">
        <f>VLOOKUP(A140,'2.2'!$B$23:$J$144,9,FALSE)</f>
        <v>7.6527872256632419</v>
      </c>
      <c r="E140">
        <f>VLOOKUP(A140,'2.3'!$B$23:$J$144,9,FALSE)</f>
        <v>7.2106261859582546</v>
      </c>
      <c r="F140">
        <f>VLOOKUP(A140,'2.4'!$B$23:$E$168,4,FALSE)</f>
        <v>0</v>
      </c>
      <c r="G140" s="111">
        <f t="shared" si="74"/>
        <v>0</v>
      </c>
      <c r="H140">
        <f>VLOOKUP(A140,'2.5'!$B$23:$D$168,3,FALSE)</f>
        <v>0</v>
      </c>
      <c r="I140">
        <f>VLOOKUP(A140,'2.6'!$B$23:$D$168,3,FALSE)</f>
        <v>0</v>
      </c>
      <c r="J140" s="111">
        <f>VLOOKUP(A140,'2.7'!$B$23:$D$168,3,FALSE)</f>
        <v>0</v>
      </c>
      <c r="K140">
        <f>VLOOKUP(A140,'2.8'!$B$23:$D$168,3,FALSE)</f>
        <v>0</v>
      </c>
      <c r="L140">
        <f>VLOOKUP(A140,'2.9'!$B$23:$F$168,5,FALSE)</f>
        <v>24</v>
      </c>
      <c r="M140">
        <f>VLOOKUP(A140,'2.10'!$B$23:$H$168,7,FALSE)</f>
        <v>25</v>
      </c>
      <c r="N140">
        <f>VLOOKUP(A140,'2.11'!$B$23:$H$168,7,FALSE)</f>
        <v>0.08</v>
      </c>
      <c r="O140">
        <f>VLOOKUP(A140,'2.12'!$B$23:$D$168,3,FALSE)</f>
        <v>21</v>
      </c>
      <c r="P140">
        <f>VLOOKUP(A140,'2.13'!B161:D306,3,FALSE)</f>
        <v>0</v>
      </c>
      <c r="Q140">
        <f>VLOOKUP(A140,'2.14'!$B$23:$J$144,9,FALSE)</f>
        <v>96.405427661021804</v>
      </c>
      <c r="R140">
        <f>VLOOKUP(A140,'2.15'!$B$23:$J$144,9,FALSE)</f>
        <v>56.637785972575273</v>
      </c>
      <c r="S140">
        <f>VLOOKUP(A140,'2.16'!$B$23:$J$144,9,FALSE)</f>
        <v>96.145859439332639</v>
      </c>
      <c r="T140">
        <f>VLOOKUP(A140,'2.17'!$B$23:$J$144,9,FALSE)</f>
        <v>22.374780709605815</v>
      </c>
      <c r="U140">
        <f>VLOOKUP(A140,'2.18'!$B$23:$J$144,9,FALSE)</f>
        <v>10.930507321613977</v>
      </c>
      <c r="V140">
        <f>VLOOKUP(A140,'2.19'!$B$23:$J$144,9,FALSE)</f>
        <v>8.7018008664208217</v>
      </c>
      <c r="W140">
        <f>VLOOKUP(A140,'2.20'!$B$23:$J$144,9,FALSE)</f>
        <v>0.53345744871289968</v>
      </c>
      <c r="X140">
        <f t="shared" si="75"/>
        <v>0.27565363169586582</v>
      </c>
      <c r="Y140">
        <f t="shared" si="76"/>
        <v>5.3258871346934446E-2</v>
      </c>
      <c r="Z140">
        <f t="shared" si="77"/>
        <v>7.6761910575550554E-2</v>
      </c>
      <c r="AA140">
        <f t="shared" si="78"/>
        <v>0</v>
      </c>
      <c r="AB140">
        <f t="shared" si="79"/>
        <v>0</v>
      </c>
      <c r="AC140">
        <f t="shared" si="80"/>
        <v>0</v>
      </c>
      <c r="AD140">
        <f t="shared" si="81"/>
        <v>0</v>
      </c>
      <c r="AE140">
        <f t="shared" si="82"/>
        <v>0</v>
      </c>
      <c r="AF140">
        <f t="shared" si="83"/>
        <v>0.28235294117647058</v>
      </c>
      <c r="AG140">
        <f t="shared" si="84"/>
        <v>0.45454545454545453</v>
      </c>
      <c r="AH140">
        <f t="shared" si="85"/>
        <v>0.29629629629629628</v>
      </c>
      <c r="AI140">
        <f t="shared" si="86"/>
        <v>0.37634408602150538</v>
      </c>
      <c r="AJ140">
        <f t="shared" si="87"/>
        <v>0</v>
      </c>
      <c r="AK140">
        <f t="shared" si="88"/>
        <v>0.96288008247060775</v>
      </c>
      <c r="AL140">
        <f t="shared" si="89"/>
        <v>0.7096324148345774</v>
      </c>
      <c r="AM140">
        <f t="shared" si="90"/>
        <v>0.88182982967528245</v>
      </c>
      <c r="AN140">
        <f t="shared" si="91"/>
        <v>0.26448260914591293</v>
      </c>
      <c r="AO140">
        <f t="shared" si="92"/>
        <v>0.1020008587044046</v>
      </c>
      <c r="AP140">
        <f t="shared" si="93"/>
        <v>8.2734940702208395E-2</v>
      </c>
      <c r="AQ140">
        <f t="shared" si="94"/>
        <v>0.43378340967679979</v>
      </c>
      <c r="AR140">
        <f t="shared" si="95"/>
        <v>0.72434636830413424</v>
      </c>
      <c r="AS140">
        <f t="shared" si="95"/>
        <v>0.94674112865306559</v>
      </c>
      <c r="AT140">
        <f t="shared" si="95"/>
        <v>0.9232380894244494</v>
      </c>
      <c r="AU140">
        <f t="shared" si="96"/>
        <v>0.54545454545454541</v>
      </c>
      <c r="AV140">
        <f t="shared" si="97"/>
        <v>0.56621659032320015</v>
      </c>
      <c r="AW140">
        <f>(AR140*Weights_Adap!$B$2)+(AS140*Weights_Adap!$B$3)+(AT140*Weights_Adap!$B$4)+(AA140*Weights_Adap!$B$5)+(Adaptive!AB140*Weights_Adap!$B$6)+(AC140*Weights_Adap!$B$7)+(AD140*Weights_Adap!$B$8)+(AE140*Weights_Adap!$B$9)+(AF140*Weights_Adap!$B$10)+(AU140*Weights_Adap!$B$11)+(AH140*Weights_Adap!$B$12)+(AI140*Weights_Adap!$B$13)+(AJ140*Weights_Adap!$B$14)+(AK140*Weights_Adap!$B$15)+(AL140*Weights_Adap!$B$16)+(AM140*Weights_Adap!$B$17)+(AN140*Weights_Adap!$B$18)+(AO140*Weights_Adap!$B$19)+(AP140*Weights_Adap!$B$20)+(AV140*Weights_Adap!$B$21)</f>
        <v>0.43041173615143791</v>
      </c>
      <c r="AX140" s="52">
        <f t="shared" si="98"/>
        <v>0.54403914460670533</v>
      </c>
      <c r="AY140">
        <f>(AR140*Weights_Adap!$C$2)+(AS140*Weights_Adap!$C$3)+(AT140*Weights_Adap!$C$4)+(AA140*Weights_Adap!$C$5)+(Adaptive!AB140*Weights_Adap!$C$6)+(AC140*Weights_Adap!$C$7)+(AD140*Weights_Adap!$C$8)+(AE140*Weights_Adap!$C$9)+(AF140*Weights_Adap!$C$10)+(AU140*Weights_Adap!$C$11)+(AH140*Weights_Adap!$C$12)+(AI140*Weights_Adap!$C$13)+(AJ140*Weights_Adap!$C$14)+(AK140*Weights_Adap!$C$15)+(AL140*Weights_Adap!$C$16)+(AM140*Weights_Adap!$C$17)+(AN140*Weights_Adap!$C$18)+(AO140*Weights_Adap!$C$19)+(AP140*Weights_Adap!$C$20)+(AV140*Weights_Adap!$C$21)</f>
        <v>0.43980848666934019</v>
      </c>
      <c r="AZ140" s="52">
        <f t="shared" si="99"/>
        <v>0.52941902985483436</v>
      </c>
    </row>
    <row r="141" spans="1:52">
      <c r="A141" t="s">
        <v>69</v>
      </c>
      <c r="B141" t="s">
        <v>2181</v>
      </c>
      <c r="C141">
        <f>VLOOKUP(A141,'2.1'!$B$23:$J$144,9,FALSE)</f>
        <v>24.107354199668617</v>
      </c>
      <c r="D141">
        <f>VLOOKUP(A141,'2.2'!$B$23:$J$144,9,FALSE)</f>
        <v>13.594071484495911</v>
      </c>
      <c r="E141">
        <f>VLOOKUP(A141,'2.3'!$B$23:$J$144,9,FALSE)</f>
        <v>22.514156697802299</v>
      </c>
      <c r="F141">
        <f>VLOOKUP(A141,'2.4'!$B$23:$E$168,4,FALSE)</f>
        <v>0</v>
      </c>
      <c r="G141" s="111">
        <f t="shared" si="74"/>
        <v>0</v>
      </c>
      <c r="H141">
        <f>VLOOKUP(A141,'2.5'!$B$23:$D$168,3,FALSE)</f>
        <v>0</v>
      </c>
      <c r="I141">
        <f>VLOOKUP(A141,'2.6'!$B$23:$D$168,3,FALSE)</f>
        <v>0</v>
      </c>
      <c r="J141" s="111">
        <f>VLOOKUP(A141,'2.7'!$B$23:$D$168,3,FALSE)</f>
        <v>0</v>
      </c>
      <c r="K141">
        <f>VLOOKUP(A141,'2.8'!$B$23:$D$168,3,FALSE)</f>
        <v>0</v>
      </c>
      <c r="L141">
        <f>VLOOKUP(A141,'2.9'!$B$23:$F$168,5,FALSE)</f>
        <v>24</v>
      </c>
      <c r="M141">
        <f>VLOOKUP(A141,'2.10'!$B$23:$H$168,7,FALSE)</f>
        <v>12</v>
      </c>
      <c r="N141">
        <f>VLOOKUP(A141,'2.11'!$B$23:$H$168,7,FALSE)</f>
        <v>0</v>
      </c>
      <c r="O141">
        <f>VLOOKUP(A141,'2.12'!$B$23:$D$168,3,FALSE)</f>
        <v>19.8</v>
      </c>
      <c r="P141">
        <f>VLOOKUP(A141,'2.13'!B162:D307,3,FALSE)</f>
        <v>6.2</v>
      </c>
      <c r="Q141">
        <f>VLOOKUP(A141,'2.14'!$B$23:$J$144,9,FALSE)</f>
        <v>40.620163507583619</v>
      </c>
      <c r="R141">
        <f>VLOOKUP(A141,'2.15'!$B$23:$J$144,9,FALSE)</f>
        <v>48.402250505271212</v>
      </c>
      <c r="S141">
        <f>VLOOKUP(A141,'2.16'!$B$23:$J$144,9,FALSE)</f>
        <v>94.506655013564938</v>
      </c>
      <c r="T141">
        <f>VLOOKUP(A141,'2.17'!$B$23:$J$144,9,FALSE)</f>
        <v>17.017170117077256</v>
      </c>
      <c r="U141">
        <f>VLOOKUP(A141,'2.18'!$B$23:$J$144,9,FALSE)</f>
        <v>19.806631343202056</v>
      </c>
      <c r="V141">
        <f>VLOOKUP(A141,'2.19'!$B$23:$J$144,9,FALSE)</f>
        <v>14.914149414613718</v>
      </c>
      <c r="W141">
        <f>VLOOKUP(A141,'2.20'!$B$23:$J$144,9,FALSE)</f>
        <v>0.39147138617286653</v>
      </c>
      <c r="X141">
        <f t="shared" si="75"/>
        <v>0.39593937219404834</v>
      </c>
      <c r="Y141">
        <f t="shared" si="76"/>
        <v>9.4606694649223153E-2</v>
      </c>
      <c r="Z141">
        <f t="shared" si="77"/>
        <v>0.38190955978434099</v>
      </c>
      <c r="AA141">
        <f t="shared" si="78"/>
        <v>0</v>
      </c>
      <c r="AB141">
        <f t="shared" si="79"/>
        <v>0</v>
      </c>
      <c r="AC141">
        <f t="shared" si="80"/>
        <v>0</v>
      </c>
      <c r="AD141">
        <f t="shared" si="81"/>
        <v>0</v>
      </c>
      <c r="AE141">
        <f t="shared" si="82"/>
        <v>0</v>
      </c>
      <c r="AF141">
        <f t="shared" si="83"/>
        <v>0.28235294117647058</v>
      </c>
      <c r="AG141">
        <f t="shared" si="84"/>
        <v>0.21818181818181817</v>
      </c>
      <c r="AH141">
        <f t="shared" si="85"/>
        <v>0</v>
      </c>
      <c r="AI141">
        <f t="shared" si="86"/>
        <v>0.35483870967741937</v>
      </c>
      <c r="AJ141">
        <f t="shared" si="87"/>
        <v>0.22962962962962963</v>
      </c>
      <c r="AK141">
        <f t="shared" si="88"/>
        <v>0.32873799150925997</v>
      </c>
      <c r="AL141">
        <f t="shared" si="89"/>
        <v>0.58930145883866791</v>
      </c>
      <c r="AM141">
        <f t="shared" si="90"/>
        <v>0.79941245149847406</v>
      </c>
      <c r="AN141">
        <f t="shared" si="91"/>
        <v>0.19893089853051479</v>
      </c>
      <c r="AO141">
        <f t="shared" si="92"/>
        <v>0.27512770772057832</v>
      </c>
      <c r="AP141">
        <f t="shared" si="93"/>
        <v>0.15818720953039075</v>
      </c>
      <c r="AQ141">
        <f t="shared" si="94"/>
        <v>0.26483670510053531</v>
      </c>
      <c r="AR141">
        <f t="shared" si="95"/>
        <v>0.60406062780595171</v>
      </c>
      <c r="AS141">
        <f t="shared" si="95"/>
        <v>0.90539330535077689</v>
      </c>
      <c r="AT141">
        <f t="shared" si="95"/>
        <v>0.61809044021565906</v>
      </c>
      <c r="AU141">
        <f t="shared" si="96"/>
        <v>0.78181818181818186</v>
      </c>
      <c r="AV141">
        <f t="shared" si="97"/>
        <v>0.73516329489946464</v>
      </c>
      <c r="AW141">
        <f>(AR141*Weights_Adap!$B$2)+(AS141*Weights_Adap!$B$3)+(AT141*Weights_Adap!$B$4)+(AA141*Weights_Adap!$B$5)+(Adaptive!AB141*Weights_Adap!$B$6)+(AC141*Weights_Adap!$B$7)+(AD141*Weights_Adap!$B$8)+(AE141*Weights_Adap!$B$9)+(AF141*Weights_Adap!$B$10)+(AU141*Weights_Adap!$B$11)+(AH141*Weights_Adap!$B$12)+(AI141*Weights_Adap!$B$13)+(AJ141*Weights_Adap!$B$14)+(AK141*Weights_Adap!$B$15)+(AL141*Weights_Adap!$B$16)+(AM141*Weights_Adap!$B$17)+(AN141*Weights_Adap!$B$18)+(AO141*Weights_Adap!$B$19)+(AP141*Weights_Adap!$B$20)+(AV141*Weights_Adap!$B$21)</f>
        <v>0.37313858292291568</v>
      </c>
      <c r="AX141" s="52">
        <f t="shared" si="98"/>
        <v>0.38795281574001422</v>
      </c>
      <c r="AY141">
        <f>(AR141*Weights_Adap!$C$2)+(AS141*Weights_Adap!$C$3)+(AT141*Weights_Adap!$C$4)+(AA141*Weights_Adap!$C$5)+(Adaptive!AB141*Weights_Adap!$C$6)+(AC141*Weights_Adap!$C$7)+(AD141*Weights_Adap!$C$8)+(AE141*Weights_Adap!$C$9)+(AF141*Weights_Adap!$C$10)+(AU141*Weights_Adap!$C$11)+(AH141*Weights_Adap!$C$12)+(AI141*Weights_Adap!$C$13)+(AJ141*Weights_Adap!$C$14)+(AK141*Weights_Adap!$C$15)+(AL141*Weights_Adap!$C$16)+(AM141*Weights_Adap!$C$17)+(AN141*Weights_Adap!$C$18)+(AO141*Weights_Adap!$C$19)+(AP141*Weights_Adap!$C$20)+(AV141*Weights_Adap!$C$21)</f>
        <v>0.36292840040828839</v>
      </c>
      <c r="AZ141" s="52">
        <f t="shared" si="99"/>
        <v>0.34256253403732528</v>
      </c>
    </row>
    <row r="142" spans="1:52">
      <c r="A142" t="s">
        <v>177</v>
      </c>
      <c r="B142" t="s">
        <v>2181</v>
      </c>
      <c r="C142">
        <f>C141</f>
        <v>24.107354199668617</v>
      </c>
      <c r="D142">
        <f>D141</f>
        <v>13.594071484495911</v>
      </c>
      <c r="E142">
        <f>E141</f>
        <v>22.514156697802299</v>
      </c>
      <c r="F142">
        <f>VLOOKUP(A142,'2.4'!$B$23:$E$168,4,FALSE)</f>
        <v>0</v>
      </c>
      <c r="G142" s="111">
        <f t="shared" si="74"/>
        <v>0</v>
      </c>
      <c r="H142">
        <f>VLOOKUP(A142,'2.5'!$B$23:$D$168,3,FALSE)</f>
        <v>0</v>
      </c>
      <c r="I142">
        <f>VLOOKUP(A142,'2.6'!$B$23:$D$168,3,FALSE)</f>
        <v>0</v>
      </c>
      <c r="J142" s="111">
        <f>VLOOKUP(A142,'2.7'!$B$23:$D$168,3,FALSE)</f>
        <v>0</v>
      </c>
      <c r="K142">
        <f>VLOOKUP(A142,'2.8'!$B$23:$D$168,3,FALSE)</f>
        <v>0</v>
      </c>
      <c r="L142">
        <f>VLOOKUP(A142,'2.9'!$B$23:$F$168,5,FALSE)</f>
        <v>0</v>
      </c>
      <c r="M142">
        <f>VLOOKUP(A142,'2.10'!$B$23:$H$168,7,FALSE)</f>
        <v>12</v>
      </c>
      <c r="N142">
        <f>VLOOKUP(A142,'2.11'!$B$23:$H$168,7,FALSE)</f>
        <v>0</v>
      </c>
      <c r="O142">
        <f>VLOOKUP(A142,'2.12'!$B$23:$D$168,3,FALSE)</f>
        <v>0</v>
      </c>
      <c r="P142">
        <f>VLOOKUP(A142,'2.13'!B163:D308,3,FALSE)</f>
        <v>0</v>
      </c>
      <c r="Q142">
        <f t="shared" ref="Q142:W142" si="101">Q141</f>
        <v>40.620163507583619</v>
      </c>
      <c r="R142">
        <f t="shared" si="101"/>
        <v>48.402250505271212</v>
      </c>
      <c r="S142">
        <f t="shared" si="101"/>
        <v>94.506655013564938</v>
      </c>
      <c r="T142">
        <f t="shared" si="101"/>
        <v>17.017170117077256</v>
      </c>
      <c r="U142">
        <f t="shared" si="101"/>
        <v>19.806631343202056</v>
      </c>
      <c r="V142">
        <f t="shared" si="101"/>
        <v>14.914149414613718</v>
      </c>
      <c r="W142">
        <f t="shared" si="101"/>
        <v>0.39147138617286653</v>
      </c>
      <c r="X142">
        <f t="shared" si="75"/>
        <v>0.39593937219404834</v>
      </c>
      <c r="Y142">
        <f t="shared" si="76"/>
        <v>9.4606694649223153E-2</v>
      </c>
      <c r="Z142">
        <f t="shared" si="77"/>
        <v>0.38190955978434099</v>
      </c>
      <c r="AA142">
        <f t="shared" si="78"/>
        <v>0</v>
      </c>
      <c r="AB142">
        <f t="shared" si="79"/>
        <v>0</v>
      </c>
      <c r="AC142">
        <f t="shared" si="80"/>
        <v>0</v>
      </c>
      <c r="AD142">
        <f t="shared" si="81"/>
        <v>0</v>
      </c>
      <c r="AE142">
        <f t="shared" si="82"/>
        <v>0</v>
      </c>
      <c r="AF142">
        <f t="shared" si="83"/>
        <v>0</v>
      </c>
      <c r="AG142">
        <f t="shared" si="84"/>
        <v>0.21818181818181817</v>
      </c>
      <c r="AH142">
        <f t="shared" si="85"/>
        <v>0</v>
      </c>
      <c r="AI142">
        <f t="shared" si="86"/>
        <v>0</v>
      </c>
      <c r="AJ142">
        <f t="shared" si="87"/>
        <v>0</v>
      </c>
      <c r="AK142">
        <f t="shared" si="88"/>
        <v>0.32873799150925997</v>
      </c>
      <c r="AL142">
        <f t="shared" si="89"/>
        <v>0.58930145883866791</v>
      </c>
      <c r="AM142">
        <f t="shared" si="90"/>
        <v>0.79941245149847406</v>
      </c>
      <c r="AN142">
        <f t="shared" si="91"/>
        <v>0.19893089853051479</v>
      </c>
      <c r="AO142">
        <f t="shared" si="92"/>
        <v>0.27512770772057832</v>
      </c>
      <c r="AP142">
        <f t="shared" si="93"/>
        <v>0.15818720953039075</v>
      </c>
      <c r="AQ142">
        <f t="shared" si="94"/>
        <v>0.26483670510053531</v>
      </c>
      <c r="AR142">
        <f t="shared" si="95"/>
        <v>0.60406062780595171</v>
      </c>
      <c r="AS142">
        <f t="shared" si="95"/>
        <v>0.90539330535077689</v>
      </c>
      <c r="AT142">
        <f t="shared" si="95"/>
        <v>0.61809044021565906</v>
      </c>
      <c r="AU142">
        <f t="shared" si="96"/>
        <v>0.78181818181818186</v>
      </c>
      <c r="AV142">
        <f t="shared" si="97"/>
        <v>0.73516329489946464</v>
      </c>
      <c r="AW142">
        <f>(AR142*Weights_Adap!$B$2)+(AS142*Weights_Adap!$B$3)+(AT142*Weights_Adap!$B$4)+(AA142*Weights_Adap!$B$5)+(Adaptive!AB142*Weights_Adap!$B$6)+(AC142*Weights_Adap!$B$7)+(AD142*Weights_Adap!$B$8)+(AE142*Weights_Adap!$B$9)+(AF142*Weights_Adap!$B$10)+(AU142*Weights_Adap!$B$11)+(AH142*Weights_Adap!$B$12)+(AI142*Weights_Adap!$B$13)+(AJ142*Weights_Adap!$B$14)+(AK142*Weights_Adap!$B$15)+(AL142*Weights_Adap!$B$16)+(AM142*Weights_Adap!$B$17)+(AN142*Weights_Adap!$B$18)+(AO142*Weights_Adap!$B$19)+(AP142*Weights_Adap!$B$20)+(AV142*Weights_Adap!$B$21)</f>
        <v>0.32467185346018607</v>
      </c>
      <c r="AX142" s="52">
        <f t="shared" si="98"/>
        <v>0.25586660348227575</v>
      </c>
      <c r="AY142">
        <f>(AR142*Weights_Adap!$C$2)+(AS142*Weights_Adap!$C$3)+(AT142*Weights_Adap!$C$4)+(AA142*Weights_Adap!$C$5)+(Adaptive!AB142*Weights_Adap!$C$6)+(AC142*Weights_Adap!$C$7)+(AD142*Weights_Adap!$C$8)+(AE142*Weights_Adap!$C$9)+(AF142*Weights_Adap!$C$10)+(AU142*Weights_Adap!$C$11)+(AH142*Weights_Adap!$C$12)+(AI142*Weights_Adap!$C$13)+(AJ142*Weights_Adap!$C$14)+(AK142*Weights_Adap!$C$15)+(AL142*Weights_Adap!$C$16)+(AM142*Weights_Adap!$C$17)+(AN142*Weights_Adap!$C$18)+(AO142*Weights_Adap!$C$19)+(AP142*Weights_Adap!$C$20)+(AV142*Weights_Adap!$C$21)</f>
        <v>0.32526542679012105</v>
      </c>
      <c r="AZ142" s="52">
        <f t="shared" si="99"/>
        <v>0.25102294798039154</v>
      </c>
    </row>
    <row r="143" spans="1:52">
      <c r="A143" t="s">
        <v>174</v>
      </c>
      <c r="B143" t="s">
        <v>2060</v>
      </c>
      <c r="C143">
        <f>C11</f>
        <v>25.721729285875046</v>
      </c>
      <c r="D143">
        <f>D11</f>
        <v>1.0680161225422331</v>
      </c>
      <c r="E143">
        <f>E11</f>
        <v>20.957258895019333</v>
      </c>
      <c r="F143">
        <f>VLOOKUP(A143,'2.4'!$B$23:$E$168,4,FALSE)</f>
        <v>0</v>
      </c>
      <c r="G143" s="111">
        <f t="shared" si="74"/>
        <v>0</v>
      </c>
      <c r="H143">
        <f>VLOOKUP(A143,'2.5'!$B$23:$D$168,3,FALSE)</f>
        <v>0</v>
      </c>
      <c r="I143">
        <f>VLOOKUP(A143,'2.6'!$B$23:$D$168,3,FALSE)</f>
        <v>0</v>
      </c>
      <c r="J143" s="111">
        <f>VLOOKUP(A143,'2.7'!$B$23:$D$168,3,FALSE)</f>
        <v>0</v>
      </c>
      <c r="K143">
        <f>VLOOKUP(A143,'2.8'!$B$23:$D$168,3,FALSE)</f>
        <v>0</v>
      </c>
      <c r="L143">
        <f>VLOOKUP(A143,'2.9'!$B$23:$F$168,5,FALSE)</f>
        <v>16</v>
      </c>
      <c r="M143">
        <f>VLOOKUP(A143,'2.10'!$B$23:$H$168,7,FALSE)</f>
        <v>25</v>
      </c>
      <c r="N143">
        <f>VLOOKUP(A143,'2.11'!$B$23:$H$168,7,FALSE)</f>
        <v>0</v>
      </c>
      <c r="O143">
        <f>VLOOKUP(A143,'2.12'!$B$23:$D$168,3,FALSE)</f>
        <v>0</v>
      </c>
      <c r="P143">
        <f>VLOOKUP(A143,'2.13'!B164:D309,3,FALSE)</f>
        <v>0</v>
      </c>
      <c r="Q143">
        <f t="shared" ref="Q143:W143" si="102">Q11</f>
        <v>30.529847845212682</v>
      </c>
      <c r="R143">
        <f t="shared" si="102"/>
        <v>52.420768344165815</v>
      </c>
      <c r="S143">
        <f t="shared" si="102"/>
        <v>97.449992156969728</v>
      </c>
      <c r="T143">
        <f t="shared" si="102"/>
        <v>9.7594576715066115</v>
      </c>
      <c r="U143">
        <f t="shared" si="102"/>
        <v>20.957258895019333</v>
      </c>
      <c r="V143">
        <f t="shared" si="102"/>
        <v>10.884080012548848</v>
      </c>
      <c r="W143">
        <f t="shared" si="102"/>
        <v>0.34986735048797285</v>
      </c>
      <c r="X143">
        <f t="shared" si="75"/>
        <v>0.46036098892222288</v>
      </c>
      <c r="Y143">
        <f t="shared" si="76"/>
        <v>7.4327603250459971E-3</v>
      </c>
      <c r="Z143">
        <f t="shared" si="77"/>
        <v>0.35086550075431089</v>
      </c>
      <c r="AA143">
        <f t="shared" si="78"/>
        <v>0</v>
      </c>
      <c r="AB143">
        <f t="shared" si="79"/>
        <v>0</v>
      </c>
      <c r="AC143">
        <f t="shared" si="80"/>
        <v>0</v>
      </c>
      <c r="AD143">
        <f t="shared" si="81"/>
        <v>0</v>
      </c>
      <c r="AE143">
        <f t="shared" si="82"/>
        <v>0</v>
      </c>
      <c r="AF143">
        <f t="shared" si="83"/>
        <v>0.18823529411764706</v>
      </c>
      <c r="AG143">
        <f t="shared" si="84"/>
        <v>0.45454545454545453</v>
      </c>
      <c r="AH143">
        <f t="shared" si="85"/>
        <v>0</v>
      </c>
      <c r="AI143">
        <f t="shared" si="86"/>
        <v>0</v>
      </c>
      <c r="AJ143">
        <f t="shared" si="87"/>
        <v>0</v>
      </c>
      <c r="AK143">
        <f t="shared" si="88"/>
        <v>0.214035767369992</v>
      </c>
      <c r="AL143">
        <f t="shared" si="89"/>
        <v>0.64801677797736335</v>
      </c>
      <c r="AM143">
        <f t="shared" si="90"/>
        <v>0.94740017446733382</v>
      </c>
      <c r="AN143">
        <f t="shared" si="91"/>
        <v>0.11013096472694874</v>
      </c>
      <c r="AO143">
        <f t="shared" si="92"/>
        <v>0.29757044533362015</v>
      </c>
      <c r="AP143">
        <f t="shared" si="93"/>
        <v>0.10923987865191266</v>
      </c>
      <c r="AQ143">
        <f t="shared" si="94"/>
        <v>0.21533279886991985</v>
      </c>
      <c r="AR143">
        <f t="shared" si="95"/>
        <v>0.53963901107777712</v>
      </c>
      <c r="AS143">
        <f t="shared" si="95"/>
        <v>0.99256723967495397</v>
      </c>
      <c r="AT143">
        <f t="shared" si="95"/>
        <v>0.64913449924568911</v>
      </c>
      <c r="AU143">
        <f t="shared" si="96"/>
        <v>0.54545454545454541</v>
      </c>
      <c r="AV143">
        <f t="shared" si="97"/>
        <v>0.78466720113008015</v>
      </c>
      <c r="AW143">
        <f>(AR143*Weights_Adap!$B$2)+(AS143*Weights_Adap!$B$3)+(AT143*Weights_Adap!$B$4)+(AA143*Weights_Adap!$B$5)+(Adaptive!AB143*Weights_Adap!$B$6)+(AC143*Weights_Adap!$B$7)+(AD143*Weights_Adap!$B$8)+(AE143*Weights_Adap!$B$9)+(AF143*Weights_Adap!$B$10)+(AU143*Weights_Adap!$B$11)+(AH143*Weights_Adap!$B$12)+(AI143*Weights_Adap!$B$13)+(AJ143*Weights_Adap!$B$14)+(AK143*Weights_Adap!$B$15)+(AL143*Weights_Adap!$B$16)+(AM143*Weights_Adap!$B$17)+(AN143*Weights_Adap!$B$18)+(AO143*Weights_Adap!$B$19)+(AP143*Weights_Adap!$B$20)+(AV143*Weights_Adap!$B$21)</f>
        <v>0.32337128759368167</v>
      </c>
      <c r="AX143" s="52">
        <f t="shared" si="98"/>
        <v>0.25232217576861349</v>
      </c>
      <c r="AY143">
        <f>(AR143*Weights_Adap!$C$2)+(AS143*Weights_Adap!$C$3)+(AT143*Weights_Adap!$C$4)+(AA143*Weights_Adap!$C$5)+(Adaptive!AB143*Weights_Adap!$C$6)+(AC143*Weights_Adap!$C$7)+(AD143*Weights_Adap!$C$8)+(AE143*Weights_Adap!$C$9)+(AF143*Weights_Adap!$C$10)+(AU143*Weights_Adap!$C$11)+(AH143*Weights_Adap!$C$12)+(AI143*Weights_Adap!$C$13)+(AJ143*Weights_Adap!$C$14)+(AK143*Weights_Adap!$C$15)+(AL143*Weights_Adap!$C$16)+(AM143*Weights_Adap!$C$17)+(AN143*Weights_Adap!$C$18)+(AO143*Weights_Adap!$C$19)+(AP143*Weights_Adap!$C$20)+(AV143*Weights_Adap!$C$21)</f>
        <v>0.31664683813482064</v>
      </c>
      <c r="AZ143" s="52">
        <f t="shared" si="99"/>
        <v>0.23007553034152975</v>
      </c>
    </row>
    <row r="144" spans="1:52">
      <c r="A144" t="s">
        <v>70</v>
      </c>
      <c r="B144" t="s">
        <v>2182</v>
      </c>
      <c r="C144">
        <f>VLOOKUP(A144,'2.1'!$B$23:$J$144,9,FALSE)</f>
        <v>22.366623736486751</v>
      </c>
      <c r="D144">
        <f>VLOOKUP(A144,'2.2'!$B$23:$J$144,9,FALSE)</f>
        <v>53.610037856613204</v>
      </c>
      <c r="E144">
        <f>VLOOKUP(A144,'2.3'!$B$23:$J$144,9,FALSE)</f>
        <v>13.841080279436444</v>
      </c>
      <c r="F144">
        <f>VLOOKUP(A144,'2.4'!$B$23:$E$168,4,FALSE)</f>
        <v>0</v>
      </c>
      <c r="G144" s="111">
        <f t="shared" si="74"/>
        <v>0</v>
      </c>
      <c r="H144">
        <f>VLOOKUP(A144,'2.5'!$B$23:$D$168,3,FALSE)</f>
        <v>0</v>
      </c>
      <c r="I144">
        <f>VLOOKUP(A144,'2.6'!$B$23:$D$168,3,FALSE)</f>
        <v>0</v>
      </c>
      <c r="J144" s="111">
        <f>VLOOKUP(A144,'2.7'!$B$23:$D$168,3,FALSE)</f>
        <v>0</v>
      </c>
      <c r="K144">
        <f>VLOOKUP(A144,'2.8'!$B$23:$D$168,3,FALSE)</f>
        <v>0</v>
      </c>
      <c r="L144">
        <f>VLOOKUP(A144,'2.9'!$B$23:$F$168,5,FALSE)</f>
        <v>63</v>
      </c>
      <c r="M144">
        <f>VLOOKUP(A144,'2.10'!$B$23:$H$168,7,FALSE)</f>
        <v>25</v>
      </c>
      <c r="N144">
        <f>VLOOKUP(A144,'2.11'!$B$23:$H$168,7,FALSE)</f>
        <v>0</v>
      </c>
      <c r="O144">
        <f>VLOOKUP(A144,'2.12'!$B$23:$D$168,3,FALSE)</f>
        <v>18.899999999999999</v>
      </c>
      <c r="P144">
        <f>VLOOKUP(A144,'2.13'!B165:D310,3,FALSE)</f>
        <v>1.4</v>
      </c>
      <c r="Q144">
        <f>VLOOKUP(A144,'2.14'!$B$23:$J$144,9,FALSE)</f>
        <v>65.890996370448434</v>
      </c>
      <c r="R144">
        <f>VLOOKUP(A144,'2.15'!$B$23:$J$144,9,FALSE)</f>
        <v>44.311751161066233</v>
      </c>
      <c r="S144">
        <f>VLOOKUP(A144,'2.16'!$B$23:$J$144,9,FALSE)</f>
        <v>95.515747570542089</v>
      </c>
      <c r="T144">
        <f>VLOOKUP(A144,'2.17'!$B$23:$J$144,9,FALSE)</f>
        <v>13.028333918744877</v>
      </c>
      <c r="U144">
        <f>VLOOKUP(A144,'2.18'!$B$23:$J$144,9,FALSE)</f>
        <v>18.017991648128636</v>
      </c>
      <c r="V144">
        <f>VLOOKUP(A144,'2.19'!$B$23:$J$144,9,FALSE)</f>
        <v>11.1530656051204</v>
      </c>
      <c r="W144">
        <f>VLOOKUP(A144,'2.20'!$B$23:$J$144,9,FALSE)</f>
        <v>0.34246575342465752</v>
      </c>
      <c r="X144">
        <f t="shared" si="75"/>
        <v>0.32647554579811711</v>
      </c>
      <c r="Y144">
        <f t="shared" si="76"/>
        <v>0.37309414529844009</v>
      </c>
      <c r="Z144">
        <f t="shared" si="77"/>
        <v>0.20897110754782955</v>
      </c>
      <c r="AA144">
        <f t="shared" si="78"/>
        <v>0</v>
      </c>
      <c r="AB144">
        <f t="shared" si="79"/>
        <v>0</v>
      </c>
      <c r="AC144">
        <f t="shared" si="80"/>
        <v>0</v>
      </c>
      <c r="AD144">
        <f t="shared" si="81"/>
        <v>0</v>
      </c>
      <c r="AE144">
        <f t="shared" si="82"/>
        <v>0</v>
      </c>
      <c r="AF144">
        <f t="shared" si="83"/>
        <v>0.74117647058823533</v>
      </c>
      <c r="AG144">
        <f t="shared" si="84"/>
        <v>0.45454545454545453</v>
      </c>
      <c r="AH144">
        <f t="shared" si="85"/>
        <v>0</v>
      </c>
      <c r="AI144">
        <f t="shared" si="86"/>
        <v>0.33870967741935482</v>
      </c>
      <c r="AJ144">
        <f t="shared" si="87"/>
        <v>5.185185185185185E-2</v>
      </c>
      <c r="AK144">
        <f t="shared" si="88"/>
        <v>0.61600558869969391</v>
      </c>
      <c r="AL144">
        <f t="shared" si="89"/>
        <v>0.52953440440207833</v>
      </c>
      <c r="AM144">
        <f t="shared" si="90"/>
        <v>0.85014850465721192</v>
      </c>
      <c r="AN144">
        <f t="shared" si="91"/>
        <v>0.15012648625576899</v>
      </c>
      <c r="AO144">
        <f t="shared" si="92"/>
        <v>0.2402406834203131</v>
      </c>
      <c r="AP144">
        <f t="shared" si="93"/>
        <v>0.11250685137312619</v>
      </c>
      <c r="AQ144">
        <f t="shared" si="94"/>
        <v>0.20652576943281642</v>
      </c>
      <c r="AR144">
        <f t="shared" si="95"/>
        <v>0.67352445420188289</v>
      </c>
      <c r="AS144" s="52">
        <f t="shared" si="95"/>
        <v>0.62690585470155991</v>
      </c>
      <c r="AT144">
        <f t="shared" si="95"/>
        <v>0.79102889245217045</v>
      </c>
      <c r="AU144">
        <f t="shared" si="96"/>
        <v>0.54545454545454541</v>
      </c>
      <c r="AV144">
        <f t="shared" si="97"/>
        <v>0.79347423056718358</v>
      </c>
      <c r="AW144">
        <f>(AR144*Weights_Adap!$B$2)+(AS144*Weights_Adap!$B$3)+(AT144*Weights_Adap!$B$4)+(AA144*Weights_Adap!$B$5)+(Adaptive!AB144*Weights_Adap!$B$6)+(AC144*Weights_Adap!$B$7)+(AD144*Weights_Adap!$B$8)+(AE144*Weights_Adap!$B$9)+(AF144*Weights_Adap!$B$10)+(AU144*Weights_Adap!$B$11)+(AH144*Weights_Adap!$B$12)+(AI144*Weights_Adap!$B$13)+(AJ144*Weights_Adap!$B$14)+(AK144*Weights_Adap!$B$15)+(AL144*Weights_Adap!$B$16)+(AM144*Weights_Adap!$B$17)+(AN144*Weights_Adap!$B$18)+(AO144*Weights_Adap!$B$19)+(AP144*Weights_Adap!$B$20)+(AV144*Weights_Adap!$B$21)</f>
        <v>0.3886438315343817</v>
      </c>
      <c r="AX144" s="52">
        <f t="shared" si="98"/>
        <v>0.43020921681981095</v>
      </c>
      <c r="AY144">
        <f>(AR144*Weights_Adap!$C$2)+(AS144*Weights_Adap!$C$3)+(AT144*Weights_Adap!$C$4)+(AA144*Weights_Adap!$C$5)+(Adaptive!AB144*Weights_Adap!$C$6)+(AC144*Weights_Adap!$C$7)+(AD144*Weights_Adap!$C$8)+(AE144*Weights_Adap!$C$9)+(AF144*Weights_Adap!$C$10)+(AU144*Weights_Adap!$C$11)+(AH144*Weights_Adap!$C$12)+(AI144*Weights_Adap!$C$13)+(AJ144*Weights_Adap!$C$14)+(AK144*Weights_Adap!$C$15)+(AL144*Weights_Adap!$C$16)+(AM144*Weights_Adap!$C$17)+(AN144*Weights_Adap!$C$18)+(AO144*Weights_Adap!$C$19)+(AP144*Weights_Adap!$C$20)+(AV144*Weights_Adap!$C$21)</f>
        <v>0.39075753942475094</v>
      </c>
      <c r="AZ144" s="52">
        <f t="shared" si="99"/>
        <v>0.41020105593722739</v>
      </c>
    </row>
    <row r="145" spans="1:52">
      <c r="A145" t="s">
        <v>83</v>
      </c>
      <c r="B145" t="s">
        <v>2183</v>
      </c>
      <c r="C145">
        <f>VLOOKUP(A145,'2.1'!$B$23:$J$144,9,FALSE)</f>
        <v>26.161451592639935</v>
      </c>
      <c r="D145">
        <f>VLOOKUP(A145,'2.2'!$B$23:$J$144,9,FALSE)</f>
        <v>1.336290015414896</v>
      </c>
      <c r="E145">
        <f>VLOOKUP(A145,'2.3'!$B$23:$J$144,9,FALSE)</f>
        <v>5.6979278630726498</v>
      </c>
      <c r="F145">
        <f>VLOOKUP(A145,'2.4'!$B$23:$E$168,4,FALSE)</f>
        <v>0</v>
      </c>
      <c r="G145" s="111">
        <f t="shared" si="74"/>
        <v>0</v>
      </c>
      <c r="H145">
        <f>VLOOKUP(A145,'2.5'!$B$23:$D$168,3,FALSE)</f>
        <v>0</v>
      </c>
      <c r="I145">
        <f>VLOOKUP(A145,'2.6'!$B$23:$D$168,3,FALSE)</f>
        <v>0</v>
      </c>
      <c r="J145" s="111">
        <f>VLOOKUP(A145,'2.7'!$B$23:$D$168,3,FALSE)</f>
        <v>0</v>
      </c>
      <c r="K145">
        <f>VLOOKUP(A145,'2.8'!$B$23:$D$168,3,FALSE)</f>
        <v>1</v>
      </c>
      <c r="L145">
        <f>VLOOKUP(A145,'2.9'!$B$23:$F$168,5,FALSE)</f>
        <v>72</v>
      </c>
      <c r="M145">
        <f>VLOOKUP(A145,'2.10'!$B$23:$H$168,7,FALSE)</f>
        <v>0.1</v>
      </c>
      <c r="N145">
        <f>VLOOKUP(A145,'2.11'!$B$23:$H$168,7,FALSE)</f>
        <v>0</v>
      </c>
      <c r="O145">
        <f>VLOOKUP(A145,'2.12'!$B$23:$D$168,3,FALSE)</f>
        <v>47.6</v>
      </c>
      <c r="P145">
        <f>VLOOKUP(A145,'2.13'!B166:D311,3,FALSE)</f>
        <v>6</v>
      </c>
      <c r="Q145">
        <f>VLOOKUP(A145,'2.14'!$B$23:$J$144,9,FALSE)</f>
        <v>99.372835084542629</v>
      </c>
      <c r="R145">
        <f>VLOOKUP(A145,'2.15'!$B$23:$J$144,9,FALSE)</f>
        <v>65.345000528453738</v>
      </c>
      <c r="S145">
        <f>VLOOKUP(A145,'2.16'!$B$23:$J$144,9,FALSE)</f>
        <v>86.842698264876972</v>
      </c>
      <c r="T145">
        <f>VLOOKUP(A145,'2.17'!$B$23:$J$144,9,FALSE)</f>
        <v>51.167483941985751</v>
      </c>
      <c r="U145">
        <f>VLOOKUP(A145,'2.18'!$B$23:$J$144,9,FALSE)</f>
        <v>38.352979182910801</v>
      </c>
      <c r="V145">
        <f>VLOOKUP(A145,'2.19'!$B$23:$J$144,9,FALSE)</f>
        <v>62.806029557514705</v>
      </c>
      <c r="W145">
        <f>VLOOKUP(A145,'2.20'!$B$23:$J$144,9,FALSE)</f>
        <v>0.54660064650831663</v>
      </c>
      <c r="X145">
        <f t="shared" si="75"/>
        <v>0.47790810183004323</v>
      </c>
      <c r="Y145">
        <f t="shared" si="76"/>
        <v>9.2997878961683777E-3</v>
      </c>
      <c r="Z145">
        <f t="shared" si="77"/>
        <v>4.6599175458096886E-2</v>
      </c>
      <c r="AA145">
        <f t="shared" si="78"/>
        <v>0</v>
      </c>
      <c r="AB145">
        <f t="shared" si="79"/>
        <v>0</v>
      </c>
      <c r="AC145">
        <f t="shared" si="80"/>
        <v>0</v>
      </c>
      <c r="AD145">
        <f t="shared" si="81"/>
        <v>0</v>
      </c>
      <c r="AE145">
        <f t="shared" si="82"/>
        <v>1</v>
      </c>
      <c r="AF145">
        <f t="shared" si="83"/>
        <v>0.84705882352941175</v>
      </c>
      <c r="AG145">
        <f t="shared" si="84"/>
        <v>1.8181818181818182E-3</v>
      </c>
      <c r="AH145">
        <f t="shared" si="85"/>
        <v>0</v>
      </c>
      <c r="AI145">
        <f t="shared" si="86"/>
        <v>0.85304659498207891</v>
      </c>
      <c r="AJ145">
        <f t="shared" si="87"/>
        <v>0.22222222222222221</v>
      </c>
      <c r="AK145">
        <f t="shared" si="88"/>
        <v>0.99661225129407915</v>
      </c>
      <c r="AL145">
        <f t="shared" si="89"/>
        <v>0.83685516261218351</v>
      </c>
      <c r="AM145">
        <f t="shared" si="90"/>
        <v>0.41407721706516265</v>
      </c>
      <c r="AN145">
        <f t="shared" si="91"/>
        <v>0.61676856153597492</v>
      </c>
      <c r="AO145">
        <f t="shared" si="92"/>
        <v>0.63687014782589557</v>
      </c>
      <c r="AP145">
        <f t="shared" si="93"/>
        <v>0.73985950096683895</v>
      </c>
      <c r="AQ145">
        <f t="shared" si="94"/>
        <v>0.44942226827606296</v>
      </c>
      <c r="AR145">
        <f t="shared" si="95"/>
        <v>0.52209189816995671</v>
      </c>
      <c r="AS145">
        <f t="shared" si="95"/>
        <v>0.99070021210383163</v>
      </c>
      <c r="AT145">
        <f t="shared" si="95"/>
        <v>0.95340082454190311</v>
      </c>
      <c r="AU145">
        <f t="shared" si="96"/>
        <v>0.99818181818181817</v>
      </c>
      <c r="AV145">
        <f t="shared" si="97"/>
        <v>0.55057773172393709</v>
      </c>
      <c r="AW145">
        <f>(AR145*Weights_Adap!$B$2)+(AS145*Weights_Adap!$B$3)+(AT145*Weights_Adap!$B$4)+(AA145*Weights_Adap!$B$5)+(Adaptive!AB145*Weights_Adap!$B$6)+(AC145*Weights_Adap!$B$7)+(AD145*Weights_Adap!$B$8)+(AE145*Weights_Adap!$B$9)+(AF145*Weights_Adap!$B$10)+(AU145*Weights_Adap!$B$11)+(AH145*Weights_Adap!$B$12)+(AI145*Weights_Adap!$B$13)+(AJ145*Weights_Adap!$B$14)+(AK145*Weights_Adap!$B$15)+(AL145*Weights_Adap!$B$16)+(AM145*Weights_Adap!$B$17)+(AN145*Weights_Adap!$B$18)+(AO145*Weights_Adap!$B$19)+(AP145*Weights_Adap!$B$20)+(AV145*Weights_Adap!$B$21)</f>
        <v>0.54954677449647227</v>
      </c>
      <c r="AX145" s="52">
        <f t="shared" si="98"/>
        <v>0.86871745768076791</v>
      </c>
      <c r="AY145">
        <f>(AR145*Weights_Adap!$C$2)+(AS145*Weights_Adap!$C$3)+(AT145*Weights_Adap!$C$4)+(AA145*Weights_Adap!$C$5)+(Adaptive!AB145*Weights_Adap!$C$6)+(AC145*Weights_Adap!$C$7)+(AD145*Weights_Adap!$C$8)+(AE145*Weights_Adap!$C$9)+(AF145*Weights_Adap!$C$10)+(AU145*Weights_Adap!$C$11)+(AH145*Weights_Adap!$C$12)+(AI145*Weights_Adap!$C$13)+(AJ145*Weights_Adap!$C$14)+(AK145*Weights_Adap!$C$15)+(AL145*Weights_Adap!$C$16)+(AM145*Weights_Adap!$C$17)+(AN145*Weights_Adap!$C$18)+(AO145*Weights_Adap!$C$19)+(AP145*Weights_Adap!$C$20)+(AV145*Weights_Adap!$C$21)</f>
        <v>0.57985918026305372</v>
      </c>
      <c r="AZ145" s="52">
        <f t="shared" si="99"/>
        <v>0.86981123171674413</v>
      </c>
    </row>
    <row r="146" spans="1:52">
      <c r="A146" t="s">
        <v>84</v>
      </c>
      <c r="B146" t="s">
        <v>2184</v>
      </c>
      <c r="C146">
        <f>VLOOKUP(A146,'2.1'!$B$23:$J$144,9,FALSE)</f>
        <v>18.647389961268875</v>
      </c>
      <c r="D146">
        <f>VLOOKUP(A146,'2.2'!$B$23:$J$144,9,FALSE)</f>
        <v>6.3726028256472178</v>
      </c>
      <c r="E146">
        <f>VLOOKUP(A146,'2.3'!$B$23:$J$144,9,FALSE)</f>
        <v>11.484484029291393</v>
      </c>
      <c r="F146">
        <f>VLOOKUP(A146,'2.4'!$B$23:$E$168,4,FALSE)</f>
        <v>0</v>
      </c>
      <c r="G146" s="111">
        <f t="shared" si="74"/>
        <v>0</v>
      </c>
      <c r="H146">
        <f>VLOOKUP(A146,'2.5'!$B$23:$D$168,3,FALSE)</f>
        <v>0</v>
      </c>
      <c r="I146">
        <f>VLOOKUP(A146,'2.6'!$B$23:$D$168,3,FALSE)</f>
        <v>0</v>
      </c>
      <c r="J146" s="111">
        <f>VLOOKUP(A146,'2.7'!$B$23:$D$168,3,FALSE)</f>
        <v>0</v>
      </c>
      <c r="K146">
        <f>VLOOKUP(A146,'2.8'!$B$23:$D$168,3,FALSE)</f>
        <v>1</v>
      </c>
      <c r="L146">
        <f>VLOOKUP(A146,'2.9'!$B$23:$F$168,5,FALSE)</f>
        <v>29</v>
      </c>
      <c r="M146">
        <f>VLOOKUP(A146,'2.10'!$B$23:$H$168,7,FALSE)</f>
        <v>25</v>
      </c>
      <c r="N146">
        <f>VLOOKUP(A146,'2.11'!$B$23:$H$168,7,FALSE)</f>
        <v>0</v>
      </c>
      <c r="O146">
        <f>VLOOKUP(A146,'2.12'!$B$23:$D$168,3,FALSE)</f>
        <v>18.100000000000001</v>
      </c>
      <c r="P146">
        <f>VLOOKUP(A146,'2.13'!B167:D312,3,FALSE)</f>
        <v>0</v>
      </c>
      <c r="Q146">
        <f>VLOOKUP(A146,'2.14'!$B$23:$J$144,9,FALSE)</f>
        <v>13.591958979505433</v>
      </c>
      <c r="R146">
        <f>VLOOKUP(A146,'2.15'!$B$23:$J$144,9,FALSE)</f>
        <v>53.328210998384897</v>
      </c>
      <c r="S146">
        <f>VLOOKUP(A146,'2.16'!$B$23:$J$144,9,FALSE)</f>
        <v>97.157104103617513</v>
      </c>
      <c r="T146">
        <f>VLOOKUP(A146,'2.17'!$B$23:$J$144,9,FALSE)</f>
        <v>2.2031267150675049</v>
      </c>
      <c r="U146">
        <f>VLOOKUP(A146,'2.18'!$B$23:$J$144,9,FALSE)</f>
        <v>11.484484029291393</v>
      </c>
      <c r="V146">
        <f>VLOOKUP(A146,'2.19'!$B$23:$J$144,9,FALSE)</f>
        <v>5.5352578677496744</v>
      </c>
      <c r="W146">
        <f>VLOOKUP(A146,'2.20'!$B$23:$J$144,9,FALSE)</f>
        <v>0.35281388675458264</v>
      </c>
      <c r="X146">
        <f t="shared" si="75"/>
        <v>0.17805957057850805</v>
      </c>
      <c r="Y146">
        <f t="shared" si="76"/>
        <v>4.4349545339259271E-2</v>
      </c>
      <c r="Z146">
        <f t="shared" si="77"/>
        <v>0.16198130965057547</v>
      </c>
      <c r="AA146">
        <f t="shared" si="78"/>
        <v>0</v>
      </c>
      <c r="AB146">
        <f t="shared" si="79"/>
        <v>0</v>
      </c>
      <c r="AC146">
        <f t="shared" si="80"/>
        <v>0</v>
      </c>
      <c r="AD146">
        <f t="shared" si="81"/>
        <v>0</v>
      </c>
      <c r="AE146">
        <f t="shared" si="82"/>
        <v>1</v>
      </c>
      <c r="AF146">
        <f t="shared" si="83"/>
        <v>0.3411764705882353</v>
      </c>
      <c r="AG146">
        <f t="shared" si="84"/>
        <v>0.45454545454545453</v>
      </c>
      <c r="AH146">
        <f t="shared" si="85"/>
        <v>0</v>
      </c>
      <c r="AI146">
        <f t="shared" si="86"/>
        <v>0.32437275985663089</v>
      </c>
      <c r="AJ146">
        <f t="shared" si="87"/>
        <v>0</v>
      </c>
      <c r="AK146">
        <f t="shared" si="88"/>
        <v>2.1493374235002603E-2</v>
      </c>
      <c r="AL146">
        <f t="shared" si="89"/>
        <v>0.66127559308746242</v>
      </c>
      <c r="AM146">
        <f t="shared" si="90"/>
        <v>0.9326740883995186</v>
      </c>
      <c r="AN146">
        <f t="shared" si="91"/>
        <v>1.7677358475417008E-2</v>
      </c>
      <c r="AO146">
        <f t="shared" si="92"/>
        <v>0.1128060526826863</v>
      </c>
      <c r="AP146">
        <f t="shared" si="93"/>
        <v>4.4275596101971154E-2</v>
      </c>
      <c r="AQ146">
        <f t="shared" si="94"/>
        <v>0.21883883025956993</v>
      </c>
      <c r="AR146">
        <f t="shared" si="95"/>
        <v>0.82194042942149192</v>
      </c>
      <c r="AS146">
        <f t="shared" si="95"/>
        <v>0.95565045466074072</v>
      </c>
      <c r="AT146">
        <f t="shared" si="95"/>
        <v>0.83801869034942456</v>
      </c>
      <c r="AU146">
        <f t="shared" si="96"/>
        <v>0.54545454545454541</v>
      </c>
      <c r="AV146">
        <f t="shared" si="97"/>
        <v>0.78116116974043004</v>
      </c>
      <c r="AW146">
        <f>(AR146*Weights_Adap!$B$2)+(AS146*Weights_Adap!$B$3)+(AT146*Weights_Adap!$B$4)+(AA146*Weights_Adap!$B$5)+(Adaptive!AB146*Weights_Adap!$B$6)+(AC146*Weights_Adap!$B$7)+(AD146*Weights_Adap!$B$8)+(AE146*Weights_Adap!$B$9)+(AF146*Weights_Adap!$B$10)+(AU146*Weights_Adap!$B$11)+(AH146*Weights_Adap!$B$12)+(AI146*Weights_Adap!$B$13)+(AJ146*Weights_Adap!$B$14)+(AK146*Weights_Adap!$B$15)+(AL146*Weights_Adap!$B$16)+(AM146*Weights_Adap!$B$17)+(AN146*Weights_Adap!$B$18)+(AO146*Weights_Adap!$B$19)+(AP146*Weights_Adap!$B$20)+(AV146*Weights_Adap!$B$21)</f>
        <v>0.35060035458334027</v>
      </c>
      <c r="AX146" s="52">
        <f t="shared" si="98"/>
        <v>0.32652945902963815</v>
      </c>
      <c r="AY146">
        <f>(AR146*Weights_Adap!$C$2)+(AS146*Weights_Adap!$C$3)+(AT146*Weights_Adap!$C$4)+(AA146*Weights_Adap!$C$5)+(Adaptive!AB146*Weights_Adap!$C$6)+(AC146*Weights_Adap!$C$7)+(AD146*Weights_Adap!$C$8)+(AE146*Weights_Adap!$C$9)+(AF146*Weights_Adap!$C$10)+(AU146*Weights_Adap!$C$11)+(AH146*Weights_Adap!$C$12)+(AI146*Weights_Adap!$C$13)+(AJ146*Weights_Adap!$C$14)+(AK146*Weights_Adap!$C$15)+(AL146*Weights_Adap!$C$16)+(AM146*Weights_Adap!$C$17)+(AN146*Weights_Adap!$C$18)+(AO146*Weights_Adap!$C$19)+(AP146*Weights_Adap!$C$20)+(AV146*Weights_Adap!$C$21)</f>
        <v>0.34788229642489665</v>
      </c>
      <c r="AZ146" s="52">
        <f t="shared" si="99"/>
        <v>0.30599308669700981</v>
      </c>
    </row>
    <row r="147" spans="1:52">
      <c r="A147" t="s">
        <v>118</v>
      </c>
      <c r="B147" t="s">
        <v>2185</v>
      </c>
      <c r="C147">
        <f>VLOOKUP(A147,'2.1'!$B$23:$J$144,9,FALSE)</f>
        <v>26.259484066767829</v>
      </c>
      <c r="D147">
        <f>VLOOKUP(A147,'2.2'!$B$23:$J$144,9,FALSE)</f>
        <v>0</v>
      </c>
      <c r="E147">
        <f>VLOOKUP(A147,'2.3'!$B$23:$J$144,9,FALSE)</f>
        <v>10.673368740515933</v>
      </c>
      <c r="F147">
        <f>VLOOKUP(A147,'2.4'!$B$23:$E$168,4,FALSE)</f>
        <v>0</v>
      </c>
      <c r="G147" s="111">
        <f t="shared" si="74"/>
        <v>0</v>
      </c>
      <c r="H147">
        <f>VLOOKUP(A147,'2.5'!$B$23:$D$168,3,FALSE)</f>
        <v>0</v>
      </c>
      <c r="I147">
        <f>VLOOKUP(A147,'2.6'!$B$23:$D$168,3,FALSE)</f>
        <v>0</v>
      </c>
      <c r="J147" s="111">
        <f>VLOOKUP(A147,'2.7'!$B$23:$D$168,3,FALSE)</f>
        <v>0</v>
      </c>
      <c r="K147">
        <f>VLOOKUP(A147,'2.8'!$B$23:$D$168,3,FALSE)</f>
        <v>1</v>
      </c>
      <c r="L147">
        <f>VLOOKUP(A147,'2.9'!$B$23:$F$168,5,FALSE)</f>
        <v>16</v>
      </c>
      <c r="M147">
        <f>VLOOKUP(A147,'2.10'!$B$23:$H$168,7,FALSE)</f>
        <v>25</v>
      </c>
      <c r="N147">
        <f>VLOOKUP(A147,'2.11'!$B$23:$H$168,7,FALSE)</f>
        <v>0</v>
      </c>
      <c r="O147">
        <f>VLOOKUP(A147,'2.12'!$B$23:$D$168,3,FALSE)</f>
        <v>12</v>
      </c>
      <c r="P147">
        <f>VLOOKUP(A147,'2.13'!B168:D313,3,FALSE)</f>
        <v>0</v>
      </c>
      <c r="Q147">
        <f>VLOOKUP(A147,'2.14'!$B$23:$J$144,9,FALSE)</f>
        <v>24.853945371775417</v>
      </c>
      <c r="R147">
        <f>VLOOKUP(A147,'2.15'!$B$23:$J$144,9,FALSE)</f>
        <v>42.515174506828529</v>
      </c>
      <c r="S147">
        <f>VLOOKUP(A147,'2.16'!$B$23:$J$144,9,FALSE)</f>
        <v>95.388846737481032</v>
      </c>
      <c r="T147">
        <f>VLOOKUP(A147,'2.17'!$B$23:$J$144,9,FALSE)</f>
        <v>2.6138088012139606</v>
      </c>
      <c r="U147">
        <f>VLOOKUP(A147,'2.18'!$B$23:$J$144,9,FALSE)</f>
        <v>10.673368740515933</v>
      </c>
      <c r="V147">
        <f>VLOOKUP(A147,'2.19'!$B$23:$J$144,9,FALSE)</f>
        <v>5.772003034901366</v>
      </c>
      <c r="W147">
        <f>VLOOKUP(A147,'2.20'!$B$23:$J$144,9,FALSE)</f>
        <v>0.42488619119878607</v>
      </c>
      <c r="X147">
        <f t="shared" si="75"/>
        <v>0.48182008642962121</v>
      </c>
      <c r="Y147">
        <f t="shared" si="76"/>
        <v>0</v>
      </c>
      <c r="Z147">
        <f t="shared" si="77"/>
        <v>0.14580792250859656</v>
      </c>
      <c r="AA147">
        <f t="shared" si="78"/>
        <v>0</v>
      </c>
      <c r="AB147">
        <f t="shared" si="79"/>
        <v>0</v>
      </c>
      <c r="AC147">
        <f t="shared" si="80"/>
        <v>0</v>
      </c>
      <c r="AD147">
        <f t="shared" si="81"/>
        <v>0</v>
      </c>
      <c r="AE147">
        <f t="shared" si="82"/>
        <v>1</v>
      </c>
      <c r="AF147">
        <f t="shared" si="83"/>
        <v>0.18823529411764706</v>
      </c>
      <c r="AG147">
        <f t="shared" si="84"/>
        <v>0.45454545454545453</v>
      </c>
      <c r="AH147">
        <f t="shared" si="85"/>
        <v>0</v>
      </c>
      <c r="AI147">
        <f t="shared" si="86"/>
        <v>0.21505376344086022</v>
      </c>
      <c r="AJ147">
        <f t="shared" si="87"/>
        <v>0</v>
      </c>
      <c r="AK147">
        <f t="shared" si="88"/>
        <v>0.14951463052105304</v>
      </c>
      <c r="AL147">
        <f t="shared" si="89"/>
        <v>0.50328428536821246</v>
      </c>
      <c r="AM147">
        <f t="shared" si="90"/>
        <v>0.84376807169538226</v>
      </c>
      <c r="AN147">
        <f t="shared" si="91"/>
        <v>2.2702156900211629E-2</v>
      </c>
      <c r="AO147">
        <f t="shared" si="92"/>
        <v>9.6985427171708508E-2</v>
      </c>
      <c r="AP147">
        <f t="shared" si="93"/>
        <v>4.7150991752606133E-2</v>
      </c>
      <c r="AQ147">
        <f t="shared" si="94"/>
        <v>0.30459639060907456</v>
      </c>
      <c r="AR147">
        <f t="shared" si="95"/>
        <v>0.51817991357037885</v>
      </c>
      <c r="AS147">
        <f t="shared" si="95"/>
        <v>1</v>
      </c>
      <c r="AT147">
        <f t="shared" si="95"/>
        <v>0.85419207749140347</v>
      </c>
      <c r="AU147">
        <f t="shared" si="96"/>
        <v>0.54545454545454541</v>
      </c>
      <c r="AV147">
        <f t="shared" si="97"/>
        <v>0.69540360939092549</v>
      </c>
      <c r="AW147">
        <f>(AR147*Weights_Adap!$B$2)+(AS147*Weights_Adap!$B$3)+(AT147*Weights_Adap!$B$4)+(AA147*Weights_Adap!$B$5)+(Adaptive!AB147*Weights_Adap!$B$6)+(AC147*Weights_Adap!$B$7)+(AD147*Weights_Adap!$B$8)+(AE147*Weights_Adap!$B$9)+(AF147*Weights_Adap!$B$10)+(AU147*Weights_Adap!$B$11)+(AH147*Weights_Adap!$B$12)+(AI147*Weights_Adap!$B$13)+(AJ147*Weights_Adap!$B$14)+(AK147*Weights_Adap!$B$15)+(AL147*Weights_Adap!$B$16)+(AM147*Weights_Adap!$B$17)+(AN147*Weights_Adap!$B$18)+(AO147*Weights_Adap!$B$19)+(AP147*Weights_Adap!$B$20)+(AV147*Weights_Adap!$B$21)</f>
        <v>0.31404537503864227</v>
      </c>
      <c r="AX147" s="52">
        <f t="shared" si="98"/>
        <v>0.22690629813673613</v>
      </c>
      <c r="AY147">
        <f>(AR147*Weights_Adap!$C$2)+(AS147*Weights_Adap!$C$3)+(AT147*Weights_Adap!$C$4)+(AA147*Weights_Adap!$C$5)+(Adaptive!AB147*Weights_Adap!$C$6)+(AC147*Weights_Adap!$C$7)+(AD147*Weights_Adap!$C$8)+(AE147*Weights_Adap!$C$9)+(AF147*Weights_Adap!$C$10)+(AU147*Weights_Adap!$C$11)+(AH147*Weights_Adap!$C$12)+(AI147*Weights_Adap!$C$13)+(AJ147*Weights_Adap!$C$14)+(AK147*Weights_Adap!$C$15)+(AL147*Weights_Adap!$C$16)+(AM147*Weights_Adap!$C$17)+(AN147*Weights_Adap!$C$18)+(AO147*Weights_Adap!$C$19)+(AP147*Weights_Adap!$C$20)+(AV147*Weights_Adap!$C$21)</f>
        <v>0.31120724758224988</v>
      </c>
      <c r="AZ147" s="52">
        <f t="shared" si="99"/>
        <v>0.21685464469002225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24"/>
  <sheetViews>
    <sheetView workbookViewId="0">
      <selection activeCell="D31" sqref="D31"/>
    </sheetView>
  </sheetViews>
  <sheetFormatPr baseColWidth="10" defaultRowHeight="14" x14ac:dyDescent="0"/>
  <cols>
    <col min="3" max="3" width="14.6640625" bestFit="1" customWidth="1"/>
  </cols>
  <sheetData>
    <row r="1" spans="1:3">
      <c r="A1" t="s">
        <v>1</v>
      </c>
      <c r="B1" t="s">
        <v>2385</v>
      </c>
      <c r="C1" t="s">
        <v>2386</v>
      </c>
    </row>
    <row r="2" spans="1:3">
      <c r="A2">
        <v>2.1</v>
      </c>
      <c r="B2" s="52">
        <v>6.4748201438848921E-2</v>
      </c>
      <c r="C2" s="52">
        <v>7.2580645161290328E-2</v>
      </c>
    </row>
    <row r="3" spans="1:3">
      <c r="A3">
        <v>2.2000000000000002</v>
      </c>
      <c r="B3" s="52">
        <v>6.4748201438848921E-2</v>
      </c>
      <c r="C3" s="52">
        <v>7.2580645161290328E-2</v>
      </c>
    </row>
    <row r="4" spans="1:3">
      <c r="A4">
        <v>2.2999999999999998</v>
      </c>
      <c r="B4" s="52">
        <v>6.4748201438848921E-2</v>
      </c>
      <c r="C4" s="52">
        <v>7.2580645161290328E-2</v>
      </c>
    </row>
    <row r="5" spans="1:3">
      <c r="A5">
        <v>2.4</v>
      </c>
      <c r="B5" s="52">
        <v>6.4748201438848921E-2</v>
      </c>
      <c r="C5" s="52">
        <v>7.2580645161290328E-2</v>
      </c>
    </row>
    <row r="6" spans="1:3">
      <c r="A6">
        <v>2.5</v>
      </c>
      <c r="B6" s="52">
        <v>6.4748201438848921E-2</v>
      </c>
      <c r="C6" s="52">
        <v>7.2580645161290328E-2</v>
      </c>
    </row>
    <row r="7" spans="1:3">
      <c r="A7">
        <v>2.6</v>
      </c>
      <c r="B7" s="52">
        <v>6.4748201438848921E-2</v>
      </c>
      <c r="C7" s="52">
        <v>7.2580645161290328E-2</v>
      </c>
    </row>
    <row r="8" spans="1:3">
      <c r="A8">
        <v>2.7</v>
      </c>
      <c r="B8" s="52">
        <v>0</v>
      </c>
      <c r="C8" s="52"/>
    </row>
    <row r="9" spans="1:3">
      <c r="A9">
        <v>2.8</v>
      </c>
      <c r="B9" s="52">
        <v>0</v>
      </c>
      <c r="C9" s="52"/>
    </row>
    <row r="10" spans="1:3">
      <c r="A10">
        <v>2.9</v>
      </c>
      <c r="B10" s="52">
        <v>6.4748201438848921E-2</v>
      </c>
      <c r="C10" s="52">
        <v>7.2580645161290328E-2</v>
      </c>
    </row>
    <row r="11" spans="1:3">
      <c r="A11">
        <v>2.1</v>
      </c>
      <c r="B11" s="52">
        <v>6.4748201438848921E-2</v>
      </c>
      <c r="C11" s="52">
        <v>7.2580645161290328E-2</v>
      </c>
    </row>
    <row r="12" spans="1:3">
      <c r="A12">
        <v>2.11</v>
      </c>
      <c r="B12" s="52">
        <v>6.4748201438848921E-2</v>
      </c>
      <c r="C12" s="52">
        <v>7.2580645161290328E-2</v>
      </c>
    </row>
    <row r="13" spans="1:3">
      <c r="A13">
        <v>2.12</v>
      </c>
      <c r="B13" s="52">
        <v>4.3165467625899283E-2</v>
      </c>
      <c r="C13" s="52">
        <v>4.8387096774193554E-2</v>
      </c>
    </row>
    <row r="14" spans="1:3">
      <c r="A14">
        <v>2.13</v>
      </c>
      <c r="B14" s="52">
        <v>6.4748201438848921E-2</v>
      </c>
      <c r="C14" s="52"/>
    </row>
    <row r="15" spans="1:3">
      <c r="A15">
        <v>2.14</v>
      </c>
      <c r="B15" s="52">
        <v>6.4748201438848921E-2</v>
      </c>
      <c r="C15" s="52">
        <v>7.2580645161290328E-2</v>
      </c>
    </row>
    <row r="16" spans="1:3" s="51" customFormat="1">
      <c r="A16" s="51">
        <v>2.15</v>
      </c>
      <c r="B16" s="205">
        <v>4.3165467625899283E-2</v>
      </c>
      <c r="C16" s="205">
        <v>4.8387096774193554E-2</v>
      </c>
    </row>
    <row r="17" spans="1:3" s="51" customFormat="1">
      <c r="A17" s="51">
        <v>2.16</v>
      </c>
      <c r="B17" s="205">
        <v>4.3165467625899283E-2</v>
      </c>
      <c r="C17" s="205"/>
    </row>
    <row r="18" spans="1:3" s="51" customFormat="1">
      <c r="A18" s="51">
        <v>2.17</v>
      </c>
      <c r="B18" s="205">
        <v>4.3165467625899283E-2</v>
      </c>
      <c r="C18" s="205">
        <v>4.8387096774193554E-2</v>
      </c>
    </row>
    <row r="19" spans="1:3" s="51" customFormat="1">
      <c r="A19" s="51">
        <v>2.1800000000000002</v>
      </c>
      <c r="B19" s="205">
        <v>2.8776978417266189E-2</v>
      </c>
      <c r="C19" s="205">
        <v>3.2258064516129031E-2</v>
      </c>
    </row>
    <row r="20" spans="1:3" s="51" customFormat="1">
      <c r="A20" s="51">
        <v>2.19</v>
      </c>
      <c r="B20" s="205">
        <v>4.3165467625899283E-2</v>
      </c>
      <c r="C20" s="205">
        <v>4.8387096774193554E-2</v>
      </c>
    </row>
    <row r="21" spans="1:3" s="51" customFormat="1">
      <c r="A21" s="51">
        <v>2.2000000000000002</v>
      </c>
      <c r="B21" s="205">
        <v>4.3165467625899283E-2</v>
      </c>
      <c r="C21" s="205">
        <v>4.8387096774193554E-2</v>
      </c>
    </row>
    <row r="22" spans="1:3" s="51" customFormat="1">
      <c r="A22" s="51" t="s">
        <v>2049</v>
      </c>
      <c r="B22" s="206">
        <f>SUM(B2:B21)</f>
        <v>0.99999999999999989</v>
      </c>
    </row>
    <row r="23" spans="1:3" s="51" customFormat="1"/>
    <row r="24" spans="1:3" s="51" customFormat="1"/>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zoomScale="85" zoomScaleNormal="85" zoomScalePageLayoutView="85" workbookViewId="0">
      <pane xSplit="2" ySplit="22" topLeftCell="C131" activePane="bottomRight" state="frozen"/>
      <selection activeCell="J31" sqref="J31"/>
      <selection pane="topRight" activeCell="J31" sqref="J31"/>
      <selection pane="bottomLeft" activeCell="J31" sqref="J31"/>
      <selection pane="bottomRight" activeCell="L4" sqref="L4"/>
    </sheetView>
  </sheetViews>
  <sheetFormatPr baseColWidth="10" defaultColWidth="11.5" defaultRowHeight="14" outlineLevelRow="1" x14ac:dyDescent="0"/>
  <cols>
    <col min="2" max="2" width="19.5" customWidth="1"/>
    <col min="3" max="3" width="6.1640625" customWidth="1"/>
    <col min="13" max="13" width="9.33203125" customWidth="1"/>
  </cols>
  <sheetData>
    <row r="1" spans="2:19" ht="7.25" customHeight="1"/>
    <row r="2" spans="2:19" ht="34.25" customHeight="1">
      <c r="B2" s="16" t="s">
        <v>16</v>
      </c>
      <c r="C2" s="170" t="s">
        <v>1928</v>
      </c>
      <c r="D2" s="170"/>
      <c r="E2" s="170"/>
      <c r="F2" s="170"/>
      <c r="G2" s="170"/>
      <c r="H2" s="170"/>
      <c r="I2" s="170"/>
      <c r="J2" s="170"/>
      <c r="K2" s="170"/>
      <c r="L2" s="170"/>
      <c r="N2" s="78" t="s">
        <v>2018</v>
      </c>
    </row>
    <row r="3" spans="2:19">
      <c r="B3" s="16" t="s">
        <v>17</v>
      </c>
      <c r="C3" s="171" t="s">
        <v>204</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2020</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15</v>
      </c>
      <c r="O5" s="84">
        <v>71.428571428571431</v>
      </c>
      <c r="P5" s="91">
        <v>2</v>
      </c>
      <c r="Q5" s="84">
        <v>9.5238095238095237</v>
      </c>
      <c r="R5" s="91">
        <v>4</v>
      </c>
      <c r="S5" s="84">
        <v>19.047619047619047</v>
      </c>
    </row>
    <row r="6" spans="2:19" ht="84" customHeight="1">
      <c r="B6" s="16" t="s">
        <v>18</v>
      </c>
      <c r="C6" s="172" t="s">
        <v>1937</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C23" s="20"/>
      <c r="J23" s="43">
        <v>22.597057847583233</v>
      </c>
    </row>
    <row r="24" spans="1:80">
      <c r="A24">
        <v>2</v>
      </c>
      <c r="B24" s="20" t="s">
        <v>71</v>
      </c>
      <c r="C24" s="20"/>
      <c r="J24" s="43">
        <v>39.244826334261163</v>
      </c>
    </row>
    <row r="25" spans="1:80">
      <c r="A25">
        <v>3</v>
      </c>
      <c r="B25" s="20" t="s">
        <v>142</v>
      </c>
      <c r="C25" s="20"/>
      <c r="J25" s="43">
        <v>23.704352637403172</v>
      </c>
    </row>
    <row r="26" spans="1:80">
      <c r="A26">
        <v>4</v>
      </c>
      <c r="B26" s="20" t="s">
        <v>119</v>
      </c>
      <c r="C26" s="20"/>
      <c r="J26" s="43">
        <v>23.126676473133166</v>
      </c>
    </row>
    <row r="27" spans="1:80">
      <c r="A27">
        <v>5</v>
      </c>
      <c r="B27" s="20" t="s">
        <v>88</v>
      </c>
      <c r="C27" s="20"/>
      <c r="J27" s="43">
        <v>21.408158891190972</v>
      </c>
    </row>
    <row r="28" spans="1:80">
      <c r="A28">
        <v>6</v>
      </c>
      <c r="B28" s="20" t="s">
        <v>112</v>
      </c>
      <c r="C28" s="20"/>
      <c r="J28" s="43">
        <v>14.247936016511867</v>
      </c>
    </row>
    <row r="29" spans="1:80">
      <c r="A29">
        <v>7</v>
      </c>
      <c r="B29" s="20" t="s">
        <v>89</v>
      </c>
      <c r="C29" s="20"/>
      <c r="J29" s="43">
        <v>25.867645229506159</v>
      </c>
    </row>
    <row r="30" spans="1:80">
      <c r="A30">
        <v>8</v>
      </c>
      <c r="B30" s="20" t="s">
        <v>102</v>
      </c>
      <c r="C30" s="20"/>
      <c r="J30" s="43">
        <v>27.495225102319239</v>
      </c>
    </row>
    <row r="31" spans="1:80">
      <c r="A31">
        <v>9</v>
      </c>
      <c r="B31" s="20" t="s">
        <v>32</v>
      </c>
      <c r="C31" s="20"/>
      <c r="J31" s="43">
        <v>22.010611561016479</v>
      </c>
    </row>
    <row r="32" spans="1:80">
      <c r="A32">
        <v>10</v>
      </c>
      <c r="B32" s="20" t="s">
        <v>33</v>
      </c>
      <c r="C32" s="20"/>
      <c r="J32" s="43">
        <v>25.721729285875046</v>
      </c>
    </row>
    <row r="33" spans="1:10">
      <c r="A33">
        <v>11</v>
      </c>
      <c r="B33" s="20" t="s">
        <v>103</v>
      </c>
      <c r="C33" s="20"/>
      <c r="J33" s="43">
        <v>17.333548456491339</v>
      </c>
    </row>
    <row r="34" spans="1:10">
      <c r="A34">
        <v>12</v>
      </c>
      <c r="B34" s="20" t="s">
        <v>109</v>
      </c>
      <c r="C34" s="20"/>
      <c r="J34" s="43">
        <v>14.185301780286583</v>
      </c>
    </row>
    <row r="35" spans="1:10">
      <c r="A35">
        <v>13</v>
      </c>
      <c r="B35" s="20" t="s">
        <v>72</v>
      </c>
      <c r="C35" s="20"/>
      <c r="J35" s="43">
        <v>20.190951939733313</v>
      </c>
    </row>
    <row r="36" spans="1:10">
      <c r="A36">
        <v>14</v>
      </c>
      <c r="B36" s="20" t="s">
        <v>140</v>
      </c>
      <c r="C36" s="20"/>
      <c r="J36" s="43">
        <v>15.566795118818241</v>
      </c>
    </row>
    <row r="37" spans="1:10">
      <c r="A37">
        <v>15</v>
      </c>
      <c r="B37" s="20" t="s">
        <v>113</v>
      </c>
      <c r="C37" s="20"/>
      <c r="J37" s="43">
        <v>27.276072490877311</v>
      </c>
    </row>
    <row r="38" spans="1:10">
      <c r="A38">
        <v>16</v>
      </c>
      <c r="B38" s="20" t="s">
        <v>110</v>
      </c>
      <c r="C38" s="20"/>
      <c r="J38" s="43">
        <v>21.035287656185638</v>
      </c>
    </row>
    <row r="39" spans="1:10">
      <c r="A39">
        <v>17</v>
      </c>
      <c r="B39" s="20" t="s">
        <v>129</v>
      </c>
      <c r="C39" s="20"/>
      <c r="J39" s="43">
        <v>31.758331391284084</v>
      </c>
    </row>
    <row r="40" spans="1:10">
      <c r="A40">
        <v>18</v>
      </c>
      <c r="B40" s="20" t="s">
        <v>90</v>
      </c>
      <c r="C40" s="20"/>
      <c r="J40" s="43">
        <v>14.960582535957151</v>
      </c>
    </row>
    <row r="41" spans="1:10">
      <c r="A41">
        <v>19</v>
      </c>
      <c r="B41" s="20" t="s">
        <v>120</v>
      </c>
      <c r="C41" s="20"/>
      <c r="J41" s="43">
        <v>19.436105715462947</v>
      </c>
    </row>
    <row r="42" spans="1:10">
      <c r="A42">
        <v>20</v>
      </c>
      <c r="B42" s="20" t="s">
        <v>104</v>
      </c>
      <c r="C42" s="20"/>
      <c r="J42" s="43">
        <v>24.437552078511249</v>
      </c>
    </row>
    <row r="43" spans="1:10">
      <c r="A43">
        <v>21</v>
      </c>
      <c r="B43" s="20" t="s">
        <v>34</v>
      </c>
      <c r="C43" s="20"/>
      <c r="J43" s="43">
        <v>18.580552950109428</v>
      </c>
    </row>
    <row r="44" spans="1:10">
      <c r="A44">
        <v>22</v>
      </c>
      <c r="B44" s="20" t="s">
        <v>148</v>
      </c>
      <c r="C44" s="20"/>
      <c r="J44" s="43">
        <v>25.804036819341242</v>
      </c>
    </row>
    <row r="45" spans="1:10">
      <c r="A45">
        <v>23</v>
      </c>
      <c r="B45" s="20" t="s">
        <v>35</v>
      </c>
      <c r="C45" s="20"/>
      <c r="J45" s="43">
        <v>22.857699046135878</v>
      </c>
    </row>
    <row r="46" spans="1:10">
      <c r="A46">
        <v>24</v>
      </c>
      <c r="B46" s="20" t="s">
        <v>73</v>
      </c>
      <c r="C46" s="20"/>
      <c r="J46" s="43">
        <v>22.564807238030539</v>
      </c>
    </row>
    <row r="47" spans="1:10">
      <c r="A47">
        <v>25</v>
      </c>
      <c r="B47" s="20" t="s">
        <v>91</v>
      </c>
      <c r="C47" s="20"/>
      <c r="J47" s="43">
        <v>16.680943149542401</v>
      </c>
    </row>
    <row r="48" spans="1:10">
      <c r="A48">
        <v>26</v>
      </c>
      <c r="B48" s="20" t="s">
        <v>130</v>
      </c>
      <c r="C48" s="20"/>
      <c r="J48" s="43">
        <v>30.214964480118091</v>
      </c>
    </row>
    <row r="49" spans="1:10">
      <c r="A49">
        <v>27</v>
      </c>
      <c r="B49" s="20" t="s">
        <v>149</v>
      </c>
      <c r="C49" s="20"/>
      <c r="J49" s="43">
        <v>17.112814544287033</v>
      </c>
    </row>
    <row r="50" spans="1:10">
      <c r="A50">
        <v>28</v>
      </c>
      <c r="B50" s="20" t="s">
        <v>121</v>
      </c>
      <c r="C50" s="20"/>
      <c r="J50" s="43">
        <v>19.228472471037861</v>
      </c>
    </row>
    <row r="51" spans="1:10">
      <c r="A51">
        <v>29</v>
      </c>
      <c r="B51" s="20" t="s">
        <v>114</v>
      </c>
      <c r="C51" s="20"/>
      <c r="J51" s="43">
        <v>18.467622019967646</v>
      </c>
    </row>
    <row r="52" spans="1:10">
      <c r="A52">
        <v>30</v>
      </c>
      <c r="B52" s="20" t="s">
        <v>105</v>
      </c>
      <c r="C52" s="20"/>
      <c r="J52" s="43">
        <v>22.152930743484852</v>
      </c>
    </row>
    <row r="53" spans="1:10">
      <c r="A53">
        <v>31</v>
      </c>
      <c r="B53" s="20" t="s">
        <v>122</v>
      </c>
      <c r="C53" s="20"/>
      <c r="J53" s="43">
        <v>26.804767309875142</v>
      </c>
    </row>
    <row r="54" spans="1:10">
      <c r="A54">
        <v>32</v>
      </c>
      <c r="B54" s="20" t="s">
        <v>36</v>
      </c>
      <c r="C54" s="20"/>
      <c r="J54" s="43">
        <v>29.624285276239604</v>
      </c>
    </row>
    <row r="55" spans="1:10">
      <c r="A55">
        <v>33</v>
      </c>
      <c r="B55" s="20" t="s">
        <v>37</v>
      </c>
      <c r="C55" s="20"/>
      <c r="J55" s="43">
        <v>21.874177625020934</v>
      </c>
    </row>
    <row r="56" spans="1:10">
      <c r="A56">
        <v>34</v>
      </c>
      <c r="B56" s="20" t="s">
        <v>92</v>
      </c>
      <c r="C56" s="20"/>
      <c r="J56" s="43">
        <v>24.008590095910602</v>
      </c>
    </row>
    <row r="57" spans="1:10">
      <c r="A57">
        <v>35</v>
      </c>
      <c r="B57" s="20" t="s">
        <v>38</v>
      </c>
      <c r="C57" s="20"/>
      <c r="J57" s="43">
        <v>23.015067530642515</v>
      </c>
    </row>
    <row r="58" spans="1:10">
      <c r="A58">
        <v>36</v>
      </c>
      <c r="B58" s="20" t="s">
        <v>93</v>
      </c>
      <c r="C58" s="20"/>
      <c r="J58" s="43">
        <v>22.810781023980791</v>
      </c>
    </row>
    <row r="59" spans="1:10">
      <c r="A59">
        <v>37</v>
      </c>
      <c r="B59" s="20" t="s">
        <v>1068</v>
      </c>
      <c r="C59" s="20"/>
      <c r="J59" s="43">
        <v>23.327132253839292</v>
      </c>
    </row>
    <row r="60" spans="1:10">
      <c r="A60">
        <v>38</v>
      </c>
      <c r="B60" s="20" t="s">
        <v>94</v>
      </c>
      <c r="C60" s="20"/>
      <c r="J60" s="43">
        <v>24.573367144129943</v>
      </c>
    </row>
    <row r="61" spans="1:10">
      <c r="A61">
        <v>39</v>
      </c>
      <c r="B61" s="20" t="s">
        <v>40</v>
      </c>
      <c r="C61" s="20"/>
      <c r="J61" s="43">
        <v>26.319145236393144</v>
      </c>
    </row>
    <row r="62" spans="1:10">
      <c r="A62">
        <v>40</v>
      </c>
      <c r="B62" s="20" t="s">
        <v>41</v>
      </c>
      <c r="C62" s="20"/>
      <c r="J62" s="43">
        <v>27.446018893387315</v>
      </c>
    </row>
    <row r="63" spans="1:10">
      <c r="A63">
        <v>41</v>
      </c>
      <c r="B63" s="20" t="s">
        <v>85</v>
      </c>
      <c r="C63" s="20"/>
      <c r="J63" s="43">
        <v>22.814757481940145</v>
      </c>
    </row>
    <row r="64" spans="1:10">
      <c r="A64">
        <v>42</v>
      </c>
      <c r="B64" s="20" t="s">
        <v>144</v>
      </c>
      <c r="C64" s="20"/>
      <c r="J64" s="43">
        <v>20.84592145015106</v>
      </c>
    </row>
    <row r="65" spans="1:10">
      <c r="A65">
        <v>43</v>
      </c>
      <c r="B65" s="20" t="s">
        <v>145</v>
      </c>
      <c r="C65" s="20"/>
      <c r="J65" s="43">
        <v>17.732507759449199</v>
      </c>
    </row>
    <row r="66" spans="1:10">
      <c r="A66">
        <v>44</v>
      </c>
      <c r="B66" s="20" t="s">
        <v>42</v>
      </c>
      <c r="C66" s="20"/>
      <c r="J66" s="43">
        <v>22.693478369342849</v>
      </c>
    </row>
    <row r="67" spans="1:10">
      <c r="A67">
        <v>45</v>
      </c>
      <c r="B67" s="20" t="s">
        <v>95</v>
      </c>
      <c r="C67" s="20"/>
      <c r="J67" s="43">
        <v>17.579908675799086</v>
      </c>
    </row>
    <row r="68" spans="1:10">
      <c r="A68">
        <v>46</v>
      </c>
      <c r="B68" s="20" t="s">
        <v>131</v>
      </c>
      <c r="C68" s="20"/>
      <c r="J68" s="43">
        <v>32.34875015094795</v>
      </c>
    </row>
    <row r="69" spans="1:10">
      <c r="A69">
        <v>47</v>
      </c>
      <c r="B69" s="20" t="s">
        <v>43</v>
      </c>
      <c r="C69" s="20"/>
      <c r="J69" s="43">
        <v>30.322920034941582</v>
      </c>
    </row>
    <row r="70" spans="1:10">
      <c r="A70">
        <v>48</v>
      </c>
      <c r="B70" s="20" t="s">
        <v>44</v>
      </c>
      <c r="C70" s="20"/>
      <c r="J70" s="43">
        <v>20.78450208133205</v>
      </c>
    </row>
    <row r="71" spans="1:10">
      <c r="A71">
        <v>49</v>
      </c>
      <c r="B71" s="20" t="s">
        <v>77</v>
      </c>
      <c r="C71" s="20"/>
      <c r="J71" s="43">
        <v>21.30228062090438</v>
      </c>
    </row>
    <row r="72" spans="1:10">
      <c r="A72">
        <v>50</v>
      </c>
      <c r="B72" s="20" t="s">
        <v>86</v>
      </c>
      <c r="C72" s="20"/>
      <c r="J72" s="43">
        <v>23.497930640787786</v>
      </c>
    </row>
    <row r="73" spans="1:10">
      <c r="A73">
        <v>51</v>
      </c>
      <c r="B73" s="20" t="s">
        <v>45</v>
      </c>
      <c r="C73" s="20"/>
      <c r="J73" s="43">
        <v>17.338109415705247</v>
      </c>
    </row>
    <row r="74" spans="1:10">
      <c r="A74">
        <v>52</v>
      </c>
      <c r="B74" s="20" t="s">
        <v>46</v>
      </c>
      <c r="C74" s="20"/>
      <c r="J74" s="43">
        <v>20.074458775088591</v>
      </c>
    </row>
    <row r="75" spans="1:10">
      <c r="A75">
        <v>53</v>
      </c>
      <c r="B75" s="20" t="s">
        <v>74</v>
      </c>
      <c r="C75" s="20"/>
      <c r="J75" s="43">
        <v>29.296773354150403</v>
      </c>
    </row>
    <row r="76" spans="1:10">
      <c r="A76">
        <v>54</v>
      </c>
      <c r="B76" s="20" t="s">
        <v>78</v>
      </c>
      <c r="C76" s="20"/>
      <c r="J76" s="43">
        <v>26.704141544456441</v>
      </c>
    </row>
    <row r="77" spans="1:10">
      <c r="A77">
        <v>55</v>
      </c>
      <c r="B77" s="20" t="s">
        <v>47</v>
      </c>
      <c r="C77" s="20"/>
      <c r="J77" s="43">
        <v>18.433089388395192</v>
      </c>
    </row>
    <row r="78" spans="1:10">
      <c r="A78">
        <v>56</v>
      </c>
      <c r="B78" s="20" t="s">
        <v>48</v>
      </c>
      <c r="C78" s="20"/>
      <c r="J78" s="43">
        <v>26.565715965892384</v>
      </c>
    </row>
    <row r="79" spans="1:10">
      <c r="A79">
        <v>57</v>
      </c>
      <c r="B79" s="20" t="s">
        <v>133</v>
      </c>
      <c r="C79" s="20"/>
      <c r="J79" s="43">
        <v>17.319302601139764</v>
      </c>
    </row>
    <row r="80" spans="1:10">
      <c r="A80">
        <v>58</v>
      </c>
      <c r="B80" s="20" t="s">
        <v>96</v>
      </c>
      <c r="C80" s="20"/>
      <c r="J80" s="43">
        <v>21.022456516559448</v>
      </c>
    </row>
    <row r="81" spans="1:10">
      <c r="A81">
        <v>59</v>
      </c>
      <c r="B81" s="20" t="s">
        <v>123</v>
      </c>
      <c r="C81" s="20"/>
      <c r="J81" s="43">
        <v>22.388345792601111</v>
      </c>
    </row>
    <row r="82" spans="1:10">
      <c r="A82">
        <v>60</v>
      </c>
      <c r="B82" s="20" t="s">
        <v>49</v>
      </c>
      <c r="C82" s="20"/>
      <c r="J82" s="43">
        <v>22.07942423852975</v>
      </c>
    </row>
    <row r="83" spans="1:10">
      <c r="A83">
        <v>61</v>
      </c>
      <c r="B83" s="20" t="s">
        <v>50</v>
      </c>
      <c r="C83" s="20"/>
      <c r="J83" s="43">
        <v>25.460362243998286</v>
      </c>
    </row>
    <row r="84" spans="1:10">
      <c r="A84">
        <v>62</v>
      </c>
      <c r="B84" s="20" t="s">
        <v>97</v>
      </c>
      <c r="C84" s="20"/>
      <c r="J84" s="43">
        <v>19.166859370354462</v>
      </c>
    </row>
    <row r="85" spans="1:10">
      <c r="A85">
        <v>63</v>
      </c>
      <c r="B85" s="20" t="s">
        <v>134</v>
      </c>
      <c r="C85" s="20"/>
      <c r="J85" s="43">
        <v>23.276661514683152</v>
      </c>
    </row>
    <row r="86" spans="1:10">
      <c r="A86">
        <v>64</v>
      </c>
      <c r="B86" s="20" t="s">
        <v>51</v>
      </c>
      <c r="C86" s="20"/>
      <c r="J86" s="43">
        <v>23.238226194568583</v>
      </c>
    </row>
    <row r="87" spans="1:10">
      <c r="A87">
        <v>65</v>
      </c>
      <c r="B87" s="20" t="s">
        <v>52</v>
      </c>
      <c r="C87" s="20"/>
      <c r="J87" s="43">
        <v>22.78639442426622</v>
      </c>
    </row>
    <row r="88" spans="1:10">
      <c r="A88">
        <v>66</v>
      </c>
      <c r="B88" s="20" t="s">
        <v>135</v>
      </c>
      <c r="C88" s="20"/>
      <c r="J88" s="43">
        <v>16.327901898202587</v>
      </c>
    </row>
    <row r="89" spans="1:10">
      <c r="A89">
        <v>67</v>
      </c>
      <c r="B89" s="20" t="s">
        <v>124</v>
      </c>
      <c r="C89" s="20"/>
      <c r="J89" s="43">
        <v>20.026422295384485</v>
      </c>
    </row>
    <row r="90" spans="1:10">
      <c r="A90">
        <v>68</v>
      </c>
      <c r="B90" s="20" t="s">
        <v>115</v>
      </c>
      <c r="C90" s="20"/>
      <c r="J90" s="43">
        <v>19.479697545051796</v>
      </c>
    </row>
    <row r="91" spans="1:10">
      <c r="A91">
        <v>69</v>
      </c>
      <c r="B91" s="20" t="s">
        <v>79</v>
      </c>
      <c r="C91" s="20"/>
      <c r="J91" s="43">
        <v>22.511045011154369</v>
      </c>
    </row>
    <row r="92" spans="1:10">
      <c r="A92">
        <v>70</v>
      </c>
      <c r="B92" s="20" t="s">
        <v>150</v>
      </c>
      <c r="C92" s="20"/>
      <c r="J92" s="43">
        <v>29.92995436705414</v>
      </c>
    </row>
    <row r="93" spans="1:10">
      <c r="A93">
        <v>71</v>
      </c>
      <c r="B93" s="20" t="s">
        <v>116</v>
      </c>
      <c r="C93" s="20"/>
      <c r="J93" s="43">
        <v>26.67467598660259</v>
      </c>
    </row>
    <row r="94" spans="1:10">
      <c r="A94">
        <v>72</v>
      </c>
      <c r="B94" s="20" t="s">
        <v>53</v>
      </c>
      <c r="C94" s="20"/>
      <c r="J94" s="43">
        <v>24.365556366904453</v>
      </c>
    </row>
    <row r="95" spans="1:10">
      <c r="A95">
        <v>73</v>
      </c>
      <c r="B95" s="20" t="s">
        <v>125</v>
      </c>
      <c r="C95" s="20"/>
      <c r="J95" s="43">
        <v>23.012241033386687</v>
      </c>
    </row>
    <row r="96" spans="1:10">
      <c r="A96">
        <v>74</v>
      </c>
      <c r="B96" s="20" t="s">
        <v>54</v>
      </c>
      <c r="C96" s="20"/>
      <c r="J96" s="43">
        <v>29.218032677812733</v>
      </c>
    </row>
    <row r="97" spans="1:10">
      <c r="A97">
        <v>75</v>
      </c>
      <c r="B97" s="20" t="s">
        <v>136</v>
      </c>
      <c r="C97" s="20"/>
      <c r="J97" s="43">
        <v>29.064175019837091</v>
      </c>
    </row>
    <row r="98" spans="1:10">
      <c r="A98">
        <v>76</v>
      </c>
      <c r="B98" s="20" t="s">
        <v>111</v>
      </c>
      <c r="C98" s="20"/>
      <c r="J98" s="43">
        <v>24.254473161033797</v>
      </c>
    </row>
    <row r="99" spans="1:10">
      <c r="A99">
        <v>77</v>
      </c>
      <c r="B99" s="20" t="s">
        <v>98</v>
      </c>
      <c r="C99" s="20"/>
      <c r="J99" s="43">
        <v>18.928951870622036</v>
      </c>
    </row>
    <row r="100" spans="1:10">
      <c r="A100">
        <v>78</v>
      </c>
      <c r="B100" s="20" t="s">
        <v>108</v>
      </c>
      <c r="C100" s="20"/>
      <c r="J100" s="43">
        <v>24.153617115130128</v>
      </c>
    </row>
    <row r="101" spans="1:10">
      <c r="A101">
        <v>79</v>
      </c>
      <c r="B101" s="20" t="s">
        <v>55</v>
      </c>
      <c r="C101" s="20"/>
      <c r="J101" s="43">
        <v>29.83018518027923</v>
      </c>
    </row>
    <row r="102" spans="1:10">
      <c r="A102">
        <v>80</v>
      </c>
      <c r="B102" s="20" t="s">
        <v>56</v>
      </c>
      <c r="C102" s="20"/>
      <c r="J102" s="43">
        <v>22.494600431965441</v>
      </c>
    </row>
    <row r="103" spans="1:10">
      <c r="A103">
        <v>81</v>
      </c>
      <c r="B103" s="20" t="s">
        <v>80</v>
      </c>
      <c r="C103" s="20"/>
      <c r="J103" s="43">
        <v>21.442206838682608</v>
      </c>
    </row>
    <row r="104" spans="1:10">
      <c r="A104">
        <v>82</v>
      </c>
      <c r="B104" s="20" t="s">
        <v>57</v>
      </c>
      <c r="C104" s="20"/>
      <c r="J104" s="43">
        <v>23.733856555942445</v>
      </c>
    </row>
    <row r="105" spans="1:10">
      <c r="A105">
        <v>83</v>
      </c>
      <c r="B105" s="20" t="s">
        <v>58</v>
      </c>
      <c r="C105" s="20"/>
      <c r="J105" s="43">
        <v>25.814031851878127</v>
      </c>
    </row>
    <row r="106" spans="1:10">
      <c r="A106">
        <v>84</v>
      </c>
      <c r="B106" s="20" t="s">
        <v>137</v>
      </c>
      <c r="C106" s="20"/>
      <c r="J106" s="43">
        <v>22.459798994974875</v>
      </c>
    </row>
    <row r="107" spans="1:10">
      <c r="A107">
        <v>85</v>
      </c>
      <c r="B107" s="20" t="s">
        <v>99</v>
      </c>
      <c r="C107" s="20"/>
      <c r="J107" s="43">
        <v>28.751647524006778</v>
      </c>
    </row>
    <row r="108" spans="1:10">
      <c r="A108">
        <v>86</v>
      </c>
      <c r="B108" s="20" t="s">
        <v>59</v>
      </c>
      <c r="C108" s="20"/>
      <c r="J108" s="43">
        <v>23.8738330463156</v>
      </c>
    </row>
    <row r="109" spans="1:10">
      <c r="A109">
        <v>87</v>
      </c>
      <c r="B109" s="20" t="s">
        <v>60</v>
      </c>
      <c r="C109" s="20"/>
      <c r="J109" s="43">
        <v>26.458421927552479</v>
      </c>
    </row>
    <row r="110" spans="1:10">
      <c r="A110">
        <v>88</v>
      </c>
      <c r="B110" s="20" t="s">
        <v>61</v>
      </c>
      <c r="C110" s="20"/>
      <c r="J110" s="43">
        <v>29.436311850036429</v>
      </c>
    </row>
    <row r="111" spans="1:10">
      <c r="A111">
        <v>89</v>
      </c>
      <c r="B111" s="20" t="s">
        <v>62</v>
      </c>
      <c r="C111" s="20"/>
      <c r="J111" s="43">
        <v>22.538716082064859</v>
      </c>
    </row>
    <row r="112" spans="1:10">
      <c r="A112">
        <v>90</v>
      </c>
      <c r="B112" s="20" t="s">
        <v>63</v>
      </c>
      <c r="C112" s="20"/>
      <c r="J112" s="43">
        <v>29.690621531631521</v>
      </c>
    </row>
    <row r="113" spans="1:10">
      <c r="A113">
        <v>91</v>
      </c>
      <c r="B113" s="20" t="s">
        <v>87</v>
      </c>
      <c r="C113" s="20"/>
      <c r="J113" s="43">
        <v>22.235345065154917</v>
      </c>
    </row>
    <row r="114" spans="1:10">
      <c r="A114">
        <v>92</v>
      </c>
      <c r="B114" s="20" t="s">
        <v>100</v>
      </c>
      <c r="C114" s="20"/>
      <c r="J114" s="43">
        <v>28.203400854859691</v>
      </c>
    </row>
    <row r="115" spans="1:10">
      <c r="A115">
        <v>93</v>
      </c>
      <c r="B115" s="20" t="s">
        <v>75</v>
      </c>
      <c r="C115" s="20"/>
      <c r="J115" s="43">
        <v>23.305107894018029</v>
      </c>
    </row>
    <row r="116" spans="1:10">
      <c r="A116">
        <v>94</v>
      </c>
      <c r="B116" s="20" t="s">
        <v>126</v>
      </c>
      <c r="C116" s="20"/>
      <c r="J116" s="43">
        <v>20.257100426953777</v>
      </c>
    </row>
    <row r="117" spans="1:10">
      <c r="A117">
        <v>95</v>
      </c>
      <c r="B117" s="20" t="s">
        <v>151</v>
      </c>
      <c r="C117" s="20"/>
      <c r="J117" s="43">
        <v>16.442776556076108</v>
      </c>
    </row>
    <row r="118" spans="1:10">
      <c r="A118">
        <v>96</v>
      </c>
      <c r="B118" s="20" t="s">
        <v>106</v>
      </c>
      <c r="C118" s="20"/>
      <c r="J118" s="43">
        <v>17.489145048599326</v>
      </c>
    </row>
    <row r="119" spans="1:10">
      <c r="A119">
        <v>97</v>
      </c>
      <c r="B119" s="20" t="s">
        <v>138</v>
      </c>
      <c r="C119" s="20"/>
      <c r="J119" s="43">
        <v>31.030020703933747</v>
      </c>
    </row>
    <row r="120" spans="1:10">
      <c r="A120">
        <v>98</v>
      </c>
      <c r="B120" s="20" t="s">
        <v>64</v>
      </c>
      <c r="C120" s="20"/>
      <c r="J120" s="43">
        <v>24.023039246599819</v>
      </c>
    </row>
    <row r="121" spans="1:10">
      <c r="A121">
        <v>99</v>
      </c>
      <c r="B121" s="20" t="s">
        <v>139</v>
      </c>
      <c r="C121" s="20"/>
      <c r="J121" s="43">
        <v>23.518979858970571</v>
      </c>
    </row>
    <row r="122" spans="1:10">
      <c r="A122">
        <v>100</v>
      </c>
      <c r="B122" s="20" t="s">
        <v>127</v>
      </c>
      <c r="C122" s="20"/>
      <c r="J122" s="43">
        <v>21.08931522598261</v>
      </c>
    </row>
    <row r="123" spans="1:10">
      <c r="A123">
        <v>101</v>
      </c>
      <c r="B123" s="20" t="s">
        <v>65</v>
      </c>
      <c r="C123" s="20"/>
      <c r="J123" s="43">
        <v>23.30015035525113</v>
      </c>
    </row>
    <row r="124" spans="1:10">
      <c r="A124">
        <v>102</v>
      </c>
      <c r="B124" s="20" t="s">
        <v>141</v>
      </c>
      <c r="C124" s="20"/>
      <c r="J124" s="43">
        <v>23.322269276258059</v>
      </c>
    </row>
    <row r="125" spans="1:10">
      <c r="A125">
        <v>103</v>
      </c>
      <c r="B125" s="20" t="s">
        <v>146</v>
      </c>
      <c r="C125" s="20"/>
      <c r="J125" s="43">
        <v>26.403142024578742</v>
      </c>
    </row>
    <row r="126" spans="1:10">
      <c r="A126">
        <v>104</v>
      </c>
      <c r="B126" s="20" t="s">
        <v>117</v>
      </c>
      <c r="C126" s="20"/>
      <c r="J126" s="43">
        <v>25.085440874914561</v>
      </c>
    </row>
    <row r="127" spans="1:10">
      <c r="A127">
        <v>105</v>
      </c>
      <c r="B127" s="20" t="s">
        <v>1071</v>
      </c>
      <c r="C127" s="20"/>
      <c r="J127" s="43">
        <v>23.590205916170166</v>
      </c>
    </row>
    <row r="128" spans="1:10">
      <c r="A128">
        <v>106</v>
      </c>
      <c r="B128" s="20" t="s">
        <v>81</v>
      </c>
      <c r="C128" s="20"/>
      <c r="J128" s="43">
        <v>26.606792850247196</v>
      </c>
    </row>
    <row r="129" spans="1:10">
      <c r="A129">
        <v>107</v>
      </c>
      <c r="B129" s="20" t="s">
        <v>152</v>
      </c>
      <c r="C129" s="20"/>
      <c r="J129" s="43">
        <v>24.685239753549425</v>
      </c>
    </row>
    <row r="130" spans="1:10">
      <c r="A130">
        <v>108</v>
      </c>
      <c r="B130" s="20" t="s">
        <v>66</v>
      </c>
      <c r="C130" s="20"/>
      <c r="J130" s="43">
        <v>18.112633181126331</v>
      </c>
    </row>
    <row r="131" spans="1:10">
      <c r="A131">
        <v>109</v>
      </c>
      <c r="B131" s="20" t="s">
        <v>67</v>
      </c>
      <c r="C131" s="20"/>
      <c r="J131" s="43">
        <v>24.962384580053531</v>
      </c>
    </row>
    <row r="132" spans="1:10">
      <c r="A132">
        <v>110</v>
      </c>
      <c r="B132" s="20" t="s">
        <v>147</v>
      </c>
      <c r="C132" s="20"/>
      <c r="J132" s="43">
        <v>20.633381806430766</v>
      </c>
    </row>
    <row r="133" spans="1:10">
      <c r="A133">
        <v>11</v>
      </c>
      <c r="B133" s="20" t="s">
        <v>143</v>
      </c>
      <c r="C133" s="20"/>
      <c r="J133" s="43">
        <v>24.067761235564213</v>
      </c>
    </row>
    <row r="134" spans="1:10">
      <c r="A134">
        <v>112</v>
      </c>
      <c r="B134" s="20" t="s">
        <v>153</v>
      </c>
      <c r="C134" s="20"/>
      <c r="J134" s="43">
        <v>24.969190140845072</v>
      </c>
    </row>
    <row r="135" spans="1:10">
      <c r="A135">
        <v>113</v>
      </c>
      <c r="B135" s="20" t="s">
        <v>68</v>
      </c>
      <c r="C135" s="20"/>
      <c r="J135" s="43">
        <v>25.463435679873449</v>
      </c>
    </row>
    <row r="136" spans="1:10">
      <c r="A136">
        <v>114</v>
      </c>
      <c r="B136" s="20" t="s">
        <v>128</v>
      </c>
      <c r="C136" s="20"/>
      <c r="J136" s="43">
        <v>22.134238310708898</v>
      </c>
    </row>
    <row r="137" spans="1:10">
      <c r="A137">
        <v>115</v>
      </c>
      <c r="B137" s="20" t="s">
        <v>132</v>
      </c>
      <c r="C137" s="20"/>
      <c r="J137" s="43">
        <v>24.401903431415349</v>
      </c>
    </row>
    <row r="138" spans="1:10">
      <c r="A138">
        <v>116</v>
      </c>
      <c r="B138" s="20" t="s">
        <v>82</v>
      </c>
      <c r="C138" s="20"/>
      <c r="J138" s="43">
        <v>21.093050732161398</v>
      </c>
    </row>
    <row r="139" spans="1:10">
      <c r="A139">
        <v>117</v>
      </c>
      <c r="B139" s="20" t="s">
        <v>69</v>
      </c>
      <c r="C139" s="20"/>
      <c r="J139" s="43">
        <v>24.107354199668617</v>
      </c>
    </row>
    <row r="140" spans="1:10">
      <c r="A140">
        <v>118</v>
      </c>
      <c r="B140" s="20" t="s">
        <v>1069</v>
      </c>
      <c r="C140" s="20"/>
      <c r="J140" s="43">
        <v>24.173142960419302</v>
      </c>
    </row>
    <row r="141" spans="1:10">
      <c r="A141">
        <v>119</v>
      </c>
      <c r="B141" s="20" t="s">
        <v>70</v>
      </c>
      <c r="J141" s="43">
        <v>22.366623736486751</v>
      </c>
    </row>
    <row r="142" spans="1:10">
      <c r="A142">
        <v>120</v>
      </c>
      <c r="B142" s="20" t="s">
        <v>83</v>
      </c>
      <c r="J142" s="43">
        <v>26.161451592639935</v>
      </c>
    </row>
    <row r="143" spans="1:10">
      <c r="A143">
        <v>121</v>
      </c>
      <c r="B143" s="20" t="s">
        <v>84</v>
      </c>
      <c r="J143" s="43">
        <v>18.647389961268875</v>
      </c>
    </row>
    <row r="144" spans="1:10">
      <c r="A144">
        <v>122</v>
      </c>
      <c r="B144" s="20" t="s">
        <v>118</v>
      </c>
      <c r="J144" s="43">
        <v>26.259484066767829</v>
      </c>
    </row>
    <row r="165" spans="3:3">
      <c r="C165" s="20"/>
    </row>
    <row r="166" spans="3:3">
      <c r="C166" s="20"/>
    </row>
    <row r="167" spans="3:3">
      <c r="C167" s="20"/>
    </row>
    <row r="168" spans="3:3">
      <c r="C168" s="20"/>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90" zoomScaleNormal="90" zoomScalePageLayoutView="90" workbookViewId="0">
      <pane xSplit="2" ySplit="22" topLeftCell="C23" activePane="bottomRight" state="frozen"/>
      <selection activeCell="J31" sqref="J31"/>
      <selection pane="topRight" activeCell="J31" sqref="J31"/>
      <selection pane="bottomLeft" activeCell="J31" sqref="J31"/>
      <selection pane="bottomRight" activeCell="E30" sqref="E30"/>
    </sheetView>
  </sheetViews>
  <sheetFormatPr baseColWidth="10" defaultColWidth="11.5" defaultRowHeight="14" outlineLevelRow="1" x14ac:dyDescent="0"/>
  <cols>
    <col min="2" max="2" width="19.5" customWidth="1"/>
    <col min="3" max="3" width="6.1640625" customWidth="1"/>
    <col min="13" max="13" width="10.6640625" customWidth="1"/>
  </cols>
  <sheetData>
    <row r="1" spans="2:19" ht="7.25" customHeight="1"/>
    <row r="2" spans="2:19" ht="34.25" customHeight="1">
      <c r="B2" s="16" t="s">
        <v>16</v>
      </c>
      <c r="C2" s="170" t="s">
        <v>1929</v>
      </c>
      <c r="D2" s="170"/>
      <c r="E2" s="170"/>
      <c r="F2" s="170"/>
      <c r="G2" s="170"/>
      <c r="H2" s="170"/>
      <c r="I2" s="170"/>
      <c r="J2" s="170"/>
      <c r="K2" s="170"/>
      <c r="L2" s="170"/>
      <c r="N2" s="78" t="s">
        <v>2018</v>
      </c>
    </row>
    <row r="3" spans="2:19">
      <c r="B3" s="16" t="s">
        <v>17</v>
      </c>
      <c r="C3" s="171" t="s">
        <v>209</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2020</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14</v>
      </c>
      <c r="O5" s="84">
        <v>66.666666666666657</v>
      </c>
      <c r="P5" s="91">
        <v>3</v>
      </c>
      <c r="Q5" s="84">
        <v>14.285714285714285</v>
      </c>
      <c r="R5" s="91">
        <v>4</v>
      </c>
      <c r="S5" s="84">
        <v>19.047619047619047</v>
      </c>
    </row>
    <row r="6" spans="2:19" ht="84" customHeight="1">
      <c r="B6" s="16" t="s">
        <v>18</v>
      </c>
      <c r="C6" s="172" t="s">
        <v>1938</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ht="37.25" customHeight="1" outlineLevel="1">
      <c r="B10" s="6" t="s">
        <v>21</v>
      </c>
      <c r="C10" s="137" t="s">
        <v>226</v>
      </c>
      <c r="D10" s="137"/>
      <c r="E10" s="137"/>
      <c r="F10" s="137"/>
      <c r="G10" s="137"/>
      <c r="H10" s="137"/>
      <c r="I10" s="137"/>
      <c r="J10" s="137"/>
      <c r="K10" s="137"/>
      <c r="L10" s="137"/>
    </row>
    <row r="11" spans="2:19" ht="48" customHeight="1" outlineLevel="1">
      <c r="B11" s="6" t="s">
        <v>22</v>
      </c>
      <c r="C11" s="135" t="s">
        <v>1933</v>
      </c>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52">
        <v>43.346974892157945</v>
      </c>
    </row>
    <row r="24" spans="1:80">
      <c r="A24">
        <v>2</v>
      </c>
      <c r="B24" s="20" t="s">
        <v>71</v>
      </c>
      <c r="J24" s="52">
        <v>33.7286699745855</v>
      </c>
    </row>
    <row r="25" spans="1:80">
      <c r="A25">
        <v>3</v>
      </c>
      <c r="B25" s="20" t="s">
        <v>142</v>
      </c>
      <c r="J25" s="52">
        <v>14.849225378089265</v>
      </c>
    </row>
    <row r="26" spans="1:80">
      <c r="A26">
        <v>4</v>
      </c>
      <c r="B26" s="20" t="s">
        <v>119</v>
      </c>
      <c r="J26" s="52">
        <v>2.9246344206974131</v>
      </c>
    </row>
    <row r="27" spans="1:80">
      <c r="A27">
        <v>5</v>
      </c>
      <c r="B27" s="20" t="s">
        <v>88</v>
      </c>
      <c r="J27" s="52">
        <v>10.802314781738943</v>
      </c>
    </row>
    <row r="28" spans="1:80">
      <c r="A28">
        <v>6</v>
      </c>
      <c r="B28" s="20" t="s">
        <v>112</v>
      </c>
      <c r="J28" s="52">
        <v>44.827141382868938</v>
      </c>
    </row>
    <row r="29" spans="1:80">
      <c r="A29">
        <v>7</v>
      </c>
      <c r="B29" s="20" t="s">
        <v>89</v>
      </c>
      <c r="J29" s="52">
        <v>22.956835427291953</v>
      </c>
    </row>
    <row r="30" spans="1:80">
      <c r="A30">
        <v>8</v>
      </c>
      <c r="B30" s="20" t="s">
        <v>102</v>
      </c>
      <c r="J30" s="52">
        <v>15.860845839017735</v>
      </c>
    </row>
    <row r="31" spans="1:80">
      <c r="A31">
        <v>9</v>
      </c>
      <c r="B31" s="20" t="s">
        <v>32</v>
      </c>
      <c r="J31" s="52">
        <v>24.539234850600391</v>
      </c>
    </row>
    <row r="32" spans="1:80">
      <c r="A32">
        <v>10</v>
      </c>
      <c r="B32" s="20" t="s">
        <v>33</v>
      </c>
      <c r="J32" s="52">
        <v>1.0680161225422331</v>
      </c>
    </row>
    <row r="33" spans="1:10">
      <c r="A33">
        <v>11</v>
      </c>
      <c r="B33" s="20" t="s">
        <v>103</v>
      </c>
      <c r="J33" s="52">
        <v>12.737979993546306</v>
      </c>
    </row>
    <row r="34" spans="1:10">
      <c r="A34">
        <v>12</v>
      </c>
      <c r="B34" s="20" t="s">
        <v>109</v>
      </c>
      <c r="J34" s="52">
        <v>12.415870603560574</v>
      </c>
    </row>
    <row r="35" spans="1:10">
      <c r="A35">
        <v>13</v>
      </c>
      <c r="B35" s="20" t="s">
        <v>72</v>
      </c>
      <c r="J35" s="52">
        <v>2.9676778256724274</v>
      </c>
    </row>
    <row r="36" spans="1:10">
      <c r="A36">
        <v>14</v>
      </c>
      <c r="B36" s="20" t="s">
        <v>140</v>
      </c>
      <c r="J36" s="52">
        <v>48.318079640333977</v>
      </c>
    </row>
    <row r="37" spans="1:10">
      <c r="A37">
        <v>15</v>
      </c>
      <c r="B37" s="20" t="s">
        <v>113</v>
      </c>
      <c r="J37" s="52">
        <v>2.8139789232672001</v>
      </c>
    </row>
    <row r="38" spans="1:10">
      <c r="A38">
        <v>16</v>
      </c>
      <c r="B38" s="20" t="s">
        <v>110</v>
      </c>
      <c r="J38" s="52">
        <v>16.70190855416724</v>
      </c>
    </row>
    <row r="39" spans="1:10">
      <c r="A39">
        <v>17</v>
      </c>
      <c r="B39" s="20" t="s">
        <v>129</v>
      </c>
      <c r="J39" s="52">
        <v>2.4935912374737823</v>
      </c>
    </row>
    <row r="40" spans="1:10">
      <c r="A40">
        <v>18</v>
      </c>
      <c r="B40" s="20" t="s">
        <v>90</v>
      </c>
      <c r="J40" s="52">
        <v>14.370825058674852</v>
      </c>
    </row>
    <row r="41" spans="1:10">
      <c r="A41">
        <v>19</v>
      </c>
      <c r="B41" s="20" t="s">
        <v>120</v>
      </c>
      <c r="J41" s="52">
        <v>4.9532050150097122</v>
      </c>
    </row>
    <row r="42" spans="1:10">
      <c r="A42">
        <v>20</v>
      </c>
      <c r="B42" s="20" t="s">
        <v>104</v>
      </c>
      <c r="J42" s="52">
        <v>15.947597444681048</v>
      </c>
    </row>
    <row r="43" spans="1:10">
      <c r="A43">
        <v>21</v>
      </c>
      <c r="B43" s="20" t="s">
        <v>34</v>
      </c>
      <c r="J43" s="52">
        <v>4.7501004957791775</v>
      </c>
    </row>
    <row r="44" spans="1:10">
      <c r="A44">
        <v>22</v>
      </c>
      <c r="B44" s="20" t="s">
        <v>148</v>
      </c>
      <c r="J44" s="52">
        <v>11.123433514472662</v>
      </c>
    </row>
    <row r="45" spans="1:10">
      <c r="A45">
        <v>23</v>
      </c>
      <c r="B45" s="20" t="s">
        <v>35</v>
      </c>
      <c r="J45" s="52">
        <v>8.2188047498539998</v>
      </c>
    </row>
    <row r="46" spans="1:10">
      <c r="A46">
        <v>24</v>
      </c>
      <c r="B46" s="20" t="s">
        <v>73</v>
      </c>
      <c r="J46" s="52">
        <v>3.2515555281075823</v>
      </c>
    </row>
    <row r="47" spans="1:10">
      <c r="A47">
        <v>25</v>
      </c>
      <c r="B47" s="20" t="s">
        <v>91</v>
      </c>
      <c r="J47" s="52">
        <v>5.3153599927866191</v>
      </c>
    </row>
    <row r="48" spans="1:10">
      <c r="A48">
        <v>26</v>
      </c>
      <c r="B48" s="20" t="s">
        <v>130</v>
      </c>
      <c r="J48" s="52">
        <v>5.8676999723221694</v>
      </c>
    </row>
    <row r="49" spans="1:10">
      <c r="A49">
        <v>27</v>
      </c>
      <c r="B49" s="20" t="s">
        <v>149</v>
      </c>
      <c r="J49" s="52">
        <v>10.478789581410282</v>
      </c>
    </row>
    <row r="50" spans="1:10">
      <c r="A50">
        <v>28</v>
      </c>
      <c r="B50" s="20" t="s">
        <v>121</v>
      </c>
      <c r="J50" s="52">
        <v>11.688363390262351</v>
      </c>
    </row>
    <row r="51" spans="1:10">
      <c r="A51">
        <v>29</v>
      </c>
      <c r="B51" s="20" t="s">
        <v>114</v>
      </c>
      <c r="J51" s="52">
        <v>2.3137632967858952</v>
      </c>
    </row>
    <row r="52" spans="1:10">
      <c r="A52">
        <v>30</v>
      </c>
      <c r="B52" s="20" t="s">
        <v>105</v>
      </c>
      <c r="J52" s="52">
        <v>12.275080813570959</v>
      </c>
    </row>
    <row r="53" spans="1:10">
      <c r="A53">
        <v>31</v>
      </c>
      <c r="B53" s="20" t="s">
        <v>122</v>
      </c>
      <c r="J53" s="52">
        <v>29.463677639046537</v>
      </c>
    </row>
    <row r="54" spans="1:10">
      <c r="A54">
        <v>32</v>
      </c>
      <c r="B54" s="20" t="s">
        <v>36</v>
      </c>
      <c r="J54" s="52">
        <v>13.643332551721651</v>
      </c>
    </row>
    <row r="55" spans="1:10">
      <c r="A55">
        <v>33</v>
      </c>
      <c r="B55" s="20" t="s">
        <v>37</v>
      </c>
      <c r="J55" s="52">
        <v>2.8843930174881778</v>
      </c>
    </row>
    <row r="56" spans="1:10">
      <c r="A56">
        <v>34</v>
      </c>
      <c r="B56" s="20" t="s">
        <v>92</v>
      </c>
      <c r="J56" s="52">
        <v>13.418384989171383</v>
      </c>
    </row>
    <row r="57" spans="1:10">
      <c r="A57">
        <v>35</v>
      </c>
      <c r="B57" s="20" t="s">
        <v>38</v>
      </c>
      <c r="J57" s="52">
        <v>10.694628776641423</v>
      </c>
    </row>
    <row r="58" spans="1:10">
      <c r="A58">
        <v>36</v>
      </c>
      <c r="B58" s="20" t="s">
        <v>93</v>
      </c>
      <c r="J58" s="52">
        <v>11.094929297501551</v>
      </c>
    </row>
    <row r="59" spans="1:10">
      <c r="A59">
        <v>37</v>
      </c>
      <c r="B59" s="20" t="s">
        <v>1068</v>
      </c>
      <c r="J59" s="52">
        <v>6.6459120332580346</v>
      </c>
    </row>
    <row r="60" spans="1:10">
      <c r="A60">
        <v>38</v>
      </c>
      <c r="B60" s="20" t="s">
        <v>94</v>
      </c>
      <c r="J60" s="52">
        <v>16.904256048248918</v>
      </c>
    </row>
    <row r="61" spans="1:10">
      <c r="A61">
        <v>39</v>
      </c>
      <c r="B61" s="20" t="s">
        <v>40</v>
      </c>
      <c r="J61" s="52">
        <v>11.364646328032924</v>
      </c>
    </row>
    <row r="62" spans="1:10">
      <c r="A62">
        <v>40</v>
      </c>
      <c r="B62" s="20" t="s">
        <v>41</v>
      </c>
      <c r="J62" s="52">
        <v>3.2107512370670261</v>
      </c>
    </row>
    <row r="63" spans="1:10">
      <c r="A63">
        <v>41</v>
      </c>
      <c r="B63" s="20" t="s">
        <v>85</v>
      </c>
      <c r="J63" s="52">
        <v>10.54437564499484</v>
      </c>
    </row>
    <row r="64" spans="1:10">
      <c r="A64">
        <v>42</v>
      </c>
      <c r="B64" s="20" t="s">
        <v>144</v>
      </c>
      <c r="J64" s="52">
        <v>5.7239965472593868</v>
      </c>
    </row>
    <row r="65" spans="1:10">
      <c r="A65">
        <v>43</v>
      </c>
      <c r="B65" s="20" t="s">
        <v>145</v>
      </c>
      <c r="J65" s="52">
        <v>4.4209166390950196</v>
      </c>
    </row>
    <row r="66" spans="1:10">
      <c r="A66">
        <v>44</v>
      </c>
      <c r="B66" s="20" t="s">
        <v>42</v>
      </c>
      <c r="J66" s="52">
        <v>9.3258819420188619</v>
      </c>
    </row>
    <row r="67" spans="1:10">
      <c r="A67">
        <v>45</v>
      </c>
      <c r="B67" s="20" t="s">
        <v>95</v>
      </c>
      <c r="J67" s="52">
        <v>13.670673748951637</v>
      </c>
    </row>
    <row r="68" spans="1:10">
      <c r="A68">
        <v>46</v>
      </c>
      <c r="B68" s="20" t="s">
        <v>131</v>
      </c>
      <c r="J68" s="52">
        <v>143.69037555850744</v>
      </c>
    </row>
    <row r="69" spans="1:10">
      <c r="A69">
        <v>47</v>
      </c>
      <c r="B69" s="20" t="s">
        <v>43</v>
      </c>
      <c r="J69" s="52">
        <v>1.5511358426277611</v>
      </c>
    </row>
    <row r="70" spans="1:10">
      <c r="A70">
        <v>48</v>
      </c>
      <c r="B70" s="20" t="s">
        <v>44</v>
      </c>
      <c r="J70" s="52">
        <v>7.3316255737005021</v>
      </c>
    </row>
    <row r="71" spans="1:10">
      <c r="A71">
        <v>49</v>
      </c>
      <c r="B71" s="20" t="s">
        <v>77</v>
      </c>
      <c r="J71" s="52">
        <v>5.0310789393820183</v>
      </c>
    </row>
    <row r="72" spans="1:10">
      <c r="A72">
        <v>50</v>
      </c>
      <c r="B72" s="20" t="s">
        <v>86</v>
      </c>
      <c r="J72" s="52">
        <v>2.2691594120165548</v>
      </c>
    </row>
    <row r="73" spans="1:10">
      <c r="A73">
        <v>51</v>
      </c>
      <c r="B73" s="20" t="s">
        <v>45</v>
      </c>
      <c r="J73" s="52">
        <v>38.23036844064012</v>
      </c>
    </row>
    <row r="74" spans="1:10">
      <c r="A74">
        <v>52</v>
      </c>
      <c r="B74" s="20" t="s">
        <v>46</v>
      </c>
      <c r="J74" s="52">
        <v>6.3318651994892612</v>
      </c>
    </row>
    <row r="75" spans="1:10">
      <c r="A75">
        <v>53</v>
      </c>
      <c r="B75" s="20" t="s">
        <v>74</v>
      </c>
      <c r="J75" s="52">
        <v>27.20530835284934</v>
      </c>
    </row>
    <row r="76" spans="1:10">
      <c r="A76">
        <v>54</v>
      </c>
      <c r="B76" s="20" t="s">
        <v>78</v>
      </c>
      <c r="J76" s="52">
        <v>1.9417603538611412</v>
      </c>
    </row>
    <row r="77" spans="1:10">
      <c r="A77">
        <v>55</v>
      </c>
      <c r="B77" s="20" t="s">
        <v>47</v>
      </c>
      <c r="J77" s="52">
        <v>16.093831677992682</v>
      </c>
    </row>
    <row r="78" spans="1:10">
      <c r="A78">
        <v>56</v>
      </c>
      <c r="B78" s="20" t="s">
        <v>48</v>
      </c>
      <c r="J78" s="52">
        <v>4.298735665980594</v>
      </c>
    </row>
    <row r="79" spans="1:10">
      <c r="A79">
        <v>57</v>
      </c>
      <c r="B79" s="20" t="s">
        <v>133</v>
      </c>
      <c r="J79" s="52">
        <v>22.391807256107882</v>
      </c>
    </row>
    <row r="80" spans="1:10">
      <c r="A80">
        <v>58</v>
      </c>
      <c r="B80" s="20" t="s">
        <v>96</v>
      </c>
      <c r="J80" s="52">
        <v>4.9618775315701686</v>
      </c>
    </row>
    <row r="81" spans="1:10">
      <c r="A81">
        <v>59</v>
      </c>
      <c r="B81" s="20" t="s">
        <v>123</v>
      </c>
      <c r="J81" s="52">
        <v>13.588269120184012</v>
      </c>
    </row>
    <row r="82" spans="1:10">
      <c r="A82">
        <v>60</v>
      </c>
      <c r="B82" s="20" t="s">
        <v>49</v>
      </c>
      <c r="J82" s="52">
        <v>15.438247011952191</v>
      </c>
    </row>
    <row r="83" spans="1:10">
      <c r="A83">
        <v>61</v>
      </c>
      <c r="B83" s="20" t="s">
        <v>50</v>
      </c>
      <c r="J83" s="52">
        <v>4.1867143612867475</v>
      </c>
    </row>
    <row r="84" spans="1:10">
      <c r="A84">
        <v>62</v>
      </c>
      <c r="B84" s="20" t="s">
        <v>97</v>
      </c>
      <c r="J84" s="52">
        <v>16.880843051105018</v>
      </c>
    </row>
    <row r="85" spans="1:10">
      <c r="A85">
        <v>63</v>
      </c>
      <c r="B85" s="20" t="s">
        <v>134</v>
      </c>
      <c r="J85" s="52">
        <v>28.554353426069035</v>
      </c>
    </row>
    <row r="86" spans="1:10">
      <c r="A86">
        <v>64</v>
      </c>
      <c r="B86" s="20" t="s">
        <v>51</v>
      </c>
      <c r="J86" s="52">
        <v>14.781711928497765</v>
      </c>
    </row>
    <row r="87" spans="1:10">
      <c r="A87">
        <v>65</v>
      </c>
      <c r="B87" s="20" t="s">
        <v>52</v>
      </c>
      <c r="J87" s="52">
        <v>1.7571414547953275</v>
      </c>
    </row>
    <row r="88" spans="1:10">
      <c r="A88">
        <v>66</v>
      </c>
      <c r="B88" s="20" t="s">
        <v>135</v>
      </c>
      <c r="J88" s="52">
        <v>31.099165686768576</v>
      </c>
    </row>
    <row r="89" spans="1:10">
      <c r="A89">
        <v>67</v>
      </c>
      <c r="B89" s="20" t="s">
        <v>124</v>
      </c>
      <c r="J89" s="52">
        <v>8.2286577054543155</v>
      </c>
    </row>
    <row r="90" spans="1:10">
      <c r="A90">
        <v>68</v>
      </c>
      <c r="B90" s="20" t="s">
        <v>115</v>
      </c>
      <c r="J90" s="52">
        <v>11.308750541287765</v>
      </c>
    </row>
    <row r="91" spans="1:10">
      <c r="A91">
        <v>69</v>
      </c>
      <c r="B91" s="20" t="s">
        <v>79</v>
      </c>
      <c r="J91" s="52">
        <v>6.1994225974366826</v>
      </c>
    </row>
    <row r="92" spans="1:10">
      <c r="A92">
        <v>70</v>
      </c>
      <c r="B92" s="20" t="s">
        <v>150</v>
      </c>
      <c r="J92" s="52">
        <v>5.7482488591763534</v>
      </c>
    </row>
    <row r="93" spans="1:10">
      <c r="A93">
        <v>71</v>
      </c>
      <c r="B93" s="20" t="s">
        <v>116</v>
      </c>
      <c r="J93" s="52">
        <v>37.308868501529055</v>
      </c>
    </row>
    <row r="94" spans="1:10">
      <c r="A94">
        <v>72</v>
      </c>
      <c r="B94" s="20" t="s">
        <v>53</v>
      </c>
      <c r="J94" s="52">
        <v>2.8972645059821378</v>
      </c>
    </row>
    <row r="95" spans="1:10">
      <c r="A95">
        <v>73</v>
      </c>
      <c r="B95" s="20" t="s">
        <v>125</v>
      </c>
      <c r="J95" s="52">
        <v>28.440677201920693</v>
      </c>
    </row>
    <row r="96" spans="1:10">
      <c r="A96">
        <v>74</v>
      </c>
      <c r="B96" s="20" t="s">
        <v>54</v>
      </c>
      <c r="J96" s="52">
        <v>7.4622893478694792</v>
      </c>
    </row>
    <row r="97" spans="1:10">
      <c r="A97">
        <v>75</v>
      </c>
      <c r="B97" s="20" t="s">
        <v>136</v>
      </c>
      <c r="J97" s="52">
        <v>4.2637604650786196</v>
      </c>
    </row>
    <row r="98" spans="1:10">
      <c r="A98">
        <v>76</v>
      </c>
      <c r="B98" s="20" t="s">
        <v>111</v>
      </c>
      <c r="J98" s="52">
        <v>14.057120690491198</v>
      </c>
    </row>
    <row r="99" spans="1:10">
      <c r="A99">
        <v>77</v>
      </c>
      <c r="B99" s="20" t="s">
        <v>98</v>
      </c>
      <c r="J99" s="52">
        <v>9.5645437231673078</v>
      </c>
    </row>
    <row r="100" spans="1:10">
      <c r="A100">
        <v>78</v>
      </c>
      <c r="B100" s="20" t="s">
        <v>108</v>
      </c>
      <c r="J100" s="52">
        <v>26.474966916629906</v>
      </c>
    </row>
    <row r="101" spans="1:10">
      <c r="A101">
        <v>79</v>
      </c>
      <c r="B101" s="20" t="s">
        <v>55</v>
      </c>
      <c r="J101" s="52">
        <v>4.5553289003099584</v>
      </c>
    </row>
    <row r="102" spans="1:10">
      <c r="A102">
        <v>80</v>
      </c>
      <c r="B102" s="20" t="s">
        <v>56</v>
      </c>
      <c r="J102" s="52">
        <v>8.2752236963900039</v>
      </c>
    </row>
    <row r="103" spans="1:10">
      <c r="A103">
        <v>81</v>
      </c>
      <c r="B103" s="20" t="s">
        <v>80</v>
      </c>
      <c r="J103" s="52">
        <v>10.91462135514999</v>
      </c>
    </row>
    <row r="104" spans="1:10">
      <c r="A104">
        <v>82</v>
      </c>
      <c r="B104" s="20" t="s">
        <v>57</v>
      </c>
      <c r="J104" s="52">
        <v>8.7400283719302134</v>
      </c>
    </row>
    <row r="105" spans="1:10">
      <c r="A105">
        <v>83</v>
      </c>
      <c r="B105" s="20" t="s">
        <v>58</v>
      </c>
      <c r="J105" s="52">
        <v>3.1745468733373534</v>
      </c>
    </row>
    <row r="106" spans="1:10">
      <c r="A106">
        <v>84</v>
      </c>
      <c r="B106" s="20" t="s">
        <v>137</v>
      </c>
      <c r="J106" s="52">
        <v>23.841708542713569</v>
      </c>
    </row>
    <row r="107" spans="1:10">
      <c r="A107">
        <v>85</v>
      </c>
      <c r="B107" s="20" t="s">
        <v>99</v>
      </c>
      <c r="J107" s="52">
        <v>14.196949726981737</v>
      </c>
    </row>
    <row r="108" spans="1:10">
      <c r="A108">
        <v>86</v>
      </c>
      <c r="B108" s="20" t="s">
        <v>59</v>
      </c>
      <c r="J108" s="52">
        <v>12.915798060364361</v>
      </c>
    </row>
    <row r="109" spans="1:10">
      <c r="A109">
        <v>87</v>
      </c>
      <c r="B109" s="20" t="s">
        <v>60</v>
      </c>
      <c r="J109" s="52">
        <v>27.834692851896236</v>
      </c>
    </row>
    <row r="110" spans="1:10">
      <c r="A110">
        <v>88</v>
      </c>
      <c r="B110" s="20" t="s">
        <v>61</v>
      </c>
      <c r="J110" s="52">
        <v>25.457044445916406</v>
      </c>
    </row>
    <row r="111" spans="1:10">
      <c r="A111">
        <v>89</v>
      </c>
      <c r="B111" s="20" t="s">
        <v>62</v>
      </c>
      <c r="J111" s="52">
        <v>13.418266048974189</v>
      </c>
    </row>
    <row r="112" spans="1:10">
      <c r="A112">
        <v>90</v>
      </c>
      <c r="B112" s="20" t="s">
        <v>63</v>
      </c>
      <c r="J112" s="52">
        <v>6.0002774694783572</v>
      </c>
    </row>
    <row r="113" spans="1:10">
      <c r="A113">
        <v>91</v>
      </c>
      <c r="B113" s="20" t="s">
        <v>87</v>
      </c>
      <c r="J113" s="52">
        <v>22.471556237943389</v>
      </c>
    </row>
    <row r="114" spans="1:10">
      <c r="A114">
        <v>92</v>
      </c>
      <c r="B114" s="20" t="s">
        <v>100</v>
      </c>
      <c r="J114" s="52">
        <v>8.2280245307563646</v>
      </c>
    </row>
    <row r="115" spans="1:10">
      <c r="A115">
        <v>93</v>
      </c>
      <c r="B115" s="20" t="s">
        <v>75</v>
      </c>
      <c r="J115" s="52">
        <v>11.499590275880907</v>
      </c>
    </row>
    <row r="116" spans="1:10">
      <c r="A116">
        <v>94</v>
      </c>
      <c r="B116" s="20" t="s">
        <v>126</v>
      </c>
      <c r="J116" s="52">
        <v>7.1120289586040473</v>
      </c>
    </row>
    <row r="117" spans="1:10">
      <c r="A117">
        <v>95</v>
      </c>
      <c r="B117" s="20" t="s">
        <v>151</v>
      </c>
      <c r="J117" s="52">
        <v>5.0650157758867964</v>
      </c>
    </row>
    <row r="118" spans="1:10">
      <c r="A118">
        <v>96</v>
      </c>
      <c r="B118" s="20" t="s">
        <v>106</v>
      </c>
      <c r="J118" s="52">
        <v>31.06830354191003</v>
      </c>
    </row>
    <row r="119" spans="1:10">
      <c r="A119">
        <v>97</v>
      </c>
      <c r="B119" s="20" t="s">
        <v>138</v>
      </c>
      <c r="J119" s="52">
        <v>32.889677610174509</v>
      </c>
    </row>
    <row r="120" spans="1:10">
      <c r="A120">
        <v>98</v>
      </c>
      <c r="B120" s="20" t="s">
        <v>64</v>
      </c>
      <c r="J120" s="52">
        <v>5.7976498286771347</v>
      </c>
    </row>
    <row r="121" spans="1:10">
      <c r="A121">
        <v>99</v>
      </c>
      <c r="B121" s="20" t="s">
        <v>139</v>
      </c>
      <c r="J121" s="52">
        <v>5.1767090317949584</v>
      </c>
    </row>
    <row r="122" spans="1:10">
      <c r="A122">
        <v>100</v>
      </c>
      <c r="B122" s="20" t="s">
        <v>127</v>
      </c>
      <c r="J122" s="52">
        <v>77.387367967234326</v>
      </c>
    </row>
    <row r="123" spans="1:10">
      <c r="A123">
        <v>101</v>
      </c>
      <c r="B123" s="20" t="s">
        <v>65</v>
      </c>
      <c r="J123" s="52">
        <v>4.900795015674289</v>
      </c>
    </row>
    <row r="124" spans="1:10">
      <c r="A124">
        <v>102</v>
      </c>
      <c r="B124" s="20" t="s">
        <v>141</v>
      </c>
      <c r="J124" s="52">
        <v>21.162870550532219</v>
      </c>
    </row>
    <row r="125" spans="1:10">
      <c r="A125">
        <v>103</v>
      </c>
      <c r="B125" s="20" t="s">
        <v>146</v>
      </c>
      <c r="J125" s="52">
        <v>23.229443810971748</v>
      </c>
    </row>
    <row r="126" spans="1:10">
      <c r="A126">
        <v>104</v>
      </c>
      <c r="B126" s="20" t="s">
        <v>117</v>
      </c>
      <c r="J126" s="52">
        <v>33.237639553429027</v>
      </c>
    </row>
    <row r="127" spans="1:10">
      <c r="A127">
        <v>105</v>
      </c>
      <c r="B127" s="20" t="s">
        <v>1071</v>
      </c>
      <c r="J127" s="52">
        <v>9.6216159715689358</v>
      </c>
    </row>
    <row r="128" spans="1:10">
      <c r="A128">
        <v>106</v>
      </c>
      <c r="B128" s="20" t="s">
        <v>81</v>
      </c>
      <c r="J128" s="52">
        <v>14.235146125266946</v>
      </c>
    </row>
    <row r="129" spans="1:10">
      <c r="A129">
        <v>107</v>
      </c>
      <c r="B129" s="20" t="s">
        <v>152</v>
      </c>
      <c r="J129" s="52">
        <v>7.9359764264666479</v>
      </c>
    </row>
    <row r="130" spans="1:10">
      <c r="A130">
        <v>108</v>
      </c>
      <c r="B130" s="20" t="s">
        <v>66</v>
      </c>
      <c r="J130" s="52">
        <v>13.278833406981882</v>
      </c>
    </row>
    <row r="131" spans="1:10">
      <c r="A131">
        <v>109</v>
      </c>
      <c r="B131" s="20" t="s">
        <v>67</v>
      </c>
      <c r="J131" s="52">
        <v>5.4118690508243716</v>
      </c>
    </row>
    <row r="132" spans="1:10">
      <c r="A132">
        <v>110</v>
      </c>
      <c r="B132" s="20" t="s">
        <v>147</v>
      </c>
      <c r="J132" s="52">
        <v>6.4376889873739129</v>
      </c>
    </row>
    <row r="133" spans="1:10">
      <c r="A133">
        <v>11</v>
      </c>
      <c r="B133" s="20" t="s">
        <v>143</v>
      </c>
      <c r="J133" s="52">
        <v>5.7743147349380823</v>
      </c>
    </row>
    <row r="134" spans="1:10">
      <c r="A134">
        <v>112</v>
      </c>
      <c r="B134" s="20" t="s">
        <v>153</v>
      </c>
      <c r="J134" s="52">
        <v>22.909330985915492</v>
      </c>
    </row>
    <row r="135" spans="1:10">
      <c r="A135">
        <v>113</v>
      </c>
      <c r="B135" s="20" t="s">
        <v>68</v>
      </c>
      <c r="J135" s="52">
        <v>7.8104551664629316</v>
      </c>
    </row>
    <row r="136" spans="1:10">
      <c r="A136">
        <v>114</v>
      </c>
      <c r="B136" s="20" t="s">
        <v>128</v>
      </c>
      <c r="J136" s="52">
        <v>6.6071727836433727</v>
      </c>
    </row>
    <row r="137" spans="1:10">
      <c r="A137">
        <v>115</v>
      </c>
      <c r="B137" s="20" t="s">
        <v>132</v>
      </c>
      <c r="J137" s="52">
        <v>13.664542041386538</v>
      </c>
    </row>
    <row r="138" spans="1:10">
      <c r="A138">
        <v>116</v>
      </c>
      <c r="B138" s="20" t="s">
        <v>82</v>
      </c>
      <c r="J138" s="52">
        <v>7.6527872256632419</v>
      </c>
    </row>
    <row r="139" spans="1:10">
      <c r="A139">
        <v>117</v>
      </c>
      <c r="B139" s="20" t="s">
        <v>69</v>
      </c>
      <c r="J139" s="52">
        <v>13.594071484495911</v>
      </c>
    </row>
    <row r="140" spans="1:10">
      <c r="A140">
        <v>118</v>
      </c>
      <c r="B140" s="20" t="s">
        <v>1069</v>
      </c>
      <c r="J140" s="52">
        <v>11.633833363455629</v>
      </c>
    </row>
    <row r="141" spans="1:10">
      <c r="A141">
        <v>119</v>
      </c>
      <c r="B141" s="20" t="s">
        <v>70</v>
      </c>
      <c r="J141" s="52">
        <v>53.610037856613204</v>
      </c>
    </row>
    <row r="142" spans="1:10">
      <c r="A142">
        <v>120</v>
      </c>
      <c r="B142" s="20" t="s">
        <v>83</v>
      </c>
      <c r="J142" s="52">
        <v>1.336290015414896</v>
      </c>
    </row>
    <row r="143" spans="1:10">
      <c r="A143">
        <v>121</v>
      </c>
      <c r="B143" s="20" t="s">
        <v>84</v>
      </c>
      <c r="J143" s="52">
        <v>6.3726028256472178</v>
      </c>
    </row>
    <row r="144" spans="1:10">
      <c r="A144">
        <v>122</v>
      </c>
      <c r="B144" s="20" t="s">
        <v>118</v>
      </c>
      <c r="J144" s="52">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31" activePane="bottomRight" state="frozen"/>
      <selection activeCell="J31" sqref="J31"/>
      <selection pane="topRight" activeCell="J31" sqref="J31"/>
      <selection pane="bottomLeft" activeCell="J31" sqref="J31"/>
      <selection pane="bottomRight" activeCell="C4" sqref="C4:L4"/>
    </sheetView>
  </sheetViews>
  <sheetFormatPr baseColWidth="10" defaultColWidth="11.5" defaultRowHeight="14" outlineLevelRow="1" x14ac:dyDescent="0"/>
  <cols>
    <col min="2" max="2" width="19.5" customWidth="1"/>
    <col min="3" max="3" width="6.1640625" customWidth="1"/>
    <col min="13" max="13" width="11.5" customWidth="1"/>
  </cols>
  <sheetData>
    <row r="1" spans="2:19" ht="7.25" customHeight="1"/>
    <row r="2" spans="2:19" ht="34.25" customHeight="1">
      <c r="B2" s="16" t="s">
        <v>16</v>
      </c>
      <c r="C2" s="170" t="s">
        <v>1930</v>
      </c>
      <c r="D2" s="170"/>
      <c r="E2" s="170"/>
      <c r="F2" s="170"/>
      <c r="G2" s="170"/>
      <c r="H2" s="170"/>
      <c r="I2" s="170"/>
      <c r="J2" s="170"/>
      <c r="K2" s="170"/>
      <c r="L2" s="170"/>
      <c r="N2" s="78" t="s">
        <v>2018</v>
      </c>
    </row>
    <row r="3" spans="2:19">
      <c r="B3" s="16" t="s">
        <v>17</v>
      </c>
      <c r="C3" s="171" t="s">
        <v>210</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2020</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11</v>
      </c>
      <c r="O5" s="84">
        <v>52.380952380952387</v>
      </c>
      <c r="P5" s="91">
        <v>5</v>
      </c>
      <c r="Q5" s="84">
        <v>23.809523809523807</v>
      </c>
      <c r="R5" s="91">
        <v>5</v>
      </c>
      <c r="S5" s="84">
        <v>23.809523809523807</v>
      </c>
    </row>
    <row r="6" spans="2:19" ht="84" customHeight="1">
      <c r="B6" s="16" t="s">
        <v>18</v>
      </c>
      <c r="C6" s="172" t="s">
        <v>1939</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22.375843380157061</v>
      </c>
    </row>
    <row r="24" spans="1:80">
      <c r="A24">
        <v>2</v>
      </c>
      <c r="B24" s="20" t="s">
        <v>71</v>
      </c>
      <c r="J24" s="43">
        <v>19.738593731090404</v>
      </c>
    </row>
    <row r="25" spans="1:80">
      <c r="A25">
        <v>3</v>
      </c>
      <c r="B25" s="20" t="s">
        <v>142</v>
      </c>
      <c r="J25" s="43">
        <v>14.040022132054592</v>
      </c>
    </row>
    <row r="26" spans="1:80">
      <c r="A26">
        <v>4</v>
      </c>
      <c r="B26" s="20" t="s">
        <v>119</v>
      </c>
      <c r="J26" s="43">
        <v>9.2389893570995927</v>
      </c>
    </row>
    <row r="27" spans="1:80">
      <c r="A27">
        <v>5</v>
      </c>
      <c r="B27" s="20" t="s">
        <v>88</v>
      </c>
      <c r="J27" s="43">
        <v>12.799171250982353</v>
      </c>
    </row>
    <row r="28" spans="1:80">
      <c r="A28">
        <v>6</v>
      </c>
      <c r="B28" s="20" t="s">
        <v>112</v>
      </c>
      <c r="J28" s="43">
        <v>6.6111971104231166</v>
      </c>
    </row>
    <row r="29" spans="1:80">
      <c r="A29">
        <v>7</v>
      </c>
      <c r="B29" s="20" t="s">
        <v>89</v>
      </c>
      <c r="J29" s="43">
        <v>38.325662395820373</v>
      </c>
    </row>
    <row r="30" spans="1:80">
      <c r="A30">
        <v>8</v>
      </c>
      <c r="B30" s="20" t="s">
        <v>102</v>
      </c>
      <c r="J30" s="43">
        <v>13.724420190995906</v>
      </c>
    </row>
    <row r="31" spans="1:80">
      <c r="A31">
        <v>9</v>
      </c>
      <c r="B31" s="20" t="s">
        <v>32</v>
      </c>
      <c r="J31" s="43">
        <v>10.952247975425859</v>
      </c>
    </row>
    <row r="32" spans="1:80">
      <c r="A32">
        <v>10</v>
      </c>
      <c r="B32" s="20" t="s">
        <v>33</v>
      </c>
      <c r="J32" s="43">
        <v>20.957258895019333</v>
      </c>
    </row>
    <row r="33" spans="1:10">
      <c r="A33">
        <v>11</v>
      </c>
      <c r="B33" s="20" t="s">
        <v>103</v>
      </c>
      <c r="J33" s="43">
        <v>14.090566849521352</v>
      </c>
    </row>
    <row r="34" spans="1:10">
      <c r="A34">
        <v>12</v>
      </c>
      <c r="B34" s="20" t="s">
        <v>109</v>
      </c>
      <c r="J34" s="43">
        <v>17.838145896656535</v>
      </c>
    </row>
    <row r="35" spans="1:10">
      <c r="A35">
        <v>13</v>
      </c>
      <c r="B35" s="20" t="s">
        <v>72</v>
      </c>
      <c r="J35" s="43">
        <v>16.687480696665727</v>
      </c>
    </row>
    <row r="36" spans="1:10">
      <c r="A36">
        <v>14</v>
      </c>
      <c r="B36" s="20" t="s">
        <v>140</v>
      </c>
      <c r="J36" s="43">
        <v>38.190430314707775</v>
      </c>
    </row>
    <row r="37" spans="1:10">
      <c r="A37">
        <v>15</v>
      </c>
      <c r="B37" s="20" t="s">
        <v>113</v>
      </c>
      <c r="J37" s="43">
        <v>16.67637709157442</v>
      </c>
    </row>
    <row r="38" spans="1:10">
      <c r="A38">
        <v>16</v>
      </c>
      <c r="B38" s="20" t="s">
        <v>110</v>
      </c>
      <c r="J38" s="43">
        <v>41.598242482493482</v>
      </c>
    </row>
    <row r="39" spans="1:10">
      <c r="A39">
        <v>17</v>
      </c>
      <c r="B39" s="20" t="s">
        <v>129</v>
      </c>
      <c r="J39" s="43">
        <v>19.785597762759263</v>
      </c>
    </row>
    <row r="40" spans="1:10">
      <c r="A40">
        <v>18</v>
      </c>
      <c r="B40" s="20" t="s">
        <v>90</v>
      </c>
      <c r="J40" s="43">
        <v>10.687849792381297</v>
      </c>
    </row>
    <row r="41" spans="1:10">
      <c r="A41">
        <v>19</v>
      </c>
      <c r="B41" s="20" t="s">
        <v>120</v>
      </c>
      <c r="J41" s="43">
        <v>18.459002884219199</v>
      </c>
    </row>
    <row r="42" spans="1:10">
      <c r="A42">
        <v>20</v>
      </c>
      <c r="B42" s="20" t="s">
        <v>104</v>
      </c>
      <c r="J42" s="43">
        <v>26.4049625034719</v>
      </c>
    </row>
    <row r="43" spans="1:10">
      <c r="A43">
        <v>21</v>
      </c>
      <c r="B43" s="20" t="s">
        <v>34</v>
      </c>
      <c r="J43" s="43">
        <v>18.674349010674884</v>
      </c>
    </row>
    <row r="44" spans="1:10">
      <c r="A44">
        <v>22</v>
      </c>
      <c r="B44" s="20" t="s">
        <v>148</v>
      </c>
      <c r="J44" s="43">
        <v>16.862592880115336</v>
      </c>
    </row>
    <row r="45" spans="1:10">
      <c r="A45">
        <v>23</v>
      </c>
      <c r="B45" s="20" t="s">
        <v>35</v>
      </c>
      <c r="J45" s="43">
        <v>15.329959120109013</v>
      </c>
    </row>
    <row r="46" spans="1:10">
      <c r="A46">
        <v>24</v>
      </c>
      <c r="B46" s="20" t="s">
        <v>73</v>
      </c>
      <c r="J46" s="43">
        <v>15.694236440272352</v>
      </c>
    </row>
    <row r="47" spans="1:10">
      <c r="A47">
        <v>25</v>
      </c>
      <c r="B47" s="20" t="s">
        <v>91</v>
      </c>
      <c r="J47" s="43">
        <v>13.928587529867906</v>
      </c>
    </row>
    <row r="48" spans="1:10">
      <c r="A48">
        <v>26</v>
      </c>
      <c r="B48" s="20" t="s">
        <v>130</v>
      </c>
      <c r="J48" s="43">
        <v>10.051665282775165</v>
      </c>
    </row>
    <row r="49" spans="1:10">
      <c r="A49">
        <v>27</v>
      </c>
      <c r="B49" s="20" t="s">
        <v>149</v>
      </c>
      <c r="J49" s="43">
        <v>16.109483485170767</v>
      </c>
    </row>
    <row r="50" spans="1:10">
      <c r="A50">
        <v>28</v>
      </c>
      <c r="B50" s="20" t="s">
        <v>121</v>
      </c>
      <c r="J50" s="43">
        <v>32.146980373422508</v>
      </c>
    </row>
    <row r="51" spans="1:10">
      <c r="A51">
        <v>29</v>
      </c>
      <c r="B51" s="20" t="s">
        <v>114</v>
      </c>
      <c r="J51" s="43">
        <v>41.567672674390103</v>
      </c>
    </row>
    <row r="52" spans="1:10">
      <c r="A52">
        <v>30</v>
      </c>
      <c r="B52" s="20" t="s">
        <v>105</v>
      </c>
      <c r="J52" s="43">
        <v>12.695597448293618</v>
      </c>
    </row>
    <row r="53" spans="1:10">
      <c r="A53">
        <v>31</v>
      </c>
      <c r="B53" s="20" t="s">
        <v>122</v>
      </c>
      <c r="J53" s="43">
        <v>27.389330306469923</v>
      </c>
    </row>
    <row r="54" spans="1:10">
      <c r="A54">
        <v>32</v>
      </c>
      <c r="B54" s="20" t="s">
        <v>36</v>
      </c>
      <c r="J54" s="43">
        <v>43.563427788099062</v>
      </c>
    </row>
    <row r="55" spans="1:10">
      <c r="A55">
        <v>33</v>
      </c>
      <c r="B55" s="20" t="s">
        <v>37</v>
      </c>
      <c r="J55" s="43">
        <v>26.782510227354283</v>
      </c>
    </row>
    <row r="56" spans="1:10">
      <c r="A56">
        <v>34</v>
      </c>
      <c r="B56" s="20" t="s">
        <v>92</v>
      </c>
      <c r="J56" s="43">
        <v>15.698764263745064</v>
      </c>
    </row>
    <row r="57" spans="1:10">
      <c r="A57">
        <v>35</v>
      </c>
      <c r="B57" s="20" t="s">
        <v>38</v>
      </c>
      <c r="J57" s="43">
        <v>9.8573268795378262</v>
      </c>
    </row>
    <row r="58" spans="1:10">
      <c r="A58">
        <v>36</v>
      </c>
      <c r="B58" s="20" t="s">
        <v>93</v>
      </c>
      <c r="J58" s="43">
        <v>27.36388416008187</v>
      </c>
    </row>
    <row r="59" spans="1:10">
      <c r="A59">
        <v>37</v>
      </c>
      <c r="B59" s="20" t="s">
        <v>1068</v>
      </c>
      <c r="J59" s="43">
        <v>3.3609218094496858</v>
      </c>
    </row>
    <row r="60" spans="1:10">
      <c r="A60">
        <v>38</v>
      </c>
      <c r="B60" s="20" t="s">
        <v>94</v>
      </c>
      <c r="J60" s="43">
        <v>10.211774381468027</v>
      </c>
    </row>
    <row r="61" spans="1:10">
      <c r="A61">
        <v>39</v>
      </c>
      <c r="B61" s="20" t="s">
        <v>40</v>
      </c>
      <c r="J61" s="43">
        <v>14.303379253047895</v>
      </c>
    </row>
    <row r="62" spans="1:10">
      <c r="A62">
        <v>40</v>
      </c>
      <c r="B62" s="20" t="s">
        <v>41</v>
      </c>
      <c r="J62" s="43">
        <v>14.915092217723796</v>
      </c>
    </row>
    <row r="63" spans="1:10">
      <c r="A63">
        <v>41</v>
      </c>
      <c r="B63" s="20" t="s">
        <v>85</v>
      </c>
      <c r="J63" s="43">
        <v>34.28018575851393</v>
      </c>
    </row>
    <row r="64" spans="1:10">
      <c r="A64">
        <v>42</v>
      </c>
      <c r="B64" s="20" t="s">
        <v>144</v>
      </c>
      <c r="J64" s="43">
        <v>32.065979715148899</v>
      </c>
    </row>
    <row r="65" spans="1:10">
      <c r="A65">
        <v>43</v>
      </c>
      <c r="B65" s="20" t="s">
        <v>145</v>
      </c>
      <c r="J65" s="43">
        <v>37.521072615840303</v>
      </c>
    </row>
    <row r="66" spans="1:10">
      <c r="A66">
        <v>44</v>
      </c>
      <c r="B66" s="20" t="s">
        <v>42</v>
      </c>
      <c r="J66" s="43">
        <v>28.945661394142007</v>
      </c>
    </row>
    <row r="67" spans="1:10">
      <c r="A67">
        <v>45</v>
      </c>
      <c r="B67" s="20" t="s">
        <v>95</v>
      </c>
      <c r="J67" s="43">
        <v>36.688099897493245</v>
      </c>
    </row>
    <row r="68" spans="1:10">
      <c r="A68">
        <v>46</v>
      </c>
      <c r="B68" s="20" t="s">
        <v>131</v>
      </c>
      <c r="J68" s="43">
        <v>15.160004830334501</v>
      </c>
    </row>
    <row r="69" spans="1:10">
      <c r="A69">
        <v>47</v>
      </c>
      <c r="B69" s="20" t="s">
        <v>43</v>
      </c>
      <c r="J69" s="43">
        <v>4.2897544919716406</v>
      </c>
    </row>
    <row r="70" spans="1:10">
      <c r="A70">
        <v>48</v>
      </c>
      <c r="B70" s="20" t="s">
        <v>44</v>
      </c>
      <c r="J70" s="43">
        <v>22.197673177500267</v>
      </c>
    </row>
    <row r="71" spans="1:10">
      <c r="A71">
        <v>49</v>
      </c>
      <c r="B71" s="20" t="s">
        <v>77</v>
      </c>
      <c r="J71" s="43">
        <v>44.097249541964999</v>
      </c>
    </row>
    <row r="72" spans="1:10">
      <c r="A72">
        <v>50</v>
      </c>
      <c r="B72" s="20" t="s">
        <v>86</v>
      </c>
      <c r="J72" s="43">
        <v>21.576637648066217</v>
      </c>
    </row>
    <row r="73" spans="1:10">
      <c r="A73">
        <v>51</v>
      </c>
      <c r="B73" s="20" t="s">
        <v>45</v>
      </c>
      <c r="J73" s="43">
        <v>12.132489765537773</v>
      </c>
    </row>
    <row r="74" spans="1:10">
      <c r="A74">
        <v>52</v>
      </c>
      <c r="B74" s="20" t="s">
        <v>46</v>
      </c>
      <c r="J74" s="43">
        <v>18.794026082091158</v>
      </c>
    </row>
    <row r="75" spans="1:10">
      <c r="A75">
        <v>53</v>
      </c>
      <c r="B75" s="20" t="s">
        <v>74</v>
      </c>
      <c r="J75" s="43">
        <v>34.637652875357794</v>
      </c>
    </row>
    <row r="76" spans="1:10">
      <c r="A76">
        <v>54</v>
      </c>
      <c r="B76" s="20" t="s">
        <v>78</v>
      </c>
      <c r="J76" s="43">
        <v>24.108106684921406</v>
      </c>
    </row>
    <row r="77" spans="1:10">
      <c r="A77">
        <v>55</v>
      </c>
      <c r="B77" s="20" t="s">
        <v>47</v>
      </c>
      <c r="J77" s="43">
        <v>53.512153685311027</v>
      </c>
    </row>
    <row r="78" spans="1:10">
      <c r="A78">
        <v>56</v>
      </c>
      <c r="B78" s="20" t="s">
        <v>48</v>
      </c>
      <c r="J78" s="43">
        <v>23.669508967950602</v>
      </c>
    </row>
    <row r="79" spans="1:10">
      <c r="A79">
        <v>57</v>
      </c>
      <c r="B79" s="20" t="s">
        <v>133</v>
      </c>
      <c r="J79" s="43">
        <v>22.168933024882918</v>
      </c>
    </row>
    <row r="80" spans="1:10">
      <c r="A80">
        <v>58</v>
      </c>
      <c r="B80" s="20" t="s">
        <v>96</v>
      </c>
      <c r="J80" s="43">
        <v>29.933583512032403</v>
      </c>
    </row>
    <row r="81" spans="1:10">
      <c r="A81">
        <v>59</v>
      </c>
      <c r="B81" s="20" t="s">
        <v>123</v>
      </c>
      <c r="J81" s="43">
        <v>22.760207015526166</v>
      </c>
    </row>
    <row r="82" spans="1:10">
      <c r="A82">
        <v>60</v>
      </c>
      <c r="B82" s="20" t="s">
        <v>49</v>
      </c>
      <c r="J82" s="43">
        <v>21.428800925330936</v>
      </c>
    </row>
    <row r="83" spans="1:10">
      <c r="A83">
        <v>61</v>
      </c>
      <c r="B83" s="20" t="s">
        <v>50</v>
      </c>
      <c r="J83" s="43">
        <v>24.624027004559537</v>
      </c>
    </row>
    <row r="84" spans="1:10">
      <c r="A84">
        <v>62</v>
      </c>
      <c r="B84" s="20" t="s">
        <v>97</v>
      </c>
      <c r="J84" s="43">
        <v>21.803045819431137</v>
      </c>
    </row>
    <row r="85" spans="1:10">
      <c r="A85">
        <v>63</v>
      </c>
      <c r="B85" s="20" t="s">
        <v>134</v>
      </c>
      <c r="J85" s="43">
        <v>14.250386398763522</v>
      </c>
    </row>
    <row r="86" spans="1:10">
      <c r="A86">
        <v>64</v>
      </c>
      <c r="B86" s="20" t="s">
        <v>51</v>
      </c>
      <c r="J86" s="43">
        <v>8.6818685306138033</v>
      </c>
    </row>
    <row r="87" spans="1:10">
      <c r="A87">
        <v>65</v>
      </c>
      <c r="B87" s="20" t="s">
        <v>52</v>
      </c>
      <c r="J87" s="43">
        <v>28.322862471777754</v>
      </c>
    </row>
    <row r="88" spans="1:10">
      <c r="A88">
        <v>66</v>
      </c>
      <c r="B88" s="20" t="s">
        <v>135</v>
      </c>
      <c r="J88" s="43">
        <v>20.381880284450418</v>
      </c>
    </row>
    <row r="89" spans="1:10">
      <c r="A89">
        <v>67</v>
      </c>
      <c r="B89" s="20" t="s">
        <v>124</v>
      </c>
      <c r="J89" s="43">
        <v>38.375238534611114</v>
      </c>
    </row>
    <row r="90" spans="1:10">
      <c r="A90">
        <v>68</v>
      </c>
      <c r="B90" s="20" t="s">
        <v>115</v>
      </c>
      <c r="J90" s="43">
        <v>48.459411745111758</v>
      </c>
    </row>
    <row r="91" spans="1:10">
      <c r="A91">
        <v>69</v>
      </c>
      <c r="B91" s="20" t="s">
        <v>79</v>
      </c>
      <c r="J91" s="43">
        <v>47.610559468089761</v>
      </c>
    </row>
    <row r="92" spans="1:10">
      <c r="A92">
        <v>70</v>
      </c>
      <c r="B92" s="20" t="s">
        <v>150</v>
      </c>
      <c r="J92" s="43">
        <v>12.889898781243545</v>
      </c>
    </row>
    <row r="93" spans="1:10">
      <c r="A93">
        <v>71</v>
      </c>
      <c r="B93" s="20" t="s">
        <v>116</v>
      </c>
      <c r="J93" s="43">
        <v>16.561089267511285</v>
      </c>
    </row>
    <row r="94" spans="1:10">
      <c r="A94">
        <v>72</v>
      </c>
      <c r="B94" s="20" t="s">
        <v>53</v>
      </c>
      <c r="J94" s="43">
        <v>21.37504914901983</v>
      </c>
    </row>
    <row r="95" spans="1:10">
      <c r="A95">
        <v>73</v>
      </c>
      <c r="B95" s="20" t="s">
        <v>125</v>
      </c>
      <c r="J95" s="43">
        <v>13.183344980725446</v>
      </c>
    </row>
    <row r="96" spans="1:10">
      <c r="A96">
        <v>74</v>
      </c>
      <c r="B96" s="20" t="s">
        <v>54</v>
      </c>
      <c r="J96" s="43">
        <v>15.701128230474579</v>
      </c>
    </row>
    <row r="97" spans="1:10">
      <c r="A97">
        <v>75</v>
      </c>
      <c r="B97" s="20" t="s">
        <v>136</v>
      </c>
      <c r="J97" s="43">
        <v>17.94082878564604</v>
      </c>
    </row>
    <row r="98" spans="1:10">
      <c r="A98">
        <v>76</v>
      </c>
      <c r="B98" s="20" t="s">
        <v>111</v>
      </c>
      <c r="J98" s="43">
        <v>17.819909809436066</v>
      </c>
    </row>
    <row r="99" spans="1:10">
      <c r="A99">
        <v>77</v>
      </c>
      <c r="B99" s="20" t="s">
        <v>98</v>
      </c>
      <c r="J99" s="43">
        <v>19.477710707253301</v>
      </c>
    </row>
    <row r="100" spans="1:10">
      <c r="A100">
        <v>78</v>
      </c>
      <c r="B100" s="20" t="s">
        <v>108</v>
      </c>
      <c r="J100" s="43">
        <v>12.916299073665638</v>
      </c>
    </row>
    <row r="101" spans="1:10">
      <c r="A101">
        <v>79</v>
      </c>
      <c r="B101" s="20" t="s">
        <v>55</v>
      </c>
      <c r="J101" s="43">
        <v>9.7001086179034086</v>
      </c>
    </row>
    <row r="102" spans="1:10">
      <c r="A102">
        <v>80</v>
      </c>
      <c r="B102" s="20" t="s">
        <v>56</v>
      </c>
      <c r="J102" s="43">
        <v>21.595186670780624</v>
      </c>
    </row>
    <row r="103" spans="1:10">
      <c r="A103">
        <v>81</v>
      </c>
      <c r="B103" s="20" t="s">
        <v>80</v>
      </c>
      <c r="J103" s="43">
        <v>24.281518774910847</v>
      </c>
    </row>
    <row r="104" spans="1:10">
      <c r="A104">
        <v>82</v>
      </c>
      <c r="B104" s="20" t="s">
        <v>57</v>
      </c>
      <c r="J104" s="43">
        <v>7.6641058236150261</v>
      </c>
    </row>
    <row r="105" spans="1:10">
      <c r="A105">
        <v>83</v>
      </c>
      <c r="B105" s="20" t="s">
        <v>58</v>
      </c>
      <c r="J105" s="43">
        <v>14.993083389493847</v>
      </c>
    </row>
    <row r="106" spans="1:10">
      <c r="A106">
        <v>84</v>
      </c>
      <c r="B106" s="20" t="s">
        <v>137</v>
      </c>
      <c r="J106" s="43">
        <v>27.344221105527637</v>
      </c>
    </row>
    <row r="107" spans="1:10">
      <c r="A107">
        <v>85</v>
      </c>
      <c r="B107" s="20" t="s">
        <v>99</v>
      </c>
      <c r="J107" s="43">
        <v>15.965605975020397</v>
      </c>
    </row>
    <row r="108" spans="1:10">
      <c r="A108">
        <v>86</v>
      </c>
      <c r="B108" s="20" t="s">
        <v>59</v>
      </c>
      <c r="J108" s="43">
        <v>15.721018761896129</v>
      </c>
    </row>
    <row r="109" spans="1:10">
      <c r="A109">
        <v>87</v>
      </c>
      <c r="B109" s="20" t="s">
        <v>60</v>
      </c>
      <c r="J109" s="43">
        <v>28.155565005605599</v>
      </c>
    </row>
    <row r="110" spans="1:10">
      <c r="A110">
        <v>88</v>
      </c>
      <c r="B110" s="20" t="s">
        <v>61</v>
      </c>
      <c r="J110" s="43">
        <v>15.272901901039942</v>
      </c>
    </row>
    <row r="111" spans="1:10">
      <c r="A111">
        <v>89</v>
      </c>
      <c r="B111" s="20" t="s">
        <v>62</v>
      </c>
      <c r="J111" s="43">
        <v>31.287888815354069</v>
      </c>
    </row>
    <row r="112" spans="1:10">
      <c r="A112">
        <v>90</v>
      </c>
      <c r="B112" s="20" t="s">
        <v>63</v>
      </c>
      <c r="J112" s="43">
        <v>9.4422863485016642</v>
      </c>
    </row>
    <row r="113" spans="1:10">
      <c r="A113">
        <v>91</v>
      </c>
      <c r="B113" s="20" t="s">
        <v>87</v>
      </c>
      <c r="J113" s="43">
        <v>5.7556789102791228</v>
      </c>
    </row>
    <row r="114" spans="1:10">
      <c r="A114">
        <v>92</v>
      </c>
      <c r="B114" s="20" t="s">
        <v>100</v>
      </c>
      <c r="J114" s="43">
        <v>27.432168741869539</v>
      </c>
    </row>
    <row r="115" spans="1:10">
      <c r="A115">
        <v>93</v>
      </c>
      <c r="B115" s="20" t="s">
        <v>75</v>
      </c>
      <c r="J115" s="43">
        <v>31.658016935263589</v>
      </c>
    </row>
    <row r="116" spans="1:10">
      <c r="A116">
        <v>94</v>
      </c>
      <c r="B116" s="20" t="s">
        <v>126</v>
      </c>
      <c r="J116" s="43">
        <v>15.435307221087804</v>
      </c>
    </row>
    <row r="117" spans="1:10">
      <c r="A117">
        <v>95</v>
      </c>
      <c r="B117" s="20" t="s">
        <v>151</v>
      </c>
      <c r="J117" s="43">
        <v>16.17028396596233</v>
      </c>
    </row>
    <row r="118" spans="1:10">
      <c r="A118">
        <v>96</v>
      </c>
      <c r="B118" s="20" t="s">
        <v>106</v>
      </c>
      <c r="J118" s="43">
        <v>22.847193140993145</v>
      </c>
    </row>
    <row r="119" spans="1:10">
      <c r="A119">
        <v>97</v>
      </c>
      <c r="B119" s="20" t="s">
        <v>138</v>
      </c>
      <c r="J119" s="43">
        <v>5.7009760425909493</v>
      </c>
    </row>
    <row r="120" spans="1:10">
      <c r="A120">
        <v>98</v>
      </c>
      <c r="B120" s="20" t="s">
        <v>64</v>
      </c>
      <c r="J120" s="43">
        <v>13.916041285657228</v>
      </c>
    </row>
    <row r="121" spans="1:10">
      <c r="A121">
        <v>99</v>
      </c>
      <c r="B121" s="20" t="s">
        <v>139</v>
      </c>
      <c r="J121" s="43">
        <v>25.668200819152982</v>
      </c>
    </row>
    <row r="122" spans="1:10">
      <c r="A122">
        <v>100</v>
      </c>
      <c r="B122" s="20" t="s">
        <v>127</v>
      </c>
      <c r="J122" s="43">
        <v>36.135661421283324</v>
      </c>
    </row>
    <row r="123" spans="1:10">
      <c r="A123">
        <v>101</v>
      </c>
      <c r="B123" s="20" t="s">
        <v>65</v>
      </c>
      <c r="J123" s="43">
        <v>27.569060230544718</v>
      </c>
    </row>
    <row r="124" spans="1:10">
      <c r="A124">
        <v>102</v>
      </c>
      <c r="B124" s="20" t="s">
        <v>141</v>
      </c>
      <c r="J124" s="43">
        <v>28.220975926137882</v>
      </c>
    </row>
    <row r="125" spans="1:10">
      <c r="A125">
        <v>103</v>
      </c>
      <c r="B125" s="20" t="s">
        <v>146</v>
      </c>
      <c r="J125" s="43">
        <v>18.703281388572151</v>
      </c>
    </row>
    <row r="126" spans="1:10">
      <c r="A126">
        <v>104</v>
      </c>
      <c r="B126" s="20" t="s">
        <v>117</v>
      </c>
      <c r="J126" s="43">
        <v>11.004784688995215</v>
      </c>
    </row>
    <row r="127" spans="1:10">
      <c r="A127">
        <v>105</v>
      </c>
      <c r="B127" s="20" t="s">
        <v>1071</v>
      </c>
      <c r="J127" s="43">
        <v>9.3472352879690614</v>
      </c>
    </row>
    <row r="128" spans="1:10">
      <c r="A128">
        <v>106</v>
      </c>
      <c r="B128" s="20" t="s">
        <v>81</v>
      </c>
      <c r="J128" s="43">
        <v>16.119123540941406</v>
      </c>
    </row>
    <row r="129" spans="1:10">
      <c r="A129">
        <v>107</v>
      </c>
      <c r="B129" s="20" t="s">
        <v>152</v>
      </c>
      <c r="J129" s="43">
        <v>12.496651486739887</v>
      </c>
    </row>
    <row r="130" spans="1:10">
      <c r="A130">
        <v>108</v>
      </c>
      <c r="B130" s="20" t="s">
        <v>66</v>
      </c>
      <c r="J130" s="43">
        <v>17.491530416850786</v>
      </c>
    </row>
    <row r="131" spans="1:10">
      <c r="A131">
        <v>109</v>
      </c>
      <c r="B131" s="20" t="s">
        <v>67</v>
      </c>
      <c r="J131" s="43">
        <v>24.037441201159346</v>
      </c>
    </row>
    <row r="132" spans="1:10">
      <c r="A132">
        <v>110</v>
      </c>
      <c r="B132" s="20" t="s">
        <v>147</v>
      </c>
      <c r="J132" s="43">
        <v>20.23174757057452</v>
      </c>
    </row>
    <row r="133" spans="1:10">
      <c r="A133">
        <v>11</v>
      </c>
      <c r="B133" s="20" t="s">
        <v>143</v>
      </c>
      <c r="J133" s="43">
        <v>17.722972032837067</v>
      </c>
    </row>
    <row r="134" spans="1:10">
      <c r="A134">
        <v>112</v>
      </c>
      <c r="B134" s="20" t="s">
        <v>153</v>
      </c>
      <c r="J134" s="43">
        <v>12.720070422535212</v>
      </c>
    </row>
    <row r="135" spans="1:10">
      <c r="A135">
        <v>113</v>
      </c>
      <c r="B135" s="20" t="s">
        <v>68</v>
      </c>
      <c r="J135" s="43">
        <v>10.954195728769685</v>
      </c>
    </row>
    <row r="136" spans="1:10">
      <c r="A136">
        <v>114</v>
      </c>
      <c r="B136" s="20" t="s">
        <v>128</v>
      </c>
      <c r="J136" s="43">
        <v>32.736299648064353</v>
      </c>
    </row>
    <row r="137" spans="1:10">
      <c r="A137">
        <v>115</v>
      </c>
      <c r="B137" s="20" t="s">
        <v>132</v>
      </c>
      <c r="J137" s="43">
        <v>11.846241159521522</v>
      </c>
    </row>
    <row r="138" spans="1:10">
      <c r="A138">
        <v>116</v>
      </c>
      <c r="B138" s="20" t="s">
        <v>82</v>
      </c>
      <c r="J138" s="43">
        <v>7.2106261859582546</v>
      </c>
    </row>
    <row r="139" spans="1:10">
      <c r="A139">
        <v>117</v>
      </c>
      <c r="B139" s="20" t="s">
        <v>69</v>
      </c>
      <c r="J139" s="43">
        <v>22.514156697802299</v>
      </c>
    </row>
    <row r="140" spans="1:10">
      <c r="A140">
        <v>118</v>
      </c>
      <c r="B140" s="20" t="s">
        <v>1069</v>
      </c>
      <c r="J140" s="43">
        <v>25.360563889390924</v>
      </c>
    </row>
    <row r="141" spans="1:10">
      <c r="A141">
        <v>119</v>
      </c>
      <c r="B141" s="20" t="s">
        <v>70</v>
      </c>
      <c r="J141" s="43">
        <v>13.841080279436444</v>
      </c>
    </row>
    <row r="142" spans="1:10">
      <c r="A142">
        <v>120</v>
      </c>
      <c r="B142" s="20" t="s">
        <v>83</v>
      </c>
      <c r="J142" s="43">
        <v>5.6979278630726498</v>
      </c>
    </row>
    <row r="143" spans="1:10">
      <c r="A143">
        <v>121</v>
      </c>
      <c r="B143" s="20" t="s">
        <v>84</v>
      </c>
      <c r="J143" s="43">
        <v>11.484484029291393</v>
      </c>
    </row>
    <row r="144" spans="1:10">
      <c r="A144">
        <v>122</v>
      </c>
      <c r="B144" s="20" t="s">
        <v>118</v>
      </c>
      <c r="J144" s="43">
        <v>10.673368740515933</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A1:L945"/>
  <sheetViews>
    <sheetView workbookViewId="0">
      <pane ySplit="22" topLeftCell="A23" activePane="bottomLeft" state="frozen"/>
      <selection pane="bottomLeft"/>
    </sheetView>
  </sheetViews>
  <sheetFormatPr baseColWidth="10" defaultColWidth="11.5" defaultRowHeight="14" outlineLevelRow="1" x14ac:dyDescent="0"/>
  <cols>
    <col min="2" max="2" width="18.83203125" customWidth="1"/>
    <col min="3" max="3" width="25.33203125" customWidth="1"/>
    <col min="4" max="4" width="17.33203125" customWidth="1"/>
    <col min="5" max="5" width="11.1640625" customWidth="1"/>
    <col min="6" max="6" width="33.83203125" customWidth="1"/>
    <col min="7" max="7" width="21.6640625" bestFit="1" customWidth="1"/>
    <col min="8" max="8" width="21.33203125" bestFit="1" customWidth="1"/>
    <col min="9" max="9" width="10.5" bestFit="1" customWidth="1"/>
    <col min="10" max="10" width="7.6640625" bestFit="1" customWidth="1"/>
    <col min="11" max="11" width="10.33203125" bestFit="1" customWidth="1"/>
    <col min="12" max="12" width="10.6640625" bestFit="1" customWidth="1"/>
    <col min="13" max="13" width="8.83203125" bestFit="1" customWidth="1"/>
    <col min="14" max="14" width="8.33203125" bestFit="1" customWidth="1"/>
    <col min="15" max="15" width="7.83203125" bestFit="1" customWidth="1"/>
    <col min="16" max="16" width="5.6640625" bestFit="1" customWidth="1"/>
    <col min="17" max="17" width="6" bestFit="1" customWidth="1"/>
    <col min="18" max="18" width="8.33203125" bestFit="1" customWidth="1"/>
    <col min="19" max="19" width="8.5" bestFit="1" customWidth="1"/>
    <col min="20" max="20" width="7.1640625" bestFit="1" customWidth="1"/>
    <col min="21" max="21" width="8" bestFit="1" customWidth="1"/>
    <col min="22" max="22" width="9" bestFit="1" customWidth="1"/>
    <col min="23" max="23" width="15.5" bestFit="1" customWidth="1"/>
    <col min="24" max="24" width="7.83203125" bestFit="1" customWidth="1"/>
    <col min="25" max="25" width="11.33203125" bestFit="1" customWidth="1"/>
    <col min="26" max="26" width="7.6640625" bestFit="1" customWidth="1"/>
    <col min="27" max="27" width="13" bestFit="1" customWidth="1"/>
    <col min="28" max="28" width="9.6640625" bestFit="1" customWidth="1"/>
    <col min="29" max="29" width="6.33203125" bestFit="1" customWidth="1"/>
    <col min="30" max="30" width="9.5" bestFit="1" customWidth="1"/>
    <col min="31" max="31" width="11.83203125" bestFit="1" customWidth="1"/>
    <col min="32" max="33" width="9.1640625" bestFit="1" customWidth="1"/>
    <col min="34" max="34" width="8.33203125" bestFit="1" customWidth="1"/>
    <col min="35" max="35" width="7.83203125" bestFit="1" customWidth="1"/>
    <col min="36" max="36" width="6" bestFit="1" customWidth="1"/>
    <col min="37" max="37" width="7.33203125" bestFit="1" customWidth="1"/>
    <col min="38" max="38" width="7.6640625" bestFit="1" customWidth="1"/>
    <col min="39" max="39" width="8.33203125" bestFit="1" customWidth="1"/>
    <col min="40" max="40" width="8.83203125" bestFit="1" customWidth="1"/>
    <col min="41" max="41" width="5.5" bestFit="1" customWidth="1"/>
    <col min="42" max="42" width="9.83203125" bestFit="1" customWidth="1"/>
    <col min="43" max="43" width="7.5" bestFit="1" customWidth="1"/>
    <col min="44" max="44" width="10" bestFit="1" customWidth="1"/>
    <col min="45" max="45" width="14" bestFit="1" customWidth="1"/>
    <col min="46" max="46" width="11.5" bestFit="1" customWidth="1"/>
    <col min="47" max="47" width="7.33203125" bestFit="1" customWidth="1"/>
    <col min="48" max="48" width="9.6640625" bestFit="1" customWidth="1"/>
    <col min="49" max="49" width="9.5" bestFit="1" customWidth="1"/>
    <col min="50" max="50" width="7.83203125" bestFit="1" customWidth="1"/>
    <col min="51" max="51" width="11.6640625" bestFit="1" customWidth="1"/>
    <col min="52" max="52" width="10.33203125" bestFit="1" customWidth="1"/>
    <col min="53" max="53" width="12.5" bestFit="1" customWidth="1"/>
    <col min="54" max="54" width="7.33203125" bestFit="1" customWidth="1"/>
    <col min="55" max="55" width="9.1640625" bestFit="1" customWidth="1"/>
    <col min="56" max="56" width="9.83203125" bestFit="1" customWidth="1"/>
    <col min="57" max="57" width="8.1640625" bestFit="1" customWidth="1"/>
    <col min="58" max="59" width="7.6640625" bestFit="1" customWidth="1"/>
    <col min="60" max="60" width="10.1640625" bestFit="1" customWidth="1"/>
    <col min="61" max="61" width="7.5" bestFit="1" customWidth="1"/>
    <col min="62" max="62" width="8.33203125" bestFit="1" customWidth="1"/>
    <col min="63" max="63" width="8.5" bestFit="1" customWidth="1"/>
    <col min="64" max="64" width="5.33203125" bestFit="1" customWidth="1"/>
    <col min="65" max="65" width="7.6640625" bestFit="1" customWidth="1"/>
    <col min="66" max="66" width="5.6640625" bestFit="1" customWidth="1"/>
    <col min="67" max="67" width="7.33203125" bestFit="1" customWidth="1"/>
    <col min="68" max="68" width="13" bestFit="1" customWidth="1"/>
    <col min="69" max="69" width="9.6640625" bestFit="1" customWidth="1"/>
    <col min="70" max="70" width="8.33203125" bestFit="1" customWidth="1"/>
    <col min="71" max="71" width="4.6640625" bestFit="1" customWidth="1"/>
    <col min="72" max="72" width="6.83203125" bestFit="1" customWidth="1"/>
    <col min="73" max="73" width="8.5" bestFit="1" customWidth="1"/>
    <col min="74" max="74" width="8.83203125" bestFit="1" customWidth="1"/>
    <col min="75" max="75" width="11.5" bestFit="1" customWidth="1"/>
    <col min="76" max="76" width="10.6640625" bestFit="1" customWidth="1"/>
    <col min="77" max="77" width="10" bestFit="1" customWidth="1"/>
    <col min="78" max="78" width="8.5" bestFit="1" customWidth="1"/>
    <col min="79" max="79" width="8.6640625" bestFit="1" customWidth="1"/>
    <col min="80" max="80" width="8.83203125" bestFit="1" customWidth="1"/>
    <col min="81" max="81" width="7" bestFit="1" customWidth="1"/>
    <col min="82" max="82" width="9.83203125" bestFit="1" customWidth="1"/>
    <col min="83" max="83" width="9.33203125" bestFit="1" customWidth="1"/>
    <col min="84" max="84" width="9" bestFit="1" customWidth="1"/>
    <col min="85" max="85" width="6.6640625" bestFit="1" customWidth="1"/>
    <col min="86" max="86" width="6.33203125" bestFit="1" customWidth="1"/>
    <col min="87" max="87" width="9.83203125" bestFit="1" customWidth="1"/>
    <col min="88" max="88" width="9.5" bestFit="1" customWidth="1"/>
    <col min="89" max="89" width="13.5" bestFit="1" customWidth="1"/>
    <col min="90" max="90" width="10" bestFit="1" customWidth="1"/>
    <col min="91" max="91" width="14.5" bestFit="1" customWidth="1"/>
    <col min="92" max="92" width="12.5" bestFit="1" customWidth="1"/>
    <col min="93" max="93" width="13.33203125" bestFit="1" customWidth="1"/>
    <col min="94" max="94" width="7.1640625" bestFit="1" customWidth="1"/>
    <col min="95" max="95" width="6.1640625" bestFit="1" customWidth="1"/>
    <col min="96" max="96" width="7.5" bestFit="1" customWidth="1"/>
    <col min="97" max="97" width="9.6640625" bestFit="1" customWidth="1"/>
    <col min="98" max="98" width="11.83203125" bestFit="1" customWidth="1"/>
    <col min="99" max="99" width="8" bestFit="1" customWidth="1"/>
    <col min="100" max="100" width="6.6640625" bestFit="1" customWidth="1"/>
    <col min="101" max="101" width="6.5" bestFit="1" customWidth="1"/>
    <col min="102" max="102" width="6.6640625" bestFit="1" customWidth="1"/>
    <col min="103" max="103" width="7.83203125" bestFit="1" customWidth="1"/>
    <col min="104" max="104" width="6.33203125" bestFit="1" customWidth="1"/>
    <col min="105" max="105" width="11" bestFit="1" customWidth="1"/>
    <col min="106" max="106" width="7.33203125" bestFit="1" customWidth="1"/>
    <col min="107" max="107" width="8.83203125" bestFit="1" customWidth="1"/>
    <col min="108" max="108" width="7.33203125" bestFit="1" customWidth="1"/>
    <col min="109" max="109" width="12.5" bestFit="1" customWidth="1"/>
    <col min="110" max="111" width="8.33203125" bestFit="1" customWidth="1"/>
    <col min="112" max="112" width="7.33203125" bestFit="1" customWidth="1"/>
    <col min="113" max="113" width="7.6640625" bestFit="1" customWidth="1"/>
    <col min="114" max="114" width="4.66406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2" ht="7.25" customHeight="1"/>
    <row r="2" spans="2:12">
      <c r="B2" s="33" t="s">
        <v>16</v>
      </c>
      <c r="C2" s="132" t="s">
        <v>1800</v>
      </c>
      <c r="D2" s="132"/>
      <c r="E2" s="132"/>
      <c r="F2" s="132"/>
      <c r="G2" s="132"/>
      <c r="H2" s="132"/>
      <c r="I2" s="132"/>
      <c r="J2" s="132"/>
      <c r="K2" s="132"/>
      <c r="L2" s="132"/>
    </row>
    <row r="3" spans="2:12">
      <c r="B3" s="33" t="s">
        <v>17</v>
      </c>
      <c r="C3" s="133" t="s">
        <v>1798</v>
      </c>
      <c r="D3" s="133"/>
      <c r="E3" s="133"/>
      <c r="F3" s="133"/>
      <c r="G3" s="133"/>
      <c r="H3" s="133"/>
      <c r="I3" s="133"/>
      <c r="J3" s="133"/>
      <c r="K3" s="133"/>
      <c r="L3" s="133"/>
    </row>
    <row r="4" spans="2:12">
      <c r="B4" s="33" t="s">
        <v>3</v>
      </c>
      <c r="C4" s="134" t="s">
        <v>1799</v>
      </c>
      <c r="D4" s="134"/>
      <c r="E4" s="134"/>
      <c r="F4" s="134"/>
      <c r="G4" s="134"/>
      <c r="H4" s="134"/>
      <c r="I4" s="134"/>
      <c r="J4" s="134"/>
      <c r="K4" s="134"/>
      <c r="L4" s="134"/>
    </row>
    <row r="5" spans="2:12" ht="39" customHeight="1">
      <c r="B5" s="33" t="s">
        <v>1063</v>
      </c>
      <c r="C5" s="134" t="s">
        <v>1799</v>
      </c>
      <c r="D5" s="134"/>
      <c r="E5" s="134"/>
      <c r="F5" s="134"/>
      <c r="G5" s="134"/>
      <c r="H5" s="134"/>
      <c r="I5" s="134"/>
      <c r="J5" s="134"/>
      <c r="K5" s="134"/>
      <c r="L5" s="134"/>
    </row>
    <row r="6" spans="2:12" ht="53" customHeight="1">
      <c r="B6" s="33" t="s">
        <v>18</v>
      </c>
      <c r="C6" s="134" t="s">
        <v>1860</v>
      </c>
      <c r="D6" s="134"/>
      <c r="E6" s="134"/>
      <c r="F6" s="134"/>
      <c r="G6" s="134"/>
      <c r="H6" s="134"/>
      <c r="I6" s="134"/>
      <c r="J6" s="134"/>
      <c r="K6" s="134"/>
      <c r="L6" s="134"/>
    </row>
    <row r="7" spans="2:12" ht="29" hidden="1" customHeight="1" outlineLevel="1">
      <c r="B7" s="6" t="s">
        <v>19</v>
      </c>
      <c r="C7" s="131" t="s">
        <v>1801</v>
      </c>
      <c r="D7" s="131"/>
      <c r="E7" s="131"/>
      <c r="F7" s="131"/>
      <c r="G7" s="131"/>
      <c r="H7" s="131"/>
      <c r="I7" s="131"/>
      <c r="J7" s="131"/>
      <c r="K7" s="131"/>
      <c r="L7" s="131"/>
    </row>
    <row r="8" spans="2:12" hidden="1" outlineLevel="1">
      <c r="B8" s="6" t="s">
        <v>20</v>
      </c>
      <c r="C8" s="131" t="s">
        <v>28</v>
      </c>
      <c r="D8" s="131"/>
      <c r="E8" s="131"/>
      <c r="F8" s="131"/>
      <c r="G8" s="131"/>
      <c r="H8" s="131"/>
      <c r="I8" s="131"/>
      <c r="J8" s="131"/>
      <c r="K8" s="131"/>
      <c r="L8" s="131"/>
    </row>
    <row r="9" spans="2:12" ht="41.5" hidden="1" customHeight="1" outlineLevel="1">
      <c r="B9" s="6" t="s">
        <v>29</v>
      </c>
      <c r="C9" s="136" t="s">
        <v>1858</v>
      </c>
      <c r="D9" s="137"/>
      <c r="E9" s="137"/>
      <c r="F9" s="137"/>
      <c r="G9" s="137"/>
      <c r="H9" s="137"/>
      <c r="I9" s="137"/>
      <c r="J9" s="137"/>
      <c r="K9" s="137"/>
      <c r="L9" s="137"/>
    </row>
    <row r="10" spans="2:12" hidden="1" outlineLevel="1">
      <c r="B10" s="6" t="s">
        <v>21</v>
      </c>
      <c r="C10" s="137" t="s">
        <v>31</v>
      </c>
      <c r="D10" s="137"/>
      <c r="E10" s="137"/>
      <c r="F10" s="137"/>
      <c r="G10" s="137"/>
      <c r="H10" s="137"/>
      <c r="I10" s="137"/>
      <c r="J10" s="137"/>
      <c r="K10" s="137"/>
      <c r="L10" s="137"/>
    </row>
    <row r="11" spans="2:12" ht="28" hidden="1" outlineLevel="1">
      <c r="B11" s="6" t="s">
        <v>22</v>
      </c>
      <c r="C11" s="135" t="s">
        <v>1799</v>
      </c>
      <c r="D11" s="135"/>
      <c r="E11" s="135"/>
      <c r="F11" s="135"/>
      <c r="G11" s="135"/>
      <c r="H11" s="135"/>
      <c r="I11" s="135"/>
      <c r="J11" s="135"/>
      <c r="K11" s="135"/>
      <c r="L11" s="135"/>
    </row>
    <row r="12" spans="2:12" hidden="1" outlineLevel="1">
      <c r="B12" s="6" t="s">
        <v>23</v>
      </c>
      <c r="C12" s="138" t="s">
        <v>1827</v>
      </c>
      <c r="D12" s="138"/>
      <c r="E12" s="138"/>
      <c r="F12" s="138"/>
      <c r="G12" s="138"/>
      <c r="H12" s="138"/>
      <c r="I12" s="138"/>
      <c r="J12" s="138"/>
      <c r="K12" s="138"/>
      <c r="L12" s="138"/>
    </row>
    <row r="13" spans="2:12" hidden="1" outlineLevel="1">
      <c r="B13" s="6" t="s">
        <v>30</v>
      </c>
      <c r="C13" s="137" t="s">
        <v>1803</v>
      </c>
      <c r="D13" s="137"/>
      <c r="E13" s="137"/>
      <c r="F13" s="137"/>
      <c r="G13" s="137"/>
      <c r="H13" s="137"/>
      <c r="I13" s="137"/>
      <c r="J13" s="137"/>
      <c r="K13" s="137"/>
      <c r="L13" s="137"/>
    </row>
    <row r="14" spans="2:12" ht="33" hidden="1" customHeight="1" outlineLevel="1">
      <c r="B14" s="6" t="s">
        <v>24</v>
      </c>
      <c r="C14" s="135"/>
      <c r="D14" s="135"/>
      <c r="E14" s="135"/>
      <c r="F14" s="135"/>
      <c r="G14" s="135"/>
      <c r="H14" s="135"/>
      <c r="I14" s="135"/>
      <c r="J14" s="135"/>
      <c r="K14" s="135"/>
      <c r="L14" s="135"/>
    </row>
    <row r="15" spans="2:12" hidden="1" outlineLevel="1">
      <c r="B15" s="7" t="s">
        <v>14</v>
      </c>
      <c r="C15" s="139">
        <v>44315</v>
      </c>
      <c r="D15" s="139"/>
      <c r="E15" s="139"/>
      <c r="F15" s="139"/>
      <c r="G15" s="139"/>
      <c r="H15" s="139"/>
      <c r="I15" s="139"/>
      <c r="J15" s="139"/>
      <c r="K15" s="139"/>
      <c r="L15" s="139"/>
    </row>
    <row r="16" spans="2:12" hidden="1" outlineLevel="1">
      <c r="B16" s="7" t="s">
        <v>25</v>
      </c>
      <c r="C16" s="140" t="s">
        <v>183</v>
      </c>
      <c r="D16" s="140"/>
      <c r="E16" s="140"/>
      <c r="F16" s="140"/>
      <c r="G16" s="140"/>
      <c r="H16" s="140"/>
      <c r="I16" s="140"/>
      <c r="J16" s="140"/>
      <c r="K16" s="140"/>
      <c r="L16" s="140"/>
    </row>
    <row r="17" spans="1:12" hidden="1" outlineLevel="1">
      <c r="B17" s="7" t="s">
        <v>1804</v>
      </c>
      <c r="C17" s="141" t="s">
        <v>1805</v>
      </c>
      <c r="D17" s="141"/>
      <c r="E17" s="141"/>
      <c r="F17" s="141"/>
      <c r="G17" s="141"/>
      <c r="H17" s="141"/>
      <c r="I17" s="141"/>
      <c r="J17" s="141"/>
      <c r="K17" s="141"/>
      <c r="L17" s="141"/>
    </row>
    <row r="18" spans="1:12" hidden="1" outlineLevel="1">
      <c r="B18" s="7" t="s">
        <v>15</v>
      </c>
      <c r="C18" s="142"/>
      <c r="D18" s="142"/>
      <c r="E18" s="142"/>
      <c r="F18" s="142"/>
      <c r="G18" s="142"/>
      <c r="H18" s="142"/>
      <c r="I18" s="142"/>
      <c r="J18" s="142"/>
      <c r="K18" s="142"/>
      <c r="L18" s="142"/>
    </row>
    <row r="19" spans="1:12" hidden="1" outlineLevel="1">
      <c r="B19" s="6" t="s">
        <v>180</v>
      </c>
      <c r="C19" s="135" t="s">
        <v>1806</v>
      </c>
      <c r="D19" s="135"/>
      <c r="E19" s="135"/>
      <c r="F19" s="135"/>
      <c r="G19" s="135"/>
      <c r="H19" s="135"/>
      <c r="I19" s="135"/>
      <c r="J19" s="135"/>
      <c r="K19" s="135"/>
      <c r="L19" s="135"/>
    </row>
    <row r="20" spans="1:12" s="9" customFormat="1" ht="21" customHeight="1" collapsed="1" thickBot="1">
      <c r="G20"/>
      <c r="H20"/>
    </row>
    <row r="21" spans="1:12">
      <c r="A21" s="28"/>
      <c r="B21" s="40"/>
      <c r="C21" s="29"/>
      <c r="D21" s="29"/>
      <c r="G21" s="21"/>
    </row>
    <row r="22" spans="1:12">
      <c r="A22" s="30"/>
      <c r="B22" s="30"/>
      <c r="C22" s="30"/>
      <c r="D22" s="30"/>
      <c r="E22" s="22"/>
    </row>
    <row r="23" spans="1:12">
      <c r="A23" s="29"/>
      <c r="B23" s="29"/>
      <c r="C23" s="29"/>
      <c r="D23" s="29"/>
      <c r="F23" s="23"/>
    </row>
    <row r="24" spans="1:12">
      <c r="A24" s="29"/>
      <c r="B24" s="39" t="s">
        <v>226</v>
      </c>
      <c r="C24" s="39" t="s">
        <v>1836</v>
      </c>
      <c r="D24" s="39"/>
      <c r="E24" s="39"/>
      <c r="F24" s="39"/>
      <c r="G24" s="39"/>
      <c r="H24" s="39"/>
      <c r="I24" s="39"/>
    </row>
    <row r="25" spans="1:12">
      <c r="A25" s="29"/>
      <c r="B25" s="20" t="s">
        <v>101</v>
      </c>
      <c r="C25" s="19">
        <v>107966</v>
      </c>
      <c r="D25" s="29"/>
    </row>
    <row r="26" spans="1:12">
      <c r="A26" s="29"/>
      <c r="B26" s="20" t="s">
        <v>71</v>
      </c>
      <c r="C26" s="19">
        <v>225251</v>
      </c>
      <c r="D26" s="29"/>
    </row>
    <row r="27" spans="1:12">
      <c r="A27" s="29"/>
      <c r="B27" s="20" t="s">
        <v>142</v>
      </c>
      <c r="C27" s="19">
        <v>227792</v>
      </c>
      <c r="D27" s="29"/>
    </row>
    <row r="28" spans="1:12">
      <c r="A28" s="29"/>
      <c r="B28" s="20" t="s">
        <v>119</v>
      </c>
      <c r="C28" s="19">
        <v>227541</v>
      </c>
      <c r="D28" s="29"/>
    </row>
    <row r="29" spans="1:12">
      <c r="A29" s="29"/>
      <c r="B29" s="20" t="s">
        <v>88</v>
      </c>
      <c r="C29" s="19">
        <v>147166</v>
      </c>
      <c r="D29" s="29"/>
    </row>
    <row r="30" spans="1:12">
      <c r="A30" s="29"/>
      <c r="B30" s="20" t="s">
        <v>112</v>
      </c>
      <c r="C30" s="19">
        <v>105769</v>
      </c>
      <c r="D30" s="29"/>
    </row>
    <row r="31" spans="1:12">
      <c r="A31" s="29"/>
      <c r="B31" s="38" t="s">
        <v>89</v>
      </c>
      <c r="C31" s="38">
        <v>270928</v>
      </c>
      <c r="D31" s="29"/>
    </row>
    <row r="32" spans="1:12">
      <c r="A32" s="29"/>
      <c r="B32" s="20" t="s">
        <v>102</v>
      </c>
      <c r="C32" s="19">
        <v>186696</v>
      </c>
      <c r="D32" s="29"/>
    </row>
    <row r="33" spans="1:5">
      <c r="A33" s="29"/>
      <c r="B33" s="20" t="s">
        <v>32</v>
      </c>
      <c r="C33" s="19">
        <v>368626</v>
      </c>
      <c r="D33" s="29"/>
      <c r="E33" s="8"/>
    </row>
    <row r="34" spans="1:5">
      <c r="A34" s="29"/>
      <c r="B34" s="20" t="s">
        <v>33</v>
      </c>
      <c r="C34" s="19">
        <v>782077</v>
      </c>
      <c r="D34" s="29"/>
    </row>
    <row r="35" spans="1:5">
      <c r="A35" s="29"/>
      <c r="B35" s="20" t="s">
        <v>167</v>
      </c>
      <c r="C35" s="19"/>
      <c r="D35" s="29"/>
    </row>
    <row r="36" spans="1:5">
      <c r="A36" s="29"/>
      <c r="B36" s="38" t="s">
        <v>103</v>
      </c>
      <c r="C36" s="38">
        <v>207597</v>
      </c>
      <c r="D36" s="29"/>
    </row>
    <row r="37" spans="1:5">
      <c r="A37" s="29"/>
      <c r="B37" s="38" t="s">
        <v>109</v>
      </c>
      <c r="C37" s="38">
        <v>210173</v>
      </c>
      <c r="D37" s="29"/>
    </row>
    <row r="38" spans="1:5">
      <c r="A38" s="29"/>
      <c r="B38" s="38" t="s">
        <v>72</v>
      </c>
      <c r="C38" s="38">
        <v>382913</v>
      </c>
      <c r="D38" s="29"/>
    </row>
    <row r="39" spans="1:5">
      <c r="A39" s="29"/>
      <c r="B39" t="s">
        <v>154</v>
      </c>
      <c r="C39" s="38"/>
      <c r="D39" s="29"/>
    </row>
    <row r="40" spans="1:5">
      <c r="A40" s="29"/>
      <c r="B40" s="20" t="s">
        <v>140</v>
      </c>
      <c r="C40" s="19">
        <v>120720</v>
      </c>
      <c r="D40" s="29"/>
    </row>
    <row r="41" spans="1:5">
      <c r="A41" s="29"/>
      <c r="B41" s="20" t="s">
        <v>113</v>
      </c>
      <c r="C41" s="19">
        <v>422771</v>
      </c>
      <c r="D41" s="29"/>
    </row>
    <row r="42" spans="1:5">
      <c r="A42" s="29"/>
      <c r="B42" s="38" t="s">
        <v>110</v>
      </c>
      <c r="C42" s="38">
        <v>203600</v>
      </c>
      <c r="D42" s="29"/>
    </row>
    <row r="43" spans="1:5">
      <c r="A43" s="29"/>
      <c r="B43" s="20" t="s">
        <v>129</v>
      </c>
      <c r="C43" s="19">
        <v>151413</v>
      </c>
      <c r="D43" s="29"/>
    </row>
    <row r="44" spans="1:5">
      <c r="A44" s="29"/>
      <c r="B44" s="38" t="s">
        <v>90</v>
      </c>
      <c r="C44" s="38">
        <v>89356</v>
      </c>
      <c r="D44" s="29"/>
    </row>
    <row r="45" spans="1:5">
      <c r="A45" s="29"/>
      <c r="B45" s="38" t="s">
        <v>120</v>
      </c>
      <c r="C45" s="38">
        <v>174513</v>
      </c>
      <c r="D45" s="29"/>
    </row>
    <row r="46" spans="1:5">
      <c r="A46" s="29"/>
      <c r="B46" s="20" t="s">
        <v>104</v>
      </c>
      <c r="C46" s="19">
        <v>113161</v>
      </c>
      <c r="D46" s="29"/>
    </row>
    <row r="47" spans="1:5">
      <c r="A47" s="29"/>
      <c r="B47" s="20" t="s">
        <v>34</v>
      </c>
      <c r="C47" s="19">
        <v>224387</v>
      </c>
      <c r="D47" s="29"/>
    </row>
    <row r="48" spans="1:5">
      <c r="A48" s="29"/>
      <c r="B48" s="20" t="s">
        <v>148</v>
      </c>
      <c r="C48" s="19">
        <v>170247</v>
      </c>
      <c r="D48" s="29"/>
    </row>
    <row r="49" spans="1:4">
      <c r="A49" s="29"/>
      <c r="B49" s="20" t="s">
        <v>35</v>
      </c>
      <c r="C49" s="19">
        <v>234443</v>
      </c>
      <c r="D49" s="29"/>
    </row>
    <row r="50" spans="1:4">
      <c r="A50" s="29"/>
      <c r="B50" s="38" t="s">
        <v>73</v>
      </c>
      <c r="C50" s="38">
        <v>323662</v>
      </c>
      <c r="D50" s="29"/>
    </row>
    <row r="51" spans="1:4">
      <c r="A51" s="29"/>
      <c r="B51" s="38" t="s">
        <v>91</v>
      </c>
      <c r="C51" s="38">
        <v>244153</v>
      </c>
      <c r="D51" s="29"/>
    </row>
    <row r="52" spans="1:4">
      <c r="A52" s="29"/>
      <c r="B52" s="20" t="s">
        <v>130</v>
      </c>
      <c r="C52" s="19">
        <v>100840</v>
      </c>
      <c r="D52" s="29"/>
    </row>
    <row r="53" spans="1:4">
      <c r="A53" s="29"/>
      <c r="B53" s="38" t="s">
        <v>149</v>
      </c>
      <c r="C53" s="38">
        <v>144971</v>
      </c>
      <c r="D53" s="29"/>
    </row>
    <row r="54" spans="1:4">
      <c r="A54" s="29"/>
      <c r="B54" s="20" t="s">
        <v>121</v>
      </c>
      <c r="C54" s="19">
        <v>89890</v>
      </c>
      <c r="D54" s="29"/>
    </row>
    <row r="55" spans="1:4">
      <c r="A55" s="29"/>
      <c r="B55" s="38" t="s">
        <v>114</v>
      </c>
      <c r="C55" s="38">
        <v>323067</v>
      </c>
      <c r="D55" s="29"/>
    </row>
    <row r="56" spans="1:4">
      <c r="A56" s="29"/>
      <c r="B56" s="20" t="s">
        <v>105</v>
      </c>
      <c r="C56" s="19">
        <v>183093</v>
      </c>
      <c r="D56" s="29"/>
    </row>
    <row r="57" spans="1:4">
      <c r="A57" s="29"/>
      <c r="B57" t="s">
        <v>170</v>
      </c>
      <c r="C57" s="19"/>
      <c r="D57" s="29"/>
    </row>
    <row r="58" spans="1:4">
      <c r="A58" s="29"/>
      <c r="B58" s="20" t="s">
        <v>122</v>
      </c>
      <c r="C58" s="19">
        <v>159922</v>
      </c>
      <c r="D58" s="29"/>
    </row>
    <row r="59" spans="1:4">
      <c r="A59" s="29"/>
      <c r="B59" s="20" t="s">
        <v>36</v>
      </c>
      <c r="C59" s="19">
        <v>275613</v>
      </c>
      <c r="D59" s="29"/>
    </row>
    <row r="60" spans="1:4">
      <c r="A60" s="29"/>
      <c r="B60" t="s">
        <v>168</v>
      </c>
      <c r="C60" s="19"/>
      <c r="D60" s="29"/>
    </row>
    <row r="61" spans="1:4">
      <c r="A61" s="29"/>
      <c r="B61" s="20" t="s">
        <v>37</v>
      </c>
      <c r="C61" s="19">
        <v>572986</v>
      </c>
      <c r="D61" s="29"/>
    </row>
    <row r="62" spans="1:4">
      <c r="A62" s="29"/>
      <c r="B62" s="20" t="s">
        <v>92</v>
      </c>
      <c r="C62" s="19">
        <v>249625</v>
      </c>
      <c r="D62" s="29"/>
    </row>
    <row r="63" spans="1:4">
      <c r="A63" s="29"/>
      <c r="B63" s="38" t="s">
        <v>38</v>
      </c>
      <c r="C63" s="38">
        <v>504197</v>
      </c>
      <c r="D63" s="29"/>
    </row>
    <row r="64" spans="1:4">
      <c r="A64" s="29"/>
      <c r="B64" s="20" t="s">
        <v>93</v>
      </c>
      <c r="C64" s="19">
        <v>486360</v>
      </c>
      <c r="D64" s="29"/>
    </row>
    <row r="65" spans="1:4">
      <c r="A65" s="29"/>
      <c r="B65" s="38" t="s">
        <v>1068</v>
      </c>
      <c r="C65" s="38">
        <v>471242</v>
      </c>
      <c r="D65" s="29"/>
    </row>
    <row r="66" spans="1:4">
      <c r="A66" s="29"/>
      <c r="B66" s="38" t="s">
        <v>169</v>
      </c>
      <c r="C66" s="38"/>
      <c r="D66" s="29"/>
    </row>
    <row r="67" spans="1:4">
      <c r="A67" s="29"/>
      <c r="B67" s="20" t="s">
        <v>94</v>
      </c>
      <c r="C67" s="19">
        <v>167879</v>
      </c>
      <c r="D67" s="29"/>
    </row>
    <row r="68" spans="1:4">
      <c r="A68" s="29"/>
      <c r="B68" s="20" t="s">
        <v>40</v>
      </c>
      <c r="C68" s="19">
        <v>230609</v>
      </c>
      <c r="D68" s="29"/>
    </row>
    <row r="69" spans="1:4">
      <c r="A69" s="29"/>
      <c r="B69" s="20" t="s">
        <v>41</v>
      </c>
      <c r="C69" s="19">
        <v>298989</v>
      </c>
      <c r="D69" s="29"/>
    </row>
    <row r="70" spans="1:4">
      <c r="A70" s="29"/>
      <c r="B70" s="38" t="s">
        <v>85</v>
      </c>
      <c r="C70" s="38">
        <v>215026</v>
      </c>
      <c r="D70" s="29"/>
    </row>
    <row r="71" spans="1:4">
      <c r="A71" s="29"/>
      <c r="B71" s="20" t="s">
        <v>144</v>
      </c>
      <c r="C71" s="19">
        <v>351033</v>
      </c>
      <c r="D71" s="29"/>
    </row>
    <row r="72" spans="1:4">
      <c r="A72" s="29"/>
      <c r="B72" s="20" t="s">
        <v>145</v>
      </c>
      <c r="C72" s="19">
        <v>293108</v>
      </c>
      <c r="D72" s="29"/>
    </row>
    <row r="73" spans="1:4">
      <c r="A73" s="29"/>
      <c r="B73" s="20" t="s">
        <v>160</v>
      </c>
      <c r="C73" s="19"/>
      <c r="D73" s="29"/>
    </row>
    <row r="74" spans="1:4">
      <c r="A74" s="29"/>
      <c r="B74" s="20" t="s">
        <v>42</v>
      </c>
      <c r="C74" s="19">
        <v>54293</v>
      </c>
      <c r="D74" s="29"/>
    </row>
    <row r="75" spans="1:4">
      <c r="A75" s="29"/>
      <c r="B75" s="38" t="s">
        <v>95</v>
      </c>
      <c r="C75" s="38">
        <v>236199</v>
      </c>
      <c r="D75" s="29"/>
    </row>
    <row r="76" spans="1:4">
      <c r="A76" s="29"/>
      <c r="B76" s="20" t="s">
        <v>131</v>
      </c>
      <c r="C76" s="19">
        <v>183232</v>
      </c>
      <c r="D76" s="29"/>
    </row>
    <row r="77" spans="1:4">
      <c r="A77" s="29"/>
      <c r="B77" s="20" t="s">
        <v>43</v>
      </c>
      <c r="C77" s="19">
        <v>1507080</v>
      </c>
      <c r="D77" s="29"/>
    </row>
    <row r="78" spans="1:4">
      <c r="A78" s="29"/>
      <c r="B78" s="38" t="s">
        <v>44</v>
      </c>
      <c r="C78" s="38">
        <v>486319</v>
      </c>
      <c r="D78" s="29"/>
    </row>
    <row r="79" spans="1:4">
      <c r="A79" s="29"/>
      <c r="B79" s="20" t="s">
        <v>77</v>
      </c>
      <c r="C79" s="19">
        <v>414454</v>
      </c>
      <c r="D79" s="29"/>
    </row>
    <row r="80" spans="1:4">
      <c r="A80" s="29"/>
      <c r="B80" s="20" t="s">
        <v>86</v>
      </c>
      <c r="C80" s="19">
        <v>252144</v>
      </c>
      <c r="D80" s="29"/>
    </row>
    <row r="81" spans="1:4">
      <c r="A81" s="29"/>
      <c r="B81" s="38" t="s">
        <v>45</v>
      </c>
      <c r="C81" s="38">
        <v>105186</v>
      </c>
      <c r="D81" s="29"/>
    </row>
    <row r="82" spans="1:4">
      <c r="A82" s="29"/>
      <c r="B82" t="s">
        <v>155</v>
      </c>
      <c r="C82" s="38"/>
      <c r="D82" s="29"/>
    </row>
    <row r="83" spans="1:4">
      <c r="A83" s="29"/>
      <c r="B83" t="s">
        <v>161</v>
      </c>
      <c r="C83" s="38"/>
      <c r="D83" s="29"/>
    </row>
    <row r="84" spans="1:4">
      <c r="A84" s="29"/>
      <c r="B84" s="20" t="s">
        <v>46</v>
      </c>
      <c r="C84" s="19">
        <v>694987</v>
      </c>
      <c r="D84" s="29"/>
    </row>
    <row r="85" spans="1:4">
      <c r="A85" s="29"/>
      <c r="B85" s="38" t="s">
        <v>74</v>
      </c>
      <c r="C85" s="38">
        <v>166231</v>
      </c>
      <c r="D85" s="29"/>
    </row>
    <row r="86" spans="1:4">
      <c r="A86" s="29"/>
      <c r="B86" s="38" t="s">
        <v>156</v>
      </c>
      <c r="C86" s="38"/>
      <c r="D86" s="29"/>
    </row>
    <row r="87" spans="1:4">
      <c r="A87" s="29"/>
      <c r="B87" s="20" t="s">
        <v>78</v>
      </c>
      <c r="C87" s="19">
        <v>368062</v>
      </c>
      <c r="D87" s="29"/>
    </row>
    <row r="88" spans="1:4">
      <c r="A88" s="29"/>
      <c r="B88" s="20" t="s">
        <v>162</v>
      </c>
      <c r="C88" s="19"/>
      <c r="D88" s="29"/>
    </row>
    <row r="89" spans="1:4">
      <c r="A89" s="29"/>
      <c r="B89" s="20" t="s">
        <v>47</v>
      </c>
      <c r="C89" s="19">
        <v>140947</v>
      </c>
      <c r="D89" s="29"/>
    </row>
    <row r="90" spans="1:4">
      <c r="A90" s="29"/>
      <c r="B90" s="20" t="s">
        <v>48</v>
      </c>
      <c r="C90" s="19">
        <v>148218</v>
      </c>
      <c r="D90" s="29"/>
    </row>
    <row r="91" spans="1:4">
      <c r="A91" s="29"/>
      <c r="B91" s="38" t="s">
        <v>133</v>
      </c>
      <c r="C91" s="38">
        <v>202033</v>
      </c>
      <c r="D91" s="29"/>
    </row>
    <row r="92" spans="1:4">
      <c r="A92" s="29"/>
      <c r="B92" t="s">
        <v>157</v>
      </c>
      <c r="C92" s="38"/>
      <c r="D92" s="29"/>
    </row>
    <row r="93" spans="1:4">
      <c r="A93" s="29"/>
      <c r="B93" s="20" t="s">
        <v>96</v>
      </c>
      <c r="C93" s="19">
        <v>328077</v>
      </c>
      <c r="D93" s="29"/>
    </row>
    <row r="94" spans="1:4">
      <c r="A94" s="29"/>
      <c r="B94" s="20" t="s">
        <v>123</v>
      </c>
      <c r="C94" s="19">
        <v>266197</v>
      </c>
      <c r="D94" s="29"/>
    </row>
    <row r="95" spans="1:4">
      <c r="A95" s="29"/>
      <c r="B95" s="20" t="s">
        <v>49</v>
      </c>
      <c r="C95" s="19">
        <v>281705</v>
      </c>
      <c r="D95" s="29"/>
    </row>
    <row r="96" spans="1:4">
      <c r="A96" s="29"/>
      <c r="B96" t="s">
        <v>163</v>
      </c>
      <c r="C96" s="19"/>
      <c r="D96" s="29"/>
    </row>
    <row r="97" spans="1:4">
      <c r="A97" s="29"/>
      <c r="B97" s="20" t="s">
        <v>50</v>
      </c>
      <c r="C97" s="19">
        <v>204048</v>
      </c>
      <c r="D97" s="29"/>
    </row>
    <row r="98" spans="1:4">
      <c r="A98" s="29"/>
      <c r="B98" s="20" t="s">
        <v>97</v>
      </c>
      <c r="C98" s="19">
        <v>206495</v>
      </c>
      <c r="D98" s="29"/>
    </row>
    <row r="99" spans="1:4">
      <c r="A99" s="29"/>
      <c r="B99" s="20" t="s">
        <v>134</v>
      </c>
      <c r="C99" s="19">
        <v>239327</v>
      </c>
      <c r="D99" s="29"/>
    </row>
    <row r="100" spans="1:4">
      <c r="A100" s="29"/>
      <c r="B100" s="20" t="s">
        <v>51</v>
      </c>
      <c r="C100" s="19">
        <v>181050</v>
      </c>
      <c r="D100" s="29"/>
    </row>
    <row r="101" spans="1:4">
      <c r="A101" s="29"/>
      <c r="B101" s="38" t="s">
        <v>52</v>
      </c>
      <c r="C101" s="38">
        <v>239268</v>
      </c>
      <c r="D101" s="29"/>
    </row>
    <row r="102" spans="1:4">
      <c r="A102" s="29"/>
      <c r="B102" t="s">
        <v>158</v>
      </c>
      <c r="C102" s="38"/>
      <c r="D102" s="29"/>
    </row>
    <row r="103" spans="1:4">
      <c r="A103" s="29"/>
      <c r="B103" s="38" t="s">
        <v>135</v>
      </c>
      <c r="C103" s="38">
        <v>93667</v>
      </c>
      <c r="D103" s="29"/>
    </row>
    <row r="104" spans="1:4">
      <c r="A104" s="29"/>
      <c r="B104" s="20" t="s">
        <v>124</v>
      </c>
      <c r="C104" s="19">
        <v>214693</v>
      </c>
      <c r="D104" s="29"/>
    </row>
    <row r="105" spans="1:4">
      <c r="A105" s="29"/>
      <c r="B105" s="20" t="s">
        <v>115</v>
      </c>
      <c r="C105" s="19">
        <v>281637</v>
      </c>
      <c r="D105" s="29"/>
    </row>
    <row r="106" spans="1:4">
      <c r="A106" s="29"/>
      <c r="B106" s="20" t="s">
        <v>79</v>
      </c>
      <c r="C106" s="19">
        <v>422204</v>
      </c>
      <c r="D106" s="29"/>
    </row>
    <row r="107" spans="1:4">
      <c r="A107" s="29"/>
      <c r="B107" s="20" t="s">
        <v>150</v>
      </c>
      <c r="C107" s="19">
        <v>224878</v>
      </c>
      <c r="D107" s="29"/>
    </row>
    <row r="108" spans="1:4">
      <c r="A108" s="29"/>
      <c r="B108" s="20" t="s">
        <v>116</v>
      </c>
      <c r="C108" s="19">
        <v>134371</v>
      </c>
      <c r="D108" s="29"/>
    </row>
    <row r="109" spans="1:4">
      <c r="A109" s="29"/>
      <c r="B109" s="20" t="s">
        <v>53</v>
      </c>
      <c r="C109" s="19">
        <v>408043</v>
      </c>
      <c r="D109" s="29"/>
    </row>
    <row r="110" spans="1:4">
      <c r="A110" s="29"/>
      <c r="B110" s="20" t="s">
        <v>175</v>
      </c>
      <c r="C110" s="19"/>
      <c r="D110" s="29"/>
    </row>
    <row r="111" spans="1:4">
      <c r="A111" s="29"/>
      <c r="B111" s="38" t="s">
        <v>125</v>
      </c>
      <c r="C111" s="38">
        <v>238020</v>
      </c>
      <c r="D111" s="29"/>
    </row>
    <row r="112" spans="1:4">
      <c r="A112" s="29"/>
      <c r="B112" s="20" t="s">
        <v>54</v>
      </c>
      <c r="C112" s="19">
        <v>456958</v>
      </c>
      <c r="D112" s="29"/>
    </row>
    <row r="113" spans="1:4">
      <c r="A113" s="29"/>
      <c r="B113" s="20" t="s">
        <v>136</v>
      </c>
      <c r="C113" s="19">
        <v>274953</v>
      </c>
      <c r="D113" s="29"/>
    </row>
    <row r="114" spans="1:4">
      <c r="A114" s="29"/>
      <c r="B114" s="20" t="s">
        <v>111</v>
      </c>
      <c r="C114" s="19">
        <v>93753</v>
      </c>
      <c r="D114" s="29"/>
    </row>
    <row r="115" spans="1:4">
      <c r="A115" s="29"/>
      <c r="B115" t="s">
        <v>164</v>
      </c>
      <c r="C115" s="19"/>
      <c r="D115" s="29"/>
    </row>
    <row r="116" spans="1:4">
      <c r="A116" s="29"/>
      <c r="B116" s="38" t="s">
        <v>98</v>
      </c>
      <c r="C116" s="38">
        <v>149544</v>
      </c>
      <c r="D116" s="29"/>
    </row>
    <row r="117" spans="1:4">
      <c r="A117" s="29"/>
      <c r="B117" s="20" t="s">
        <v>108</v>
      </c>
      <c r="C117" s="19">
        <v>186134</v>
      </c>
      <c r="D117" s="29"/>
    </row>
    <row r="118" spans="1:4">
      <c r="A118" s="29"/>
      <c r="B118" s="20" t="s">
        <v>55</v>
      </c>
      <c r="C118" s="19">
        <v>297004</v>
      </c>
      <c r="D118" s="29"/>
    </row>
    <row r="119" spans="1:4">
      <c r="A119" s="29"/>
      <c r="B119" s="20" t="s">
        <v>172</v>
      </c>
      <c r="C119" s="19"/>
      <c r="D119" s="29"/>
    </row>
    <row r="120" spans="1:4">
      <c r="A120" s="29"/>
      <c r="B120" s="20" t="s">
        <v>56</v>
      </c>
      <c r="C120" s="19">
        <v>291113</v>
      </c>
      <c r="D120" s="29"/>
    </row>
    <row r="121" spans="1:4">
      <c r="A121" s="29"/>
      <c r="B121" s="38" t="s">
        <v>80</v>
      </c>
      <c r="C121" s="38">
        <v>473239</v>
      </c>
      <c r="D121" s="29"/>
    </row>
    <row r="122" spans="1:4">
      <c r="A122" s="29"/>
      <c r="B122" s="38" t="s">
        <v>57</v>
      </c>
      <c r="C122" s="38">
        <v>488960</v>
      </c>
      <c r="D122" s="29"/>
    </row>
    <row r="123" spans="1:4">
      <c r="A123" s="29"/>
      <c r="B123" s="38" t="s">
        <v>173</v>
      </c>
      <c r="C123" s="38"/>
      <c r="D123" s="29"/>
    </row>
    <row r="124" spans="1:4">
      <c r="A124" s="29"/>
      <c r="B124" s="20" t="s">
        <v>58</v>
      </c>
      <c r="C124" s="19">
        <v>472629</v>
      </c>
      <c r="D124" s="29"/>
    </row>
    <row r="125" spans="1:4">
      <c r="A125" s="29"/>
      <c r="B125" s="20" t="s">
        <v>171</v>
      </c>
      <c r="C125" s="19"/>
      <c r="D125" s="29"/>
    </row>
    <row r="126" spans="1:4">
      <c r="A126" s="29"/>
      <c r="B126" s="20" t="s">
        <v>137</v>
      </c>
      <c r="C126" s="19">
        <v>183444</v>
      </c>
      <c r="D126" s="29"/>
    </row>
    <row r="127" spans="1:4">
      <c r="A127" s="29"/>
      <c r="B127" s="20" t="s">
        <v>99</v>
      </c>
      <c r="C127" s="19">
        <v>328964</v>
      </c>
      <c r="D127" s="29"/>
    </row>
    <row r="128" spans="1:4">
      <c r="A128" s="29"/>
      <c r="B128" s="20" t="s">
        <v>59</v>
      </c>
      <c r="C128" s="19">
        <v>103432</v>
      </c>
      <c r="D128" s="29"/>
    </row>
    <row r="129" spans="1:4">
      <c r="A129" s="29"/>
      <c r="B129" s="20" t="s">
        <v>60</v>
      </c>
      <c r="C129" s="19">
        <v>139012</v>
      </c>
      <c r="D129" s="29"/>
    </row>
    <row r="130" spans="1:4">
      <c r="A130" s="29"/>
      <c r="B130" s="20" t="s">
        <v>61</v>
      </c>
      <c r="C130" s="19">
        <v>250548</v>
      </c>
      <c r="D130" s="29"/>
    </row>
    <row r="131" spans="1:4">
      <c r="A131" s="29"/>
      <c r="B131" s="20" t="s">
        <v>62</v>
      </c>
      <c r="C131" s="19">
        <v>684348</v>
      </c>
      <c r="D131" s="29"/>
    </row>
    <row r="132" spans="1:4">
      <c r="A132" s="29"/>
      <c r="B132" s="20" t="s">
        <v>63</v>
      </c>
      <c r="C132" s="19">
        <v>596804</v>
      </c>
      <c r="D132" s="29"/>
    </row>
    <row r="133" spans="1:4">
      <c r="A133" s="29"/>
      <c r="B133" t="s">
        <v>159</v>
      </c>
      <c r="C133" s="19"/>
      <c r="D133" s="29"/>
    </row>
    <row r="134" spans="1:4">
      <c r="A134" s="29"/>
      <c r="B134" s="20" t="s">
        <v>87</v>
      </c>
      <c r="C134" s="19">
        <v>156690</v>
      </c>
      <c r="D134" s="29"/>
    </row>
    <row r="135" spans="1:4">
      <c r="A135" s="29"/>
      <c r="B135" s="20" t="s">
        <v>100</v>
      </c>
      <c r="C135" s="19">
        <v>197373</v>
      </c>
      <c r="D135" s="29"/>
    </row>
    <row r="136" spans="1:4">
      <c r="A136" s="29"/>
      <c r="B136" s="20" t="s">
        <v>75</v>
      </c>
      <c r="C136" s="19">
        <v>181795</v>
      </c>
      <c r="D136" s="29"/>
    </row>
    <row r="137" spans="1:4">
      <c r="A137" s="29"/>
      <c r="B137" s="38" t="s">
        <v>126</v>
      </c>
      <c r="C137" s="38">
        <v>215443</v>
      </c>
      <c r="D137" s="29"/>
    </row>
    <row r="138" spans="1:4">
      <c r="A138" s="29"/>
      <c r="B138" s="38" t="s">
        <v>151</v>
      </c>
      <c r="C138" s="38">
        <v>204281</v>
      </c>
      <c r="D138" s="29"/>
    </row>
    <row r="139" spans="1:4">
      <c r="A139" s="29"/>
      <c r="B139" s="38" t="s">
        <v>106</v>
      </c>
      <c r="C139" s="38">
        <v>252557</v>
      </c>
      <c r="D139" s="29"/>
    </row>
    <row r="140" spans="1:4">
      <c r="A140" s="29"/>
      <c r="B140" s="20" t="s">
        <v>138</v>
      </c>
      <c r="C140" s="19">
        <v>142224</v>
      </c>
      <c r="D140" s="29"/>
    </row>
    <row r="141" spans="1:4">
      <c r="A141" s="29"/>
      <c r="B141" s="20" t="s">
        <v>64</v>
      </c>
      <c r="C141" s="19">
        <v>238757</v>
      </c>
      <c r="D141" s="29"/>
    </row>
    <row r="142" spans="1:4">
      <c r="A142" s="29"/>
      <c r="B142" s="38" t="s">
        <v>139</v>
      </c>
      <c r="C142" s="38">
        <v>141919</v>
      </c>
      <c r="D142" s="29"/>
    </row>
    <row r="143" spans="1:4">
      <c r="A143" s="29"/>
      <c r="B143" s="20" t="s">
        <v>127</v>
      </c>
      <c r="C143" s="19">
        <v>67005</v>
      </c>
      <c r="D143" s="29"/>
    </row>
    <row r="144" spans="1:4">
      <c r="A144" s="29"/>
      <c r="B144" s="20" t="s">
        <v>65</v>
      </c>
      <c r="C144" s="19">
        <v>483841</v>
      </c>
      <c r="D144" s="29"/>
    </row>
    <row r="145" spans="1:4">
      <c r="A145" s="29"/>
      <c r="B145" s="20" t="s">
        <v>141</v>
      </c>
      <c r="C145" s="19">
        <v>133506</v>
      </c>
      <c r="D145" s="29"/>
    </row>
    <row r="146" spans="1:4">
      <c r="A146" s="29"/>
      <c r="B146" s="20" t="s">
        <v>165</v>
      </c>
      <c r="C146" s="19"/>
      <c r="D146" s="29"/>
    </row>
    <row r="147" spans="1:4">
      <c r="A147" s="29"/>
      <c r="B147" s="20" t="s">
        <v>146</v>
      </c>
      <c r="C147" s="19">
        <v>160732</v>
      </c>
      <c r="D147" s="29"/>
    </row>
    <row r="148" spans="1:4">
      <c r="A148" s="29"/>
      <c r="B148" s="20" t="s">
        <v>117</v>
      </c>
      <c r="C148" s="19">
        <v>104254</v>
      </c>
      <c r="D148" s="29"/>
    </row>
    <row r="149" spans="1:4">
      <c r="A149" s="29"/>
      <c r="B149" s="20" t="s">
        <v>1071</v>
      </c>
      <c r="C149" s="19">
        <v>383644</v>
      </c>
      <c r="D149" s="29"/>
    </row>
    <row r="150" spans="1:4">
      <c r="A150" s="29"/>
      <c r="B150" s="20" t="s">
        <v>81</v>
      </c>
      <c r="C150" s="19">
        <v>178004</v>
      </c>
      <c r="D150" s="29"/>
    </row>
    <row r="151" spans="1:4">
      <c r="A151" s="29"/>
      <c r="B151" s="20" t="s">
        <v>152</v>
      </c>
      <c r="C151" s="19">
        <v>158037</v>
      </c>
      <c r="D151" s="29"/>
    </row>
    <row r="152" spans="1:4">
      <c r="A152" s="29"/>
      <c r="B152" s="38" t="s">
        <v>66</v>
      </c>
      <c r="C152" s="38">
        <v>241919</v>
      </c>
      <c r="D152" s="29"/>
    </row>
    <row r="153" spans="1:4">
      <c r="A153" s="29"/>
      <c r="B153" s="20" t="s">
        <v>67</v>
      </c>
      <c r="C153" s="19">
        <v>291431</v>
      </c>
      <c r="D153" s="29"/>
    </row>
    <row r="154" spans="1:4">
      <c r="A154" s="29"/>
      <c r="B154" s="20" t="s">
        <v>147</v>
      </c>
      <c r="C154" s="19">
        <v>196896</v>
      </c>
      <c r="D154" s="29"/>
    </row>
    <row r="155" spans="1:4">
      <c r="A155" s="29"/>
      <c r="B155" s="20" t="s">
        <v>143</v>
      </c>
      <c r="C155" s="19">
        <v>129149</v>
      </c>
      <c r="D155" s="29"/>
    </row>
    <row r="156" spans="1:4">
      <c r="A156" s="29"/>
      <c r="B156" s="20" t="s">
        <v>153</v>
      </c>
      <c r="C156" s="19">
        <v>100726</v>
      </c>
      <c r="D156" s="29"/>
    </row>
    <row r="157" spans="1:4">
      <c r="A157" s="29"/>
      <c r="B157" s="20" t="s">
        <v>68</v>
      </c>
      <c r="C157" s="19">
        <v>314694</v>
      </c>
      <c r="D157" s="29"/>
    </row>
    <row r="158" spans="1:4">
      <c r="A158" s="29"/>
      <c r="B158" s="20" t="s">
        <v>166</v>
      </c>
      <c r="C158" s="19"/>
      <c r="D158" s="29"/>
    </row>
    <row r="159" spans="1:4">
      <c r="A159" s="29"/>
      <c r="B159" t="s">
        <v>76</v>
      </c>
      <c r="C159" s="19">
        <v>252597</v>
      </c>
      <c r="D159" s="29"/>
    </row>
    <row r="160" spans="1:4">
      <c r="A160" s="29"/>
      <c r="B160" s="38" t="s">
        <v>128</v>
      </c>
      <c r="C160" s="38">
        <v>285903</v>
      </c>
      <c r="D160" s="29"/>
    </row>
    <row r="161" spans="1:4">
      <c r="A161" s="29"/>
      <c r="B161" s="20" t="s">
        <v>132</v>
      </c>
      <c r="C161" s="19">
        <v>207343</v>
      </c>
      <c r="D161" s="29"/>
    </row>
    <row r="162" spans="1:4">
      <c r="A162" s="29"/>
      <c r="B162" s="38" t="s">
        <v>82</v>
      </c>
      <c r="C162" s="38">
        <v>242421</v>
      </c>
      <c r="D162" s="29"/>
    </row>
    <row r="163" spans="1:4">
      <c r="A163" s="29"/>
      <c r="B163" s="38" t="s">
        <v>69</v>
      </c>
      <c r="C163" s="38">
        <v>296833</v>
      </c>
      <c r="D163" s="29"/>
    </row>
    <row r="164" spans="1:4">
      <c r="A164" s="29"/>
      <c r="B164" s="20" t="s">
        <v>177</v>
      </c>
      <c r="D164" s="29"/>
    </row>
    <row r="165" spans="1:4">
      <c r="A165" s="29"/>
      <c r="B165" s="20" t="s">
        <v>174</v>
      </c>
      <c r="D165" s="29"/>
    </row>
    <row r="166" spans="1:4">
      <c r="A166" s="29"/>
      <c r="B166" s="38" t="s">
        <v>70</v>
      </c>
      <c r="C166" s="38">
        <v>517080</v>
      </c>
      <c r="D166" s="29"/>
    </row>
    <row r="167" spans="1:4">
      <c r="A167" s="29"/>
      <c r="B167" s="20" t="s">
        <v>83</v>
      </c>
      <c r="C167" s="19">
        <v>1997418</v>
      </c>
      <c r="D167" s="29"/>
    </row>
    <row r="168" spans="1:4">
      <c r="A168" s="29"/>
      <c r="B168" s="20" t="s">
        <v>84</v>
      </c>
      <c r="C168" s="19">
        <v>484822</v>
      </c>
      <c r="D168" s="29"/>
    </row>
    <row r="169" spans="1:4">
      <c r="A169" s="29"/>
      <c r="B169" s="20" t="s">
        <v>118</v>
      </c>
      <c r="C169" s="19">
        <v>240081</v>
      </c>
      <c r="D169" s="29"/>
    </row>
    <row r="170" spans="1:4">
      <c r="A170" s="29"/>
      <c r="B170" s="29"/>
      <c r="C170" s="29"/>
      <c r="D170" s="29"/>
    </row>
    <row r="171" spans="1:4">
      <c r="A171" s="29"/>
      <c r="B171" s="29"/>
      <c r="C171" s="29"/>
      <c r="D171" s="29"/>
    </row>
    <row r="172" spans="1:4">
      <c r="A172" s="29"/>
      <c r="B172" s="29"/>
      <c r="C172" s="29"/>
      <c r="D172" s="29"/>
    </row>
    <row r="173" spans="1:4">
      <c r="A173" s="29"/>
      <c r="B173" s="29"/>
      <c r="C173" s="29"/>
      <c r="D173" s="29"/>
    </row>
    <row r="174" spans="1:4">
      <c r="A174" s="29"/>
      <c r="B174" s="29"/>
      <c r="C174" s="29"/>
      <c r="D174" s="29"/>
    </row>
    <row r="175" spans="1:4">
      <c r="A175" s="29"/>
      <c r="B175" s="29"/>
      <c r="C175" s="29"/>
      <c r="D175" s="29"/>
    </row>
    <row r="176" spans="1:4">
      <c r="A176" s="29"/>
      <c r="B176" s="29"/>
      <c r="C176" s="29"/>
      <c r="D176" s="29"/>
    </row>
    <row r="177" spans="1:4">
      <c r="A177" s="29"/>
      <c r="B177" s="29"/>
      <c r="C177" s="29"/>
      <c r="D177" s="29"/>
    </row>
    <row r="178" spans="1:4">
      <c r="A178" s="29"/>
      <c r="B178" s="29"/>
      <c r="C178" s="29"/>
      <c r="D178" s="29"/>
    </row>
    <row r="179" spans="1:4">
      <c r="A179" s="29"/>
      <c r="B179" s="29"/>
      <c r="C179" s="29"/>
      <c r="D179" s="29"/>
    </row>
    <row r="180" spans="1:4">
      <c r="A180" s="29"/>
      <c r="B180" s="29"/>
      <c r="C180" s="29"/>
      <c r="D180" s="29"/>
    </row>
    <row r="181" spans="1:4">
      <c r="A181" s="29"/>
      <c r="B181" s="29"/>
      <c r="C181" s="29"/>
      <c r="D181" s="29"/>
    </row>
    <row r="182" spans="1:4">
      <c r="A182" s="29"/>
      <c r="B182" s="29"/>
      <c r="C182" s="29"/>
      <c r="D182" s="29"/>
    </row>
    <row r="183" spans="1:4">
      <c r="A183" s="29"/>
      <c r="B183" s="29"/>
      <c r="C183" s="29"/>
      <c r="D183" s="29"/>
    </row>
    <row r="184" spans="1:4">
      <c r="A184" s="29"/>
      <c r="B184" s="29"/>
      <c r="C184" s="29"/>
      <c r="D184" s="29"/>
    </row>
    <row r="185" spans="1:4">
      <c r="A185" s="29"/>
      <c r="B185" s="29"/>
      <c r="C185" s="29"/>
      <c r="D185" s="29"/>
    </row>
    <row r="186" spans="1:4">
      <c r="A186" s="29"/>
      <c r="B186" s="29"/>
      <c r="C186" s="29"/>
      <c r="D186" s="29"/>
    </row>
    <row r="187" spans="1:4">
      <c r="A187" s="29"/>
      <c r="B187" s="29"/>
      <c r="C187" s="29"/>
      <c r="D187" s="29"/>
    </row>
    <row r="188" spans="1:4">
      <c r="A188" s="29"/>
      <c r="B188" s="29"/>
      <c r="C188" s="29"/>
      <c r="D188" s="29"/>
    </row>
    <row r="189" spans="1:4">
      <c r="A189" s="29"/>
      <c r="B189" s="29"/>
      <c r="C189" s="29"/>
      <c r="D189" s="29"/>
    </row>
    <row r="190" spans="1:4">
      <c r="A190" s="29"/>
      <c r="B190" s="29"/>
      <c r="C190" s="29"/>
      <c r="D190" s="29"/>
    </row>
    <row r="191" spans="1:4">
      <c r="A191" s="29"/>
      <c r="B191" s="29"/>
      <c r="C191" s="29"/>
      <c r="D191" s="29"/>
    </row>
    <row r="192" spans="1:4">
      <c r="A192" s="29"/>
      <c r="B192" s="29"/>
      <c r="C192" s="29"/>
      <c r="D192" s="29"/>
    </row>
    <row r="193" spans="1:4">
      <c r="A193" s="29"/>
      <c r="B193" s="29"/>
      <c r="C193" s="29"/>
      <c r="D193" s="29"/>
    </row>
    <row r="194" spans="1:4">
      <c r="A194" s="29"/>
      <c r="B194" s="29"/>
      <c r="C194" s="29"/>
      <c r="D194" s="29"/>
    </row>
    <row r="195" spans="1:4">
      <c r="A195" s="29"/>
      <c r="B195" s="29"/>
      <c r="C195" s="29"/>
      <c r="D195" s="29"/>
    </row>
    <row r="196" spans="1:4">
      <c r="A196" s="29"/>
      <c r="B196" s="29"/>
      <c r="C196" s="29"/>
      <c r="D196" s="29"/>
    </row>
    <row r="197" spans="1:4">
      <c r="A197" s="29"/>
      <c r="B197" s="29"/>
      <c r="C197" s="29"/>
      <c r="D197" s="29"/>
    </row>
    <row r="198" spans="1:4">
      <c r="A198" s="29"/>
      <c r="B198" s="29"/>
      <c r="C198" s="29"/>
      <c r="D198" s="29"/>
    </row>
    <row r="199" spans="1:4">
      <c r="A199" s="29"/>
      <c r="B199" s="29"/>
      <c r="C199" s="29"/>
      <c r="D199" s="29"/>
    </row>
    <row r="200" spans="1:4">
      <c r="A200" s="29"/>
      <c r="B200" s="29"/>
      <c r="C200" s="29"/>
      <c r="D200" s="29"/>
    </row>
    <row r="201" spans="1:4">
      <c r="A201" s="29"/>
      <c r="B201" s="29"/>
      <c r="C201" s="29"/>
      <c r="D201" s="29"/>
    </row>
    <row r="202" spans="1:4">
      <c r="A202" s="29"/>
      <c r="B202" s="29"/>
      <c r="C202" s="29"/>
      <c r="D202" s="29"/>
    </row>
    <row r="203" spans="1:4">
      <c r="A203" s="29"/>
      <c r="B203" s="29"/>
      <c r="C203" s="29"/>
      <c r="D203" s="29"/>
    </row>
    <row r="204" spans="1:4">
      <c r="A204" s="29"/>
      <c r="B204" s="29"/>
      <c r="C204" s="29"/>
      <c r="D204" s="29"/>
    </row>
    <row r="205" spans="1:4">
      <c r="A205" s="29"/>
      <c r="B205" s="29"/>
      <c r="C205" s="29"/>
      <c r="D205" s="29"/>
    </row>
    <row r="206" spans="1:4">
      <c r="A206" s="29"/>
      <c r="B206" s="29"/>
      <c r="C206" s="29"/>
      <c r="D206" s="29"/>
    </row>
    <row r="207" spans="1:4">
      <c r="A207" s="29"/>
      <c r="B207" s="29"/>
      <c r="C207" s="29"/>
      <c r="D207" s="29"/>
    </row>
    <row r="208" spans="1:4">
      <c r="A208" s="29"/>
      <c r="B208" s="29"/>
      <c r="C208" s="29"/>
      <c r="D208" s="29"/>
    </row>
    <row r="209" spans="1:4">
      <c r="A209" s="29"/>
      <c r="B209" s="29"/>
      <c r="C209" s="29"/>
      <c r="D209" s="29"/>
    </row>
    <row r="210" spans="1:4">
      <c r="A210" s="29"/>
      <c r="B210" s="29"/>
      <c r="C210" s="29"/>
      <c r="D210" s="29"/>
    </row>
    <row r="211" spans="1:4">
      <c r="A211" s="29"/>
      <c r="B211" s="29"/>
      <c r="C211" s="29"/>
      <c r="D211" s="29"/>
    </row>
    <row r="212" spans="1:4">
      <c r="A212" s="29"/>
      <c r="B212" s="29"/>
      <c r="C212" s="29"/>
      <c r="D212" s="29"/>
    </row>
    <row r="213" spans="1:4">
      <c r="A213" s="29"/>
      <c r="B213" s="29"/>
      <c r="C213" s="29"/>
      <c r="D213" s="29"/>
    </row>
    <row r="214" spans="1:4">
      <c r="A214" s="29"/>
      <c r="B214" s="29"/>
      <c r="C214" s="29"/>
      <c r="D214" s="29"/>
    </row>
    <row r="215" spans="1:4">
      <c r="A215" s="29"/>
      <c r="B215" s="29"/>
      <c r="C215" s="29"/>
      <c r="D215" s="29"/>
    </row>
    <row r="216" spans="1:4">
      <c r="A216" s="29"/>
      <c r="B216" s="29"/>
      <c r="C216" s="29"/>
      <c r="D216" s="29"/>
    </row>
    <row r="217" spans="1:4">
      <c r="A217" s="29"/>
      <c r="B217" s="29"/>
      <c r="C217" s="29"/>
      <c r="D217" s="29"/>
    </row>
    <row r="218" spans="1:4">
      <c r="A218" s="29"/>
      <c r="B218" s="29"/>
      <c r="C218" s="29"/>
      <c r="D218" s="29"/>
    </row>
    <row r="219" spans="1:4">
      <c r="A219" s="29"/>
      <c r="B219" s="29"/>
      <c r="C219" s="29"/>
      <c r="D219" s="29"/>
    </row>
    <row r="220" spans="1:4">
      <c r="A220" s="29"/>
      <c r="B220" s="29"/>
      <c r="C220" s="29"/>
      <c r="D220" s="29"/>
    </row>
    <row r="221" spans="1:4">
      <c r="A221" s="29"/>
      <c r="B221" s="29"/>
      <c r="C221" s="29"/>
      <c r="D221" s="29"/>
    </row>
    <row r="222" spans="1:4">
      <c r="A222" s="29"/>
      <c r="B222" s="29"/>
      <c r="C222" s="29"/>
      <c r="D222" s="29"/>
    </row>
    <row r="223" spans="1:4">
      <c r="A223" s="29"/>
      <c r="B223" s="29"/>
      <c r="C223" s="29"/>
      <c r="D223" s="29"/>
    </row>
    <row r="224" spans="1:4">
      <c r="A224" s="29"/>
      <c r="B224" s="29"/>
      <c r="C224" s="29"/>
      <c r="D224" s="29"/>
    </row>
    <row r="225" spans="1:4">
      <c r="A225" s="29"/>
      <c r="B225" s="29"/>
      <c r="C225" s="29"/>
      <c r="D225" s="29"/>
    </row>
    <row r="226" spans="1:4">
      <c r="A226" s="29"/>
      <c r="B226" s="29"/>
      <c r="C226" s="29"/>
      <c r="D226" s="29"/>
    </row>
    <row r="227" spans="1:4">
      <c r="A227" s="29"/>
      <c r="B227" s="29"/>
      <c r="C227" s="29"/>
      <c r="D227" s="29"/>
    </row>
    <row r="228" spans="1:4">
      <c r="A228" s="29"/>
      <c r="B228" s="29"/>
      <c r="C228" s="29"/>
      <c r="D228" s="29"/>
    </row>
    <row r="229" spans="1:4">
      <c r="A229" s="29"/>
      <c r="B229" s="29"/>
      <c r="C229" s="29"/>
      <c r="D229" s="29"/>
    </row>
    <row r="230" spans="1:4">
      <c r="A230" s="29"/>
      <c r="B230" s="29"/>
      <c r="C230" s="29"/>
      <c r="D230" s="29"/>
    </row>
    <row r="231" spans="1:4">
      <c r="A231" s="29"/>
      <c r="B231" s="29"/>
      <c r="C231" s="29"/>
      <c r="D231" s="29"/>
    </row>
    <row r="232" spans="1:4">
      <c r="A232" s="29"/>
      <c r="B232" s="29"/>
      <c r="C232" s="29"/>
      <c r="D232" s="29"/>
    </row>
    <row r="233" spans="1:4">
      <c r="A233" s="29"/>
      <c r="B233" s="29"/>
      <c r="C233" s="29"/>
      <c r="D233" s="29"/>
    </row>
    <row r="234" spans="1:4">
      <c r="A234" s="29"/>
      <c r="B234" s="29"/>
      <c r="C234" s="29"/>
      <c r="D234" s="29"/>
    </row>
    <row r="235" spans="1:4">
      <c r="A235" s="29"/>
      <c r="B235" s="29"/>
      <c r="C235" s="29"/>
      <c r="D235" s="29"/>
    </row>
    <row r="236" spans="1:4">
      <c r="A236" s="29"/>
      <c r="B236" s="29"/>
      <c r="C236" s="29"/>
      <c r="D236" s="29"/>
    </row>
    <row r="237" spans="1:4">
      <c r="A237" s="29"/>
      <c r="B237" s="29"/>
      <c r="C237" s="29"/>
      <c r="D237" s="29"/>
    </row>
    <row r="238" spans="1:4">
      <c r="A238" s="29"/>
      <c r="B238" s="29"/>
      <c r="C238" s="29"/>
      <c r="D238" s="29"/>
    </row>
    <row r="239" spans="1:4">
      <c r="A239" s="29"/>
      <c r="B239" s="29"/>
      <c r="C239" s="29"/>
      <c r="D239" s="29"/>
    </row>
    <row r="240" spans="1:4">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row r="278" spans="1:4">
      <c r="A278" s="29"/>
      <c r="B278" s="29"/>
      <c r="C278" s="29"/>
      <c r="D278" s="29"/>
    </row>
    <row r="279" spans="1:4">
      <c r="A279" s="29"/>
      <c r="B279" s="29"/>
      <c r="C279" s="29"/>
      <c r="D279" s="29"/>
    </row>
    <row r="280" spans="1:4">
      <c r="A280" s="29"/>
      <c r="B280" s="29"/>
      <c r="C280" s="29"/>
      <c r="D280" s="29"/>
    </row>
    <row r="281" spans="1:4">
      <c r="A281" s="29"/>
      <c r="B281" s="29"/>
      <c r="C281" s="29"/>
      <c r="D281" s="29"/>
    </row>
    <row r="282" spans="1:4">
      <c r="A282" s="29"/>
      <c r="B282" s="29"/>
      <c r="C282" s="29"/>
      <c r="D282" s="29"/>
    </row>
    <row r="283" spans="1:4">
      <c r="A283" s="29"/>
      <c r="B283" s="29"/>
      <c r="C283" s="29"/>
      <c r="D283" s="29"/>
    </row>
    <row r="284" spans="1:4">
      <c r="A284" s="29"/>
      <c r="B284" s="29"/>
      <c r="C284" s="29"/>
      <c r="D284" s="29"/>
    </row>
    <row r="285" spans="1:4">
      <c r="A285" s="29"/>
      <c r="B285" s="29"/>
      <c r="C285" s="29"/>
      <c r="D285" s="29"/>
    </row>
    <row r="286" spans="1:4">
      <c r="A286" s="29"/>
      <c r="B286" s="29"/>
      <c r="C286" s="29"/>
      <c r="D286" s="29"/>
    </row>
    <row r="287" spans="1:4">
      <c r="A287" s="29"/>
      <c r="B287" s="29"/>
      <c r="C287" s="29"/>
      <c r="D287" s="29"/>
    </row>
    <row r="288" spans="1:4">
      <c r="A288" s="29"/>
      <c r="B288" s="29"/>
      <c r="C288" s="29"/>
      <c r="D288" s="29"/>
    </row>
    <row r="289" spans="1:4">
      <c r="A289" s="29"/>
      <c r="B289" s="29"/>
      <c r="C289" s="29"/>
      <c r="D289" s="29"/>
    </row>
    <row r="290" spans="1:4">
      <c r="A290" s="29"/>
      <c r="B290" s="29"/>
      <c r="C290" s="29"/>
      <c r="D290" s="29"/>
    </row>
    <row r="291" spans="1:4">
      <c r="A291" s="29"/>
      <c r="B291" s="29"/>
      <c r="C291" s="29"/>
      <c r="D291" s="29"/>
    </row>
    <row r="292" spans="1:4">
      <c r="A292" s="29"/>
      <c r="B292" s="29"/>
      <c r="C292" s="29"/>
      <c r="D292" s="29"/>
    </row>
    <row r="293" spans="1:4">
      <c r="A293" s="29"/>
      <c r="B293" s="29"/>
      <c r="C293" s="29"/>
      <c r="D293" s="29"/>
    </row>
    <row r="294" spans="1:4">
      <c r="A294" s="29"/>
      <c r="B294" s="29"/>
      <c r="C294" s="29"/>
      <c r="D294" s="29"/>
    </row>
    <row r="295" spans="1:4">
      <c r="A295" s="29"/>
      <c r="B295" s="29"/>
      <c r="C295" s="29"/>
      <c r="D295" s="29"/>
    </row>
    <row r="296" spans="1:4">
      <c r="A296" s="29"/>
      <c r="B296" s="29"/>
      <c r="C296" s="29"/>
      <c r="D296" s="29"/>
    </row>
    <row r="297" spans="1:4">
      <c r="A297" s="29"/>
      <c r="B297" s="29"/>
      <c r="C297" s="29"/>
      <c r="D297" s="29"/>
    </row>
    <row r="298" spans="1:4">
      <c r="A298" s="29"/>
      <c r="B298" s="29"/>
      <c r="C298" s="29"/>
      <c r="D298" s="29"/>
    </row>
    <row r="299" spans="1:4">
      <c r="A299" s="29"/>
      <c r="B299" s="29"/>
      <c r="C299" s="29"/>
      <c r="D299" s="29"/>
    </row>
    <row r="300" spans="1:4">
      <c r="A300" s="29"/>
      <c r="B300" s="29"/>
      <c r="C300" s="29"/>
      <c r="D300" s="29"/>
    </row>
    <row r="301" spans="1:4">
      <c r="A301" s="29"/>
      <c r="B301" s="29"/>
      <c r="C301" s="29"/>
      <c r="D301" s="29"/>
    </row>
    <row r="302" spans="1:4">
      <c r="A302" s="29"/>
      <c r="B302" s="29"/>
      <c r="C302" s="29"/>
      <c r="D302" s="29"/>
    </row>
    <row r="303" spans="1:4">
      <c r="A303" s="29"/>
      <c r="B303" s="29"/>
      <c r="C303" s="29"/>
      <c r="D303" s="29"/>
    </row>
    <row r="304" spans="1:4">
      <c r="A304" s="29"/>
      <c r="B304" s="29"/>
      <c r="C304" s="29"/>
      <c r="D304" s="29"/>
    </row>
    <row r="305" spans="1:4">
      <c r="A305" s="29"/>
      <c r="B305" s="29"/>
      <c r="C305" s="29"/>
      <c r="D305" s="29"/>
    </row>
    <row r="306" spans="1:4">
      <c r="A306" s="29"/>
      <c r="B306" s="29"/>
      <c r="C306" s="29"/>
      <c r="D306" s="29"/>
    </row>
    <row r="307" spans="1:4">
      <c r="A307" s="29"/>
      <c r="B307" s="29"/>
      <c r="C307" s="29"/>
      <c r="D307" s="29"/>
    </row>
    <row r="308" spans="1:4">
      <c r="A308" s="29"/>
      <c r="B308" s="29"/>
      <c r="C308" s="29"/>
      <c r="D308" s="29"/>
    </row>
    <row r="309" spans="1:4">
      <c r="A309" s="29"/>
      <c r="B309" s="29"/>
      <c r="C309" s="29"/>
      <c r="D309" s="29"/>
    </row>
    <row r="310" spans="1:4">
      <c r="A310" s="29"/>
      <c r="B310" s="29"/>
      <c r="C310" s="29"/>
      <c r="D310" s="29"/>
    </row>
    <row r="311" spans="1:4">
      <c r="A311" s="29"/>
      <c r="B311" s="29"/>
      <c r="C311" s="29"/>
      <c r="D311" s="29"/>
    </row>
    <row r="312" spans="1:4">
      <c r="A312" s="29"/>
      <c r="B312" s="29"/>
      <c r="C312" s="29"/>
      <c r="D312" s="29"/>
    </row>
    <row r="313" spans="1:4">
      <c r="A313" s="29"/>
      <c r="B313" s="29"/>
      <c r="C313" s="29"/>
      <c r="D313" s="29"/>
    </row>
    <row r="314" spans="1:4">
      <c r="A314" s="29"/>
      <c r="B314" s="29"/>
      <c r="C314" s="29"/>
      <c r="D314" s="29"/>
    </row>
    <row r="315" spans="1:4">
      <c r="A315" s="29"/>
      <c r="B315" s="29"/>
      <c r="C315" s="29"/>
      <c r="D315" s="29"/>
    </row>
    <row r="316" spans="1:4">
      <c r="A316" s="29"/>
      <c r="B316" s="29"/>
      <c r="C316" s="29"/>
      <c r="D316" s="29"/>
    </row>
    <row r="317" spans="1:4">
      <c r="A317" s="29"/>
      <c r="B317" s="29"/>
      <c r="C317" s="29"/>
      <c r="D317" s="29"/>
    </row>
    <row r="318" spans="1:4">
      <c r="A318" s="29"/>
      <c r="B318" s="29"/>
      <c r="C318" s="29"/>
      <c r="D318" s="29"/>
    </row>
    <row r="319" spans="1:4">
      <c r="A319" s="29"/>
      <c r="B319" s="29"/>
      <c r="C319" s="29"/>
      <c r="D319" s="29"/>
    </row>
    <row r="320" spans="1:4">
      <c r="A320" s="29"/>
      <c r="B320" s="29"/>
      <c r="C320" s="29"/>
      <c r="D320" s="29"/>
    </row>
    <row r="321" spans="1:4">
      <c r="A321" s="29"/>
      <c r="B321" s="29"/>
      <c r="C321" s="29"/>
      <c r="D321" s="29"/>
    </row>
    <row r="322" spans="1:4">
      <c r="A322" s="29"/>
      <c r="B322" s="29"/>
      <c r="C322" s="29"/>
      <c r="D322" s="29"/>
    </row>
    <row r="323" spans="1:4">
      <c r="A323" s="29"/>
      <c r="B323" s="29"/>
      <c r="C323" s="29"/>
      <c r="D323" s="29"/>
    </row>
    <row r="324" spans="1:4">
      <c r="A324" s="29"/>
      <c r="B324" s="29"/>
      <c r="C324" s="29"/>
      <c r="D324" s="29"/>
    </row>
    <row r="325" spans="1:4">
      <c r="A325" s="29"/>
      <c r="B325" s="29"/>
      <c r="C325" s="29"/>
      <c r="D325" s="29"/>
    </row>
    <row r="326" spans="1:4">
      <c r="A326" s="29"/>
      <c r="B326" s="29"/>
      <c r="C326" s="29"/>
      <c r="D326" s="29"/>
    </row>
    <row r="327" spans="1:4">
      <c r="A327" s="29"/>
      <c r="B327" s="29"/>
      <c r="C327" s="29"/>
      <c r="D327" s="29"/>
    </row>
    <row r="328" spans="1:4">
      <c r="A328" s="29"/>
      <c r="B328" s="29"/>
      <c r="C328" s="29"/>
      <c r="D328" s="29"/>
    </row>
    <row r="329" spans="1:4">
      <c r="A329" s="29"/>
      <c r="B329" s="29"/>
      <c r="C329" s="29"/>
      <c r="D329" s="29"/>
    </row>
    <row r="330" spans="1:4">
      <c r="A330" s="29"/>
      <c r="B330" s="29"/>
      <c r="C330" s="29"/>
      <c r="D330" s="29"/>
    </row>
    <row r="331" spans="1:4">
      <c r="A331" s="29"/>
      <c r="B331" s="29"/>
      <c r="C331" s="29"/>
      <c r="D331" s="29"/>
    </row>
    <row r="332" spans="1:4">
      <c r="A332" s="29"/>
      <c r="B332" s="29"/>
      <c r="C332" s="29"/>
      <c r="D332" s="29"/>
    </row>
    <row r="333" spans="1:4">
      <c r="A333" s="29"/>
      <c r="B333" s="29"/>
      <c r="C333" s="29"/>
      <c r="D333" s="29"/>
    </row>
    <row r="334" spans="1:4">
      <c r="A334" s="29"/>
      <c r="B334" s="29"/>
      <c r="C334" s="29"/>
      <c r="D334" s="29"/>
    </row>
    <row r="335" spans="1:4">
      <c r="A335" s="29"/>
      <c r="B335" s="29"/>
      <c r="C335" s="29"/>
      <c r="D335" s="29"/>
    </row>
    <row r="336" spans="1:4">
      <c r="A336" s="29"/>
      <c r="B336" s="29"/>
      <c r="C336" s="29"/>
      <c r="D336" s="29"/>
    </row>
    <row r="337" spans="1:4">
      <c r="A337" s="29"/>
      <c r="B337" s="29"/>
      <c r="C337" s="29"/>
      <c r="D337" s="29"/>
    </row>
    <row r="338" spans="1:4">
      <c r="A338" s="29"/>
      <c r="B338" s="29"/>
      <c r="C338" s="29"/>
      <c r="D338" s="29"/>
    </row>
    <row r="339" spans="1:4">
      <c r="A339" s="29"/>
      <c r="B339" s="29"/>
      <c r="C339" s="29"/>
      <c r="D339" s="29"/>
    </row>
    <row r="340" spans="1:4">
      <c r="A340" s="29"/>
      <c r="B340" s="29"/>
      <c r="C340" s="29"/>
      <c r="D340" s="29"/>
    </row>
    <row r="341" spans="1:4">
      <c r="A341" s="29"/>
      <c r="B341" s="29"/>
      <c r="C341" s="29"/>
      <c r="D341" s="29"/>
    </row>
    <row r="342" spans="1:4">
      <c r="A342" s="29"/>
      <c r="B342" s="29"/>
      <c r="C342" s="29"/>
      <c r="D342" s="29"/>
    </row>
    <row r="343" spans="1:4">
      <c r="A343" s="29"/>
      <c r="B343" s="29"/>
      <c r="C343" s="29"/>
      <c r="D343" s="29"/>
    </row>
    <row r="344" spans="1:4">
      <c r="A344" s="29"/>
      <c r="B344" s="29"/>
      <c r="C344" s="29"/>
      <c r="D344" s="29"/>
    </row>
    <row r="345" spans="1:4">
      <c r="A345" s="29"/>
      <c r="B345" s="29"/>
      <c r="C345" s="29"/>
      <c r="D345" s="29"/>
    </row>
    <row r="346" spans="1:4">
      <c r="A346" s="29"/>
      <c r="B346" s="29"/>
      <c r="C346" s="29"/>
      <c r="D346" s="29"/>
    </row>
    <row r="347" spans="1:4">
      <c r="A347" s="29"/>
      <c r="B347" s="29"/>
      <c r="C347" s="29"/>
      <c r="D347" s="29"/>
    </row>
    <row r="348" spans="1:4">
      <c r="A348" s="29"/>
      <c r="B348" s="29"/>
      <c r="C348" s="29"/>
      <c r="D348" s="29"/>
    </row>
    <row r="349" spans="1:4">
      <c r="A349" s="29"/>
      <c r="B349" s="29"/>
      <c r="C349" s="29"/>
      <c r="D349" s="29"/>
    </row>
    <row r="350" spans="1:4">
      <c r="A350" s="29"/>
      <c r="B350" s="29"/>
      <c r="C350" s="29"/>
      <c r="D350" s="29"/>
    </row>
    <row r="351" spans="1:4">
      <c r="A351" s="29"/>
      <c r="B351" s="29"/>
      <c r="C351" s="29"/>
      <c r="D351" s="29"/>
    </row>
    <row r="352" spans="1:4">
      <c r="A352" s="29"/>
      <c r="B352" s="29"/>
      <c r="C352" s="29"/>
      <c r="D352" s="29"/>
    </row>
    <row r="353" spans="1:4">
      <c r="A353" s="29"/>
      <c r="B353" s="29"/>
      <c r="C353" s="29"/>
      <c r="D353" s="29"/>
    </row>
    <row r="354" spans="1:4">
      <c r="A354" s="29"/>
      <c r="B354" s="29"/>
      <c r="C354" s="29"/>
      <c r="D354" s="29"/>
    </row>
    <row r="355" spans="1:4">
      <c r="A355" s="29"/>
      <c r="B355" s="29"/>
      <c r="C355" s="29"/>
      <c r="D355" s="29"/>
    </row>
    <row r="356" spans="1:4">
      <c r="A356" s="29"/>
      <c r="B356" s="29"/>
      <c r="C356" s="29"/>
      <c r="D356" s="29"/>
    </row>
    <row r="357" spans="1:4">
      <c r="A357" s="29"/>
      <c r="B357" s="29"/>
      <c r="C357" s="29"/>
      <c r="D357" s="29"/>
    </row>
    <row r="358" spans="1:4">
      <c r="A358" s="29"/>
      <c r="B358" s="29"/>
      <c r="C358" s="29"/>
      <c r="D358" s="29"/>
    </row>
    <row r="359" spans="1:4">
      <c r="A359" s="29"/>
      <c r="B359" s="29"/>
      <c r="C359" s="29"/>
      <c r="D359" s="29"/>
    </row>
    <row r="360" spans="1:4">
      <c r="A360" s="29"/>
      <c r="B360" s="29"/>
      <c r="C360" s="29"/>
      <c r="D360" s="29"/>
    </row>
    <row r="361" spans="1:4">
      <c r="A361" s="29"/>
      <c r="B361" s="29"/>
      <c r="C361" s="29"/>
      <c r="D361" s="29"/>
    </row>
    <row r="362" spans="1:4">
      <c r="A362" s="29"/>
      <c r="B362" s="29"/>
      <c r="C362" s="29"/>
      <c r="D362" s="29"/>
    </row>
    <row r="363" spans="1:4">
      <c r="A363" s="29"/>
      <c r="B363" s="29"/>
      <c r="C363" s="29"/>
      <c r="D363" s="29"/>
    </row>
    <row r="364" spans="1:4">
      <c r="A364" s="29"/>
      <c r="B364" s="29"/>
      <c r="C364" s="29"/>
      <c r="D364" s="29"/>
    </row>
    <row r="365" spans="1:4">
      <c r="A365" s="29"/>
      <c r="B365" s="29"/>
      <c r="C365" s="29"/>
      <c r="D365" s="29"/>
    </row>
    <row r="366" spans="1:4">
      <c r="A366" s="29"/>
      <c r="B366" s="29"/>
      <c r="C366" s="29"/>
      <c r="D366" s="29"/>
    </row>
    <row r="367" spans="1:4">
      <c r="A367" s="29"/>
      <c r="B367" s="29"/>
      <c r="C367" s="29"/>
      <c r="D367" s="29"/>
    </row>
    <row r="368" spans="1:4">
      <c r="A368" s="29"/>
      <c r="B368" s="29"/>
      <c r="C368" s="29"/>
      <c r="D368" s="29"/>
    </row>
    <row r="369" spans="1:4">
      <c r="A369" s="29"/>
      <c r="B369" s="29"/>
      <c r="C369" s="29"/>
      <c r="D369" s="29"/>
    </row>
    <row r="370" spans="1:4">
      <c r="A370" s="29"/>
      <c r="B370" s="29"/>
      <c r="C370" s="29"/>
      <c r="D370" s="29"/>
    </row>
    <row r="371" spans="1:4">
      <c r="A371" s="29"/>
      <c r="B371" s="29"/>
      <c r="C371" s="29"/>
      <c r="D371" s="29"/>
    </row>
    <row r="372" spans="1:4">
      <c r="A372" s="29"/>
      <c r="B372" s="29"/>
      <c r="C372" s="29"/>
      <c r="D372" s="29"/>
    </row>
    <row r="373" spans="1:4">
      <c r="A373" s="29"/>
      <c r="B373" s="29"/>
      <c r="C373" s="29"/>
      <c r="D373" s="29"/>
    </row>
    <row r="374" spans="1:4">
      <c r="A374" s="29"/>
      <c r="B374" s="29"/>
      <c r="C374" s="29"/>
      <c r="D374" s="29"/>
    </row>
    <row r="375" spans="1:4">
      <c r="A375" s="29"/>
      <c r="B375" s="29"/>
      <c r="C375" s="29"/>
      <c r="D375" s="29"/>
    </row>
    <row r="376" spans="1:4">
      <c r="A376" s="29"/>
      <c r="B376" s="29"/>
      <c r="C376" s="29"/>
      <c r="D376" s="29"/>
    </row>
    <row r="377" spans="1:4">
      <c r="A377" s="29"/>
      <c r="B377" s="29"/>
      <c r="C377" s="29"/>
      <c r="D377" s="29"/>
    </row>
    <row r="378" spans="1:4">
      <c r="A378" s="29"/>
      <c r="B378" s="29"/>
      <c r="C378" s="29"/>
      <c r="D378" s="29"/>
    </row>
    <row r="379" spans="1:4">
      <c r="A379" s="29"/>
      <c r="B379" s="29"/>
      <c r="C379" s="29"/>
      <c r="D379" s="29"/>
    </row>
    <row r="380" spans="1:4">
      <c r="A380" s="29"/>
      <c r="B380" s="29"/>
      <c r="C380" s="29"/>
      <c r="D380" s="29"/>
    </row>
    <row r="381" spans="1:4">
      <c r="A381" s="29"/>
      <c r="B381" s="29"/>
      <c r="C381" s="29"/>
      <c r="D381" s="29"/>
    </row>
    <row r="382" spans="1:4">
      <c r="A382" s="29"/>
      <c r="B382" s="29"/>
      <c r="C382" s="29"/>
      <c r="D382" s="29"/>
    </row>
    <row r="383" spans="1:4">
      <c r="A383" s="29"/>
      <c r="B383" s="29"/>
      <c r="C383" s="29"/>
      <c r="D383" s="29"/>
    </row>
    <row r="384" spans="1:4">
      <c r="A384" s="29"/>
      <c r="B384" s="29"/>
      <c r="C384" s="29"/>
      <c r="D384" s="29"/>
    </row>
    <row r="385" spans="1:4">
      <c r="A385" s="29"/>
      <c r="B385" s="29"/>
      <c r="C385" s="29"/>
      <c r="D385" s="29"/>
    </row>
    <row r="386" spans="1:4">
      <c r="A386" s="29"/>
      <c r="B386" s="29"/>
      <c r="C386" s="29"/>
      <c r="D386" s="29"/>
    </row>
    <row r="387" spans="1:4">
      <c r="A387" s="29"/>
      <c r="B387" s="29"/>
      <c r="C387" s="29"/>
      <c r="D387" s="29"/>
    </row>
    <row r="388" spans="1:4">
      <c r="A388" s="29"/>
      <c r="B388" s="29"/>
      <c r="C388" s="29"/>
      <c r="D388" s="29"/>
    </row>
    <row r="389" spans="1:4">
      <c r="A389" s="29"/>
      <c r="B389" s="29"/>
      <c r="C389" s="29"/>
      <c r="D389" s="29"/>
    </row>
    <row r="390" spans="1:4">
      <c r="A390" s="29"/>
      <c r="B390" s="29"/>
      <c r="C390" s="29"/>
      <c r="D390" s="29"/>
    </row>
    <row r="391" spans="1:4">
      <c r="A391" s="29"/>
      <c r="B391" s="29"/>
      <c r="C391" s="29"/>
      <c r="D391" s="29"/>
    </row>
    <row r="392" spans="1:4">
      <c r="A392" s="29"/>
      <c r="B392" s="29"/>
      <c r="C392" s="29"/>
      <c r="D392" s="29"/>
    </row>
    <row r="393" spans="1:4">
      <c r="A393" s="29"/>
      <c r="B393" s="29"/>
      <c r="C393" s="29"/>
      <c r="D393" s="29"/>
    </row>
    <row r="394" spans="1:4">
      <c r="A394" s="29"/>
      <c r="B394" s="29"/>
      <c r="C394" s="29"/>
      <c r="D394" s="29"/>
    </row>
    <row r="395" spans="1:4">
      <c r="A395" s="29"/>
      <c r="B395" s="29"/>
      <c r="C395" s="29"/>
      <c r="D395" s="29"/>
    </row>
    <row r="396" spans="1:4">
      <c r="A396" s="29"/>
      <c r="B396" s="29"/>
      <c r="C396" s="29"/>
      <c r="D396" s="29"/>
    </row>
    <row r="397" spans="1:4">
      <c r="A397" s="29"/>
      <c r="B397" s="29"/>
      <c r="C397" s="29"/>
      <c r="D397" s="29"/>
    </row>
    <row r="398" spans="1:4">
      <c r="A398" s="29"/>
      <c r="B398" s="29"/>
      <c r="C398" s="29"/>
      <c r="D398" s="29"/>
    </row>
    <row r="399" spans="1:4">
      <c r="A399" s="29"/>
      <c r="B399" s="29"/>
      <c r="C399" s="29"/>
      <c r="D399" s="29"/>
    </row>
    <row r="400" spans="1:4">
      <c r="A400" s="29"/>
      <c r="B400" s="29"/>
      <c r="C400" s="29"/>
      <c r="D400" s="29"/>
    </row>
    <row r="401" spans="1:4">
      <c r="A401" s="29"/>
      <c r="B401" s="29"/>
      <c r="C401" s="29"/>
      <c r="D401" s="29"/>
    </row>
    <row r="402" spans="1:4">
      <c r="A402" s="29"/>
      <c r="B402" s="29"/>
      <c r="C402" s="29"/>
      <c r="D402" s="29"/>
    </row>
    <row r="403" spans="1:4">
      <c r="A403" s="29"/>
      <c r="B403" s="29"/>
      <c r="C403" s="29"/>
      <c r="D403" s="29"/>
    </row>
    <row r="404" spans="1:4">
      <c r="A404" s="29"/>
      <c r="B404" s="29"/>
      <c r="C404" s="29"/>
      <c r="D404" s="29"/>
    </row>
    <row r="405" spans="1:4">
      <c r="A405" s="29"/>
      <c r="B405" s="29"/>
      <c r="C405" s="29"/>
      <c r="D405" s="29"/>
    </row>
    <row r="406" spans="1:4">
      <c r="A406" s="29"/>
      <c r="B406" s="29"/>
      <c r="C406" s="29"/>
      <c r="D406" s="29"/>
    </row>
    <row r="407" spans="1:4">
      <c r="A407" s="29"/>
      <c r="B407" s="29"/>
      <c r="C407" s="29"/>
      <c r="D407" s="29"/>
    </row>
    <row r="408" spans="1:4">
      <c r="A408" s="29"/>
      <c r="B408" s="29"/>
      <c r="C408" s="29"/>
      <c r="D408" s="29"/>
    </row>
    <row r="409" spans="1:4">
      <c r="A409" s="29"/>
      <c r="B409" s="29"/>
      <c r="C409" s="29"/>
      <c r="D409" s="29"/>
    </row>
    <row r="410" spans="1:4">
      <c r="A410" s="29"/>
      <c r="B410" s="29"/>
      <c r="C410" s="29"/>
      <c r="D410" s="29"/>
    </row>
    <row r="411" spans="1:4">
      <c r="A411" s="29"/>
      <c r="B411" s="29"/>
      <c r="C411" s="29"/>
      <c r="D411" s="29"/>
    </row>
    <row r="412" spans="1:4">
      <c r="A412" s="29"/>
      <c r="B412" s="29"/>
      <c r="C412" s="29"/>
      <c r="D412" s="29"/>
    </row>
    <row r="413" spans="1:4">
      <c r="A413" s="29"/>
      <c r="B413" s="29"/>
      <c r="C413" s="29"/>
      <c r="D413" s="29"/>
    </row>
    <row r="414" spans="1:4">
      <c r="A414" s="29"/>
      <c r="B414" s="29"/>
      <c r="C414" s="29"/>
      <c r="D414" s="29"/>
    </row>
    <row r="415" spans="1:4">
      <c r="A415" s="29"/>
      <c r="B415" s="29"/>
      <c r="C415" s="29"/>
      <c r="D415" s="29"/>
    </row>
    <row r="416" spans="1:4">
      <c r="A416" s="29"/>
      <c r="B416" s="29"/>
      <c r="C416" s="29"/>
      <c r="D416" s="29"/>
    </row>
    <row r="417" spans="1:4">
      <c r="A417" s="29"/>
      <c r="B417" s="29"/>
      <c r="C417" s="29"/>
      <c r="D417" s="29"/>
    </row>
    <row r="418" spans="1:4">
      <c r="A418" s="29"/>
      <c r="B418" s="29"/>
      <c r="C418" s="29"/>
      <c r="D418" s="29"/>
    </row>
    <row r="419" spans="1:4">
      <c r="A419" s="29"/>
      <c r="B419" s="29"/>
      <c r="C419" s="29"/>
      <c r="D419" s="29"/>
    </row>
    <row r="420" spans="1:4">
      <c r="A420" s="29"/>
      <c r="B420" s="29"/>
      <c r="C420" s="29"/>
      <c r="D420" s="29"/>
    </row>
    <row r="421" spans="1:4">
      <c r="A421" s="29"/>
      <c r="B421" s="29"/>
      <c r="C421" s="29"/>
      <c r="D421" s="29"/>
    </row>
    <row r="422" spans="1:4">
      <c r="A422" s="29"/>
      <c r="B422" s="29"/>
      <c r="C422" s="29"/>
      <c r="D422" s="29"/>
    </row>
    <row r="423" spans="1:4">
      <c r="A423" s="29"/>
      <c r="B423" s="29"/>
      <c r="C423" s="29"/>
      <c r="D423" s="29"/>
    </row>
    <row r="424" spans="1:4">
      <c r="A424" s="29"/>
      <c r="B424" s="29"/>
      <c r="C424" s="29"/>
      <c r="D424" s="29"/>
    </row>
    <row r="425" spans="1:4">
      <c r="A425" s="29"/>
      <c r="B425" s="29"/>
      <c r="C425" s="29"/>
      <c r="D425" s="29"/>
    </row>
    <row r="426" spans="1:4">
      <c r="A426" s="29"/>
      <c r="B426" s="29"/>
      <c r="C426" s="29"/>
      <c r="D426" s="29"/>
    </row>
    <row r="427" spans="1:4">
      <c r="A427" s="29"/>
      <c r="B427" s="29"/>
      <c r="C427" s="29"/>
      <c r="D427" s="29"/>
    </row>
    <row r="428" spans="1:4">
      <c r="A428" s="29"/>
      <c r="B428" s="29"/>
      <c r="C428" s="29"/>
      <c r="D428" s="29"/>
    </row>
    <row r="429" spans="1:4">
      <c r="A429" s="29"/>
      <c r="B429" s="29"/>
      <c r="C429" s="29"/>
      <c r="D429" s="29"/>
    </row>
    <row r="430" spans="1:4">
      <c r="A430" s="29"/>
      <c r="B430" s="29"/>
      <c r="C430" s="29"/>
      <c r="D430" s="29"/>
    </row>
    <row r="431" spans="1:4">
      <c r="A431" s="29"/>
      <c r="B431" s="29"/>
      <c r="C431" s="29"/>
      <c r="D431" s="29"/>
    </row>
    <row r="432" spans="1:4">
      <c r="A432" s="29"/>
      <c r="B432" s="29"/>
      <c r="C432" s="29"/>
      <c r="D432" s="29"/>
    </row>
    <row r="433" spans="1:4">
      <c r="A433" s="29"/>
      <c r="B433" s="29"/>
      <c r="C433" s="29"/>
      <c r="D433" s="29"/>
    </row>
    <row r="434" spans="1:4">
      <c r="A434" s="29"/>
      <c r="B434" s="29"/>
      <c r="C434" s="29"/>
      <c r="D434" s="29"/>
    </row>
    <row r="435" spans="1:4">
      <c r="A435" s="29"/>
      <c r="B435" s="29"/>
      <c r="C435" s="29"/>
      <c r="D435" s="29"/>
    </row>
    <row r="436" spans="1:4">
      <c r="A436" s="29"/>
      <c r="B436" s="29"/>
      <c r="C436" s="29"/>
      <c r="D436" s="29"/>
    </row>
    <row r="437" spans="1:4">
      <c r="A437" s="29"/>
      <c r="B437" s="29"/>
      <c r="C437" s="29"/>
      <c r="D437" s="29"/>
    </row>
    <row r="438" spans="1:4">
      <c r="A438" s="29"/>
      <c r="B438" s="29"/>
      <c r="C438" s="29"/>
      <c r="D438" s="29"/>
    </row>
    <row r="439" spans="1:4">
      <c r="A439" s="29"/>
      <c r="B439" s="29"/>
      <c r="C439" s="29"/>
      <c r="D439" s="29"/>
    </row>
    <row r="440" spans="1:4">
      <c r="A440" s="29"/>
      <c r="B440" s="29"/>
      <c r="C440" s="29"/>
      <c r="D440" s="29"/>
    </row>
    <row r="441" spans="1:4">
      <c r="A441" s="29"/>
      <c r="B441" s="29"/>
      <c r="C441" s="29"/>
      <c r="D441" s="29"/>
    </row>
    <row r="442" spans="1:4">
      <c r="A442" s="29"/>
      <c r="B442" s="29"/>
      <c r="C442" s="29"/>
      <c r="D442" s="29"/>
    </row>
    <row r="443" spans="1:4">
      <c r="A443" s="29"/>
      <c r="B443" s="29"/>
      <c r="C443" s="29"/>
      <c r="D443" s="29"/>
    </row>
    <row r="444" spans="1:4">
      <c r="A444" s="29"/>
      <c r="B444" s="29"/>
      <c r="C444" s="29"/>
      <c r="D444" s="29"/>
    </row>
    <row r="445" spans="1:4">
      <c r="A445" s="29"/>
      <c r="B445" s="29"/>
      <c r="C445" s="29"/>
      <c r="D445" s="29"/>
    </row>
    <row r="446" spans="1:4">
      <c r="A446" s="29"/>
      <c r="B446" s="29"/>
      <c r="C446" s="29"/>
      <c r="D446" s="29"/>
    </row>
    <row r="447" spans="1:4">
      <c r="A447" s="29"/>
      <c r="B447" s="29"/>
      <c r="C447" s="29"/>
      <c r="D447" s="29"/>
    </row>
    <row r="448" spans="1:4">
      <c r="A448" s="29"/>
      <c r="B448" s="29"/>
      <c r="C448" s="29"/>
      <c r="D448" s="29"/>
    </row>
    <row r="449" spans="1:4">
      <c r="A449" s="29"/>
      <c r="B449" s="29"/>
      <c r="C449" s="29"/>
      <c r="D449" s="29"/>
    </row>
    <row r="450" spans="1:4">
      <c r="A450" s="29"/>
      <c r="B450" s="29"/>
      <c r="C450" s="29"/>
      <c r="D450" s="29"/>
    </row>
    <row r="451" spans="1:4">
      <c r="A451" s="29"/>
      <c r="B451" s="29"/>
      <c r="C451" s="29"/>
      <c r="D451" s="29"/>
    </row>
    <row r="452" spans="1:4">
      <c r="A452" s="29"/>
      <c r="B452" s="29"/>
      <c r="C452" s="29"/>
      <c r="D452" s="29"/>
    </row>
    <row r="453" spans="1:4">
      <c r="A453" s="29"/>
      <c r="B453" s="29"/>
      <c r="C453" s="29"/>
      <c r="D453" s="29"/>
    </row>
    <row r="454" spans="1:4">
      <c r="A454" s="29"/>
      <c r="B454" s="29"/>
      <c r="C454" s="29"/>
      <c r="D454" s="29"/>
    </row>
    <row r="455" spans="1:4">
      <c r="A455" s="29"/>
      <c r="B455" s="29"/>
      <c r="C455" s="29"/>
      <c r="D455" s="29"/>
    </row>
    <row r="456" spans="1:4">
      <c r="A456" s="29"/>
      <c r="B456" s="29"/>
      <c r="C456" s="29"/>
      <c r="D456" s="29"/>
    </row>
    <row r="457" spans="1:4">
      <c r="A457" s="29"/>
      <c r="B457" s="29"/>
      <c r="C457" s="29"/>
      <c r="D457" s="29"/>
    </row>
    <row r="458" spans="1:4">
      <c r="A458" s="29"/>
      <c r="B458" s="29"/>
      <c r="C458" s="29"/>
      <c r="D458" s="29"/>
    </row>
    <row r="459" spans="1:4">
      <c r="A459" s="29"/>
      <c r="B459" s="29"/>
      <c r="C459" s="29"/>
      <c r="D459" s="29"/>
    </row>
    <row r="460" spans="1:4">
      <c r="A460" s="29"/>
      <c r="B460" s="29"/>
      <c r="C460" s="29"/>
      <c r="D460" s="29"/>
    </row>
    <row r="461" spans="1:4">
      <c r="A461" s="29"/>
      <c r="B461" s="29"/>
      <c r="C461" s="29"/>
      <c r="D461" s="29"/>
    </row>
    <row r="462" spans="1:4">
      <c r="A462" s="29"/>
      <c r="B462" s="29"/>
      <c r="C462" s="29"/>
      <c r="D462" s="29"/>
    </row>
    <row r="463" spans="1:4">
      <c r="A463" s="29"/>
      <c r="B463" s="29"/>
      <c r="C463" s="29"/>
      <c r="D463" s="29"/>
    </row>
    <row r="464" spans="1:4">
      <c r="A464" s="29"/>
      <c r="B464" s="29"/>
      <c r="C464" s="29"/>
      <c r="D464" s="29"/>
    </row>
    <row r="465" spans="1:4">
      <c r="A465" s="29"/>
      <c r="B465" s="29"/>
      <c r="C465" s="29"/>
      <c r="D465" s="29"/>
    </row>
    <row r="466" spans="1:4">
      <c r="A466" s="29"/>
      <c r="B466" s="29"/>
      <c r="C466" s="29"/>
      <c r="D466" s="29"/>
    </row>
    <row r="467" spans="1:4">
      <c r="A467" s="29"/>
      <c r="B467" s="29"/>
      <c r="C467" s="29"/>
      <c r="D467" s="29"/>
    </row>
    <row r="468" spans="1:4">
      <c r="A468" s="29"/>
      <c r="B468" s="29"/>
      <c r="C468" s="29"/>
      <c r="D468" s="29"/>
    </row>
    <row r="469" spans="1:4">
      <c r="A469" s="29"/>
      <c r="B469" s="29"/>
      <c r="C469" s="29"/>
      <c r="D469" s="29"/>
    </row>
    <row r="470" spans="1:4">
      <c r="A470" s="29"/>
      <c r="B470" s="29"/>
      <c r="C470" s="29"/>
      <c r="D470" s="29"/>
    </row>
    <row r="471" spans="1:4">
      <c r="A471" s="29"/>
      <c r="B471" s="29"/>
      <c r="C471" s="29"/>
      <c r="D471" s="29"/>
    </row>
    <row r="472" spans="1:4">
      <c r="A472" s="29"/>
      <c r="B472" s="29"/>
      <c r="C472" s="29"/>
      <c r="D472" s="29"/>
    </row>
    <row r="473" spans="1:4">
      <c r="A473" s="29"/>
      <c r="B473" s="29"/>
      <c r="C473" s="29"/>
      <c r="D473" s="29"/>
    </row>
    <row r="474" spans="1:4">
      <c r="A474" s="29"/>
      <c r="B474" s="29"/>
      <c r="C474" s="29"/>
      <c r="D474" s="29"/>
    </row>
    <row r="475" spans="1:4">
      <c r="A475" s="29"/>
      <c r="B475" s="29"/>
      <c r="C475" s="29"/>
      <c r="D475" s="29"/>
    </row>
    <row r="476" spans="1:4">
      <c r="A476" s="29"/>
      <c r="B476" s="29"/>
      <c r="C476" s="29"/>
      <c r="D476" s="29"/>
    </row>
    <row r="477" spans="1:4">
      <c r="A477" s="29"/>
      <c r="B477" s="29"/>
      <c r="C477" s="29"/>
      <c r="D477" s="29"/>
    </row>
    <row r="478" spans="1:4">
      <c r="A478" s="29"/>
      <c r="B478" s="29"/>
      <c r="C478" s="29"/>
      <c r="D478" s="29"/>
    </row>
    <row r="479" spans="1:4">
      <c r="A479" s="29"/>
      <c r="B479" s="29"/>
      <c r="C479" s="29"/>
      <c r="D479" s="29"/>
    </row>
    <row r="480" spans="1:4">
      <c r="A480" s="29"/>
      <c r="B480" s="29"/>
      <c r="C480" s="29"/>
      <c r="D480" s="29"/>
    </row>
    <row r="481" spans="1:4">
      <c r="A481" s="29"/>
      <c r="B481" s="29"/>
      <c r="C481" s="29"/>
      <c r="D481" s="29"/>
    </row>
    <row r="482" spans="1:4">
      <c r="A482" s="29"/>
      <c r="B482" s="29"/>
      <c r="C482" s="29"/>
      <c r="D482" s="29"/>
    </row>
    <row r="483" spans="1:4">
      <c r="A483" s="29"/>
      <c r="B483" s="29"/>
      <c r="C483" s="29"/>
      <c r="D483" s="29"/>
    </row>
    <row r="484" spans="1:4">
      <c r="A484" s="29"/>
      <c r="B484" s="29"/>
      <c r="C484" s="29"/>
      <c r="D484" s="29"/>
    </row>
    <row r="485" spans="1:4">
      <c r="A485" s="29"/>
      <c r="B485" s="29"/>
      <c r="C485" s="29"/>
      <c r="D485" s="29"/>
    </row>
    <row r="486" spans="1:4">
      <c r="A486" s="29"/>
      <c r="B486" s="29"/>
      <c r="C486" s="29"/>
      <c r="D486" s="29"/>
    </row>
    <row r="487" spans="1:4">
      <c r="A487" s="29"/>
      <c r="B487" s="29"/>
      <c r="C487" s="29"/>
      <c r="D487" s="29"/>
    </row>
    <row r="488" spans="1:4">
      <c r="A488" s="29"/>
      <c r="B488" s="29"/>
      <c r="C488" s="29"/>
      <c r="D488" s="29"/>
    </row>
    <row r="489" spans="1:4">
      <c r="A489" s="29"/>
      <c r="B489" s="29"/>
      <c r="C489" s="29"/>
      <c r="D489" s="29"/>
    </row>
    <row r="490" spans="1:4">
      <c r="A490" s="29"/>
      <c r="B490" s="29"/>
      <c r="C490" s="29"/>
      <c r="D490" s="29"/>
    </row>
    <row r="491" spans="1:4">
      <c r="A491" s="29"/>
      <c r="B491" s="29"/>
      <c r="C491" s="29"/>
      <c r="D491" s="29"/>
    </row>
    <row r="492" spans="1:4">
      <c r="A492" s="29"/>
      <c r="B492" s="29"/>
      <c r="C492" s="29"/>
      <c r="D492" s="29"/>
    </row>
    <row r="493" spans="1:4">
      <c r="A493" s="29"/>
      <c r="B493" s="29"/>
      <c r="C493" s="29"/>
      <c r="D493" s="29"/>
    </row>
    <row r="494" spans="1:4">
      <c r="A494" s="29"/>
      <c r="B494" s="29"/>
      <c r="C494" s="29"/>
      <c r="D494" s="29"/>
    </row>
    <row r="495" spans="1:4">
      <c r="A495" s="29"/>
      <c r="B495" s="29"/>
      <c r="C495" s="29"/>
      <c r="D495" s="29"/>
    </row>
    <row r="496" spans="1:4">
      <c r="A496" s="29"/>
      <c r="B496" s="29"/>
      <c r="C496" s="29"/>
      <c r="D496" s="29"/>
    </row>
    <row r="497" spans="1:4">
      <c r="A497" s="29"/>
      <c r="B497" s="29"/>
      <c r="C497" s="29"/>
      <c r="D497" s="29"/>
    </row>
    <row r="498" spans="1:4">
      <c r="A498" s="29"/>
      <c r="B498" s="29"/>
      <c r="C498" s="29"/>
      <c r="D498" s="29"/>
    </row>
    <row r="499" spans="1:4">
      <c r="A499" s="29"/>
      <c r="B499" s="29"/>
      <c r="C499" s="29"/>
      <c r="D499" s="29"/>
    </row>
    <row r="500" spans="1:4">
      <c r="A500" s="29"/>
      <c r="B500" s="29"/>
      <c r="C500" s="29"/>
      <c r="D500" s="29"/>
    </row>
    <row r="501" spans="1:4">
      <c r="A501" s="29"/>
      <c r="B501" s="29"/>
      <c r="C501" s="29"/>
      <c r="D501" s="29"/>
    </row>
    <row r="502" spans="1:4">
      <c r="A502" s="29"/>
      <c r="B502" s="29"/>
      <c r="C502" s="29"/>
      <c r="D502" s="29"/>
    </row>
    <row r="503" spans="1:4">
      <c r="A503" s="29"/>
      <c r="B503" s="29"/>
      <c r="C503" s="29"/>
      <c r="D503" s="29"/>
    </row>
    <row r="504" spans="1:4">
      <c r="A504" s="29"/>
      <c r="B504" s="29"/>
      <c r="C504" s="29"/>
      <c r="D504" s="29"/>
    </row>
    <row r="505" spans="1:4">
      <c r="A505" s="29"/>
      <c r="B505" s="29"/>
      <c r="C505" s="29"/>
      <c r="D505" s="29"/>
    </row>
    <row r="506" spans="1:4">
      <c r="A506" s="29"/>
      <c r="B506" s="29"/>
      <c r="C506" s="29"/>
      <c r="D506" s="29"/>
    </row>
    <row r="507" spans="1:4">
      <c r="A507" s="29"/>
      <c r="B507" s="29"/>
      <c r="C507" s="29"/>
      <c r="D507" s="29"/>
    </row>
    <row r="508" spans="1:4">
      <c r="A508" s="29"/>
      <c r="B508" s="29"/>
      <c r="C508" s="29"/>
      <c r="D508" s="29"/>
    </row>
    <row r="509" spans="1:4">
      <c r="A509" s="29"/>
      <c r="B509" s="29"/>
      <c r="C509" s="29"/>
      <c r="D509" s="29"/>
    </row>
    <row r="510" spans="1:4">
      <c r="A510" s="29"/>
      <c r="B510" s="29"/>
      <c r="C510" s="29"/>
      <c r="D510" s="29"/>
    </row>
    <row r="511" spans="1:4">
      <c r="A511" s="29"/>
      <c r="B511" s="29"/>
      <c r="C511" s="29"/>
      <c r="D511" s="29"/>
    </row>
    <row r="512" spans="1:4">
      <c r="A512" s="29"/>
      <c r="B512" s="29"/>
      <c r="C512" s="29"/>
      <c r="D512" s="29"/>
    </row>
    <row r="513" spans="1:4">
      <c r="A513" s="29"/>
      <c r="B513" s="29"/>
      <c r="C513" s="29"/>
      <c r="D513" s="29"/>
    </row>
    <row r="514" spans="1:4">
      <c r="A514" s="29"/>
      <c r="B514" s="29"/>
      <c r="C514" s="29"/>
      <c r="D514" s="29"/>
    </row>
    <row r="515" spans="1:4">
      <c r="A515" s="29"/>
      <c r="B515" s="29"/>
      <c r="C515" s="29"/>
      <c r="D515" s="29"/>
    </row>
    <row r="516" spans="1:4">
      <c r="A516" s="29"/>
      <c r="B516" s="29"/>
      <c r="C516" s="29"/>
      <c r="D516" s="29"/>
    </row>
    <row r="517" spans="1:4">
      <c r="A517" s="29"/>
      <c r="B517" s="29"/>
      <c r="C517" s="29"/>
      <c r="D517" s="29"/>
    </row>
    <row r="518" spans="1:4">
      <c r="A518" s="29"/>
      <c r="B518" s="29"/>
      <c r="C518" s="29"/>
      <c r="D518" s="29"/>
    </row>
    <row r="519" spans="1:4">
      <c r="A519" s="29"/>
      <c r="B519" s="29"/>
      <c r="C519" s="29"/>
      <c r="D519" s="29"/>
    </row>
    <row r="520" spans="1:4">
      <c r="A520" s="29"/>
      <c r="B520" s="29"/>
      <c r="C520" s="29"/>
      <c r="D520" s="29"/>
    </row>
    <row r="521" spans="1:4">
      <c r="A521" s="29"/>
      <c r="B521" s="29"/>
      <c r="C521" s="29"/>
      <c r="D521" s="29"/>
    </row>
    <row r="522" spans="1:4">
      <c r="A522" s="29"/>
      <c r="B522" s="29"/>
      <c r="C522" s="29"/>
      <c r="D522" s="29"/>
    </row>
    <row r="523" spans="1:4">
      <c r="A523" s="29"/>
      <c r="B523" s="29"/>
      <c r="C523" s="29"/>
      <c r="D523" s="29"/>
    </row>
    <row r="524" spans="1:4">
      <c r="A524" s="29"/>
      <c r="B524" s="29"/>
      <c r="C524" s="29"/>
      <c r="D524" s="29"/>
    </row>
    <row r="525" spans="1:4">
      <c r="A525" s="29"/>
      <c r="B525" s="29"/>
      <c r="C525" s="29"/>
      <c r="D525" s="29"/>
    </row>
    <row r="526" spans="1:4">
      <c r="A526" s="29"/>
      <c r="B526" s="29"/>
      <c r="C526" s="29"/>
      <c r="D526" s="29"/>
    </row>
    <row r="527" spans="1:4">
      <c r="A527" s="29"/>
      <c r="B527" s="29"/>
      <c r="C527" s="29"/>
      <c r="D527" s="29"/>
    </row>
    <row r="528" spans="1:4">
      <c r="A528" s="29"/>
      <c r="B528" s="29"/>
      <c r="C528" s="29"/>
      <c r="D528" s="29"/>
    </row>
    <row r="529" spans="1:4">
      <c r="A529" s="29"/>
      <c r="B529" s="29"/>
      <c r="C529" s="29"/>
      <c r="D529" s="29"/>
    </row>
    <row r="530" spans="1:4">
      <c r="A530" s="29"/>
      <c r="B530" s="29"/>
      <c r="C530" s="29"/>
      <c r="D530" s="29"/>
    </row>
    <row r="531" spans="1:4">
      <c r="A531" s="29"/>
      <c r="B531" s="29"/>
      <c r="C531" s="29"/>
      <c r="D531" s="29"/>
    </row>
    <row r="532" spans="1:4">
      <c r="A532" s="29"/>
      <c r="B532" s="29"/>
      <c r="C532" s="29"/>
      <c r="D532" s="29"/>
    </row>
    <row r="533" spans="1:4">
      <c r="A533" s="29"/>
      <c r="B533" s="29"/>
      <c r="C533" s="29"/>
      <c r="D533" s="29"/>
    </row>
    <row r="534" spans="1:4">
      <c r="A534" s="29"/>
      <c r="B534" s="29"/>
      <c r="C534" s="29"/>
      <c r="D534" s="29"/>
    </row>
    <row r="535" spans="1:4">
      <c r="A535" s="29"/>
      <c r="B535" s="29"/>
      <c r="C535" s="29"/>
      <c r="D535" s="29"/>
    </row>
    <row r="536" spans="1:4">
      <c r="A536" s="29"/>
      <c r="B536" s="29"/>
      <c r="C536" s="29"/>
      <c r="D536" s="29"/>
    </row>
    <row r="537" spans="1:4">
      <c r="A537" s="29"/>
      <c r="B537" s="29"/>
      <c r="C537" s="29"/>
      <c r="D537" s="29"/>
    </row>
    <row r="538" spans="1:4">
      <c r="A538" s="29"/>
      <c r="B538" s="29"/>
      <c r="C538" s="29"/>
      <c r="D538" s="29"/>
    </row>
    <row r="539" spans="1:4">
      <c r="A539" s="29"/>
      <c r="B539" s="29"/>
      <c r="C539" s="29"/>
      <c r="D539" s="29"/>
    </row>
    <row r="540" spans="1:4">
      <c r="A540" s="29"/>
      <c r="B540" s="29"/>
      <c r="C540" s="29"/>
      <c r="D540" s="29"/>
    </row>
    <row r="541" spans="1:4">
      <c r="A541" s="29"/>
      <c r="B541" s="29"/>
      <c r="C541" s="29"/>
      <c r="D541" s="29"/>
    </row>
    <row r="542" spans="1:4">
      <c r="A542" s="29"/>
      <c r="B542" s="29"/>
      <c r="C542" s="29"/>
      <c r="D542" s="29"/>
    </row>
    <row r="543" spans="1:4">
      <c r="A543" s="29"/>
      <c r="B543" s="29"/>
      <c r="C543" s="29"/>
      <c r="D543" s="29"/>
    </row>
    <row r="544" spans="1:4">
      <c r="A544" s="29"/>
      <c r="B544" s="29"/>
      <c r="C544" s="29"/>
      <c r="D544" s="29"/>
    </row>
    <row r="545" spans="1:4">
      <c r="A545" s="29"/>
      <c r="B545" s="29"/>
      <c r="C545" s="29"/>
      <c r="D545" s="29"/>
    </row>
    <row r="546" spans="1:4">
      <c r="A546" s="29"/>
      <c r="B546" s="29"/>
      <c r="C546" s="29"/>
      <c r="D546" s="29"/>
    </row>
    <row r="547" spans="1:4">
      <c r="A547" s="29"/>
      <c r="B547" s="29"/>
      <c r="C547" s="29"/>
      <c r="D547" s="29"/>
    </row>
    <row r="548" spans="1:4">
      <c r="A548" s="29"/>
      <c r="B548" s="29"/>
      <c r="C548" s="29"/>
      <c r="D548" s="29"/>
    </row>
    <row r="549" spans="1:4">
      <c r="A549" s="29"/>
      <c r="B549" s="29"/>
      <c r="C549" s="29"/>
      <c r="D549" s="29"/>
    </row>
    <row r="550" spans="1:4">
      <c r="A550" s="29"/>
      <c r="B550" s="29"/>
      <c r="C550" s="29"/>
      <c r="D550" s="29"/>
    </row>
    <row r="551" spans="1:4">
      <c r="A551" s="29"/>
      <c r="B551" s="29"/>
      <c r="C551" s="29"/>
      <c r="D551" s="29"/>
    </row>
    <row r="552" spans="1:4">
      <c r="A552" s="29"/>
      <c r="B552" s="29"/>
      <c r="C552" s="29"/>
      <c r="D552" s="29"/>
    </row>
    <row r="553" spans="1:4">
      <c r="A553" s="29"/>
      <c r="B553" s="29"/>
      <c r="C553" s="29"/>
      <c r="D553" s="29"/>
    </row>
    <row r="554" spans="1:4">
      <c r="A554" s="29"/>
      <c r="B554" s="29"/>
      <c r="C554" s="29"/>
      <c r="D554" s="29"/>
    </row>
    <row r="555" spans="1:4">
      <c r="A555" s="29"/>
      <c r="B555" s="29"/>
      <c r="C555" s="29"/>
      <c r="D555" s="29"/>
    </row>
    <row r="556" spans="1:4">
      <c r="A556" s="29"/>
      <c r="B556" s="29"/>
      <c r="C556" s="29"/>
      <c r="D556" s="29"/>
    </row>
    <row r="557" spans="1:4">
      <c r="A557" s="29"/>
      <c r="B557" s="29"/>
      <c r="C557" s="29"/>
      <c r="D557" s="29"/>
    </row>
    <row r="558" spans="1:4">
      <c r="A558" s="29"/>
      <c r="B558" s="29"/>
      <c r="C558" s="29"/>
      <c r="D558" s="29"/>
    </row>
    <row r="559" spans="1:4">
      <c r="A559" s="29"/>
      <c r="B559" s="29"/>
      <c r="C559" s="29"/>
      <c r="D559" s="29"/>
    </row>
    <row r="560" spans="1:4">
      <c r="A560" s="29"/>
      <c r="B560" s="29"/>
      <c r="C560" s="29"/>
      <c r="D560" s="29"/>
    </row>
    <row r="561" spans="1:4">
      <c r="A561" s="29"/>
      <c r="B561" s="29"/>
      <c r="C561" s="29"/>
      <c r="D561" s="29"/>
    </row>
    <row r="562" spans="1:4">
      <c r="A562" s="29"/>
      <c r="B562" s="29"/>
      <c r="C562" s="29"/>
      <c r="D562" s="29"/>
    </row>
    <row r="563" spans="1:4">
      <c r="A563" s="29"/>
      <c r="B563" s="29"/>
      <c r="C563" s="29"/>
      <c r="D563" s="29"/>
    </row>
    <row r="564" spans="1:4">
      <c r="A564" s="29"/>
      <c r="B564" s="29"/>
      <c r="C564" s="29"/>
      <c r="D564" s="29"/>
    </row>
    <row r="565" spans="1:4">
      <c r="A565" s="29"/>
      <c r="B565" s="29"/>
      <c r="C565" s="29"/>
      <c r="D565" s="29"/>
    </row>
    <row r="566" spans="1:4">
      <c r="A566" s="29"/>
      <c r="B566" s="29"/>
      <c r="C566" s="29"/>
      <c r="D566" s="29"/>
    </row>
    <row r="567" spans="1:4">
      <c r="A567" s="29"/>
      <c r="B567" s="29"/>
      <c r="C567" s="29"/>
      <c r="D567" s="29"/>
    </row>
    <row r="568" spans="1:4">
      <c r="A568" s="29"/>
      <c r="B568" s="29"/>
      <c r="C568" s="29"/>
      <c r="D568" s="29"/>
    </row>
    <row r="569" spans="1:4">
      <c r="A569" s="29"/>
      <c r="B569" s="29"/>
      <c r="C569" s="29"/>
      <c r="D569" s="29"/>
    </row>
    <row r="570" spans="1:4">
      <c r="A570" s="29"/>
      <c r="B570" s="29"/>
      <c r="C570" s="29"/>
      <c r="D570" s="29"/>
    </row>
    <row r="571" spans="1:4">
      <c r="A571" s="29"/>
      <c r="B571" s="29"/>
      <c r="C571" s="29"/>
      <c r="D571" s="29"/>
    </row>
    <row r="572" spans="1:4">
      <c r="A572" s="29"/>
      <c r="B572" s="29"/>
      <c r="C572" s="29"/>
      <c r="D572" s="29"/>
    </row>
    <row r="573" spans="1:4">
      <c r="A573" s="29"/>
      <c r="B573" s="29"/>
      <c r="C573" s="29"/>
      <c r="D573" s="29"/>
    </row>
    <row r="574" spans="1:4">
      <c r="A574" s="29"/>
      <c r="B574" s="29"/>
      <c r="C574" s="29"/>
      <c r="D574" s="29"/>
    </row>
    <row r="575" spans="1:4">
      <c r="A575" s="29"/>
      <c r="B575" s="29"/>
      <c r="C575" s="29"/>
      <c r="D575" s="29"/>
    </row>
    <row r="576" spans="1:4">
      <c r="A576" s="29"/>
      <c r="B576" s="29"/>
      <c r="C576" s="29"/>
      <c r="D576" s="29"/>
    </row>
    <row r="577" spans="1:4">
      <c r="A577" s="29"/>
      <c r="B577" s="29"/>
      <c r="C577" s="29"/>
      <c r="D577" s="29"/>
    </row>
    <row r="578" spans="1:4">
      <c r="A578" s="29"/>
      <c r="B578" s="29"/>
      <c r="C578" s="29"/>
      <c r="D578" s="29"/>
    </row>
    <row r="579" spans="1:4">
      <c r="A579" s="29"/>
      <c r="B579" s="29"/>
      <c r="C579" s="29"/>
      <c r="D579" s="29"/>
    </row>
    <row r="580" spans="1:4">
      <c r="A580" s="29"/>
      <c r="B580" s="29"/>
      <c r="C580" s="29"/>
      <c r="D580" s="29"/>
    </row>
    <row r="581" spans="1:4">
      <c r="A581" s="29"/>
      <c r="B581" s="29"/>
      <c r="C581" s="29"/>
      <c r="D581" s="29"/>
    </row>
    <row r="582" spans="1:4">
      <c r="A582" s="29"/>
      <c r="B582" s="29"/>
      <c r="C582" s="29"/>
      <c r="D582" s="29"/>
    </row>
    <row r="583" spans="1:4">
      <c r="A583" s="29"/>
      <c r="B583" s="29"/>
      <c r="C583" s="29"/>
      <c r="D583" s="29"/>
    </row>
    <row r="584" spans="1:4">
      <c r="A584" s="29"/>
      <c r="B584" s="29"/>
      <c r="C584" s="29"/>
      <c r="D584" s="29"/>
    </row>
    <row r="585" spans="1:4">
      <c r="A585" s="29"/>
      <c r="B585" s="29"/>
      <c r="C585" s="29"/>
      <c r="D585" s="29"/>
    </row>
    <row r="586" spans="1:4">
      <c r="A586" s="29"/>
      <c r="B586" s="29"/>
      <c r="C586" s="29"/>
      <c r="D586" s="29"/>
    </row>
    <row r="587" spans="1:4">
      <c r="A587" s="29"/>
      <c r="B587" s="29"/>
      <c r="C587" s="29"/>
      <c r="D587" s="29"/>
    </row>
    <row r="588" spans="1:4">
      <c r="A588" s="29"/>
      <c r="B588" s="29"/>
      <c r="C588" s="29"/>
      <c r="D588" s="29"/>
    </row>
    <row r="589" spans="1:4">
      <c r="A589" s="29"/>
      <c r="B589" s="29"/>
      <c r="C589" s="29"/>
      <c r="D589" s="29"/>
    </row>
    <row r="590" spans="1:4">
      <c r="A590" s="29"/>
      <c r="B590" s="29"/>
      <c r="C590" s="29"/>
      <c r="D590" s="29"/>
    </row>
    <row r="591" spans="1:4">
      <c r="A591" s="29"/>
      <c r="B591" s="29"/>
      <c r="C591" s="29"/>
      <c r="D591" s="29"/>
    </row>
    <row r="592" spans="1:4">
      <c r="A592" s="29"/>
      <c r="B592" s="29"/>
      <c r="C592" s="29"/>
      <c r="D592" s="29"/>
    </row>
    <row r="593" spans="1:4">
      <c r="A593" s="29"/>
      <c r="B593" s="29"/>
      <c r="C593" s="29"/>
      <c r="D593" s="29"/>
    </row>
    <row r="594" spans="1:4">
      <c r="A594" s="29"/>
      <c r="B594" s="29"/>
      <c r="C594" s="29"/>
      <c r="D594" s="29"/>
    </row>
    <row r="595" spans="1:4">
      <c r="A595" s="29"/>
      <c r="B595" s="29"/>
      <c r="C595" s="29"/>
      <c r="D595" s="29"/>
    </row>
    <row r="596" spans="1:4">
      <c r="A596" s="29"/>
      <c r="B596" s="29"/>
      <c r="C596" s="29"/>
      <c r="D596" s="29"/>
    </row>
    <row r="597" spans="1:4">
      <c r="A597" s="29"/>
      <c r="B597" s="29"/>
      <c r="C597" s="29"/>
      <c r="D597" s="29"/>
    </row>
    <row r="598" spans="1:4">
      <c r="A598" s="29"/>
      <c r="B598" s="29"/>
      <c r="C598" s="29"/>
      <c r="D598" s="29"/>
    </row>
    <row r="599" spans="1:4">
      <c r="A599" s="29"/>
      <c r="B599" s="29"/>
      <c r="C599" s="29"/>
      <c r="D599" s="29"/>
    </row>
    <row r="600" spans="1:4">
      <c r="A600" s="29"/>
      <c r="B600" s="29"/>
      <c r="C600" s="29"/>
      <c r="D600" s="29"/>
    </row>
    <row r="601" spans="1:4">
      <c r="A601" s="29"/>
      <c r="B601" s="29"/>
      <c r="C601" s="29"/>
      <c r="D601" s="29"/>
    </row>
    <row r="602" spans="1:4">
      <c r="A602" s="29"/>
      <c r="B602" s="29"/>
      <c r="C602" s="29"/>
      <c r="D602" s="29"/>
    </row>
    <row r="603" spans="1:4">
      <c r="A603" s="29"/>
      <c r="B603" s="29"/>
      <c r="C603" s="29"/>
      <c r="D603" s="29"/>
    </row>
    <row r="604" spans="1:4">
      <c r="A604" s="29"/>
      <c r="B604" s="29"/>
      <c r="C604" s="29"/>
      <c r="D604" s="29"/>
    </row>
    <row r="605" spans="1:4">
      <c r="A605" s="29"/>
      <c r="B605" s="29"/>
      <c r="C605" s="29"/>
      <c r="D605" s="29"/>
    </row>
    <row r="606" spans="1:4">
      <c r="A606" s="29"/>
      <c r="B606" s="29"/>
      <c r="C606" s="29"/>
      <c r="D606" s="29"/>
    </row>
    <row r="607" spans="1:4">
      <c r="A607" s="29"/>
      <c r="B607" s="29"/>
      <c r="C607" s="29"/>
      <c r="D607" s="29"/>
    </row>
    <row r="608" spans="1:4">
      <c r="A608" s="29"/>
      <c r="B608" s="29"/>
      <c r="C608" s="29"/>
      <c r="D608" s="29"/>
    </row>
    <row r="609" spans="1:4">
      <c r="A609" s="29"/>
      <c r="B609" s="29"/>
      <c r="C609" s="29"/>
      <c r="D609" s="29"/>
    </row>
    <row r="610" spans="1:4">
      <c r="A610" s="29"/>
      <c r="B610" s="29"/>
      <c r="C610" s="29"/>
      <c r="D610" s="29"/>
    </row>
    <row r="611" spans="1:4">
      <c r="A611" s="29"/>
      <c r="B611" s="29"/>
      <c r="C611" s="29"/>
      <c r="D611" s="29"/>
    </row>
    <row r="612" spans="1:4">
      <c r="A612" s="29"/>
      <c r="B612" s="29"/>
      <c r="C612" s="29"/>
      <c r="D612" s="29"/>
    </row>
    <row r="613" spans="1:4">
      <c r="A613" s="29"/>
      <c r="B613" s="29"/>
      <c r="C613" s="29"/>
      <c r="D613" s="29"/>
    </row>
    <row r="614" spans="1:4">
      <c r="A614" s="29"/>
      <c r="B614" s="29"/>
      <c r="C614" s="29"/>
      <c r="D614" s="29"/>
    </row>
    <row r="615" spans="1:4">
      <c r="A615" s="29"/>
      <c r="B615" s="29"/>
      <c r="C615" s="29"/>
      <c r="D615" s="29"/>
    </row>
    <row r="616" spans="1:4">
      <c r="A616" s="29"/>
      <c r="B616" s="29"/>
      <c r="C616" s="29"/>
      <c r="D616" s="29"/>
    </row>
    <row r="617" spans="1:4">
      <c r="A617" s="29"/>
      <c r="B617" s="29"/>
      <c r="C617" s="29"/>
      <c r="D617" s="29"/>
    </row>
    <row r="618" spans="1:4">
      <c r="A618" s="29"/>
      <c r="B618" s="29"/>
      <c r="C618" s="29"/>
      <c r="D618" s="29"/>
    </row>
    <row r="619" spans="1:4">
      <c r="A619" s="29"/>
      <c r="B619" s="29"/>
      <c r="C619" s="29"/>
      <c r="D619" s="29"/>
    </row>
    <row r="620" spans="1:4">
      <c r="A620" s="29"/>
      <c r="B620" s="29"/>
      <c r="C620" s="29"/>
      <c r="D620" s="29"/>
    </row>
    <row r="621" spans="1:4">
      <c r="A621" s="29"/>
      <c r="B621" s="29"/>
      <c r="C621" s="29"/>
      <c r="D621" s="29"/>
    </row>
    <row r="622" spans="1:4">
      <c r="A622" s="29"/>
      <c r="B622" s="29"/>
      <c r="C622" s="29"/>
      <c r="D622" s="29"/>
    </row>
    <row r="623" spans="1:4">
      <c r="A623" s="29"/>
      <c r="B623" s="29"/>
      <c r="C623" s="29"/>
      <c r="D623" s="29"/>
    </row>
    <row r="624" spans="1:4">
      <c r="A624" s="29"/>
      <c r="B624" s="29"/>
      <c r="C624" s="29"/>
      <c r="D624" s="29"/>
    </row>
    <row r="625" spans="1:4">
      <c r="A625" s="29"/>
      <c r="B625" s="29"/>
      <c r="C625" s="29"/>
      <c r="D625" s="29"/>
    </row>
    <row r="626" spans="1:4">
      <c r="A626" s="29"/>
      <c r="B626" s="29"/>
      <c r="C626" s="29"/>
      <c r="D626" s="29"/>
    </row>
    <row r="627" spans="1:4">
      <c r="A627" s="29"/>
      <c r="B627" s="29"/>
      <c r="C627" s="29"/>
      <c r="D627" s="29"/>
    </row>
    <row r="628" spans="1:4">
      <c r="A628" s="29"/>
      <c r="B628" s="29"/>
      <c r="C628" s="29"/>
      <c r="D628" s="29"/>
    </row>
    <row r="629" spans="1:4">
      <c r="A629" s="29"/>
      <c r="B629" s="29"/>
      <c r="C629" s="29"/>
      <c r="D629" s="29"/>
    </row>
    <row r="630" spans="1:4">
      <c r="A630" s="29"/>
      <c r="B630" s="29"/>
      <c r="C630" s="29"/>
      <c r="D630" s="29"/>
    </row>
    <row r="631" spans="1:4">
      <c r="A631" s="29"/>
      <c r="B631" s="29"/>
      <c r="C631" s="29"/>
      <c r="D631" s="29"/>
    </row>
    <row r="632" spans="1:4">
      <c r="A632" s="29"/>
      <c r="B632" s="29"/>
      <c r="C632" s="29"/>
      <c r="D632" s="29"/>
    </row>
    <row r="633" spans="1:4">
      <c r="A633" s="29"/>
      <c r="B633" s="29"/>
      <c r="C633" s="29"/>
      <c r="D633" s="29"/>
    </row>
    <row r="634" spans="1:4">
      <c r="A634" s="29"/>
      <c r="B634" s="29"/>
      <c r="C634" s="29"/>
      <c r="D634" s="29"/>
    </row>
    <row r="635" spans="1:4">
      <c r="A635" s="29"/>
      <c r="B635" s="29"/>
      <c r="C635" s="29"/>
      <c r="D635" s="29"/>
    </row>
    <row r="636" spans="1:4">
      <c r="A636" s="29"/>
      <c r="B636" s="29"/>
      <c r="C636" s="29"/>
      <c r="D636" s="29"/>
    </row>
    <row r="637" spans="1:4">
      <c r="A637" s="29"/>
      <c r="B637" s="29"/>
      <c r="C637" s="29"/>
      <c r="D637" s="29"/>
    </row>
    <row r="638" spans="1:4">
      <c r="A638" s="29"/>
      <c r="B638" s="29"/>
      <c r="C638" s="29"/>
      <c r="D638" s="29"/>
    </row>
    <row r="639" spans="1:4">
      <c r="A639" s="29"/>
      <c r="B639" s="29"/>
      <c r="C639" s="29"/>
      <c r="D639" s="29"/>
    </row>
    <row r="640" spans="1:4">
      <c r="A640" s="29"/>
      <c r="B640" s="29"/>
      <c r="C640" s="29"/>
      <c r="D640" s="29"/>
    </row>
    <row r="641" spans="1:4">
      <c r="A641" s="29"/>
      <c r="B641" s="29"/>
      <c r="C641" s="29"/>
      <c r="D641" s="29"/>
    </row>
    <row r="642" spans="1:4">
      <c r="A642" s="29"/>
      <c r="B642" s="29"/>
      <c r="C642" s="29"/>
      <c r="D642" s="29"/>
    </row>
    <row r="643" spans="1:4">
      <c r="A643" s="29"/>
      <c r="B643" s="29"/>
      <c r="C643" s="29"/>
      <c r="D643" s="29"/>
    </row>
    <row r="644" spans="1:4">
      <c r="A644" s="29"/>
      <c r="B644" s="29"/>
      <c r="C644" s="29"/>
      <c r="D644" s="29"/>
    </row>
    <row r="645" spans="1:4">
      <c r="A645" s="29"/>
      <c r="B645" s="29"/>
      <c r="C645" s="29"/>
      <c r="D645" s="29"/>
    </row>
    <row r="646" spans="1:4">
      <c r="A646" s="29"/>
      <c r="B646" s="29"/>
      <c r="C646" s="29"/>
      <c r="D646" s="29"/>
    </row>
    <row r="647" spans="1:4">
      <c r="A647" s="29"/>
      <c r="B647" s="29"/>
      <c r="C647" s="29"/>
      <c r="D647" s="29"/>
    </row>
    <row r="648" spans="1:4">
      <c r="A648" s="29"/>
      <c r="B648" s="29"/>
      <c r="C648" s="29"/>
      <c r="D648" s="29"/>
    </row>
    <row r="649" spans="1:4">
      <c r="A649" s="29"/>
      <c r="B649" s="29"/>
      <c r="C649" s="29"/>
      <c r="D649" s="29"/>
    </row>
    <row r="650" spans="1:4">
      <c r="A650" s="29"/>
      <c r="B650" s="29"/>
      <c r="C650" s="29"/>
      <c r="D650" s="29"/>
    </row>
    <row r="651" spans="1:4">
      <c r="A651" s="29"/>
      <c r="B651" s="29"/>
      <c r="C651" s="29"/>
      <c r="D651" s="29"/>
    </row>
    <row r="652" spans="1:4">
      <c r="A652" s="29"/>
      <c r="B652" s="29"/>
      <c r="C652" s="29"/>
      <c r="D652" s="29"/>
    </row>
    <row r="653" spans="1:4">
      <c r="A653" s="29"/>
      <c r="B653" s="29"/>
      <c r="C653" s="29"/>
      <c r="D653" s="29"/>
    </row>
    <row r="654" spans="1:4">
      <c r="A654" s="29"/>
      <c r="B654" s="29"/>
      <c r="C654" s="29"/>
      <c r="D654" s="29"/>
    </row>
    <row r="655" spans="1:4">
      <c r="A655" s="29"/>
      <c r="B655" s="29"/>
      <c r="C655" s="29"/>
      <c r="D655" s="29"/>
    </row>
    <row r="656" spans="1:4">
      <c r="A656" s="29"/>
      <c r="B656" s="29"/>
      <c r="C656" s="29"/>
      <c r="D656" s="29"/>
    </row>
    <row r="657" spans="1:4">
      <c r="A657" s="29"/>
      <c r="B657" s="29"/>
      <c r="C657" s="29"/>
      <c r="D657" s="29"/>
    </row>
    <row r="658" spans="1:4">
      <c r="A658" s="29"/>
      <c r="B658" s="29"/>
      <c r="C658" s="29"/>
      <c r="D658" s="29"/>
    </row>
    <row r="659" spans="1:4">
      <c r="A659" s="29"/>
      <c r="B659" s="29"/>
      <c r="C659" s="29"/>
      <c r="D659" s="29"/>
    </row>
    <row r="660" spans="1:4">
      <c r="A660" s="29"/>
      <c r="B660" s="29"/>
      <c r="C660" s="29"/>
      <c r="D660" s="29"/>
    </row>
    <row r="661" spans="1:4">
      <c r="A661" s="29"/>
      <c r="B661" s="29"/>
      <c r="C661" s="29"/>
      <c r="D661" s="29"/>
    </row>
    <row r="662" spans="1:4">
      <c r="A662" s="29"/>
      <c r="B662" s="29"/>
      <c r="C662" s="29"/>
      <c r="D662" s="29"/>
    </row>
    <row r="663" spans="1:4">
      <c r="A663" s="29"/>
      <c r="B663" s="29"/>
      <c r="C663" s="29"/>
      <c r="D663" s="29"/>
    </row>
    <row r="664" spans="1:4">
      <c r="A664" s="29"/>
      <c r="B664" s="29"/>
      <c r="C664" s="29"/>
      <c r="D664" s="29"/>
    </row>
    <row r="665" spans="1:4">
      <c r="A665" s="29"/>
      <c r="B665" s="29"/>
      <c r="C665" s="29"/>
      <c r="D665" s="29"/>
    </row>
    <row r="666" spans="1:4">
      <c r="A666" s="29"/>
      <c r="B666" s="29"/>
      <c r="C666" s="29"/>
      <c r="D666" s="29"/>
    </row>
    <row r="667" spans="1:4">
      <c r="A667" s="29"/>
      <c r="B667" s="29"/>
      <c r="C667" s="29"/>
      <c r="D667" s="29"/>
    </row>
    <row r="668" spans="1:4">
      <c r="A668" s="29"/>
      <c r="B668" s="29"/>
      <c r="C668" s="29"/>
      <c r="D668" s="29"/>
    </row>
    <row r="669" spans="1:4">
      <c r="A669" s="29"/>
      <c r="B669" s="29"/>
      <c r="C669" s="29"/>
      <c r="D669" s="29"/>
    </row>
    <row r="670" spans="1:4">
      <c r="A670" s="29"/>
      <c r="B670" s="29"/>
      <c r="C670" s="29"/>
      <c r="D670" s="29"/>
    </row>
    <row r="671" spans="1:4">
      <c r="A671" s="29"/>
      <c r="B671" s="29"/>
      <c r="C671" s="29"/>
      <c r="D671" s="29"/>
    </row>
    <row r="672" spans="1:4">
      <c r="A672" s="29"/>
      <c r="B672" s="29"/>
      <c r="C672" s="29"/>
      <c r="D672" s="29"/>
    </row>
    <row r="673" spans="1:4">
      <c r="A673" s="29"/>
      <c r="B673" s="29"/>
      <c r="C673" s="29"/>
      <c r="D673" s="29"/>
    </row>
    <row r="674" spans="1:4">
      <c r="A674" s="29"/>
      <c r="B674" s="29"/>
      <c r="C674" s="29"/>
      <c r="D674" s="29"/>
    </row>
    <row r="675" spans="1:4">
      <c r="A675" s="29"/>
      <c r="B675" s="29"/>
      <c r="C675" s="29"/>
      <c r="D675" s="29"/>
    </row>
    <row r="676" spans="1:4">
      <c r="A676" s="29"/>
      <c r="B676" s="29"/>
      <c r="C676" s="29"/>
      <c r="D676" s="29"/>
    </row>
    <row r="677" spans="1:4">
      <c r="A677" s="29"/>
      <c r="B677" s="29"/>
      <c r="C677" s="29"/>
      <c r="D677" s="29"/>
    </row>
    <row r="678" spans="1:4">
      <c r="A678" s="29"/>
      <c r="B678" s="29"/>
      <c r="C678" s="29"/>
      <c r="D678" s="29"/>
    </row>
    <row r="679" spans="1:4">
      <c r="A679" s="29"/>
      <c r="B679" s="29"/>
      <c r="C679" s="29"/>
      <c r="D679" s="29"/>
    </row>
    <row r="680" spans="1:4">
      <c r="A680" s="29"/>
      <c r="B680" s="29"/>
      <c r="C680" s="29"/>
      <c r="D680" s="29"/>
    </row>
    <row r="681" spans="1:4">
      <c r="A681" s="29"/>
      <c r="B681" s="29"/>
      <c r="C681" s="29"/>
      <c r="D681" s="29"/>
    </row>
    <row r="682" spans="1:4">
      <c r="A682" s="29"/>
      <c r="B682" s="29"/>
      <c r="C682" s="29"/>
      <c r="D682" s="29"/>
    </row>
    <row r="683" spans="1:4">
      <c r="A683" s="29"/>
      <c r="B683" s="29"/>
      <c r="C683" s="29"/>
      <c r="D683" s="29"/>
    </row>
    <row r="684" spans="1:4">
      <c r="A684" s="29"/>
      <c r="B684" s="29"/>
      <c r="C684" s="29"/>
      <c r="D684" s="29"/>
    </row>
    <row r="685" spans="1:4">
      <c r="A685" s="29"/>
      <c r="B685" s="29"/>
      <c r="C685" s="29"/>
      <c r="D685" s="29"/>
    </row>
    <row r="686" spans="1:4">
      <c r="A686" s="29"/>
      <c r="B686" s="29"/>
      <c r="C686" s="29"/>
      <c r="D686" s="29"/>
    </row>
    <row r="687" spans="1:4">
      <c r="A687" s="29"/>
      <c r="B687" s="29"/>
      <c r="C687" s="29"/>
      <c r="D687" s="29"/>
    </row>
    <row r="688" spans="1:4">
      <c r="A688" s="29"/>
      <c r="B688" s="29"/>
      <c r="C688" s="29"/>
      <c r="D688" s="29"/>
    </row>
    <row r="689" spans="1:4">
      <c r="A689" s="29"/>
      <c r="B689" s="29"/>
      <c r="C689" s="29"/>
      <c r="D689" s="29"/>
    </row>
    <row r="690" spans="1:4">
      <c r="A690" s="29"/>
      <c r="B690" s="29"/>
      <c r="C690" s="29"/>
      <c r="D690" s="29"/>
    </row>
    <row r="691" spans="1:4">
      <c r="A691" s="29"/>
      <c r="B691" s="29"/>
      <c r="C691" s="29"/>
      <c r="D691" s="29"/>
    </row>
    <row r="692" spans="1:4">
      <c r="A692" s="29"/>
      <c r="B692" s="29"/>
      <c r="C692" s="29"/>
      <c r="D692" s="29"/>
    </row>
    <row r="693" spans="1:4">
      <c r="A693" s="29"/>
      <c r="B693" s="29"/>
      <c r="C693" s="29"/>
      <c r="D693" s="29"/>
    </row>
    <row r="694" spans="1:4">
      <c r="A694" s="29"/>
      <c r="B694" s="29"/>
      <c r="C694" s="29"/>
      <c r="D694" s="29"/>
    </row>
    <row r="695" spans="1:4">
      <c r="A695" s="29"/>
      <c r="B695" s="29"/>
      <c r="C695" s="29"/>
      <c r="D695" s="29"/>
    </row>
    <row r="696" spans="1:4">
      <c r="A696" s="29"/>
      <c r="B696" s="29"/>
      <c r="C696" s="29"/>
      <c r="D696" s="29"/>
    </row>
    <row r="697" spans="1:4">
      <c r="A697" s="29"/>
      <c r="B697" s="29"/>
      <c r="C697" s="29"/>
      <c r="D697" s="29"/>
    </row>
    <row r="698" spans="1:4">
      <c r="A698" s="29"/>
      <c r="B698" s="29"/>
      <c r="C698" s="29"/>
      <c r="D698" s="29"/>
    </row>
    <row r="699" spans="1:4">
      <c r="A699" s="29"/>
      <c r="B699" s="29"/>
      <c r="C699" s="29"/>
      <c r="D699" s="29"/>
    </row>
    <row r="700" spans="1:4">
      <c r="A700" s="29"/>
      <c r="B700" s="29"/>
      <c r="C700" s="29"/>
      <c r="D700" s="29"/>
    </row>
    <row r="701" spans="1:4">
      <c r="A701" s="29"/>
      <c r="B701" s="29"/>
      <c r="C701" s="29"/>
      <c r="D701" s="29"/>
    </row>
    <row r="702" spans="1:4">
      <c r="A702" s="29"/>
      <c r="B702" s="29"/>
      <c r="C702" s="29"/>
      <c r="D702" s="29"/>
    </row>
    <row r="703" spans="1:4">
      <c r="A703" s="29"/>
      <c r="B703" s="29"/>
      <c r="C703" s="29"/>
      <c r="D703" s="29"/>
    </row>
    <row r="704" spans="1:4">
      <c r="A704" s="29"/>
      <c r="B704" s="29"/>
      <c r="C704" s="29"/>
      <c r="D704" s="29"/>
    </row>
    <row r="705" spans="1:4">
      <c r="A705" s="29"/>
      <c r="B705" s="29"/>
      <c r="C705" s="29"/>
      <c r="D705" s="29"/>
    </row>
    <row r="706" spans="1:4">
      <c r="A706" s="29"/>
      <c r="B706" s="29"/>
      <c r="C706" s="29"/>
      <c r="D706" s="29"/>
    </row>
    <row r="707" spans="1:4">
      <c r="A707" s="29"/>
      <c r="B707" s="29"/>
      <c r="C707" s="29"/>
      <c r="D707" s="29"/>
    </row>
    <row r="708" spans="1:4">
      <c r="A708" s="29"/>
      <c r="B708" s="29"/>
      <c r="C708" s="29"/>
      <c r="D708" s="29"/>
    </row>
    <row r="709" spans="1:4">
      <c r="A709" s="29"/>
      <c r="B709" s="29"/>
      <c r="C709" s="29"/>
      <c r="D709" s="29"/>
    </row>
    <row r="710" spans="1:4">
      <c r="A710" s="29"/>
      <c r="B710" s="29"/>
      <c r="C710" s="29"/>
      <c r="D710" s="29"/>
    </row>
    <row r="711" spans="1:4">
      <c r="A711" s="29"/>
      <c r="B711" s="29"/>
      <c r="C711" s="29"/>
      <c r="D711" s="29"/>
    </row>
    <row r="712" spans="1:4">
      <c r="A712" s="29"/>
      <c r="B712" s="29"/>
      <c r="C712" s="29"/>
      <c r="D712" s="29"/>
    </row>
    <row r="713" spans="1:4">
      <c r="A713" s="29"/>
      <c r="B713" s="29"/>
      <c r="C713" s="29"/>
      <c r="D713" s="29"/>
    </row>
    <row r="714" spans="1:4">
      <c r="A714" s="29"/>
      <c r="B714" s="29"/>
      <c r="C714" s="29"/>
      <c r="D714" s="29"/>
    </row>
    <row r="715" spans="1:4">
      <c r="A715" s="29"/>
      <c r="B715" s="29"/>
      <c r="C715" s="29"/>
      <c r="D715" s="29"/>
    </row>
    <row r="716" spans="1:4">
      <c r="A716" s="29"/>
      <c r="B716" s="29"/>
      <c r="C716" s="29"/>
      <c r="D716" s="29"/>
    </row>
    <row r="717" spans="1:4">
      <c r="A717" s="29"/>
      <c r="B717" s="29"/>
      <c r="C717" s="29"/>
      <c r="D717" s="29"/>
    </row>
    <row r="718" spans="1:4">
      <c r="A718" s="29"/>
      <c r="B718" s="29"/>
      <c r="C718" s="29"/>
      <c r="D718" s="29"/>
    </row>
    <row r="719" spans="1:4">
      <c r="A719" s="29"/>
      <c r="B719" s="29"/>
      <c r="C719" s="29"/>
      <c r="D719" s="29"/>
    </row>
    <row r="720" spans="1:4">
      <c r="A720" s="29"/>
      <c r="B720" s="29"/>
      <c r="C720" s="29"/>
      <c r="D720" s="29"/>
    </row>
    <row r="721" spans="1:4">
      <c r="A721" s="29"/>
      <c r="B721" s="29"/>
      <c r="C721" s="29"/>
      <c r="D721" s="29"/>
    </row>
    <row r="722" spans="1:4">
      <c r="A722" s="29"/>
      <c r="B722" s="29"/>
      <c r="C722" s="29"/>
      <c r="D722" s="29"/>
    </row>
    <row r="723" spans="1:4">
      <c r="A723" s="29"/>
      <c r="B723" s="29"/>
      <c r="C723" s="29"/>
      <c r="D723" s="29"/>
    </row>
    <row r="724" spans="1:4">
      <c r="A724" s="29"/>
      <c r="B724" s="29"/>
      <c r="C724" s="29"/>
      <c r="D724" s="29"/>
    </row>
    <row r="725" spans="1:4">
      <c r="A725" s="29"/>
      <c r="B725" s="29"/>
      <c r="C725" s="29"/>
      <c r="D725" s="29"/>
    </row>
    <row r="726" spans="1:4">
      <c r="A726" s="29"/>
      <c r="B726" s="29"/>
      <c r="C726" s="29"/>
      <c r="D726" s="29"/>
    </row>
    <row r="727" spans="1:4">
      <c r="A727" s="29"/>
      <c r="B727" s="29"/>
      <c r="C727" s="29"/>
      <c r="D727" s="29"/>
    </row>
    <row r="728" spans="1:4">
      <c r="A728" s="29"/>
      <c r="B728" s="29"/>
      <c r="C728" s="29"/>
      <c r="D728" s="29"/>
    </row>
    <row r="729" spans="1:4">
      <c r="A729" s="29"/>
      <c r="B729" s="29"/>
      <c r="C729" s="29"/>
      <c r="D729" s="29"/>
    </row>
    <row r="730" spans="1:4">
      <c r="A730" s="29"/>
      <c r="B730" s="29"/>
      <c r="C730" s="29"/>
      <c r="D730" s="29"/>
    </row>
    <row r="731" spans="1:4">
      <c r="A731" s="29"/>
      <c r="B731" s="29"/>
      <c r="C731" s="29"/>
      <c r="D731" s="29"/>
    </row>
    <row r="732" spans="1:4">
      <c r="A732" s="29"/>
      <c r="B732" s="29"/>
      <c r="C732" s="29"/>
      <c r="D732" s="29"/>
    </row>
    <row r="733" spans="1:4">
      <c r="A733" s="29"/>
      <c r="B733" s="29"/>
      <c r="C733" s="29"/>
      <c r="D733" s="29"/>
    </row>
    <row r="734" spans="1:4">
      <c r="A734" s="29"/>
      <c r="B734" s="29"/>
      <c r="C734" s="29"/>
      <c r="D734" s="29"/>
    </row>
    <row r="735" spans="1:4">
      <c r="A735" s="29"/>
      <c r="B735" s="29"/>
      <c r="C735" s="29"/>
      <c r="D735" s="29"/>
    </row>
    <row r="736" spans="1:4">
      <c r="A736" s="29"/>
      <c r="B736" s="29"/>
      <c r="C736" s="29"/>
      <c r="D736" s="29"/>
    </row>
    <row r="737" spans="1:4">
      <c r="A737" s="29"/>
      <c r="B737" s="29"/>
      <c r="C737" s="29"/>
      <c r="D737" s="29"/>
    </row>
    <row r="738" spans="1:4">
      <c r="A738" s="29"/>
      <c r="B738" s="29"/>
      <c r="C738" s="29"/>
      <c r="D738" s="29"/>
    </row>
    <row r="739" spans="1:4">
      <c r="A739" s="29"/>
      <c r="B739" s="29"/>
      <c r="C739" s="29"/>
      <c r="D739" s="29"/>
    </row>
    <row r="740" spans="1:4">
      <c r="A740" s="29"/>
      <c r="B740" s="29"/>
      <c r="C740" s="29"/>
      <c r="D740" s="29"/>
    </row>
    <row r="741" spans="1:4">
      <c r="A741" s="29"/>
      <c r="B741" s="29"/>
      <c r="C741" s="29"/>
      <c r="D741" s="29"/>
    </row>
    <row r="742" spans="1:4">
      <c r="A742" s="29"/>
      <c r="B742" s="29"/>
      <c r="C742" s="29"/>
      <c r="D742" s="29"/>
    </row>
    <row r="743" spans="1:4">
      <c r="A743" s="29"/>
      <c r="B743" s="29"/>
      <c r="C743" s="29"/>
      <c r="D743" s="29"/>
    </row>
    <row r="744" spans="1:4">
      <c r="A744" s="29"/>
      <c r="B744" s="29"/>
      <c r="C744" s="29"/>
      <c r="D744" s="29"/>
    </row>
    <row r="745" spans="1:4">
      <c r="A745" s="29"/>
      <c r="B745" s="29"/>
      <c r="C745" s="29"/>
      <c r="D745" s="29"/>
    </row>
    <row r="746" spans="1:4">
      <c r="A746" s="29"/>
      <c r="B746" s="29"/>
      <c r="C746" s="29"/>
      <c r="D746" s="29"/>
    </row>
    <row r="747" spans="1:4">
      <c r="A747" s="29"/>
      <c r="B747" s="29"/>
      <c r="C747" s="29"/>
      <c r="D747" s="29"/>
    </row>
    <row r="748" spans="1:4">
      <c r="A748" s="29"/>
      <c r="B748" s="29"/>
      <c r="C748" s="29"/>
      <c r="D748" s="29"/>
    </row>
    <row r="749" spans="1:4">
      <c r="A749" s="29"/>
      <c r="B749" s="29"/>
      <c r="C749" s="29"/>
      <c r="D749" s="29"/>
    </row>
    <row r="750" spans="1:4">
      <c r="A750" s="29"/>
      <c r="B750" s="29"/>
      <c r="C750" s="29"/>
      <c r="D750" s="29"/>
    </row>
    <row r="751" spans="1:4">
      <c r="A751" s="29"/>
      <c r="B751" s="29"/>
      <c r="C751" s="29"/>
      <c r="D751" s="29"/>
    </row>
    <row r="752" spans="1:4">
      <c r="A752" s="29"/>
      <c r="B752" s="29"/>
      <c r="C752" s="29"/>
      <c r="D752" s="29"/>
    </row>
    <row r="753" spans="1:4">
      <c r="A753" s="29"/>
      <c r="B753" s="29"/>
      <c r="C753" s="29"/>
      <c r="D753" s="29"/>
    </row>
    <row r="754" spans="1:4">
      <c r="A754" s="29"/>
      <c r="B754" s="29"/>
      <c r="C754" s="29"/>
      <c r="D754" s="29"/>
    </row>
    <row r="755" spans="1:4">
      <c r="A755" s="29"/>
      <c r="B755" s="29"/>
      <c r="C755" s="29"/>
      <c r="D755" s="29"/>
    </row>
    <row r="756" spans="1:4">
      <c r="A756" s="29"/>
      <c r="B756" s="29"/>
      <c r="C756" s="29"/>
      <c r="D756" s="29"/>
    </row>
    <row r="757" spans="1:4">
      <c r="A757" s="29"/>
      <c r="B757" s="29"/>
      <c r="C757" s="29"/>
      <c r="D757" s="29"/>
    </row>
    <row r="758" spans="1:4">
      <c r="A758" s="29"/>
      <c r="B758" s="29"/>
      <c r="C758" s="29"/>
      <c r="D758" s="29"/>
    </row>
    <row r="759" spans="1:4">
      <c r="A759" s="29"/>
      <c r="B759" s="29"/>
      <c r="C759" s="29"/>
      <c r="D759" s="29"/>
    </row>
    <row r="760" spans="1:4">
      <c r="A760" s="29"/>
      <c r="B760" s="29"/>
      <c r="C760" s="29"/>
      <c r="D760" s="29"/>
    </row>
    <row r="761" spans="1:4">
      <c r="A761" s="29"/>
      <c r="B761" s="29"/>
      <c r="C761" s="29"/>
      <c r="D761" s="29"/>
    </row>
    <row r="762" spans="1:4">
      <c r="A762" s="29"/>
      <c r="B762" s="29"/>
      <c r="C762" s="29"/>
      <c r="D762" s="29"/>
    </row>
    <row r="763" spans="1:4">
      <c r="A763" s="29"/>
      <c r="B763" s="29"/>
      <c r="C763" s="29"/>
      <c r="D763" s="29"/>
    </row>
    <row r="764" spans="1:4">
      <c r="A764" s="29"/>
      <c r="B764" s="29"/>
      <c r="C764" s="29"/>
      <c r="D764" s="29"/>
    </row>
    <row r="765" spans="1:4">
      <c r="A765" s="29"/>
      <c r="B765" s="29"/>
      <c r="C765" s="29"/>
      <c r="D765" s="29"/>
    </row>
    <row r="766" spans="1:4">
      <c r="A766" s="29"/>
      <c r="B766" s="29"/>
      <c r="C766" s="29"/>
      <c r="D766" s="29"/>
    </row>
    <row r="767" spans="1:4">
      <c r="A767" s="29"/>
      <c r="B767" s="29"/>
      <c r="C767" s="29"/>
      <c r="D767" s="29"/>
    </row>
    <row r="768" spans="1:4">
      <c r="A768" s="29"/>
      <c r="B768" s="29"/>
      <c r="C768" s="29"/>
      <c r="D768" s="29"/>
    </row>
    <row r="769" spans="1:4">
      <c r="A769" s="29"/>
      <c r="B769" s="29"/>
      <c r="C769" s="29"/>
      <c r="D769" s="29"/>
    </row>
    <row r="770" spans="1:4">
      <c r="A770" s="29"/>
      <c r="B770" s="29"/>
      <c r="C770" s="29"/>
      <c r="D770" s="29"/>
    </row>
    <row r="771" spans="1:4">
      <c r="A771" s="29"/>
      <c r="B771" s="29"/>
      <c r="C771" s="29"/>
      <c r="D771" s="29"/>
    </row>
    <row r="772" spans="1:4">
      <c r="A772" s="29"/>
      <c r="B772" s="29"/>
      <c r="C772" s="29"/>
      <c r="D772" s="29"/>
    </row>
    <row r="773" spans="1:4">
      <c r="A773" s="29"/>
      <c r="B773" s="29"/>
      <c r="C773" s="29"/>
      <c r="D773" s="29"/>
    </row>
    <row r="774" spans="1:4">
      <c r="A774" s="29"/>
      <c r="B774" s="29"/>
      <c r="C774" s="29"/>
      <c r="D774" s="29"/>
    </row>
    <row r="775" spans="1:4">
      <c r="A775" s="29"/>
      <c r="B775" s="29"/>
      <c r="C775" s="29"/>
      <c r="D775" s="29"/>
    </row>
    <row r="776" spans="1:4">
      <c r="A776" s="29"/>
      <c r="B776" s="29"/>
      <c r="C776" s="29"/>
      <c r="D776" s="29"/>
    </row>
    <row r="777" spans="1:4">
      <c r="A777" s="29"/>
      <c r="B777" s="29"/>
      <c r="C777" s="29"/>
      <c r="D777" s="29"/>
    </row>
    <row r="778" spans="1:4">
      <c r="A778" s="29"/>
      <c r="B778" s="29"/>
      <c r="C778" s="29"/>
      <c r="D778" s="29"/>
    </row>
    <row r="779" spans="1:4">
      <c r="A779" s="29"/>
      <c r="B779" s="29"/>
      <c r="C779" s="29"/>
      <c r="D779" s="29"/>
    </row>
    <row r="780" spans="1:4">
      <c r="A780" s="29"/>
      <c r="B780" s="29"/>
      <c r="C780" s="29"/>
      <c r="D780" s="29"/>
    </row>
    <row r="781" spans="1:4">
      <c r="A781" s="29"/>
      <c r="B781" s="29"/>
      <c r="C781" s="29"/>
      <c r="D781" s="29"/>
    </row>
    <row r="782" spans="1:4">
      <c r="A782" s="29"/>
      <c r="B782" s="29"/>
      <c r="C782" s="29"/>
      <c r="D782" s="29"/>
    </row>
    <row r="783" spans="1:4">
      <c r="A783" s="29"/>
      <c r="B783" s="29"/>
      <c r="C783" s="29"/>
      <c r="D783" s="29"/>
    </row>
    <row r="784" spans="1:4">
      <c r="A784" s="29"/>
      <c r="B784" s="29"/>
      <c r="C784" s="29"/>
      <c r="D784" s="29"/>
    </row>
    <row r="785" spans="1:4">
      <c r="A785" s="29"/>
      <c r="B785" s="29"/>
      <c r="C785" s="29"/>
      <c r="D785" s="29"/>
    </row>
    <row r="786" spans="1:4">
      <c r="A786" s="29"/>
      <c r="B786" s="29"/>
      <c r="C786" s="29"/>
      <c r="D786" s="29"/>
    </row>
    <row r="787" spans="1:4">
      <c r="A787" s="29"/>
      <c r="B787" s="29"/>
      <c r="C787" s="29"/>
      <c r="D787" s="29"/>
    </row>
    <row r="788" spans="1:4">
      <c r="A788" s="29"/>
      <c r="B788" s="29"/>
      <c r="C788" s="29"/>
      <c r="D788" s="29"/>
    </row>
    <row r="789" spans="1:4">
      <c r="A789" s="29"/>
      <c r="B789" s="29"/>
      <c r="C789" s="29"/>
      <c r="D789" s="29"/>
    </row>
    <row r="790" spans="1:4">
      <c r="A790" s="29"/>
      <c r="B790" s="29"/>
      <c r="C790" s="29"/>
      <c r="D790" s="29"/>
    </row>
    <row r="791" spans="1:4">
      <c r="A791" s="29"/>
      <c r="B791" s="29"/>
      <c r="C791" s="29"/>
      <c r="D791" s="29"/>
    </row>
    <row r="792" spans="1:4">
      <c r="A792" s="29"/>
      <c r="B792" s="29"/>
      <c r="C792" s="29"/>
      <c r="D792" s="29"/>
    </row>
    <row r="793" spans="1:4">
      <c r="A793" s="29"/>
      <c r="B793" s="29"/>
      <c r="C793" s="29"/>
      <c r="D793" s="29"/>
    </row>
    <row r="794" spans="1:4">
      <c r="A794" s="29"/>
      <c r="B794" s="29"/>
      <c r="C794" s="29"/>
      <c r="D794" s="29"/>
    </row>
    <row r="795" spans="1:4">
      <c r="A795" s="29"/>
      <c r="B795" s="29"/>
      <c r="C795" s="29"/>
      <c r="D795" s="29"/>
    </row>
    <row r="796" spans="1:4">
      <c r="A796" s="29"/>
      <c r="B796" s="29"/>
      <c r="C796" s="29"/>
      <c r="D796" s="29"/>
    </row>
    <row r="797" spans="1:4">
      <c r="A797" s="29"/>
      <c r="B797" s="29"/>
      <c r="C797" s="29"/>
      <c r="D797" s="29"/>
    </row>
    <row r="798" spans="1:4">
      <c r="A798" s="29"/>
      <c r="B798" s="29"/>
      <c r="C798" s="29"/>
      <c r="D798" s="29"/>
    </row>
    <row r="799" spans="1:4">
      <c r="A799" s="29"/>
      <c r="B799" s="29"/>
      <c r="C799" s="29"/>
      <c r="D799" s="29"/>
    </row>
    <row r="800" spans="1:4">
      <c r="A800" s="29"/>
      <c r="B800" s="29"/>
      <c r="C800" s="29"/>
      <c r="D800" s="29"/>
    </row>
    <row r="801" spans="1:4">
      <c r="A801" s="29"/>
      <c r="B801" s="29"/>
      <c r="C801" s="29"/>
      <c r="D801" s="29"/>
    </row>
    <row r="802" spans="1:4">
      <c r="A802" s="29"/>
      <c r="B802" s="29"/>
      <c r="C802" s="29"/>
      <c r="D802" s="29"/>
    </row>
    <row r="803" spans="1:4">
      <c r="A803" s="29"/>
      <c r="B803" s="29"/>
      <c r="C803" s="29"/>
      <c r="D803" s="29"/>
    </row>
    <row r="804" spans="1:4">
      <c r="A804" s="29"/>
      <c r="B804" s="29"/>
      <c r="C804" s="29"/>
      <c r="D804" s="29"/>
    </row>
    <row r="805" spans="1:4">
      <c r="A805" s="29"/>
      <c r="B805" s="29"/>
      <c r="C805" s="29"/>
      <c r="D805" s="29"/>
    </row>
    <row r="806" spans="1:4">
      <c r="A806" s="29"/>
      <c r="B806" s="29"/>
      <c r="C806" s="29"/>
      <c r="D806" s="29"/>
    </row>
    <row r="807" spans="1:4">
      <c r="A807" s="29"/>
      <c r="B807" s="29"/>
      <c r="C807" s="29"/>
      <c r="D807" s="29"/>
    </row>
    <row r="808" spans="1:4">
      <c r="A808" s="29"/>
      <c r="B808" s="29"/>
      <c r="C808" s="29"/>
      <c r="D808" s="29"/>
    </row>
    <row r="809" spans="1:4">
      <c r="A809" s="29"/>
      <c r="B809" s="29"/>
      <c r="C809" s="29"/>
      <c r="D809" s="29"/>
    </row>
    <row r="810" spans="1:4">
      <c r="A810" s="29"/>
      <c r="B810" s="29"/>
      <c r="C810" s="29"/>
      <c r="D810" s="29"/>
    </row>
    <row r="811" spans="1:4">
      <c r="A811" s="29"/>
      <c r="B811" s="29"/>
      <c r="C811" s="29"/>
      <c r="D811" s="29"/>
    </row>
    <row r="812" spans="1:4">
      <c r="A812" s="29"/>
      <c r="B812" s="29"/>
      <c r="C812" s="29"/>
      <c r="D812" s="29"/>
    </row>
    <row r="813" spans="1:4">
      <c r="A813" s="29"/>
      <c r="B813" s="29"/>
      <c r="C813" s="29"/>
      <c r="D813" s="29"/>
    </row>
    <row r="814" spans="1:4">
      <c r="A814" s="29"/>
      <c r="B814" s="29"/>
      <c r="C814" s="29"/>
      <c r="D814" s="29"/>
    </row>
    <row r="815" spans="1:4">
      <c r="A815" s="29"/>
      <c r="B815" s="29"/>
      <c r="C815" s="29"/>
      <c r="D815" s="29"/>
    </row>
    <row r="816" spans="1:4">
      <c r="A816" s="29"/>
      <c r="B816" s="29"/>
      <c r="C816" s="29"/>
      <c r="D816" s="29"/>
    </row>
    <row r="817" spans="1:4">
      <c r="A817" s="29"/>
      <c r="B817" s="29"/>
      <c r="C817" s="29"/>
      <c r="D817" s="29"/>
    </row>
    <row r="818" spans="1:4">
      <c r="A818" s="29"/>
      <c r="B818" s="29"/>
      <c r="C818" s="29"/>
      <c r="D818" s="29"/>
    </row>
    <row r="819" spans="1:4">
      <c r="A819" s="29"/>
      <c r="B819" s="29"/>
      <c r="C819" s="29"/>
      <c r="D819" s="29"/>
    </row>
    <row r="820" spans="1:4">
      <c r="A820" s="29"/>
      <c r="B820" s="29"/>
      <c r="C820" s="29"/>
      <c r="D820" s="29"/>
    </row>
    <row r="821" spans="1:4">
      <c r="A821" s="29"/>
      <c r="B821" s="29"/>
      <c r="C821" s="29"/>
      <c r="D821" s="29"/>
    </row>
    <row r="822" spans="1:4">
      <c r="A822" s="29"/>
      <c r="B822" s="29"/>
      <c r="C822" s="29"/>
      <c r="D822" s="29"/>
    </row>
    <row r="823" spans="1:4">
      <c r="A823" s="29"/>
      <c r="B823" s="29"/>
      <c r="C823" s="29"/>
      <c r="D823" s="29"/>
    </row>
    <row r="824" spans="1:4">
      <c r="A824" s="29"/>
      <c r="B824" s="29"/>
      <c r="C824" s="29"/>
      <c r="D824" s="29"/>
    </row>
    <row r="825" spans="1:4">
      <c r="A825" s="29"/>
      <c r="B825" s="29"/>
      <c r="C825" s="29"/>
      <c r="D825" s="29"/>
    </row>
    <row r="826" spans="1:4">
      <c r="A826" s="29"/>
      <c r="B826" s="29"/>
      <c r="C826" s="29"/>
      <c r="D826" s="29"/>
    </row>
    <row r="827" spans="1:4">
      <c r="A827" s="29"/>
      <c r="B827" s="29"/>
      <c r="C827" s="29"/>
      <c r="D827" s="29"/>
    </row>
    <row r="828" spans="1:4">
      <c r="A828" s="29"/>
      <c r="B828" s="29"/>
      <c r="C828" s="29"/>
      <c r="D828" s="29"/>
    </row>
    <row r="829" spans="1:4">
      <c r="A829" s="29"/>
      <c r="B829" s="29"/>
      <c r="C829" s="29"/>
      <c r="D829" s="29"/>
    </row>
    <row r="830" spans="1:4">
      <c r="A830" s="29"/>
      <c r="B830" s="29"/>
      <c r="C830" s="29"/>
      <c r="D830" s="29"/>
    </row>
    <row r="831" spans="1:4">
      <c r="A831" s="29"/>
      <c r="B831" s="29"/>
      <c r="C831" s="29"/>
      <c r="D831" s="29"/>
    </row>
    <row r="832" spans="1:4">
      <c r="A832" s="29"/>
      <c r="B832" s="29"/>
      <c r="C832" s="29"/>
      <c r="D832" s="29"/>
    </row>
    <row r="833" spans="1:4">
      <c r="A833" s="29"/>
      <c r="B833" s="29"/>
      <c r="C833" s="29"/>
      <c r="D833" s="29"/>
    </row>
    <row r="834" spans="1:4">
      <c r="A834" s="29"/>
      <c r="B834" s="29"/>
      <c r="C834" s="29"/>
      <c r="D834" s="29"/>
    </row>
    <row r="835" spans="1:4">
      <c r="A835" s="29"/>
      <c r="B835" s="29"/>
      <c r="C835" s="29"/>
      <c r="D835" s="29"/>
    </row>
    <row r="836" spans="1:4">
      <c r="A836" s="29"/>
      <c r="B836" s="29"/>
      <c r="C836" s="29"/>
      <c r="D836" s="29"/>
    </row>
    <row r="837" spans="1:4">
      <c r="A837" s="29"/>
      <c r="B837" s="29"/>
      <c r="C837" s="29"/>
      <c r="D837" s="29"/>
    </row>
    <row r="838" spans="1:4">
      <c r="A838" s="29"/>
      <c r="B838" s="29"/>
      <c r="C838" s="29"/>
      <c r="D838" s="29"/>
    </row>
    <row r="839" spans="1:4">
      <c r="A839" s="29"/>
      <c r="B839" s="29"/>
      <c r="C839" s="29"/>
      <c r="D839" s="29"/>
    </row>
    <row r="840" spans="1:4">
      <c r="A840" s="29"/>
      <c r="B840" s="29"/>
      <c r="C840" s="29"/>
      <c r="D840" s="29"/>
    </row>
    <row r="841" spans="1:4">
      <c r="A841" s="29"/>
      <c r="B841" s="29"/>
      <c r="C841" s="29"/>
      <c r="D841" s="29"/>
    </row>
    <row r="842" spans="1:4">
      <c r="A842" s="29"/>
      <c r="B842" s="29"/>
      <c r="C842" s="29"/>
      <c r="D842" s="29"/>
    </row>
    <row r="843" spans="1:4">
      <c r="A843" s="29"/>
      <c r="B843" s="29"/>
      <c r="C843" s="29"/>
      <c r="D843" s="29"/>
    </row>
    <row r="844" spans="1:4">
      <c r="A844" s="29"/>
      <c r="B844" s="29"/>
      <c r="C844" s="29"/>
      <c r="D844" s="29"/>
    </row>
    <row r="845" spans="1:4">
      <c r="A845" s="29"/>
      <c r="B845" s="29"/>
      <c r="C845" s="29"/>
      <c r="D845" s="29"/>
    </row>
    <row r="846" spans="1:4">
      <c r="A846" s="29"/>
      <c r="B846" s="29"/>
      <c r="C846" s="29"/>
      <c r="D846" s="29"/>
    </row>
    <row r="847" spans="1:4">
      <c r="A847" s="29"/>
      <c r="B847" s="29"/>
      <c r="C847" s="29"/>
      <c r="D847" s="29"/>
    </row>
    <row r="848" spans="1:4">
      <c r="A848" s="29"/>
      <c r="B848" s="29"/>
      <c r="C848" s="29"/>
      <c r="D848" s="29"/>
    </row>
    <row r="849" spans="1:4">
      <c r="A849" s="29"/>
      <c r="B849" s="29"/>
      <c r="C849" s="29"/>
      <c r="D849" s="29"/>
    </row>
    <row r="850" spans="1:4">
      <c r="A850" s="29"/>
      <c r="B850" s="29"/>
      <c r="C850" s="29"/>
      <c r="D850" s="29"/>
    </row>
    <row r="851" spans="1:4">
      <c r="A851" s="29"/>
      <c r="B851" s="29"/>
      <c r="C851" s="29"/>
      <c r="D851" s="29"/>
    </row>
    <row r="852" spans="1:4">
      <c r="A852" s="29"/>
      <c r="B852" s="29"/>
      <c r="C852" s="29"/>
      <c r="D852" s="29"/>
    </row>
    <row r="853" spans="1:4">
      <c r="A853" s="29"/>
      <c r="B853" s="29"/>
      <c r="C853" s="29"/>
      <c r="D853" s="29"/>
    </row>
    <row r="854" spans="1:4">
      <c r="A854" s="29"/>
      <c r="B854" s="29"/>
      <c r="C854" s="29"/>
      <c r="D854" s="29"/>
    </row>
    <row r="855" spans="1:4">
      <c r="A855" s="29"/>
      <c r="B855" s="29"/>
      <c r="C855" s="29"/>
      <c r="D855" s="29"/>
    </row>
    <row r="856" spans="1:4">
      <c r="A856" s="29"/>
      <c r="B856" s="29"/>
      <c r="C856" s="29"/>
      <c r="D856" s="29"/>
    </row>
    <row r="857" spans="1:4">
      <c r="A857" s="29"/>
      <c r="B857" s="29"/>
      <c r="C857" s="29"/>
      <c r="D857" s="29"/>
    </row>
    <row r="858" spans="1:4">
      <c r="A858" s="29"/>
      <c r="B858" s="29"/>
      <c r="C858" s="29"/>
      <c r="D858" s="29"/>
    </row>
    <row r="859" spans="1:4">
      <c r="A859" s="29"/>
      <c r="B859" s="29"/>
      <c r="C859" s="29"/>
      <c r="D859" s="29"/>
    </row>
    <row r="860" spans="1:4">
      <c r="A860" s="29"/>
      <c r="B860" s="29"/>
      <c r="C860" s="29"/>
      <c r="D860" s="29"/>
    </row>
    <row r="861" spans="1:4">
      <c r="A861" s="29"/>
      <c r="B861" s="29"/>
      <c r="C861" s="29"/>
      <c r="D861" s="29"/>
    </row>
    <row r="862" spans="1:4">
      <c r="A862" s="29"/>
      <c r="B862" s="29"/>
      <c r="C862" s="29"/>
      <c r="D862" s="29"/>
    </row>
    <row r="863" spans="1:4">
      <c r="A863" s="29"/>
      <c r="B863" s="29"/>
      <c r="C863" s="29"/>
      <c r="D863" s="29"/>
    </row>
    <row r="864" spans="1:4">
      <c r="A864" s="29"/>
      <c r="B864" s="29"/>
      <c r="C864" s="29"/>
      <c r="D864" s="29"/>
    </row>
    <row r="865" spans="1:4">
      <c r="A865" s="29"/>
      <c r="B865" s="29"/>
      <c r="C865" s="29"/>
      <c r="D865" s="29"/>
    </row>
    <row r="866" spans="1:4">
      <c r="A866" s="29"/>
      <c r="B866" s="29"/>
      <c r="C866" s="29"/>
      <c r="D866" s="29"/>
    </row>
    <row r="867" spans="1:4">
      <c r="A867" s="29"/>
      <c r="B867" s="29"/>
      <c r="C867" s="29"/>
      <c r="D867" s="29"/>
    </row>
    <row r="868" spans="1:4">
      <c r="A868" s="29"/>
      <c r="B868" s="29"/>
      <c r="C868" s="29"/>
      <c r="D868" s="29"/>
    </row>
    <row r="869" spans="1:4">
      <c r="A869" s="29"/>
      <c r="B869" s="29"/>
      <c r="C869" s="29"/>
      <c r="D869" s="29"/>
    </row>
    <row r="870" spans="1:4">
      <c r="A870" s="29"/>
      <c r="B870" s="29"/>
      <c r="C870" s="29"/>
      <c r="D870" s="29"/>
    </row>
    <row r="871" spans="1:4">
      <c r="A871" s="29"/>
      <c r="B871" s="29"/>
      <c r="C871" s="29"/>
      <c r="D871" s="29"/>
    </row>
    <row r="872" spans="1:4">
      <c r="A872" s="29"/>
      <c r="B872" s="29"/>
      <c r="C872" s="29"/>
      <c r="D872" s="29"/>
    </row>
    <row r="873" spans="1:4">
      <c r="A873" s="29"/>
      <c r="B873" s="29"/>
      <c r="C873" s="29"/>
      <c r="D873" s="29"/>
    </row>
    <row r="874" spans="1:4">
      <c r="A874" s="29"/>
      <c r="B874" s="29"/>
      <c r="C874" s="29"/>
      <c r="D874" s="29"/>
    </row>
    <row r="875" spans="1:4">
      <c r="A875" s="29"/>
      <c r="B875" s="29"/>
      <c r="C875" s="29"/>
      <c r="D875" s="29"/>
    </row>
    <row r="876" spans="1:4">
      <c r="A876" s="29"/>
      <c r="B876" s="29"/>
      <c r="C876" s="29"/>
      <c r="D876" s="29"/>
    </row>
    <row r="877" spans="1:4">
      <c r="A877" s="29"/>
      <c r="B877" s="29"/>
      <c r="C877" s="29"/>
      <c r="D877" s="29"/>
    </row>
    <row r="878" spans="1:4">
      <c r="A878" s="29"/>
      <c r="B878" s="29"/>
      <c r="C878" s="29"/>
      <c r="D878" s="29"/>
    </row>
    <row r="879" spans="1:4">
      <c r="A879" s="29"/>
      <c r="B879" s="29"/>
      <c r="C879" s="29"/>
      <c r="D879" s="29"/>
    </row>
    <row r="880" spans="1:4">
      <c r="A880" s="29"/>
      <c r="B880" s="29"/>
      <c r="C880" s="29"/>
      <c r="D880" s="29"/>
    </row>
    <row r="881" spans="1:4">
      <c r="A881" s="29"/>
      <c r="B881" s="29"/>
      <c r="C881" s="29"/>
      <c r="D881" s="29"/>
    </row>
    <row r="882" spans="1:4">
      <c r="A882" s="29"/>
      <c r="B882" s="29"/>
      <c r="C882" s="29"/>
      <c r="D882" s="29"/>
    </row>
    <row r="883" spans="1:4">
      <c r="A883" s="29"/>
      <c r="B883" s="29"/>
      <c r="C883" s="29"/>
      <c r="D883" s="29"/>
    </row>
    <row r="884" spans="1:4">
      <c r="A884" s="29"/>
      <c r="B884" s="29"/>
      <c r="C884" s="29"/>
      <c r="D884" s="29"/>
    </row>
    <row r="885" spans="1:4">
      <c r="A885" s="29"/>
      <c r="B885" s="29"/>
      <c r="C885" s="29"/>
      <c r="D885" s="29"/>
    </row>
    <row r="886" spans="1:4">
      <c r="A886" s="29"/>
      <c r="B886" s="29"/>
      <c r="C886" s="29"/>
      <c r="D886" s="29"/>
    </row>
    <row r="887" spans="1:4">
      <c r="A887" s="29"/>
      <c r="B887" s="29"/>
      <c r="C887" s="29"/>
      <c r="D887" s="29"/>
    </row>
    <row r="888" spans="1:4">
      <c r="A888" s="29"/>
      <c r="B888" s="29"/>
      <c r="C888" s="29"/>
      <c r="D888" s="29"/>
    </row>
    <row r="889" spans="1:4">
      <c r="A889" s="29"/>
      <c r="B889" s="29"/>
      <c r="C889" s="29"/>
      <c r="D889" s="29"/>
    </row>
    <row r="890" spans="1:4">
      <c r="A890" s="29"/>
      <c r="B890" s="29"/>
      <c r="C890" s="29"/>
      <c r="D890" s="29"/>
    </row>
    <row r="891" spans="1:4">
      <c r="A891" s="29"/>
      <c r="B891" s="29"/>
      <c r="C891" s="29"/>
      <c r="D891" s="29"/>
    </row>
    <row r="892" spans="1:4">
      <c r="A892" s="29"/>
      <c r="B892" s="29"/>
      <c r="C892" s="29"/>
      <c r="D892" s="29"/>
    </row>
    <row r="893" spans="1:4">
      <c r="A893" s="29"/>
      <c r="B893" s="29"/>
      <c r="C893" s="29"/>
      <c r="D893" s="29"/>
    </row>
    <row r="894" spans="1:4">
      <c r="A894" s="29"/>
      <c r="B894" s="29"/>
      <c r="C894" s="29"/>
      <c r="D894" s="29"/>
    </row>
    <row r="895" spans="1:4">
      <c r="A895" s="29"/>
      <c r="B895" s="29"/>
      <c r="C895" s="29"/>
      <c r="D895" s="29"/>
    </row>
    <row r="896" spans="1:4">
      <c r="A896" s="29"/>
      <c r="B896" s="29"/>
      <c r="C896" s="29"/>
      <c r="D896" s="29"/>
    </row>
    <row r="897" spans="1:4">
      <c r="A897" s="29"/>
      <c r="B897" s="29"/>
      <c r="C897" s="29"/>
      <c r="D897" s="29"/>
    </row>
    <row r="898" spans="1:4">
      <c r="A898" s="29"/>
      <c r="B898" s="29"/>
      <c r="C898" s="29"/>
      <c r="D898" s="29"/>
    </row>
    <row r="899" spans="1:4">
      <c r="A899" s="29"/>
      <c r="B899" s="29"/>
      <c r="C899" s="29"/>
      <c r="D899" s="29"/>
    </row>
    <row r="900" spans="1:4">
      <c r="A900" s="29"/>
      <c r="B900" s="29"/>
      <c r="C900" s="29"/>
      <c r="D900" s="29"/>
    </row>
    <row r="901" spans="1:4">
      <c r="A901" s="29"/>
      <c r="B901" s="29"/>
      <c r="C901" s="29"/>
      <c r="D901" s="29"/>
    </row>
    <row r="902" spans="1:4">
      <c r="A902" s="29"/>
      <c r="B902" s="29"/>
      <c r="C902" s="29"/>
      <c r="D902" s="29"/>
    </row>
    <row r="903" spans="1:4">
      <c r="A903" s="29"/>
      <c r="B903" s="29"/>
      <c r="C903" s="29"/>
      <c r="D903" s="29"/>
    </row>
    <row r="904" spans="1:4">
      <c r="A904" s="29"/>
      <c r="B904" s="29"/>
      <c r="C904" s="29"/>
      <c r="D904" s="29"/>
    </row>
    <row r="905" spans="1:4">
      <c r="A905" s="29"/>
      <c r="B905" s="29"/>
      <c r="C905" s="29"/>
      <c r="D905" s="29"/>
    </row>
    <row r="906" spans="1:4">
      <c r="A906" s="29"/>
      <c r="B906" s="29"/>
      <c r="C906" s="29"/>
      <c r="D906" s="29"/>
    </row>
    <row r="907" spans="1:4">
      <c r="A907" s="29"/>
      <c r="B907" s="29"/>
      <c r="C907" s="29"/>
      <c r="D907" s="29"/>
    </row>
    <row r="908" spans="1:4">
      <c r="A908" s="29"/>
      <c r="B908" s="29"/>
      <c r="C908" s="29"/>
      <c r="D908" s="29"/>
    </row>
    <row r="909" spans="1:4">
      <c r="A909" s="29"/>
      <c r="B909" s="29"/>
      <c r="C909" s="29"/>
      <c r="D909" s="29"/>
    </row>
    <row r="910" spans="1:4">
      <c r="A910" s="29"/>
      <c r="B910" s="29"/>
      <c r="C910" s="29"/>
      <c r="D910" s="29"/>
    </row>
    <row r="911" spans="1:4">
      <c r="A911" s="29"/>
      <c r="B911" s="29"/>
      <c r="C911" s="29"/>
      <c r="D911" s="29"/>
    </row>
    <row r="912" spans="1:4">
      <c r="A912" s="29"/>
      <c r="B912" s="29"/>
      <c r="C912" s="29"/>
      <c r="D912" s="29"/>
    </row>
    <row r="913" spans="1:4">
      <c r="A913" s="29"/>
      <c r="B913" s="29"/>
      <c r="C913" s="29"/>
      <c r="D913" s="29"/>
    </row>
    <row r="914" spans="1:4">
      <c r="A914" s="29"/>
      <c r="B914" s="29"/>
      <c r="C914" s="29"/>
      <c r="D914" s="29"/>
    </row>
    <row r="915" spans="1:4">
      <c r="A915" s="29"/>
      <c r="B915" s="29"/>
      <c r="C915" s="29"/>
      <c r="D915" s="29"/>
    </row>
    <row r="916" spans="1:4">
      <c r="A916" s="29"/>
      <c r="B916" s="29"/>
      <c r="C916" s="29"/>
      <c r="D916" s="29"/>
    </row>
    <row r="917" spans="1:4">
      <c r="A917" s="29"/>
      <c r="B917" s="29"/>
      <c r="C917" s="29"/>
      <c r="D917" s="29"/>
    </row>
    <row r="918" spans="1:4">
      <c r="A918" s="29"/>
      <c r="B918" s="29"/>
      <c r="C918" s="29"/>
      <c r="D918" s="29"/>
    </row>
    <row r="919" spans="1:4">
      <c r="A919" s="29"/>
      <c r="B919" s="29"/>
      <c r="C919" s="29"/>
      <c r="D919" s="29"/>
    </row>
    <row r="920" spans="1:4">
      <c r="A920" s="29"/>
      <c r="B920" s="29"/>
      <c r="C920" s="29"/>
      <c r="D920" s="29"/>
    </row>
    <row r="921" spans="1:4">
      <c r="A921" s="29"/>
      <c r="B921" s="29"/>
      <c r="C921" s="29"/>
      <c r="D921" s="29"/>
    </row>
    <row r="922" spans="1:4">
      <c r="A922" s="29"/>
      <c r="B922" s="29"/>
      <c r="C922" s="29"/>
      <c r="D922" s="29"/>
    </row>
    <row r="923" spans="1:4">
      <c r="A923" s="29"/>
      <c r="B923" s="29"/>
      <c r="C923" s="29"/>
      <c r="D923" s="29"/>
    </row>
    <row r="924" spans="1:4">
      <c r="A924" s="29"/>
      <c r="B924" s="29"/>
      <c r="C924" s="29"/>
      <c r="D924" s="29"/>
    </row>
    <row r="925" spans="1:4">
      <c r="A925" s="29"/>
      <c r="B925" s="29"/>
      <c r="C925" s="29"/>
      <c r="D925" s="29"/>
    </row>
    <row r="926" spans="1:4">
      <c r="A926" s="29"/>
      <c r="B926" s="29"/>
      <c r="C926" s="29"/>
      <c r="D926" s="29"/>
    </row>
    <row r="927" spans="1:4">
      <c r="A927" s="29"/>
      <c r="B927" s="29"/>
      <c r="C927" s="29"/>
      <c r="D927" s="29"/>
    </row>
    <row r="928" spans="1:4">
      <c r="A928" s="29"/>
      <c r="B928" s="29"/>
      <c r="C928" s="29"/>
      <c r="D928" s="29"/>
    </row>
    <row r="929" spans="1:4">
      <c r="A929" s="29"/>
      <c r="B929" s="29"/>
      <c r="C929" s="29"/>
      <c r="D929" s="29"/>
    </row>
    <row r="930" spans="1:4">
      <c r="A930" s="29"/>
      <c r="B930" s="29"/>
      <c r="C930" s="29"/>
      <c r="D930" s="29"/>
    </row>
    <row r="931" spans="1:4">
      <c r="A931" s="29"/>
      <c r="B931" s="29"/>
      <c r="C931" s="29"/>
      <c r="D931" s="29"/>
    </row>
    <row r="932" spans="1:4">
      <c r="A932" s="29"/>
      <c r="B932" s="29"/>
      <c r="C932" s="29"/>
      <c r="D932" s="29"/>
    </row>
    <row r="933" spans="1:4">
      <c r="A933" s="29"/>
      <c r="B933" s="29"/>
      <c r="C933" s="29"/>
      <c r="D933" s="29"/>
    </row>
    <row r="934" spans="1:4">
      <c r="A934" s="29"/>
      <c r="B934" s="29"/>
      <c r="C934" s="29"/>
      <c r="D934" s="29"/>
    </row>
    <row r="935" spans="1:4">
      <c r="A935" s="29"/>
      <c r="B935" s="29"/>
      <c r="C935" s="29"/>
      <c r="D935" s="29"/>
    </row>
    <row r="936" spans="1:4">
      <c r="A936" s="29"/>
      <c r="B936" s="29"/>
      <c r="C936" s="29"/>
      <c r="D936" s="29"/>
    </row>
    <row r="937" spans="1:4">
      <c r="A937" s="29"/>
      <c r="B937" s="29"/>
      <c r="C937" s="29"/>
      <c r="D937" s="29"/>
    </row>
    <row r="938" spans="1:4">
      <c r="A938" s="29"/>
      <c r="B938" s="29"/>
      <c r="C938" s="29"/>
      <c r="D938" s="29"/>
    </row>
    <row r="939" spans="1:4">
      <c r="A939" s="29"/>
      <c r="B939" s="29"/>
      <c r="C939" s="29"/>
      <c r="D939" s="29"/>
    </row>
    <row r="940" spans="1:4">
      <c r="A940" s="29"/>
      <c r="B940" s="29"/>
      <c r="C940" s="29"/>
      <c r="D940" s="29"/>
    </row>
    <row r="941" spans="1:4">
      <c r="A941" s="29"/>
      <c r="B941" s="29"/>
      <c r="C941" s="29"/>
      <c r="D941" s="29"/>
    </row>
    <row r="942" spans="1:4">
      <c r="A942" s="29"/>
      <c r="B942" s="29"/>
      <c r="C942" s="29"/>
      <c r="D942" s="29"/>
    </row>
    <row r="943" spans="1:4">
      <c r="A943" s="29"/>
      <c r="B943" s="29"/>
      <c r="C943" s="29"/>
      <c r="D943" s="29"/>
    </row>
    <row r="944" spans="1:4">
      <c r="A944" s="29"/>
      <c r="B944" s="29"/>
      <c r="C944" s="29"/>
      <c r="D944" s="29"/>
    </row>
    <row r="945" spans="1:4">
      <c r="A945" s="29"/>
      <c r="B945" s="29"/>
      <c r="C945" s="29"/>
      <c r="D945" s="29"/>
    </row>
  </sheetData>
  <sortState ref="B25:C146">
    <sortCondition ref="B25"/>
  </sortState>
  <mergeCells count="18">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4:L4"/>
    <mergeCell ref="C5:L5"/>
    <mergeCell ref="C6:L6"/>
  </mergeCells>
  <phoneticPr fontId="16" type="noConversion"/>
  <pageMargins left="0.7" right="0.7" top="0.78740157499999996" bottom="0.78740157499999996" header="0.3" footer="0.3"/>
  <pageSetup paperSize="9" orientation="portrait" verticalDpi="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zoomScale="80" zoomScaleNormal="80" zoomScalePageLayoutView="80" workbookViewId="0">
      <pane xSplit="2" ySplit="22" topLeftCell="C148" activePane="bottomRight" state="frozen"/>
      <selection activeCell="J31" sqref="J31"/>
      <selection pane="topRight" activeCell="J31" sqref="J31"/>
      <selection pane="bottomLeft" activeCell="J31" sqref="J31"/>
      <selection pane="bottomRight" activeCell="H163" sqref="H163"/>
    </sheetView>
  </sheetViews>
  <sheetFormatPr baseColWidth="10" defaultColWidth="11.5" defaultRowHeight="14" outlineLevelRow="1" x14ac:dyDescent="0"/>
  <cols>
    <col min="2" max="2" width="19.5" customWidth="1"/>
    <col min="3" max="3" width="6.1640625" customWidth="1"/>
    <col min="12" max="12" width="20.33203125" customWidth="1"/>
  </cols>
  <sheetData>
    <row r="1" spans="2:19" ht="7.25" customHeight="1"/>
    <row r="2" spans="2:19" ht="34.25" customHeight="1">
      <c r="B2" s="16" t="s">
        <v>16</v>
      </c>
      <c r="C2" s="170" t="s">
        <v>207</v>
      </c>
      <c r="D2" s="170"/>
      <c r="E2" s="170"/>
      <c r="F2" s="170"/>
      <c r="G2" s="170"/>
      <c r="H2" s="170"/>
      <c r="I2" s="170"/>
      <c r="J2" s="170"/>
      <c r="K2" s="170"/>
      <c r="L2" s="170"/>
      <c r="N2" s="78" t="s">
        <v>2018</v>
      </c>
    </row>
    <row r="3" spans="2:19">
      <c r="B3" s="16" t="s">
        <v>17</v>
      </c>
      <c r="C3" s="171" t="s">
        <v>1853</v>
      </c>
      <c r="D3" s="171"/>
      <c r="E3" s="171"/>
      <c r="F3" s="171"/>
      <c r="G3" s="171"/>
      <c r="H3" s="171"/>
      <c r="I3" s="171"/>
      <c r="J3" s="171"/>
      <c r="K3" s="171"/>
      <c r="L3" s="171"/>
      <c r="N3" s="86" t="s">
        <v>2012</v>
      </c>
      <c r="O3" s="87">
        <v>24</v>
      </c>
      <c r="P3" s="88" t="s">
        <v>2013</v>
      </c>
      <c r="Q3" s="87">
        <v>43</v>
      </c>
      <c r="R3" s="89" t="s">
        <v>2017</v>
      </c>
      <c r="S3" s="90">
        <v>0.56000000000000005</v>
      </c>
    </row>
    <row r="4" spans="2:19" ht="14.5" customHeight="1">
      <c r="B4" s="16" t="s">
        <v>27</v>
      </c>
      <c r="C4" s="173" t="s">
        <v>11</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205</v>
      </c>
      <c r="D5" s="172"/>
      <c r="E5" s="172"/>
      <c r="F5" s="172"/>
      <c r="G5" s="172"/>
      <c r="H5" s="172"/>
      <c r="I5" s="172"/>
      <c r="J5" s="172"/>
      <c r="K5" s="172"/>
      <c r="L5" s="172"/>
      <c r="N5" s="91">
        <v>16</v>
      </c>
      <c r="O5" s="84">
        <v>66.666666666666657</v>
      </c>
      <c r="P5" s="91">
        <v>3</v>
      </c>
      <c r="Q5" s="84">
        <v>12.5</v>
      </c>
      <c r="R5" s="91">
        <v>5</v>
      </c>
      <c r="S5" s="84">
        <v>20.833333333333336</v>
      </c>
    </row>
    <row r="6" spans="2:19" ht="104" customHeight="1">
      <c r="B6" s="16" t="s">
        <v>1808</v>
      </c>
      <c r="C6" s="182" t="s">
        <v>1868</v>
      </c>
      <c r="D6" s="183"/>
      <c r="E6" s="183"/>
      <c r="F6" s="183"/>
      <c r="G6" s="183"/>
      <c r="H6" s="183"/>
      <c r="I6" s="183"/>
      <c r="J6" s="183"/>
      <c r="K6" s="183"/>
      <c r="L6" s="183"/>
    </row>
    <row r="7" spans="2:19" ht="29" customHeight="1" outlineLevel="1">
      <c r="B7" s="6" t="s">
        <v>19</v>
      </c>
      <c r="C7" s="169" t="s">
        <v>208</v>
      </c>
      <c r="D7" s="131"/>
      <c r="E7" s="131"/>
      <c r="F7" s="131"/>
      <c r="G7" s="131"/>
      <c r="H7" s="131"/>
      <c r="I7" s="131"/>
      <c r="J7" s="131"/>
      <c r="K7" s="131"/>
      <c r="L7" s="131"/>
    </row>
    <row r="8" spans="2:19" outlineLevel="1">
      <c r="B8" s="6" t="s">
        <v>20</v>
      </c>
      <c r="C8" s="131" t="s">
        <v>206</v>
      </c>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80" t="s">
        <v>226</v>
      </c>
      <c r="D10" s="180"/>
      <c r="E10" s="180"/>
      <c r="F10" s="180"/>
      <c r="G10" s="180"/>
      <c r="H10" s="180"/>
      <c r="I10" s="180"/>
      <c r="J10" s="180"/>
      <c r="K10" s="180"/>
      <c r="L10" s="180"/>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t="s">
        <v>1870</v>
      </c>
      <c r="D13" s="137"/>
      <c r="E13" s="137"/>
      <c r="F13" s="137"/>
      <c r="G13" s="137"/>
      <c r="H13" s="137"/>
      <c r="I13" s="137"/>
      <c r="J13" s="137"/>
      <c r="K13" s="137"/>
      <c r="L13" s="137"/>
    </row>
    <row r="14" spans="2:19" ht="40.25" customHeight="1" outlineLevel="1">
      <c r="B14" s="6" t="s">
        <v>24</v>
      </c>
      <c r="C14" s="181"/>
      <c r="D14" s="181"/>
      <c r="E14" s="181"/>
      <c r="F14" s="181"/>
      <c r="G14" s="181"/>
      <c r="H14" s="181"/>
      <c r="I14" s="181"/>
      <c r="J14" s="181"/>
      <c r="K14" s="181"/>
      <c r="L14" s="181"/>
    </row>
    <row r="15" spans="2:19" outlineLevel="1">
      <c r="B15" s="7" t="s">
        <v>14</v>
      </c>
      <c r="C15" s="139"/>
      <c r="D15" s="139"/>
      <c r="E15" s="139"/>
      <c r="F15" s="139"/>
      <c r="G15" s="139"/>
      <c r="H15" s="139"/>
      <c r="I15" s="139"/>
      <c r="J15" s="139"/>
      <c r="K15" s="139"/>
      <c r="L15" s="139"/>
    </row>
    <row r="16" spans="2:19" outlineLevel="1">
      <c r="B16" s="7" t="s">
        <v>25</v>
      </c>
      <c r="C16" s="140" t="s">
        <v>1869</v>
      </c>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1838</v>
      </c>
      <c r="D19" s="135"/>
      <c r="E19" s="135"/>
      <c r="F19" s="135"/>
      <c r="G19" s="135"/>
      <c r="H19" s="135"/>
      <c r="I19" s="135"/>
      <c r="J19" s="135"/>
      <c r="K19" s="135"/>
      <c r="L19" s="135"/>
      <c r="N19" t="s">
        <v>2050</v>
      </c>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t="s">
        <v>1064</v>
      </c>
    </row>
    <row r="24" spans="1:80">
      <c r="A24">
        <v>2</v>
      </c>
      <c r="B24" t="s">
        <v>71</v>
      </c>
      <c r="E24" s="24">
        <v>0</v>
      </c>
    </row>
    <row r="25" spans="1:80">
      <c r="A25">
        <v>3</v>
      </c>
      <c r="B25" t="s">
        <v>142</v>
      </c>
      <c r="E25" t="s">
        <v>1064</v>
      </c>
    </row>
    <row r="26" spans="1:80">
      <c r="A26">
        <v>4</v>
      </c>
      <c r="B26" t="s">
        <v>119</v>
      </c>
      <c r="E26" t="s">
        <v>1064</v>
      </c>
    </row>
    <row r="27" spans="1:80">
      <c r="A27">
        <v>5</v>
      </c>
      <c r="B27" t="s">
        <v>88</v>
      </c>
      <c r="E27" t="s">
        <v>1064</v>
      </c>
    </row>
    <row r="28" spans="1:80">
      <c r="A28">
        <v>6</v>
      </c>
      <c r="B28" t="s">
        <v>112</v>
      </c>
      <c r="E28" s="24" t="s">
        <v>1064</v>
      </c>
    </row>
    <row r="29" spans="1:80">
      <c r="A29">
        <v>7</v>
      </c>
      <c r="B29" t="s">
        <v>89</v>
      </c>
      <c r="E29" t="s">
        <v>1064</v>
      </c>
    </row>
    <row r="30" spans="1:80">
      <c r="A30">
        <v>8</v>
      </c>
      <c r="B30" t="s">
        <v>102</v>
      </c>
      <c r="E30" t="s">
        <v>1064</v>
      </c>
    </row>
    <row r="31" spans="1:80">
      <c r="A31">
        <v>9</v>
      </c>
      <c r="B31" s="8" t="s">
        <v>32</v>
      </c>
      <c r="E31" t="s">
        <v>1064</v>
      </c>
    </row>
    <row r="32" spans="1:80">
      <c r="A32">
        <v>10</v>
      </c>
      <c r="B32" t="s">
        <v>33</v>
      </c>
      <c r="E32" t="s">
        <v>1064</v>
      </c>
    </row>
    <row r="33" spans="1:5">
      <c r="A33">
        <v>11</v>
      </c>
      <c r="B33" t="s">
        <v>167</v>
      </c>
      <c r="E33" s="24">
        <v>0</v>
      </c>
    </row>
    <row r="34" spans="1:5">
      <c r="A34">
        <v>12</v>
      </c>
      <c r="B34" t="s">
        <v>103</v>
      </c>
      <c r="E34" t="s">
        <v>1064</v>
      </c>
    </row>
    <row r="35" spans="1:5">
      <c r="A35">
        <v>13</v>
      </c>
      <c r="B35" t="s">
        <v>109</v>
      </c>
      <c r="E35" t="s">
        <v>1064</v>
      </c>
    </row>
    <row r="36" spans="1:5">
      <c r="A36">
        <v>14</v>
      </c>
      <c r="B36" t="s">
        <v>72</v>
      </c>
      <c r="E36" t="s">
        <v>1064</v>
      </c>
    </row>
    <row r="37" spans="1:5">
      <c r="A37">
        <v>15</v>
      </c>
      <c r="B37" t="s">
        <v>154</v>
      </c>
      <c r="E37" s="24">
        <v>0</v>
      </c>
    </row>
    <row r="38" spans="1:5">
      <c r="A38">
        <v>16</v>
      </c>
      <c r="B38" t="s">
        <v>140</v>
      </c>
      <c r="E38" s="24">
        <v>0</v>
      </c>
    </row>
    <row r="39" spans="1:5">
      <c r="A39">
        <v>17</v>
      </c>
      <c r="B39" t="s">
        <v>113</v>
      </c>
      <c r="E39" s="24">
        <v>0</v>
      </c>
    </row>
    <row r="40" spans="1:5">
      <c r="A40">
        <v>18</v>
      </c>
      <c r="B40" t="s">
        <v>110</v>
      </c>
      <c r="E40" t="s">
        <v>1064</v>
      </c>
    </row>
    <row r="41" spans="1:5">
      <c r="A41">
        <v>19</v>
      </c>
      <c r="B41" t="s">
        <v>129</v>
      </c>
      <c r="E41" s="24">
        <v>0</v>
      </c>
    </row>
    <row r="42" spans="1:5">
      <c r="A42">
        <v>20</v>
      </c>
      <c r="B42" t="s">
        <v>90</v>
      </c>
      <c r="E42" s="24">
        <v>0</v>
      </c>
    </row>
    <row r="43" spans="1:5">
      <c r="A43">
        <v>21</v>
      </c>
      <c r="B43" t="s">
        <v>120</v>
      </c>
      <c r="E43" t="s">
        <v>1064</v>
      </c>
    </row>
    <row r="44" spans="1:5">
      <c r="A44">
        <v>22</v>
      </c>
      <c r="B44" t="s">
        <v>104</v>
      </c>
      <c r="E44" s="24">
        <v>0</v>
      </c>
    </row>
    <row r="45" spans="1:5">
      <c r="A45">
        <v>23</v>
      </c>
      <c r="B45" t="s">
        <v>34</v>
      </c>
      <c r="E45" t="s">
        <v>1064</v>
      </c>
    </row>
    <row r="46" spans="1:5">
      <c r="A46">
        <v>24</v>
      </c>
      <c r="B46" t="s">
        <v>148</v>
      </c>
      <c r="E46" s="24">
        <v>0</v>
      </c>
    </row>
    <row r="47" spans="1:5">
      <c r="A47">
        <v>25</v>
      </c>
      <c r="B47" t="s">
        <v>35</v>
      </c>
      <c r="E47" t="s">
        <v>1064</v>
      </c>
    </row>
    <row r="48" spans="1:5">
      <c r="A48">
        <v>26</v>
      </c>
      <c r="B48" t="s">
        <v>73</v>
      </c>
      <c r="E48" s="24" t="s">
        <v>1064</v>
      </c>
    </row>
    <row r="49" spans="1:5">
      <c r="A49">
        <v>27</v>
      </c>
      <c r="B49" t="s">
        <v>91</v>
      </c>
      <c r="E49" t="s">
        <v>1064</v>
      </c>
    </row>
    <row r="50" spans="1:5">
      <c r="A50">
        <v>28</v>
      </c>
      <c r="B50" t="s">
        <v>130</v>
      </c>
      <c r="E50" s="24">
        <v>0</v>
      </c>
    </row>
    <row r="51" spans="1:5">
      <c r="A51">
        <v>29</v>
      </c>
      <c r="B51" t="s">
        <v>149</v>
      </c>
      <c r="E51" t="s">
        <v>1064</v>
      </c>
    </row>
    <row r="52" spans="1:5">
      <c r="A52">
        <v>30</v>
      </c>
      <c r="B52" t="s">
        <v>121</v>
      </c>
      <c r="E52" s="24" t="s">
        <v>1064</v>
      </c>
    </row>
    <row r="53" spans="1:5">
      <c r="A53">
        <v>31</v>
      </c>
      <c r="B53" t="s">
        <v>114</v>
      </c>
      <c r="E53" t="s">
        <v>1064</v>
      </c>
    </row>
    <row r="54" spans="1:5">
      <c r="A54">
        <v>32</v>
      </c>
      <c r="B54" t="s">
        <v>105</v>
      </c>
      <c r="E54" s="24" t="s">
        <v>1064</v>
      </c>
    </row>
    <row r="55" spans="1:5">
      <c r="A55">
        <v>33</v>
      </c>
      <c r="B55" t="s">
        <v>170</v>
      </c>
      <c r="E55" s="24">
        <v>0</v>
      </c>
    </row>
    <row r="56" spans="1:5">
      <c r="A56">
        <v>34</v>
      </c>
      <c r="B56" t="s">
        <v>122</v>
      </c>
      <c r="E56" s="24" t="s">
        <v>1064</v>
      </c>
    </row>
    <row r="57" spans="1:5">
      <c r="A57">
        <v>35</v>
      </c>
      <c r="B57" t="s">
        <v>36</v>
      </c>
      <c r="E57" s="24" t="s">
        <v>1064</v>
      </c>
    </row>
    <row r="58" spans="1:5">
      <c r="A58">
        <v>36</v>
      </c>
      <c r="B58" t="s">
        <v>168</v>
      </c>
      <c r="E58" s="24">
        <v>0</v>
      </c>
    </row>
    <row r="59" spans="1:5">
      <c r="A59">
        <v>37</v>
      </c>
      <c r="B59" t="s">
        <v>37</v>
      </c>
      <c r="E59" s="24" t="s">
        <v>1064</v>
      </c>
    </row>
    <row r="60" spans="1:5">
      <c r="A60">
        <v>38</v>
      </c>
      <c r="B60" t="s">
        <v>176</v>
      </c>
      <c r="E60" s="24">
        <v>0</v>
      </c>
    </row>
    <row r="61" spans="1:5">
      <c r="A61">
        <v>39</v>
      </c>
      <c r="B61" t="s">
        <v>92</v>
      </c>
      <c r="E61" s="24">
        <v>0.01</v>
      </c>
    </row>
    <row r="62" spans="1:5">
      <c r="A62">
        <v>40</v>
      </c>
      <c r="B62" t="s">
        <v>38</v>
      </c>
      <c r="E62" t="s">
        <v>1064</v>
      </c>
    </row>
    <row r="63" spans="1:5">
      <c r="A63">
        <v>41</v>
      </c>
      <c r="B63" t="s">
        <v>93</v>
      </c>
      <c r="E63" t="s">
        <v>1064</v>
      </c>
    </row>
    <row r="64" spans="1:5">
      <c r="A64">
        <v>42</v>
      </c>
      <c r="B64" t="s">
        <v>1068</v>
      </c>
      <c r="E64" s="24" t="s">
        <v>1064</v>
      </c>
    </row>
    <row r="65" spans="1:5">
      <c r="A65">
        <v>43</v>
      </c>
      <c r="B65" t="s">
        <v>169</v>
      </c>
      <c r="E65" s="24">
        <v>0</v>
      </c>
    </row>
    <row r="66" spans="1:5">
      <c r="A66">
        <v>44</v>
      </c>
      <c r="B66" t="s">
        <v>94</v>
      </c>
      <c r="E66" s="24">
        <v>0</v>
      </c>
    </row>
    <row r="67" spans="1:5">
      <c r="A67">
        <v>45</v>
      </c>
      <c r="B67" t="s">
        <v>40</v>
      </c>
      <c r="E67" s="24" t="s">
        <v>1064</v>
      </c>
    </row>
    <row r="68" spans="1:5">
      <c r="A68">
        <v>46</v>
      </c>
      <c r="B68" t="s">
        <v>41</v>
      </c>
      <c r="E68" s="24" t="s">
        <v>1064</v>
      </c>
    </row>
    <row r="69" spans="1:5">
      <c r="A69">
        <v>47</v>
      </c>
      <c r="B69" t="s">
        <v>85</v>
      </c>
      <c r="E69" s="24" t="s">
        <v>1064</v>
      </c>
    </row>
    <row r="70" spans="1:5">
      <c r="A70">
        <v>48</v>
      </c>
      <c r="B70" t="s">
        <v>144</v>
      </c>
      <c r="E70" s="24" t="s">
        <v>1064</v>
      </c>
    </row>
    <row r="71" spans="1:5">
      <c r="A71">
        <v>49</v>
      </c>
      <c r="B71" t="s">
        <v>145</v>
      </c>
      <c r="E71" s="24" t="s">
        <v>1064</v>
      </c>
    </row>
    <row r="72" spans="1:5">
      <c r="A72">
        <v>50</v>
      </c>
      <c r="B72" t="s">
        <v>160</v>
      </c>
      <c r="E72" s="24">
        <v>0</v>
      </c>
    </row>
    <row r="73" spans="1:5">
      <c r="A73">
        <v>51</v>
      </c>
      <c r="B73" t="s">
        <v>42</v>
      </c>
      <c r="E73" s="24" t="s">
        <v>1064</v>
      </c>
    </row>
    <row r="74" spans="1:5">
      <c r="A74">
        <v>52</v>
      </c>
      <c r="B74" t="s">
        <v>95</v>
      </c>
      <c r="E74" s="24" t="s">
        <v>1064</v>
      </c>
    </row>
    <row r="75" spans="1:5">
      <c r="A75">
        <v>53</v>
      </c>
      <c r="B75" t="s">
        <v>131</v>
      </c>
      <c r="E75" s="24" t="s">
        <v>1064</v>
      </c>
    </row>
    <row r="76" spans="1:5">
      <c r="A76">
        <v>54</v>
      </c>
      <c r="B76" t="s">
        <v>43</v>
      </c>
      <c r="E76" s="24">
        <v>0</v>
      </c>
    </row>
    <row r="77" spans="1:5">
      <c r="A77">
        <v>55</v>
      </c>
      <c r="B77" t="s">
        <v>44</v>
      </c>
      <c r="E77" s="24" t="s">
        <v>1064</v>
      </c>
    </row>
    <row r="78" spans="1:5">
      <c r="A78">
        <v>56</v>
      </c>
      <c r="B78" t="s">
        <v>77</v>
      </c>
      <c r="E78" s="24" t="s">
        <v>1064</v>
      </c>
    </row>
    <row r="79" spans="1:5">
      <c r="A79">
        <v>57</v>
      </c>
      <c r="B79" t="s">
        <v>86</v>
      </c>
      <c r="E79" s="24" t="s">
        <v>1064</v>
      </c>
    </row>
    <row r="80" spans="1:5">
      <c r="A80">
        <v>58</v>
      </c>
      <c r="B80" t="s">
        <v>45</v>
      </c>
      <c r="E80" s="24" t="s">
        <v>1064</v>
      </c>
    </row>
    <row r="81" spans="1:6">
      <c r="A81">
        <v>59</v>
      </c>
      <c r="B81" t="s">
        <v>155</v>
      </c>
      <c r="E81" s="24" t="s">
        <v>1064</v>
      </c>
    </row>
    <row r="82" spans="1:6">
      <c r="A82">
        <v>60</v>
      </c>
      <c r="B82" t="s">
        <v>161</v>
      </c>
      <c r="E82" s="24" t="s">
        <v>1064</v>
      </c>
    </row>
    <row r="83" spans="1:6">
      <c r="A83">
        <v>61</v>
      </c>
      <c r="B83" t="s">
        <v>46</v>
      </c>
      <c r="E83" s="24" t="s">
        <v>1064</v>
      </c>
    </row>
    <row r="84" spans="1:6">
      <c r="A84">
        <v>62</v>
      </c>
      <c r="B84" t="s">
        <v>156</v>
      </c>
      <c r="E84" s="24" t="s">
        <v>1064</v>
      </c>
      <c r="F84" s="24">
        <v>0</v>
      </c>
    </row>
    <row r="85" spans="1:6">
      <c r="A85">
        <v>63</v>
      </c>
      <c r="B85" t="s">
        <v>74</v>
      </c>
      <c r="E85" s="24" t="s">
        <v>1064</v>
      </c>
    </row>
    <row r="86" spans="1:6">
      <c r="A86">
        <v>64</v>
      </c>
      <c r="B86" t="s">
        <v>78</v>
      </c>
      <c r="E86" s="24" t="s">
        <v>1064</v>
      </c>
    </row>
    <row r="87" spans="1:6">
      <c r="A87">
        <v>65</v>
      </c>
      <c r="B87" t="s">
        <v>162</v>
      </c>
      <c r="E87" s="24" t="s">
        <v>1064</v>
      </c>
    </row>
    <row r="88" spans="1:6">
      <c r="A88">
        <v>66</v>
      </c>
      <c r="B88" t="s">
        <v>47</v>
      </c>
      <c r="E88" s="24" t="s">
        <v>1064</v>
      </c>
    </row>
    <row r="89" spans="1:6">
      <c r="A89">
        <v>67</v>
      </c>
      <c r="B89" t="s">
        <v>48</v>
      </c>
      <c r="E89" s="24" t="s">
        <v>1064</v>
      </c>
    </row>
    <row r="90" spans="1:6">
      <c r="A90">
        <v>68</v>
      </c>
      <c r="B90" t="s">
        <v>133</v>
      </c>
      <c r="E90" s="24" t="s">
        <v>1064</v>
      </c>
    </row>
    <row r="91" spans="1:6">
      <c r="A91">
        <v>69</v>
      </c>
      <c r="B91" t="s">
        <v>157</v>
      </c>
      <c r="E91" s="24" t="s">
        <v>1064</v>
      </c>
    </row>
    <row r="92" spans="1:6">
      <c r="A92">
        <v>70</v>
      </c>
      <c r="B92" t="s">
        <v>96</v>
      </c>
      <c r="E92" s="24" t="s">
        <v>1064</v>
      </c>
    </row>
    <row r="93" spans="1:6">
      <c r="A93">
        <v>71</v>
      </c>
      <c r="B93" t="s">
        <v>123</v>
      </c>
      <c r="E93" s="24" t="s">
        <v>1064</v>
      </c>
    </row>
    <row r="94" spans="1:6">
      <c r="A94">
        <v>72</v>
      </c>
      <c r="B94" t="s">
        <v>49</v>
      </c>
      <c r="E94" s="24" t="s">
        <v>1064</v>
      </c>
    </row>
    <row r="95" spans="1:6">
      <c r="A95">
        <v>73</v>
      </c>
      <c r="B95" t="s">
        <v>163</v>
      </c>
      <c r="E95" s="24" t="s">
        <v>1064</v>
      </c>
    </row>
    <row r="96" spans="1:6">
      <c r="A96">
        <v>74</v>
      </c>
      <c r="B96" t="s">
        <v>50</v>
      </c>
      <c r="E96" s="24" t="s">
        <v>1064</v>
      </c>
    </row>
    <row r="97" spans="1:7">
      <c r="A97">
        <v>75</v>
      </c>
      <c r="B97" t="s">
        <v>97</v>
      </c>
      <c r="E97" s="24" t="s">
        <v>1064</v>
      </c>
    </row>
    <row r="98" spans="1:7">
      <c r="A98">
        <v>76</v>
      </c>
      <c r="B98" t="s">
        <v>134</v>
      </c>
      <c r="E98" s="24" t="s">
        <v>1064</v>
      </c>
    </row>
    <row r="99" spans="1:7">
      <c r="A99">
        <v>77</v>
      </c>
      <c r="B99" t="s">
        <v>51</v>
      </c>
      <c r="E99" s="24" t="s">
        <v>1064</v>
      </c>
    </row>
    <row r="100" spans="1:7">
      <c r="A100">
        <v>78</v>
      </c>
      <c r="B100" t="s">
        <v>52</v>
      </c>
      <c r="E100" s="24" t="s">
        <v>1064</v>
      </c>
    </row>
    <row r="101" spans="1:7">
      <c r="A101">
        <v>79</v>
      </c>
      <c r="B101" t="s">
        <v>158</v>
      </c>
      <c r="E101" s="24" t="s">
        <v>1064</v>
      </c>
      <c r="F101" t="s">
        <v>1064</v>
      </c>
    </row>
    <row r="102" spans="1:7">
      <c r="A102">
        <v>80</v>
      </c>
      <c r="B102" t="s">
        <v>135</v>
      </c>
      <c r="E102" s="24" t="s">
        <v>1064</v>
      </c>
      <c r="F102" t="s">
        <v>1064</v>
      </c>
    </row>
    <row r="103" spans="1:7">
      <c r="A103">
        <v>81</v>
      </c>
      <c r="B103" t="s">
        <v>124</v>
      </c>
      <c r="E103" s="24" t="s">
        <v>1064</v>
      </c>
    </row>
    <row r="104" spans="1:7">
      <c r="A104">
        <v>82</v>
      </c>
      <c r="B104" t="s">
        <v>115</v>
      </c>
      <c r="E104" s="24" t="s">
        <v>1064</v>
      </c>
    </row>
    <row r="105" spans="1:7">
      <c r="A105">
        <v>83</v>
      </c>
      <c r="B105" t="s">
        <v>79</v>
      </c>
      <c r="E105" s="24" t="s">
        <v>1064</v>
      </c>
    </row>
    <row r="106" spans="1:7">
      <c r="A106">
        <v>84</v>
      </c>
      <c r="B106" t="s">
        <v>150</v>
      </c>
      <c r="E106" s="24" t="s">
        <v>1064</v>
      </c>
      <c r="F106" t="s">
        <v>1064</v>
      </c>
    </row>
    <row r="107" spans="1:7">
      <c r="A107">
        <v>85</v>
      </c>
      <c r="B107" t="s">
        <v>116</v>
      </c>
      <c r="E107" s="24" t="s">
        <v>1064</v>
      </c>
      <c r="F107" t="s">
        <v>1064</v>
      </c>
      <c r="G107" s="24">
        <v>0</v>
      </c>
    </row>
    <row r="108" spans="1:7">
      <c r="A108">
        <v>86</v>
      </c>
      <c r="B108" t="s">
        <v>53</v>
      </c>
      <c r="E108" s="24" t="s">
        <v>1064</v>
      </c>
      <c r="F108" t="s">
        <v>1064</v>
      </c>
      <c r="G108" t="s">
        <v>1064</v>
      </c>
    </row>
    <row r="109" spans="1:7">
      <c r="A109">
        <v>87</v>
      </c>
      <c r="B109" t="s">
        <v>175</v>
      </c>
      <c r="E109" s="24">
        <v>0</v>
      </c>
      <c r="F109" s="24">
        <v>0</v>
      </c>
      <c r="G109" s="24">
        <v>0</v>
      </c>
    </row>
    <row r="110" spans="1:7">
      <c r="A110">
        <v>88</v>
      </c>
      <c r="B110" t="s">
        <v>125</v>
      </c>
      <c r="E110" s="24" t="s">
        <v>1064</v>
      </c>
      <c r="F110" t="s">
        <v>1064</v>
      </c>
    </row>
    <row r="111" spans="1:7">
      <c r="A111">
        <v>89</v>
      </c>
      <c r="B111" t="s">
        <v>54</v>
      </c>
      <c r="E111" s="24" t="s">
        <v>1064</v>
      </c>
      <c r="F111" t="s">
        <v>1064</v>
      </c>
    </row>
    <row r="112" spans="1:7">
      <c r="A112">
        <v>90</v>
      </c>
      <c r="B112" t="s">
        <v>136</v>
      </c>
      <c r="E112" s="24" t="s">
        <v>1064</v>
      </c>
      <c r="F112" t="s">
        <v>1064</v>
      </c>
      <c r="G112" s="24">
        <v>0</v>
      </c>
    </row>
    <row r="113" spans="1:9">
      <c r="A113">
        <v>91</v>
      </c>
      <c r="B113" t="s">
        <v>111</v>
      </c>
      <c r="E113" s="24" t="s">
        <v>1064</v>
      </c>
      <c r="F113" t="s">
        <v>1064</v>
      </c>
    </row>
    <row r="114" spans="1:9">
      <c r="A114">
        <v>92</v>
      </c>
      <c r="B114" t="s">
        <v>164</v>
      </c>
      <c r="E114" s="24" t="s">
        <v>1064</v>
      </c>
      <c r="F114" s="24">
        <v>0</v>
      </c>
      <c r="G114" s="24">
        <v>0</v>
      </c>
    </row>
    <row r="115" spans="1:9">
      <c r="A115">
        <v>93</v>
      </c>
      <c r="B115" t="s">
        <v>98</v>
      </c>
      <c r="E115" s="24" t="s">
        <v>1064</v>
      </c>
      <c r="F115" t="s">
        <v>1064</v>
      </c>
      <c r="G115" t="s">
        <v>1064</v>
      </c>
    </row>
    <row r="116" spans="1:9">
      <c r="A116">
        <v>94</v>
      </c>
      <c r="B116" t="s">
        <v>108</v>
      </c>
      <c r="E116" s="24" t="s">
        <v>1064</v>
      </c>
      <c r="F116" t="s">
        <v>1064</v>
      </c>
      <c r="G116" t="s">
        <v>1064</v>
      </c>
      <c r="H116" s="24">
        <v>0</v>
      </c>
      <c r="I116" s="24">
        <v>0</v>
      </c>
    </row>
    <row r="117" spans="1:9">
      <c r="A117">
        <v>95</v>
      </c>
      <c r="B117" t="s">
        <v>55</v>
      </c>
      <c r="E117" s="24" t="s">
        <v>1064</v>
      </c>
      <c r="F117" t="s">
        <v>1064</v>
      </c>
      <c r="G117" t="s">
        <v>1064</v>
      </c>
      <c r="H117" t="s">
        <v>1064</v>
      </c>
      <c r="I117" t="s">
        <v>1064</v>
      </c>
    </row>
    <row r="118" spans="1:9">
      <c r="A118">
        <v>96</v>
      </c>
      <c r="B118" t="s">
        <v>172</v>
      </c>
      <c r="E118" s="24">
        <v>0</v>
      </c>
      <c r="F118" s="24">
        <v>0</v>
      </c>
      <c r="G118" s="24">
        <v>0</v>
      </c>
      <c r="H118" s="24">
        <v>0</v>
      </c>
      <c r="I118" s="24">
        <v>0</v>
      </c>
    </row>
    <row r="119" spans="1:9">
      <c r="A119">
        <v>97</v>
      </c>
      <c r="B119" t="s">
        <v>56</v>
      </c>
      <c r="E119" s="24" t="s">
        <v>1064</v>
      </c>
      <c r="F119" t="s">
        <v>1064</v>
      </c>
      <c r="G119" t="s">
        <v>1064</v>
      </c>
      <c r="H119" t="s">
        <v>1064</v>
      </c>
      <c r="I119" t="s">
        <v>1064</v>
      </c>
    </row>
    <row r="120" spans="1:9">
      <c r="A120">
        <v>98</v>
      </c>
      <c r="B120" t="s">
        <v>80</v>
      </c>
      <c r="E120" s="24" t="s">
        <v>1064</v>
      </c>
      <c r="F120" t="s">
        <v>1064</v>
      </c>
      <c r="G120" t="s">
        <v>1064</v>
      </c>
      <c r="H120" t="s">
        <v>1064</v>
      </c>
      <c r="I120" s="24">
        <v>0</v>
      </c>
    </row>
    <row r="121" spans="1:9">
      <c r="A121">
        <v>99</v>
      </c>
      <c r="B121" t="s">
        <v>57</v>
      </c>
      <c r="E121" s="24" t="s">
        <v>1064</v>
      </c>
      <c r="F121" t="s">
        <v>1064</v>
      </c>
      <c r="G121" t="s">
        <v>1064</v>
      </c>
      <c r="H121" t="s">
        <v>1064</v>
      </c>
      <c r="I121" t="s">
        <v>1064</v>
      </c>
    </row>
    <row r="122" spans="1:9">
      <c r="A122">
        <v>100</v>
      </c>
      <c r="B122" t="s">
        <v>173</v>
      </c>
      <c r="E122" s="24">
        <v>0</v>
      </c>
      <c r="F122" s="24">
        <v>0</v>
      </c>
      <c r="G122" s="24">
        <v>0</v>
      </c>
      <c r="H122" s="24">
        <v>0</v>
      </c>
      <c r="I122" s="24">
        <v>0</v>
      </c>
    </row>
    <row r="123" spans="1:9">
      <c r="A123">
        <v>101</v>
      </c>
      <c r="B123" t="s">
        <v>58</v>
      </c>
      <c r="E123" s="24" t="s">
        <v>1064</v>
      </c>
      <c r="F123" t="s">
        <v>1064</v>
      </c>
      <c r="G123" t="s">
        <v>1064</v>
      </c>
      <c r="H123" t="s">
        <v>1064</v>
      </c>
      <c r="I123" s="24">
        <v>0</v>
      </c>
    </row>
    <row r="124" spans="1:9">
      <c r="A124">
        <v>102</v>
      </c>
      <c r="B124" t="s">
        <v>171</v>
      </c>
      <c r="E124" s="24">
        <v>0</v>
      </c>
      <c r="F124" s="24">
        <v>0</v>
      </c>
      <c r="G124" s="24">
        <v>0</v>
      </c>
      <c r="H124" s="24">
        <v>0</v>
      </c>
      <c r="I124" s="24">
        <v>0</v>
      </c>
    </row>
    <row r="125" spans="1:9">
      <c r="A125">
        <v>103</v>
      </c>
      <c r="B125" t="s">
        <v>137</v>
      </c>
      <c r="E125" s="24" t="s">
        <v>1064</v>
      </c>
      <c r="F125" t="s">
        <v>1064</v>
      </c>
      <c r="G125" t="s">
        <v>1064</v>
      </c>
      <c r="H125" s="24">
        <v>0</v>
      </c>
      <c r="I125" s="24">
        <v>0</v>
      </c>
    </row>
    <row r="126" spans="1:9">
      <c r="A126">
        <v>104</v>
      </c>
      <c r="B126" t="s">
        <v>99</v>
      </c>
      <c r="E126" s="24" t="s">
        <v>1064</v>
      </c>
      <c r="F126" s="24" t="s">
        <v>1064</v>
      </c>
      <c r="G126" s="24" t="s">
        <v>1064</v>
      </c>
      <c r="H126" s="24" t="s">
        <v>1064</v>
      </c>
      <c r="I126" s="24" t="s">
        <v>1064</v>
      </c>
    </row>
    <row r="127" spans="1:9">
      <c r="A127">
        <v>105</v>
      </c>
      <c r="B127" t="s">
        <v>59</v>
      </c>
      <c r="E127" s="24" t="s">
        <v>1064</v>
      </c>
      <c r="F127" t="s">
        <v>1064</v>
      </c>
      <c r="G127" t="s">
        <v>1064</v>
      </c>
      <c r="H127" t="s">
        <v>1064</v>
      </c>
      <c r="I127" t="s">
        <v>1064</v>
      </c>
    </row>
    <row r="128" spans="1:9">
      <c r="A128">
        <v>106</v>
      </c>
      <c r="B128" t="s">
        <v>60</v>
      </c>
      <c r="E128" s="24" t="s">
        <v>1064</v>
      </c>
      <c r="F128" s="24" t="s">
        <v>1064</v>
      </c>
      <c r="G128" s="24" t="s">
        <v>1064</v>
      </c>
      <c r="H128" s="24" t="s">
        <v>1064</v>
      </c>
      <c r="I128" s="24">
        <v>0</v>
      </c>
    </row>
    <row r="129" spans="1:9">
      <c r="A129">
        <v>107</v>
      </c>
      <c r="B129" t="s">
        <v>61</v>
      </c>
      <c r="E129" s="24" t="s">
        <v>1064</v>
      </c>
      <c r="F129" t="s">
        <v>1064</v>
      </c>
      <c r="G129" t="s">
        <v>1064</v>
      </c>
      <c r="H129" s="24" t="s">
        <v>1064</v>
      </c>
      <c r="I129" t="s">
        <v>1064</v>
      </c>
    </row>
    <row r="130" spans="1:9">
      <c r="A130">
        <v>108</v>
      </c>
      <c r="B130" t="s">
        <v>62</v>
      </c>
      <c r="E130" s="24" t="s">
        <v>1064</v>
      </c>
      <c r="F130" s="24" t="s">
        <v>1064</v>
      </c>
      <c r="G130" s="24" t="s">
        <v>1064</v>
      </c>
      <c r="H130" s="24" t="s">
        <v>1064</v>
      </c>
      <c r="I130" s="24" t="s">
        <v>1064</v>
      </c>
    </row>
    <row r="131" spans="1:9">
      <c r="A131">
        <v>109</v>
      </c>
      <c r="B131" t="s">
        <v>63</v>
      </c>
      <c r="E131" s="24" t="s">
        <v>1064</v>
      </c>
      <c r="F131" t="s">
        <v>1064</v>
      </c>
      <c r="G131" t="s">
        <v>1064</v>
      </c>
      <c r="H131" s="24" t="s">
        <v>1064</v>
      </c>
      <c r="I131" t="s">
        <v>1064</v>
      </c>
    </row>
    <row r="132" spans="1:9">
      <c r="A132">
        <v>110</v>
      </c>
      <c r="B132" t="s">
        <v>159</v>
      </c>
      <c r="E132" s="24" t="s">
        <v>1064</v>
      </c>
      <c r="F132" s="24" t="s">
        <v>1064</v>
      </c>
      <c r="G132" s="24">
        <v>0</v>
      </c>
      <c r="H132" s="24">
        <v>0</v>
      </c>
      <c r="I132" s="24">
        <v>0</v>
      </c>
    </row>
    <row r="133" spans="1:9">
      <c r="A133">
        <v>11</v>
      </c>
      <c r="B133" t="s">
        <v>87</v>
      </c>
      <c r="E133" s="24" t="s">
        <v>1064</v>
      </c>
      <c r="F133" t="s">
        <v>1064</v>
      </c>
      <c r="G133" s="24">
        <v>0</v>
      </c>
      <c r="H133" s="24">
        <v>0</v>
      </c>
      <c r="I133" s="24">
        <v>0</v>
      </c>
    </row>
    <row r="134" spans="1:9">
      <c r="A134">
        <v>112</v>
      </c>
      <c r="B134" t="s">
        <v>100</v>
      </c>
      <c r="E134" s="24" t="s">
        <v>1064</v>
      </c>
      <c r="F134" s="24">
        <v>0</v>
      </c>
      <c r="G134" s="24">
        <v>0</v>
      </c>
      <c r="H134" s="24">
        <v>0</v>
      </c>
      <c r="I134" s="24">
        <v>0</v>
      </c>
    </row>
    <row r="135" spans="1:9">
      <c r="A135">
        <v>113</v>
      </c>
      <c r="B135" t="s">
        <v>75</v>
      </c>
      <c r="E135" s="24" t="s">
        <v>1064</v>
      </c>
      <c r="F135" t="s">
        <v>1064</v>
      </c>
      <c r="G135" s="24">
        <v>0</v>
      </c>
      <c r="H135" s="24">
        <v>0</v>
      </c>
      <c r="I135" s="24">
        <v>0</v>
      </c>
    </row>
    <row r="136" spans="1:9">
      <c r="A136">
        <v>114</v>
      </c>
      <c r="B136" t="s">
        <v>126</v>
      </c>
      <c r="E136" s="24" t="s">
        <v>1064</v>
      </c>
      <c r="F136" s="24" t="s">
        <v>1064</v>
      </c>
      <c r="G136" s="24" t="s">
        <v>1064</v>
      </c>
      <c r="H136" s="24" t="s">
        <v>1064</v>
      </c>
      <c r="I136" s="24">
        <v>0</v>
      </c>
    </row>
    <row r="137" spans="1:9">
      <c r="A137">
        <v>115</v>
      </c>
      <c r="B137" t="s">
        <v>151</v>
      </c>
      <c r="E137" s="24" t="s">
        <v>1064</v>
      </c>
      <c r="F137" t="s">
        <v>1064</v>
      </c>
      <c r="G137" t="s">
        <v>1064</v>
      </c>
      <c r="H137" s="24">
        <v>0</v>
      </c>
      <c r="I137" s="24">
        <v>0</v>
      </c>
    </row>
    <row r="138" spans="1:9">
      <c r="A138">
        <v>116</v>
      </c>
      <c r="B138" t="s">
        <v>106</v>
      </c>
      <c r="E138" s="24" t="s">
        <v>1064</v>
      </c>
      <c r="F138" s="24" t="s">
        <v>1064</v>
      </c>
      <c r="G138" s="24">
        <v>0</v>
      </c>
      <c r="H138" s="24">
        <v>0</v>
      </c>
      <c r="I138" s="24">
        <v>0</v>
      </c>
    </row>
    <row r="139" spans="1:9">
      <c r="A139">
        <v>117</v>
      </c>
      <c r="B139" t="s">
        <v>138</v>
      </c>
      <c r="E139" s="24" t="s">
        <v>1064</v>
      </c>
      <c r="F139" t="s">
        <v>1064</v>
      </c>
      <c r="G139" t="s">
        <v>1064</v>
      </c>
      <c r="H139" t="s">
        <v>1064</v>
      </c>
      <c r="I139" s="24">
        <v>0</v>
      </c>
    </row>
    <row r="140" spans="1:9">
      <c r="A140">
        <v>118</v>
      </c>
      <c r="B140" t="s">
        <v>64</v>
      </c>
      <c r="E140" s="24" t="s">
        <v>1064</v>
      </c>
      <c r="F140" s="24" t="s">
        <v>1064</v>
      </c>
      <c r="G140" s="24" t="s">
        <v>1064</v>
      </c>
      <c r="H140" s="24">
        <v>0</v>
      </c>
      <c r="I140" s="24">
        <v>0</v>
      </c>
    </row>
    <row r="141" spans="1:9">
      <c r="A141">
        <v>119</v>
      </c>
      <c r="B141" t="s">
        <v>139</v>
      </c>
      <c r="E141" s="24" t="s">
        <v>1064</v>
      </c>
      <c r="F141" t="s">
        <v>1064</v>
      </c>
      <c r="G141" s="24">
        <v>0</v>
      </c>
      <c r="H141" s="24">
        <v>0</v>
      </c>
      <c r="I141" s="24">
        <v>0</v>
      </c>
    </row>
    <row r="142" spans="1:9">
      <c r="A142">
        <v>120</v>
      </c>
      <c r="B142" t="s">
        <v>127</v>
      </c>
    </row>
    <row r="143" spans="1:9">
      <c r="A143">
        <v>121</v>
      </c>
      <c r="B143" t="s">
        <v>65</v>
      </c>
    </row>
    <row r="144" spans="1:9">
      <c r="A144">
        <v>122</v>
      </c>
      <c r="B144" t="s">
        <v>141</v>
      </c>
    </row>
    <row r="145" spans="1:2">
      <c r="A145">
        <v>123</v>
      </c>
      <c r="B145" t="s">
        <v>165</v>
      </c>
    </row>
    <row r="146" spans="1:2">
      <c r="A146">
        <v>124</v>
      </c>
      <c r="B146" t="s">
        <v>146</v>
      </c>
    </row>
    <row r="147" spans="1:2">
      <c r="A147">
        <v>125</v>
      </c>
      <c r="B147" t="s">
        <v>117</v>
      </c>
    </row>
    <row r="148" spans="1:2">
      <c r="A148">
        <v>126</v>
      </c>
      <c r="B148" t="s">
        <v>1071</v>
      </c>
    </row>
    <row r="149" spans="1:2">
      <c r="A149">
        <v>127</v>
      </c>
      <c r="B149" t="s">
        <v>81</v>
      </c>
    </row>
    <row r="150" spans="1:2">
      <c r="A150">
        <v>128</v>
      </c>
      <c r="B150" t="s">
        <v>152</v>
      </c>
    </row>
    <row r="151" spans="1:2">
      <c r="A151">
        <v>129</v>
      </c>
      <c r="B151" t="s">
        <v>66</v>
      </c>
    </row>
    <row r="152" spans="1:2">
      <c r="A152">
        <v>130</v>
      </c>
      <c r="B152" t="s">
        <v>67</v>
      </c>
    </row>
    <row r="153" spans="1:2">
      <c r="A153">
        <v>131</v>
      </c>
      <c r="B153" t="s">
        <v>147</v>
      </c>
    </row>
    <row r="154" spans="1:2">
      <c r="A154">
        <v>132</v>
      </c>
      <c r="B154" t="s">
        <v>143</v>
      </c>
    </row>
    <row r="155" spans="1:2">
      <c r="A155">
        <v>133</v>
      </c>
      <c r="B155" t="s">
        <v>153</v>
      </c>
    </row>
    <row r="156" spans="1:2">
      <c r="A156">
        <v>134</v>
      </c>
      <c r="B156" t="s">
        <v>68</v>
      </c>
    </row>
    <row r="157" spans="1:2">
      <c r="A157">
        <v>135</v>
      </c>
      <c r="B157" t="s">
        <v>166</v>
      </c>
    </row>
    <row r="158" spans="1:2">
      <c r="A158">
        <v>136</v>
      </c>
      <c r="B158" t="s">
        <v>1069</v>
      </c>
    </row>
    <row r="159" spans="1:2">
      <c r="A159">
        <v>137</v>
      </c>
      <c r="B159" t="s">
        <v>128</v>
      </c>
    </row>
    <row r="160" spans="1:2">
      <c r="A160">
        <v>138</v>
      </c>
      <c r="B160" t="s">
        <v>132</v>
      </c>
    </row>
    <row r="161" spans="1:2">
      <c r="A161">
        <v>139</v>
      </c>
      <c r="B161" t="s">
        <v>82</v>
      </c>
    </row>
    <row r="162" spans="1:2">
      <c r="A162">
        <v>140</v>
      </c>
      <c r="B162" t="s">
        <v>69</v>
      </c>
    </row>
    <row r="163" spans="1:2">
      <c r="A163">
        <v>141</v>
      </c>
      <c r="B163" t="s">
        <v>177</v>
      </c>
    </row>
    <row r="164" spans="1:2">
      <c r="A164">
        <v>142</v>
      </c>
      <c r="B164" t="s">
        <v>174</v>
      </c>
    </row>
    <row r="165" spans="1:2">
      <c r="A165">
        <v>143</v>
      </c>
      <c r="B165" t="s">
        <v>70</v>
      </c>
    </row>
    <row r="166" spans="1:2">
      <c r="A166">
        <v>144</v>
      </c>
      <c r="B166" t="s">
        <v>83</v>
      </c>
    </row>
    <row r="167" spans="1:2">
      <c r="A167">
        <v>145</v>
      </c>
      <c r="B167" t="s">
        <v>84</v>
      </c>
    </row>
    <row r="168" spans="1:2">
      <c r="A168">
        <v>146</v>
      </c>
      <c r="B168" t="s">
        <v>118</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workbookViewId="0">
      <pane xSplit="2" ySplit="22" topLeftCell="I144"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outlineLevelRow="1" x14ac:dyDescent="0"/>
  <cols>
    <col min="2" max="2" width="19.5" customWidth="1"/>
    <col min="3" max="3" width="6.1640625" customWidth="1"/>
    <col min="13" max="13" width="26.1640625" customWidth="1"/>
  </cols>
  <sheetData>
    <row r="1" spans="2:19" ht="7.25" customHeight="1"/>
    <row r="2" spans="2:19" ht="34.25" customHeight="1">
      <c r="B2" s="16" t="s">
        <v>16</v>
      </c>
      <c r="C2" s="170" t="s">
        <v>12</v>
      </c>
      <c r="D2" s="170"/>
      <c r="E2" s="170"/>
      <c r="F2" s="170"/>
      <c r="G2" s="170"/>
      <c r="H2" s="170"/>
      <c r="I2" s="170"/>
      <c r="J2" s="170"/>
      <c r="K2" s="170"/>
      <c r="L2" s="170"/>
      <c r="N2" s="78" t="s">
        <v>2018</v>
      </c>
    </row>
    <row r="3" spans="2:19">
      <c r="B3" s="16" t="s">
        <v>17</v>
      </c>
      <c r="C3" s="171" t="s">
        <v>1854</v>
      </c>
      <c r="D3" s="171"/>
      <c r="E3" s="171"/>
      <c r="F3" s="171"/>
      <c r="G3" s="171"/>
      <c r="H3" s="171"/>
      <c r="I3" s="171"/>
      <c r="J3" s="171"/>
      <c r="K3" s="171"/>
      <c r="L3" s="171"/>
      <c r="N3" s="86" t="s">
        <v>2012</v>
      </c>
      <c r="O3" s="87">
        <v>24</v>
      </c>
      <c r="P3" s="88" t="s">
        <v>2013</v>
      </c>
      <c r="Q3" s="87">
        <v>43</v>
      </c>
      <c r="R3" s="89" t="s">
        <v>2017</v>
      </c>
      <c r="S3" s="90">
        <v>0.56000000000000005</v>
      </c>
    </row>
    <row r="4" spans="2:19" ht="14.5" customHeight="1">
      <c r="B4" s="16" t="s">
        <v>27</v>
      </c>
      <c r="C4" s="173" t="s">
        <v>11</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216</v>
      </c>
      <c r="D5" s="172"/>
      <c r="E5" s="172"/>
      <c r="F5" s="172"/>
      <c r="G5" s="172"/>
      <c r="H5" s="172"/>
      <c r="I5" s="172"/>
      <c r="J5" s="172"/>
      <c r="K5" s="172"/>
      <c r="L5" s="172"/>
      <c r="N5" s="91">
        <v>20</v>
      </c>
      <c r="O5" s="84">
        <v>83.333333333333343</v>
      </c>
      <c r="P5" s="91">
        <v>1</v>
      </c>
      <c r="Q5" s="84">
        <v>4.1666666666666661</v>
      </c>
      <c r="R5" s="91">
        <v>3</v>
      </c>
      <c r="S5" s="84">
        <v>12.5</v>
      </c>
    </row>
    <row r="6" spans="2:19" ht="66.75" customHeight="1">
      <c r="B6" s="16" t="s">
        <v>18</v>
      </c>
      <c r="C6" s="182" t="s">
        <v>1955</v>
      </c>
      <c r="D6" s="182"/>
      <c r="E6" s="182"/>
      <c r="F6" s="182"/>
      <c r="G6" s="182"/>
      <c r="H6" s="182"/>
      <c r="I6" s="182"/>
      <c r="J6" s="182"/>
      <c r="K6" s="182"/>
      <c r="L6" s="182"/>
      <c r="M6" s="49" t="s">
        <v>1871</v>
      </c>
    </row>
    <row r="7" spans="2:19" ht="94.25" customHeight="1" outlineLevel="1">
      <c r="B7" s="6" t="s">
        <v>19</v>
      </c>
      <c r="C7" s="184" t="s">
        <v>225</v>
      </c>
      <c r="D7" s="135"/>
      <c r="E7" s="135"/>
      <c r="F7" s="135"/>
      <c r="G7" s="135"/>
      <c r="H7" s="135"/>
      <c r="I7" s="135"/>
      <c r="J7" s="135"/>
      <c r="K7" s="135"/>
      <c r="L7" s="135"/>
    </row>
    <row r="8" spans="2:19" outlineLevel="1">
      <c r="B8" s="6" t="s">
        <v>20</v>
      </c>
      <c r="C8" s="131" t="s">
        <v>1839</v>
      </c>
      <c r="D8" s="131"/>
      <c r="E8" s="131"/>
      <c r="F8" s="131"/>
      <c r="G8" s="131"/>
      <c r="H8" s="131"/>
      <c r="I8" s="131"/>
      <c r="J8" s="131"/>
      <c r="K8" s="131"/>
      <c r="L8" s="131"/>
      <c r="M8" s="48" t="s">
        <v>1872</v>
      </c>
    </row>
    <row r="9" spans="2:19" outlineLevel="1">
      <c r="B9" s="6" t="s">
        <v>29</v>
      </c>
      <c r="C9" s="137" t="s">
        <v>217</v>
      </c>
      <c r="D9" s="137"/>
      <c r="E9" s="137"/>
      <c r="F9" s="137"/>
      <c r="G9" s="137"/>
      <c r="H9" s="137"/>
      <c r="I9" s="137"/>
      <c r="J9" s="137"/>
      <c r="K9" s="137"/>
      <c r="L9" s="137"/>
    </row>
    <row r="10" spans="2:19" outlineLevel="1">
      <c r="B10" s="6" t="s">
        <v>21</v>
      </c>
      <c r="C10" s="137" t="s">
        <v>218</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ht="44.5" customHeight="1" outlineLevel="1">
      <c r="B14" s="6" t="s">
        <v>24</v>
      </c>
      <c r="C14" s="131" t="s">
        <v>1840</v>
      </c>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ht="57" customHeight="1" outlineLevel="1">
      <c r="B19" s="6" t="s">
        <v>180</v>
      </c>
      <c r="C19" s="136" t="s">
        <v>215</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D23">
        <v>0</v>
      </c>
      <c r="E23">
        <v>0</v>
      </c>
      <c r="F23">
        <v>0</v>
      </c>
      <c r="G23">
        <v>0</v>
      </c>
      <c r="H23">
        <v>0</v>
      </c>
      <c r="I23">
        <v>0</v>
      </c>
    </row>
    <row r="24" spans="1:80">
      <c r="A24">
        <v>2</v>
      </c>
      <c r="B24" t="s">
        <v>71</v>
      </c>
      <c r="D24">
        <v>1</v>
      </c>
      <c r="E24">
        <v>1</v>
      </c>
      <c r="F24">
        <v>1</v>
      </c>
      <c r="G24">
        <v>1</v>
      </c>
      <c r="H24">
        <v>1</v>
      </c>
      <c r="I24">
        <v>1</v>
      </c>
    </row>
    <row r="25" spans="1:80">
      <c r="A25">
        <v>3</v>
      </c>
      <c r="B25" t="s">
        <v>142</v>
      </c>
      <c r="D25">
        <v>0</v>
      </c>
      <c r="E25">
        <v>0</v>
      </c>
      <c r="F25">
        <v>0</v>
      </c>
      <c r="G25">
        <v>0</v>
      </c>
      <c r="H25">
        <v>0</v>
      </c>
      <c r="I25">
        <v>0</v>
      </c>
    </row>
    <row r="26" spans="1:80">
      <c r="A26">
        <v>4</v>
      </c>
      <c r="B26" t="s">
        <v>119</v>
      </c>
      <c r="D26">
        <v>0</v>
      </c>
      <c r="E26">
        <v>0</v>
      </c>
      <c r="F26">
        <v>0</v>
      </c>
      <c r="G26">
        <v>0</v>
      </c>
      <c r="H26">
        <v>0</v>
      </c>
      <c r="I26">
        <v>0</v>
      </c>
    </row>
    <row r="27" spans="1:80">
      <c r="A27">
        <v>5</v>
      </c>
      <c r="B27" t="s">
        <v>88</v>
      </c>
      <c r="D27">
        <v>0</v>
      </c>
      <c r="E27">
        <v>0</v>
      </c>
      <c r="F27">
        <v>0</v>
      </c>
      <c r="G27">
        <v>0</v>
      </c>
      <c r="H27">
        <v>0</v>
      </c>
      <c r="I27">
        <v>0</v>
      </c>
    </row>
    <row r="28" spans="1:80">
      <c r="A28">
        <v>6</v>
      </c>
      <c r="B28" t="s">
        <v>112</v>
      </c>
      <c r="D28">
        <v>0</v>
      </c>
      <c r="E28">
        <v>0</v>
      </c>
      <c r="F28">
        <v>0</v>
      </c>
      <c r="G28">
        <v>0</v>
      </c>
      <c r="H28">
        <v>0</v>
      </c>
      <c r="I28">
        <v>0</v>
      </c>
    </row>
    <row r="29" spans="1:80">
      <c r="A29">
        <v>7</v>
      </c>
      <c r="B29" t="s">
        <v>89</v>
      </c>
      <c r="D29">
        <v>0</v>
      </c>
      <c r="E29">
        <v>0</v>
      </c>
      <c r="F29">
        <v>0</v>
      </c>
      <c r="G29">
        <v>0</v>
      </c>
      <c r="H29">
        <v>0</v>
      </c>
      <c r="I29">
        <v>0</v>
      </c>
    </row>
    <row r="30" spans="1:80">
      <c r="A30">
        <v>8</v>
      </c>
      <c r="B30" t="s">
        <v>102</v>
      </c>
      <c r="D30">
        <v>0</v>
      </c>
      <c r="E30">
        <v>0</v>
      </c>
      <c r="F30">
        <v>0</v>
      </c>
      <c r="G30">
        <v>0</v>
      </c>
      <c r="H30">
        <v>0</v>
      </c>
      <c r="I30">
        <v>0</v>
      </c>
    </row>
    <row r="31" spans="1:80">
      <c r="A31">
        <v>9</v>
      </c>
      <c r="B31" s="8" t="s">
        <v>32</v>
      </c>
      <c r="D31">
        <v>0</v>
      </c>
      <c r="E31">
        <v>0</v>
      </c>
      <c r="F31">
        <v>0</v>
      </c>
      <c r="G31">
        <v>0</v>
      </c>
      <c r="H31">
        <v>0</v>
      </c>
      <c r="I31">
        <v>0</v>
      </c>
    </row>
    <row r="32" spans="1:80">
      <c r="A32">
        <v>10</v>
      </c>
      <c r="B32" t="s">
        <v>33</v>
      </c>
      <c r="D32">
        <v>0</v>
      </c>
      <c r="E32">
        <v>0</v>
      </c>
      <c r="F32">
        <v>0</v>
      </c>
      <c r="G32">
        <v>0</v>
      </c>
      <c r="H32">
        <v>0</v>
      </c>
      <c r="I32">
        <v>0</v>
      </c>
    </row>
    <row r="33" spans="1:9">
      <c r="A33">
        <v>11</v>
      </c>
      <c r="B33" t="s">
        <v>167</v>
      </c>
      <c r="D33">
        <v>0</v>
      </c>
      <c r="E33">
        <v>0</v>
      </c>
      <c r="F33">
        <v>0</v>
      </c>
      <c r="G33">
        <v>0</v>
      </c>
      <c r="H33">
        <v>0</v>
      </c>
      <c r="I33">
        <v>0</v>
      </c>
    </row>
    <row r="34" spans="1:9">
      <c r="A34">
        <v>12</v>
      </c>
      <c r="B34" t="s">
        <v>103</v>
      </c>
      <c r="D34">
        <v>0</v>
      </c>
      <c r="E34">
        <v>0</v>
      </c>
      <c r="F34">
        <v>0</v>
      </c>
      <c r="G34">
        <v>0</v>
      </c>
      <c r="H34">
        <v>0</v>
      </c>
      <c r="I34">
        <v>0</v>
      </c>
    </row>
    <row r="35" spans="1:9">
      <c r="A35">
        <v>13</v>
      </c>
      <c r="B35" t="s">
        <v>109</v>
      </c>
      <c r="D35">
        <v>0</v>
      </c>
      <c r="E35">
        <v>0</v>
      </c>
      <c r="F35">
        <v>0</v>
      </c>
      <c r="G35">
        <v>0</v>
      </c>
      <c r="H35">
        <v>0</v>
      </c>
      <c r="I35">
        <v>0</v>
      </c>
    </row>
    <row r="36" spans="1:9">
      <c r="A36">
        <v>14</v>
      </c>
      <c r="B36" t="s">
        <v>72</v>
      </c>
      <c r="D36">
        <v>0</v>
      </c>
      <c r="E36">
        <v>0</v>
      </c>
      <c r="F36">
        <v>0</v>
      </c>
      <c r="G36">
        <v>0</v>
      </c>
      <c r="H36">
        <v>0</v>
      </c>
      <c r="I36">
        <v>0</v>
      </c>
    </row>
    <row r="37" spans="1:9">
      <c r="A37">
        <v>15</v>
      </c>
      <c r="B37" t="s">
        <v>154</v>
      </c>
      <c r="D37">
        <v>0</v>
      </c>
      <c r="E37">
        <v>0</v>
      </c>
      <c r="F37">
        <v>0</v>
      </c>
      <c r="G37">
        <v>0</v>
      </c>
      <c r="H37">
        <v>0</v>
      </c>
      <c r="I37">
        <v>0</v>
      </c>
    </row>
    <row r="38" spans="1:9">
      <c r="A38">
        <v>16</v>
      </c>
      <c r="B38" t="s">
        <v>140</v>
      </c>
      <c r="D38">
        <v>0</v>
      </c>
      <c r="E38">
        <v>0</v>
      </c>
      <c r="F38">
        <v>0</v>
      </c>
      <c r="G38">
        <v>0</v>
      </c>
      <c r="H38">
        <v>0</v>
      </c>
      <c r="I38">
        <v>0</v>
      </c>
    </row>
    <row r="39" spans="1:9">
      <c r="A39">
        <v>17</v>
      </c>
      <c r="B39" t="s">
        <v>113</v>
      </c>
      <c r="D39">
        <v>1</v>
      </c>
      <c r="E39">
        <v>1</v>
      </c>
      <c r="F39">
        <v>1</v>
      </c>
      <c r="G39">
        <v>1</v>
      </c>
      <c r="H39">
        <v>1</v>
      </c>
      <c r="I39">
        <v>1</v>
      </c>
    </row>
    <row r="40" spans="1:9">
      <c r="A40">
        <v>18</v>
      </c>
      <c r="B40" t="s">
        <v>110</v>
      </c>
      <c r="D40">
        <v>0</v>
      </c>
      <c r="E40">
        <v>0</v>
      </c>
      <c r="F40">
        <v>0</v>
      </c>
      <c r="G40">
        <v>0</v>
      </c>
      <c r="H40">
        <v>0</v>
      </c>
      <c r="I40">
        <v>0</v>
      </c>
    </row>
    <row r="41" spans="1:9">
      <c r="A41">
        <v>19</v>
      </c>
      <c r="B41" t="s">
        <v>129</v>
      </c>
      <c r="D41">
        <v>0</v>
      </c>
      <c r="E41">
        <v>0</v>
      </c>
      <c r="F41">
        <v>0</v>
      </c>
      <c r="G41">
        <v>0</v>
      </c>
      <c r="H41">
        <v>0</v>
      </c>
      <c r="I41">
        <v>0</v>
      </c>
    </row>
    <row r="42" spans="1:9">
      <c r="A42">
        <v>20</v>
      </c>
      <c r="B42" t="s">
        <v>90</v>
      </c>
      <c r="D42">
        <v>0</v>
      </c>
      <c r="E42">
        <v>0</v>
      </c>
      <c r="F42">
        <v>0</v>
      </c>
      <c r="G42">
        <v>0</v>
      </c>
      <c r="H42">
        <v>0</v>
      </c>
      <c r="I42">
        <v>0</v>
      </c>
    </row>
    <row r="43" spans="1:9">
      <c r="A43">
        <v>21</v>
      </c>
      <c r="B43" t="s">
        <v>120</v>
      </c>
      <c r="D43">
        <v>0</v>
      </c>
      <c r="E43">
        <v>0</v>
      </c>
      <c r="F43">
        <v>0</v>
      </c>
      <c r="G43">
        <v>0</v>
      </c>
      <c r="H43">
        <v>0</v>
      </c>
      <c r="I43">
        <v>0</v>
      </c>
    </row>
    <row r="44" spans="1:9">
      <c r="A44">
        <v>22</v>
      </c>
      <c r="B44" t="s">
        <v>104</v>
      </c>
      <c r="D44">
        <v>0</v>
      </c>
      <c r="E44">
        <v>0</v>
      </c>
      <c r="F44">
        <v>0</v>
      </c>
      <c r="G44">
        <v>0</v>
      </c>
      <c r="H44">
        <v>0</v>
      </c>
      <c r="I44">
        <v>0</v>
      </c>
    </row>
    <row r="45" spans="1:9">
      <c r="A45">
        <v>23</v>
      </c>
      <c r="B45" t="s">
        <v>34</v>
      </c>
      <c r="D45">
        <v>0</v>
      </c>
      <c r="E45">
        <v>0</v>
      </c>
      <c r="F45">
        <v>0</v>
      </c>
      <c r="G45">
        <v>0</v>
      </c>
      <c r="H45">
        <v>0</v>
      </c>
      <c r="I45">
        <v>0</v>
      </c>
    </row>
    <row r="46" spans="1:9">
      <c r="A46">
        <v>24</v>
      </c>
      <c r="B46" t="s">
        <v>148</v>
      </c>
      <c r="D46">
        <v>0</v>
      </c>
      <c r="E46">
        <v>0</v>
      </c>
      <c r="F46">
        <v>0</v>
      </c>
      <c r="G46">
        <v>0</v>
      </c>
      <c r="H46">
        <v>0</v>
      </c>
      <c r="I46">
        <v>0</v>
      </c>
    </row>
    <row r="47" spans="1:9">
      <c r="A47">
        <v>25</v>
      </c>
      <c r="B47" t="s">
        <v>35</v>
      </c>
      <c r="D47">
        <v>1</v>
      </c>
      <c r="E47">
        <v>1</v>
      </c>
      <c r="F47">
        <v>1</v>
      </c>
      <c r="G47">
        <v>1</v>
      </c>
      <c r="H47">
        <v>1</v>
      </c>
      <c r="I47">
        <v>1</v>
      </c>
    </row>
    <row r="48" spans="1:9">
      <c r="A48">
        <v>26</v>
      </c>
      <c r="B48" t="s">
        <v>73</v>
      </c>
      <c r="D48">
        <v>0</v>
      </c>
      <c r="E48">
        <v>0</v>
      </c>
      <c r="F48">
        <v>0</v>
      </c>
      <c r="G48">
        <v>0</v>
      </c>
      <c r="H48">
        <v>0</v>
      </c>
      <c r="I48">
        <v>0</v>
      </c>
    </row>
    <row r="49" spans="1:9">
      <c r="A49">
        <v>27</v>
      </c>
      <c r="B49" t="s">
        <v>91</v>
      </c>
      <c r="D49">
        <v>0</v>
      </c>
      <c r="E49">
        <v>0</v>
      </c>
      <c r="F49">
        <v>0</v>
      </c>
      <c r="G49">
        <v>0</v>
      </c>
      <c r="H49">
        <v>0</v>
      </c>
      <c r="I49">
        <v>0</v>
      </c>
    </row>
    <row r="50" spans="1:9">
      <c r="A50">
        <v>28</v>
      </c>
      <c r="B50" t="s">
        <v>130</v>
      </c>
      <c r="D50">
        <v>0</v>
      </c>
      <c r="E50">
        <v>0</v>
      </c>
      <c r="F50">
        <v>0</v>
      </c>
      <c r="G50">
        <v>0</v>
      </c>
      <c r="H50">
        <v>0</v>
      </c>
      <c r="I50">
        <v>0</v>
      </c>
    </row>
    <row r="51" spans="1:9">
      <c r="A51">
        <v>29</v>
      </c>
      <c r="B51" t="s">
        <v>149</v>
      </c>
      <c r="D51">
        <v>0</v>
      </c>
      <c r="E51">
        <v>0</v>
      </c>
      <c r="F51">
        <v>0</v>
      </c>
      <c r="G51">
        <v>0</v>
      </c>
      <c r="H51">
        <v>0</v>
      </c>
      <c r="I51">
        <v>0</v>
      </c>
    </row>
    <row r="52" spans="1:9">
      <c r="A52">
        <v>30</v>
      </c>
      <c r="B52" t="s">
        <v>121</v>
      </c>
      <c r="D52">
        <v>0</v>
      </c>
      <c r="E52">
        <v>0</v>
      </c>
      <c r="F52">
        <v>0</v>
      </c>
      <c r="G52">
        <v>0</v>
      </c>
      <c r="H52">
        <v>0</v>
      </c>
      <c r="I52">
        <v>0</v>
      </c>
    </row>
    <row r="53" spans="1:9">
      <c r="A53">
        <v>31</v>
      </c>
      <c r="B53" t="s">
        <v>114</v>
      </c>
      <c r="D53">
        <v>0</v>
      </c>
      <c r="E53">
        <v>0</v>
      </c>
      <c r="F53">
        <v>0</v>
      </c>
      <c r="G53">
        <v>0</v>
      </c>
      <c r="H53">
        <v>0</v>
      </c>
      <c r="I53">
        <v>0</v>
      </c>
    </row>
    <row r="54" spans="1:9">
      <c r="A54">
        <v>32</v>
      </c>
      <c r="B54" t="s">
        <v>105</v>
      </c>
      <c r="D54">
        <v>0</v>
      </c>
      <c r="E54">
        <v>0</v>
      </c>
      <c r="F54">
        <v>0</v>
      </c>
      <c r="G54">
        <v>0</v>
      </c>
      <c r="H54">
        <v>0</v>
      </c>
      <c r="I54">
        <v>0</v>
      </c>
    </row>
    <row r="55" spans="1:9">
      <c r="A55">
        <v>33</v>
      </c>
      <c r="B55" t="s">
        <v>170</v>
      </c>
      <c r="D55">
        <v>0</v>
      </c>
      <c r="E55">
        <v>0</v>
      </c>
      <c r="F55">
        <v>0</v>
      </c>
      <c r="G55">
        <v>0</v>
      </c>
      <c r="H55">
        <v>0</v>
      </c>
      <c r="I55">
        <v>0</v>
      </c>
    </row>
    <row r="56" spans="1:9">
      <c r="A56">
        <v>34</v>
      </c>
      <c r="B56" t="s">
        <v>122</v>
      </c>
      <c r="D56">
        <v>0</v>
      </c>
      <c r="E56">
        <v>0</v>
      </c>
      <c r="F56">
        <v>0</v>
      </c>
      <c r="G56">
        <v>0</v>
      </c>
      <c r="H56">
        <v>0</v>
      </c>
      <c r="I56">
        <v>0</v>
      </c>
    </row>
    <row r="57" spans="1:9">
      <c r="A57">
        <v>35</v>
      </c>
      <c r="B57" t="s">
        <v>36</v>
      </c>
      <c r="D57">
        <v>0</v>
      </c>
      <c r="E57">
        <v>0</v>
      </c>
      <c r="F57">
        <v>0</v>
      </c>
      <c r="G57">
        <v>0</v>
      </c>
      <c r="H57">
        <v>0</v>
      </c>
      <c r="I57">
        <v>0</v>
      </c>
    </row>
    <row r="58" spans="1:9">
      <c r="A58">
        <v>36</v>
      </c>
      <c r="B58" t="s">
        <v>168</v>
      </c>
      <c r="D58">
        <v>0</v>
      </c>
      <c r="E58">
        <v>0</v>
      </c>
      <c r="F58">
        <v>0</v>
      </c>
      <c r="G58">
        <v>0</v>
      </c>
      <c r="H58">
        <v>0</v>
      </c>
      <c r="I58">
        <v>0</v>
      </c>
    </row>
    <row r="59" spans="1:9">
      <c r="A59">
        <v>37</v>
      </c>
      <c r="B59" t="s">
        <v>37</v>
      </c>
      <c r="D59">
        <v>1</v>
      </c>
      <c r="E59">
        <v>1</v>
      </c>
      <c r="F59">
        <v>1</v>
      </c>
      <c r="G59">
        <v>1</v>
      </c>
      <c r="H59">
        <v>1</v>
      </c>
      <c r="I59">
        <v>1</v>
      </c>
    </row>
    <row r="60" spans="1:9">
      <c r="A60">
        <v>38</v>
      </c>
      <c r="B60" t="s">
        <v>176</v>
      </c>
      <c r="D60">
        <v>0</v>
      </c>
      <c r="E60">
        <v>0</v>
      </c>
      <c r="F60">
        <v>0</v>
      </c>
      <c r="G60">
        <v>0</v>
      </c>
      <c r="H60">
        <v>0</v>
      </c>
      <c r="I60">
        <v>0</v>
      </c>
    </row>
    <row r="61" spans="1:9">
      <c r="A61">
        <v>39</v>
      </c>
      <c r="B61" t="s">
        <v>92</v>
      </c>
      <c r="D61">
        <v>1</v>
      </c>
      <c r="E61">
        <v>1</v>
      </c>
      <c r="F61">
        <v>1</v>
      </c>
      <c r="G61">
        <v>1</v>
      </c>
      <c r="H61">
        <v>1</v>
      </c>
      <c r="I61">
        <v>1</v>
      </c>
    </row>
    <row r="62" spans="1:9">
      <c r="A62">
        <v>40</v>
      </c>
      <c r="B62" t="s">
        <v>38</v>
      </c>
      <c r="D62">
        <v>0</v>
      </c>
      <c r="E62">
        <v>0</v>
      </c>
      <c r="F62">
        <v>0</v>
      </c>
      <c r="G62">
        <v>0</v>
      </c>
      <c r="H62">
        <v>0</v>
      </c>
      <c r="I62">
        <v>0</v>
      </c>
    </row>
    <row r="63" spans="1:9">
      <c r="A63">
        <v>41</v>
      </c>
      <c r="B63" t="s">
        <v>93</v>
      </c>
      <c r="D63">
        <v>0</v>
      </c>
      <c r="E63">
        <v>0</v>
      </c>
      <c r="F63">
        <v>0</v>
      </c>
      <c r="G63">
        <v>0</v>
      </c>
      <c r="H63">
        <v>0</v>
      </c>
      <c r="I63">
        <v>0</v>
      </c>
    </row>
    <row r="64" spans="1:9">
      <c r="A64">
        <v>42</v>
      </c>
      <c r="B64" t="s">
        <v>1068</v>
      </c>
      <c r="D64">
        <v>0</v>
      </c>
      <c r="E64">
        <v>0</v>
      </c>
      <c r="F64">
        <v>0</v>
      </c>
      <c r="G64">
        <v>0</v>
      </c>
      <c r="H64">
        <v>0</v>
      </c>
      <c r="I64">
        <v>0</v>
      </c>
    </row>
    <row r="65" spans="1:9">
      <c r="A65">
        <v>43</v>
      </c>
      <c r="B65" t="s">
        <v>169</v>
      </c>
      <c r="D65">
        <v>0</v>
      </c>
      <c r="E65">
        <v>0</v>
      </c>
      <c r="F65">
        <v>0</v>
      </c>
      <c r="G65">
        <v>0</v>
      </c>
      <c r="H65">
        <v>0</v>
      </c>
      <c r="I65">
        <v>0</v>
      </c>
    </row>
    <row r="66" spans="1:9">
      <c r="A66">
        <v>44</v>
      </c>
      <c r="B66" t="s">
        <v>94</v>
      </c>
      <c r="D66">
        <v>0</v>
      </c>
      <c r="E66">
        <v>0</v>
      </c>
      <c r="F66">
        <v>0</v>
      </c>
      <c r="G66">
        <v>0</v>
      </c>
      <c r="H66">
        <v>0</v>
      </c>
      <c r="I66">
        <v>0</v>
      </c>
    </row>
    <row r="67" spans="1:9">
      <c r="A67">
        <v>45</v>
      </c>
      <c r="B67" t="s">
        <v>40</v>
      </c>
      <c r="D67">
        <v>0</v>
      </c>
      <c r="E67">
        <v>0</v>
      </c>
      <c r="F67">
        <v>0</v>
      </c>
      <c r="G67">
        <v>0</v>
      </c>
      <c r="H67">
        <v>0</v>
      </c>
      <c r="I67">
        <v>0</v>
      </c>
    </row>
    <row r="68" spans="1:9">
      <c r="A68">
        <v>46</v>
      </c>
      <c r="B68" t="s">
        <v>41</v>
      </c>
      <c r="D68">
        <v>0</v>
      </c>
      <c r="E68">
        <v>0</v>
      </c>
      <c r="F68">
        <v>0</v>
      </c>
      <c r="G68">
        <v>0</v>
      </c>
      <c r="H68">
        <v>0</v>
      </c>
      <c r="I68">
        <v>0</v>
      </c>
    </row>
    <row r="69" spans="1:9">
      <c r="A69">
        <v>47</v>
      </c>
      <c r="B69" t="s">
        <v>85</v>
      </c>
      <c r="D69">
        <v>0</v>
      </c>
      <c r="E69">
        <v>0</v>
      </c>
      <c r="F69">
        <v>0</v>
      </c>
      <c r="G69">
        <v>0</v>
      </c>
      <c r="H69">
        <v>0</v>
      </c>
      <c r="I69">
        <v>0</v>
      </c>
    </row>
    <row r="70" spans="1:9">
      <c r="A70">
        <v>48</v>
      </c>
      <c r="B70" t="s">
        <v>144</v>
      </c>
      <c r="D70">
        <v>0</v>
      </c>
      <c r="E70">
        <v>0</v>
      </c>
      <c r="F70">
        <v>0</v>
      </c>
      <c r="G70">
        <v>0</v>
      </c>
      <c r="H70">
        <v>0</v>
      </c>
      <c r="I70">
        <v>0</v>
      </c>
    </row>
    <row r="71" spans="1:9">
      <c r="A71">
        <v>49</v>
      </c>
      <c r="B71" t="s">
        <v>145</v>
      </c>
      <c r="D71">
        <v>0</v>
      </c>
      <c r="E71">
        <v>0</v>
      </c>
      <c r="F71">
        <v>0</v>
      </c>
      <c r="G71">
        <v>0</v>
      </c>
      <c r="H71">
        <v>0</v>
      </c>
      <c r="I71">
        <v>0</v>
      </c>
    </row>
    <row r="72" spans="1:9">
      <c r="A72">
        <v>50</v>
      </c>
      <c r="B72" t="s">
        <v>160</v>
      </c>
      <c r="D72">
        <v>0</v>
      </c>
      <c r="E72">
        <v>0</v>
      </c>
      <c r="F72">
        <v>0</v>
      </c>
      <c r="G72">
        <v>0</v>
      </c>
      <c r="H72">
        <v>0</v>
      </c>
      <c r="I72">
        <v>0</v>
      </c>
    </row>
    <row r="73" spans="1:9">
      <c r="A73">
        <v>51</v>
      </c>
      <c r="B73" t="s">
        <v>42</v>
      </c>
      <c r="D73">
        <v>0</v>
      </c>
      <c r="E73">
        <v>0</v>
      </c>
      <c r="F73">
        <v>0</v>
      </c>
      <c r="G73">
        <v>0</v>
      </c>
      <c r="H73">
        <v>0</v>
      </c>
      <c r="I73">
        <v>0</v>
      </c>
    </row>
    <row r="74" spans="1:9">
      <c r="A74">
        <v>52</v>
      </c>
      <c r="B74" t="s">
        <v>95</v>
      </c>
      <c r="D74">
        <v>0</v>
      </c>
      <c r="E74">
        <v>0</v>
      </c>
      <c r="F74">
        <v>0</v>
      </c>
      <c r="G74">
        <v>0</v>
      </c>
      <c r="H74">
        <v>0</v>
      </c>
      <c r="I74">
        <v>0</v>
      </c>
    </row>
    <row r="75" spans="1:9">
      <c r="A75">
        <v>53</v>
      </c>
      <c r="B75" t="s">
        <v>131</v>
      </c>
      <c r="D75">
        <v>0</v>
      </c>
      <c r="E75">
        <v>0</v>
      </c>
      <c r="F75">
        <v>0</v>
      </c>
      <c r="G75">
        <v>0</v>
      </c>
      <c r="H75">
        <v>0</v>
      </c>
      <c r="I75">
        <v>0</v>
      </c>
    </row>
    <row r="76" spans="1:9">
      <c r="A76">
        <v>54</v>
      </c>
      <c r="B76" t="s">
        <v>43</v>
      </c>
      <c r="D76">
        <v>0</v>
      </c>
      <c r="E76">
        <v>0</v>
      </c>
      <c r="F76">
        <v>0</v>
      </c>
      <c r="G76">
        <v>0</v>
      </c>
      <c r="H76">
        <v>0</v>
      </c>
      <c r="I76">
        <v>0</v>
      </c>
    </row>
    <row r="77" spans="1:9">
      <c r="A77">
        <v>55</v>
      </c>
      <c r="B77" t="s">
        <v>44</v>
      </c>
      <c r="D77">
        <v>0</v>
      </c>
      <c r="E77">
        <v>0</v>
      </c>
      <c r="F77">
        <v>0</v>
      </c>
      <c r="G77">
        <v>0</v>
      </c>
      <c r="H77">
        <v>0</v>
      </c>
      <c r="I77">
        <v>0</v>
      </c>
    </row>
    <row r="78" spans="1:9">
      <c r="A78">
        <v>56</v>
      </c>
      <c r="B78" t="s">
        <v>77</v>
      </c>
      <c r="D78">
        <v>1</v>
      </c>
      <c r="E78">
        <v>1</v>
      </c>
      <c r="F78">
        <v>1</v>
      </c>
      <c r="G78">
        <v>1</v>
      </c>
      <c r="H78">
        <v>1</v>
      </c>
      <c r="I78">
        <v>1</v>
      </c>
    </row>
    <row r="79" spans="1:9">
      <c r="A79">
        <v>57</v>
      </c>
      <c r="B79" t="s">
        <v>86</v>
      </c>
      <c r="D79">
        <v>0</v>
      </c>
      <c r="E79">
        <v>0</v>
      </c>
      <c r="F79">
        <v>0</v>
      </c>
      <c r="G79">
        <v>0</v>
      </c>
      <c r="H79">
        <v>0</v>
      </c>
      <c r="I79">
        <v>0</v>
      </c>
    </row>
    <row r="80" spans="1:9">
      <c r="A80">
        <v>58</v>
      </c>
      <c r="B80" t="s">
        <v>45</v>
      </c>
      <c r="D80">
        <v>0</v>
      </c>
      <c r="E80">
        <v>0</v>
      </c>
      <c r="F80">
        <v>0</v>
      </c>
      <c r="G80">
        <v>0</v>
      </c>
      <c r="H80">
        <v>0</v>
      </c>
      <c r="I80">
        <v>0</v>
      </c>
    </row>
    <row r="81" spans="1:9">
      <c r="A81">
        <v>59</v>
      </c>
      <c r="B81" t="s">
        <v>155</v>
      </c>
      <c r="D81">
        <v>0</v>
      </c>
      <c r="E81">
        <v>0</v>
      </c>
      <c r="F81">
        <v>0</v>
      </c>
      <c r="G81">
        <v>0</v>
      </c>
      <c r="H81">
        <v>0</v>
      </c>
      <c r="I81">
        <v>0</v>
      </c>
    </row>
    <row r="82" spans="1:9">
      <c r="A82">
        <v>60</v>
      </c>
      <c r="B82" t="s">
        <v>161</v>
      </c>
      <c r="D82">
        <v>0</v>
      </c>
      <c r="E82">
        <v>0</v>
      </c>
      <c r="F82">
        <v>0</v>
      </c>
      <c r="G82">
        <v>0</v>
      </c>
      <c r="H82">
        <v>0</v>
      </c>
      <c r="I82">
        <v>0</v>
      </c>
    </row>
    <row r="83" spans="1:9">
      <c r="A83">
        <v>61</v>
      </c>
      <c r="B83" t="s">
        <v>46</v>
      </c>
      <c r="D83">
        <v>0</v>
      </c>
      <c r="E83">
        <v>0</v>
      </c>
      <c r="F83">
        <v>0</v>
      </c>
      <c r="G83">
        <v>0</v>
      </c>
      <c r="H83">
        <v>0</v>
      </c>
      <c r="I83">
        <v>0</v>
      </c>
    </row>
    <row r="84" spans="1:9">
      <c r="A84">
        <v>62</v>
      </c>
      <c r="B84" t="s">
        <v>156</v>
      </c>
      <c r="D84">
        <v>0</v>
      </c>
      <c r="E84">
        <v>0</v>
      </c>
      <c r="F84">
        <v>0</v>
      </c>
      <c r="G84">
        <v>0</v>
      </c>
      <c r="H84">
        <v>0</v>
      </c>
      <c r="I84">
        <v>0</v>
      </c>
    </row>
    <row r="85" spans="1:9">
      <c r="A85">
        <v>63</v>
      </c>
      <c r="B85" t="s">
        <v>74</v>
      </c>
      <c r="D85">
        <v>0</v>
      </c>
      <c r="E85">
        <v>0</v>
      </c>
      <c r="F85">
        <v>0</v>
      </c>
      <c r="G85">
        <v>0</v>
      </c>
      <c r="H85">
        <v>0</v>
      </c>
      <c r="I85">
        <v>0</v>
      </c>
    </row>
    <row r="86" spans="1:9">
      <c r="A86">
        <v>64</v>
      </c>
      <c r="B86" t="s">
        <v>78</v>
      </c>
      <c r="D86">
        <v>0</v>
      </c>
      <c r="E86">
        <v>0</v>
      </c>
      <c r="F86">
        <v>0</v>
      </c>
      <c r="G86">
        <v>0</v>
      </c>
      <c r="H86">
        <v>0</v>
      </c>
      <c r="I86">
        <v>0</v>
      </c>
    </row>
    <row r="87" spans="1:9">
      <c r="A87">
        <v>65</v>
      </c>
      <c r="B87" t="s">
        <v>162</v>
      </c>
      <c r="D87">
        <v>0</v>
      </c>
      <c r="E87">
        <v>0</v>
      </c>
      <c r="F87">
        <v>0</v>
      </c>
      <c r="G87">
        <v>0</v>
      </c>
      <c r="H87">
        <v>0</v>
      </c>
      <c r="I87">
        <v>0</v>
      </c>
    </row>
    <row r="88" spans="1:9">
      <c r="A88">
        <v>66</v>
      </c>
      <c r="B88" t="s">
        <v>47</v>
      </c>
      <c r="D88">
        <v>1</v>
      </c>
      <c r="E88">
        <v>1</v>
      </c>
      <c r="F88">
        <v>1</v>
      </c>
      <c r="G88">
        <v>1</v>
      </c>
      <c r="H88">
        <v>1</v>
      </c>
      <c r="I88">
        <v>1</v>
      </c>
    </row>
    <row r="89" spans="1:9">
      <c r="A89">
        <v>67</v>
      </c>
      <c r="B89" t="s">
        <v>48</v>
      </c>
      <c r="D89">
        <v>0</v>
      </c>
      <c r="E89">
        <v>0</v>
      </c>
      <c r="F89">
        <v>0</v>
      </c>
      <c r="G89">
        <v>0</v>
      </c>
      <c r="H89">
        <v>0</v>
      </c>
      <c r="I89">
        <v>0</v>
      </c>
    </row>
    <row r="90" spans="1:9">
      <c r="A90">
        <v>68</v>
      </c>
      <c r="B90" t="s">
        <v>133</v>
      </c>
      <c r="D90">
        <v>0</v>
      </c>
      <c r="E90">
        <v>0</v>
      </c>
      <c r="F90">
        <v>0</v>
      </c>
      <c r="G90">
        <v>0</v>
      </c>
      <c r="H90">
        <v>0</v>
      </c>
      <c r="I90">
        <v>0</v>
      </c>
    </row>
    <row r="91" spans="1:9">
      <c r="A91">
        <v>69</v>
      </c>
      <c r="B91" t="s">
        <v>157</v>
      </c>
      <c r="D91">
        <v>0</v>
      </c>
      <c r="E91">
        <v>0</v>
      </c>
      <c r="F91">
        <v>0</v>
      </c>
      <c r="G91">
        <v>0</v>
      </c>
      <c r="H91">
        <v>0</v>
      </c>
      <c r="I91">
        <v>0</v>
      </c>
    </row>
    <row r="92" spans="1:9">
      <c r="A92">
        <v>70</v>
      </c>
      <c r="B92" t="s">
        <v>96</v>
      </c>
      <c r="D92">
        <v>0</v>
      </c>
      <c r="E92">
        <v>0</v>
      </c>
      <c r="F92">
        <v>0</v>
      </c>
      <c r="G92">
        <v>0</v>
      </c>
      <c r="H92">
        <v>0</v>
      </c>
      <c r="I92">
        <v>0</v>
      </c>
    </row>
    <row r="93" spans="1:9">
      <c r="A93">
        <v>71</v>
      </c>
      <c r="B93" t="s">
        <v>123</v>
      </c>
      <c r="D93">
        <v>0</v>
      </c>
      <c r="E93">
        <v>0</v>
      </c>
      <c r="F93">
        <v>0</v>
      </c>
      <c r="G93">
        <v>0</v>
      </c>
      <c r="H93">
        <v>0</v>
      </c>
      <c r="I93">
        <v>0</v>
      </c>
    </row>
    <row r="94" spans="1:9">
      <c r="A94">
        <v>72</v>
      </c>
      <c r="B94" t="s">
        <v>49</v>
      </c>
      <c r="D94">
        <v>0</v>
      </c>
      <c r="E94">
        <v>0</v>
      </c>
      <c r="F94">
        <v>0</v>
      </c>
      <c r="G94">
        <v>0</v>
      </c>
      <c r="H94">
        <v>0</v>
      </c>
      <c r="I94">
        <v>0</v>
      </c>
    </row>
    <row r="95" spans="1:9">
      <c r="A95">
        <v>73</v>
      </c>
      <c r="B95" t="s">
        <v>163</v>
      </c>
      <c r="D95">
        <v>0</v>
      </c>
      <c r="E95">
        <v>0</v>
      </c>
      <c r="F95">
        <v>0</v>
      </c>
      <c r="G95">
        <v>0</v>
      </c>
      <c r="H95">
        <v>0</v>
      </c>
      <c r="I95">
        <v>0</v>
      </c>
    </row>
    <row r="96" spans="1:9">
      <c r="A96">
        <v>74</v>
      </c>
      <c r="B96" t="s">
        <v>50</v>
      </c>
      <c r="D96">
        <v>0</v>
      </c>
      <c r="E96">
        <v>0</v>
      </c>
      <c r="F96">
        <v>0</v>
      </c>
      <c r="G96">
        <v>0</v>
      </c>
      <c r="H96">
        <v>0</v>
      </c>
      <c r="I96">
        <v>0</v>
      </c>
    </row>
    <row r="97" spans="1:9">
      <c r="A97">
        <v>75</v>
      </c>
      <c r="B97" t="s">
        <v>97</v>
      </c>
      <c r="D97">
        <v>0</v>
      </c>
      <c r="E97">
        <v>0</v>
      </c>
      <c r="F97">
        <v>0</v>
      </c>
      <c r="G97">
        <v>0</v>
      </c>
      <c r="H97">
        <v>0</v>
      </c>
      <c r="I97">
        <v>0</v>
      </c>
    </row>
    <row r="98" spans="1:9">
      <c r="A98">
        <v>76</v>
      </c>
      <c r="B98" t="s">
        <v>134</v>
      </c>
      <c r="D98">
        <v>0</v>
      </c>
      <c r="E98">
        <v>0</v>
      </c>
      <c r="F98">
        <v>0</v>
      </c>
      <c r="G98">
        <v>0</v>
      </c>
      <c r="H98">
        <v>0</v>
      </c>
      <c r="I98">
        <v>0</v>
      </c>
    </row>
    <row r="99" spans="1:9">
      <c r="A99">
        <v>77</v>
      </c>
      <c r="B99" t="s">
        <v>51</v>
      </c>
      <c r="D99">
        <v>0</v>
      </c>
      <c r="E99">
        <v>0</v>
      </c>
      <c r="F99">
        <v>0</v>
      </c>
      <c r="G99">
        <v>0</v>
      </c>
      <c r="H99">
        <v>0</v>
      </c>
      <c r="I99">
        <v>0</v>
      </c>
    </row>
    <row r="100" spans="1:9">
      <c r="A100">
        <v>78</v>
      </c>
      <c r="B100" t="s">
        <v>52</v>
      </c>
      <c r="D100">
        <v>0</v>
      </c>
      <c r="E100">
        <v>0</v>
      </c>
      <c r="F100">
        <v>0</v>
      </c>
      <c r="G100">
        <v>0</v>
      </c>
      <c r="H100">
        <v>0</v>
      </c>
      <c r="I100">
        <v>0</v>
      </c>
    </row>
    <row r="101" spans="1:9">
      <c r="A101">
        <v>79</v>
      </c>
      <c r="B101" t="s">
        <v>158</v>
      </c>
      <c r="D101">
        <v>0</v>
      </c>
      <c r="E101">
        <v>0</v>
      </c>
      <c r="F101">
        <v>0</v>
      </c>
      <c r="G101">
        <v>0</v>
      </c>
      <c r="H101">
        <v>0</v>
      </c>
      <c r="I101">
        <v>0</v>
      </c>
    </row>
    <row r="102" spans="1:9">
      <c r="A102">
        <v>80</v>
      </c>
      <c r="B102" t="s">
        <v>135</v>
      </c>
      <c r="D102">
        <v>0</v>
      </c>
      <c r="E102">
        <v>0</v>
      </c>
      <c r="F102">
        <v>0</v>
      </c>
      <c r="G102">
        <v>0</v>
      </c>
      <c r="H102">
        <v>0</v>
      </c>
      <c r="I102">
        <v>0</v>
      </c>
    </row>
    <row r="103" spans="1:9">
      <c r="A103">
        <v>81</v>
      </c>
      <c r="B103" t="s">
        <v>124</v>
      </c>
      <c r="D103">
        <v>0</v>
      </c>
      <c r="E103">
        <v>0</v>
      </c>
      <c r="F103">
        <v>0</v>
      </c>
      <c r="G103">
        <v>0</v>
      </c>
      <c r="H103">
        <v>0</v>
      </c>
      <c r="I103">
        <v>0</v>
      </c>
    </row>
    <row r="104" spans="1:9">
      <c r="A104">
        <v>82</v>
      </c>
      <c r="B104" t="s">
        <v>115</v>
      </c>
      <c r="D104">
        <v>0</v>
      </c>
      <c r="E104">
        <v>0</v>
      </c>
      <c r="F104">
        <v>0</v>
      </c>
      <c r="G104">
        <v>0</v>
      </c>
      <c r="H104">
        <v>0</v>
      </c>
      <c r="I104">
        <v>0</v>
      </c>
    </row>
    <row r="105" spans="1:9">
      <c r="A105">
        <v>83</v>
      </c>
      <c r="B105" t="s">
        <v>79</v>
      </c>
      <c r="D105">
        <v>0</v>
      </c>
      <c r="E105">
        <v>0</v>
      </c>
      <c r="F105">
        <v>0</v>
      </c>
      <c r="G105">
        <v>0</v>
      </c>
      <c r="H105">
        <v>0</v>
      </c>
      <c r="I105">
        <v>0</v>
      </c>
    </row>
    <row r="106" spans="1:9">
      <c r="A106">
        <v>84</v>
      </c>
      <c r="B106" t="s">
        <v>150</v>
      </c>
      <c r="D106">
        <v>0</v>
      </c>
      <c r="E106">
        <v>0</v>
      </c>
      <c r="F106">
        <v>0</v>
      </c>
      <c r="G106">
        <v>0</v>
      </c>
      <c r="H106">
        <v>0</v>
      </c>
      <c r="I106">
        <v>0</v>
      </c>
    </row>
    <row r="107" spans="1:9">
      <c r="A107">
        <v>85</v>
      </c>
      <c r="B107" t="s">
        <v>116</v>
      </c>
      <c r="D107">
        <v>0</v>
      </c>
      <c r="E107">
        <v>0</v>
      </c>
      <c r="F107">
        <v>0</v>
      </c>
      <c r="G107">
        <v>0</v>
      </c>
      <c r="H107">
        <v>0</v>
      </c>
      <c r="I107">
        <v>0</v>
      </c>
    </row>
    <row r="108" spans="1:9">
      <c r="A108">
        <v>86</v>
      </c>
      <c r="B108" t="s">
        <v>53</v>
      </c>
      <c r="D108">
        <v>0</v>
      </c>
      <c r="E108">
        <v>0</v>
      </c>
      <c r="F108">
        <v>0</v>
      </c>
      <c r="G108">
        <v>0</v>
      </c>
      <c r="H108">
        <v>0</v>
      </c>
      <c r="I108">
        <v>0</v>
      </c>
    </row>
    <row r="109" spans="1:9">
      <c r="A109">
        <v>87</v>
      </c>
      <c r="B109" t="s">
        <v>175</v>
      </c>
      <c r="D109">
        <v>0</v>
      </c>
      <c r="E109">
        <v>0</v>
      </c>
      <c r="F109">
        <v>0</v>
      </c>
      <c r="G109">
        <v>0</v>
      </c>
      <c r="H109">
        <v>0</v>
      </c>
      <c r="I109">
        <v>0</v>
      </c>
    </row>
    <row r="110" spans="1:9">
      <c r="A110">
        <v>88</v>
      </c>
      <c r="B110" t="s">
        <v>125</v>
      </c>
      <c r="D110">
        <v>0</v>
      </c>
      <c r="E110">
        <v>0</v>
      </c>
      <c r="F110">
        <v>0</v>
      </c>
      <c r="G110">
        <v>0</v>
      </c>
      <c r="H110">
        <v>0</v>
      </c>
      <c r="I110">
        <v>0</v>
      </c>
    </row>
    <row r="111" spans="1:9">
      <c r="A111">
        <v>89</v>
      </c>
      <c r="B111" t="s">
        <v>54</v>
      </c>
      <c r="D111">
        <v>0</v>
      </c>
      <c r="E111">
        <v>0</v>
      </c>
      <c r="F111">
        <v>0</v>
      </c>
      <c r="G111">
        <v>0</v>
      </c>
      <c r="H111">
        <v>0</v>
      </c>
      <c r="I111">
        <v>0</v>
      </c>
    </row>
    <row r="112" spans="1:9">
      <c r="A112">
        <v>90</v>
      </c>
      <c r="B112" t="s">
        <v>136</v>
      </c>
      <c r="D112">
        <v>0</v>
      </c>
      <c r="E112">
        <v>0</v>
      </c>
      <c r="F112">
        <v>0</v>
      </c>
      <c r="G112">
        <v>0</v>
      </c>
      <c r="H112">
        <v>0</v>
      </c>
      <c r="I112">
        <v>0</v>
      </c>
    </row>
    <row r="113" spans="1:9">
      <c r="A113">
        <v>91</v>
      </c>
      <c r="B113" t="s">
        <v>111</v>
      </c>
      <c r="D113">
        <v>0</v>
      </c>
      <c r="E113">
        <v>0</v>
      </c>
      <c r="F113">
        <v>0</v>
      </c>
      <c r="G113">
        <v>0</v>
      </c>
      <c r="H113">
        <v>0</v>
      </c>
      <c r="I113">
        <v>0</v>
      </c>
    </row>
    <row r="114" spans="1:9">
      <c r="A114">
        <v>92</v>
      </c>
      <c r="B114" t="s">
        <v>164</v>
      </c>
      <c r="D114">
        <v>0</v>
      </c>
      <c r="E114">
        <v>0</v>
      </c>
      <c r="F114">
        <v>0</v>
      </c>
      <c r="G114">
        <v>0</v>
      </c>
      <c r="H114">
        <v>0</v>
      </c>
      <c r="I114">
        <v>0</v>
      </c>
    </row>
    <row r="115" spans="1:9">
      <c r="A115">
        <v>93</v>
      </c>
      <c r="B115" t="s">
        <v>98</v>
      </c>
      <c r="D115">
        <v>0</v>
      </c>
      <c r="E115">
        <v>0</v>
      </c>
      <c r="F115">
        <v>0</v>
      </c>
      <c r="G115">
        <v>0</v>
      </c>
      <c r="H115">
        <v>0</v>
      </c>
      <c r="I115">
        <v>0</v>
      </c>
    </row>
    <row r="116" spans="1:9">
      <c r="A116">
        <v>94</v>
      </c>
      <c r="B116" t="s">
        <v>108</v>
      </c>
      <c r="D116">
        <v>0</v>
      </c>
      <c r="E116">
        <v>0</v>
      </c>
      <c r="F116">
        <v>0</v>
      </c>
      <c r="G116">
        <v>0</v>
      </c>
      <c r="H116">
        <v>0</v>
      </c>
      <c r="I116">
        <v>0</v>
      </c>
    </row>
    <row r="117" spans="1:9">
      <c r="A117">
        <v>95</v>
      </c>
      <c r="B117" t="s">
        <v>55</v>
      </c>
      <c r="D117">
        <v>0</v>
      </c>
      <c r="E117">
        <v>0</v>
      </c>
      <c r="F117">
        <v>0</v>
      </c>
      <c r="G117">
        <v>0</v>
      </c>
      <c r="H117">
        <v>0</v>
      </c>
      <c r="I117">
        <v>0</v>
      </c>
    </row>
    <row r="118" spans="1:9">
      <c r="A118">
        <v>96</v>
      </c>
      <c r="B118" t="s">
        <v>172</v>
      </c>
      <c r="D118">
        <v>0</v>
      </c>
      <c r="E118">
        <v>0</v>
      </c>
      <c r="F118">
        <v>0</v>
      </c>
      <c r="G118">
        <v>0</v>
      </c>
      <c r="H118">
        <v>0</v>
      </c>
      <c r="I118">
        <v>0</v>
      </c>
    </row>
    <row r="119" spans="1:9">
      <c r="A119">
        <v>97</v>
      </c>
      <c r="B119" t="s">
        <v>56</v>
      </c>
      <c r="D119">
        <v>1</v>
      </c>
      <c r="E119">
        <v>1</v>
      </c>
      <c r="F119">
        <v>1</v>
      </c>
      <c r="G119">
        <v>1</v>
      </c>
      <c r="H119">
        <v>1</v>
      </c>
      <c r="I119">
        <v>1</v>
      </c>
    </row>
    <row r="120" spans="1:9">
      <c r="A120">
        <v>98</v>
      </c>
      <c r="B120" t="s">
        <v>80</v>
      </c>
      <c r="D120">
        <v>1</v>
      </c>
      <c r="E120">
        <v>1</v>
      </c>
      <c r="F120">
        <v>1</v>
      </c>
      <c r="G120">
        <v>1</v>
      </c>
      <c r="H120">
        <v>1</v>
      </c>
      <c r="I120">
        <v>1</v>
      </c>
    </row>
    <row r="121" spans="1:9">
      <c r="A121">
        <v>99</v>
      </c>
      <c r="B121" t="s">
        <v>57</v>
      </c>
      <c r="D121">
        <v>0</v>
      </c>
      <c r="E121">
        <v>0</v>
      </c>
      <c r="F121">
        <v>0</v>
      </c>
      <c r="G121">
        <v>0</v>
      </c>
      <c r="H121">
        <v>0</v>
      </c>
      <c r="I121">
        <v>0</v>
      </c>
    </row>
    <row r="122" spans="1:9">
      <c r="A122">
        <v>100</v>
      </c>
      <c r="B122" t="s">
        <v>173</v>
      </c>
      <c r="D122">
        <v>0</v>
      </c>
      <c r="E122">
        <v>0</v>
      </c>
      <c r="F122">
        <v>0</v>
      </c>
      <c r="G122">
        <v>0</v>
      </c>
      <c r="H122">
        <v>0</v>
      </c>
      <c r="I122">
        <v>0</v>
      </c>
    </row>
    <row r="123" spans="1:9">
      <c r="A123">
        <v>101</v>
      </c>
      <c r="B123" t="s">
        <v>58</v>
      </c>
      <c r="D123">
        <v>1</v>
      </c>
      <c r="E123">
        <v>1</v>
      </c>
      <c r="F123">
        <v>1</v>
      </c>
      <c r="G123">
        <v>1</v>
      </c>
      <c r="H123">
        <v>1</v>
      </c>
      <c r="I123">
        <v>1</v>
      </c>
    </row>
    <row r="124" spans="1:9">
      <c r="A124">
        <v>102</v>
      </c>
      <c r="B124" t="s">
        <v>171</v>
      </c>
      <c r="D124">
        <v>0</v>
      </c>
      <c r="E124">
        <v>0</v>
      </c>
      <c r="F124">
        <v>0</v>
      </c>
      <c r="G124">
        <v>0</v>
      </c>
      <c r="H124">
        <v>0</v>
      </c>
      <c r="I124">
        <v>0</v>
      </c>
    </row>
    <row r="125" spans="1:9">
      <c r="A125">
        <v>103</v>
      </c>
      <c r="B125" t="s">
        <v>137</v>
      </c>
      <c r="D125">
        <v>0</v>
      </c>
      <c r="E125">
        <v>0</v>
      </c>
      <c r="F125">
        <v>0</v>
      </c>
      <c r="G125">
        <v>0</v>
      </c>
      <c r="H125">
        <v>0</v>
      </c>
      <c r="I125">
        <v>0</v>
      </c>
    </row>
    <row r="126" spans="1:9">
      <c r="A126">
        <v>104</v>
      </c>
      <c r="B126" t="s">
        <v>99</v>
      </c>
      <c r="D126">
        <v>0</v>
      </c>
      <c r="E126">
        <v>0</v>
      </c>
      <c r="F126">
        <v>0</v>
      </c>
      <c r="G126">
        <v>0</v>
      </c>
      <c r="H126">
        <v>0</v>
      </c>
      <c r="I126">
        <v>0</v>
      </c>
    </row>
    <row r="127" spans="1:9">
      <c r="A127">
        <v>105</v>
      </c>
      <c r="B127" t="s">
        <v>59</v>
      </c>
      <c r="D127">
        <v>0</v>
      </c>
      <c r="E127">
        <v>0</v>
      </c>
      <c r="F127">
        <v>0</v>
      </c>
      <c r="G127">
        <v>0</v>
      </c>
      <c r="H127">
        <v>0</v>
      </c>
      <c r="I127">
        <v>0</v>
      </c>
    </row>
    <row r="128" spans="1:9">
      <c r="A128">
        <v>106</v>
      </c>
      <c r="B128" t="s">
        <v>60</v>
      </c>
      <c r="D128">
        <v>0</v>
      </c>
      <c r="E128">
        <v>0</v>
      </c>
      <c r="F128">
        <v>0</v>
      </c>
      <c r="G128">
        <v>0</v>
      </c>
      <c r="H128">
        <v>0</v>
      </c>
      <c r="I128">
        <v>0</v>
      </c>
    </row>
    <row r="129" spans="1:9">
      <c r="A129">
        <v>107</v>
      </c>
      <c r="B129" t="s">
        <v>61</v>
      </c>
      <c r="D129">
        <v>0</v>
      </c>
      <c r="E129">
        <v>0</v>
      </c>
      <c r="F129">
        <v>0</v>
      </c>
      <c r="G129">
        <v>0</v>
      </c>
      <c r="H129">
        <v>0</v>
      </c>
      <c r="I129">
        <v>0</v>
      </c>
    </row>
    <row r="130" spans="1:9">
      <c r="A130">
        <v>108</v>
      </c>
      <c r="B130" t="s">
        <v>62</v>
      </c>
      <c r="D130">
        <v>0</v>
      </c>
      <c r="E130">
        <v>0</v>
      </c>
      <c r="F130">
        <v>0</v>
      </c>
      <c r="G130">
        <v>0</v>
      </c>
      <c r="H130">
        <v>0</v>
      </c>
      <c r="I130">
        <v>0</v>
      </c>
    </row>
    <row r="131" spans="1:9">
      <c r="A131">
        <v>109</v>
      </c>
      <c r="B131" t="s">
        <v>63</v>
      </c>
      <c r="D131">
        <v>0</v>
      </c>
      <c r="E131">
        <v>0</v>
      </c>
      <c r="F131">
        <v>0</v>
      </c>
      <c r="G131">
        <v>0</v>
      </c>
      <c r="H131">
        <v>0</v>
      </c>
      <c r="I131">
        <v>0</v>
      </c>
    </row>
    <row r="132" spans="1:9">
      <c r="A132">
        <v>110</v>
      </c>
      <c r="B132" t="s">
        <v>159</v>
      </c>
      <c r="D132">
        <v>0</v>
      </c>
      <c r="E132">
        <v>0</v>
      </c>
      <c r="F132">
        <v>0</v>
      </c>
      <c r="G132">
        <v>0</v>
      </c>
      <c r="H132">
        <v>0</v>
      </c>
      <c r="I132">
        <v>0</v>
      </c>
    </row>
    <row r="133" spans="1:9">
      <c r="A133">
        <v>11</v>
      </c>
      <c r="B133" t="s">
        <v>87</v>
      </c>
      <c r="D133">
        <v>0</v>
      </c>
      <c r="E133">
        <v>0</v>
      </c>
      <c r="F133">
        <v>0</v>
      </c>
      <c r="G133">
        <v>0</v>
      </c>
      <c r="H133">
        <v>0</v>
      </c>
      <c r="I133">
        <v>0</v>
      </c>
    </row>
    <row r="134" spans="1:9">
      <c r="A134">
        <v>112</v>
      </c>
      <c r="B134" t="s">
        <v>100</v>
      </c>
      <c r="D134">
        <v>0</v>
      </c>
      <c r="E134">
        <v>0</v>
      </c>
      <c r="F134">
        <v>0</v>
      </c>
      <c r="G134">
        <v>0</v>
      </c>
      <c r="H134">
        <v>0</v>
      </c>
      <c r="I134">
        <v>0</v>
      </c>
    </row>
    <row r="135" spans="1:9">
      <c r="A135">
        <v>113</v>
      </c>
      <c r="B135" t="s">
        <v>75</v>
      </c>
      <c r="D135">
        <v>0</v>
      </c>
      <c r="E135">
        <v>0</v>
      </c>
      <c r="F135">
        <v>0</v>
      </c>
      <c r="G135">
        <v>0</v>
      </c>
      <c r="H135">
        <v>0</v>
      </c>
      <c r="I135">
        <v>0</v>
      </c>
    </row>
    <row r="136" spans="1:9">
      <c r="A136">
        <v>114</v>
      </c>
      <c r="B136" t="s">
        <v>126</v>
      </c>
      <c r="D136">
        <v>0</v>
      </c>
      <c r="E136">
        <v>0</v>
      </c>
      <c r="F136">
        <v>0</v>
      </c>
      <c r="G136">
        <v>0</v>
      </c>
      <c r="H136">
        <v>0</v>
      </c>
      <c r="I136">
        <v>0</v>
      </c>
    </row>
    <row r="137" spans="1:9">
      <c r="A137">
        <v>115</v>
      </c>
      <c r="B137" t="s">
        <v>151</v>
      </c>
      <c r="D137">
        <v>0</v>
      </c>
      <c r="E137">
        <v>0</v>
      </c>
      <c r="F137">
        <v>0</v>
      </c>
      <c r="G137">
        <v>0</v>
      </c>
      <c r="H137">
        <v>0</v>
      </c>
      <c r="I137">
        <v>0</v>
      </c>
    </row>
    <row r="138" spans="1:9">
      <c r="A138">
        <v>116</v>
      </c>
      <c r="B138" t="s">
        <v>106</v>
      </c>
      <c r="D138">
        <v>0</v>
      </c>
      <c r="E138">
        <v>0</v>
      </c>
      <c r="F138">
        <v>0</v>
      </c>
      <c r="G138">
        <v>0</v>
      </c>
      <c r="H138">
        <v>0</v>
      </c>
      <c r="I138">
        <v>0</v>
      </c>
    </row>
    <row r="139" spans="1:9">
      <c r="A139">
        <v>117</v>
      </c>
      <c r="B139" t="s">
        <v>138</v>
      </c>
      <c r="D139">
        <v>0</v>
      </c>
      <c r="E139">
        <v>0</v>
      </c>
      <c r="F139">
        <v>0</v>
      </c>
      <c r="G139">
        <v>0</v>
      </c>
      <c r="H139">
        <v>0</v>
      </c>
      <c r="I139">
        <v>0</v>
      </c>
    </row>
    <row r="140" spans="1:9">
      <c r="A140">
        <v>118</v>
      </c>
      <c r="B140" t="s">
        <v>64</v>
      </c>
      <c r="D140">
        <v>0</v>
      </c>
      <c r="E140">
        <v>0</v>
      </c>
      <c r="F140">
        <v>0</v>
      </c>
      <c r="G140">
        <v>0</v>
      </c>
      <c r="H140">
        <v>0</v>
      </c>
      <c r="I140">
        <v>0</v>
      </c>
    </row>
    <row r="141" spans="1:9">
      <c r="A141">
        <v>119</v>
      </c>
      <c r="B141" t="s">
        <v>139</v>
      </c>
      <c r="D141">
        <v>0</v>
      </c>
      <c r="E141">
        <v>0</v>
      </c>
      <c r="F141">
        <v>0</v>
      </c>
      <c r="G141">
        <v>0</v>
      </c>
      <c r="H141">
        <v>0</v>
      </c>
      <c r="I141">
        <v>0</v>
      </c>
    </row>
    <row r="142" spans="1:9">
      <c r="A142">
        <v>120</v>
      </c>
      <c r="B142" t="s">
        <v>127</v>
      </c>
      <c r="D142">
        <v>0</v>
      </c>
      <c r="E142">
        <v>0</v>
      </c>
      <c r="F142">
        <v>0</v>
      </c>
      <c r="G142">
        <v>0</v>
      </c>
      <c r="H142">
        <v>0</v>
      </c>
      <c r="I142">
        <v>0</v>
      </c>
    </row>
    <row r="143" spans="1:9">
      <c r="A143">
        <v>121</v>
      </c>
      <c r="B143" t="s">
        <v>65</v>
      </c>
      <c r="D143">
        <v>0</v>
      </c>
      <c r="E143">
        <v>0</v>
      </c>
      <c r="F143">
        <v>0</v>
      </c>
      <c r="G143">
        <v>0</v>
      </c>
      <c r="H143">
        <v>0</v>
      </c>
      <c r="I143">
        <v>0</v>
      </c>
    </row>
    <row r="144" spans="1:9">
      <c r="A144">
        <v>122</v>
      </c>
      <c r="B144" t="s">
        <v>141</v>
      </c>
      <c r="D144">
        <v>0</v>
      </c>
      <c r="E144">
        <v>0</v>
      </c>
      <c r="F144">
        <v>0</v>
      </c>
      <c r="G144">
        <v>0</v>
      </c>
      <c r="H144">
        <v>0</v>
      </c>
      <c r="I144">
        <v>0</v>
      </c>
    </row>
    <row r="145" spans="1:9">
      <c r="A145">
        <v>123</v>
      </c>
      <c r="B145" t="s">
        <v>165</v>
      </c>
      <c r="D145">
        <v>0</v>
      </c>
      <c r="E145">
        <v>0</v>
      </c>
      <c r="F145">
        <v>0</v>
      </c>
      <c r="G145">
        <v>0</v>
      </c>
      <c r="H145">
        <v>0</v>
      </c>
      <c r="I145">
        <v>0</v>
      </c>
    </row>
    <row r="146" spans="1:9">
      <c r="A146">
        <v>124</v>
      </c>
      <c r="B146" t="s">
        <v>146</v>
      </c>
      <c r="D146">
        <v>0</v>
      </c>
      <c r="E146">
        <v>0</v>
      </c>
      <c r="F146">
        <v>0</v>
      </c>
      <c r="G146">
        <v>0</v>
      </c>
      <c r="H146">
        <v>0</v>
      </c>
      <c r="I146">
        <v>0</v>
      </c>
    </row>
    <row r="147" spans="1:9">
      <c r="A147">
        <v>125</v>
      </c>
      <c r="B147" t="s">
        <v>117</v>
      </c>
      <c r="D147">
        <v>0</v>
      </c>
      <c r="E147">
        <v>0</v>
      </c>
      <c r="F147">
        <v>0</v>
      </c>
      <c r="G147">
        <v>0</v>
      </c>
      <c r="H147">
        <v>0</v>
      </c>
      <c r="I147">
        <v>0</v>
      </c>
    </row>
    <row r="148" spans="1:9">
      <c r="A148">
        <v>126</v>
      </c>
      <c r="B148" t="s">
        <v>1071</v>
      </c>
      <c r="D148">
        <v>0</v>
      </c>
      <c r="E148">
        <v>0</v>
      </c>
      <c r="F148">
        <v>0</v>
      </c>
      <c r="G148">
        <v>0</v>
      </c>
      <c r="H148">
        <v>0</v>
      </c>
      <c r="I148">
        <v>0</v>
      </c>
    </row>
    <row r="149" spans="1:9">
      <c r="A149">
        <v>127</v>
      </c>
      <c r="B149" t="s">
        <v>81</v>
      </c>
      <c r="D149">
        <v>0</v>
      </c>
      <c r="E149">
        <v>0</v>
      </c>
      <c r="F149">
        <v>0</v>
      </c>
      <c r="G149">
        <v>0</v>
      </c>
      <c r="H149">
        <v>0</v>
      </c>
      <c r="I149">
        <v>0</v>
      </c>
    </row>
    <row r="150" spans="1:9">
      <c r="A150">
        <v>128</v>
      </c>
      <c r="B150" t="s">
        <v>152</v>
      </c>
      <c r="D150">
        <v>0</v>
      </c>
      <c r="E150">
        <v>0</v>
      </c>
      <c r="F150">
        <v>0</v>
      </c>
      <c r="G150">
        <v>0</v>
      </c>
      <c r="H150">
        <v>0</v>
      </c>
      <c r="I150">
        <v>0</v>
      </c>
    </row>
    <row r="151" spans="1:9">
      <c r="A151">
        <v>129</v>
      </c>
      <c r="B151" t="s">
        <v>66</v>
      </c>
      <c r="D151">
        <v>0</v>
      </c>
      <c r="E151">
        <v>0</v>
      </c>
      <c r="F151">
        <v>0</v>
      </c>
      <c r="G151">
        <v>0</v>
      </c>
      <c r="H151">
        <v>0</v>
      </c>
      <c r="I151">
        <v>0</v>
      </c>
    </row>
    <row r="152" spans="1:9">
      <c r="A152">
        <v>130</v>
      </c>
      <c r="B152" t="s">
        <v>67</v>
      </c>
      <c r="D152">
        <v>0</v>
      </c>
      <c r="E152">
        <v>0</v>
      </c>
      <c r="F152">
        <v>0</v>
      </c>
      <c r="G152">
        <v>0</v>
      </c>
      <c r="H152">
        <v>0</v>
      </c>
      <c r="I152">
        <v>0</v>
      </c>
    </row>
    <row r="153" spans="1:9">
      <c r="A153">
        <v>131</v>
      </c>
      <c r="B153" t="s">
        <v>147</v>
      </c>
      <c r="D153">
        <v>0</v>
      </c>
      <c r="E153">
        <v>0</v>
      </c>
      <c r="F153">
        <v>0</v>
      </c>
      <c r="G153">
        <v>0</v>
      </c>
      <c r="H153">
        <v>0</v>
      </c>
      <c r="I153">
        <v>0</v>
      </c>
    </row>
    <row r="154" spans="1:9">
      <c r="A154">
        <v>132</v>
      </c>
      <c r="B154" t="s">
        <v>143</v>
      </c>
      <c r="D154">
        <v>0</v>
      </c>
      <c r="E154">
        <v>0</v>
      </c>
      <c r="F154">
        <v>0</v>
      </c>
      <c r="G154">
        <v>0</v>
      </c>
      <c r="H154">
        <v>0</v>
      </c>
      <c r="I154">
        <v>0</v>
      </c>
    </row>
    <row r="155" spans="1:9">
      <c r="A155">
        <v>133</v>
      </c>
      <c r="B155" t="s">
        <v>153</v>
      </c>
      <c r="D155">
        <v>0</v>
      </c>
      <c r="E155">
        <v>0</v>
      </c>
      <c r="F155">
        <v>0</v>
      </c>
      <c r="G155">
        <v>0</v>
      </c>
      <c r="H155">
        <v>0</v>
      </c>
      <c r="I155">
        <v>0</v>
      </c>
    </row>
    <row r="156" spans="1:9">
      <c r="A156">
        <v>134</v>
      </c>
      <c r="B156" t="s">
        <v>68</v>
      </c>
      <c r="D156">
        <v>1</v>
      </c>
      <c r="E156">
        <v>1</v>
      </c>
      <c r="F156">
        <v>1</v>
      </c>
      <c r="G156">
        <v>1</v>
      </c>
      <c r="H156">
        <v>1</v>
      </c>
      <c r="I156">
        <v>1</v>
      </c>
    </row>
    <row r="157" spans="1:9">
      <c r="A157">
        <v>135</v>
      </c>
      <c r="B157" t="s">
        <v>166</v>
      </c>
      <c r="D157">
        <v>0</v>
      </c>
      <c r="E157">
        <v>0</v>
      </c>
      <c r="F157">
        <v>0</v>
      </c>
      <c r="G157">
        <v>0</v>
      </c>
      <c r="H157">
        <v>0</v>
      </c>
      <c r="I157">
        <v>0</v>
      </c>
    </row>
    <row r="158" spans="1:9">
      <c r="A158">
        <v>136</v>
      </c>
      <c r="B158" t="s">
        <v>1069</v>
      </c>
      <c r="D158">
        <v>0</v>
      </c>
      <c r="E158">
        <v>0</v>
      </c>
      <c r="F158">
        <v>0</v>
      </c>
      <c r="G158">
        <v>0</v>
      </c>
      <c r="H158">
        <v>0</v>
      </c>
      <c r="I158">
        <v>0</v>
      </c>
    </row>
    <row r="159" spans="1:9">
      <c r="A159">
        <v>137</v>
      </c>
      <c r="B159" t="s">
        <v>128</v>
      </c>
      <c r="D159">
        <v>0</v>
      </c>
      <c r="E159">
        <v>0</v>
      </c>
      <c r="F159">
        <v>0</v>
      </c>
      <c r="G159">
        <v>0</v>
      </c>
      <c r="H159">
        <v>0</v>
      </c>
      <c r="I159">
        <v>0</v>
      </c>
    </row>
    <row r="160" spans="1:9">
      <c r="A160">
        <v>138</v>
      </c>
      <c r="B160" t="s">
        <v>132</v>
      </c>
      <c r="D160">
        <v>0</v>
      </c>
      <c r="E160">
        <v>0</v>
      </c>
      <c r="F160">
        <v>0</v>
      </c>
      <c r="G160">
        <v>0</v>
      </c>
      <c r="H160">
        <v>0</v>
      </c>
      <c r="I160">
        <v>0</v>
      </c>
    </row>
    <row r="161" spans="1:9">
      <c r="A161">
        <v>139</v>
      </c>
      <c r="B161" t="s">
        <v>82</v>
      </c>
      <c r="D161">
        <v>0</v>
      </c>
      <c r="E161">
        <v>0</v>
      </c>
      <c r="F161">
        <v>0</v>
      </c>
      <c r="G161">
        <v>0</v>
      </c>
      <c r="H161">
        <v>0</v>
      </c>
      <c r="I161">
        <v>0</v>
      </c>
    </row>
    <row r="162" spans="1:9">
      <c r="A162">
        <v>140</v>
      </c>
      <c r="B162" t="s">
        <v>69</v>
      </c>
      <c r="D162">
        <v>0</v>
      </c>
      <c r="E162">
        <v>0</v>
      </c>
      <c r="F162">
        <v>0</v>
      </c>
      <c r="G162">
        <v>0</v>
      </c>
      <c r="H162">
        <v>0</v>
      </c>
      <c r="I162">
        <v>0</v>
      </c>
    </row>
    <row r="163" spans="1:9">
      <c r="A163">
        <v>141</v>
      </c>
      <c r="B163" t="s">
        <v>177</v>
      </c>
      <c r="D163">
        <v>0</v>
      </c>
      <c r="E163">
        <v>0</v>
      </c>
      <c r="F163">
        <v>0</v>
      </c>
      <c r="G163">
        <v>0</v>
      </c>
      <c r="H163">
        <v>0</v>
      </c>
      <c r="I163">
        <v>0</v>
      </c>
    </row>
    <row r="164" spans="1:9">
      <c r="A164">
        <v>142</v>
      </c>
      <c r="B164" t="s">
        <v>174</v>
      </c>
      <c r="D164">
        <v>0</v>
      </c>
      <c r="E164">
        <v>0</v>
      </c>
      <c r="F164">
        <v>0</v>
      </c>
      <c r="G164">
        <v>0</v>
      </c>
      <c r="H164">
        <v>0</v>
      </c>
      <c r="I164">
        <v>0</v>
      </c>
    </row>
    <row r="165" spans="1:9">
      <c r="A165">
        <v>143</v>
      </c>
      <c r="B165" t="s">
        <v>70</v>
      </c>
      <c r="D165">
        <v>0</v>
      </c>
      <c r="E165">
        <v>0</v>
      </c>
      <c r="F165">
        <v>0</v>
      </c>
      <c r="G165">
        <v>0</v>
      </c>
      <c r="H165">
        <v>0</v>
      </c>
      <c r="I165">
        <v>0</v>
      </c>
    </row>
    <row r="166" spans="1:9">
      <c r="A166">
        <v>144</v>
      </c>
      <c r="B166" t="s">
        <v>83</v>
      </c>
      <c r="D166">
        <v>0</v>
      </c>
      <c r="E166">
        <v>0</v>
      </c>
      <c r="F166">
        <v>0</v>
      </c>
      <c r="G166">
        <v>0</v>
      </c>
      <c r="H166">
        <v>0</v>
      </c>
      <c r="I166">
        <v>0</v>
      </c>
    </row>
    <row r="167" spans="1:9">
      <c r="A167">
        <v>145</v>
      </c>
      <c r="B167" t="s">
        <v>84</v>
      </c>
      <c r="D167">
        <v>0</v>
      </c>
      <c r="E167">
        <v>0</v>
      </c>
      <c r="F167">
        <v>0</v>
      </c>
      <c r="G167">
        <v>0</v>
      </c>
      <c r="H167">
        <v>0</v>
      </c>
      <c r="I167">
        <v>0</v>
      </c>
    </row>
    <row r="168" spans="1:9">
      <c r="A168">
        <v>146</v>
      </c>
      <c r="B168" t="s">
        <v>118</v>
      </c>
      <c r="D168">
        <v>0</v>
      </c>
      <c r="E168">
        <v>0</v>
      </c>
      <c r="F168">
        <v>0</v>
      </c>
      <c r="G168">
        <v>0</v>
      </c>
      <c r="H168">
        <v>0</v>
      </c>
      <c r="I168">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S168"/>
  <sheetViews>
    <sheetView workbookViewId="0">
      <pane xSplit="2" ySplit="22" topLeftCell="I60" activePane="bottomRight" state="frozen"/>
      <selection activeCell="J31" sqref="J31"/>
      <selection pane="topRight" activeCell="J31" sqref="J31"/>
      <selection pane="bottomLeft" activeCell="J31" sqref="J31"/>
      <selection pane="bottomRight" activeCell="D148" sqref="D148"/>
    </sheetView>
  </sheetViews>
  <sheetFormatPr baseColWidth="10" defaultColWidth="11.5" defaultRowHeight="14" outlineLevelRow="1" x14ac:dyDescent="0"/>
  <cols>
    <col min="2" max="2" width="19.5" customWidth="1"/>
    <col min="3" max="3" width="6.1640625" customWidth="1"/>
    <col min="12" max="12" width="21.33203125" customWidth="1"/>
    <col min="13" max="13" width="2" customWidth="1"/>
  </cols>
  <sheetData>
    <row r="1" spans="2:19" ht="7.25" customHeight="1"/>
    <row r="2" spans="2:19" ht="34.25" customHeight="1">
      <c r="B2" s="16" t="s">
        <v>16</v>
      </c>
      <c r="C2" s="170" t="s">
        <v>1822</v>
      </c>
      <c r="D2" s="170"/>
      <c r="E2" s="170"/>
      <c r="F2" s="170"/>
      <c r="G2" s="170"/>
      <c r="H2" s="170"/>
      <c r="I2" s="170"/>
      <c r="J2" s="170"/>
      <c r="K2" s="170"/>
      <c r="L2" s="170"/>
      <c r="N2" s="78" t="s">
        <v>2018</v>
      </c>
    </row>
    <row r="3" spans="2:19">
      <c r="B3" s="16" t="s">
        <v>17</v>
      </c>
      <c r="C3" s="171" t="s">
        <v>1855</v>
      </c>
      <c r="D3" s="171"/>
      <c r="E3" s="171"/>
      <c r="F3" s="171"/>
      <c r="G3" s="171"/>
      <c r="H3" s="171"/>
      <c r="I3" s="171"/>
      <c r="J3" s="171"/>
      <c r="K3" s="171"/>
      <c r="L3" s="171"/>
      <c r="N3" s="86" t="s">
        <v>2012</v>
      </c>
      <c r="O3" s="87">
        <v>24</v>
      </c>
      <c r="P3" s="88" t="s">
        <v>2013</v>
      </c>
      <c r="Q3" s="87">
        <v>43</v>
      </c>
      <c r="R3" s="89" t="s">
        <v>2017</v>
      </c>
      <c r="S3" s="90">
        <v>0.56000000000000005</v>
      </c>
    </row>
    <row r="4" spans="2:19" ht="14.5" customHeight="1">
      <c r="B4" s="16" t="s">
        <v>27</v>
      </c>
      <c r="C4" s="173" t="s">
        <v>11</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216</v>
      </c>
      <c r="D5" s="172"/>
      <c r="E5" s="172"/>
      <c r="F5" s="172"/>
      <c r="G5" s="172"/>
      <c r="H5" s="172"/>
      <c r="I5" s="172"/>
      <c r="J5" s="172"/>
      <c r="K5" s="172"/>
      <c r="L5" s="172"/>
      <c r="N5" s="91">
        <v>21</v>
      </c>
      <c r="O5" s="84">
        <v>87.5</v>
      </c>
      <c r="P5" s="91">
        <v>0</v>
      </c>
      <c r="Q5" s="84">
        <v>0</v>
      </c>
      <c r="R5" s="91">
        <v>3</v>
      </c>
      <c r="S5" s="84">
        <v>12.5</v>
      </c>
    </row>
    <row r="6" spans="2:19" ht="95.25" customHeight="1">
      <c r="B6" s="16" t="s">
        <v>1808</v>
      </c>
      <c r="C6" s="172" t="s">
        <v>1873</v>
      </c>
      <c r="D6" s="172"/>
      <c r="E6" s="172"/>
      <c r="F6" s="172"/>
      <c r="G6" s="172"/>
      <c r="H6" s="172"/>
      <c r="I6" s="172"/>
      <c r="J6" s="172"/>
      <c r="K6" s="172"/>
      <c r="L6" s="172"/>
    </row>
    <row r="7" spans="2:19" ht="43.5" customHeight="1" outlineLevel="1">
      <c r="B7" s="6" t="s">
        <v>19</v>
      </c>
      <c r="C7" s="184" t="s">
        <v>1813</v>
      </c>
      <c r="D7" s="135"/>
      <c r="E7" s="135"/>
      <c r="F7" s="135"/>
      <c r="G7" s="135"/>
      <c r="H7" s="135"/>
      <c r="I7" s="135"/>
      <c r="J7" s="135"/>
      <c r="K7" s="135"/>
      <c r="L7" s="135"/>
    </row>
    <row r="8" spans="2:19" outlineLevel="1">
      <c r="B8" s="6" t="s">
        <v>20</v>
      </c>
      <c r="C8" s="131" t="s">
        <v>1814</v>
      </c>
      <c r="D8" s="131"/>
      <c r="E8" s="131"/>
      <c r="F8" s="131"/>
      <c r="G8" s="131"/>
      <c r="H8" s="131"/>
      <c r="I8" s="131"/>
      <c r="J8" s="131"/>
      <c r="K8" s="131"/>
      <c r="L8" s="131"/>
    </row>
    <row r="9" spans="2:19" ht="12" customHeight="1" outlineLevel="1">
      <c r="B9" s="6" t="s">
        <v>29</v>
      </c>
      <c r="C9" s="131" t="s">
        <v>1815</v>
      </c>
      <c r="D9" s="131"/>
      <c r="E9" s="131"/>
      <c r="F9" s="131"/>
      <c r="G9" s="131"/>
      <c r="H9" s="131"/>
      <c r="I9" s="131"/>
      <c r="J9" s="131"/>
      <c r="K9" s="131"/>
      <c r="L9" s="131"/>
    </row>
    <row r="10" spans="2:19" outlineLevel="1">
      <c r="B10" s="6" t="s">
        <v>21</v>
      </c>
      <c r="C10" s="131" t="s">
        <v>226</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ht="11.25" customHeight="1"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85" t="s">
        <v>1812</v>
      </c>
      <c r="D15" s="139"/>
      <c r="E15" s="139"/>
      <c r="F15" s="139"/>
      <c r="G15" s="139"/>
      <c r="H15" s="139"/>
      <c r="I15" s="139"/>
      <c r="J15" s="139"/>
      <c r="K15" s="139"/>
      <c r="L15" s="139"/>
    </row>
    <row r="16" spans="2:19" outlineLevel="1">
      <c r="B16" s="7" t="s">
        <v>25</v>
      </c>
      <c r="C16" s="140" t="s">
        <v>1811</v>
      </c>
      <c r="D16" s="140"/>
      <c r="E16" s="140"/>
      <c r="F16" s="140"/>
      <c r="G16" s="140"/>
      <c r="H16" s="140"/>
      <c r="I16" s="140"/>
      <c r="J16" s="140"/>
      <c r="K16" s="140"/>
      <c r="L16" s="140"/>
    </row>
    <row r="17" spans="1:12" outlineLevel="1">
      <c r="B17" s="7" t="s">
        <v>26</v>
      </c>
      <c r="C17" s="140" t="s">
        <v>1810</v>
      </c>
      <c r="D17" s="140"/>
      <c r="E17" s="140"/>
      <c r="F17" s="140"/>
      <c r="G17" s="140"/>
      <c r="H17" s="140"/>
      <c r="I17" s="140"/>
      <c r="J17" s="140"/>
      <c r="K17" s="140"/>
      <c r="L17" s="140"/>
    </row>
    <row r="18" spans="1:12" outlineLevel="1">
      <c r="B18" s="7" t="s">
        <v>15</v>
      </c>
      <c r="C18" s="142"/>
      <c r="D18" s="142"/>
      <c r="E18" s="142"/>
      <c r="F18" s="142"/>
      <c r="G18" s="142"/>
      <c r="H18" s="142"/>
      <c r="I18" s="142"/>
      <c r="J18" s="142"/>
      <c r="K18" s="142"/>
      <c r="L18" s="142"/>
    </row>
    <row r="19" spans="1:12" outlineLevel="1">
      <c r="B19" s="6" t="s">
        <v>180</v>
      </c>
      <c r="C19" s="135" t="s">
        <v>1848</v>
      </c>
      <c r="D19" s="135"/>
      <c r="E19" s="135"/>
      <c r="F19" s="135"/>
      <c r="G19" s="135"/>
      <c r="H19" s="135"/>
      <c r="I19" s="135"/>
      <c r="J19" s="135"/>
      <c r="K19" s="135"/>
      <c r="L19" s="135"/>
    </row>
    <row r="20" spans="1:12" s="9" customFormat="1" ht="19.25" customHeight="1" thickBot="1"/>
    <row r="21" spans="1:12">
      <c r="A21" s="11" t="s">
        <v>179</v>
      </c>
    </row>
    <row r="22" spans="1:12" s="10" customFormat="1">
      <c r="A22" s="10" t="s">
        <v>182</v>
      </c>
      <c r="B22" s="12" t="s">
        <v>31</v>
      </c>
      <c r="D22" s="10">
        <v>2020</v>
      </c>
    </row>
    <row r="23" spans="1:12">
      <c r="A23" s="8">
        <v>1</v>
      </c>
      <c r="B23" t="s">
        <v>101</v>
      </c>
      <c r="D23">
        <v>0</v>
      </c>
    </row>
    <row r="24" spans="1:12">
      <c r="A24">
        <v>2</v>
      </c>
      <c r="B24" t="s">
        <v>71</v>
      </c>
      <c r="D24">
        <v>0</v>
      </c>
    </row>
    <row r="25" spans="1:12">
      <c r="A25">
        <v>3</v>
      </c>
      <c r="B25" t="s">
        <v>142</v>
      </c>
      <c r="D25">
        <v>0</v>
      </c>
    </row>
    <row r="26" spans="1:12">
      <c r="A26">
        <v>4</v>
      </c>
      <c r="B26" t="s">
        <v>119</v>
      </c>
      <c r="D26">
        <v>0</v>
      </c>
    </row>
    <row r="27" spans="1:12">
      <c r="A27">
        <v>5</v>
      </c>
      <c r="B27" t="s">
        <v>88</v>
      </c>
      <c r="D27">
        <v>0</v>
      </c>
    </row>
    <row r="28" spans="1:12">
      <c r="A28">
        <v>6</v>
      </c>
      <c r="B28" t="s">
        <v>112</v>
      </c>
      <c r="D28">
        <v>0</v>
      </c>
    </row>
    <row r="29" spans="1:12">
      <c r="A29">
        <v>7</v>
      </c>
      <c r="B29" t="s">
        <v>89</v>
      </c>
      <c r="D29">
        <v>0</v>
      </c>
    </row>
    <row r="30" spans="1:12">
      <c r="A30">
        <v>8</v>
      </c>
      <c r="B30" t="s">
        <v>102</v>
      </c>
      <c r="D30">
        <v>0</v>
      </c>
    </row>
    <row r="31" spans="1:12">
      <c r="A31">
        <v>9</v>
      </c>
      <c r="B31" s="8" t="s">
        <v>32</v>
      </c>
      <c r="D31">
        <v>0</v>
      </c>
    </row>
    <row r="32" spans="1:12">
      <c r="A32">
        <v>10</v>
      </c>
      <c r="B32" t="s">
        <v>33</v>
      </c>
      <c r="D32">
        <v>0</v>
      </c>
    </row>
    <row r="33" spans="1:4">
      <c r="A33">
        <v>11</v>
      </c>
      <c r="B33" t="s">
        <v>167</v>
      </c>
    </row>
    <row r="34" spans="1:4">
      <c r="A34">
        <v>12</v>
      </c>
      <c r="B34" t="s">
        <v>103</v>
      </c>
      <c r="D34">
        <v>2</v>
      </c>
    </row>
    <row r="35" spans="1:4">
      <c r="A35">
        <v>13</v>
      </c>
      <c r="B35" t="s">
        <v>109</v>
      </c>
      <c r="D35">
        <v>2</v>
      </c>
    </row>
    <row r="36" spans="1:4">
      <c r="A36">
        <v>14</v>
      </c>
      <c r="B36" t="s">
        <v>72</v>
      </c>
      <c r="D36">
        <v>0</v>
      </c>
    </row>
    <row r="37" spans="1:4">
      <c r="A37">
        <v>15</v>
      </c>
      <c r="B37" t="s">
        <v>154</v>
      </c>
      <c r="D37">
        <v>0</v>
      </c>
    </row>
    <row r="38" spans="1:4">
      <c r="A38">
        <v>16</v>
      </c>
      <c r="B38" t="s">
        <v>140</v>
      </c>
      <c r="D38">
        <v>0</v>
      </c>
    </row>
    <row r="39" spans="1:4">
      <c r="A39">
        <v>17</v>
      </c>
      <c r="B39" t="s">
        <v>113</v>
      </c>
      <c r="D39">
        <v>2</v>
      </c>
    </row>
    <row r="40" spans="1:4">
      <c r="A40">
        <v>18</v>
      </c>
      <c r="B40" t="s">
        <v>110</v>
      </c>
      <c r="D40">
        <v>2</v>
      </c>
    </row>
    <row r="41" spans="1:4">
      <c r="A41">
        <v>19</v>
      </c>
      <c r="B41" t="s">
        <v>129</v>
      </c>
      <c r="D41">
        <v>0</v>
      </c>
    </row>
    <row r="42" spans="1:4">
      <c r="A42">
        <v>20</v>
      </c>
      <c r="B42" t="s">
        <v>90</v>
      </c>
      <c r="D42">
        <v>0</v>
      </c>
    </row>
    <row r="43" spans="1:4">
      <c r="A43">
        <v>21</v>
      </c>
      <c r="B43" t="s">
        <v>120</v>
      </c>
      <c r="D43">
        <v>0</v>
      </c>
    </row>
    <row r="44" spans="1:4">
      <c r="A44">
        <v>22</v>
      </c>
      <c r="B44" t="s">
        <v>104</v>
      </c>
      <c r="D44">
        <v>0</v>
      </c>
    </row>
    <row r="45" spans="1:4">
      <c r="A45">
        <v>23</v>
      </c>
      <c r="B45" t="s">
        <v>34</v>
      </c>
      <c r="D45">
        <v>0</v>
      </c>
    </row>
    <row r="46" spans="1:4">
      <c r="A46">
        <v>24</v>
      </c>
      <c r="B46" t="s">
        <v>148</v>
      </c>
      <c r="D46">
        <v>0</v>
      </c>
    </row>
    <row r="47" spans="1:4">
      <c r="A47">
        <v>25</v>
      </c>
      <c r="B47" t="s">
        <v>35</v>
      </c>
      <c r="D47">
        <v>0</v>
      </c>
    </row>
    <row r="48" spans="1:4">
      <c r="A48">
        <v>26</v>
      </c>
      <c r="B48" t="s">
        <v>73</v>
      </c>
      <c r="D48">
        <v>0</v>
      </c>
    </row>
    <row r="49" spans="1:4">
      <c r="A49">
        <v>27</v>
      </c>
      <c r="B49" t="s">
        <v>91</v>
      </c>
      <c r="D49">
        <v>0</v>
      </c>
    </row>
    <row r="50" spans="1:4">
      <c r="A50">
        <v>28</v>
      </c>
      <c r="B50" t="s">
        <v>130</v>
      </c>
      <c r="D50">
        <v>2</v>
      </c>
    </row>
    <row r="51" spans="1:4">
      <c r="A51">
        <v>29</v>
      </c>
      <c r="B51" t="s">
        <v>149</v>
      </c>
      <c r="D51">
        <v>0</v>
      </c>
    </row>
    <row r="52" spans="1:4">
      <c r="A52">
        <v>30</v>
      </c>
      <c r="B52" t="s">
        <v>121</v>
      </c>
      <c r="D52">
        <v>0</v>
      </c>
    </row>
    <row r="53" spans="1:4">
      <c r="A53">
        <v>31</v>
      </c>
      <c r="B53" t="s">
        <v>114</v>
      </c>
      <c r="D53">
        <v>0</v>
      </c>
    </row>
    <row r="54" spans="1:4">
      <c r="A54">
        <v>32</v>
      </c>
      <c r="B54" t="s">
        <v>105</v>
      </c>
      <c r="D54">
        <v>0</v>
      </c>
    </row>
    <row r="55" spans="1:4">
      <c r="A55">
        <v>33</v>
      </c>
      <c r="B55" t="s">
        <v>170</v>
      </c>
    </row>
    <row r="56" spans="1:4">
      <c r="A56">
        <v>34</v>
      </c>
      <c r="B56" t="s">
        <v>122</v>
      </c>
      <c r="D56">
        <v>0</v>
      </c>
    </row>
    <row r="57" spans="1:4">
      <c r="A57">
        <v>35</v>
      </c>
      <c r="B57" t="s">
        <v>36</v>
      </c>
      <c r="D57">
        <v>0</v>
      </c>
    </row>
    <row r="58" spans="1:4">
      <c r="A58">
        <v>36</v>
      </c>
      <c r="B58" t="s">
        <v>168</v>
      </c>
      <c r="D58">
        <v>0</v>
      </c>
    </row>
    <row r="59" spans="1:4">
      <c r="A59">
        <v>37</v>
      </c>
      <c r="B59" t="s">
        <v>37</v>
      </c>
      <c r="D59">
        <v>0</v>
      </c>
    </row>
    <row r="60" spans="1:4">
      <c r="A60">
        <v>38</v>
      </c>
      <c r="B60" t="s">
        <v>176</v>
      </c>
    </row>
    <row r="61" spans="1:4">
      <c r="A61">
        <v>39</v>
      </c>
      <c r="B61" t="s">
        <v>92</v>
      </c>
      <c r="D61">
        <v>0</v>
      </c>
    </row>
    <row r="62" spans="1:4">
      <c r="A62">
        <v>40</v>
      </c>
      <c r="B62" t="s">
        <v>38</v>
      </c>
      <c r="D62">
        <v>0</v>
      </c>
    </row>
    <row r="63" spans="1:4">
      <c r="A63">
        <v>41</v>
      </c>
      <c r="B63" t="s">
        <v>93</v>
      </c>
      <c r="D63">
        <v>0</v>
      </c>
    </row>
    <row r="64" spans="1:4">
      <c r="A64">
        <v>42</v>
      </c>
      <c r="B64" t="s">
        <v>1068</v>
      </c>
      <c r="D64">
        <v>0</v>
      </c>
    </row>
    <row r="65" spans="1:4">
      <c r="A65">
        <v>43</v>
      </c>
      <c r="B65" t="s">
        <v>169</v>
      </c>
    </row>
    <row r="66" spans="1:4">
      <c r="A66">
        <v>44</v>
      </c>
      <c r="B66" t="s">
        <v>94</v>
      </c>
      <c r="D66">
        <v>0</v>
      </c>
    </row>
    <row r="67" spans="1:4">
      <c r="A67">
        <v>45</v>
      </c>
      <c r="B67" t="s">
        <v>40</v>
      </c>
      <c r="D67">
        <v>0</v>
      </c>
    </row>
    <row r="68" spans="1:4">
      <c r="A68">
        <v>46</v>
      </c>
      <c r="B68" t="s">
        <v>41</v>
      </c>
      <c r="D68">
        <v>0</v>
      </c>
    </row>
    <row r="69" spans="1:4">
      <c r="A69">
        <v>47</v>
      </c>
      <c r="B69" t="s">
        <v>85</v>
      </c>
      <c r="D69">
        <v>0</v>
      </c>
    </row>
    <row r="70" spans="1:4">
      <c r="A70">
        <v>48</v>
      </c>
      <c r="B70" t="s">
        <v>144</v>
      </c>
      <c r="D70">
        <v>0</v>
      </c>
    </row>
    <row r="71" spans="1:4">
      <c r="A71">
        <v>49</v>
      </c>
      <c r="B71" t="s">
        <v>145</v>
      </c>
      <c r="D71">
        <v>0</v>
      </c>
    </row>
    <row r="72" spans="1:4">
      <c r="A72">
        <v>50</v>
      </c>
      <c r="B72" t="s">
        <v>160</v>
      </c>
      <c r="D72">
        <v>0</v>
      </c>
    </row>
    <row r="73" spans="1:4">
      <c r="A73">
        <v>51</v>
      </c>
      <c r="B73" t="s">
        <v>42</v>
      </c>
      <c r="D73">
        <v>0</v>
      </c>
    </row>
    <row r="74" spans="1:4">
      <c r="A74">
        <v>52</v>
      </c>
      <c r="B74" t="s">
        <v>95</v>
      </c>
      <c r="D74">
        <v>0</v>
      </c>
    </row>
    <row r="75" spans="1:4">
      <c r="A75">
        <v>53</v>
      </c>
      <c r="B75" t="s">
        <v>131</v>
      </c>
      <c r="D75">
        <v>0</v>
      </c>
    </row>
    <row r="76" spans="1:4">
      <c r="A76">
        <v>54</v>
      </c>
      <c r="B76" t="s">
        <v>43</v>
      </c>
    </row>
    <row r="77" spans="1:4">
      <c r="A77">
        <v>55</v>
      </c>
      <c r="B77" t="s">
        <v>44</v>
      </c>
      <c r="D77">
        <v>0</v>
      </c>
    </row>
    <row r="78" spans="1:4">
      <c r="A78">
        <v>56</v>
      </c>
      <c r="B78" t="s">
        <v>77</v>
      </c>
      <c r="D78">
        <v>0</v>
      </c>
    </row>
    <row r="79" spans="1:4">
      <c r="A79">
        <v>57</v>
      </c>
      <c r="B79" t="s">
        <v>86</v>
      </c>
      <c r="D79">
        <v>0</v>
      </c>
    </row>
    <row r="80" spans="1:4">
      <c r="A80">
        <v>58</v>
      </c>
      <c r="B80" t="s">
        <v>45</v>
      </c>
      <c r="D80">
        <v>0</v>
      </c>
    </row>
    <row r="81" spans="1:4">
      <c r="A81">
        <v>59</v>
      </c>
      <c r="B81" t="s">
        <v>155</v>
      </c>
      <c r="D81">
        <v>0</v>
      </c>
    </row>
    <row r="82" spans="1:4">
      <c r="A82">
        <v>60</v>
      </c>
      <c r="B82" t="s">
        <v>161</v>
      </c>
      <c r="D82">
        <v>0</v>
      </c>
    </row>
    <row r="83" spans="1:4">
      <c r="A83">
        <v>61</v>
      </c>
      <c r="B83" t="s">
        <v>46</v>
      </c>
      <c r="D83">
        <v>0</v>
      </c>
    </row>
    <row r="84" spans="1:4">
      <c r="A84">
        <v>62</v>
      </c>
      <c r="B84" t="s">
        <v>156</v>
      </c>
      <c r="D84">
        <v>0</v>
      </c>
    </row>
    <row r="85" spans="1:4">
      <c r="A85">
        <v>63</v>
      </c>
      <c r="B85" t="s">
        <v>74</v>
      </c>
      <c r="D85">
        <v>0</v>
      </c>
    </row>
    <row r="86" spans="1:4">
      <c r="A86">
        <v>64</v>
      </c>
      <c r="B86" t="s">
        <v>78</v>
      </c>
      <c r="D86">
        <v>0</v>
      </c>
    </row>
    <row r="87" spans="1:4">
      <c r="A87">
        <v>65</v>
      </c>
      <c r="B87" t="s">
        <v>162</v>
      </c>
      <c r="D87">
        <v>0</v>
      </c>
    </row>
    <row r="88" spans="1:4">
      <c r="A88">
        <v>66</v>
      </c>
      <c r="B88" t="s">
        <v>47</v>
      </c>
      <c r="D88">
        <v>0</v>
      </c>
    </row>
    <row r="89" spans="1:4">
      <c r="A89">
        <v>67</v>
      </c>
      <c r="B89" t="s">
        <v>48</v>
      </c>
      <c r="D89">
        <v>0</v>
      </c>
    </row>
    <row r="90" spans="1:4">
      <c r="A90">
        <v>68</v>
      </c>
      <c r="B90" t="s">
        <v>133</v>
      </c>
      <c r="D90">
        <v>0</v>
      </c>
    </row>
    <row r="91" spans="1:4">
      <c r="A91">
        <v>69</v>
      </c>
      <c r="B91" t="s">
        <v>157</v>
      </c>
      <c r="D91">
        <v>0</v>
      </c>
    </row>
    <row r="92" spans="1:4">
      <c r="A92">
        <v>70</v>
      </c>
      <c r="B92" t="s">
        <v>96</v>
      </c>
      <c r="D92">
        <v>0</v>
      </c>
    </row>
    <row r="93" spans="1:4">
      <c r="A93">
        <v>71</v>
      </c>
      <c r="B93" t="s">
        <v>123</v>
      </c>
      <c r="D93">
        <v>0</v>
      </c>
    </row>
    <row r="94" spans="1:4">
      <c r="A94">
        <v>72</v>
      </c>
      <c r="B94" t="s">
        <v>49</v>
      </c>
      <c r="D94">
        <v>0</v>
      </c>
    </row>
    <row r="95" spans="1:4">
      <c r="A95">
        <v>73</v>
      </c>
      <c r="B95" t="s">
        <v>163</v>
      </c>
      <c r="D95">
        <v>0</v>
      </c>
    </row>
    <row r="96" spans="1:4">
      <c r="A96">
        <v>74</v>
      </c>
      <c r="B96" t="s">
        <v>50</v>
      </c>
      <c r="D96">
        <v>0</v>
      </c>
    </row>
    <row r="97" spans="1:4">
      <c r="A97">
        <v>75</v>
      </c>
      <c r="B97" t="s">
        <v>97</v>
      </c>
      <c r="D97">
        <v>0</v>
      </c>
    </row>
    <row r="98" spans="1:4">
      <c r="A98">
        <v>76</v>
      </c>
      <c r="B98" t="s">
        <v>134</v>
      </c>
      <c r="D98">
        <v>0</v>
      </c>
    </row>
    <row r="99" spans="1:4">
      <c r="A99">
        <v>77</v>
      </c>
      <c r="B99" t="s">
        <v>51</v>
      </c>
      <c r="D99">
        <v>0</v>
      </c>
    </row>
    <row r="100" spans="1:4">
      <c r="A100">
        <v>78</v>
      </c>
      <c r="B100" t="s">
        <v>52</v>
      </c>
      <c r="D100">
        <v>0</v>
      </c>
    </row>
    <row r="101" spans="1:4">
      <c r="A101">
        <v>79</v>
      </c>
      <c r="B101" t="s">
        <v>158</v>
      </c>
      <c r="D101">
        <v>0</v>
      </c>
    </row>
    <row r="102" spans="1:4">
      <c r="A102">
        <v>80</v>
      </c>
      <c r="B102" t="s">
        <v>135</v>
      </c>
      <c r="D102">
        <v>0</v>
      </c>
    </row>
    <row r="103" spans="1:4">
      <c r="A103">
        <v>81</v>
      </c>
      <c r="B103" t="s">
        <v>124</v>
      </c>
      <c r="D103">
        <v>0</v>
      </c>
    </row>
    <row r="104" spans="1:4">
      <c r="A104">
        <v>82</v>
      </c>
      <c r="B104" t="s">
        <v>115</v>
      </c>
      <c r="D104">
        <v>0</v>
      </c>
    </row>
    <row r="105" spans="1:4">
      <c r="A105">
        <v>83</v>
      </c>
      <c r="B105" t="s">
        <v>79</v>
      </c>
      <c r="D105">
        <v>0</v>
      </c>
    </row>
    <row r="106" spans="1:4">
      <c r="A106">
        <v>84</v>
      </c>
      <c r="B106" t="s">
        <v>150</v>
      </c>
      <c r="D106">
        <v>0</v>
      </c>
    </row>
    <row r="107" spans="1:4">
      <c r="A107">
        <v>85</v>
      </c>
      <c r="B107" t="s">
        <v>116</v>
      </c>
      <c r="D107">
        <v>0</v>
      </c>
    </row>
    <row r="108" spans="1:4">
      <c r="A108">
        <v>86</v>
      </c>
      <c r="B108" t="s">
        <v>53</v>
      </c>
      <c r="D108">
        <v>0</v>
      </c>
    </row>
    <row r="109" spans="1:4">
      <c r="A109">
        <v>87</v>
      </c>
      <c r="B109" t="s">
        <v>175</v>
      </c>
    </row>
    <row r="110" spans="1:4">
      <c r="A110">
        <v>88</v>
      </c>
      <c r="B110" t="s">
        <v>125</v>
      </c>
      <c r="D110">
        <v>0</v>
      </c>
    </row>
    <row r="111" spans="1:4">
      <c r="A111">
        <v>89</v>
      </c>
      <c r="B111" t="s">
        <v>54</v>
      </c>
      <c r="D111">
        <v>0</v>
      </c>
    </row>
    <row r="112" spans="1:4">
      <c r="A112">
        <v>90</v>
      </c>
      <c r="B112" t="s">
        <v>136</v>
      </c>
      <c r="D112">
        <v>0</v>
      </c>
    </row>
    <row r="113" spans="1:4">
      <c r="A113">
        <v>91</v>
      </c>
      <c r="B113" t="s">
        <v>111</v>
      </c>
      <c r="D113">
        <v>0</v>
      </c>
    </row>
    <row r="114" spans="1:4">
      <c r="A114">
        <v>92</v>
      </c>
      <c r="B114" t="s">
        <v>164</v>
      </c>
      <c r="D114">
        <v>0</v>
      </c>
    </row>
    <row r="115" spans="1:4">
      <c r="A115">
        <v>93</v>
      </c>
      <c r="B115" t="s">
        <v>98</v>
      </c>
      <c r="D115">
        <v>0</v>
      </c>
    </row>
    <row r="116" spans="1:4">
      <c r="A116">
        <v>94</v>
      </c>
      <c r="B116" t="s">
        <v>108</v>
      </c>
      <c r="D116">
        <v>0</v>
      </c>
    </row>
    <row r="117" spans="1:4">
      <c r="A117">
        <v>95</v>
      </c>
      <c r="B117" t="s">
        <v>55</v>
      </c>
      <c r="D117">
        <v>0</v>
      </c>
    </row>
    <row r="118" spans="1:4">
      <c r="A118">
        <v>96</v>
      </c>
      <c r="B118" t="s">
        <v>172</v>
      </c>
    </row>
    <row r="119" spans="1:4">
      <c r="A119">
        <v>97</v>
      </c>
      <c r="B119" t="s">
        <v>56</v>
      </c>
      <c r="D119">
        <v>0</v>
      </c>
    </row>
    <row r="120" spans="1:4">
      <c r="A120">
        <v>98</v>
      </c>
      <c r="B120" t="s">
        <v>80</v>
      </c>
      <c r="D120">
        <v>0</v>
      </c>
    </row>
    <row r="121" spans="1:4">
      <c r="A121">
        <v>99</v>
      </c>
      <c r="B121" t="s">
        <v>57</v>
      </c>
      <c r="D121">
        <v>0</v>
      </c>
    </row>
    <row r="122" spans="1:4">
      <c r="A122">
        <v>100</v>
      </c>
      <c r="B122" t="s">
        <v>173</v>
      </c>
    </row>
    <row r="123" spans="1:4">
      <c r="A123">
        <v>101</v>
      </c>
      <c r="B123" t="s">
        <v>58</v>
      </c>
      <c r="D123">
        <v>0</v>
      </c>
    </row>
    <row r="124" spans="1:4">
      <c r="A124">
        <v>102</v>
      </c>
      <c r="B124" t="s">
        <v>171</v>
      </c>
    </row>
    <row r="125" spans="1:4">
      <c r="A125">
        <v>103</v>
      </c>
      <c r="B125" t="s">
        <v>137</v>
      </c>
      <c r="D125">
        <v>0</v>
      </c>
    </row>
    <row r="126" spans="1:4">
      <c r="A126">
        <v>104</v>
      </c>
      <c r="B126" t="s">
        <v>99</v>
      </c>
      <c r="D126">
        <v>0</v>
      </c>
    </row>
    <row r="127" spans="1:4">
      <c r="A127">
        <v>105</v>
      </c>
      <c r="B127" t="s">
        <v>59</v>
      </c>
      <c r="D127">
        <v>0</v>
      </c>
    </row>
    <row r="128" spans="1:4">
      <c r="A128">
        <v>106</v>
      </c>
      <c r="B128" t="s">
        <v>60</v>
      </c>
      <c r="D128">
        <v>0</v>
      </c>
    </row>
    <row r="129" spans="1:4">
      <c r="A129">
        <v>107</v>
      </c>
      <c r="B129" t="s">
        <v>61</v>
      </c>
      <c r="D129">
        <v>0</v>
      </c>
    </row>
    <row r="130" spans="1:4">
      <c r="A130">
        <v>108</v>
      </c>
      <c r="B130" t="s">
        <v>62</v>
      </c>
      <c r="D130">
        <v>0</v>
      </c>
    </row>
    <row r="131" spans="1:4">
      <c r="A131">
        <v>109</v>
      </c>
      <c r="B131" t="s">
        <v>63</v>
      </c>
      <c r="D131">
        <v>0</v>
      </c>
    </row>
    <row r="132" spans="1:4">
      <c r="A132">
        <v>110</v>
      </c>
      <c r="B132" t="s">
        <v>159</v>
      </c>
      <c r="D132">
        <v>0</v>
      </c>
    </row>
    <row r="133" spans="1:4">
      <c r="A133">
        <v>11</v>
      </c>
      <c r="B133" t="s">
        <v>87</v>
      </c>
      <c r="D133">
        <v>0</v>
      </c>
    </row>
    <row r="134" spans="1:4">
      <c r="A134">
        <v>112</v>
      </c>
      <c r="B134" t="s">
        <v>100</v>
      </c>
      <c r="D134">
        <v>0</v>
      </c>
    </row>
    <row r="135" spans="1:4">
      <c r="A135">
        <v>113</v>
      </c>
      <c r="B135" t="s">
        <v>75</v>
      </c>
      <c r="D135">
        <v>0</v>
      </c>
    </row>
    <row r="136" spans="1:4">
      <c r="A136">
        <v>114</v>
      </c>
      <c r="B136" t="s">
        <v>126</v>
      </c>
      <c r="D136">
        <v>0</v>
      </c>
    </row>
    <row r="137" spans="1:4">
      <c r="A137">
        <v>115</v>
      </c>
      <c r="B137" t="s">
        <v>151</v>
      </c>
      <c r="D137">
        <v>0</v>
      </c>
    </row>
    <row r="138" spans="1:4">
      <c r="A138">
        <v>116</v>
      </c>
      <c r="B138" t="s">
        <v>106</v>
      </c>
      <c r="D138">
        <v>0</v>
      </c>
    </row>
    <row r="139" spans="1:4">
      <c r="A139">
        <v>117</v>
      </c>
      <c r="B139" t="s">
        <v>138</v>
      </c>
      <c r="D139">
        <v>0</v>
      </c>
    </row>
    <row r="140" spans="1:4">
      <c r="A140">
        <v>118</v>
      </c>
      <c r="B140" t="s">
        <v>64</v>
      </c>
      <c r="D140">
        <v>0</v>
      </c>
    </row>
    <row r="141" spans="1:4">
      <c r="A141">
        <v>119</v>
      </c>
      <c r="B141" t="s">
        <v>139</v>
      </c>
      <c r="D141">
        <v>0</v>
      </c>
    </row>
    <row r="142" spans="1:4">
      <c r="A142">
        <v>120</v>
      </c>
      <c r="B142" t="s">
        <v>127</v>
      </c>
      <c r="D142">
        <v>0</v>
      </c>
    </row>
    <row r="143" spans="1:4">
      <c r="A143">
        <v>121</v>
      </c>
      <c r="B143" t="s">
        <v>65</v>
      </c>
      <c r="D143">
        <v>0</v>
      </c>
    </row>
    <row r="144" spans="1:4">
      <c r="A144">
        <v>122</v>
      </c>
      <c r="B144" t="s">
        <v>141</v>
      </c>
      <c r="D144">
        <v>0</v>
      </c>
    </row>
    <row r="145" spans="1:4">
      <c r="A145">
        <v>123</v>
      </c>
      <c r="B145" t="s">
        <v>165</v>
      </c>
      <c r="D145">
        <v>0</v>
      </c>
    </row>
    <row r="146" spans="1:4">
      <c r="A146">
        <v>124</v>
      </c>
      <c r="B146" t="s">
        <v>146</v>
      </c>
      <c r="D146">
        <v>0</v>
      </c>
    </row>
    <row r="147" spans="1:4">
      <c r="A147">
        <v>125</v>
      </c>
      <c r="B147" t="s">
        <v>117</v>
      </c>
      <c r="D147">
        <v>0</v>
      </c>
    </row>
    <row r="148" spans="1:4">
      <c r="A148">
        <v>126</v>
      </c>
      <c r="B148" t="s">
        <v>1071</v>
      </c>
      <c r="D148">
        <v>0</v>
      </c>
    </row>
    <row r="149" spans="1:4">
      <c r="A149">
        <v>127</v>
      </c>
      <c r="B149" t="s">
        <v>81</v>
      </c>
      <c r="D149">
        <v>0</v>
      </c>
    </row>
    <row r="150" spans="1:4">
      <c r="A150">
        <v>128</v>
      </c>
      <c r="B150" t="s">
        <v>152</v>
      </c>
      <c r="D150">
        <v>0</v>
      </c>
    </row>
    <row r="151" spans="1:4">
      <c r="A151">
        <v>129</v>
      </c>
      <c r="B151" t="s">
        <v>66</v>
      </c>
      <c r="D151">
        <v>0</v>
      </c>
    </row>
    <row r="152" spans="1:4">
      <c r="A152">
        <v>130</v>
      </c>
      <c r="B152" t="s">
        <v>67</v>
      </c>
      <c r="D152">
        <v>0</v>
      </c>
    </row>
    <row r="153" spans="1:4">
      <c r="A153">
        <v>131</v>
      </c>
      <c r="B153" t="s">
        <v>147</v>
      </c>
      <c r="D153">
        <v>0</v>
      </c>
    </row>
    <row r="154" spans="1:4">
      <c r="A154">
        <v>132</v>
      </c>
      <c r="B154" t="s">
        <v>143</v>
      </c>
      <c r="D154">
        <v>0</v>
      </c>
    </row>
    <row r="155" spans="1:4">
      <c r="A155">
        <v>133</v>
      </c>
      <c r="B155" t="s">
        <v>153</v>
      </c>
      <c r="D155">
        <v>0</v>
      </c>
    </row>
    <row r="156" spans="1:4">
      <c r="A156">
        <v>134</v>
      </c>
      <c r="B156" t="s">
        <v>68</v>
      </c>
      <c r="D156">
        <v>0</v>
      </c>
    </row>
    <row r="157" spans="1:4">
      <c r="A157">
        <v>135</v>
      </c>
      <c r="B157" t="s">
        <v>166</v>
      </c>
      <c r="D157">
        <v>0</v>
      </c>
    </row>
    <row r="158" spans="1:4">
      <c r="A158">
        <v>136</v>
      </c>
      <c r="B158" t="s">
        <v>1069</v>
      </c>
      <c r="D158">
        <v>0</v>
      </c>
    </row>
    <row r="159" spans="1:4">
      <c r="A159">
        <v>137</v>
      </c>
      <c r="B159" t="s">
        <v>128</v>
      </c>
      <c r="D159">
        <v>0</v>
      </c>
    </row>
    <row r="160" spans="1:4">
      <c r="A160">
        <v>138</v>
      </c>
      <c r="B160" t="s">
        <v>132</v>
      </c>
      <c r="D160">
        <v>0</v>
      </c>
    </row>
    <row r="161" spans="1:4">
      <c r="A161">
        <v>139</v>
      </c>
      <c r="B161" t="s">
        <v>82</v>
      </c>
      <c r="D161">
        <v>0</v>
      </c>
    </row>
    <row r="162" spans="1:4">
      <c r="A162">
        <v>140</v>
      </c>
      <c r="B162" t="s">
        <v>69</v>
      </c>
      <c r="D162">
        <v>0</v>
      </c>
    </row>
    <row r="163" spans="1:4">
      <c r="A163">
        <v>141</v>
      </c>
      <c r="B163" t="s">
        <v>177</v>
      </c>
      <c r="D163">
        <v>0</v>
      </c>
    </row>
    <row r="164" spans="1:4">
      <c r="A164">
        <v>142</v>
      </c>
      <c r="B164" t="s">
        <v>174</v>
      </c>
      <c r="D164">
        <v>0</v>
      </c>
    </row>
    <row r="165" spans="1:4">
      <c r="A165">
        <v>143</v>
      </c>
      <c r="B165" t="s">
        <v>70</v>
      </c>
      <c r="D165">
        <v>0</v>
      </c>
    </row>
    <row r="166" spans="1:4">
      <c r="A166">
        <v>144</v>
      </c>
      <c r="B166" t="s">
        <v>83</v>
      </c>
      <c r="D166">
        <v>0</v>
      </c>
    </row>
    <row r="167" spans="1:4">
      <c r="A167">
        <v>145</v>
      </c>
      <c r="B167" t="s">
        <v>84</v>
      </c>
      <c r="D167">
        <v>0</v>
      </c>
    </row>
    <row r="168" spans="1:4">
      <c r="A168">
        <v>146</v>
      </c>
      <c r="B168" t="s">
        <v>118</v>
      </c>
      <c r="D168">
        <v>0</v>
      </c>
    </row>
  </sheetData>
  <autoFilter ref="A22:CB22"/>
  <mergeCells count="19">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5:L5"/>
    <mergeCell ref="C6:L6"/>
    <mergeCell ref="C4:G4"/>
    <mergeCell ref="H4:K4"/>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CB168"/>
  <sheetViews>
    <sheetView zoomScale="80" zoomScaleNormal="80" zoomScalePageLayoutView="80" workbookViewId="0">
      <pane xSplit="2" ySplit="22" topLeftCell="C23" activePane="bottomRight" state="frozen"/>
      <selection activeCell="J31" sqref="J31"/>
      <selection pane="topRight" activeCell="J31" sqref="J31"/>
      <selection pane="bottomLeft" activeCell="J31" sqref="J31"/>
      <selection pane="bottomRight" activeCell="D36" sqref="D36"/>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6" t="s">
        <v>16</v>
      </c>
      <c r="C2" s="170" t="s">
        <v>184</v>
      </c>
      <c r="D2" s="170"/>
      <c r="E2" s="170"/>
      <c r="F2" s="170"/>
      <c r="G2" s="170"/>
      <c r="H2" s="170"/>
      <c r="I2" s="170"/>
      <c r="J2" s="170"/>
      <c r="K2" s="170"/>
      <c r="L2" s="170"/>
      <c r="N2" s="78" t="s">
        <v>2018</v>
      </c>
    </row>
    <row r="3" spans="2:19">
      <c r="B3" s="16" t="s">
        <v>17</v>
      </c>
      <c r="C3" s="171" t="s">
        <v>211</v>
      </c>
      <c r="D3" s="171"/>
      <c r="E3" s="171"/>
      <c r="F3" s="171"/>
      <c r="G3" s="171"/>
      <c r="H3" s="171"/>
      <c r="I3" s="171"/>
      <c r="J3" s="171"/>
      <c r="K3" s="171"/>
      <c r="L3" s="171"/>
      <c r="N3" s="86" t="s">
        <v>2012</v>
      </c>
      <c r="O3" s="87">
        <v>24</v>
      </c>
      <c r="P3" s="88" t="s">
        <v>2013</v>
      </c>
      <c r="Q3" s="87">
        <v>43</v>
      </c>
      <c r="R3" s="89" t="s">
        <v>2017</v>
      </c>
      <c r="S3" s="90">
        <v>0.56000000000000005</v>
      </c>
    </row>
    <row r="4" spans="2:19">
      <c r="B4" s="16" t="s">
        <v>27</v>
      </c>
      <c r="C4" s="173" t="s">
        <v>186</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36.75" customHeight="1">
      <c r="B5" s="16" t="s">
        <v>199</v>
      </c>
      <c r="C5" s="172" t="s">
        <v>1875</v>
      </c>
      <c r="D5" s="172"/>
      <c r="E5" s="172"/>
      <c r="F5" s="172"/>
      <c r="G5" s="172"/>
      <c r="H5" s="172"/>
      <c r="I5" s="172"/>
      <c r="J5" s="172"/>
      <c r="K5" s="172"/>
      <c r="L5" s="172"/>
      <c r="N5" s="91">
        <v>14</v>
      </c>
      <c r="O5" s="84">
        <v>58.333333333333336</v>
      </c>
      <c r="P5" s="91">
        <v>4</v>
      </c>
      <c r="Q5" s="84">
        <v>16.666666666666664</v>
      </c>
      <c r="R5" s="91">
        <v>6</v>
      </c>
      <c r="S5" s="84">
        <v>25</v>
      </c>
    </row>
    <row r="6" spans="2:19" ht="78" customHeight="1">
      <c r="B6" s="16" t="s">
        <v>18</v>
      </c>
      <c r="C6" s="172" t="s">
        <v>1876</v>
      </c>
      <c r="D6" s="172"/>
      <c r="E6" s="172"/>
      <c r="F6" s="172"/>
      <c r="G6" s="172"/>
      <c r="H6" s="172"/>
      <c r="I6" s="172"/>
      <c r="J6" s="172"/>
      <c r="K6" s="172"/>
      <c r="L6" s="172"/>
    </row>
    <row r="7" spans="2:19" ht="29" customHeight="1" outlineLevel="1">
      <c r="B7" s="6" t="s">
        <v>19</v>
      </c>
      <c r="C7" s="169" t="s">
        <v>219</v>
      </c>
      <c r="D7" s="131"/>
      <c r="E7" s="131"/>
      <c r="F7" s="131"/>
      <c r="G7" s="131"/>
      <c r="H7" s="131"/>
      <c r="I7" s="131"/>
      <c r="J7" s="131"/>
      <c r="K7" s="131"/>
      <c r="L7" s="131"/>
    </row>
    <row r="8" spans="2:19" outlineLevel="1">
      <c r="B8" s="6" t="s">
        <v>20</v>
      </c>
      <c r="C8" s="131"/>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86" t="s">
        <v>1874</v>
      </c>
      <c r="D14" s="186"/>
      <c r="E14" s="186"/>
      <c r="F14" s="186"/>
      <c r="G14" s="186"/>
      <c r="H14" s="186"/>
      <c r="I14" s="186"/>
      <c r="J14" s="186"/>
      <c r="K14" s="186"/>
      <c r="L14" s="186"/>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7"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D23">
        <v>0</v>
      </c>
    </row>
    <row r="24" spans="1:80">
      <c r="A24">
        <v>2</v>
      </c>
      <c r="B24" t="s">
        <v>71</v>
      </c>
      <c r="D24">
        <v>0</v>
      </c>
    </row>
    <row r="25" spans="1:80">
      <c r="A25">
        <v>3</v>
      </c>
      <c r="B25" t="s">
        <v>142</v>
      </c>
      <c r="D25">
        <v>0</v>
      </c>
    </row>
    <row r="26" spans="1:80">
      <c r="A26">
        <v>4</v>
      </c>
      <c r="B26" t="s">
        <v>119</v>
      </c>
      <c r="D26">
        <v>0</v>
      </c>
    </row>
    <row r="27" spans="1:80">
      <c r="A27">
        <v>5</v>
      </c>
      <c r="B27" t="s">
        <v>88</v>
      </c>
      <c r="D27">
        <v>0</v>
      </c>
    </row>
    <row r="28" spans="1:80">
      <c r="A28">
        <v>6</v>
      </c>
      <c r="B28" t="s">
        <v>112</v>
      </c>
      <c r="D28">
        <v>0</v>
      </c>
    </row>
    <row r="29" spans="1:80">
      <c r="A29">
        <v>7</v>
      </c>
      <c r="B29" t="s">
        <v>89</v>
      </c>
      <c r="D29">
        <v>0</v>
      </c>
    </row>
    <row r="30" spans="1:80">
      <c r="A30">
        <v>8</v>
      </c>
      <c r="B30" t="s">
        <v>102</v>
      </c>
      <c r="D30">
        <v>0</v>
      </c>
    </row>
    <row r="31" spans="1:80">
      <c r="A31">
        <v>9</v>
      </c>
      <c r="B31" s="8" t="s">
        <v>32</v>
      </c>
      <c r="D31">
        <v>0</v>
      </c>
    </row>
    <row r="32" spans="1:80">
      <c r="A32">
        <v>10</v>
      </c>
      <c r="B32" t="s">
        <v>33</v>
      </c>
      <c r="D32">
        <v>1</v>
      </c>
    </row>
    <row r="33" spans="1:4">
      <c r="A33">
        <v>11</v>
      </c>
      <c r="B33" t="s">
        <v>167</v>
      </c>
      <c r="D33">
        <v>0</v>
      </c>
    </row>
    <row r="34" spans="1:4">
      <c r="A34">
        <v>12</v>
      </c>
      <c r="B34" t="s">
        <v>103</v>
      </c>
      <c r="D34">
        <v>0</v>
      </c>
    </row>
    <row r="35" spans="1:4">
      <c r="A35">
        <v>13</v>
      </c>
      <c r="B35" t="s">
        <v>109</v>
      </c>
      <c r="D35">
        <v>0</v>
      </c>
    </row>
    <row r="36" spans="1:4">
      <c r="A36">
        <v>14</v>
      </c>
      <c r="B36" t="s">
        <v>72</v>
      </c>
    </row>
    <row r="37" spans="1:4">
      <c r="A37">
        <v>15</v>
      </c>
      <c r="B37" t="s">
        <v>154</v>
      </c>
    </row>
    <row r="38" spans="1:4">
      <c r="A38">
        <v>16</v>
      </c>
      <c r="B38" t="s">
        <v>140</v>
      </c>
    </row>
    <row r="39" spans="1:4">
      <c r="A39">
        <v>17</v>
      </c>
      <c r="B39" t="s">
        <v>113</v>
      </c>
    </row>
    <row r="40" spans="1:4">
      <c r="A40">
        <v>18</v>
      </c>
      <c r="B40" t="s">
        <v>110</v>
      </c>
    </row>
    <row r="41" spans="1:4">
      <c r="A41">
        <v>19</v>
      </c>
      <c r="B41" t="s">
        <v>129</v>
      </c>
    </row>
    <row r="42" spans="1:4">
      <c r="A42">
        <v>20</v>
      </c>
      <c r="B42" t="s">
        <v>90</v>
      </c>
    </row>
    <row r="43" spans="1:4">
      <c r="A43">
        <v>21</v>
      </c>
      <c r="B43" t="s">
        <v>120</v>
      </c>
    </row>
    <row r="44" spans="1:4">
      <c r="A44">
        <v>22</v>
      </c>
      <c r="B44" t="s">
        <v>104</v>
      </c>
    </row>
    <row r="45" spans="1:4">
      <c r="A45">
        <v>23</v>
      </c>
      <c r="B45" t="s">
        <v>34</v>
      </c>
    </row>
    <row r="46" spans="1:4">
      <c r="A46">
        <v>24</v>
      </c>
      <c r="B46" t="s">
        <v>148</v>
      </c>
    </row>
    <row r="47" spans="1:4">
      <c r="A47">
        <v>25</v>
      </c>
      <c r="B47" t="s">
        <v>35</v>
      </c>
    </row>
    <row r="48" spans="1:4">
      <c r="A48">
        <v>26</v>
      </c>
      <c r="B48" t="s">
        <v>73</v>
      </c>
    </row>
    <row r="49" spans="1:2">
      <c r="A49">
        <v>27</v>
      </c>
      <c r="B49" t="s">
        <v>91</v>
      </c>
    </row>
    <row r="50" spans="1:2">
      <c r="A50">
        <v>28</v>
      </c>
      <c r="B50" t="s">
        <v>130</v>
      </c>
    </row>
    <row r="51" spans="1:2">
      <c r="A51">
        <v>29</v>
      </c>
      <c r="B51" t="s">
        <v>149</v>
      </c>
    </row>
    <row r="52" spans="1:2">
      <c r="A52">
        <v>30</v>
      </c>
      <c r="B52" t="s">
        <v>121</v>
      </c>
    </row>
    <row r="53" spans="1:2">
      <c r="A53">
        <v>31</v>
      </c>
      <c r="B53" t="s">
        <v>114</v>
      </c>
    </row>
    <row r="54" spans="1:2">
      <c r="A54">
        <v>32</v>
      </c>
      <c r="B54" t="s">
        <v>105</v>
      </c>
    </row>
    <row r="55" spans="1:2">
      <c r="A55">
        <v>33</v>
      </c>
      <c r="B55" t="s">
        <v>170</v>
      </c>
    </row>
    <row r="56" spans="1:2">
      <c r="A56">
        <v>34</v>
      </c>
      <c r="B56" t="s">
        <v>122</v>
      </c>
    </row>
    <row r="57" spans="1:2">
      <c r="A57">
        <v>35</v>
      </c>
      <c r="B57" t="s">
        <v>36</v>
      </c>
    </row>
    <row r="58" spans="1:2">
      <c r="A58">
        <v>36</v>
      </c>
      <c r="B58" t="s">
        <v>168</v>
      </c>
    </row>
    <row r="59" spans="1:2">
      <c r="A59">
        <v>37</v>
      </c>
      <c r="B59" t="s">
        <v>37</v>
      </c>
    </row>
    <row r="60" spans="1:2">
      <c r="A60">
        <v>38</v>
      </c>
      <c r="B60" t="s">
        <v>176</v>
      </c>
    </row>
    <row r="61" spans="1:2">
      <c r="A61">
        <v>39</v>
      </c>
      <c r="B61" t="s">
        <v>92</v>
      </c>
    </row>
    <row r="62" spans="1:2">
      <c r="A62">
        <v>40</v>
      </c>
      <c r="B62" t="s">
        <v>38</v>
      </c>
    </row>
    <row r="63" spans="1:2">
      <c r="A63">
        <v>41</v>
      </c>
      <c r="B63" t="s">
        <v>93</v>
      </c>
    </row>
    <row r="64" spans="1:2">
      <c r="A64">
        <v>42</v>
      </c>
      <c r="B64" t="s">
        <v>1068</v>
      </c>
    </row>
    <row r="65" spans="1:2">
      <c r="A65">
        <v>43</v>
      </c>
      <c r="B65" t="s">
        <v>169</v>
      </c>
    </row>
    <row r="66" spans="1:2">
      <c r="A66">
        <v>44</v>
      </c>
      <c r="B66" t="s">
        <v>94</v>
      </c>
    </row>
    <row r="67" spans="1:2">
      <c r="A67">
        <v>45</v>
      </c>
      <c r="B67" t="s">
        <v>40</v>
      </c>
    </row>
    <row r="68" spans="1:2">
      <c r="A68">
        <v>46</v>
      </c>
      <c r="B68" t="s">
        <v>41</v>
      </c>
    </row>
    <row r="69" spans="1:2">
      <c r="A69">
        <v>47</v>
      </c>
      <c r="B69" t="s">
        <v>85</v>
      </c>
    </row>
    <row r="70" spans="1:2">
      <c r="A70">
        <v>48</v>
      </c>
      <c r="B70" t="s">
        <v>144</v>
      </c>
    </row>
    <row r="71" spans="1:2">
      <c r="A71">
        <v>49</v>
      </c>
      <c r="B71" t="s">
        <v>145</v>
      </c>
    </row>
    <row r="72" spans="1:2">
      <c r="A72">
        <v>50</v>
      </c>
      <c r="B72" t="s">
        <v>160</v>
      </c>
    </row>
    <row r="73" spans="1:2">
      <c r="A73">
        <v>51</v>
      </c>
      <c r="B73" t="s">
        <v>42</v>
      </c>
    </row>
    <row r="74" spans="1:2">
      <c r="A74">
        <v>52</v>
      </c>
      <c r="B74" t="s">
        <v>95</v>
      </c>
    </row>
    <row r="75" spans="1:2">
      <c r="A75">
        <v>53</v>
      </c>
      <c r="B75" t="s">
        <v>131</v>
      </c>
    </row>
    <row r="76" spans="1:2">
      <c r="A76">
        <v>54</v>
      </c>
      <c r="B76" t="s">
        <v>43</v>
      </c>
    </row>
    <row r="77" spans="1:2">
      <c r="A77">
        <v>55</v>
      </c>
      <c r="B77" t="s">
        <v>44</v>
      </c>
    </row>
    <row r="78" spans="1:2">
      <c r="A78">
        <v>56</v>
      </c>
      <c r="B78" t="s">
        <v>77</v>
      </c>
    </row>
    <row r="79" spans="1:2">
      <c r="A79">
        <v>57</v>
      </c>
      <c r="B79" t="s">
        <v>86</v>
      </c>
    </row>
    <row r="80" spans="1:2">
      <c r="A80">
        <v>58</v>
      </c>
      <c r="B80" t="s">
        <v>45</v>
      </c>
    </row>
    <row r="81" spans="1:2">
      <c r="A81">
        <v>59</v>
      </c>
      <c r="B81" t="s">
        <v>155</v>
      </c>
    </row>
    <row r="82" spans="1:2">
      <c r="A82">
        <v>60</v>
      </c>
      <c r="B82" t="s">
        <v>161</v>
      </c>
    </row>
    <row r="83" spans="1:2">
      <c r="A83">
        <v>61</v>
      </c>
      <c r="B83" t="s">
        <v>46</v>
      </c>
    </row>
    <row r="84" spans="1:2">
      <c r="A84">
        <v>62</v>
      </c>
      <c r="B84" t="s">
        <v>156</v>
      </c>
    </row>
    <row r="85" spans="1:2">
      <c r="A85">
        <v>63</v>
      </c>
      <c r="B85" t="s">
        <v>74</v>
      </c>
    </row>
    <row r="86" spans="1:2">
      <c r="A86">
        <v>64</v>
      </c>
      <c r="B86" t="s">
        <v>78</v>
      </c>
    </row>
    <row r="87" spans="1:2">
      <c r="A87">
        <v>65</v>
      </c>
      <c r="B87" t="s">
        <v>162</v>
      </c>
    </row>
    <row r="88" spans="1:2">
      <c r="A88">
        <v>66</v>
      </c>
      <c r="B88" t="s">
        <v>47</v>
      </c>
    </row>
    <row r="89" spans="1:2">
      <c r="A89">
        <v>67</v>
      </c>
      <c r="B89" t="s">
        <v>48</v>
      </c>
    </row>
    <row r="90" spans="1:2">
      <c r="A90">
        <v>68</v>
      </c>
      <c r="B90" t="s">
        <v>133</v>
      </c>
    </row>
    <row r="91" spans="1:2">
      <c r="A91">
        <v>69</v>
      </c>
      <c r="B91" t="s">
        <v>157</v>
      </c>
    </row>
    <row r="92" spans="1:2">
      <c r="A92">
        <v>70</v>
      </c>
      <c r="B92" t="s">
        <v>96</v>
      </c>
    </row>
    <row r="93" spans="1:2">
      <c r="A93">
        <v>71</v>
      </c>
      <c r="B93" t="s">
        <v>123</v>
      </c>
    </row>
    <row r="94" spans="1:2">
      <c r="A94">
        <v>72</v>
      </c>
      <c r="B94" t="s">
        <v>49</v>
      </c>
    </row>
    <row r="95" spans="1:2">
      <c r="A95">
        <v>73</v>
      </c>
      <c r="B95" t="s">
        <v>163</v>
      </c>
    </row>
    <row r="96" spans="1:2">
      <c r="A96">
        <v>74</v>
      </c>
      <c r="B96" t="s">
        <v>50</v>
      </c>
    </row>
    <row r="97" spans="1:2">
      <c r="A97">
        <v>75</v>
      </c>
      <c r="B97" t="s">
        <v>97</v>
      </c>
    </row>
    <row r="98" spans="1:2">
      <c r="A98">
        <v>76</v>
      </c>
      <c r="B98" t="s">
        <v>134</v>
      </c>
    </row>
    <row r="99" spans="1:2">
      <c r="A99">
        <v>77</v>
      </c>
      <c r="B99" t="s">
        <v>51</v>
      </c>
    </row>
    <row r="100" spans="1:2">
      <c r="A100">
        <v>78</v>
      </c>
      <c r="B100" t="s">
        <v>52</v>
      </c>
    </row>
    <row r="101" spans="1:2">
      <c r="A101">
        <v>79</v>
      </c>
      <c r="B101" t="s">
        <v>158</v>
      </c>
    </row>
    <row r="102" spans="1:2">
      <c r="A102">
        <v>80</v>
      </c>
      <c r="B102" t="s">
        <v>135</v>
      </c>
    </row>
    <row r="103" spans="1:2">
      <c r="A103">
        <v>81</v>
      </c>
      <c r="B103" t="s">
        <v>124</v>
      </c>
    </row>
    <row r="104" spans="1:2">
      <c r="A104">
        <v>82</v>
      </c>
      <c r="B104" t="s">
        <v>115</v>
      </c>
    </row>
    <row r="105" spans="1:2">
      <c r="A105">
        <v>83</v>
      </c>
      <c r="B105" t="s">
        <v>79</v>
      </c>
    </row>
    <row r="106" spans="1:2">
      <c r="A106">
        <v>84</v>
      </c>
      <c r="B106" t="s">
        <v>150</v>
      </c>
    </row>
    <row r="107" spans="1:2">
      <c r="A107">
        <v>85</v>
      </c>
      <c r="B107" t="s">
        <v>116</v>
      </c>
    </row>
    <row r="108" spans="1:2">
      <c r="A108">
        <v>86</v>
      </c>
      <c r="B108" t="s">
        <v>53</v>
      </c>
    </row>
    <row r="109" spans="1:2">
      <c r="A109">
        <v>87</v>
      </c>
      <c r="B109" t="s">
        <v>175</v>
      </c>
    </row>
    <row r="110" spans="1:2">
      <c r="A110">
        <v>88</v>
      </c>
      <c r="B110" t="s">
        <v>125</v>
      </c>
    </row>
    <row r="111" spans="1:2">
      <c r="A111">
        <v>89</v>
      </c>
      <c r="B111" t="s">
        <v>54</v>
      </c>
    </row>
    <row r="112" spans="1:2">
      <c r="A112">
        <v>90</v>
      </c>
      <c r="B112" t="s">
        <v>136</v>
      </c>
    </row>
    <row r="113" spans="1:2">
      <c r="A113">
        <v>91</v>
      </c>
      <c r="B113" t="s">
        <v>111</v>
      </c>
    </row>
    <row r="114" spans="1:2">
      <c r="A114">
        <v>92</v>
      </c>
      <c r="B114" t="s">
        <v>164</v>
      </c>
    </row>
    <row r="115" spans="1:2">
      <c r="A115">
        <v>93</v>
      </c>
      <c r="B115" t="s">
        <v>98</v>
      </c>
    </row>
    <row r="116" spans="1:2">
      <c r="A116">
        <v>94</v>
      </c>
      <c r="B116" t="s">
        <v>108</v>
      </c>
    </row>
    <row r="117" spans="1:2">
      <c r="A117">
        <v>95</v>
      </c>
      <c r="B117" t="s">
        <v>55</v>
      </c>
    </row>
    <row r="118" spans="1:2">
      <c r="A118">
        <v>96</v>
      </c>
      <c r="B118" t="s">
        <v>172</v>
      </c>
    </row>
    <row r="119" spans="1:2">
      <c r="A119">
        <v>97</v>
      </c>
      <c r="B119" t="s">
        <v>56</v>
      </c>
    </row>
    <row r="120" spans="1:2">
      <c r="A120">
        <v>98</v>
      </c>
      <c r="B120" t="s">
        <v>80</v>
      </c>
    </row>
    <row r="121" spans="1:2">
      <c r="A121">
        <v>99</v>
      </c>
      <c r="B121" t="s">
        <v>57</v>
      </c>
    </row>
    <row r="122" spans="1:2">
      <c r="A122">
        <v>100</v>
      </c>
      <c r="B122" t="s">
        <v>173</v>
      </c>
    </row>
    <row r="123" spans="1:2">
      <c r="A123">
        <v>101</v>
      </c>
      <c r="B123" t="s">
        <v>58</v>
      </c>
    </row>
    <row r="124" spans="1:2">
      <c r="A124">
        <v>102</v>
      </c>
      <c r="B124" t="s">
        <v>171</v>
      </c>
    </row>
    <row r="125" spans="1:2">
      <c r="A125">
        <v>103</v>
      </c>
      <c r="B125" t="s">
        <v>137</v>
      </c>
    </row>
    <row r="126" spans="1:2">
      <c r="A126">
        <v>104</v>
      </c>
      <c r="B126" t="s">
        <v>99</v>
      </c>
    </row>
    <row r="127" spans="1:2">
      <c r="A127">
        <v>105</v>
      </c>
      <c r="B127" t="s">
        <v>59</v>
      </c>
    </row>
    <row r="128" spans="1:2">
      <c r="A128">
        <v>106</v>
      </c>
      <c r="B128" t="s">
        <v>60</v>
      </c>
    </row>
    <row r="129" spans="1:2">
      <c r="A129">
        <v>107</v>
      </c>
      <c r="B129" t="s">
        <v>61</v>
      </c>
    </row>
    <row r="130" spans="1:2">
      <c r="A130">
        <v>108</v>
      </c>
      <c r="B130" t="s">
        <v>62</v>
      </c>
    </row>
    <row r="131" spans="1:2">
      <c r="A131">
        <v>109</v>
      </c>
      <c r="B131" t="s">
        <v>63</v>
      </c>
    </row>
    <row r="132" spans="1:2">
      <c r="A132">
        <v>110</v>
      </c>
      <c r="B132" t="s">
        <v>159</v>
      </c>
    </row>
    <row r="133" spans="1:2">
      <c r="A133">
        <v>11</v>
      </c>
      <c r="B133" t="s">
        <v>87</v>
      </c>
    </row>
    <row r="134" spans="1:2">
      <c r="A134">
        <v>112</v>
      </c>
      <c r="B134" t="s">
        <v>100</v>
      </c>
    </row>
    <row r="135" spans="1:2">
      <c r="A135">
        <v>113</v>
      </c>
      <c r="B135" t="s">
        <v>75</v>
      </c>
    </row>
    <row r="136" spans="1:2">
      <c r="A136">
        <v>114</v>
      </c>
      <c r="B136" t="s">
        <v>126</v>
      </c>
    </row>
    <row r="137" spans="1:2">
      <c r="A137">
        <v>115</v>
      </c>
      <c r="B137" t="s">
        <v>151</v>
      </c>
    </row>
    <row r="138" spans="1:2">
      <c r="A138">
        <v>116</v>
      </c>
      <c r="B138" t="s">
        <v>106</v>
      </c>
    </row>
    <row r="139" spans="1:2">
      <c r="A139">
        <v>117</v>
      </c>
      <c r="B139" t="s">
        <v>138</v>
      </c>
    </row>
    <row r="140" spans="1:2">
      <c r="A140">
        <v>118</v>
      </c>
      <c r="B140" t="s">
        <v>64</v>
      </c>
    </row>
    <row r="141" spans="1:2">
      <c r="A141">
        <v>119</v>
      </c>
      <c r="B141" t="s">
        <v>139</v>
      </c>
    </row>
    <row r="142" spans="1:2">
      <c r="A142">
        <v>120</v>
      </c>
      <c r="B142" t="s">
        <v>127</v>
      </c>
    </row>
    <row r="143" spans="1:2">
      <c r="A143">
        <v>121</v>
      </c>
      <c r="B143" t="s">
        <v>65</v>
      </c>
    </row>
    <row r="144" spans="1:2">
      <c r="A144">
        <v>122</v>
      </c>
      <c r="B144" t="s">
        <v>141</v>
      </c>
    </row>
    <row r="145" spans="1:2">
      <c r="A145">
        <v>123</v>
      </c>
      <c r="B145" t="s">
        <v>165</v>
      </c>
    </row>
    <row r="146" spans="1:2">
      <c r="A146">
        <v>124</v>
      </c>
      <c r="B146" t="s">
        <v>146</v>
      </c>
    </row>
    <row r="147" spans="1:2">
      <c r="A147">
        <v>125</v>
      </c>
      <c r="B147" t="s">
        <v>117</v>
      </c>
    </row>
    <row r="148" spans="1:2">
      <c r="A148">
        <v>126</v>
      </c>
      <c r="B148" t="s">
        <v>1071</v>
      </c>
    </row>
    <row r="149" spans="1:2">
      <c r="A149">
        <v>127</v>
      </c>
      <c r="B149" t="s">
        <v>81</v>
      </c>
    </row>
    <row r="150" spans="1:2">
      <c r="A150">
        <v>128</v>
      </c>
      <c r="B150" t="s">
        <v>152</v>
      </c>
    </row>
    <row r="151" spans="1:2">
      <c r="A151">
        <v>129</v>
      </c>
      <c r="B151" t="s">
        <v>66</v>
      </c>
    </row>
    <row r="152" spans="1:2">
      <c r="A152">
        <v>130</v>
      </c>
      <c r="B152" t="s">
        <v>67</v>
      </c>
    </row>
    <row r="153" spans="1:2">
      <c r="A153">
        <v>131</v>
      </c>
      <c r="B153" t="s">
        <v>147</v>
      </c>
    </row>
    <row r="154" spans="1:2">
      <c r="A154">
        <v>132</v>
      </c>
      <c r="B154" t="s">
        <v>143</v>
      </c>
    </row>
    <row r="155" spans="1:2">
      <c r="A155">
        <v>133</v>
      </c>
      <c r="B155" t="s">
        <v>153</v>
      </c>
    </row>
    <row r="156" spans="1:2">
      <c r="A156">
        <v>134</v>
      </c>
      <c r="B156" t="s">
        <v>68</v>
      </c>
    </row>
    <row r="157" spans="1:2">
      <c r="A157">
        <v>135</v>
      </c>
      <c r="B157" t="s">
        <v>166</v>
      </c>
    </row>
    <row r="158" spans="1:2">
      <c r="A158">
        <v>136</v>
      </c>
      <c r="B158" t="s">
        <v>1069</v>
      </c>
    </row>
    <row r="159" spans="1:2">
      <c r="A159">
        <v>137</v>
      </c>
      <c r="B159" t="s">
        <v>128</v>
      </c>
    </row>
    <row r="160" spans="1:2">
      <c r="A160">
        <v>138</v>
      </c>
      <c r="B160" t="s">
        <v>132</v>
      </c>
    </row>
    <row r="161" spans="1:2">
      <c r="A161">
        <v>139</v>
      </c>
      <c r="B161" t="s">
        <v>82</v>
      </c>
    </row>
    <row r="162" spans="1:2">
      <c r="A162">
        <v>140</v>
      </c>
      <c r="B162" t="s">
        <v>69</v>
      </c>
    </row>
    <row r="163" spans="1:2">
      <c r="A163">
        <v>141</v>
      </c>
      <c r="B163" t="s">
        <v>177</v>
      </c>
    </row>
    <row r="164" spans="1:2">
      <c r="A164">
        <v>142</v>
      </c>
      <c r="B164" t="s">
        <v>174</v>
      </c>
    </row>
    <row r="165" spans="1:2">
      <c r="A165">
        <v>143</v>
      </c>
      <c r="B165" t="s">
        <v>70</v>
      </c>
    </row>
    <row r="166" spans="1:2">
      <c r="A166">
        <v>144</v>
      </c>
      <c r="B166" t="s">
        <v>83</v>
      </c>
    </row>
    <row r="167" spans="1:2">
      <c r="A167">
        <v>145</v>
      </c>
      <c r="B167" t="s">
        <v>84</v>
      </c>
    </row>
    <row r="168" spans="1:2">
      <c r="A168">
        <v>146</v>
      </c>
      <c r="B168" t="s">
        <v>118</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CB168"/>
  <sheetViews>
    <sheetView zoomScale="85" zoomScaleNormal="115" zoomScalePageLayoutView="115" workbookViewId="0">
      <pane xSplit="2" ySplit="22" topLeftCell="C142"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6" t="s">
        <v>16</v>
      </c>
      <c r="C2" s="170" t="s">
        <v>185</v>
      </c>
      <c r="D2" s="170"/>
      <c r="E2" s="170"/>
      <c r="F2" s="170"/>
      <c r="G2" s="170"/>
      <c r="H2" s="170"/>
      <c r="I2" s="170"/>
      <c r="J2" s="170"/>
      <c r="K2" s="170"/>
      <c r="L2" s="170"/>
      <c r="N2" s="78" t="s">
        <v>2018</v>
      </c>
    </row>
    <row r="3" spans="2:19">
      <c r="B3" s="16" t="s">
        <v>17</v>
      </c>
      <c r="C3" s="171" t="s">
        <v>212</v>
      </c>
      <c r="D3" s="171"/>
      <c r="E3" s="171"/>
      <c r="F3" s="171"/>
      <c r="G3" s="171"/>
      <c r="H3" s="171"/>
      <c r="I3" s="171"/>
      <c r="J3" s="171"/>
      <c r="K3" s="171"/>
      <c r="L3" s="171"/>
      <c r="N3" s="86" t="s">
        <v>2012</v>
      </c>
      <c r="O3" s="87">
        <v>24</v>
      </c>
      <c r="P3" s="88" t="s">
        <v>2013</v>
      </c>
      <c r="Q3" s="87">
        <v>43</v>
      </c>
      <c r="R3" s="89" t="s">
        <v>2017</v>
      </c>
      <c r="S3" s="90">
        <v>0.56000000000000005</v>
      </c>
    </row>
    <row r="4" spans="2:19">
      <c r="B4" s="16" t="s">
        <v>27</v>
      </c>
      <c r="C4" s="172" t="s">
        <v>220</v>
      </c>
      <c r="D4" s="172"/>
      <c r="E4" s="172"/>
      <c r="F4" s="172"/>
      <c r="G4" s="172"/>
      <c r="H4" s="172"/>
      <c r="I4" s="172"/>
      <c r="J4" s="172"/>
      <c r="K4" s="172"/>
      <c r="L4" s="172"/>
      <c r="N4" s="81" t="s">
        <v>2014</v>
      </c>
      <c r="O4" s="82" t="s">
        <v>1795</v>
      </c>
      <c r="P4" s="81" t="s">
        <v>2015</v>
      </c>
      <c r="Q4" s="82" t="s">
        <v>1795</v>
      </c>
      <c r="R4" s="81" t="s">
        <v>2016</v>
      </c>
      <c r="S4" s="82" t="s">
        <v>1795</v>
      </c>
    </row>
    <row r="5" spans="2:19" ht="29" customHeight="1">
      <c r="B5" s="16" t="s">
        <v>199</v>
      </c>
      <c r="C5" s="172" t="s">
        <v>222</v>
      </c>
      <c r="D5" s="172"/>
      <c r="E5" s="172"/>
      <c r="F5" s="172"/>
      <c r="G5" s="172"/>
      <c r="H5" s="172"/>
      <c r="I5" s="172"/>
      <c r="J5" s="172"/>
      <c r="K5" s="172"/>
      <c r="L5" s="172"/>
      <c r="N5" s="91">
        <v>0</v>
      </c>
      <c r="O5" s="84">
        <v>0</v>
      </c>
      <c r="P5" s="91">
        <v>24</v>
      </c>
      <c r="Q5" s="84">
        <v>100</v>
      </c>
      <c r="R5" s="91">
        <v>0</v>
      </c>
      <c r="S5" s="84">
        <v>0</v>
      </c>
    </row>
    <row r="6" spans="2:19" ht="66" customHeight="1">
      <c r="B6" s="16" t="s">
        <v>18</v>
      </c>
      <c r="C6" s="172" t="s">
        <v>1877</v>
      </c>
      <c r="D6" s="172"/>
      <c r="E6" s="172"/>
      <c r="F6" s="172"/>
      <c r="G6" s="172"/>
      <c r="H6" s="172"/>
      <c r="I6" s="172"/>
      <c r="J6" s="172"/>
      <c r="K6" s="172"/>
      <c r="L6" s="172"/>
      <c r="O6" s="95"/>
    </row>
    <row r="7" spans="2:19" ht="29" customHeight="1" outlineLevel="1">
      <c r="B7" s="6" t="s">
        <v>19</v>
      </c>
      <c r="C7" s="169" t="s">
        <v>221</v>
      </c>
      <c r="D7" s="131"/>
      <c r="E7" s="131"/>
      <c r="F7" s="131"/>
      <c r="G7" s="131"/>
      <c r="H7" s="131"/>
      <c r="I7" s="131"/>
      <c r="J7" s="131"/>
      <c r="K7" s="131"/>
      <c r="L7" s="131"/>
    </row>
    <row r="8" spans="2:19" outlineLevel="1">
      <c r="B8" s="6" t="s">
        <v>20</v>
      </c>
      <c r="C8" s="131" t="s">
        <v>0</v>
      </c>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t="s">
        <v>226</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v>2020</v>
      </c>
      <c r="D13" s="137"/>
      <c r="E13" s="137"/>
      <c r="F13" s="137"/>
      <c r="G13" s="137"/>
      <c r="H13" s="137"/>
      <c r="I13" s="137"/>
      <c r="J13" s="137"/>
      <c r="K13" s="137"/>
      <c r="L13" s="137"/>
    </row>
    <row r="14" spans="2:19" ht="83" customHeight="1" outlineLevel="1">
      <c r="B14" s="6" t="s">
        <v>24</v>
      </c>
      <c r="C14" s="135" t="s">
        <v>1878</v>
      </c>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row>
    <row r="24" spans="1:80">
      <c r="A24">
        <v>2</v>
      </c>
      <c r="B24" t="s">
        <v>71</v>
      </c>
      <c r="D24">
        <v>1</v>
      </c>
    </row>
    <row r="25" spans="1:80">
      <c r="A25">
        <v>3</v>
      </c>
      <c r="B25" t="s">
        <v>142</v>
      </c>
    </row>
    <row r="26" spans="1:80" ht="28">
      <c r="A26">
        <v>4</v>
      </c>
      <c r="B26" t="s">
        <v>119</v>
      </c>
      <c r="D26" s="94" t="s">
        <v>2021</v>
      </c>
    </row>
    <row r="27" spans="1:80">
      <c r="A27">
        <v>5</v>
      </c>
      <c r="B27" t="s">
        <v>88</v>
      </c>
    </row>
    <row r="28" spans="1:80">
      <c r="A28">
        <v>6</v>
      </c>
      <c r="B28" t="s">
        <v>112</v>
      </c>
    </row>
    <row r="29" spans="1:80">
      <c r="A29">
        <v>7</v>
      </c>
      <c r="B29" t="s">
        <v>89</v>
      </c>
    </row>
    <row r="30" spans="1:80">
      <c r="A30">
        <v>8</v>
      </c>
      <c r="B30" t="s">
        <v>102</v>
      </c>
    </row>
    <row r="31" spans="1:80">
      <c r="A31">
        <v>9</v>
      </c>
      <c r="B31" s="8" t="s">
        <v>32</v>
      </c>
    </row>
    <row r="32" spans="1:80">
      <c r="A32">
        <v>10</v>
      </c>
      <c r="B32" t="s">
        <v>33</v>
      </c>
      <c r="D32">
        <v>1</v>
      </c>
    </row>
    <row r="33" spans="1:4">
      <c r="A33">
        <v>11</v>
      </c>
      <c r="B33" t="s">
        <v>167</v>
      </c>
    </row>
    <row r="34" spans="1:4">
      <c r="A34">
        <v>12</v>
      </c>
      <c r="B34" t="s">
        <v>103</v>
      </c>
    </row>
    <row r="35" spans="1:4">
      <c r="A35">
        <v>13</v>
      </c>
      <c r="B35" t="s">
        <v>109</v>
      </c>
    </row>
    <row r="36" spans="1:4">
      <c r="A36">
        <v>14</v>
      </c>
      <c r="B36" t="s">
        <v>72</v>
      </c>
    </row>
    <row r="37" spans="1:4">
      <c r="A37">
        <v>15</v>
      </c>
      <c r="B37" t="s">
        <v>154</v>
      </c>
    </row>
    <row r="38" spans="1:4">
      <c r="A38">
        <v>16</v>
      </c>
      <c r="B38" t="s">
        <v>140</v>
      </c>
    </row>
    <row r="39" spans="1:4">
      <c r="A39">
        <v>17</v>
      </c>
      <c r="B39" t="s">
        <v>113</v>
      </c>
    </row>
    <row r="40" spans="1:4">
      <c r="A40">
        <v>18</v>
      </c>
      <c r="B40" t="s">
        <v>110</v>
      </c>
    </row>
    <row r="41" spans="1:4">
      <c r="A41">
        <v>19</v>
      </c>
      <c r="B41" t="s">
        <v>129</v>
      </c>
    </row>
    <row r="42" spans="1:4">
      <c r="A42">
        <v>20</v>
      </c>
      <c r="B42" t="s">
        <v>90</v>
      </c>
    </row>
    <row r="43" spans="1:4">
      <c r="A43">
        <v>21</v>
      </c>
      <c r="B43" t="s">
        <v>120</v>
      </c>
    </row>
    <row r="44" spans="1:4">
      <c r="A44">
        <v>22</v>
      </c>
      <c r="B44" t="s">
        <v>104</v>
      </c>
      <c r="D44">
        <v>1</v>
      </c>
    </row>
    <row r="45" spans="1:4">
      <c r="A45">
        <v>23</v>
      </c>
      <c r="B45" t="s">
        <v>34</v>
      </c>
    </row>
    <row r="46" spans="1:4">
      <c r="A46">
        <v>24</v>
      </c>
      <c r="B46" t="s">
        <v>148</v>
      </c>
    </row>
    <row r="47" spans="1:4">
      <c r="A47">
        <v>25</v>
      </c>
      <c r="B47" t="s">
        <v>35</v>
      </c>
    </row>
    <row r="48" spans="1:4">
      <c r="A48">
        <v>26</v>
      </c>
      <c r="B48" t="s">
        <v>73</v>
      </c>
    </row>
    <row r="49" spans="1:4">
      <c r="A49">
        <v>27</v>
      </c>
      <c r="B49" t="s">
        <v>91</v>
      </c>
    </row>
    <row r="50" spans="1:4">
      <c r="A50">
        <v>28</v>
      </c>
      <c r="B50" t="s">
        <v>130</v>
      </c>
    </row>
    <row r="51" spans="1:4">
      <c r="A51">
        <v>29</v>
      </c>
      <c r="B51" t="s">
        <v>149</v>
      </c>
    </row>
    <row r="52" spans="1:4">
      <c r="A52">
        <v>30</v>
      </c>
      <c r="B52" t="s">
        <v>121</v>
      </c>
    </row>
    <row r="53" spans="1:4">
      <c r="A53">
        <v>31</v>
      </c>
      <c r="B53" t="s">
        <v>114</v>
      </c>
    </row>
    <row r="54" spans="1:4">
      <c r="A54">
        <v>32</v>
      </c>
      <c r="B54" t="s">
        <v>105</v>
      </c>
    </row>
    <row r="55" spans="1:4">
      <c r="A55">
        <v>33</v>
      </c>
      <c r="B55" t="s">
        <v>170</v>
      </c>
    </row>
    <row r="56" spans="1:4">
      <c r="A56">
        <v>34</v>
      </c>
      <c r="B56" t="s">
        <v>122</v>
      </c>
    </row>
    <row r="57" spans="1:4">
      <c r="A57">
        <v>35</v>
      </c>
      <c r="B57" t="s">
        <v>36</v>
      </c>
    </row>
    <row r="58" spans="1:4">
      <c r="A58">
        <v>36</v>
      </c>
      <c r="B58" t="s">
        <v>168</v>
      </c>
    </row>
    <row r="59" spans="1:4">
      <c r="A59">
        <v>37</v>
      </c>
      <c r="B59" t="s">
        <v>37</v>
      </c>
      <c r="D59">
        <v>1</v>
      </c>
    </row>
    <row r="60" spans="1:4">
      <c r="A60">
        <v>38</v>
      </c>
      <c r="B60" t="s">
        <v>176</v>
      </c>
    </row>
    <row r="61" spans="1:4">
      <c r="A61">
        <v>39</v>
      </c>
      <c r="B61" t="s">
        <v>92</v>
      </c>
    </row>
    <row r="62" spans="1:4">
      <c r="A62">
        <v>40</v>
      </c>
      <c r="B62" t="s">
        <v>38</v>
      </c>
    </row>
    <row r="63" spans="1:4">
      <c r="A63">
        <v>41</v>
      </c>
      <c r="B63" t="s">
        <v>93</v>
      </c>
    </row>
    <row r="64" spans="1:4">
      <c r="A64">
        <v>42</v>
      </c>
      <c r="B64" t="s">
        <v>1068</v>
      </c>
    </row>
    <row r="65" spans="1:4">
      <c r="A65">
        <v>43</v>
      </c>
      <c r="B65" t="s">
        <v>169</v>
      </c>
    </row>
    <row r="66" spans="1:4">
      <c r="A66">
        <v>44</v>
      </c>
      <c r="B66" t="s">
        <v>94</v>
      </c>
    </row>
    <row r="67" spans="1:4">
      <c r="A67">
        <v>45</v>
      </c>
      <c r="B67" t="s">
        <v>40</v>
      </c>
    </row>
    <row r="68" spans="1:4">
      <c r="A68">
        <v>46</v>
      </c>
      <c r="B68" t="s">
        <v>41</v>
      </c>
    </row>
    <row r="69" spans="1:4">
      <c r="A69">
        <v>47</v>
      </c>
      <c r="B69" t="s">
        <v>85</v>
      </c>
    </row>
    <row r="70" spans="1:4">
      <c r="A70">
        <v>48</v>
      </c>
      <c r="B70" t="s">
        <v>144</v>
      </c>
      <c r="D70">
        <v>1</v>
      </c>
    </row>
    <row r="71" spans="1:4">
      <c r="A71">
        <v>49</v>
      </c>
      <c r="B71" t="s">
        <v>145</v>
      </c>
      <c r="D71">
        <v>1</v>
      </c>
    </row>
    <row r="72" spans="1:4">
      <c r="A72">
        <v>50</v>
      </c>
      <c r="B72" t="s">
        <v>160</v>
      </c>
    </row>
    <row r="73" spans="1:4">
      <c r="A73">
        <v>51</v>
      </c>
      <c r="B73" t="s">
        <v>42</v>
      </c>
    </row>
    <row r="74" spans="1:4">
      <c r="A74">
        <v>52</v>
      </c>
      <c r="B74" t="s">
        <v>95</v>
      </c>
    </row>
    <row r="75" spans="1:4">
      <c r="A75">
        <v>53</v>
      </c>
      <c r="B75" t="s">
        <v>131</v>
      </c>
    </row>
    <row r="76" spans="1:4">
      <c r="A76">
        <v>54</v>
      </c>
      <c r="B76" t="s">
        <v>43</v>
      </c>
    </row>
    <row r="77" spans="1:4">
      <c r="A77">
        <v>55</v>
      </c>
      <c r="B77" t="s">
        <v>44</v>
      </c>
    </row>
    <row r="78" spans="1:4">
      <c r="A78">
        <v>56</v>
      </c>
      <c r="B78" t="s">
        <v>77</v>
      </c>
    </row>
    <row r="79" spans="1:4">
      <c r="A79">
        <v>57</v>
      </c>
      <c r="B79" t="s">
        <v>86</v>
      </c>
    </row>
    <row r="80" spans="1:4">
      <c r="A80">
        <v>58</v>
      </c>
      <c r="B80" t="s">
        <v>45</v>
      </c>
    </row>
    <row r="81" spans="1:4">
      <c r="A81">
        <v>59</v>
      </c>
      <c r="B81" t="s">
        <v>155</v>
      </c>
    </row>
    <row r="82" spans="1:4">
      <c r="A82">
        <v>60</v>
      </c>
      <c r="B82" t="s">
        <v>161</v>
      </c>
    </row>
    <row r="83" spans="1:4">
      <c r="A83">
        <v>61</v>
      </c>
      <c r="B83" t="s">
        <v>46</v>
      </c>
    </row>
    <row r="84" spans="1:4">
      <c r="A84">
        <v>62</v>
      </c>
      <c r="B84" t="s">
        <v>156</v>
      </c>
    </row>
    <row r="85" spans="1:4">
      <c r="A85">
        <v>63</v>
      </c>
      <c r="B85" t="s">
        <v>74</v>
      </c>
    </row>
    <row r="86" spans="1:4">
      <c r="A86">
        <v>64</v>
      </c>
      <c r="B86" t="s">
        <v>78</v>
      </c>
    </row>
    <row r="87" spans="1:4">
      <c r="A87">
        <v>65</v>
      </c>
      <c r="B87" t="s">
        <v>162</v>
      </c>
    </row>
    <row r="88" spans="1:4">
      <c r="A88">
        <v>66</v>
      </c>
      <c r="B88" t="s">
        <v>47</v>
      </c>
      <c r="D88">
        <v>1</v>
      </c>
    </row>
    <row r="89" spans="1:4">
      <c r="A89">
        <v>67</v>
      </c>
      <c r="B89" t="s">
        <v>48</v>
      </c>
    </row>
    <row r="90" spans="1:4">
      <c r="A90">
        <v>68</v>
      </c>
      <c r="B90" t="s">
        <v>133</v>
      </c>
    </row>
    <row r="91" spans="1:4">
      <c r="A91">
        <v>69</v>
      </c>
      <c r="B91" t="s">
        <v>157</v>
      </c>
    </row>
    <row r="92" spans="1:4">
      <c r="A92">
        <v>70</v>
      </c>
      <c r="B92" t="s">
        <v>96</v>
      </c>
    </row>
    <row r="93" spans="1:4">
      <c r="A93">
        <v>71</v>
      </c>
      <c r="B93" t="s">
        <v>123</v>
      </c>
      <c r="D93">
        <v>1</v>
      </c>
    </row>
    <row r="94" spans="1:4">
      <c r="A94">
        <v>72</v>
      </c>
      <c r="B94" t="s">
        <v>49</v>
      </c>
    </row>
    <row r="95" spans="1:4">
      <c r="A95">
        <v>73</v>
      </c>
      <c r="B95" t="s">
        <v>163</v>
      </c>
    </row>
    <row r="96" spans="1:4">
      <c r="A96">
        <v>74</v>
      </c>
      <c r="B96" t="s">
        <v>50</v>
      </c>
    </row>
    <row r="97" spans="1:4">
      <c r="A97">
        <v>75</v>
      </c>
      <c r="B97" t="s">
        <v>97</v>
      </c>
      <c r="D97">
        <v>1</v>
      </c>
    </row>
    <row r="98" spans="1:4">
      <c r="A98">
        <v>76</v>
      </c>
      <c r="B98" t="s">
        <v>134</v>
      </c>
    </row>
    <row r="99" spans="1:4">
      <c r="A99">
        <v>77</v>
      </c>
      <c r="B99" t="s">
        <v>51</v>
      </c>
    </row>
    <row r="100" spans="1:4">
      <c r="A100">
        <v>78</v>
      </c>
      <c r="B100" t="s">
        <v>52</v>
      </c>
    </row>
    <row r="101" spans="1:4">
      <c r="A101">
        <v>79</v>
      </c>
      <c r="B101" t="s">
        <v>158</v>
      </c>
    </row>
    <row r="102" spans="1:4">
      <c r="A102">
        <v>80</v>
      </c>
      <c r="B102" t="s">
        <v>135</v>
      </c>
    </row>
    <row r="103" spans="1:4">
      <c r="A103">
        <v>81</v>
      </c>
      <c r="B103" t="s">
        <v>124</v>
      </c>
    </row>
    <row r="104" spans="1:4">
      <c r="A104">
        <v>82</v>
      </c>
      <c r="B104" t="s">
        <v>115</v>
      </c>
    </row>
    <row r="105" spans="1:4">
      <c r="A105">
        <v>83</v>
      </c>
      <c r="B105" t="s">
        <v>79</v>
      </c>
    </row>
    <row r="106" spans="1:4">
      <c r="A106">
        <v>84</v>
      </c>
      <c r="B106" t="s">
        <v>150</v>
      </c>
    </row>
    <row r="107" spans="1:4">
      <c r="A107">
        <v>85</v>
      </c>
      <c r="B107" t="s">
        <v>116</v>
      </c>
    </row>
    <row r="108" spans="1:4">
      <c r="A108">
        <v>86</v>
      </c>
      <c r="B108" t="s">
        <v>53</v>
      </c>
    </row>
    <row r="109" spans="1:4">
      <c r="A109">
        <v>87</v>
      </c>
      <c r="B109" t="s">
        <v>175</v>
      </c>
    </row>
    <row r="110" spans="1:4">
      <c r="A110">
        <v>88</v>
      </c>
      <c r="B110" t="s">
        <v>125</v>
      </c>
    </row>
    <row r="111" spans="1:4">
      <c r="A111">
        <v>89</v>
      </c>
      <c r="B111" t="s">
        <v>54</v>
      </c>
    </row>
    <row r="112" spans="1:4">
      <c r="A112">
        <v>90</v>
      </c>
      <c r="B112" t="s">
        <v>136</v>
      </c>
    </row>
    <row r="113" spans="1:4">
      <c r="A113">
        <v>91</v>
      </c>
      <c r="B113" t="s">
        <v>111</v>
      </c>
    </row>
    <row r="114" spans="1:4">
      <c r="A114">
        <v>92</v>
      </c>
      <c r="B114" t="s">
        <v>164</v>
      </c>
    </row>
    <row r="115" spans="1:4">
      <c r="A115">
        <v>93</v>
      </c>
      <c r="B115" t="s">
        <v>98</v>
      </c>
    </row>
    <row r="116" spans="1:4">
      <c r="A116">
        <v>94</v>
      </c>
      <c r="B116" t="s">
        <v>108</v>
      </c>
      <c r="D116">
        <v>1</v>
      </c>
    </row>
    <row r="117" spans="1:4">
      <c r="A117">
        <v>95</v>
      </c>
      <c r="B117" t="s">
        <v>55</v>
      </c>
    </row>
    <row r="118" spans="1:4">
      <c r="A118">
        <v>96</v>
      </c>
      <c r="B118" t="s">
        <v>172</v>
      </c>
    </row>
    <row r="119" spans="1:4">
      <c r="A119">
        <v>97</v>
      </c>
      <c r="B119" t="s">
        <v>56</v>
      </c>
      <c r="D119">
        <v>1</v>
      </c>
    </row>
    <row r="120" spans="1:4">
      <c r="A120">
        <v>98</v>
      </c>
      <c r="B120" t="s">
        <v>80</v>
      </c>
    </row>
    <row r="121" spans="1:4">
      <c r="A121">
        <v>99</v>
      </c>
      <c r="B121" t="s">
        <v>57</v>
      </c>
    </row>
    <row r="122" spans="1:4">
      <c r="A122">
        <v>100</v>
      </c>
      <c r="B122" t="s">
        <v>173</v>
      </c>
    </row>
    <row r="123" spans="1:4">
      <c r="A123">
        <v>101</v>
      </c>
      <c r="B123" t="s">
        <v>58</v>
      </c>
    </row>
    <row r="124" spans="1:4">
      <c r="A124">
        <v>102</v>
      </c>
      <c r="B124" t="s">
        <v>171</v>
      </c>
    </row>
    <row r="125" spans="1:4">
      <c r="A125">
        <v>103</v>
      </c>
      <c r="B125" t="s">
        <v>137</v>
      </c>
    </row>
    <row r="126" spans="1:4">
      <c r="A126">
        <v>104</v>
      </c>
      <c r="B126" t="s">
        <v>99</v>
      </c>
    </row>
    <row r="127" spans="1:4">
      <c r="A127">
        <v>105</v>
      </c>
      <c r="B127" t="s">
        <v>59</v>
      </c>
    </row>
    <row r="128" spans="1:4">
      <c r="A128">
        <v>106</v>
      </c>
      <c r="B128" t="s">
        <v>60</v>
      </c>
      <c r="D128">
        <v>1</v>
      </c>
    </row>
    <row r="129" spans="1:4">
      <c r="A129">
        <v>107</v>
      </c>
      <c r="B129" t="s">
        <v>61</v>
      </c>
    </row>
    <row r="130" spans="1:4">
      <c r="A130">
        <v>108</v>
      </c>
      <c r="B130" t="s">
        <v>62</v>
      </c>
    </row>
    <row r="131" spans="1:4">
      <c r="A131">
        <v>109</v>
      </c>
      <c r="B131" t="s">
        <v>63</v>
      </c>
    </row>
    <row r="132" spans="1:4">
      <c r="A132">
        <v>110</v>
      </c>
      <c r="B132" t="s">
        <v>159</v>
      </c>
    </row>
    <row r="133" spans="1:4">
      <c r="A133">
        <v>11</v>
      </c>
      <c r="B133" t="s">
        <v>87</v>
      </c>
    </row>
    <row r="134" spans="1:4">
      <c r="A134">
        <v>112</v>
      </c>
      <c r="B134" t="s">
        <v>100</v>
      </c>
    </row>
    <row r="135" spans="1:4">
      <c r="A135">
        <v>113</v>
      </c>
      <c r="B135" t="s">
        <v>75</v>
      </c>
    </row>
    <row r="136" spans="1:4">
      <c r="A136">
        <v>114</v>
      </c>
      <c r="B136" t="s">
        <v>126</v>
      </c>
    </row>
    <row r="137" spans="1:4">
      <c r="A137">
        <v>115</v>
      </c>
      <c r="B137" t="s">
        <v>151</v>
      </c>
    </row>
    <row r="138" spans="1:4">
      <c r="A138">
        <v>116</v>
      </c>
      <c r="B138" t="s">
        <v>106</v>
      </c>
    </row>
    <row r="139" spans="1:4">
      <c r="A139">
        <v>117</v>
      </c>
      <c r="B139" t="s">
        <v>138</v>
      </c>
    </row>
    <row r="140" spans="1:4">
      <c r="A140">
        <v>118</v>
      </c>
      <c r="B140" t="s">
        <v>64</v>
      </c>
      <c r="D140">
        <v>1</v>
      </c>
    </row>
    <row r="141" spans="1:4">
      <c r="A141">
        <v>119</v>
      </c>
      <c r="B141" t="s">
        <v>139</v>
      </c>
    </row>
    <row r="142" spans="1:4">
      <c r="A142">
        <v>120</v>
      </c>
      <c r="B142" t="s">
        <v>127</v>
      </c>
    </row>
    <row r="143" spans="1:4">
      <c r="A143">
        <v>121</v>
      </c>
      <c r="B143" t="s">
        <v>65</v>
      </c>
    </row>
    <row r="144" spans="1:4">
      <c r="A144">
        <v>122</v>
      </c>
      <c r="B144" t="s">
        <v>141</v>
      </c>
    </row>
    <row r="145" spans="1:4">
      <c r="A145">
        <v>123</v>
      </c>
      <c r="B145" t="s">
        <v>165</v>
      </c>
    </row>
    <row r="146" spans="1:4">
      <c r="A146">
        <v>124</v>
      </c>
      <c r="B146" t="s">
        <v>146</v>
      </c>
    </row>
    <row r="147" spans="1:4">
      <c r="A147">
        <v>125</v>
      </c>
      <c r="B147" t="s">
        <v>117</v>
      </c>
    </row>
    <row r="148" spans="1:4">
      <c r="A148">
        <v>126</v>
      </c>
      <c r="B148" t="s">
        <v>1071</v>
      </c>
    </row>
    <row r="149" spans="1:4">
      <c r="A149">
        <v>127</v>
      </c>
      <c r="B149" t="s">
        <v>81</v>
      </c>
    </row>
    <row r="150" spans="1:4">
      <c r="A150">
        <v>128</v>
      </c>
      <c r="B150" t="s">
        <v>152</v>
      </c>
      <c r="D150">
        <v>1</v>
      </c>
    </row>
    <row r="151" spans="1:4">
      <c r="A151">
        <v>129</v>
      </c>
      <c r="B151" t="s">
        <v>66</v>
      </c>
    </row>
    <row r="152" spans="1:4">
      <c r="A152">
        <v>130</v>
      </c>
      <c r="B152" t="s">
        <v>67</v>
      </c>
    </row>
    <row r="153" spans="1:4">
      <c r="A153">
        <v>131</v>
      </c>
      <c r="B153" t="s">
        <v>147</v>
      </c>
    </row>
    <row r="154" spans="1:4">
      <c r="A154">
        <v>132</v>
      </c>
      <c r="B154" t="s">
        <v>143</v>
      </c>
    </row>
    <row r="155" spans="1:4">
      <c r="A155">
        <v>133</v>
      </c>
      <c r="B155" t="s">
        <v>153</v>
      </c>
    </row>
    <row r="156" spans="1:4">
      <c r="A156">
        <v>134</v>
      </c>
      <c r="B156" t="s">
        <v>68</v>
      </c>
    </row>
    <row r="157" spans="1:4">
      <c r="A157">
        <v>135</v>
      </c>
      <c r="B157" t="s">
        <v>166</v>
      </c>
    </row>
    <row r="158" spans="1:4">
      <c r="A158">
        <v>136</v>
      </c>
      <c r="B158" t="s">
        <v>1069</v>
      </c>
    </row>
    <row r="159" spans="1:4">
      <c r="A159">
        <v>137</v>
      </c>
      <c r="B159" t="s">
        <v>128</v>
      </c>
    </row>
    <row r="160" spans="1:4">
      <c r="A160">
        <v>138</v>
      </c>
      <c r="B160" t="s">
        <v>132</v>
      </c>
    </row>
    <row r="161" spans="1:4">
      <c r="A161">
        <v>139</v>
      </c>
      <c r="B161" t="s">
        <v>82</v>
      </c>
    </row>
    <row r="162" spans="1:4">
      <c r="A162">
        <v>140</v>
      </c>
      <c r="B162" t="s">
        <v>69</v>
      </c>
    </row>
    <row r="163" spans="1:4">
      <c r="A163">
        <v>141</v>
      </c>
      <c r="B163" t="s">
        <v>177</v>
      </c>
    </row>
    <row r="164" spans="1:4">
      <c r="A164">
        <v>142</v>
      </c>
      <c r="B164" t="s">
        <v>174</v>
      </c>
    </row>
    <row r="165" spans="1:4">
      <c r="A165">
        <v>143</v>
      </c>
      <c r="B165" t="s">
        <v>70</v>
      </c>
    </row>
    <row r="166" spans="1:4">
      <c r="A166">
        <v>144</v>
      </c>
      <c r="B166" t="s">
        <v>83</v>
      </c>
      <c r="D166">
        <v>1</v>
      </c>
    </row>
    <row r="167" spans="1:4">
      <c r="A167">
        <v>145</v>
      </c>
      <c r="B167" t="s">
        <v>84</v>
      </c>
      <c r="D167">
        <v>1</v>
      </c>
    </row>
    <row r="168" spans="1:4">
      <c r="A168">
        <v>146</v>
      </c>
      <c r="B168" t="s">
        <v>118</v>
      </c>
      <c r="D168">
        <v>1</v>
      </c>
    </row>
  </sheetData>
  <autoFilter ref="A22:CB22"/>
  <mergeCells count="18">
    <mergeCell ref="C7:L7"/>
    <mergeCell ref="C2:L2"/>
    <mergeCell ref="C3:L3"/>
    <mergeCell ref="C4:L4"/>
    <mergeCell ref="C5:L5"/>
    <mergeCell ref="C6:L6"/>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tint="0.39997558519241921"/>
  </sheetPr>
  <dimension ref="A1:S168"/>
  <sheetViews>
    <sheetView workbookViewId="0">
      <pane xSplit="2" ySplit="22" topLeftCell="I144" activePane="bottomRight" state="frozen"/>
      <selection activeCell="J31" sqref="J31"/>
      <selection pane="topRight" activeCell="J31" sqref="J31"/>
      <selection pane="bottomLeft" activeCell="J31" sqref="J31"/>
      <selection pane="bottomRight" activeCell="C15" sqref="C15:L15"/>
    </sheetView>
  </sheetViews>
  <sheetFormatPr baseColWidth="10" defaultColWidth="11.5" defaultRowHeight="14" outlineLevelRow="1" x14ac:dyDescent="0"/>
  <cols>
    <col min="2" max="2" width="19.5" customWidth="1"/>
    <col min="3" max="3" width="6.1640625" customWidth="1"/>
    <col min="13" max="13" width="11.33203125" customWidth="1"/>
  </cols>
  <sheetData>
    <row r="1" spans="2:19" ht="7.25" customHeight="1"/>
    <row r="2" spans="2:19" ht="34.25" customHeight="1">
      <c r="B2" s="16" t="s">
        <v>16</v>
      </c>
      <c r="C2" s="170" t="s">
        <v>1066</v>
      </c>
      <c r="D2" s="170"/>
      <c r="E2" s="170"/>
      <c r="F2" s="170"/>
      <c r="G2" s="170"/>
      <c r="H2" s="170"/>
      <c r="I2" s="170"/>
      <c r="J2" s="170"/>
      <c r="K2" s="170"/>
      <c r="L2" s="170"/>
      <c r="M2" s="51"/>
      <c r="N2" s="78" t="s">
        <v>2018</v>
      </c>
    </row>
    <row r="3" spans="2:19">
      <c r="B3" s="16" t="s">
        <v>17</v>
      </c>
      <c r="C3" s="171" t="s">
        <v>213</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223</v>
      </c>
      <c r="D5" s="172"/>
      <c r="E5" s="172"/>
      <c r="F5" s="172"/>
      <c r="G5" s="172"/>
      <c r="H5" s="172"/>
      <c r="I5" s="172"/>
      <c r="J5" s="172"/>
      <c r="K5" s="172"/>
      <c r="L5" s="172"/>
      <c r="N5" s="91">
        <v>11</v>
      </c>
      <c r="O5" s="84">
        <v>52.380952380952387</v>
      </c>
      <c r="P5" s="91">
        <v>5</v>
      </c>
      <c r="Q5" s="84">
        <v>23.809523809523807</v>
      </c>
      <c r="R5" s="91">
        <v>5</v>
      </c>
      <c r="S5" s="84">
        <v>23.809523809523807</v>
      </c>
    </row>
    <row r="6" spans="2:19" ht="76.25" customHeight="1">
      <c r="B6" s="16" t="s">
        <v>18</v>
      </c>
      <c r="C6" s="172" t="s">
        <v>1951</v>
      </c>
      <c r="D6" s="172"/>
      <c r="E6" s="172"/>
      <c r="F6" s="172"/>
      <c r="G6" s="172"/>
      <c r="H6" s="172"/>
      <c r="I6" s="172"/>
      <c r="J6" s="172"/>
      <c r="K6" s="172"/>
      <c r="L6" s="172"/>
    </row>
    <row r="7" spans="2:19" ht="47.25" customHeight="1" outlineLevel="1">
      <c r="B7" s="6" t="s">
        <v>19</v>
      </c>
      <c r="C7" s="169" t="s">
        <v>1879</v>
      </c>
      <c r="D7" s="131"/>
      <c r="E7" s="131"/>
      <c r="F7" s="131"/>
      <c r="G7" s="131"/>
      <c r="H7" s="131"/>
      <c r="I7" s="131"/>
      <c r="J7" s="131"/>
      <c r="K7" s="131"/>
      <c r="L7" s="131"/>
    </row>
    <row r="8" spans="2:19" outlineLevel="1">
      <c r="B8" s="6" t="s">
        <v>20</v>
      </c>
      <c r="C8" s="131" t="s">
        <v>1842</v>
      </c>
      <c r="D8" s="131"/>
      <c r="E8" s="131"/>
      <c r="F8" s="131"/>
      <c r="G8" s="131"/>
      <c r="H8" s="131"/>
      <c r="I8" s="131"/>
      <c r="J8" s="131"/>
      <c r="K8" s="131"/>
      <c r="L8" s="131"/>
    </row>
    <row r="9" spans="2:19" outlineLevel="1">
      <c r="B9" s="6" t="s">
        <v>29</v>
      </c>
      <c r="C9" s="137" t="s">
        <v>1948</v>
      </c>
      <c r="D9" s="137"/>
      <c r="E9" s="137"/>
      <c r="F9" s="137"/>
      <c r="G9" s="137"/>
      <c r="H9" s="137"/>
      <c r="I9" s="137"/>
      <c r="J9" s="137"/>
      <c r="K9" s="137"/>
      <c r="L9" s="137"/>
    </row>
    <row r="10" spans="2:19" outlineLevel="1">
      <c r="B10" s="6" t="s">
        <v>21</v>
      </c>
      <c r="C10" s="137" t="s">
        <v>226</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v>2014</v>
      </c>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ht="44.5" customHeight="1" outlineLevel="1">
      <c r="B14" s="6" t="s">
        <v>24</v>
      </c>
      <c r="C14" s="168" t="s">
        <v>1949</v>
      </c>
      <c r="D14" s="168"/>
      <c r="E14" s="168"/>
      <c r="F14" s="168"/>
      <c r="G14" s="168"/>
      <c r="H14" s="168"/>
      <c r="I14" s="168"/>
      <c r="J14" s="168"/>
      <c r="K14" s="168"/>
      <c r="L14" s="168"/>
    </row>
    <row r="15" spans="2:19" outlineLevel="1">
      <c r="B15" s="7" t="s">
        <v>14</v>
      </c>
      <c r="C15" s="139"/>
      <c r="D15" s="139"/>
      <c r="E15" s="139"/>
      <c r="F15" s="139"/>
      <c r="G15" s="139"/>
      <c r="H15" s="139"/>
      <c r="I15" s="139"/>
      <c r="J15" s="139"/>
      <c r="K15" s="139"/>
      <c r="L15" s="139"/>
    </row>
    <row r="16" spans="2:19" outlineLevel="1">
      <c r="B16" s="7" t="s">
        <v>25</v>
      </c>
      <c r="C16" s="185">
        <v>44325</v>
      </c>
      <c r="D16" s="140"/>
      <c r="E16" s="140"/>
      <c r="F16" s="140"/>
      <c r="G16" s="140"/>
      <c r="H16" s="140"/>
      <c r="I16" s="140"/>
      <c r="J16" s="140"/>
      <c r="K16" s="140"/>
      <c r="L16" s="140"/>
    </row>
    <row r="17" spans="1:12" outlineLevel="1">
      <c r="B17" s="7" t="s">
        <v>26</v>
      </c>
      <c r="C17" s="187" t="s">
        <v>1844</v>
      </c>
      <c r="D17" s="140"/>
      <c r="E17" s="140"/>
      <c r="F17" s="140"/>
      <c r="G17" s="140"/>
      <c r="H17" s="140"/>
      <c r="I17" s="140"/>
      <c r="J17" s="140"/>
      <c r="K17" s="140"/>
      <c r="L17" s="140"/>
    </row>
    <row r="18" spans="1:12" outlineLevel="1">
      <c r="B18" s="7" t="s">
        <v>15</v>
      </c>
      <c r="C18" s="142"/>
      <c r="D18" s="142"/>
      <c r="E18" s="142"/>
      <c r="F18" s="142"/>
      <c r="G18" s="142"/>
      <c r="H18" s="142"/>
      <c r="I18" s="142"/>
      <c r="J18" s="142"/>
      <c r="K18" s="142"/>
      <c r="L18" s="142"/>
    </row>
    <row r="19" spans="1:12" ht="39" customHeight="1" outlineLevel="1">
      <c r="B19" s="6" t="s">
        <v>180</v>
      </c>
      <c r="C19" s="168" t="s">
        <v>1880</v>
      </c>
      <c r="D19" s="168"/>
      <c r="E19" s="168"/>
      <c r="F19" s="168"/>
      <c r="G19" s="168"/>
      <c r="H19" s="168"/>
      <c r="I19" s="168"/>
      <c r="J19" s="168"/>
      <c r="K19" s="168"/>
      <c r="L19" s="168"/>
    </row>
    <row r="20" spans="1:12" s="9" customFormat="1" ht="18" customHeight="1" thickBot="1"/>
    <row r="21" spans="1:12">
      <c r="A21" s="11" t="s">
        <v>179</v>
      </c>
    </row>
    <row r="22" spans="1:12" s="10" customFormat="1">
      <c r="A22" s="10" t="s">
        <v>182</v>
      </c>
      <c r="B22" s="12" t="s">
        <v>31</v>
      </c>
      <c r="D22" s="10">
        <v>2020</v>
      </c>
      <c r="E22" s="10">
        <v>2019</v>
      </c>
      <c r="F22" s="10">
        <v>2018</v>
      </c>
    </row>
    <row r="23" spans="1:12">
      <c r="A23" s="8">
        <v>1</v>
      </c>
      <c r="B23" t="s">
        <v>101</v>
      </c>
      <c r="F23">
        <v>19</v>
      </c>
      <c r="G23" s="46">
        <f>F23/'0.1'!C25*10000</f>
        <v>1.7598132745493951</v>
      </c>
    </row>
    <row r="24" spans="1:12">
      <c r="A24">
        <v>2</v>
      </c>
      <c r="B24" t="s">
        <v>71</v>
      </c>
      <c r="F24">
        <v>36</v>
      </c>
      <c r="G24" s="46">
        <f>F24/'0.1'!C26*10000</f>
        <v>1.598217100035072</v>
      </c>
    </row>
    <row r="25" spans="1:12">
      <c r="A25">
        <v>3</v>
      </c>
      <c r="B25" t="s">
        <v>142</v>
      </c>
      <c r="F25">
        <v>39</v>
      </c>
      <c r="G25" s="46">
        <f>F25/'0.1'!C27*10000</f>
        <v>1.7120882208330408</v>
      </c>
    </row>
    <row r="26" spans="1:12">
      <c r="A26">
        <v>4</v>
      </c>
      <c r="B26" t="s">
        <v>119</v>
      </c>
      <c r="F26">
        <v>15</v>
      </c>
      <c r="G26" s="46">
        <f>F26/'0.1'!C28*10000</f>
        <v>0.65922185452292115</v>
      </c>
    </row>
    <row r="27" spans="1:12">
      <c r="A27">
        <v>5</v>
      </c>
      <c r="B27" t="s">
        <v>88</v>
      </c>
      <c r="F27">
        <v>11</v>
      </c>
      <c r="G27" s="46">
        <f>F27/'0.1'!C29*10000</f>
        <v>0.74745525461043993</v>
      </c>
    </row>
    <row r="28" spans="1:12">
      <c r="A28">
        <v>6</v>
      </c>
      <c r="B28" t="s">
        <v>112</v>
      </c>
      <c r="F28">
        <v>9</v>
      </c>
      <c r="G28" s="46">
        <f>F28/'0.1'!C30*10000</f>
        <v>0.85091094744206719</v>
      </c>
    </row>
    <row r="29" spans="1:12">
      <c r="A29">
        <v>7</v>
      </c>
      <c r="B29" t="s">
        <v>89</v>
      </c>
      <c r="F29">
        <v>17</v>
      </c>
      <c r="G29" s="46">
        <f>F29/'0.1'!C31*10000</f>
        <v>0.62747298175160926</v>
      </c>
    </row>
    <row r="30" spans="1:12">
      <c r="A30">
        <v>8</v>
      </c>
      <c r="B30" t="s">
        <v>102</v>
      </c>
      <c r="F30">
        <v>26</v>
      </c>
      <c r="G30" s="46">
        <f>F30/'0.1'!C32*10000</f>
        <v>1.392638299695762</v>
      </c>
    </row>
    <row r="31" spans="1:12">
      <c r="A31">
        <v>9</v>
      </c>
      <c r="B31" s="8" t="s">
        <v>32</v>
      </c>
      <c r="F31">
        <v>18</v>
      </c>
      <c r="G31" s="46">
        <f>F31/'0.1'!C33*10000</f>
        <v>0.48829979437153104</v>
      </c>
    </row>
    <row r="32" spans="1:12">
      <c r="A32">
        <v>10</v>
      </c>
      <c r="B32" t="s">
        <v>33</v>
      </c>
      <c r="F32">
        <v>57</v>
      </c>
      <c r="G32" s="46">
        <f>F32/'0.1'!C34*10000</f>
        <v>0.72882849131223648</v>
      </c>
    </row>
    <row r="33" spans="1:7">
      <c r="A33">
        <v>11</v>
      </c>
      <c r="B33" t="s">
        <v>167</v>
      </c>
      <c r="G33" s="46"/>
    </row>
    <row r="34" spans="1:7">
      <c r="A34">
        <v>12</v>
      </c>
      <c r="B34" t="s">
        <v>103</v>
      </c>
      <c r="F34">
        <v>16</v>
      </c>
      <c r="G34" s="46">
        <f>F34/'0.1'!C36*10000</f>
        <v>0.77072404707197117</v>
      </c>
    </row>
    <row r="35" spans="1:7">
      <c r="A35">
        <v>13</v>
      </c>
      <c r="B35" t="s">
        <v>109</v>
      </c>
      <c r="F35">
        <v>13</v>
      </c>
      <c r="G35" s="46">
        <f>F35/'0.1'!C37*10000</f>
        <v>0.61853806150171531</v>
      </c>
    </row>
    <row r="36" spans="1:7">
      <c r="A36">
        <v>14</v>
      </c>
      <c r="B36" t="s">
        <v>72</v>
      </c>
      <c r="F36">
        <v>38</v>
      </c>
      <c r="G36" s="46">
        <f>F36/'0.1'!C38*10000</f>
        <v>0.9923925278065775</v>
      </c>
    </row>
    <row r="37" spans="1:7">
      <c r="A37">
        <v>15</v>
      </c>
      <c r="B37" t="s">
        <v>154</v>
      </c>
      <c r="F37">
        <v>36</v>
      </c>
      <c r="G37" s="46"/>
    </row>
    <row r="38" spans="1:7">
      <c r="A38">
        <v>16</v>
      </c>
      <c r="B38" t="s">
        <v>140</v>
      </c>
      <c r="F38">
        <v>14</v>
      </c>
      <c r="G38" s="46">
        <f>F38/'0.1'!C40*10000</f>
        <v>1.1597084161696489</v>
      </c>
    </row>
    <row r="39" spans="1:7">
      <c r="A39">
        <v>17</v>
      </c>
      <c r="B39" t="s">
        <v>113</v>
      </c>
      <c r="F39">
        <v>30</v>
      </c>
      <c r="G39" s="46">
        <f>F39/'0.1'!C41*10000</f>
        <v>0.70960401730487654</v>
      </c>
    </row>
    <row r="40" spans="1:7">
      <c r="A40">
        <v>18</v>
      </c>
      <c r="B40" t="s">
        <v>110</v>
      </c>
      <c r="F40">
        <v>15</v>
      </c>
      <c r="G40" s="46">
        <f>F40/'0.1'!C42*10000</f>
        <v>0.73673870333988212</v>
      </c>
    </row>
    <row r="41" spans="1:7">
      <c r="A41">
        <v>19</v>
      </c>
      <c r="B41" t="s">
        <v>129</v>
      </c>
      <c r="F41">
        <v>7</v>
      </c>
      <c r="G41" s="46">
        <f>F41/'0.1'!C43*10000</f>
        <v>0.46231169054176324</v>
      </c>
    </row>
    <row r="42" spans="1:7">
      <c r="A42">
        <v>20</v>
      </c>
      <c r="B42" t="s">
        <v>90</v>
      </c>
      <c r="F42">
        <v>19</v>
      </c>
      <c r="G42" s="46">
        <f>F42/'0.1'!C44*10000</f>
        <v>2.1263261560499576</v>
      </c>
    </row>
    <row r="43" spans="1:7">
      <c r="A43">
        <v>21</v>
      </c>
      <c r="B43" t="s">
        <v>120</v>
      </c>
      <c r="F43">
        <v>28</v>
      </c>
      <c r="G43" s="46">
        <f>F43/'0.1'!C45*10000</f>
        <v>1.6044649968770233</v>
      </c>
    </row>
    <row r="44" spans="1:7">
      <c r="A44">
        <v>22</v>
      </c>
      <c r="B44" t="s">
        <v>104</v>
      </c>
      <c r="F44">
        <v>10</v>
      </c>
      <c r="G44" s="46">
        <f>F44/'0.1'!C46*10000</f>
        <v>0.88369667995157342</v>
      </c>
    </row>
    <row r="45" spans="1:7">
      <c r="A45">
        <v>23</v>
      </c>
      <c r="B45" t="s">
        <v>34</v>
      </c>
      <c r="F45">
        <v>25</v>
      </c>
      <c r="G45" s="46">
        <f>F45/'0.1'!C47*10000</f>
        <v>1.1141465414663059</v>
      </c>
    </row>
    <row r="46" spans="1:7">
      <c r="A46">
        <v>24</v>
      </c>
      <c r="B46" t="s">
        <v>148</v>
      </c>
      <c r="F46">
        <v>20</v>
      </c>
      <c r="G46" s="46">
        <f>F46/'0.1'!C48*10000</f>
        <v>1.1747637256456795</v>
      </c>
    </row>
    <row r="47" spans="1:7">
      <c r="A47">
        <v>25</v>
      </c>
      <c r="B47" t="s">
        <v>35</v>
      </c>
      <c r="F47">
        <v>29</v>
      </c>
      <c r="G47" s="46">
        <f>F47/'0.1'!C49*10000</f>
        <v>1.2369744458141212</v>
      </c>
    </row>
    <row r="48" spans="1:7">
      <c r="A48">
        <v>26</v>
      </c>
      <c r="B48" t="s">
        <v>73</v>
      </c>
      <c r="F48">
        <v>28</v>
      </c>
      <c r="G48" s="46">
        <f>F48/'0.1'!C50*10000</f>
        <v>0.86510001174064299</v>
      </c>
    </row>
    <row r="49" spans="1:7">
      <c r="A49">
        <v>27</v>
      </c>
      <c r="B49" t="s">
        <v>91</v>
      </c>
      <c r="F49">
        <v>22</v>
      </c>
      <c r="G49" s="46">
        <f>F49/'0.1'!C51*10000</f>
        <v>0.90107432634454621</v>
      </c>
    </row>
    <row r="50" spans="1:7">
      <c r="A50">
        <v>28</v>
      </c>
      <c r="B50" t="s">
        <v>130</v>
      </c>
      <c r="F50">
        <v>14</v>
      </c>
      <c r="G50" s="46">
        <f>F50/'0.1'!C52*10000</f>
        <v>1.3883379611265372</v>
      </c>
    </row>
    <row r="51" spans="1:7">
      <c r="A51">
        <v>29</v>
      </c>
      <c r="B51" t="s">
        <v>149</v>
      </c>
      <c r="F51">
        <v>9</v>
      </c>
      <c r="G51" s="46">
        <f>F51/'0.1'!C53*10000</f>
        <v>0.62081381793600099</v>
      </c>
    </row>
    <row r="52" spans="1:7">
      <c r="A52">
        <v>30</v>
      </c>
      <c r="B52" t="s">
        <v>121</v>
      </c>
      <c r="F52">
        <v>10</v>
      </c>
      <c r="G52" s="46">
        <f>F52/'0.1'!C54*10000</f>
        <v>1.112470797641562</v>
      </c>
    </row>
    <row r="53" spans="1:7">
      <c r="A53">
        <v>31</v>
      </c>
      <c r="B53" t="s">
        <v>114</v>
      </c>
      <c r="F53">
        <v>13</v>
      </c>
      <c r="G53" s="46">
        <f>F53/'0.1'!C55*10000</f>
        <v>0.40239331160409453</v>
      </c>
    </row>
    <row r="54" spans="1:7">
      <c r="A54">
        <v>32</v>
      </c>
      <c r="B54" t="s">
        <v>105</v>
      </c>
      <c r="F54">
        <v>16</v>
      </c>
      <c r="G54" s="46">
        <f>F54/'0.1'!C56*10000</f>
        <v>0.8738728405782854</v>
      </c>
    </row>
    <row r="55" spans="1:7">
      <c r="A55">
        <v>33</v>
      </c>
      <c r="B55" t="s">
        <v>170</v>
      </c>
      <c r="G55" s="46"/>
    </row>
    <row r="56" spans="1:7">
      <c r="A56">
        <v>34</v>
      </c>
      <c r="B56" t="s">
        <v>122</v>
      </c>
      <c r="F56">
        <v>17</v>
      </c>
      <c r="G56" s="46">
        <f>F56/'0.1'!C58*10000</f>
        <v>1.0630182213829242</v>
      </c>
    </row>
    <row r="57" spans="1:7">
      <c r="A57">
        <v>35</v>
      </c>
      <c r="B57" t="s">
        <v>36</v>
      </c>
      <c r="F57">
        <v>33</v>
      </c>
      <c r="G57" s="46">
        <f>F57/'0.1'!C59*10000</f>
        <v>1.1973310402629775</v>
      </c>
    </row>
    <row r="58" spans="1:7">
      <c r="A58">
        <v>36</v>
      </c>
      <c r="B58" t="s">
        <v>168</v>
      </c>
      <c r="G58" s="46"/>
    </row>
    <row r="59" spans="1:7">
      <c r="A59">
        <v>37</v>
      </c>
      <c r="B59" t="s">
        <v>37</v>
      </c>
      <c r="F59">
        <v>27</v>
      </c>
      <c r="G59" s="46">
        <f>F59/'0.1'!C61*10000</f>
        <v>0.47121570160527482</v>
      </c>
    </row>
    <row r="60" spans="1:7">
      <c r="A60">
        <v>38</v>
      </c>
      <c r="B60" t="s">
        <v>176</v>
      </c>
      <c r="G60" s="46"/>
    </row>
    <row r="61" spans="1:7">
      <c r="A61">
        <v>39</v>
      </c>
      <c r="B61" t="s">
        <v>92</v>
      </c>
      <c r="F61">
        <v>39</v>
      </c>
      <c r="G61" s="46">
        <f>F61/'0.1'!C62*10000</f>
        <v>1.5623435152729095</v>
      </c>
    </row>
    <row r="62" spans="1:7">
      <c r="A62">
        <v>40</v>
      </c>
      <c r="B62" t="s">
        <v>38</v>
      </c>
      <c r="F62">
        <v>27</v>
      </c>
      <c r="G62" s="46">
        <f>F62/'0.1'!C63*10000</f>
        <v>0.53550497127114993</v>
      </c>
    </row>
    <row r="63" spans="1:7">
      <c r="A63">
        <v>41</v>
      </c>
      <c r="B63" t="s">
        <v>93</v>
      </c>
      <c r="F63">
        <v>55</v>
      </c>
      <c r="G63" s="46">
        <f>F63/'0.1'!C64*10000</f>
        <v>1.1308495764454314</v>
      </c>
    </row>
    <row r="64" spans="1:7">
      <c r="A64">
        <v>42</v>
      </c>
      <c r="B64" t="s">
        <v>1068</v>
      </c>
      <c r="F64" s="41">
        <v>56</v>
      </c>
      <c r="G64" s="46">
        <f>F64/'0.1'!C65*10000</f>
        <v>1.1883490860322297</v>
      </c>
    </row>
    <row r="65" spans="1:7">
      <c r="A65">
        <v>43</v>
      </c>
      <c r="B65" t="s">
        <v>169</v>
      </c>
      <c r="G65" s="46"/>
    </row>
    <row r="66" spans="1:7">
      <c r="A66">
        <v>44</v>
      </c>
      <c r="B66" t="s">
        <v>94</v>
      </c>
      <c r="F66">
        <v>30</v>
      </c>
      <c r="G66" s="46">
        <f>F66/'0.1'!C67*10000</f>
        <v>1.7870013521643566</v>
      </c>
    </row>
    <row r="67" spans="1:7">
      <c r="A67">
        <v>45</v>
      </c>
      <c r="B67" t="s">
        <v>40</v>
      </c>
      <c r="F67">
        <v>45</v>
      </c>
      <c r="G67" s="46">
        <f>F67/'0.1'!C68*10000</f>
        <v>1.9513548907458078</v>
      </c>
    </row>
    <row r="68" spans="1:7">
      <c r="A68">
        <v>46</v>
      </c>
      <c r="B68" t="s">
        <v>41</v>
      </c>
      <c r="F68">
        <v>31</v>
      </c>
      <c r="G68" s="46">
        <f>F68/'0.1'!C69*10000</f>
        <v>1.0368274418122407</v>
      </c>
    </row>
    <row r="69" spans="1:7">
      <c r="A69">
        <v>47</v>
      </c>
      <c r="B69" t="s">
        <v>85</v>
      </c>
      <c r="F69">
        <v>16</v>
      </c>
      <c r="G69" s="46">
        <f>F69/'0.1'!C70*10000</f>
        <v>0.7440960628017077</v>
      </c>
    </row>
    <row r="70" spans="1:7">
      <c r="A70">
        <v>48</v>
      </c>
      <c r="B70" t="s">
        <v>144</v>
      </c>
      <c r="F70">
        <v>19</v>
      </c>
      <c r="G70" s="46">
        <f>F70/'0.1'!C71*10000</f>
        <v>0.54125965365079642</v>
      </c>
    </row>
    <row r="71" spans="1:7">
      <c r="A71">
        <v>49</v>
      </c>
      <c r="B71" t="s">
        <v>145</v>
      </c>
      <c r="F71">
        <v>15</v>
      </c>
      <c r="G71" s="46">
        <f>F71/'0.1'!C72*10000</f>
        <v>0.51175675860092529</v>
      </c>
    </row>
    <row r="72" spans="1:7">
      <c r="A72">
        <v>50</v>
      </c>
      <c r="B72" t="s">
        <v>160</v>
      </c>
      <c r="F72">
        <v>7</v>
      </c>
      <c r="G72" s="46"/>
    </row>
    <row r="73" spans="1:7">
      <c r="A73">
        <v>51</v>
      </c>
      <c r="B73" t="s">
        <v>42</v>
      </c>
      <c r="F73">
        <v>14</v>
      </c>
      <c r="G73" s="46">
        <f>F73/'0.1'!C74*10000</f>
        <v>2.5786012929843629</v>
      </c>
    </row>
    <row r="74" spans="1:7">
      <c r="A74">
        <v>52</v>
      </c>
      <c r="B74" t="s">
        <v>95</v>
      </c>
      <c r="F74">
        <v>13</v>
      </c>
      <c r="G74" s="46">
        <f>F74/'0.1'!C75*10000</f>
        <v>0.55038336318104653</v>
      </c>
    </row>
    <row r="75" spans="1:7">
      <c r="A75">
        <v>53</v>
      </c>
      <c r="B75" t="s">
        <v>131</v>
      </c>
      <c r="F75">
        <v>11</v>
      </c>
      <c r="G75" s="46">
        <f>F75/'0.1'!C76*10000</f>
        <v>0.60033181976947259</v>
      </c>
    </row>
    <row r="76" spans="1:7">
      <c r="A76">
        <v>54</v>
      </c>
      <c r="B76" t="s">
        <v>43</v>
      </c>
      <c r="F76">
        <v>26</v>
      </c>
      <c r="G76" s="46">
        <f>F76/'0.1'!C77*10000</f>
        <v>0.17251904344825755</v>
      </c>
    </row>
    <row r="77" spans="1:7">
      <c r="A77">
        <v>55</v>
      </c>
      <c r="B77" t="s">
        <v>44</v>
      </c>
      <c r="F77">
        <v>38</v>
      </c>
      <c r="G77" s="46">
        <f>F77/'0.1'!C78*10000</f>
        <v>0.78138012292343095</v>
      </c>
    </row>
    <row r="78" spans="1:7">
      <c r="A78">
        <v>56</v>
      </c>
      <c r="B78" t="s">
        <v>77</v>
      </c>
      <c r="F78">
        <v>33</v>
      </c>
      <c r="G78" s="46">
        <f>F78/'0.1'!C79*10000</f>
        <v>0.796228290715013</v>
      </c>
    </row>
    <row r="79" spans="1:7">
      <c r="A79">
        <v>57</v>
      </c>
      <c r="B79" t="s">
        <v>86</v>
      </c>
      <c r="F79">
        <v>27</v>
      </c>
      <c r="G79" s="46">
        <f>F79/'0.1'!C80*10000</f>
        <v>1.0708166761850371</v>
      </c>
    </row>
    <row r="80" spans="1:7">
      <c r="A80">
        <v>58</v>
      </c>
      <c r="B80" t="s">
        <v>45</v>
      </c>
      <c r="F80">
        <v>21</v>
      </c>
      <c r="G80" s="46">
        <f>F80/'0.1'!C81*10000</f>
        <v>1.9964634076778278</v>
      </c>
    </row>
    <row r="81" spans="1:7">
      <c r="A81">
        <v>59</v>
      </c>
      <c r="B81" t="s">
        <v>155</v>
      </c>
      <c r="F81">
        <v>12</v>
      </c>
      <c r="G81" s="46"/>
    </row>
    <row r="82" spans="1:7">
      <c r="A82">
        <v>60</v>
      </c>
      <c r="B82" t="s">
        <v>161</v>
      </c>
      <c r="F82">
        <v>12</v>
      </c>
      <c r="G82" s="46"/>
    </row>
    <row r="83" spans="1:7">
      <c r="A83">
        <v>61</v>
      </c>
      <c r="B83" t="s">
        <v>46</v>
      </c>
      <c r="F83">
        <v>85</v>
      </c>
      <c r="G83" s="46">
        <f>F83/'0.1'!C84*10000</f>
        <v>1.2230444598244283</v>
      </c>
    </row>
    <row r="84" spans="1:7">
      <c r="A84">
        <v>62</v>
      </c>
      <c r="B84" t="s">
        <v>156</v>
      </c>
      <c r="F84">
        <v>13</v>
      </c>
      <c r="G84" s="46"/>
    </row>
    <row r="85" spans="1:7">
      <c r="A85">
        <v>63</v>
      </c>
      <c r="B85" t="s">
        <v>74</v>
      </c>
      <c r="F85">
        <v>24</v>
      </c>
      <c r="G85" s="46">
        <f>F85/'0.1'!C85*10000</f>
        <v>1.4437740253021396</v>
      </c>
    </row>
    <row r="86" spans="1:7">
      <c r="A86">
        <v>64</v>
      </c>
      <c r="B86" t="s">
        <v>78</v>
      </c>
      <c r="F86">
        <v>20</v>
      </c>
      <c r="G86" s="46">
        <f>F86/'0.1'!C87*10000</f>
        <v>0.54338671202134425</v>
      </c>
    </row>
    <row r="87" spans="1:7">
      <c r="A87">
        <v>65</v>
      </c>
      <c r="B87" t="s">
        <v>162</v>
      </c>
      <c r="F87">
        <v>19</v>
      </c>
      <c r="G87" s="46"/>
    </row>
    <row r="88" spans="1:7">
      <c r="A88">
        <v>66</v>
      </c>
      <c r="B88" t="s">
        <v>47</v>
      </c>
      <c r="F88">
        <v>7</v>
      </c>
      <c r="G88" s="46">
        <f>F88/'0.1'!C89*10000</f>
        <v>0.49664058121137733</v>
      </c>
    </row>
    <row r="89" spans="1:7">
      <c r="A89">
        <v>67</v>
      </c>
      <c r="B89" t="s">
        <v>48</v>
      </c>
      <c r="F89">
        <v>25</v>
      </c>
      <c r="G89" s="46">
        <f>F89/'0.1'!C90*10000</f>
        <v>1.6867047187251212</v>
      </c>
    </row>
    <row r="90" spans="1:7">
      <c r="A90">
        <v>68</v>
      </c>
      <c r="B90" t="s">
        <v>133</v>
      </c>
      <c r="F90">
        <v>14</v>
      </c>
      <c r="G90" s="46">
        <f>F90/'0.1'!C91*10000</f>
        <v>0.69295610123098694</v>
      </c>
    </row>
    <row r="91" spans="1:7">
      <c r="A91">
        <v>69</v>
      </c>
      <c r="B91" t="s">
        <v>157</v>
      </c>
      <c r="F91">
        <v>18</v>
      </c>
      <c r="G91" s="46"/>
    </row>
    <row r="92" spans="1:7">
      <c r="A92">
        <v>70</v>
      </c>
      <c r="B92" t="s">
        <v>96</v>
      </c>
      <c r="F92">
        <v>36</v>
      </c>
      <c r="G92" s="46">
        <f>F92/'0.1'!C93*10000</f>
        <v>1.0973033769511427</v>
      </c>
    </row>
    <row r="93" spans="1:7">
      <c r="A93">
        <v>71</v>
      </c>
      <c r="B93" t="s">
        <v>123</v>
      </c>
      <c r="F93">
        <v>21</v>
      </c>
      <c r="G93" s="46">
        <f>F93/'0.1'!C94*10000</f>
        <v>0.78888943151124913</v>
      </c>
    </row>
    <row r="94" spans="1:7">
      <c r="A94">
        <v>72</v>
      </c>
      <c r="B94" t="s">
        <v>49</v>
      </c>
      <c r="F94">
        <v>37</v>
      </c>
      <c r="G94" s="46">
        <f>F94/'0.1'!C95*10000</f>
        <v>1.313430716529703</v>
      </c>
    </row>
    <row r="95" spans="1:7">
      <c r="A95">
        <v>73</v>
      </c>
      <c r="B95" t="s">
        <v>163</v>
      </c>
      <c r="F95">
        <v>9</v>
      </c>
      <c r="G95" s="46"/>
    </row>
    <row r="96" spans="1:7">
      <c r="A96">
        <v>74</v>
      </c>
      <c r="B96" t="s">
        <v>50</v>
      </c>
      <c r="F96">
        <v>25</v>
      </c>
      <c r="G96" s="46">
        <f>F96/'0.1'!C97*10000</f>
        <v>1.2252019132753078</v>
      </c>
    </row>
    <row r="97" spans="1:7">
      <c r="A97">
        <v>75</v>
      </c>
      <c r="B97" t="s">
        <v>97</v>
      </c>
      <c r="F97">
        <v>16</v>
      </c>
      <c r="G97" s="46">
        <f>F97/'0.1'!C98*10000</f>
        <v>0.77483716312743645</v>
      </c>
    </row>
    <row r="98" spans="1:7">
      <c r="A98">
        <v>76</v>
      </c>
      <c r="B98" t="s">
        <v>134</v>
      </c>
      <c r="F98">
        <v>11</v>
      </c>
      <c r="G98" s="46">
        <f>F98/'0.1'!C99*10000</f>
        <v>0.45962219055936021</v>
      </c>
    </row>
    <row r="99" spans="1:7">
      <c r="A99">
        <v>77</v>
      </c>
      <c r="B99" t="s">
        <v>51</v>
      </c>
      <c r="F99">
        <v>19</v>
      </c>
      <c r="G99" s="46">
        <f>F99/'0.1'!C100*10000</f>
        <v>1.0494338580502622</v>
      </c>
    </row>
    <row r="100" spans="1:7">
      <c r="A100">
        <v>78</v>
      </c>
      <c r="B100" t="s">
        <v>52</v>
      </c>
      <c r="F100">
        <v>16</v>
      </c>
      <c r="G100" s="46">
        <f>F100/'0.1'!C101*10000</f>
        <v>0.66870622063961749</v>
      </c>
    </row>
    <row r="101" spans="1:7">
      <c r="A101">
        <v>79</v>
      </c>
      <c r="B101" t="s">
        <v>158</v>
      </c>
      <c r="F101">
        <v>13</v>
      </c>
      <c r="G101" s="46"/>
    </row>
    <row r="102" spans="1:7">
      <c r="A102">
        <v>80</v>
      </c>
      <c r="B102" t="s">
        <v>135</v>
      </c>
      <c r="F102">
        <v>21</v>
      </c>
      <c r="G102" s="46">
        <f>F102/'0.1'!C103*10000</f>
        <v>2.2419849039683131</v>
      </c>
    </row>
    <row r="103" spans="1:7">
      <c r="A103">
        <v>81</v>
      </c>
      <c r="B103" t="s">
        <v>124</v>
      </c>
      <c r="F103">
        <v>15</v>
      </c>
      <c r="G103" s="46">
        <f>F103/'0.1'!C104*10000</f>
        <v>0.69867205730973991</v>
      </c>
    </row>
    <row r="104" spans="1:7">
      <c r="A104">
        <v>82</v>
      </c>
      <c r="B104" t="s">
        <v>115</v>
      </c>
      <c r="F104">
        <v>15</v>
      </c>
      <c r="G104" s="46">
        <f>F104/'0.1'!C105*10000</f>
        <v>0.53260047507962371</v>
      </c>
    </row>
    <row r="105" spans="1:7">
      <c r="A105">
        <v>83</v>
      </c>
      <c r="B105" t="s">
        <v>79</v>
      </c>
      <c r="F105">
        <v>18</v>
      </c>
      <c r="G105" s="46">
        <f>F105/'0.1'!C106*10000</f>
        <v>0.42633418915974269</v>
      </c>
    </row>
    <row r="106" spans="1:7">
      <c r="A106">
        <v>84</v>
      </c>
      <c r="B106" t="s">
        <v>150</v>
      </c>
      <c r="F106">
        <v>39</v>
      </c>
      <c r="G106" s="46">
        <f>F106/'0.1'!C107*10000</f>
        <v>1.7342736950702158</v>
      </c>
    </row>
    <row r="107" spans="1:7">
      <c r="A107">
        <v>85</v>
      </c>
      <c r="B107" t="s">
        <v>116</v>
      </c>
      <c r="F107">
        <v>23</v>
      </c>
      <c r="G107" s="46">
        <f>F107/'0.1'!C108*10000</f>
        <v>1.7116788592776717</v>
      </c>
    </row>
    <row r="108" spans="1:7">
      <c r="A108">
        <v>86</v>
      </c>
      <c r="B108" t="s">
        <v>53</v>
      </c>
      <c r="F108">
        <v>25</v>
      </c>
      <c r="G108" s="46">
        <f>F108/'0.1'!C109*10000</f>
        <v>0.61268052631707937</v>
      </c>
    </row>
    <row r="109" spans="1:7">
      <c r="A109">
        <v>87</v>
      </c>
      <c r="B109" t="s">
        <v>175</v>
      </c>
      <c r="G109" s="46"/>
    </row>
    <row r="110" spans="1:7">
      <c r="A110">
        <v>88</v>
      </c>
      <c r="B110" t="s">
        <v>125</v>
      </c>
      <c r="F110">
        <v>26</v>
      </c>
      <c r="G110" s="46">
        <f>F110/'0.1'!C111*10000</f>
        <v>1.0923451810772205</v>
      </c>
    </row>
    <row r="111" spans="1:7">
      <c r="A111">
        <v>89</v>
      </c>
      <c r="B111" t="s">
        <v>54</v>
      </c>
      <c r="F111">
        <v>41</v>
      </c>
      <c r="G111" s="46">
        <f>F111/'0.1'!C112*10000</f>
        <v>0.8972378205436824</v>
      </c>
    </row>
    <row r="112" spans="1:7">
      <c r="A112">
        <v>90</v>
      </c>
      <c r="B112" t="s">
        <v>136</v>
      </c>
      <c r="F112">
        <v>16</v>
      </c>
      <c r="G112" s="46">
        <f>F112/'0.1'!C113*10000</f>
        <v>0.58191763683247677</v>
      </c>
    </row>
    <row r="113" spans="1:7">
      <c r="A113">
        <v>91</v>
      </c>
      <c r="B113" t="s">
        <v>111</v>
      </c>
      <c r="F113">
        <v>19</v>
      </c>
      <c r="G113" s="46">
        <f>F113/'0.1'!C114*10000</f>
        <v>2.0266018154085739</v>
      </c>
    </row>
    <row r="114" spans="1:7">
      <c r="A114">
        <v>92</v>
      </c>
      <c r="B114" t="s">
        <v>164</v>
      </c>
      <c r="F114">
        <v>17</v>
      </c>
      <c r="G114" s="46"/>
    </row>
    <row r="115" spans="1:7">
      <c r="A115">
        <v>93</v>
      </c>
      <c r="B115" t="s">
        <v>98</v>
      </c>
      <c r="F115">
        <v>10</v>
      </c>
      <c r="G115" s="46">
        <f>F115/'0.1'!C116*10000</f>
        <v>0.66869951318675447</v>
      </c>
    </row>
    <row r="116" spans="1:7">
      <c r="A116">
        <v>94</v>
      </c>
      <c r="B116" t="s">
        <v>108</v>
      </c>
      <c r="F116">
        <v>16</v>
      </c>
      <c r="G116" s="46">
        <f>F116/'0.1'!C117*10000</f>
        <v>0.85959577508676555</v>
      </c>
    </row>
    <row r="117" spans="1:7">
      <c r="A117">
        <v>95</v>
      </c>
      <c r="B117" t="s">
        <v>55</v>
      </c>
      <c r="F117">
        <v>26</v>
      </c>
      <c r="G117" s="46">
        <f>F117/'0.1'!C118*10000</f>
        <v>0.87540908539952333</v>
      </c>
    </row>
    <row r="118" spans="1:7">
      <c r="A118">
        <v>96</v>
      </c>
      <c r="B118" t="s">
        <v>172</v>
      </c>
      <c r="G118" s="46"/>
    </row>
    <row r="119" spans="1:7">
      <c r="A119">
        <v>97</v>
      </c>
      <c r="B119" t="s">
        <v>56</v>
      </c>
      <c r="F119">
        <v>17</v>
      </c>
      <c r="G119" s="46">
        <f>F119/'0.1'!C120*10000</f>
        <v>0.58396567655858722</v>
      </c>
    </row>
    <row r="120" spans="1:7">
      <c r="A120">
        <v>98</v>
      </c>
      <c r="B120" t="s">
        <v>80</v>
      </c>
      <c r="F120">
        <v>37</v>
      </c>
      <c r="G120" s="46">
        <f>F120/'0.1'!C121*10000</f>
        <v>0.7818459594412126</v>
      </c>
    </row>
    <row r="121" spans="1:7">
      <c r="A121">
        <v>99</v>
      </c>
      <c r="B121" t="s">
        <v>57</v>
      </c>
      <c r="F121">
        <v>36</v>
      </c>
      <c r="G121" s="46">
        <f>F121/'0.1'!C122*10000</f>
        <v>0.73625654450261779</v>
      </c>
    </row>
    <row r="122" spans="1:7">
      <c r="A122">
        <v>100</v>
      </c>
      <c r="B122" t="s">
        <v>173</v>
      </c>
      <c r="G122" s="46"/>
    </row>
    <row r="123" spans="1:7">
      <c r="A123">
        <v>101</v>
      </c>
      <c r="B123" t="s">
        <v>58</v>
      </c>
      <c r="F123">
        <v>48</v>
      </c>
      <c r="G123" s="46">
        <f>F123/'0.1'!C124*10000</f>
        <v>1.0155957421148512</v>
      </c>
    </row>
    <row r="124" spans="1:7">
      <c r="A124">
        <v>102</v>
      </c>
      <c r="B124" t="s">
        <v>171</v>
      </c>
      <c r="G124" s="46"/>
    </row>
    <row r="125" spans="1:7">
      <c r="A125">
        <v>103</v>
      </c>
      <c r="B125" t="s">
        <v>137</v>
      </c>
      <c r="F125">
        <v>15</v>
      </c>
      <c r="G125" s="46">
        <f>F125/'0.1'!C126*10000</f>
        <v>0.8176882318309675</v>
      </c>
    </row>
    <row r="126" spans="1:7">
      <c r="A126">
        <v>104</v>
      </c>
      <c r="B126" t="s">
        <v>99</v>
      </c>
      <c r="F126">
        <v>37</v>
      </c>
      <c r="G126" s="46">
        <f>F126/'0.1'!C127*10000</f>
        <v>1.1247431329871962</v>
      </c>
    </row>
    <row r="127" spans="1:7">
      <c r="A127">
        <v>105</v>
      </c>
      <c r="B127" t="s">
        <v>59</v>
      </c>
      <c r="F127">
        <v>15</v>
      </c>
      <c r="G127" s="46">
        <f>F127/'0.1'!C128*10000</f>
        <v>1.4502281692319592</v>
      </c>
    </row>
    <row r="128" spans="1:7">
      <c r="A128">
        <v>106</v>
      </c>
      <c r="B128" t="s">
        <v>60</v>
      </c>
      <c r="F128">
        <v>42</v>
      </c>
      <c r="G128" s="46">
        <f>F128/'0.1'!C129*10000</f>
        <v>3.0213219002676026</v>
      </c>
    </row>
    <row r="129" spans="1:7">
      <c r="A129">
        <v>107</v>
      </c>
      <c r="B129" t="s">
        <v>61</v>
      </c>
      <c r="F129">
        <v>21</v>
      </c>
      <c r="G129" s="46">
        <f>F129/'0.1'!C130*10000</f>
        <v>0.83816274725801043</v>
      </c>
    </row>
    <row r="130" spans="1:7">
      <c r="A130">
        <v>108</v>
      </c>
      <c r="B130" t="s">
        <v>62</v>
      </c>
      <c r="F130">
        <v>48</v>
      </c>
      <c r="G130" s="46">
        <f>F130/'0.1'!C131*10000</f>
        <v>0.70139753458766596</v>
      </c>
    </row>
    <row r="131" spans="1:7">
      <c r="A131">
        <v>109</v>
      </c>
      <c r="B131" t="s">
        <v>63</v>
      </c>
      <c r="F131">
        <v>40</v>
      </c>
      <c r="G131" s="46">
        <f>F131/'0.1'!C132*10000</f>
        <v>0.67023679465955333</v>
      </c>
    </row>
    <row r="132" spans="1:7">
      <c r="A132">
        <v>110</v>
      </c>
      <c r="B132" t="s">
        <v>159</v>
      </c>
      <c r="F132">
        <v>6</v>
      </c>
      <c r="G132" s="46"/>
    </row>
    <row r="133" spans="1:7">
      <c r="A133">
        <v>11</v>
      </c>
      <c r="B133" t="s">
        <v>87</v>
      </c>
      <c r="F133">
        <v>10</v>
      </c>
      <c r="G133" s="46">
        <f>F133/'0.1'!C134*10000</f>
        <v>0.63820282085646818</v>
      </c>
    </row>
    <row r="134" spans="1:7">
      <c r="A134">
        <v>112</v>
      </c>
      <c r="B134" t="s">
        <v>100</v>
      </c>
      <c r="F134">
        <v>20</v>
      </c>
      <c r="G134" s="46">
        <f>F134/'0.1'!C135*10000</f>
        <v>1.013309824545404</v>
      </c>
    </row>
    <row r="135" spans="1:7">
      <c r="A135">
        <v>113</v>
      </c>
      <c r="B135" t="s">
        <v>75</v>
      </c>
      <c r="F135">
        <v>32</v>
      </c>
      <c r="G135" s="46">
        <f>F135/'0.1'!C136*10000</f>
        <v>1.7602244286146482</v>
      </c>
    </row>
    <row r="136" spans="1:7">
      <c r="A136">
        <v>114</v>
      </c>
      <c r="B136" t="s">
        <v>126</v>
      </c>
      <c r="F136">
        <v>30</v>
      </c>
      <c r="G136" s="46">
        <f>F136/'0.1'!C137*10000</f>
        <v>1.3924796814006488</v>
      </c>
    </row>
    <row r="137" spans="1:7">
      <c r="A137">
        <v>115</v>
      </c>
      <c r="B137" t="s">
        <v>151</v>
      </c>
      <c r="F137">
        <v>10</v>
      </c>
      <c r="G137" s="46">
        <f>F137/'0.1'!C138*10000</f>
        <v>0.48952178616709335</v>
      </c>
    </row>
    <row r="138" spans="1:7">
      <c r="A138">
        <v>116</v>
      </c>
      <c r="B138" t="s">
        <v>106</v>
      </c>
      <c r="F138">
        <v>23</v>
      </c>
      <c r="G138" s="46">
        <f>F138/'0.1'!C139*10000</f>
        <v>0.91068550861785658</v>
      </c>
    </row>
    <row r="139" spans="1:7">
      <c r="A139">
        <v>117</v>
      </c>
      <c r="B139" t="s">
        <v>138</v>
      </c>
      <c r="F139">
        <v>16</v>
      </c>
      <c r="G139" s="46">
        <f>F139/'0.1'!C140*10000</f>
        <v>1.1249859376757791</v>
      </c>
    </row>
    <row r="140" spans="1:7">
      <c r="A140">
        <v>118</v>
      </c>
      <c r="B140" t="s">
        <v>64</v>
      </c>
      <c r="F140">
        <v>19</v>
      </c>
      <c r="G140" s="46">
        <f>F140/'0.1'!C141*10000</f>
        <v>0.79578818631495618</v>
      </c>
    </row>
    <row r="141" spans="1:7">
      <c r="A141">
        <v>119</v>
      </c>
      <c r="B141" t="s">
        <v>139</v>
      </c>
      <c r="F141">
        <v>10</v>
      </c>
      <c r="G141" s="46">
        <f>F141/'0.1'!C142*10000</f>
        <v>0.70462728739633174</v>
      </c>
    </row>
    <row r="142" spans="1:7">
      <c r="A142">
        <v>120</v>
      </c>
      <c r="B142" t="s">
        <v>127</v>
      </c>
      <c r="F142">
        <v>7</v>
      </c>
      <c r="G142" s="46">
        <f>F142/'0.1'!C143*10000</f>
        <v>1.0446981568539662</v>
      </c>
    </row>
    <row r="143" spans="1:7">
      <c r="A143">
        <v>121</v>
      </c>
      <c r="B143" t="s">
        <v>65</v>
      </c>
      <c r="F143">
        <v>41</v>
      </c>
      <c r="G143" s="46">
        <f>F143/'0.1'!C144*10000</f>
        <v>0.8473858147614608</v>
      </c>
    </row>
    <row r="144" spans="1:7">
      <c r="A144">
        <v>122</v>
      </c>
      <c r="B144" t="s">
        <v>141</v>
      </c>
      <c r="F144">
        <v>13</v>
      </c>
      <c r="G144" s="46">
        <f>F144/'0.1'!C145*10000</f>
        <v>0.97373900798465984</v>
      </c>
    </row>
    <row r="145" spans="1:7">
      <c r="A145">
        <v>123</v>
      </c>
      <c r="B145" t="s">
        <v>165</v>
      </c>
      <c r="F145">
        <v>13</v>
      </c>
      <c r="G145" s="46"/>
    </row>
    <row r="146" spans="1:7">
      <c r="A146">
        <v>124</v>
      </c>
      <c r="B146" t="s">
        <v>146</v>
      </c>
      <c r="F146">
        <v>21</v>
      </c>
      <c r="G146" s="46">
        <f>F146/'0.1'!C147*10000</f>
        <v>1.3065226588358261</v>
      </c>
    </row>
    <row r="147" spans="1:7">
      <c r="A147">
        <v>125</v>
      </c>
      <c r="B147" t="s">
        <v>117</v>
      </c>
      <c r="F147">
        <v>15</v>
      </c>
      <c r="G147" s="46">
        <f>F147/'0.1'!C148*10000</f>
        <v>1.4387937153490513</v>
      </c>
    </row>
    <row r="148" spans="1:7">
      <c r="A148">
        <v>126</v>
      </c>
      <c r="B148" t="s">
        <v>1071</v>
      </c>
      <c r="F148">
        <v>28</v>
      </c>
      <c r="G148" s="46">
        <f>F148/'0.1'!C149*10000</f>
        <v>0.72984329221882793</v>
      </c>
    </row>
    <row r="149" spans="1:7">
      <c r="A149">
        <v>127</v>
      </c>
      <c r="B149" t="s">
        <v>81</v>
      </c>
      <c r="F149">
        <v>34</v>
      </c>
      <c r="G149" s="46">
        <f>F149/'0.1'!C150*10000</f>
        <v>1.9100694366418731</v>
      </c>
    </row>
    <row r="150" spans="1:7">
      <c r="A150">
        <v>128</v>
      </c>
      <c r="B150" t="s">
        <v>152</v>
      </c>
      <c r="F150">
        <v>16</v>
      </c>
      <c r="G150" s="46">
        <f>F150/'0.1'!C151*10000</f>
        <v>1.0124211418844955</v>
      </c>
    </row>
    <row r="151" spans="1:7">
      <c r="A151">
        <v>129</v>
      </c>
      <c r="B151" t="s">
        <v>66</v>
      </c>
      <c r="F151">
        <v>20</v>
      </c>
      <c r="G151" s="46">
        <f>F151/'0.1'!C152*10000</f>
        <v>0.82672299405999528</v>
      </c>
    </row>
    <row r="152" spans="1:7">
      <c r="A152">
        <v>130</v>
      </c>
      <c r="B152" t="s">
        <v>67</v>
      </c>
      <c r="F152">
        <v>34</v>
      </c>
      <c r="G152" s="46">
        <f>F152/'0.1'!C153*10000</f>
        <v>1.1666569445254622</v>
      </c>
    </row>
    <row r="153" spans="1:7">
      <c r="A153">
        <v>131</v>
      </c>
      <c r="B153" t="s">
        <v>147</v>
      </c>
      <c r="F153">
        <v>27</v>
      </c>
      <c r="G153" s="46">
        <f>F153/'0.1'!C154*10000</f>
        <v>1.371282301316431</v>
      </c>
    </row>
    <row r="154" spans="1:7">
      <c r="A154">
        <v>132</v>
      </c>
      <c r="B154" t="s">
        <v>143</v>
      </c>
      <c r="F154">
        <v>13</v>
      </c>
      <c r="G154" s="46">
        <f>F154/'0.1'!C155*10000</f>
        <v>1.0065892883413732</v>
      </c>
    </row>
    <row r="155" spans="1:7">
      <c r="A155">
        <v>133</v>
      </c>
      <c r="B155" t="s">
        <v>153</v>
      </c>
      <c r="F155">
        <v>22</v>
      </c>
      <c r="G155" s="46">
        <f>F155/'0.1'!C156*10000</f>
        <v>2.1841431209419615</v>
      </c>
    </row>
    <row r="156" spans="1:7">
      <c r="A156">
        <v>134</v>
      </c>
      <c r="B156" t="s">
        <v>68</v>
      </c>
      <c r="F156">
        <v>54</v>
      </c>
      <c r="G156" s="46">
        <f>F156/'0.1'!C157*10000</f>
        <v>1.7159526397071441</v>
      </c>
    </row>
    <row r="157" spans="1:7">
      <c r="A157">
        <v>135</v>
      </c>
      <c r="B157" t="s">
        <v>166</v>
      </c>
      <c r="F157">
        <v>18</v>
      </c>
      <c r="G157" s="46"/>
    </row>
    <row r="158" spans="1:7">
      <c r="A158">
        <v>136</v>
      </c>
      <c r="B158" t="s">
        <v>1069</v>
      </c>
      <c r="F158">
        <v>20</v>
      </c>
      <c r="G158" s="46">
        <f>F158/'0.1'!C159*10000</f>
        <v>0.79177504087538642</v>
      </c>
    </row>
    <row r="159" spans="1:7">
      <c r="A159">
        <v>137</v>
      </c>
      <c r="B159" t="s">
        <v>128</v>
      </c>
      <c r="F159">
        <v>16</v>
      </c>
      <c r="G159" s="46">
        <f>F159/'0.1'!C160*10000</f>
        <v>0.55963036414448264</v>
      </c>
    </row>
    <row r="160" spans="1:7">
      <c r="A160">
        <v>138</v>
      </c>
      <c r="B160" t="s">
        <v>132</v>
      </c>
      <c r="F160">
        <v>27</v>
      </c>
      <c r="G160" s="46">
        <f>F160/'0.1'!C161*10000</f>
        <v>1.3021900908157016</v>
      </c>
    </row>
    <row r="161" spans="1:7">
      <c r="A161">
        <v>139</v>
      </c>
      <c r="B161" t="s">
        <v>82</v>
      </c>
      <c r="F161">
        <v>24</v>
      </c>
      <c r="G161" s="46">
        <f>F161/'0.1'!C162*10000</f>
        <v>0.99001324142710401</v>
      </c>
    </row>
    <row r="162" spans="1:7">
      <c r="A162">
        <v>140</v>
      </c>
      <c r="B162" t="s">
        <v>69</v>
      </c>
      <c r="F162">
        <v>24</v>
      </c>
      <c r="G162" s="46">
        <f>F162/'0.1'!C163*10000</f>
        <v>0.80853543911896597</v>
      </c>
    </row>
    <row r="163" spans="1:7">
      <c r="A163">
        <v>141</v>
      </c>
      <c r="B163" t="s">
        <v>177</v>
      </c>
      <c r="G163" s="46"/>
    </row>
    <row r="164" spans="1:7">
      <c r="A164">
        <v>142</v>
      </c>
      <c r="B164" t="s">
        <v>174</v>
      </c>
      <c r="F164">
        <v>16</v>
      </c>
      <c r="G164" s="46"/>
    </row>
    <row r="165" spans="1:7">
      <c r="A165">
        <v>143</v>
      </c>
      <c r="B165" t="s">
        <v>70</v>
      </c>
      <c r="F165">
        <v>63</v>
      </c>
      <c r="G165" s="46">
        <f>F165/'0.1'!C166*10000</f>
        <v>1.2183801346019958</v>
      </c>
    </row>
    <row r="166" spans="1:7">
      <c r="A166">
        <v>144</v>
      </c>
      <c r="B166" t="s">
        <v>83</v>
      </c>
      <c r="F166">
        <v>72</v>
      </c>
      <c r="G166" s="46">
        <f>F166/'0.1'!C167*10000</f>
        <v>0.36046536078076802</v>
      </c>
    </row>
    <row r="167" spans="1:7">
      <c r="A167">
        <v>145</v>
      </c>
      <c r="B167" t="s">
        <v>84</v>
      </c>
      <c r="F167">
        <v>29</v>
      </c>
      <c r="G167" s="46">
        <f>F167/'0.1'!C168*10000</f>
        <v>0.59815767436296208</v>
      </c>
    </row>
    <row r="168" spans="1:7">
      <c r="A168">
        <v>146</v>
      </c>
      <c r="B168" t="s">
        <v>118</v>
      </c>
      <c r="F168">
        <v>16</v>
      </c>
      <c r="G168" s="46">
        <f>F168/'0.1'!C169*10000</f>
        <v>0.66644174257854638</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 ref="C17" r:id="rId2"/>
  </hyperlinks>
  <pageMargins left="0.7" right="0.7" top="0.78740157499999996" bottom="0.78740157499999996" header="0.3" footer="0.3"/>
  <pageSetup paperSize="9" orientation="portrait"/>
  <drawing r:id="rId3"/>
  <legacyDrawing r:id="rId4"/>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workbookViewId="0">
      <pane xSplit="2" ySplit="22" topLeftCell="G23" activePane="bottomRight" state="frozen"/>
      <selection activeCell="J31" sqref="J31"/>
      <selection pane="topRight" activeCell="J31" sqref="J31"/>
      <selection pane="bottomLeft" activeCell="J31" sqref="J31"/>
      <selection pane="bottomRight" activeCell="H29" sqref="H29"/>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6" t="s">
        <v>16</v>
      </c>
      <c r="C2" s="170" t="s">
        <v>1882</v>
      </c>
      <c r="D2" s="170"/>
      <c r="E2" s="170"/>
      <c r="F2" s="170"/>
      <c r="G2" s="170"/>
      <c r="H2" s="170"/>
      <c r="I2" s="170"/>
      <c r="J2" s="170"/>
      <c r="K2" s="170"/>
      <c r="L2" s="170"/>
      <c r="N2" s="78" t="s">
        <v>2018</v>
      </c>
    </row>
    <row r="3" spans="2:19">
      <c r="B3" s="16" t="s">
        <v>17</v>
      </c>
      <c r="C3" s="171" t="s">
        <v>187</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2020</v>
      </c>
      <c r="N4" s="81" t="s">
        <v>2014</v>
      </c>
      <c r="O4" s="82" t="s">
        <v>1795</v>
      </c>
      <c r="P4" s="81" t="s">
        <v>2015</v>
      </c>
      <c r="Q4" s="82" t="s">
        <v>1795</v>
      </c>
      <c r="R4" s="81" t="s">
        <v>2016</v>
      </c>
      <c r="S4" s="82" t="s">
        <v>1795</v>
      </c>
    </row>
    <row r="5" spans="2:19" ht="29" customHeight="1">
      <c r="B5" s="16" t="s">
        <v>199</v>
      </c>
      <c r="C5" s="172" t="s">
        <v>223</v>
      </c>
      <c r="D5" s="172"/>
      <c r="E5" s="172"/>
      <c r="F5" s="172"/>
      <c r="G5" s="172"/>
      <c r="H5" s="172"/>
      <c r="I5" s="172"/>
      <c r="J5" s="172"/>
      <c r="K5" s="172"/>
      <c r="L5" s="172"/>
      <c r="N5" s="91">
        <v>15</v>
      </c>
      <c r="O5" s="84">
        <v>71.428571428571431</v>
      </c>
      <c r="P5" s="91">
        <v>3</v>
      </c>
      <c r="Q5" s="84">
        <v>14.285714285714285</v>
      </c>
      <c r="R5" s="91">
        <v>3</v>
      </c>
      <c r="S5" s="84">
        <v>14.285714285714285</v>
      </c>
    </row>
    <row r="6" spans="2:19" ht="74.25" customHeight="1">
      <c r="B6" s="16" t="s">
        <v>18</v>
      </c>
      <c r="C6" s="172" t="s">
        <v>1952</v>
      </c>
      <c r="D6" s="172"/>
      <c r="E6" s="172"/>
      <c r="F6" s="172"/>
      <c r="G6" s="172"/>
      <c r="H6" s="172"/>
      <c r="I6" s="172"/>
      <c r="J6" s="172"/>
      <c r="K6" s="172"/>
      <c r="L6" s="172"/>
    </row>
    <row r="7" spans="2:19" ht="29" customHeight="1" outlineLevel="1">
      <c r="B7" s="6" t="s">
        <v>19</v>
      </c>
      <c r="C7" s="169" t="s">
        <v>1841</v>
      </c>
      <c r="D7" s="131"/>
      <c r="E7" s="131"/>
      <c r="F7" s="131"/>
      <c r="G7" s="131"/>
      <c r="H7" s="131"/>
      <c r="I7" s="131"/>
      <c r="J7" s="131"/>
      <c r="K7" s="131"/>
      <c r="L7" s="131"/>
    </row>
    <row r="8" spans="2:19" outlineLevel="1">
      <c r="B8" s="6" t="s">
        <v>20</v>
      </c>
      <c r="C8" s="137" t="s">
        <v>1795</v>
      </c>
      <c r="D8" s="137"/>
      <c r="E8" s="137"/>
      <c r="F8" s="137"/>
      <c r="G8" s="137"/>
      <c r="H8" s="137"/>
      <c r="I8" s="137"/>
      <c r="J8" s="137"/>
      <c r="K8" s="137"/>
      <c r="L8" s="137"/>
    </row>
    <row r="9" spans="2:19" outlineLevel="1">
      <c r="B9" s="6" t="s">
        <v>29</v>
      </c>
      <c r="C9" s="137"/>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7">
        <v>2016</v>
      </c>
      <c r="D12" s="137"/>
      <c r="E12" s="137"/>
      <c r="F12" s="137"/>
      <c r="G12" s="137"/>
      <c r="H12" s="137"/>
      <c r="I12" s="137"/>
      <c r="J12" s="137"/>
      <c r="K12" s="137"/>
      <c r="L12" s="137"/>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88" t="s">
        <v>1881</v>
      </c>
      <c r="D15" s="188"/>
      <c r="E15" s="188"/>
      <c r="F15" s="188"/>
      <c r="G15" s="188"/>
      <c r="H15" s="188"/>
      <c r="I15" s="188"/>
      <c r="J15" s="188"/>
      <c r="K15" s="188"/>
      <c r="L15" s="188"/>
    </row>
    <row r="16" spans="2:19" outlineLevel="1">
      <c r="B16" s="7" t="s">
        <v>25</v>
      </c>
      <c r="C16" s="140" t="s">
        <v>1884</v>
      </c>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1" t="s">
        <v>1883</v>
      </c>
      <c r="D19" s="135"/>
      <c r="E19" s="135"/>
      <c r="F19" s="135"/>
      <c r="G19" s="135"/>
      <c r="H19" s="135"/>
      <c r="I19" s="135"/>
      <c r="J19" s="135"/>
      <c r="K19" s="135"/>
      <c r="L19" s="135"/>
    </row>
    <row r="20" spans="1:80" s="9" customFormat="1" ht="18"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H23">
        <v>40</v>
      </c>
    </row>
    <row r="24" spans="1:80">
      <c r="A24">
        <v>2</v>
      </c>
      <c r="B24" t="s">
        <v>71</v>
      </c>
      <c r="H24">
        <v>25</v>
      </c>
    </row>
    <row r="25" spans="1:80">
      <c r="A25">
        <v>3</v>
      </c>
      <c r="B25" t="s">
        <v>142</v>
      </c>
      <c r="H25">
        <v>40</v>
      </c>
    </row>
    <row r="26" spans="1:80">
      <c r="A26">
        <v>4</v>
      </c>
      <c r="B26" t="s">
        <v>119</v>
      </c>
      <c r="H26">
        <v>25</v>
      </c>
    </row>
    <row r="27" spans="1:80">
      <c r="A27">
        <v>5</v>
      </c>
      <c r="B27" t="s">
        <v>88</v>
      </c>
      <c r="H27">
        <v>25</v>
      </c>
    </row>
    <row r="28" spans="1:80">
      <c r="A28">
        <v>6</v>
      </c>
      <c r="B28" t="s">
        <v>112</v>
      </c>
      <c r="H28">
        <v>55</v>
      </c>
    </row>
    <row r="29" spans="1:80">
      <c r="A29">
        <v>7</v>
      </c>
      <c r="B29" t="s">
        <v>89</v>
      </c>
      <c r="H29">
        <v>25</v>
      </c>
    </row>
    <row r="30" spans="1:80">
      <c r="A30">
        <v>8</v>
      </c>
      <c r="B30" t="s">
        <v>102</v>
      </c>
      <c r="H30">
        <v>25</v>
      </c>
    </row>
    <row r="31" spans="1:80">
      <c r="A31">
        <v>9</v>
      </c>
      <c r="B31" s="8" t="s">
        <v>32</v>
      </c>
      <c r="H31">
        <v>12</v>
      </c>
    </row>
    <row r="32" spans="1:80">
      <c r="A32">
        <v>10</v>
      </c>
      <c r="B32" t="s">
        <v>33</v>
      </c>
      <c r="H32">
        <v>25</v>
      </c>
    </row>
    <row r="33" spans="1:8">
      <c r="A33">
        <v>11</v>
      </c>
      <c r="B33" t="s">
        <v>167</v>
      </c>
      <c r="H33">
        <v>25</v>
      </c>
    </row>
    <row r="34" spans="1:8">
      <c r="A34">
        <v>12</v>
      </c>
      <c r="B34" t="s">
        <v>103</v>
      </c>
      <c r="H34">
        <v>25</v>
      </c>
    </row>
    <row r="35" spans="1:8">
      <c r="A35">
        <v>13</v>
      </c>
      <c r="B35" t="s">
        <v>109</v>
      </c>
      <c r="H35">
        <v>25</v>
      </c>
    </row>
    <row r="36" spans="1:8">
      <c r="A36">
        <v>14</v>
      </c>
      <c r="B36" t="s">
        <v>72</v>
      </c>
      <c r="H36">
        <v>25</v>
      </c>
    </row>
    <row r="37" spans="1:8">
      <c r="A37">
        <v>15</v>
      </c>
      <c r="B37" t="s">
        <v>154</v>
      </c>
      <c r="H37">
        <v>25</v>
      </c>
    </row>
    <row r="38" spans="1:8">
      <c r="A38">
        <v>16</v>
      </c>
      <c r="B38" t="s">
        <v>140</v>
      </c>
      <c r="H38">
        <v>12</v>
      </c>
    </row>
    <row r="39" spans="1:8">
      <c r="A39">
        <v>17</v>
      </c>
      <c r="B39" t="s">
        <v>113</v>
      </c>
      <c r="H39">
        <v>25</v>
      </c>
    </row>
    <row r="40" spans="1:8">
      <c r="A40">
        <v>18</v>
      </c>
      <c r="B40" t="s">
        <v>110</v>
      </c>
      <c r="H40">
        <v>25</v>
      </c>
    </row>
    <row r="41" spans="1:8">
      <c r="A41">
        <v>19</v>
      </c>
      <c r="B41" t="s">
        <v>129</v>
      </c>
      <c r="H41">
        <v>12</v>
      </c>
    </row>
    <row r="42" spans="1:8">
      <c r="A42">
        <v>20</v>
      </c>
      <c r="B42" t="s">
        <v>90</v>
      </c>
      <c r="H42">
        <v>25</v>
      </c>
    </row>
    <row r="43" spans="1:8">
      <c r="A43">
        <v>21</v>
      </c>
      <c r="B43" t="s">
        <v>120</v>
      </c>
      <c r="H43">
        <v>25</v>
      </c>
    </row>
    <row r="44" spans="1:8">
      <c r="A44">
        <v>22</v>
      </c>
      <c r="B44" t="s">
        <v>104</v>
      </c>
      <c r="H44">
        <v>12</v>
      </c>
    </row>
    <row r="45" spans="1:8">
      <c r="A45">
        <v>23</v>
      </c>
      <c r="B45" t="s">
        <v>34</v>
      </c>
      <c r="H45">
        <v>12</v>
      </c>
    </row>
    <row r="46" spans="1:8">
      <c r="A46">
        <v>24</v>
      </c>
      <c r="B46" t="s">
        <v>148</v>
      </c>
      <c r="H46">
        <v>12</v>
      </c>
    </row>
    <row r="47" spans="1:8">
      <c r="A47">
        <v>25</v>
      </c>
      <c r="B47" t="s">
        <v>35</v>
      </c>
      <c r="H47">
        <v>0.1</v>
      </c>
    </row>
    <row r="48" spans="1:8">
      <c r="A48">
        <v>26</v>
      </c>
      <c r="B48" t="s">
        <v>73</v>
      </c>
      <c r="H48">
        <v>25</v>
      </c>
    </row>
    <row r="49" spans="1:8">
      <c r="A49">
        <v>27</v>
      </c>
      <c r="B49" t="s">
        <v>91</v>
      </c>
      <c r="H49">
        <v>25</v>
      </c>
    </row>
    <row r="50" spans="1:8">
      <c r="A50">
        <v>28</v>
      </c>
      <c r="B50" t="s">
        <v>130</v>
      </c>
      <c r="H50">
        <v>12</v>
      </c>
    </row>
    <row r="51" spans="1:8">
      <c r="A51">
        <v>29</v>
      </c>
      <c r="B51" t="s">
        <v>149</v>
      </c>
      <c r="H51">
        <v>25</v>
      </c>
    </row>
    <row r="52" spans="1:8">
      <c r="A52">
        <v>30</v>
      </c>
      <c r="B52" t="s">
        <v>121</v>
      </c>
      <c r="H52">
        <v>12</v>
      </c>
    </row>
    <row r="53" spans="1:8">
      <c r="A53">
        <v>31</v>
      </c>
      <c r="B53" t="s">
        <v>114</v>
      </c>
      <c r="H53">
        <v>40</v>
      </c>
    </row>
    <row r="54" spans="1:8">
      <c r="A54">
        <v>32</v>
      </c>
      <c r="B54" t="s">
        <v>105</v>
      </c>
      <c r="H54">
        <v>25</v>
      </c>
    </row>
    <row r="55" spans="1:8">
      <c r="A55">
        <v>33</v>
      </c>
      <c r="B55" t="s">
        <v>170</v>
      </c>
      <c r="H55">
        <v>0.1</v>
      </c>
    </row>
    <row r="56" spans="1:8">
      <c r="A56">
        <v>34</v>
      </c>
      <c r="B56" t="s">
        <v>122</v>
      </c>
      <c r="H56">
        <v>12</v>
      </c>
    </row>
    <row r="57" spans="1:8">
      <c r="A57">
        <v>35</v>
      </c>
      <c r="B57" t="s">
        <v>36</v>
      </c>
      <c r="H57">
        <v>12</v>
      </c>
    </row>
    <row r="58" spans="1:8">
      <c r="A58">
        <v>36</v>
      </c>
      <c r="B58" t="s">
        <v>168</v>
      </c>
      <c r="H58">
        <v>0.1</v>
      </c>
    </row>
    <row r="59" spans="1:8">
      <c r="A59">
        <v>37</v>
      </c>
      <c r="B59" t="s">
        <v>37</v>
      </c>
      <c r="H59">
        <v>12</v>
      </c>
    </row>
    <row r="60" spans="1:8">
      <c r="A60">
        <v>38</v>
      </c>
      <c r="B60" t="s">
        <v>176</v>
      </c>
      <c r="H60">
        <v>0.1</v>
      </c>
    </row>
    <row r="61" spans="1:8">
      <c r="A61">
        <v>39</v>
      </c>
      <c r="B61" t="s">
        <v>92</v>
      </c>
      <c r="H61">
        <v>0.1</v>
      </c>
    </row>
    <row r="62" spans="1:8">
      <c r="A62">
        <v>40</v>
      </c>
      <c r="B62" t="s">
        <v>38</v>
      </c>
      <c r="H62">
        <v>12</v>
      </c>
    </row>
    <row r="63" spans="1:8">
      <c r="A63">
        <v>41</v>
      </c>
      <c r="B63" t="s">
        <v>93</v>
      </c>
      <c r="H63">
        <v>0.1</v>
      </c>
    </row>
    <row r="64" spans="1:8">
      <c r="A64">
        <v>42</v>
      </c>
      <c r="B64" t="s">
        <v>1068</v>
      </c>
      <c r="H64">
        <v>0.1</v>
      </c>
    </row>
    <row r="65" spans="1:8">
      <c r="A65">
        <v>43</v>
      </c>
      <c r="B65" t="s">
        <v>169</v>
      </c>
      <c r="H65">
        <v>0.1</v>
      </c>
    </row>
    <row r="66" spans="1:8">
      <c r="A66">
        <v>44</v>
      </c>
      <c r="B66" t="s">
        <v>94</v>
      </c>
      <c r="H66">
        <v>55</v>
      </c>
    </row>
    <row r="67" spans="1:8">
      <c r="A67">
        <v>45</v>
      </c>
      <c r="B67" t="s">
        <v>40</v>
      </c>
      <c r="H67">
        <v>12</v>
      </c>
    </row>
    <row r="68" spans="1:8">
      <c r="A68">
        <v>46</v>
      </c>
      <c r="B68" t="s">
        <v>41</v>
      </c>
      <c r="H68">
        <v>0.1</v>
      </c>
    </row>
    <row r="69" spans="1:8">
      <c r="A69">
        <v>47</v>
      </c>
      <c r="B69" t="s">
        <v>85</v>
      </c>
      <c r="H69">
        <v>25</v>
      </c>
    </row>
    <row r="70" spans="1:8">
      <c r="A70">
        <v>48</v>
      </c>
      <c r="B70" t="s">
        <v>144</v>
      </c>
      <c r="H70">
        <v>12</v>
      </c>
    </row>
    <row r="71" spans="1:8">
      <c r="A71">
        <v>49</v>
      </c>
      <c r="B71" t="s">
        <v>145</v>
      </c>
      <c r="H71">
        <v>12</v>
      </c>
    </row>
    <row r="72" spans="1:8">
      <c r="A72">
        <v>50</v>
      </c>
      <c r="B72" t="s">
        <v>160</v>
      </c>
    </row>
    <row r="73" spans="1:8">
      <c r="A73">
        <v>51</v>
      </c>
      <c r="B73" t="s">
        <v>42</v>
      </c>
      <c r="H73">
        <v>0.1</v>
      </c>
    </row>
    <row r="74" spans="1:8">
      <c r="A74">
        <v>52</v>
      </c>
      <c r="B74" t="s">
        <v>95</v>
      </c>
      <c r="H74">
        <v>25</v>
      </c>
    </row>
    <row r="75" spans="1:8">
      <c r="A75">
        <v>53</v>
      </c>
      <c r="B75" t="s">
        <v>131</v>
      </c>
      <c r="H75">
        <v>12</v>
      </c>
    </row>
    <row r="76" spans="1:8">
      <c r="A76">
        <v>54</v>
      </c>
      <c r="B76" t="s">
        <v>43</v>
      </c>
      <c r="H76">
        <v>0.1</v>
      </c>
    </row>
    <row r="77" spans="1:8">
      <c r="A77">
        <v>55</v>
      </c>
      <c r="B77" t="s">
        <v>44</v>
      </c>
      <c r="H77">
        <v>25</v>
      </c>
    </row>
    <row r="78" spans="1:8">
      <c r="A78">
        <v>56</v>
      </c>
      <c r="B78" t="s">
        <v>77</v>
      </c>
      <c r="H78">
        <v>12</v>
      </c>
    </row>
    <row r="79" spans="1:8">
      <c r="A79">
        <v>57</v>
      </c>
      <c r="B79" t="s">
        <v>86</v>
      </c>
      <c r="H79">
        <v>12</v>
      </c>
    </row>
    <row r="80" spans="1:8">
      <c r="A80">
        <v>58</v>
      </c>
      <c r="B80" t="s">
        <v>45</v>
      </c>
      <c r="H80">
        <v>12</v>
      </c>
    </row>
    <row r="81" spans="1:8">
      <c r="A81">
        <v>59</v>
      </c>
      <c r="B81" t="s">
        <v>155</v>
      </c>
      <c r="H81">
        <v>25</v>
      </c>
    </row>
    <row r="82" spans="1:8">
      <c r="A82">
        <v>60</v>
      </c>
      <c r="B82" t="s">
        <v>161</v>
      </c>
      <c r="H82">
        <v>55</v>
      </c>
    </row>
    <row r="83" spans="1:8">
      <c r="A83">
        <v>61</v>
      </c>
      <c r="B83" t="s">
        <v>46</v>
      </c>
      <c r="H83">
        <v>12</v>
      </c>
    </row>
    <row r="84" spans="1:8">
      <c r="A84">
        <v>62</v>
      </c>
      <c r="B84" t="s">
        <v>156</v>
      </c>
      <c r="H84">
        <v>12</v>
      </c>
    </row>
    <row r="85" spans="1:8">
      <c r="A85">
        <v>63</v>
      </c>
      <c r="B85" t="s">
        <v>74</v>
      </c>
      <c r="H85">
        <v>25</v>
      </c>
    </row>
    <row r="86" spans="1:8">
      <c r="A86">
        <v>64</v>
      </c>
      <c r="B86" t="s">
        <v>78</v>
      </c>
      <c r="H86">
        <v>12</v>
      </c>
    </row>
    <row r="87" spans="1:8">
      <c r="A87">
        <v>65</v>
      </c>
      <c r="B87" t="s">
        <v>162</v>
      </c>
      <c r="H87">
        <v>12</v>
      </c>
    </row>
    <row r="88" spans="1:8">
      <c r="A88">
        <v>66</v>
      </c>
      <c r="B88" t="s">
        <v>47</v>
      </c>
      <c r="H88">
        <v>12</v>
      </c>
    </row>
    <row r="89" spans="1:8">
      <c r="A89">
        <v>67</v>
      </c>
      <c r="B89" t="s">
        <v>48</v>
      </c>
      <c r="H89">
        <v>12</v>
      </c>
    </row>
    <row r="90" spans="1:8">
      <c r="A90">
        <v>68</v>
      </c>
      <c r="B90" t="s">
        <v>133</v>
      </c>
      <c r="H90">
        <v>40</v>
      </c>
    </row>
    <row r="91" spans="1:8">
      <c r="A91">
        <v>69</v>
      </c>
      <c r="B91" t="s">
        <v>157</v>
      </c>
      <c r="H91">
        <v>12</v>
      </c>
    </row>
    <row r="92" spans="1:8">
      <c r="A92">
        <v>70</v>
      </c>
      <c r="B92" t="s">
        <v>96</v>
      </c>
      <c r="H92">
        <v>12</v>
      </c>
    </row>
    <row r="93" spans="1:8">
      <c r="A93">
        <v>71</v>
      </c>
      <c r="B93" t="s">
        <v>123</v>
      </c>
      <c r="H93">
        <v>12</v>
      </c>
    </row>
    <row r="94" spans="1:8">
      <c r="A94">
        <v>72</v>
      </c>
      <c r="B94" t="s">
        <v>49</v>
      </c>
      <c r="H94">
        <v>12</v>
      </c>
    </row>
    <row r="95" spans="1:8">
      <c r="A95">
        <v>73</v>
      </c>
      <c r="B95" t="s">
        <v>163</v>
      </c>
      <c r="H95">
        <v>12</v>
      </c>
    </row>
    <row r="96" spans="1:8">
      <c r="A96">
        <v>74</v>
      </c>
      <c r="B96" t="s">
        <v>50</v>
      </c>
      <c r="H96">
        <v>25</v>
      </c>
    </row>
    <row r="97" spans="1:8">
      <c r="A97">
        <v>75</v>
      </c>
      <c r="B97" t="s">
        <v>97</v>
      </c>
      <c r="H97">
        <v>12</v>
      </c>
    </row>
    <row r="98" spans="1:8">
      <c r="A98">
        <v>76</v>
      </c>
      <c r="B98" t="s">
        <v>134</v>
      </c>
      <c r="H98">
        <v>12</v>
      </c>
    </row>
    <row r="99" spans="1:8">
      <c r="A99">
        <v>77</v>
      </c>
      <c r="B99" t="s">
        <v>51</v>
      </c>
      <c r="H99">
        <v>55</v>
      </c>
    </row>
    <row r="100" spans="1:8">
      <c r="A100">
        <v>78</v>
      </c>
      <c r="B100" t="s">
        <v>52</v>
      </c>
      <c r="H100">
        <v>25</v>
      </c>
    </row>
    <row r="101" spans="1:8">
      <c r="A101">
        <v>79</v>
      </c>
      <c r="B101" t="s">
        <v>158</v>
      </c>
      <c r="H101">
        <v>12</v>
      </c>
    </row>
    <row r="102" spans="1:8">
      <c r="A102">
        <v>80</v>
      </c>
      <c r="B102" t="s">
        <v>135</v>
      </c>
      <c r="H102">
        <v>25</v>
      </c>
    </row>
    <row r="103" spans="1:8">
      <c r="A103">
        <v>81</v>
      </c>
      <c r="B103" t="s">
        <v>124</v>
      </c>
      <c r="H103">
        <v>12</v>
      </c>
    </row>
    <row r="104" spans="1:8">
      <c r="A104">
        <v>82</v>
      </c>
      <c r="B104" t="s">
        <v>115</v>
      </c>
      <c r="H104">
        <v>12</v>
      </c>
    </row>
    <row r="105" spans="1:8">
      <c r="A105">
        <v>83</v>
      </c>
      <c r="B105" t="s">
        <v>79</v>
      </c>
      <c r="H105">
        <v>12</v>
      </c>
    </row>
    <row r="106" spans="1:8">
      <c r="A106">
        <v>84</v>
      </c>
      <c r="B106" t="s">
        <v>150</v>
      </c>
      <c r="H106">
        <v>12</v>
      </c>
    </row>
    <row r="107" spans="1:8">
      <c r="A107">
        <v>85</v>
      </c>
      <c r="B107" t="s">
        <v>116</v>
      </c>
      <c r="H107">
        <v>25</v>
      </c>
    </row>
    <row r="108" spans="1:8">
      <c r="A108">
        <v>86</v>
      </c>
      <c r="B108" t="s">
        <v>53</v>
      </c>
      <c r="H108">
        <v>0.1</v>
      </c>
    </row>
    <row r="109" spans="1:8">
      <c r="A109">
        <v>87</v>
      </c>
      <c r="B109" t="s">
        <v>175</v>
      </c>
      <c r="H109">
        <v>0.1</v>
      </c>
    </row>
    <row r="110" spans="1:8">
      <c r="A110">
        <v>88</v>
      </c>
      <c r="B110" t="s">
        <v>125</v>
      </c>
      <c r="H110">
        <v>40</v>
      </c>
    </row>
    <row r="111" spans="1:8">
      <c r="A111">
        <v>89</v>
      </c>
      <c r="B111" t="s">
        <v>54</v>
      </c>
      <c r="H111">
        <v>12</v>
      </c>
    </row>
    <row r="112" spans="1:8">
      <c r="A112">
        <v>90</v>
      </c>
      <c r="B112" t="s">
        <v>136</v>
      </c>
      <c r="H112">
        <v>12</v>
      </c>
    </row>
    <row r="113" spans="1:8">
      <c r="A113">
        <v>91</v>
      </c>
      <c r="B113" t="s">
        <v>111</v>
      </c>
      <c r="H113">
        <v>12</v>
      </c>
    </row>
    <row r="114" spans="1:8">
      <c r="A114">
        <v>92</v>
      </c>
      <c r="B114" t="s">
        <v>164</v>
      </c>
      <c r="H114">
        <v>12</v>
      </c>
    </row>
    <row r="115" spans="1:8">
      <c r="A115">
        <v>93</v>
      </c>
      <c r="B115" t="s">
        <v>98</v>
      </c>
      <c r="H115">
        <v>25</v>
      </c>
    </row>
    <row r="116" spans="1:8">
      <c r="A116">
        <v>94</v>
      </c>
      <c r="B116" t="s">
        <v>108</v>
      </c>
      <c r="H116">
        <v>25</v>
      </c>
    </row>
    <row r="117" spans="1:8">
      <c r="A117">
        <v>95</v>
      </c>
      <c r="B117" t="s">
        <v>55</v>
      </c>
      <c r="H117">
        <v>0.1</v>
      </c>
    </row>
    <row r="118" spans="1:8">
      <c r="A118">
        <v>96</v>
      </c>
      <c r="B118" t="s">
        <v>172</v>
      </c>
      <c r="H118">
        <v>0.1</v>
      </c>
    </row>
    <row r="119" spans="1:8">
      <c r="A119">
        <v>97</v>
      </c>
      <c r="B119" t="s">
        <v>56</v>
      </c>
      <c r="H119">
        <v>12</v>
      </c>
    </row>
    <row r="120" spans="1:8">
      <c r="A120">
        <v>98</v>
      </c>
      <c r="B120" t="s">
        <v>80</v>
      </c>
      <c r="H120">
        <v>40</v>
      </c>
    </row>
    <row r="121" spans="1:8">
      <c r="A121">
        <v>99</v>
      </c>
      <c r="B121" t="s">
        <v>57</v>
      </c>
      <c r="H121">
        <v>0.1</v>
      </c>
    </row>
    <row r="122" spans="1:8">
      <c r="A122">
        <v>100</v>
      </c>
      <c r="B122" t="s">
        <v>173</v>
      </c>
      <c r="H122">
        <v>0.1</v>
      </c>
    </row>
    <row r="123" spans="1:8">
      <c r="A123">
        <v>101</v>
      </c>
      <c r="B123" t="s">
        <v>58</v>
      </c>
      <c r="H123">
        <v>0.1</v>
      </c>
    </row>
    <row r="124" spans="1:8">
      <c r="A124">
        <v>102</v>
      </c>
      <c r="B124" t="s">
        <v>171</v>
      </c>
      <c r="H124">
        <v>0.1</v>
      </c>
    </row>
    <row r="125" spans="1:8">
      <c r="A125">
        <v>103</v>
      </c>
      <c r="B125" t="s">
        <v>137</v>
      </c>
      <c r="H125">
        <v>12</v>
      </c>
    </row>
    <row r="126" spans="1:8">
      <c r="A126">
        <v>104</v>
      </c>
      <c r="B126" t="s">
        <v>99</v>
      </c>
      <c r="H126">
        <v>12</v>
      </c>
    </row>
    <row r="127" spans="1:8">
      <c r="A127">
        <v>105</v>
      </c>
      <c r="B127" t="s">
        <v>59</v>
      </c>
      <c r="H127">
        <v>55</v>
      </c>
    </row>
    <row r="128" spans="1:8">
      <c r="A128">
        <v>106</v>
      </c>
      <c r="B128" t="s">
        <v>60</v>
      </c>
      <c r="H128">
        <v>25</v>
      </c>
    </row>
    <row r="129" spans="1:8">
      <c r="A129">
        <v>107</v>
      </c>
      <c r="B129" t="s">
        <v>61</v>
      </c>
      <c r="H129">
        <v>0.1</v>
      </c>
    </row>
    <row r="130" spans="1:8">
      <c r="A130">
        <v>108</v>
      </c>
      <c r="B130" t="s">
        <v>62</v>
      </c>
      <c r="H130">
        <v>12</v>
      </c>
    </row>
    <row r="131" spans="1:8">
      <c r="A131">
        <v>109</v>
      </c>
      <c r="B131" t="s">
        <v>63</v>
      </c>
      <c r="H131">
        <v>12</v>
      </c>
    </row>
    <row r="132" spans="1:8">
      <c r="A132">
        <v>110</v>
      </c>
      <c r="B132" t="s">
        <v>159</v>
      </c>
      <c r="H132">
        <v>55</v>
      </c>
    </row>
    <row r="133" spans="1:8">
      <c r="A133">
        <v>11</v>
      </c>
      <c r="B133" t="s">
        <v>87</v>
      </c>
      <c r="H133">
        <v>55</v>
      </c>
    </row>
    <row r="134" spans="1:8">
      <c r="A134">
        <v>112</v>
      </c>
      <c r="B134" t="s">
        <v>100</v>
      </c>
      <c r="H134">
        <v>12</v>
      </c>
    </row>
    <row r="135" spans="1:8">
      <c r="A135">
        <v>113</v>
      </c>
      <c r="B135" t="s">
        <v>75</v>
      </c>
      <c r="H135">
        <v>12</v>
      </c>
    </row>
    <row r="136" spans="1:8">
      <c r="A136">
        <v>114</v>
      </c>
      <c r="B136" t="s">
        <v>126</v>
      </c>
      <c r="H136">
        <v>40</v>
      </c>
    </row>
    <row r="137" spans="1:8">
      <c r="A137">
        <v>115</v>
      </c>
      <c r="B137" t="s">
        <v>151</v>
      </c>
      <c r="H137">
        <v>25</v>
      </c>
    </row>
    <row r="138" spans="1:8">
      <c r="A138">
        <v>116</v>
      </c>
      <c r="B138" t="s">
        <v>106</v>
      </c>
      <c r="H138">
        <v>40</v>
      </c>
    </row>
    <row r="139" spans="1:8">
      <c r="A139">
        <v>117</v>
      </c>
      <c r="B139" t="s">
        <v>138</v>
      </c>
      <c r="H139">
        <v>55</v>
      </c>
    </row>
    <row r="140" spans="1:8">
      <c r="A140">
        <v>118</v>
      </c>
      <c r="B140" t="s">
        <v>64</v>
      </c>
      <c r="H140">
        <v>25</v>
      </c>
    </row>
    <row r="141" spans="1:8">
      <c r="A141">
        <v>119</v>
      </c>
      <c r="B141" t="s">
        <v>139</v>
      </c>
      <c r="H141">
        <v>25</v>
      </c>
    </row>
    <row r="142" spans="1:8">
      <c r="A142">
        <v>120</v>
      </c>
      <c r="B142" t="s">
        <v>127</v>
      </c>
      <c r="H142">
        <v>12</v>
      </c>
    </row>
    <row r="143" spans="1:8">
      <c r="A143">
        <v>121</v>
      </c>
      <c r="B143" t="s">
        <v>65</v>
      </c>
      <c r="H143">
        <v>0.1</v>
      </c>
    </row>
    <row r="144" spans="1:8">
      <c r="A144">
        <v>122</v>
      </c>
      <c r="B144" t="s">
        <v>141</v>
      </c>
      <c r="H144">
        <v>25</v>
      </c>
    </row>
    <row r="145" spans="1:8">
      <c r="A145">
        <v>123</v>
      </c>
      <c r="B145" t="s">
        <v>165</v>
      </c>
      <c r="H145">
        <v>25</v>
      </c>
    </row>
    <row r="146" spans="1:8">
      <c r="A146">
        <v>124</v>
      </c>
      <c r="B146" t="s">
        <v>146</v>
      </c>
      <c r="H146">
        <v>12</v>
      </c>
    </row>
    <row r="147" spans="1:8">
      <c r="A147">
        <v>125</v>
      </c>
      <c r="B147" t="s">
        <v>117</v>
      </c>
      <c r="H147">
        <v>12</v>
      </c>
    </row>
    <row r="148" spans="1:8">
      <c r="A148">
        <v>126</v>
      </c>
      <c r="B148" t="s">
        <v>1071</v>
      </c>
      <c r="H148">
        <v>12</v>
      </c>
    </row>
    <row r="149" spans="1:8">
      <c r="A149">
        <v>127</v>
      </c>
      <c r="B149" t="s">
        <v>81</v>
      </c>
      <c r="H149">
        <v>40</v>
      </c>
    </row>
    <row r="150" spans="1:8">
      <c r="A150">
        <v>128</v>
      </c>
      <c r="B150" t="s">
        <v>152</v>
      </c>
      <c r="H150">
        <v>25</v>
      </c>
    </row>
    <row r="151" spans="1:8">
      <c r="A151">
        <v>129</v>
      </c>
      <c r="B151" t="s">
        <v>66</v>
      </c>
      <c r="H151">
        <v>40</v>
      </c>
    </row>
    <row r="152" spans="1:8">
      <c r="A152">
        <v>130</v>
      </c>
      <c r="B152" t="s">
        <v>67</v>
      </c>
      <c r="H152">
        <v>12</v>
      </c>
    </row>
    <row r="153" spans="1:8">
      <c r="A153">
        <v>131</v>
      </c>
      <c r="B153" t="s">
        <v>147</v>
      </c>
      <c r="H153">
        <v>12</v>
      </c>
    </row>
    <row r="154" spans="1:8">
      <c r="A154">
        <v>132</v>
      </c>
      <c r="B154" t="s">
        <v>143</v>
      </c>
      <c r="H154">
        <v>12</v>
      </c>
    </row>
    <row r="155" spans="1:8">
      <c r="A155">
        <v>133</v>
      </c>
      <c r="B155" t="s">
        <v>153</v>
      </c>
      <c r="H155">
        <v>12</v>
      </c>
    </row>
    <row r="156" spans="1:8">
      <c r="A156">
        <v>134</v>
      </c>
      <c r="B156" t="s">
        <v>68</v>
      </c>
      <c r="H156">
        <v>12</v>
      </c>
    </row>
    <row r="157" spans="1:8">
      <c r="A157">
        <v>135</v>
      </c>
      <c r="B157" t="s">
        <v>166</v>
      </c>
      <c r="H157">
        <v>0.1</v>
      </c>
    </row>
    <row r="158" spans="1:8">
      <c r="A158">
        <v>136</v>
      </c>
      <c r="B158" t="s">
        <v>1069</v>
      </c>
      <c r="H158">
        <v>12</v>
      </c>
    </row>
    <row r="159" spans="1:8">
      <c r="A159">
        <v>137</v>
      </c>
      <c r="B159" t="s">
        <v>128</v>
      </c>
      <c r="H159">
        <v>25</v>
      </c>
    </row>
    <row r="160" spans="1:8">
      <c r="A160">
        <v>138</v>
      </c>
      <c r="B160" t="s">
        <v>132</v>
      </c>
      <c r="H160">
        <v>12</v>
      </c>
    </row>
    <row r="161" spans="1:8">
      <c r="A161">
        <v>139</v>
      </c>
      <c r="B161" t="s">
        <v>82</v>
      </c>
      <c r="H161">
        <v>25</v>
      </c>
    </row>
    <row r="162" spans="1:8">
      <c r="A162">
        <v>140</v>
      </c>
      <c r="B162" t="s">
        <v>69</v>
      </c>
      <c r="H162">
        <v>12</v>
      </c>
    </row>
    <row r="163" spans="1:8">
      <c r="A163">
        <v>141</v>
      </c>
      <c r="B163" t="s">
        <v>177</v>
      </c>
      <c r="H163">
        <v>12</v>
      </c>
    </row>
    <row r="164" spans="1:8">
      <c r="A164">
        <v>142</v>
      </c>
      <c r="B164" t="s">
        <v>174</v>
      </c>
      <c r="H164">
        <v>25</v>
      </c>
    </row>
    <row r="165" spans="1:8">
      <c r="A165">
        <v>143</v>
      </c>
      <c r="B165" t="s">
        <v>70</v>
      </c>
      <c r="H165">
        <v>25</v>
      </c>
    </row>
    <row r="166" spans="1:8">
      <c r="A166">
        <v>144</v>
      </c>
      <c r="B166" t="s">
        <v>83</v>
      </c>
      <c r="H166">
        <v>0.1</v>
      </c>
    </row>
    <row r="167" spans="1:8">
      <c r="A167">
        <v>145</v>
      </c>
      <c r="B167" t="s">
        <v>84</v>
      </c>
      <c r="H167">
        <v>25</v>
      </c>
    </row>
    <row r="168" spans="1:8">
      <c r="A168">
        <v>146</v>
      </c>
      <c r="B168" t="s">
        <v>118</v>
      </c>
      <c r="H168">
        <v>25</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zoomScale="85" zoomScaleNormal="85" zoomScalePageLayoutView="85" workbookViewId="0">
      <pane xSplit="2" ySplit="22" topLeftCell="C145"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6" t="s">
        <v>16</v>
      </c>
      <c r="C2" s="170" t="s">
        <v>189</v>
      </c>
      <c r="D2" s="170"/>
      <c r="E2" s="170"/>
      <c r="F2" s="170"/>
      <c r="G2" s="170"/>
      <c r="H2" s="170"/>
      <c r="I2" s="170"/>
      <c r="J2" s="170"/>
      <c r="K2" s="170"/>
      <c r="L2" s="170"/>
      <c r="N2" s="78" t="s">
        <v>2018</v>
      </c>
    </row>
    <row r="3" spans="2:19">
      <c r="B3" s="16" t="s">
        <v>17</v>
      </c>
      <c r="C3" s="171" t="s">
        <v>1910</v>
      </c>
      <c r="D3" s="171"/>
      <c r="E3" s="171"/>
      <c r="F3" s="171"/>
      <c r="G3" s="171"/>
      <c r="H3" s="171"/>
      <c r="I3" s="171"/>
      <c r="J3" s="171"/>
      <c r="K3" s="171"/>
      <c r="L3" s="171"/>
      <c r="N3" s="86" t="s">
        <v>2012</v>
      </c>
      <c r="O3" s="87">
        <v>24</v>
      </c>
      <c r="P3" s="88" t="s">
        <v>2013</v>
      </c>
      <c r="Q3" s="87">
        <v>43</v>
      </c>
      <c r="R3" s="89" t="s">
        <v>2017</v>
      </c>
      <c r="S3" s="90">
        <v>0.56000000000000005</v>
      </c>
    </row>
    <row r="4" spans="2:19" ht="14.5" customHeight="1">
      <c r="B4" s="16" t="s">
        <v>27</v>
      </c>
      <c r="C4" s="173" t="s">
        <v>9</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224</v>
      </c>
      <c r="D5" s="172"/>
      <c r="E5" s="172"/>
      <c r="F5" s="172"/>
      <c r="G5" s="172"/>
      <c r="H5" s="172"/>
      <c r="I5" s="172"/>
      <c r="J5" s="172"/>
      <c r="K5" s="172"/>
      <c r="L5" s="172"/>
      <c r="N5" s="91">
        <v>14</v>
      </c>
      <c r="O5" s="84">
        <v>58.333333333333336</v>
      </c>
      <c r="P5" s="91">
        <v>4</v>
      </c>
      <c r="Q5" s="84">
        <v>16.666666666666664</v>
      </c>
      <c r="R5" s="91">
        <v>6</v>
      </c>
      <c r="S5" s="84">
        <v>25</v>
      </c>
    </row>
    <row r="6" spans="2:19" ht="111.75" customHeight="1">
      <c r="B6" s="16" t="s">
        <v>18</v>
      </c>
      <c r="C6" s="172" t="s">
        <v>2024</v>
      </c>
      <c r="D6" s="172"/>
      <c r="E6" s="172"/>
      <c r="F6" s="172"/>
      <c r="G6" s="172"/>
      <c r="H6" s="172"/>
      <c r="I6" s="172"/>
      <c r="J6" s="172"/>
      <c r="K6" s="172"/>
      <c r="L6" s="172"/>
    </row>
    <row r="7" spans="2:19" ht="51" customHeight="1" outlineLevel="1">
      <c r="B7" s="6" t="s">
        <v>19</v>
      </c>
      <c r="C7" s="189" t="s">
        <v>1834</v>
      </c>
      <c r="D7" s="190"/>
      <c r="E7" s="190"/>
      <c r="F7" s="190"/>
      <c r="G7" s="190"/>
      <c r="H7" s="190"/>
      <c r="I7" s="190"/>
      <c r="J7" s="190"/>
      <c r="K7" s="190"/>
      <c r="L7" s="190"/>
    </row>
    <row r="8" spans="2:19" outlineLevel="1">
      <c r="B8" s="6" t="s">
        <v>20</v>
      </c>
      <c r="C8" s="131" t="s">
        <v>1885</v>
      </c>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v>44024</v>
      </c>
      <c r="D12" s="138"/>
      <c r="E12" s="138"/>
      <c r="F12" s="138"/>
      <c r="G12" s="138"/>
      <c r="H12" s="138"/>
      <c r="I12" s="138"/>
      <c r="J12" s="138"/>
      <c r="K12" s="138"/>
      <c r="L12" s="138"/>
    </row>
    <row r="13" spans="2:19" ht="30.75" customHeight="1" outlineLevel="1">
      <c r="B13" s="6" t="s">
        <v>30</v>
      </c>
      <c r="C13" s="135"/>
      <c r="D13" s="135"/>
      <c r="E13" s="135"/>
      <c r="F13" s="135"/>
      <c r="G13" s="135"/>
      <c r="H13" s="135"/>
      <c r="I13" s="135"/>
      <c r="J13" s="135"/>
      <c r="K13" s="135"/>
      <c r="L13" s="135"/>
    </row>
    <row r="14" spans="2:19" ht="19.25" customHeight="1"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ht="30" customHeight="1" outlineLevel="1">
      <c r="B19" s="6" t="s">
        <v>180</v>
      </c>
      <c r="C19" s="186"/>
      <c r="D19" s="135"/>
      <c r="E19" s="135"/>
      <c r="F19" s="135"/>
      <c r="G19" s="135"/>
      <c r="H19" s="135"/>
      <c r="I19" s="135"/>
      <c r="J19" s="135"/>
      <c r="K19" s="135"/>
      <c r="L19" s="135"/>
    </row>
    <row r="20" spans="1:80" s="9" customFormat="1" ht="21.75" customHeight="1" thickBot="1"/>
    <row r="21" spans="1:80" hidden="1">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H23" s="42">
        <v>0</v>
      </c>
    </row>
    <row r="24" spans="1:80">
      <c r="A24">
        <v>2</v>
      </c>
      <c r="B24" t="s">
        <v>71</v>
      </c>
      <c r="H24" s="24">
        <v>0.06</v>
      </c>
    </row>
    <row r="25" spans="1:80">
      <c r="A25">
        <v>3</v>
      </c>
      <c r="B25" t="s">
        <v>142</v>
      </c>
      <c r="H25" s="24">
        <v>0</v>
      </c>
    </row>
    <row r="26" spans="1:80">
      <c r="A26">
        <v>4</v>
      </c>
      <c r="B26" t="s">
        <v>119</v>
      </c>
      <c r="H26" s="24">
        <v>0</v>
      </c>
    </row>
    <row r="27" spans="1:80">
      <c r="A27">
        <v>5</v>
      </c>
      <c r="B27" t="s">
        <v>88</v>
      </c>
      <c r="H27" s="24">
        <v>0</v>
      </c>
    </row>
    <row r="28" spans="1:80">
      <c r="A28">
        <v>6</v>
      </c>
      <c r="B28" t="s">
        <v>112</v>
      </c>
      <c r="H28" s="24">
        <v>2.7E-4</v>
      </c>
    </row>
    <row r="29" spans="1:80">
      <c r="A29">
        <v>7</v>
      </c>
      <c r="B29" t="s">
        <v>89</v>
      </c>
      <c r="H29" s="24">
        <v>2.7E-4</v>
      </c>
    </row>
    <row r="30" spans="1:80">
      <c r="A30">
        <v>8</v>
      </c>
      <c r="B30" t="s">
        <v>102</v>
      </c>
      <c r="H30" s="24">
        <v>2.7E-4</v>
      </c>
    </row>
    <row r="31" spans="1:80">
      <c r="A31">
        <v>9</v>
      </c>
      <c r="B31" s="8" t="s">
        <v>32</v>
      </c>
      <c r="H31" s="24">
        <v>1.6000000000000001E-3</v>
      </c>
    </row>
    <row r="32" spans="1:80">
      <c r="A32">
        <v>10</v>
      </c>
      <c r="B32" t="s">
        <v>33</v>
      </c>
      <c r="H32" s="24">
        <v>1.6000000000000001E-3</v>
      </c>
    </row>
    <row r="33" spans="1:8">
      <c r="A33">
        <v>11</v>
      </c>
      <c r="B33" t="s">
        <v>167</v>
      </c>
      <c r="H33" s="24"/>
    </row>
    <row r="34" spans="1:8">
      <c r="A34">
        <v>12</v>
      </c>
      <c r="B34" t="s">
        <v>103</v>
      </c>
      <c r="H34" s="24">
        <v>0</v>
      </c>
    </row>
    <row r="35" spans="1:8">
      <c r="A35">
        <v>13</v>
      </c>
      <c r="B35" t="s">
        <v>109</v>
      </c>
      <c r="H35" s="24">
        <v>0.27</v>
      </c>
    </row>
    <row r="36" spans="1:8">
      <c r="A36">
        <v>14</v>
      </c>
      <c r="B36" t="s">
        <v>72</v>
      </c>
      <c r="H36" s="24">
        <v>0</v>
      </c>
    </row>
    <row r="37" spans="1:8">
      <c r="A37">
        <v>15</v>
      </c>
      <c r="B37" t="s">
        <v>154</v>
      </c>
      <c r="H37" s="24">
        <v>0</v>
      </c>
    </row>
    <row r="38" spans="1:8">
      <c r="A38">
        <v>16</v>
      </c>
      <c r="B38" t="s">
        <v>140</v>
      </c>
      <c r="H38" s="24">
        <v>0.01</v>
      </c>
    </row>
    <row r="39" spans="1:8">
      <c r="A39">
        <v>17</v>
      </c>
      <c r="B39" t="s">
        <v>113</v>
      </c>
      <c r="H39" s="24">
        <v>0</v>
      </c>
    </row>
    <row r="40" spans="1:8">
      <c r="A40">
        <v>18</v>
      </c>
      <c r="B40" t="s">
        <v>110</v>
      </c>
      <c r="H40" s="24">
        <v>0</v>
      </c>
    </row>
    <row r="41" spans="1:8">
      <c r="A41">
        <v>19</v>
      </c>
      <c r="B41" t="s">
        <v>129</v>
      </c>
      <c r="H41" s="24">
        <v>0</v>
      </c>
    </row>
    <row r="42" spans="1:8">
      <c r="A42">
        <v>20</v>
      </c>
      <c r="B42" t="s">
        <v>90</v>
      </c>
      <c r="H42" s="24">
        <v>0.13</v>
      </c>
    </row>
    <row r="43" spans="1:8">
      <c r="A43">
        <v>21</v>
      </c>
      <c r="B43" t="s">
        <v>120</v>
      </c>
      <c r="H43" s="24">
        <v>7.0000000000000007E-2</v>
      </c>
    </row>
    <row r="44" spans="1:8">
      <c r="A44">
        <v>22</v>
      </c>
      <c r="B44" t="s">
        <v>104</v>
      </c>
      <c r="H44" s="24">
        <v>4.0000000000000001E-3</v>
      </c>
    </row>
    <row r="45" spans="1:8">
      <c r="A45">
        <v>23</v>
      </c>
      <c r="B45" t="s">
        <v>34</v>
      </c>
      <c r="H45" s="24">
        <v>1.2E-2</v>
      </c>
    </row>
    <row r="46" spans="1:8">
      <c r="A46">
        <v>24</v>
      </c>
      <c r="B46" t="s">
        <v>148</v>
      </c>
      <c r="H46" s="24">
        <v>0</v>
      </c>
    </row>
    <row r="47" spans="1:8">
      <c r="A47">
        <v>25</v>
      </c>
      <c r="B47" t="s">
        <v>35</v>
      </c>
      <c r="H47" s="24">
        <v>0.01</v>
      </c>
    </row>
    <row r="48" spans="1:8">
      <c r="A48">
        <v>26</v>
      </c>
      <c r="B48" t="s">
        <v>73</v>
      </c>
      <c r="H48" s="24">
        <v>0.01</v>
      </c>
    </row>
    <row r="49" spans="1:8">
      <c r="A49">
        <v>27</v>
      </c>
      <c r="B49" t="s">
        <v>91</v>
      </c>
      <c r="H49" s="24">
        <v>0</v>
      </c>
    </row>
    <row r="50" spans="1:8">
      <c r="A50">
        <v>28</v>
      </c>
      <c r="B50" t="s">
        <v>130</v>
      </c>
      <c r="H50" s="24">
        <v>0</v>
      </c>
    </row>
    <row r="51" spans="1:8">
      <c r="A51">
        <v>29</v>
      </c>
      <c r="B51" t="s">
        <v>149</v>
      </c>
      <c r="H51" s="24">
        <v>0</v>
      </c>
    </row>
    <row r="52" spans="1:8">
      <c r="A52">
        <v>30</v>
      </c>
      <c r="B52" t="s">
        <v>121</v>
      </c>
      <c r="H52" s="24">
        <v>0</v>
      </c>
    </row>
    <row r="53" spans="1:8">
      <c r="A53">
        <v>31</v>
      </c>
      <c r="B53" t="s">
        <v>114</v>
      </c>
      <c r="H53" s="24">
        <v>0</v>
      </c>
    </row>
    <row r="54" spans="1:8">
      <c r="A54">
        <v>32</v>
      </c>
      <c r="B54" t="s">
        <v>105</v>
      </c>
      <c r="H54" s="24">
        <v>0</v>
      </c>
    </row>
    <row r="55" spans="1:8">
      <c r="A55">
        <v>33</v>
      </c>
      <c r="B55" t="s">
        <v>170</v>
      </c>
      <c r="H55" s="24">
        <v>0</v>
      </c>
    </row>
    <row r="56" spans="1:8">
      <c r="A56">
        <v>34</v>
      </c>
      <c r="B56" t="s">
        <v>122</v>
      </c>
      <c r="H56" s="24">
        <v>0</v>
      </c>
    </row>
    <row r="57" spans="1:8">
      <c r="A57">
        <v>35</v>
      </c>
      <c r="B57" t="s">
        <v>36</v>
      </c>
      <c r="H57" s="24">
        <v>0</v>
      </c>
    </row>
    <row r="58" spans="1:8">
      <c r="A58">
        <v>36</v>
      </c>
      <c r="B58" t="s">
        <v>168</v>
      </c>
      <c r="H58" s="24">
        <v>0</v>
      </c>
    </row>
    <row r="59" spans="1:8">
      <c r="A59">
        <v>37</v>
      </c>
      <c r="B59" t="s">
        <v>37</v>
      </c>
      <c r="H59" s="24">
        <v>3.0000000000000001E-3</v>
      </c>
    </row>
    <row r="60" spans="1:8">
      <c r="A60">
        <v>38</v>
      </c>
      <c r="B60" t="s">
        <v>176</v>
      </c>
      <c r="H60" s="24">
        <v>0</v>
      </c>
    </row>
    <row r="61" spans="1:8">
      <c r="A61">
        <v>39</v>
      </c>
      <c r="B61" t="s">
        <v>92</v>
      </c>
      <c r="H61" s="24">
        <v>0</v>
      </c>
    </row>
    <row r="62" spans="1:8">
      <c r="A62">
        <v>40</v>
      </c>
      <c r="B62" t="s">
        <v>38</v>
      </c>
      <c r="H62" s="24">
        <v>0</v>
      </c>
    </row>
    <row r="63" spans="1:8">
      <c r="A63">
        <v>41</v>
      </c>
      <c r="B63" t="s">
        <v>93</v>
      </c>
      <c r="H63" s="24">
        <v>0</v>
      </c>
    </row>
    <row r="64" spans="1:8">
      <c r="A64">
        <v>42</v>
      </c>
      <c r="B64" t="s">
        <v>1068</v>
      </c>
      <c r="H64" s="24">
        <v>0</v>
      </c>
    </row>
    <row r="65" spans="1:8">
      <c r="A65">
        <v>43</v>
      </c>
      <c r="B65" t="s">
        <v>169</v>
      </c>
      <c r="H65" s="24">
        <v>0</v>
      </c>
    </row>
    <row r="66" spans="1:8">
      <c r="A66">
        <v>44</v>
      </c>
      <c r="B66" t="s">
        <v>94</v>
      </c>
      <c r="H66" s="24">
        <v>0</v>
      </c>
    </row>
    <row r="67" spans="1:8">
      <c r="A67">
        <v>45</v>
      </c>
      <c r="B67" t="s">
        <v>40</v>
      </c>
      <c r="H67" s="24">
        <v>3.0000000000000001E-3</v>
      </c>
    </row>
    <row r="68" spans="1:8">
      <c r="A68">
        <v>46</v>
      </c>
      <c r="B68" t="s">
        <v>41</v>
      </c>
      <c r="H68" s="24">
        <v>4.2000000000000003E-2</v>
      </c>
    </row>
    <row r="69" spans="1:8">
      <c r="A69">
        <v>47</v>
      </c>
      <c r="B69" t="s">
        <v>85</v>
      </c>
      <c r="H69" s="24">
        <v>0</v>
      </c>
    </row>
    <row r="70" spans="1:8">
      <c r="A70">
        <v>48</v>
      </c>
      <c r="B70" t="s">
        <v>144</v>
      </c>
      <c r="H70" s="24">
        <v>0</v>
      </c>
    </row>
    <row r="71" spans="1:8">
      <c r="A71">
        <v>49</v>
      </c>
      <c r="B71" t="s">
        <v>145</v>
      </c>
      <c r="H71" s="24">
        <v>0</v>
      </c>
    </row>
    <row r="72" spans="1:8">
      <c r="A72">
        <v>50</v>
      </c>
      <c r="B72" t="s">
        <v>160</v>
      </c>
      <c r="H72" s="24">
        <v>0</v>
      </c>
    </row>
    <row r="73" spans="1:8">
      <c r="A73">
        <v>51</v>
      </c>
      <c r="B73" t="s">
        <v>42</v>
      </c>
      <c r="H73" s="24">
        <v>4.4999999999999998E-2</v>
      </c>
    </row>
    <row r="74" spans="1:8">
      <c r="A74">
        <v>52</v>
      </c>
      <c r="B74" t="s">
        <v>95</v>
      </c>
      <c r="H74" s="24">
        <v>0</v>
      </c>
    </row>
    <row r="75" spans="1:8">
      <c r="A75">
        <v>53</v>
      </c>
      <c r="B75" t="s">
        <v>131</v>
      </c>
      <c r="H75" s="24">
        <v>0</v>
      </c>
    </row>
    <row r="76" spans="1:8">
      <c r="A76">
        <v>54</v>
      </c>
      <c r="B76" t="s">
        <v>43</v>
      </c>
      <c r="H76" s="24">
        <v>0</v>
      </c>
    </row>
    <row r="77" spans="1:8">
      <c r="A77">
        <v>55</v>
      </c>
      <c r="B77" t="s">
        <v>44</v>
      </c>
      <c r="H77" s="24">
        <v>0</v>
      </c>
    </row>
    <row r="78" spans="1:8">
      <c r="A78">
        <v>56</v>
      </c>
      <c r="B78" t="s">
        <v>77</v>
      </c>
      <c r="H78" s="24">
        <v>0.01</v>
      </c>
    </row>
    <row r="79" spans="1:8">
      <c r="A79">
        <v>57</v>
      </c>
      <c r="B79" t="s">
        <v>86</v>
      </c>
      <c r="H79" s="24">
        <v>0.01</v>
      </c>
    </row>
    <row r="80" spans="1:8">
      <c r="A80">
        <v>58</v>
      </c>
      <c r="B80" t="s">
        <v>45</v>
      </c>
      <c r="H80" s="24">
        <v>0.12</v>
      </c>
    </row>
    <row r="81" spans="1:8">
      <c r="A81">
        <v>59</v>
      </c>
      <c r="B81" t="s">
        <v>155</v>
      </c>
      <c r="H81" s="24">
        <v>0</v>
      </c>
    </row>
    <row r="82" spans="1:8">
      <c r="A82">
        <v>60</v>
      </c>
      <c r="B82" t="s">
        <v>161</v>
      </c>
      <c r="H82" s="24">
        <v>0</v>
      </c>
    </row>
    <row r="83" spans="1:8">
      <c r="A83">
        <v>61</v>
      </c>
      <c r="B83" t="s">
        <v>46</v>
      </c>
      <c r="H83" s="24">
        <v>0.01</v>
      </c>
    </row>
    <row r="84" spans="1:8">
      <c r="A84">
        <v>62</v>
      </c>
      <c r="B84" t="s">
        <v>156</v>
      </c>
      <c r="H84" s="24">
        <v>0</v>
      </c>
    </row>
    <row r="85" spans="1:8">
      <c r="A85">
        <v>63</v>
      </c>
      <c r="B85" t="s">
        <v>74</v>
      </c>
      <c r="H85" s="24">
        <v>0</v>
      </c>
    </row>
    <row r="86" spans="1:8">
      <c r="A86">
        <v>64</v>
      </c>
      <c r="B86" t="s">
        <v>78</v>
      </c>
      <c r="H86" s="24">
        <v>0.01</v>
      </c>
    </row>
    <row r="87" spans="1:8">
      <c r="A87">
        <v>65</v>
      </c>
      <c r="B87" t="s">
        <v>162</v>
      </c>
      <c r="H87" s="24">
        <v>0</v>
      </c>
    </row>
    <row r="88" spans="1:8">
      <c r="A88">
        <v>66</v>
      </c>
      <c r="B88" t="s">
        <v>47</v>
      </c>
      <c r="H88" s="24">
        <v>0</v>
      </c>
    </row>
    <row r="89" spans="1:8">
      <c r="A89">
        <v>67</v>
      </c>
      <c r="B89" t="s">
        <v>48</v>
      </c>
      <c r="H89" s="24">
        <v>0</v>
      </c>
    </row>
    <row r="90" spans="1:8">
      <c r="A90">
        <v>68</v>
      </c>
      <c r="B90" t="s">
        <v>133</v>
      </c>
      <c r="H90" s="24">
        <v>0</v>
      </c>
    </row>
    <row r="91" spans="1:8">
      <c r="A91">
        <v>69</v>
      </c>
      <c r="B91" t="s">
        <v>157</v>
      </c>
      <c r="H91" s="24">
        <v>0</v>
      </c>
    </row>
    <row r="92" spans="1:8">
      <c r="A92">
        <v>70</v>
      </c>
      <c r="B92" t="s">
        <v>96</v>
      </c>
      <c r="H92" s="24">
        <v>0</v>
      </c>
    </row>
    <row r="93" spans="1:8">
      <c r="A93">
        <v>71</v>
      </c>
      <c r="B93" t="s">
        <v>123</v>
      </c>
      <c r="H93" s="24">
        <v>0.01</v>
      </c>
    </row>
    <row r="94" spans="1:8">
      <c r="A94">
        <v>72</v>
      </c>
      <c r="B94" t="s">
        <v>49</v>
      </c>
      <c r="H94" s="24">
        <v>0</v>
      </c>
    </row>
    <row r="95" spans="1:8">
      <c r="A95">
        <v>73</v>
      </c>
      <c r="B95" t="s">
        <v>163</v>
      </c>
      <c r="H95" s="24">
        <v>0</v>
      </c>
    </row>
    <row r="96" spans="1:8">
      <c r="A96">
        <v>74</v>
      </c>
      <c r="B96" t="s">
        <v>50</v>
      </c>
      <c r="H96" s="24">
        <v>0</v>
      </c>
    </row>
    <row r="97" spans="1:8">
      <c r="A97">
        <v>75</v>
      </c>
      <c r="B97" t="s">
        <v>97</v>
      </c>
      <c r="H97" s="24">
        <v>0</v>
      </c>
    </row>
    <row r="98" spans="1:8">
      <c r="A98">
        <v>76</v>
      </c>
      <c r="B98" t="s">
        <v>134</v>
      </c>
      <c r="H98" s="24">
        <v>0</v>
      </c>
    </row>
    <row r="99" spans="1:8">
      <c r="A99">
        <v>77</v>
      </c>
      <c r="B99" t="s">
        <v>51</v>
      </c>
      <c r="H99" s="24">
        <v>0</v>
      </c>
    </row>
    <row r="100" spans="1:8">
      <c r="A100">
        <v>78</v>
      </c>
      <c r="B100" t="s">
        <v>52</v>
      </c>
      <c r="H100" s="24">
        <v>0</v>
      </c>
    </row>
    <row r="101" spans="1:8">
      <c r="A101">
        <v>79</v>
      </c>
      <c r="B101" t="s">
        <v>158</v>
      </c>
      <c r="H101" s="24">
        <v>0</v>
      </c>
    </row>
    <row r="102" spans="1:8">
      <c r="A102">
        <v>80</v>
      </c>
      <c r="B102" t="s">
        <v>135</v>
      </c>
      <c r="H102" s="24">
        <v>0</v>
      </c>
    </row>
    <row r="103" spans="1:8">
      <c r="A103">
        <v>81</v>
      </c>
      <c r="B103" t="s">
        <v>124</v>
      </c>
      <c r="H103" s="24">
        <v>0</v>
      </c>
    </row>
    <row r="104" spans="1:8">
      <c r="A104">
        <v>82</v>
      </c>
      <c r="B104" t="s">
        <v>115</v>
      </c>
      <c r="H104" s="24">
        <v>0</v>
      </c>
    </row>
    <row r="105" spans="1:8">
      <c r="A105">
        <v>83</v>
      </c>
      <c r="B105" t="s">
        <v>79</v>
      </c>
      <c r="H105" s="24">
        <v>0.04</v>
      </c>
    </row>
    <row r="106" spans="1:8">
      <c r="A106">
        <v>84</v>
      </c>
      <c r="B106" t="s">
        <v>150</v>
      </c>
      <c r="H106" s="24">
        <v>0</v>
      </c>
    </row>
    <row r="107" spans="1:8">
      <c r="A107">
        <v>85</v>
      </c>
      <c r="B107" t="s">
        <v>116</v>
      </c>
      <c r="H107" s="24">
        <v>0</v>
      </c>
    </row>
    <row r="108" spans="1:8">
      <c r="A108">
        <v>86</v>
      </c>
      <c r="B108" t="s">
        <v>53</v>
      </c>
      <c r="H108" s="24">
        <v>0</v>
      </c>
    </row>
    <row r="109" spans="1:8">
      <c r="A109">
        <v>87</v>
      </c>
      <c r="B109" t="s">
        <v>175</v>
      </c>
      <c r="H109" s="24">
        <v>0</v>
      </c>
    </row>
    <row r="110" spans="1:8">
      <c r="A110">
        <v>88</v>
      </c>
      <c r="B110" t="s">
        <v>125</v>
      </c>
      <c r="H110" s="24">
        <v>0</v>
      </c>
    </row>
    <row r="111" spans="1:8">
      <c r="A111">
        <v>89</v>
      </c>
      <c r="B111" t="s">
        <v>54</v>
      </c>
      <c r="H111" s="24">
        <v>0</v>
      </c>
    </row>
    <row r="112" spans="1:8">
      <c r="A112">
        <v>90</v>
      </c>
      <c r="B112" t="s">
        <v>136</v>
      </c>
      <c r="H112" s="24">
        <v>0</v>
      </c>
    </row>
    <row r="113" spans="1:8">
      <c r="A113">
        <v>91</v>
      </c>
      <c r="B113" t="s">
        <v>111</v>
      </c>
      <c r="H113" s="24">
        <v>0</v>
      </c>
    </row>
    <row r="114" spans="1:8">
      <c r="A114">
        <v>92</v>
      </c>
      <c r="B114" t="s">
        <v>164</v>
      </c>
      <c r="H114" s="24">
        <v>0</v>
      </c>
    </row>
    <row r="115" spans="1:8">
      <c r="A115">
        <v>93</v>
      </c>
      <c r="B115" t="s">
        <v>98</v>
      </c>
      <c r="H115" s="24">
        <v>8.5000000000000006E-2</v>
      </c>
    </row>
    <row r="116" spans="1:8">
      <c r="A116">
        <v>94</v>
      </c>
      <c r="B116" t="s">
        <v>108</v>
      </c>
      <c r="H116" s="24">
        <v>0</v>
      </c>
    </row>
    <row r="117" spans="1:8">
      <c r="A117">
        <v>95</v>
      </c>
      <c r="B117" t="s">
        <v>55</v>
      </c>
      <c r="H117" s="24">
        <v>0.01</v>
      </c>
    </row>
    <row r="118" spans="1:8">
      <c r="A118">
        <v>96</v>
      </c>
      <c r="B118" t="s">
        <v>172</v>
      </c>
      <c r="H118" s="24">
        <v>0</v>
      </c>
    </row>
    <row r="119" spans="1:8">
      <c r="A119">
        <v>97</v>
      </c>
      <c r="B119" t="s">
        <v>56</v>
      </c>
      <c r="H119" s="24">
        <v>0.01</v>
      </c>
    </row>
    <row r="120" spans="1:8">
      <c r="A120">
        <v>98</v>
      </c>
      <c r="B120" t="s">
        <v>80</v>
      </c>
      <c r="H120" s="24">
        <v>0</v>
      </c>
    </row>
    <row r="121" spans="1:8">
      <c r="A121">
        <v>99</v>
      </c>
      <c r="B121" t="s">
        <v>57</v>
      </c>
      <c r="H121" s="24">
        <v>0.02</v>
      </c>
    </row>
    <row r="122" spans="1:8">
      <c r="A122">
        <v>100</v>
      </c>
      <c r="B122" t="s">
        <v>173</v>
      </c>
      <c r="H122" s="24">
        <v>0</v>
      </c>
    </row>
    <row r="123" spans="1:8">
      <c r="A123">
        <v>101</v>
      </c>
      <c r="B123" t="s">
        <v>58</v>
      </c>
      <c r="H123" s="24">
        <v>0</v>
      </c>
    </row>
    <row r="124" spans="1:8">
      <c r="A124">
        <v>102</v>
      </c>
      <c r="B124" t="s">
        <v>171</v>
      </c>
      <c r="H124" s="24">
        <v>0</v>
      </c>
    </row>
    <row r="125" spans="1:8">
      <c r="A125">
        <v>103</v>
      </c>
      <c r="B125" t="s">
        <v>137</v>
      </c>
      <c r="H125" s="24">
        <v>0</v>
      </c>
    </row>
    <row r="126" spans="1:8">
      <c r="A126">
        <v>104</v>
      </c>
      <c r="B126" t="s">
        <v>99</v>
      </c>
      <c r="H126" s="24">
        <v>0</v>
      </c>
    </row>
    <row r="127" spans="1:8">
      <c r="A127">
        <v>105</v>
      </c>
      <c r="B127" t="s">
        <v>59</v>
      </c>
      <c r="H127" s="24">
        <v>0</v>
      </c>
    </row>
    <row r="128" spans="1:8">
      <c r="A128">
        <v>106</v>
      </c>
      <c r="B128" t="s">
        <v>60</v>
      </c>
      <c r="H128" s="24">
        <v>0</v>
      </c>
    </row>
    <row r="129" spans="1:8">
      <c r="A129">
        <v>107</v>
      </c>
      <c r="B129" t="s">
        <v>61</v>
      </c>
      <c r="H129" s="24">
        <v>0</v>
      </c>
    </row>
    <row r="130" spans="1:8">
      <c r="A130">
        <v>108</v>
      </c>
      <c r="B130" t="s">
        <v>62</v>
      </c>
      <c r="H130" s="24">
        <v>0</v>
      </c>
    </row>
    <row r="131" spans="1:8">
      <c r="A131">
        <v>109</v>
      </c>
      <c r="B131" t="s">
        <v>63</v>
      </c>
      <c r="H131" s="24">
        <v>0</v>
      </c>
    </row>
    <row r="132" spans="1:8">
      <c r="A132">
        <v>110</v>
      </c>
      <c r="B132" t="s">
        <v>159</v>
      </c>
      <c r="H132" s="24">
        <v>0</v>
      </c>
    </row>
    <row r="133" spans="1:8">
      <c r="A133">
        <v>11</v>
      </c>
      <c r="B133" t="s">
        <v>87</v>
      </c>
      <c r="H133" s="24">
        <v>0</v>
      </c>
    </row>
    <row r="134" spans="1:8">
      <c r="A134">
        <v>112</v>
      </c>
      <c r="B134" t="s">
        <v>100</v>
      </c>
      <c r="H134" s="24">
        <v>0</v>
      </c>
    </row>
    <row r="135" spans="1:8">
      <c r="A135">
        <v>113</v>
      </c>
      <c r="B135" t="s">
        <v>75</v>
      </c>
      <c r="H135" s="24">
        <v>0</v>
      </c>
    </row>
    <row r="136" spans="1:8">
      <c r="A136">
        <v>114</v>
      </c>
      <c r="B136" t="s">
        <v>126</v>
      </c>
      <c r="H136" s="24">
        <v>0</v>
      </c>
    </row>
    <row r="137" spans="1:8">
      <c r="A137">
        <v>115</v>
      </c>
      <c r="B137" t="s">
        <v>151</v>
      </c>
      <c r="H137" s="24">
        <v>0</v>
      </c>
    </row>
    <row r="138" spans="1:8">
      <c r="A138">
        <v>116</v>
      </c>
      <c r="B138" t="s">
        <v>106</v>
      </c>
      <c r="H138" s="24">
        <v>0</v>
      </c>
    </row>
    <row r="139" spans="1:8">
      <c r="A139">
        <v>117</v>
      </c>
      <c r="B139" t="s">
        <v>138</v>
      </c>
      <c r="H139" s="24">
        <v>0</v>
      </c>
    </row>
    <row r="140" spans="1:8">
      <c r="A140">
        <v>118</v>
      </c>
      <c r="B140" t="s">
        <v>64</v>
      </c>
      <c r="H140" s="24">
        <v>0</v>
      </c>
    </row>
    <row r="141" spans="1:8">
      <c r="A141">
        <v>119</v>
      </c>
      <c r="B141" t="s">
        <v>139</v>
      </c>
      <c r="H141" s="24">
        <v>0</v>
      </c>
    </row>
    <row r="142" spans="1:8">
      <c r="A142">
        <v>120</v>
      </c>
      <c r="B142" t="s">
        <v>127</v>
      </c>
      <c r="H142" s="24">
        <v>0</v>
      </c>
    </row>
    <row r="143" spans="1:8">
      <c r="A143">
        <v>121</v>
      </c>
      <c r="B143" t="s">
        <v>65</v>
      </c>
      <c r="H143" s="24">
        <v>0</v>
      </c>
    </row>
    <row r="144" spans="1:8">
      <c r="A144">
        <v>122</v>
      </c>
      <c r="B144" t="s">
        <v>141</v>
      </c>
      <c r="H144" s="24">
        <v>0</v>
      </c>
    </row>
    <row r="145" spans="1:8">
      <c r="A145">
        <v>123</v>
      </c>
      <c r="B145" t="s">
        <v>165</v>
      </c>
      <c r="H145" s="24">
        <v>0</v>
      </c>
    </row>
    <row r="146" spans="1:8">
      <c r="A146">
        <v>124</v>
      </c>
      <c r="B146" t="s">
        <v>146</v>
      </c>
      <c r="H146" s="24">
        <v>0</v>
      </c>
    </row>
    <row r="147" spans="1:8">
      <c r="A147">
        <v>125</v>
      </c>
      <c r="B147" t="s">
        <v>117</v>
      </c>
      <c r="H147" s="24">
        <v>0</v>
      </c>
    </row>
    <row r="148" spans="1:8">
      <c r="A148">
        <v>126</v>
      </c>
      <c r="B148" t="s">
        <v>1071</v>
      </c>
      <c r="H148" s="24">
        <v>0</v>
      </c>
    </row>
    <row r="149" spans="1:8">
      <c r="A149">
        <v>127</v>
      </c>
      <c r="B149" t="s">
        <v>81</v>
      </c>
      <c r="H149" s="24">
        <v>0</v>
      </c>
    </row>
    <row r="150" spans="1:8">
      <c r="A150">
        <v>128</v>
      </c>
      <c r="B150" t="s">
        <v>152</v>
      </c>
      <c r="H150" s="24">
        <v>0</v>
      </c>
    </row>
    <row r="151" spans="1:8">
      <c r="A151">
        <v>129</v>
      </c>
      <c r="B151" t="s">
        <v>66</v>
      </c>
      <c r="H151" s="24">
        <v>0</v>
      </c>
    </row>
    <row r="152" spans="1:8">
      <c r="A152">
        <v>130</v>
      </c>
      <c r="B152" t="s">
        <v>67</v>
      </c>
      <c r="H152" s="24">
        <v>0</v>
      </c>
    </row>
    <row r="153" spans="1:8">
      <c r="A153">
        <v>131</v>
      </c>
      <c r="B153" t="s">
        <v>147</v>
      </c>
      <c r="H153" s="24">
        <v>0</v>
      </c>
    </row>
    <row r="154" spans="1:8">
      <c r="A154">
        <v>132</v>
      </c>
      <c r="B154" t="s">
        <v>143</v>
      </c>
      <c r="H154" s="24">
        <v>0.03</v>
      </c>
    </row>
    <row r="155" spans="1:8">
      <c r="A155">
        <v>133</v>
      </c>
      <c r="B155" t="s">
        <v>153</v>
      </c>
      <c r="H155" s="24">
        <v>0</v>
      </c>
    </row>
    <row r="156" spans="1:8">
      <c r="A156">
        <v>134</v>
      </c>
      <c r="B156" t="s">
        <v>68</v>
      </c>
      <c r="H156" s="24">
        <v>0.01</v>
      </c>
    </row>
    <row r="157" spans="1:8">
      <c r="A157">
        <v>135</v>
      </c>
      <c r="B157" t="s">
        <v>166</v>
      </c>
      <c r="H157" s="24">
        <v>0</v>
      </c>
    </row>
    <row r="158" spans="1:8">
      <c r="A158">
        <v>136</v>
      </c>
      <c r="B158" t="s">
        <v>1069</v>
      </c>
      <c r="H158" s="24">
        <v>0</v>
      </c>
    </row>
    <row r="159" spans="1:8">
      <c r="A159">
        <v>137</v>
      </c>
      <c r="B159" t="s">
        <v>128</v>
      </c>
      <c r="H159" s="24">
        <v>0</v>
      </c>
    </row>
    <row r="160" spans="1:8">
      <c r="A160">
        <v>138</v>
      </c>
      <c r="B160" t="s">
        <v>132</v>
      </c>
      <c r="H160" s="24">
        <v>0</v>
      </c>
    </row>
    <row r="161" spans="1:8">
      <c r="A161">
        <v>139</v>
      </c>
      <c r="B161" t="s">
        <v>82</v>
      </c>
      <c r="H161" s="24">
        <v>0.08</v>
      </c>
    </row>
    <row r="162" spans="1:8">
      <c r="A162">
        <v>140</v>
      </c>
      <c r="B162" t="s">
        <v>69</v>
      </c>
      <c r="H162" s="24">
        <v>0</v>
      </c>
    </row>
    <row r="163" spans="1:8">
      <c r="A163">
        <v>141</v>
      </c>
      <c r="B163" t="s">
        <v>177</v>
      </c>
      <c r="H163" s="24">
        <v>0</v>
      </c>
    </row>
    <row r="164" spans="1:8">
      <c r="A164">
        <v>142</v>
      </c>
      <c r="B164" t="s">
        <v>174</v>
      </c>
      <c r="H164" s="24">
        <v>0</v>
      </c>
    </row>
    <row r="165" spans="1:8">
      <c r="A165">
        <v>143</v>
      </c>
      <c r="B165" t="s">
        <v>70</v>
      </c>
      <c r="H165" s="24">
        <v>0</v>
      </c>
    </row>
    <row r="166" spans="1:8">
      <c r="A166">
        <v>144</v>
      </c>
      <c r="B166" t="s">
        <v>83</v>
      </c>
      <c r="H166" s="24">
        <v>0</v>
      </c>
    </row>
    <row r="167" spans="1:8">
      <c r="A167">
        <v>145</v>
      </c>
      <c r="B167" t="s">
        <v>84</v>
      </c>
      <c r="H167" s="24">
        <v>0</v>
      </c>
    </row>
    <row r="168" spans="1:8">
      <c r="A168">
        <v>146</v>
      </c>
      <c r="B168" t="s">
        <v>118</v>
      </c>
      <c r="H168" s="24">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zoomScale="110" zoomScaleNormal="85" zoomScalePageLayoutView="85" workbookViewId="0">
      <pane xSplit="2" ySplit="22" topLeftCell="L142"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x14ac:dyDescent="0"/>
  <cols>
    <col min="2" max="2" width="19.5" customWidth="1"/>
    <col min="3" max="3" width="6.1640625" customWidth="1"/>
  </cols>
  <sheetData>
    <row r="1" spans="2:19" ht="7.25" customHeight="1">
      <c r="D1" t="s">
        <v>1845</v>
      </c>
    </row>
    <row r="2" spans="2:19" ht="34.25" customHeight="1">
      <c r="B2" s="16" t="s">
        <v>16</v>
      </c>
      <c r="C2" s="170" t="s">
        <v>1911</v>
      </c>
      <c r="D2" s="170"/>
      <c r="E2" s="170"/>
      <c r="F2" s="170"/>
      <c r="G2" s="170"/>
      <c r="H2" s="170"/>
      <c r="I2" s="170"/>
      <c r="J2" s="170"/>
      <c r="K2" s="170"/>
      <c r="L2" s="170"/>
      <c r="N2" s="78" t="s">
        <v>2018</v>
      </c>
    </row>
    <row r="3" spans="2:19">
      <c r="B3" s="16" t="s">
        <v>17</v>
      </c>
      <c r="C3" s="171" t="s">
        <v>188</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4</v>
      </c>
      <c r="D5" s="172"/>
      <c r="E5" s="172"/>
      <c r="F5" s="172"/>
      <c r="G5" s="172"/>
      <c r="H5" s="172"/>
      <c r="I5" s="172"/>
      <c r="J5" s="172"/>
      <c r="K5" s="172"/>
      <c r="L5" s="172"/>
      <c r="N5" s="91">
        <v>2</v>
      </c>
      <c r="O5" s="84">
        <v>9.5238095238095237</v>
      </c>
      <c r="P5" s="91">
        <v>8</v>
      </c>
      <c r="Q5" s="84">
        <v>38.095238095238095</v>
      </c>
      <c r="R5" s="91">
        <v>11</v>
      </c>
      <c r="S5" s="84">
        <v>52.380952380952387</v>
      </c>
    </row>
    <row r="6" spans="2:19" ht="69" customHeight="1">
      <c r="B6" s="16" t="s">
        <v>18</v>
      </c>
      <c r="C6" s="172" t="s">
        <v>1887</v>
      </c>
      <c r="D6" s="172"/>
      <c r="E6" s="172"/>
      <c r="F6" s="172"/>
      <c r="G6" s="172"/>
      <c r="H6" s="172"/>
      <c r="I6" s="172"/>
      <c r="J6" s="172"/>
      <c r="K6" s="172"/>
      <c r="L6" s="172"/>
    </row>
    <row r="7" spans="2:19" ht="29" customHeight="1">
      <c r="B7" s="6" t="s">
        <v>19</v>
      </c>
      <c r="C7" s="167" t="s">
        <v>1829</v>
      </c>
      <c r="D7" s="167"/>
      <c r="E7" s="167"/>
      <c r="F7" s="167"/>
      <c r="G7" s="167"/>
      <c r="H7" s="167"/>
      <c r="I7" s="167"/>
      <c r="J7" s="167"/>
      <c r="K7" s="167"/>
      <c r="L7" s="167"/>
    </row>
    <row r="8" spans="2:19">
      <c r="B8" s="6" t="s">
        <v>20</v>
      </c>
      <c r="C8" s="131" t="s">
        <v>1795</v>
      </c>
      <c r="D8" s="131"/>
      <c r="E8" s="131"/>
      <c r="F8" s="131"/>
      <c r="G8" s="131"/>
      <c r="H8" s="131"/>
      <c r="I8" s="131"/>
      <c r="J8" s="131"/>
      <c r="K8" s="131"/>
      <c r="L8" s="131"/>
    </row>
    <row r="9" spans="2:19">
      <c r="B9" s="6" t="s">
        <v>29</v>
      </c>
      <c r="C9" s="137"/>
      <c r="D9" s="137"/>
      <c r="E9" s="137"/>
      <c r="F9" s="137"/>
      <c r="G9" s="137"/>
      <c r="H9" s="137"/>
      <c r="I9" s="137"/>
      <c r="J9" s="137"/>
      <c r="K9" s="137"/>
      <c r="L9" s="137"/>
    </row>
    <row r="10" spans="2:19">
      <c r="B10" s="6" t="s">
        <v>21</v>
      </c>
      <c r="C10" s="137"/>
      <c r="D10" s="137"/>
      <c r="E10" s="137"/>
      <c r="F10" s="137"/>
      <c r="G10" s="137"/>
      <c r="H10" s="137"/>
      <c r="I10" s="137"/>
      <c r="J10" s="137"/>
      <c r="K10" s="137"/>
      <c r="L10" s="137"/>
    </row>
    <row r="11" spans="2:19" ht="28">
      <c r="B11" s="6" t="s">
        <v>22</v>
      </c>
      <c r="C11" s="135"/>
      <c r="D11" s="135"/>
      <c r="E11" s="135"/>
      <c r="F11" s="135"/>
      <c r="G11" s="135"/>
      <c r="H11" s="135"/>
      <c r="I11" s="135"/>
      <c r="J11" s="135"/>
      <c r="K11" s="135"/>
      <c r="L11" s="135"/>
    </row>
    <row r="12" spans="2:19">
      <c r="B12" s="6" t="s">
        <v>23</v>
      </c>
      <c r="C12" s="138"/>
      <c r="D12" s="138"/>
      <c r="E12" s="138"/>
      <c r="F12" s="138"/>
      <c r="G12" s="138"/>
      <c r="H12" s="138"/>
      <c r="I12" s="138"/>
      <c r="J12" s="138"/>
      <c r="K12" s="138"/>
      <c r="L12" s="138"/>
    </row>
    <row r="13" spans="2:19">
      <c r="B13" s="6" t="s">
        <v>30</v>
      </c>
      <c r="C13" s="137"/>
      <c r="D13" s="137"/>
      <c r="E13" s="137"/>
      <c r="F13" s="137"/>
      <c r="G13" s="137"/>
      <c r="H13" s="137"/>
      <c r="I13" s="137"/>
      <c r="J13" s="137"/>
      <c r="K13" s="137"/>
      <c r="L13" s="137"/>
    </row>
    <row r="14" spans="2:19">
      <c r="B14" s="6" t="s">
        <v>24</v>
      </c>
      <c r="C14" s="135"/>
      <c r="D14" s="135"/>
      <c r="E14" s="135"/>
      <c r="F14" s="135"/>
      <c r="G14" s="135"/>
      <c r="H14" s="135"/>
      <c r="I14" s="135"/>
      <c r="J14" s="135"/>
      <c r="K14" s="135"/>
      <c r="L14" s="135"/>
    </row>
    <row r="15" spans="2:19">
      <c r="B15" s="7" t="s">
        <v>14</v>
      </c>
      <c r="C15" s="185" t="s">
        <v>1846</v>
      </c>
      <c r="D15" s="139"/>
      <c r="E15" s="139"/>
      <c r="F15" s="139"/>
      <c r="G15" s="139"/>
      <c r="H15" s="139"/>
      <c r="I15" s="139"/>
      <c r="J15" s="139"/>
      <c r="K15" s="139"/>
      <c r="L15" s="139"/>
    </row>
    <row r="16" spans="2:19">
      <c r="B16" s="7" t="s">
        <v>25</v>
      </c>
      <c r="C16" s="140"/>
      <c r="D16" s="140"/>
      <c r="E16" s="140"/>
      <c r="F16" s="140"/>
      <c r="G16" s="140"/>
      <c r="H16" s="140"/>
      <c r="I16" s="140"/>
      <c r="J16" s="140"/>
      <c r="K16" s="140"/>
      <c r="L16" s="140"/>
    </row>
    <row r="17" spans="1:80">
      <c r="B17" s="7" t="s">
        <v>26</v>
      </c>
      <c r="C17" s="140"/>
      <c r="D17" s="140"/>
      <c r="E17" s="140"/>
      <c r="F17" s="140"/>
      <c r="G17" s="140"/>
      <c r="H17" s="140"/>
      <c r="I17" s="140"/>
      <c r="J17" s="140"/>
      <c r="K17" s="140"/>
      <c r="L17" s="140"/>
    </row>
    <row r="18" spans="1:80">
      <c r="B18" s="7" t="s">
        <v>15</v>
      </c>
      <c r="C18" s="142"/>
      <c r="D18" s="142"/>
      <c r="E18" s="142"/>
      <c r="F18" s="142"/>
      <c r="G18" s="142"/>
      <c r="H18" s="142"/>
      <c r="I18" s="142"/>
      <c r="J18" s="142"/>
      <c r="K18" s="142"/>
      <c r="L18" s="142"/>
    </row>
    <row r="19" spans="1:80">
      <c r="B19" s="6" t="s">
        <v>180</v>
      </c>
      <c r="C19" s="168" t="s">
        <v>1847</v>
      </c>
      <c r="D19" s="168"/>
      <c r="E19" s="168"/>
      <c r="F19" s="168"/>
      <c r="G19" s="168"/>
      <c r="H19" s="168"/>
      <c r="I19" s="168"/>
      <c r="J19" s="168"/>
      <c r="K19" s="168"/>
      <c r="L19" s="168"/>
    </row>
    <row r="20" spans="1:80" s="9" customFormat="1" ht="10.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D23">
        <v>15.2</v>
      </c>
    </row>
    <row r="24" spans="1:80">
      <c r="A24">
        <v>2</v>
      </c>
      <c r="B24" t="s">
        <v>71</v>
      </c>
      <c r="D24">
        <v>20.100000000000001</v>
      </c>
    </row>
    <row r="25" spans="1:80">
      <c r="A25">
        <v>3</v>
      </c>
      <c r="B25" t="s">
        <v>142</v>
      </c>
      <c r="D25">
        <v>11.5</v>
      </c>
    </row>
    <row r="26" spans="1:80">
      <c r="A26">
        <v>4</v>
      </c>
      <c r="B26" t="s">
        <v>119</v>
      </c>
      <c r="D26">
        <v>11.5</v>
      </c>
    </row>
    <row r="27" spans="1:80">
      <c r="A27">
        <v>5</v>
      </c>
      <c r="B27" t="s">
        <v>88</v>
      </c>
      <c r="D27">
        <v>16.899999999999999</v>
      </c>
    </row>
    <row r="28" spans="1:80">
      <c r="A28">
        <v>6</v>
      </c>
      <c r="B28" t="s">
        <v>112</v>
      </c>
      <c r="D28">
        <v>12.4</v>
      </c>
    </row>
    <row r="29" spans="1:80">
      <c r="A29">
        <v>7</v>
      </c>
      <c r="B29" t="s">
        <v>89</v>
      </c>
      <c r="D29">
        <v>12.5</v>
      </c>
    </row>
    <row r="30" spans="1:80">
      <c r="A30">
        <v>8</v>
      </c>
      <c r="B30" t="s">
        <v>102</v>
      </c>
      <c r="D30">
        <v>14.7</v>
      </c>
    </row>
    <row r="31" spans="1:80">
      <c r="A31">
        <v>9</v>
      </c>
      <c r="B31" s="8" t="s">
        <v>32</v>
      </c>
      <c r="D31">
        <v>15.2</v>
      </c>
    </row>
    <row r="32" spans="1:80">
      <c r="A32">
        <v>10</v>
      </c>
      <c r="B32" t="s">
        <v>33</v>
      </c>
      <c r="D32">
        <v>18.2</v>
      </c>
    </row>
    <row r="33" spans="1:4">
      <c r="A33">
        <v>11</v>
      </c>
      <c r="B33" t="s">
        <v>167</v>
      </c>
    </row>
    <row r="34" spans="1:4">
      <c r="A34">
        <v>12</v>
      </c>
      <c r="B34" t="s">
        <v>103</v>
      </c>
      <c r="D34">
        <v>15.7</v>
      </c>
    </row>
    <row r="35" spans="1:4">
      <c r="A35">
        <v>13</v>
      </c>
      <c r="B35" t="s">
        <v>109</v>
      </c>
      <c r="D35">
        <v>22.6</v>
      </c>
    </row>
    <row r="36" spans="1:4">
      <c r="A36">
        <v>14</v>
      </c>
      <c r="B36" t="s">
        <v>72</v>
      </c>
      <c r="D36">
        <v>18</v>
      </c>
    </row>
    <row r="37" spans="1:4">
      <c r="A37">
        <v>15</v>
      </c>
      <c r="B37" t="s">
        <v>154</v>
      </c>
    </row>
    <row r="38" spans="1:4">
      <c r="A38">
        <v>16</v>
      </c>
      <c r="B38" t="s">
        <v>140</v>
      </c>
      <c r="D38">
        <v>16.8</v>
      </c>
    </row>
    <row r="39" spans="1:4">
      <c r="A39">
        <v>17</v>
      </c>
      <c r="B39" t="s">
        <v>113</v>
      </c>
      <c r="D39">
        <v>31.8</v>
      </c>
    </row>
    <row r="40" spans="1:4">
      <c r="A40">
        <v>18</v>
      </c>
      <c r="B40" t="s">
        <v>110</v>
      </c>
      <c r="D40">
        <v>15</v>
      </c>
    </row>
    <row r="41" spans="1:4">
      <c r="A41">
        <v>19</v>
      </c>
      <c r="B41" t="s">
        <v>129</v>
      </c>
      <c r="D41">
        <v>27.2</v>
      </c>
    </row>
    <row r="42" spans="1:4">
      <c r="A42">
        <v>20</v>
      </c>
      <c r="B42" t="s">
        <v>90</v>
      </c>
      <c r="D42">
        <v>15.4</v>
      </c>
    </row>
    <row r="43" spans="1:4">
      <c r="A43">
        <v>21</v>
      </c>
      <c r="B43" t="s">
        <v>120</v>
      </c>
      <c r="D43">
        <v>17.899999999999999</v>
      </c>
    </row>
    <row r="44" spans="1:4">
      <c r="A44">
        <v>22</v>
      </c>
      <c r="B44" t="s">
        <v>104</v>
      </c>
      <c r="D44">
        <v>21</v>
      </c>
    </row>
    <row r="45" spans="1:4">
      <c r="A45">
        <v>23</v>
      </c>
      <c r="B45" t="s">
        <v>34</v>
      </c>
      <c r="D45">
        <v>24.5</v>
      </c>
    </row>
    <row r="46" spans="1:4">
      <c r="A46">
        <v>24</v>
      </c>
      <c r="B46" t="s">
        <v>148</v>
      </c>
      <c r="D46">
        <v>24.7</v>
      </c>
    </row>
    <row r="47" spans="1:4">
      <c r="A47">
        <v>25</v>
      </c>
      <c r="B47" t="s">
        <v>35</v>
      </c>
      <c r="D47">
        <v>31.1</v>
      </c>
    </row>
    <row r="48" spans="1:4">
      <c r="A48">
        <v>26</v>
      </c>
      <c r="B48" t="s">
        <v>73</v>
      </c>
      <c r="D48">
        <v>23</v>
      </c>
    </row>
    <row r="49" spans="1:4">
      <c r="A49">
        <v>27</v>
      </c>
      <c r="B49" t="s">
        <v>91</v>
      </c>
      <c r="D49">
        <v>14.1</v>
      </c>
    </row>
    <row r="50" spans="1:4">
      <c r="A50">
        <v>28</v>
      </c>
      <c r="B50" t="s">
        <v>130</v>
      </c>
      <c r="D50">
        <v>29.1</v>
      </c>
    </row>
    <row r="51" spans="1:4">
      <c r="A51">
        <v>29</v>
      </c>
      <c r="B51" t="s">
        <v>149</v>
      </c>
      <c r="D51">
        <v>13.9</v>
      </c>
    </row>
    <row r="52" spans="1:4">
      <c r="A52">
        <v>30</v>
      </c>
      <c r="B52" t="s">
        <v>121</v>
      </c>
      <c r="D52">
        <v>27.4</v>
      </c>
    </row>
    <row r="53" spans="1:4">
      <c r="A53">
        <v>31</v>
      </c>
      <c r="B53" t="s">
        <v>114</v>
      </c>
      <c r="D53">
        <v>15.8</v>
      </c>
    </row>
    <row r="54" spans="1:4">
      <c r="A54">
        <v>32</v>
      </c>
      <c r="B54" t="s">
        <v>105</v>
      </c>
      <c r="D54">
        <v>14.2</v>
      </c>
    </row>
    <row r="55" spans="1:4">
      <c r="A55">
        <v>33</v>
      </c>
      <c r="B55" t="s">
        <v>170</v>
      </c>
    </row>
    <row r="56" spans="1:4">
      <c r="A56">
        <v>34</v>
      </c>
      <c r="B56" t="s">
        <v>122</v>
      </c>
      <c r="D56">
        <v>24.8</v>
      </c>
    </row>
    <row r="57" spans="1:4">
      <c r="A57">
        <v>35</v>
      </c>
      <c r="B57" t="s">
        <v>36</v>
      </c>
      <c r="D57">
        <v>28.9</v>
      </c>
    </row>
    <row r="58" spans="1:4">
      <c r="A58">
        <v>36</v>
      </c>
      <c r="B58" t="s">
        <v>168</v>
      </c>
    </row>
    <row r="59" spans="1:4">
      <c r="A59">
        <v>37</v>
      </c>
      <c r="B59" t="s">
        <v>37</v>
      </c>
      <c r="D59">
        <v>26.6</v>
      </c>
    </row>
    <row r="60" spans="1:4">
      <c r="A60">
        <v>38</v>
      </c>
      <c r="B60" t="s">
        <v>176</v>
      </c>
    </row>
    <row r="61" spans="1:4">
      <c r="A61">
        <v>39</v>
      </c>
      <c r="B61" t="s">
        <v>92</v>
      </c>
      <c r="D61">
        <v>25.3</v>
      </c>
    </row>
    <row r="62" spans="1:4">
      <c r="A62">
        <v>40</v>
      </c>
      <c r="B62" t="s">
        <v>38</v>
      </c>
      <c r="D62">
        <v>25</v>
      </c>
    </row>
    <row r="63" spans="1:4">
      <c r="A63">
        <v>41</v>
      </c>
      <c r="B63" t="s">
        <v>93</v>
      </c>
      <c r="D63">
        <v>22.7</v>
      </c>
    </row>
    <row r="64" spans="1:4">
      <c r="A64">
        <v>42</v>
      </c>
      <c r="B64" t="s">
        <v>1068</v>
      </c>
      <c r="D64">
        <v>32.200000000000003</v>
      </c>
    </row>
    <row r="65" spans="1:4">
      <c r="A65">
        <v>43</v>
      </c>
      <c r="B65" t="s">
        <v>169</v>
      </c>
    </row>
    <row r="66" spans="1:4">
      <c r="A66">
        <v>44</v>
      </c>
      <c r="B66" t="s">
        <v>94</v>
      </c>
      <c r="D66">
        <v>5.6</v>
      </c>
    </row>
    <row r="67" spans="1:4">
      <c r="A67">
        <v>45</v>
      </c>
      <c r="B67" t="s">
        <v>40</v>
      </c>
      <c r="D67">
        <v>26.9</v>
      </c>
    </row>
    <row r="68" spans="1:4">
      <c r="A68">
        <v>46</v>
      </c>
      <c r="B68" t="s">
        <v>41</v>
      </c>
      <c r="D68">
        <v>31.2</v>
      </c>
    </row>
    <row r="69" spans="1:4">
      <c r="A69">
        <v>47</v>
      </c>
      <c r="B69" t="s">
        <v>85</v>
      </c>
      <c r="D69">
        <v>14.8</v>
      </c>
    </row>
    <row r="70" spans="1:4">
      <c r="A70">
        <v>48</v>
      </c>
      <c r="B70" t="s">
        <v>144</v>
      </c>
      <c r="D70">
        <v>19.8</v>
      </c>
    </row>
    <row r="71" spans="1:4">
      <c r="A71">
        <v>49</v>
      </c>
      <c r="B71" t="s">
        <v>145</v>
      </c>
      <c r="D71">
        <v>21.6</v>
      </c>
    </row>
    <row r="72" spans="1:4">
      <c r="A72">
        <v>50</v>
      </c>
      <c r="B72" t="s">
        <v>160</v>
      </c>
    </row>
    <row r="73" spans="1:4">
      <c r="A73">
        <v>51</v>
      </c>
      <c r="B73" t="s">
        <v>42</v>
      </c>
      <c r="D73">
        <v>41</v>
      </c>
    </row>
    <row r="74" spans="1:4">
      <c r="A74">
        <v>52</v>
      </c>
      <c r="B74" t="s">
        <v>95</v>
      </c>
      <c r="D74">
        <v>16.100000000000001</v>
      </c>
    </row>
    <row r="75" spans="1:4">
      <c r="A75">
        <v>53</v>
      </c>
      <c r="B75" t="s">
        <v>131</v>
      </c>
      <c r="D75">
        <v>27.3</v>
      </c>
    </row>
    <row r="76" spans="1:4">
      <c r="A76">
        <v>54</v>
      </c>
      <c r="B76" t="s">
        <v>43</v>
      </c>
      <c r="D76">
        <v>55.8</v>
      </c>
    </row>
    <row r="77" spans="1:4">
      <c r="A77">
        <v>55</v>
      </c>
      <c r="B77" t="s">
        <v>44</v>
      </c>
      <c r="D77">
        <v>20.2</v>
      </c>
    </row>
    <row r="78" spans="1:4">
      <c r="A78">
        <v>56</v>
      </c>
      <c r="B78" t="s">
        <v>77</v>
      </c>
      <c r="D78">
        <v>20.399999999999999</v>
      </c>
    </row>
    <row r="79" spans="1:4">
      <c r="A79">
        <v>57</v>
      </c>
      <c r="B79" t="s">
        <v>86</v>
      </c>
      <c r="D79">
        <v>23.7</v>
      </c>
    </row>
    <row r="80" spans="1:4">
      <c r="A80">
        <v>58</v>
      </c>
      <c r="B80" t="s">
        <v>45</v>
      </c>
      <c r="D80">
        <v>20.399999999999999</v>
      </c>
    </row>
    <row r="81" spans="1:4">
      <c r="A81">
        <v>59</v>
      </c>
      <c r="B81" t="s">
        <v>155</v>
      </c>
    </row>
    <row r="82" spans="1:4">
      <c r="A82">
        <v>60</v>
      </c>
      <c r="B82" t="s">
        <v>161</v>
      </c>
    </row>
    <row r="83" spans="1:4">
      <c r="A83">
        <v>61</v>
      </c>
      <c r="B83" t="s">
        <v>46</v>
      </c>
      <c r="D83">
        <v>24.3</v>
      </c>
    </row>
    <row r="84" spans="1:4">
      <c r="A84">
        <v>62</v>
      </c>
      <c r="B84" t="s">
        <v>156</v>
      </c>
    </row>
    <row r="85" spans="1:4">
      <c r="A85">
        <v>63</v>
      </c>
      <c r="B85" t="s">
        <v>74</v>
      </c>
      <c r="D85">
        <v>12.8</v>
      </c>
    </row>
    <row r="86" spans="1:4">
      <c r="A86">
        <v>64</v>
      </c>
      <c r="B86" t="s">
        <v>78</v>
      </c>
      <c r="D86">
        <v>23.4</v>
      </c>
    </row>
    <row r="87" spans="1:4">
      <c r="A87">
        <v>65</v>
      </c>
      <c r="B87" t="s">
        <v>162</v>
      </c>
    </row>
    <row r="88" spans="1:4">
      <c r="A88">
        <v>66</v>
      </c>
      <c r="B88" t="s">
        <v>47</v>
      </c>
      <c r="D88">
        <v>18.8</v>
      </c>
    </row>
    <row r="89" spans="1:4">
      <c r="A89">
        <v>67</v>
      </c>
      <c r="B89" t="s">
        <v>48</v>
      </c>
      <c r="D89">
        <v>28.1</v>
      </c>
    </row>
    <row r="90" spans="1:4">
      <c r="A90">
        <v>68</v>
      </c>
      <c r="B90" t="s">
        <v>133</v>
      </c>
      <c r="D90">
        <v>14</v>
      </c>
    </row>
    <row r="91" spans="1:4">
      <c r="A91">
        <v>69</v>
      </c>
      <c r="B91" t="s">
        <v>157</v>
      </c>
    </row>
    <row r="92" spans="1:4">
      <c r="A92">
        <v>70</v>
      </c>
      <c r="B92" t="s">
        <v>96</v>
      </c>
      <c r="D92">
        <v>26.7</v>
      </c>
    </row>
    <row r="93" spans="1:4">
      <c r="A93">
        <v>71</v>
      </c>
      <c r="B93" t="s">
        <v>123</v>
      </c>
      <c r="D93">
        <v>22.2</v>
      </c>
    </row>
    <row r="94" spans="1:4">
      <c r="A94">
        <v>72</v>
      </c>
      <c r="B94" t="s">
        <v>49</v>
      </c>
      <c r="D94">
        <v>21.1</v>
      </c>
    </row>
    <row r="95" spans="1:4">
      <c r="A95">
        <v>73</v>
      </c>
      <c r="B95" t="s">
        <v>163</v>
      </c>
    </row>
    <row r="96" spans="1:4">
      <c r="A96">
        <v>74</v>
      </c>
      <c r="B96" t="s">
        <v>50</v>
      </c>
      <c r="D96">
        <v>17</v>
      </c>
    </row>
    <row r="97" spans="1:4">
      <c r="A97">
        <v>75</v>
      </c>
      <c r="B97" t="s">
        <v>97</v>
      </c>
      <c r="D97">
        <v>19.3</v>
      </c>
    </row>
    <row r="98" spans="1:4">
      <c r="A98">
        <v>76</v>
      </c>
      <c r="B98" t="s">
        <v>134</v>
      </c>
      <c r="D98">
        <v>13.1</v>
      </c>
    </row>
    <row r="99" spans="1:4">
      <c r="A99">
        <v>77</v>
      </c>
      <c r="B99" t="s">
        <v>51</v>
      </c>
      <c r="D99">
        <v>4.5</v>
      </c>
    </row>
    <row r="100" spans="1:4">
      <c r="A100">
        <v>78</v>
      </c>
      <c r="B100" t="s">
        <v>52</v>
      </c>
      <c r="D100">
        <v>13.9</v>
      </c>
    </row>
    <row r="101" spans="1:4">
      <c r="A101">
        <v>79</v>
      </c>
      <c r="B101" t="s">
        <v>158</v>
      </c>
    </row>
    <row r="102" spans="1:4">
      <c r="A102">
        <v>80</v>
      </c>
      <c r="B102" t="s">
        <v>135</v>
      </c>
      <c r="D102">
        <v>15.2</v>
      </c>
    </row>
    <row r="103" spans="1:4">
      <c r="A103">
        <v>81</v>
      </c>
      <c r="B103" t="s">
        <v>124</v>
      </c>
      <c r="D103">
        <v>26.5</v>
      </c>
    </row>
    <row r="104" spans="1:4">
      <c r="A104">
        <v>82</v>
      </c>
      <c r="B104" t="s">
        <v>115</v>
      </c>
      <c r="D104">
        <v>20.9</v>
      </c>
    </row>
    <row r="105" spans="1:4">
      <c r="A105">
        <v>83</v>
      </c>
      <c r="B105" t="s">
        <v>79</v>
      </c>
      <c r="D105">
        <v>21.7</v>
      </c>
    </row>
    <row r="106" spans="1:4">
      <c r="A106">
        <v>84</v>
      </c>
      <c r="B106" t="s">
        <v>150</v>
      </c>
      <c r="D106">
        <v>29.5</v>
      </c>
    </row>
    <row r="107" spans="1:4">
      <c r="A107">
        <v>85</v>
      </c>
      <c r="B107" t="s">
        <v>116</v>
      </c>
      <c r="D107">
        <v>14</v>
      </c>
    </row>
    <row r="108" spans="1:4">
      <c r="A108">
        <v>86</v>
      </c>
      <c r="B108" t="s">
        <v>53</v>
      </c>
      <c r="D108">
        <v>21.9</v>
      </c>
    </row>
    <row r="109" spans="1:4">
      <c r="A109">
        <v>87</v>
      </c>
      <c r="B109" t="s">
        <v>175</v>
      </c>
    </row>
    <row r="110" spans="1:4">
      <c r="A110">
        <v>88</v>
      </c>
      <c r="B110" t="s">
        <v>125</v>
      </c>
      <c r="D110">
        <v>18.5</v>
      </c>
    </row>
    <row r="111" spans="1:4">
      <c r="A111">
        <v>89</v>
      </c>
      <c r="B111" t="s">
        <v>54</v>
      </c>
      <c r="D111">
        <v>32.299999999999997</v>
      </c>
    </row>
    <row r="112" spans="1:4">
      <c r="A112">
        <v>90</v>
      </c>
      <c r="B112" t="s">
        <v>136</v>
      </c>
      <c r="D112">
        <v>27</v>
      </c>
    </row>
    <row r="113" spans="1:4">
      <c r="A113">
        <v>91</v>
      </c>
      <c r="B113" t="s">
        <v>111</v>
      </c>
      <c r="D113">
        <v>27.8</v>
      </c>
    </row>
    <row r="114" spans="1:4">
      <c r="A114">
        <v>92</v>
      </c>
      <c r="B114" t="s">
        <v>164</v>
      </c>
    </row>
    <row r="115" spans="1:4">
      <c r="A115">
        <v>93</v>
      </c>
      <c r="B115" t="s">
        <v>98</v>
      </c>
      <c r="D115">
        <v>18.600000000000001</v>
      </c>
    </row>
    <row r="116" spans="1:4">
      <c r="A116">
        <v>94</v>
      </c>
      <c r="B116" t="s">
        <v>108</v>
      </c>
      <c r="D116">
        <v>12</v>
      </c>
    </row>
    <row r="117" spans="1:4">
      <c r="A117">
        <v>95</v>
      </c>
      <c r="B117" t="s">
        <v>55</v>
      </c>
      <c r="D117">
        <v>34.799999999999997</v>
      </c>
    </row>
    <row r="118" spans="1:4">
      <c r="A118">
        <v>96</v>
      </c>
      <c r="B118" t="s">
        <v>172</v>
      </c>
    </row>
    <row r="119" spans="1:4">
      <c r="A119">
        <v>97</v>
      </c>
      <c r="B119" t="s">
        <v>56</v>
      </c>
      <c r="D119">
        <v>27.2</v>
      </c>
    </row>
    <row r="120" spans="1:4">
      <c r="A120">
        <v>98</v>
      </c>
      <c r="B120" t="s">
        <v>80</v>
      </c>
      <c r="D120">
        <v>21</v>
      </c>
    </row>
    <row r="121" spans="1:4">
      <c r="A121">
        <v>99</v>
      </c>
      <c r="B121" t="s">
        <v>57</v>
      </c>
      <c r="D121">
        <v>28.7</v>
      </c>
    </row>
    <row r="122" spans="1:4">
      <c r="A122">
        <v>100</v>
      </c>
      <c r="B122" t="s">
        <v>173</v>
      </c>
    </row>
    <row r="123" spans="1:4">
      <c r="A123">
        <v>101</v>
      </c>
      <c r="B123" t="s">
        <v>58</v>
      </c>
      <c r="D123">
        <v>33.700000000000003</v>
      </c>
    </row>
    <row r="124" spans="1:4">
      <c r="A124">
        <v>102</v>
      </c>
      <c r="B124" t="s">
        <v>171</v>
      </c>
    </row>
    <row r="125" spans="1:4">
      <c r="A125">
        <v>103</v>
      </c>
      <c r="B125" t="s">
        <v>137</v>
      </c>
      <c r="D125">
        <v>24.8</v>
      </c>
    </row>
    <row r="126" spans="1:4">
      <c r="A126">
        <v>104</v>
      </c>
      <c r="B126" t="s">
        <v>99</v>
      </c>
      <c r="D126">
        <v>31.8</v>
      </c>
    </row>
    <row r="127" spans="1:4">
      <c r="A127">
        <v>105</v>
      </c>
      <c r="B127" t="s">
        <v>59</v>
      </c>
      <c r="D127">
        <v>10.199999999999999</v>
      </c>
    </row>
    <row r="128" spans="1:4">
      <c r="A128">
        <v>106</v>
      </c>
      <c r="B128" t="s">
        <v>60</v>
      </c>
      <c r="D128">
        <v>21.5</v>
      </c>
    </row>
    <row r="129" spans="1:4">
      <c r="A129">
        <v>107</v>
      </c>
      <c r="B129" t="s">
        <v>61</v>
      </c>
      <c r="D129">
        <v>32</v>
      </c>
    </row>
    <row r="130" spans="1:4">
      <c r="A130">
        <v>108</v>
      </c>
      <c r="B130" t="s">
        <v>62</v>
      </c>
      <c r="D130">
        <v>25.3</v>
      </c>
    </row>
    <row r="131" spans="1:4">
      <c r="A131">
        <v>109</v>
      </c>
      <c r="B131" t="s">
        <v>63</v>
      </c>
      <c r="D131">
        <v>37.200000000000003</v>
      </c>
    </row>
    <row r="132" spans="1:4">
      <c r="A132">
        <v>110</v>
      </c>
      <c r="B132" t="s">
        <v>159</v>
      </c>
    </row>
    <row r="133" spans="1:4">
      <c r="A133">
        <v>11</v>
      </c>
      <c r="B133" t="s">
        <v>87</v>
      </c>
      <c r="D133">
        <v>5.8</v>
      </c>
    </row>
    <row r="134" spans="1:4">
      <c r="A134">
        <v>112</v>
      </c>
      <c r="B134" t="s">
        <v>100</v>
      </c>
      <c r="D134">
        <v>31.4</v>
      </c>
    </row>
    <row r="135" spans="1:4">
      <c r="A135">
        <v>113</v>
      </c>
      <c r="B135" t="s">
        <v>75</v>
      </c>
      <c r="D135">
        <v>26.9</v>
      </c>
    </row>
    <row r="136" spans="1:4">
      <c r="A136">
        <v>114</v>
      </c>
      <c r="B136" t="s">
        <v>126</v>
      </c>
      <c r="D136">
        <v>18.7</v>
      </c>
    </row>
    <row r="137" spans="1:4">
      <c r="A137">
        <v>115</v>
      </c>
      <c r="B137" t="s">
        <v>151</v>
      </c>
      <c r="D137">
        <v>18</v>
      </c>
    </row>
    <row r="138" spans="1:4">
      <c r="A138">
        <v>116</v>
      </c>
      <c r="B138" t="s">
        <v>106</v>
      </c>
      <c r="D138">
        <v>15.9</v>
      </c>
    </row>
    <row r="139" spans="1:4">
      <c r="A139">
        <v>117</v>
      </c>
      <c r="B139" t="s">
        <v>138</v>
      </c>
      <c r="D139">
        <v>8.8000000000000007</v>
      </c>
    </row>
    <row r="140" spans="1:4">
      <c r="A140">
        <v>118</v>
      </c>
      <c r="B140" t="s">
        <v>64</v>
      </c>
      <c r="D140">
        <v>16.2</v>
      </c>
    </row>
    <row r="141" spans="1:4">
      <c r="A141">
        <v>119</v>
      </c>
      <c r="B141" t="s">
        <v>139</v>
      </c>
      <c r="D141">
        <v>14.9</v>
      </c>
    </row>
    <row r="142" spans="1:4">
      <c r="A142">
        <v>120</v>
      </c>
      <c r="B142" t="s">
        <v>127</v>
      </c>
      <c r="D142">
        <v>26.8</v>
      </c>
    </row>
    <row r="143" spans="1:4">
      <c r="A143">
        <v>121</v>
      </c>
      <c r="B143" t="s">
        <v>65</v>
      </c>
      <c r="D143">
        <v>25</v>
      </c>
    </row>
    <row r="144" spans="1:4">
      <c r="A144">
        <v>122</v>
      </c>
      <c r="B144" t="s">
        <v>141</v>
      </c>
      <c r="D144">
        <v>16</v>
      </c>
    </row>
    <row r="145" spans="1:4">
      <c r="A145">
        <v>123</v>
      </c>
      <c r="B145" t="s">
        <v>165</v>
      </c>
    </row>
    <row r="146" spans="1:4">
      <c r="A146">
        <v>124</v>
      </c>
      <c r="B146" t="s">
        <v>146</v>
      </c>
      <c r="D146">
        <v>15.5</v>
      </c>
    </row>
    <row r="147" spans="1:4">
      <c r="A147">
        <v>125</v>
      </c>
      <c r="B147" t="s">
        <v>117</v>
      </c>
      <c r="D147">
        <v>12.4</v>
      </c>
    </row>
    <row r="148" spans="1:4">
      <c r="A148">
        <v>126</v>
      </c>
      <c r="B148" t="s">
        <v>1071</v>
      </c>
      <c r="D148">
        <v>15.3</v>
      </c>
    </row>
    <row r="149" spans="1:4">
      <c r="A149">
        <v>127</v>
      </c>
      <c r="B149" t="s">
        <v>81</v>
      </c>
      <c r="D149">
        <v>14.2</v>
      </c>
    </row>
    <row r="150" spans="1:4">
      <c r="A150">
        <v>128</v>
      </c>
      <c r="B150" t="s">
        <v>152</v>
      </c>
      <c r="D150">
        <v>15.8</v>
      </c>
    </row>
    <row r="151" spans="1:4">
      <c r="A151">
        <v>129</v>
      </c>
      <c r="B151" t="s">
        <v>66</v>
      </c>
      <c r="D151">
        <v>14</v>
      </c>
    </row>
    <row r="152" spans="1:4">
      <c r="A152">
        <v>130</v>
      </c>
      <c r="B152" t="s">
        <v>67</v>
      </c>
      <c r="D152">
        <v>23.4</v>
      </c>
    </row>
    <row r="153" spans="1:4">
      <c r="A153">
        <v>131</v>
      </c>
      <c r="B153" t="s">
        <v>147</v>
      </c>
      <c r="D153">
        <v>20.100000000000001</v>
      </c>
    </row>
    <row r="154" spans="1:4">
      <c r="A154">
        <v>132</v>
      </c>
      <c r="B154" t="s">
        <v>143</v>
      </c>
      <c r="D154">
        <v>23.4</v>
      </c>
    </row>
    <row r="155" spans="1:4">
      <c r="A155">
        <v>133</v>
      </c>
      <c r="B155" t="s">
        <v>153</v>
      </c>
      <c r="D155">
        <v>23.9</v>
      </c>
    </row>
    <row r="156" spans="1:4">
      <c r="A156">
        <v>134</v>
      </c>
      <c r="B156" t="s">
        <v>68</v>
      </c>
      <c r="D156">
        <v>26.6</v>
      </c>
    </row>
    <row r="157" spans="1:4">
      <c r="A157">
        <v>135</v>
      </c>
      <c r="B157" t="s">
        <v>166</v>
      </c>
    </row>
    <row r="158" spans="1:4">
      <c r="A158">
        <v>136</v>
      </c>
      <c r="B158" t="s">
        <v>1069</v>
      </c>
      <c r="D158">
        <v>25</v>
      </c>
    </row>
    <row r="159" spans="1:4">
      <c r="A159">
        <v>137</v>
      </c>
      <c r="B159" t="s">
        <v>128</v>
      </c>
      <c r="D159">
        <v>15.2</v>
      </c>
    </row>
    <row r="160" spans="1:4">
      <c r="A160">
        <v>138</v>
      </c>
      <c r="B160" t="s">
        <v>132</v>
      </c>
      <c r="D160">
        <v>29.9</v>
      </c>
    </row>
    <row r="161" spans="1:4">
      <c r="A161">
        <v>139</v>
      </c>
      <c r="B161" t="s">
        <v>82</v>
      </c>
      <c r="D161">
        <v>21</v>
      </c>
    </row>
    <row r="162" spans="1:4">
      <c r="A162">
        <v>140</v>
      </c>
      <c r="B162" t="s">
        <v>69</v>
      </c>
      <c r="D162">
        <v>19.8</v>
      </c>
    </row>
    <row r="163" spans="1:4">
      <c r="A163">
        <v>141</v>
      </c>
      <c r="B163" t="s">
        <v>177</v>
      </c>
    </row>
    <row r="164" spans="1:4">
      <c r="A164">
        <v>142</v>
      </c>
      <c r="B164" t="s">
        <v>174</v>
      </c>
    </row>
    <row r="165" spans="1:4">
      <c r="A165">
        <v>143</v>
      </c>
      <c r="B165" t="s">
        <v>70</v>
      </c>
      <c r="D165">
        <v>18.899999999999999</v>
      </c>
    </row>
    <row r="166" spans="1:4">
      <c r="A166">
        <v>144</v>
      </c>
      <c r="B166" t="s">
        <v>83</v>
      </c>
      <c r="D166">
        <v>47.6</v>
      </c>
    </row>
    <row r="167" spans="1:4">
      <c r="A167">
        <v>145</v>
      </c>
      <c r="B167" t="s">
        <v>84</v>
      </c>
      <c r="D167">
        <v>18.100000000000001</v>
      </c>
    </row>
    <row r="168" spans="1:4">
      <c r="A168">
        <v>146</v>
      </c>
      <c r="B168" t="s">
        <v>118</v>
      </c>
      <c r="D168">
        <v>12</v>
      </c>
    </row>
  </sheetData>
  <autoFilter ref="A22:CB22"/>
  <mergeCells count="19">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5:L5"/>
    <mergeCell ref="C6:L6"/>
    <mergeCell ref="C4:G4"/>
    <mergeCell ref="H4:K4"/>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68"/>
  <sheetViews>
    <sheetView zoomScale="85" zoomScaleNormal="85" zoomScalePageLayoutView="85" workbookViewId="0">
      <pane xSplit="2" ySplit="22" topLeftCell="C147" activePane="bottomRight" state="frozen"/>
      <selection activeCell="J31" sqref="J31"/>
      <selection pane="topRight" activeCell="J31" sqref="J31"/>
      <selection pane="bottomLeft" activeCell="J31" sqref="J31"/>
      <selection pane="bottomRight" activeCell="B149" sqref="B149"/>
    </sheetView>
  </sheetViews>
  <sheetFormatPr baseColWidth="10" defaultColWidth="11.5" defaultRowHeight="14" outlineLevelRow="1" x14ac:dyDescent="0"/>
  <cols>
    <col min="2" max="2" width="19.5" customWidth="1"/>
    <col min="3" max="3" width="6.1640625" customWidth="1"/>
    <col min="13" max="13" width="18.83203125" customWidth="1"/>
  </cols>
  <sheetData>
    <row r="1" spans="2:19" ht="7.25" customHeight="1"/>
    <row r="2" spans="2:19" ht="34.25" customHeight="1">
      <c r="B2" s="16" t="s">
        <v>16</v>
      </c>
      <c r="C2" s="170" t="s">
        <v>1833</v>
      </c>
      <c r="D2" s="170"/>
      <c r="E2" s="170"/>
      <c r="F2" s="170"/>
      <c r="G2" s="170"/>
      <c r="H2" s="170"/>
      <c r="I2" s="170"/>
      <c r="J2" s="170"/>
      <c r="K2" s="170"/>
      <c r="L2" s="170"/>
      <c r="N2" s="78" t="s">
        <v>2018</v>
      </c>
    </row>
    <row r="3" spans="2:19">
      <c r="B3" s="16" t="s">
        <v>17</v>
      </c>
      <c r="C3" s="171" t="s">
        <v>1915</v>
      </c>
      <c r="D3" s="171"/>
      <c r="E3" s="171"/>
      <c r="F3" s="171"/>
      <c r="G3" s="171"/>
      <c r="H3" s="171"/>
      <c r="I3" s="171"/>
      <c r="J3" s="171"/>
      <c r="K3" s="171"/>
      <c r="L3" s="171"/>
      <c r="N3" s="86" t="s">
        <v>2012</v>
      </c>
      <c r="O3" s="87">
        <v>24</v>
      </c>
      <c r="P3" s="88" t="s">
        <v>2013</v>
      </c>
      <c r="Q3" s="87">
        <v>43</v>
      </c>
      <c r="R3" s="89" t="s">
        <v>2017</v>
      </c>
      <c r="S3" s="90">
        <v>0.56000000000000005</v>
      </c>
    </row>
    <row r="4" spans="2:19" ht="14.5" customHeight="1">
      <c r="B4" s="16" t="s">
        <v>27</v>
      </c>
      <c r="C4" s="173" t="s">
        <v>9</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t="s">
        <v>1886</v>
      </c>
      <c r="D5" s="172"/>
      <c r="E5" s="172"/>
      <c r="F5" s="172"/>
      <c r="G5" s="172"/>
      <c r="H5" s="172"/>
      <c r="I5" s="172"/>
      <c r="J5" s="172"/>
      <c r="K5" s="172"/>
      <c r="L5" s="172"/>
      <c r="N5" s="91">
        <v>13</v>
      </c>
      <c r="O5" s="84">
        <v>54.166666666666664</v>
      </c>
      <c r="P5" s="91">
        <v>5</v>
      </c>
      <c r="Q5" s="84">
        <v>20.833333333333336</v>
      </c>
      <c r="R5" s="91">
        <v>6</v>
      </c>
      <c r="S5" s="84">
        <v>25</v>
      </c>
    </row>
    <row r="6" spans="2:19" ht="115.25" customHeight="1">
      <c r="B6" s="16" t="s">
        <v>18</v>
      </c>
      <c r="C6" s="172" t="s">
        <v>1941</v>
      </c>
      <c r="D6" s="172"/>
      <c r="E6" s="172"/>
      <c r="F6" s="172"/>
      <c r="G6" s="172"/>
      <c r="H6" s="172"/>
      <c r="I6" s="172"/>
      <c r="J6" s="172"/>
      <c r="K6" s="172"/>
      <c r="L6" s="172"/>
      <c r="M6" s="50"/>
    </row>
    <row r="7" spans="2:19" ht="55.25" customHeight="1" outlineLevel="1">
      <c r="B7" s="6" t="s">
        <v>19</v>
      </c>
      <c r="C7" s="169" t="s">
        <v>1834</v>
      </c>
      <c r="D7" s="131"/>
      <c r="E7" s="131"/>
      <c r="F7" s="131"/>
      <c r="G7" s="131"/>
      <c r="H7" s="131"/>
      <c r="I7" s="131"/>
      <c r="J7" s="131"/>
      <c r="K7" s="131"/>
      <c r="L7" s="131"/>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t="s">
        <v>1912</v>
      </c>
      <c r="D14" s="135"/>
      <c r="E14" s="135"/>
      <c r="F14" s="135"/>
      <c r="G14" s="135"/>
      <c r="H14" s="135"/>
      <c r="I14" s="135"/>
      <c r="J14" s="135"/>
      <c r="K14" s="135"/>
      <c r="L14" s="135"/>
    </row>
    <row r="15" spans="2:19" outlineLevel="1">
      <c r="B15" s="7" t="s">
        <v>14</v>
      </c>
      <c r="C15" s="139">
        <v>44330</v>
      </c>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1850</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D23">
        <v>0.7</v>
      </c>
    </row>
    <row r="24" spans="1:80">
      <c r="A24">
        <v>2</v>
      </c>
      <c r="B24" t="s">
        <v>71</v>
      </c>
      <c r="D24">
        <v>0</v>
      </c>
    </row>
    <row r="25" spans="1:80">
      <c r="A25">
        <v>3</v>
      </c>
      <c r="B25" t="s">
        <v>142</v>
      </c>
      <c r="D25">
        <v>0</v>
      </c>
    </row>
    <row r="26" spans="1:80">
      <c r="A26">
        <v>4</v>
      </c>
      <c r="B26" t="s">
        <v>119</v>
      </c>
      <c r="D26">
        <v>0.8</v>
      </c>
    </row>
    <row r="27" spans="1:80">
      <c r="A27">
        <v>5</v>
      </c>
      <c r="B27" t="s">
        <v>88</v>
      </c>
      <c r="D27">
        <v>3.1</v>
      </c>
    </row>
    <row r="28" spans="1:80">
      <c r="A28">
        <v>6</v>
      </c>
      <c r="B28" t="s">
        <v>112</v>
      </c>
      <c r="D28">
        <v>0</v>
      </c>
    </row>
    <row r="29" spans="1:80">
      <c r="A29">
        <v>7</v>
      </c>
      <c r="B29" t="s">
        <v>89</v>
      </c>
      <c r="D29">
        <v>6.7</v>
      </c>
    </row>
    <row r="30" spans="1:80">
      <c r="A30">
        <v>8</v>
      </c>
      <c r="B30" t="s">
        <v>102</v>
      </c>
      <c r="D30">
        <v>0</v>
      </c>
    </row>
    <row r="31" spans="1:80">
      <c r="A31">
        <v>9</v>
      </c>
      <c r="B31" s="8" t="s">
        <v>32</v>
      </c>
      <c r="D31">
        <v>2</v>
      </c>
    </row>
    <row r="32" spans="1:80">
      <c r="A32">
        <v>10</v>
      </c>
      <c r="B32" t="s">
        <v>33</v>
      </c>
      <c r="D32">
        <v>0.6</v>
      </c>
    </row>
    <row r="33" spans="1:4">
      <c r="A33">
        <v>11</v>
      </c>
      <c r="B33" t="s">
        <v>167</v>
      </c>
    </row>
    <row r="34" spans="1:4">
      <c r="A34">
        <v>12</v>
      </c>
      <c r="B34" t="s">
        <v>103</v>
      </c>
      <c r="D34">
        <v>0</v>
      </c>
    </row>
    <row r="35" spans="1:4">
      <c r="A35">
        <v>13</v>
      </c>
      <c r="B35" t="s">
        <v>109</v>
      </c>
      <c r="D35">
        <v>0</v>
      </c>
    </row>
    <row r="36" spans="1:4">
      <c r="A36">
        <v>14</v>
      </c>
      <c r="B36" t="s">
        <v>72</v>
      </c>
      <c r="D36">
        <v>1.2</v>
      </c>
    </row>
    <row r="37" spans="1:4">
      <c r="A37">
        <v>15</v>
      </c>
      <c r="B37" t="s">
        <v>154</v>
      </c>
    </row>
    <row r="38" spans="1:4">
      <c r="A38">
        <v>16</v>
      </c>
      <c r="B38" t="s">
        <v>140</v>
      </c>
      <c r="D38">
        <v>0</v>
      </c>
    </row>
    <row r="39" spans="1:4">
      <c r="A39">
        <v>17</v>
      </c>
      <c r="B39" t="s">
        <v>113</v>
      </c>
      <c r="D39">
        <v>0</v>
      </c>
    </row>
    <row r="40" spans="1:4">
      <c r="A40">
        <v>18</v>
      </c>
      <c r="B40" t="s">
        <v>110</v>
      </c>
      <c r="D40">
        <v>5.0999999999999996</v>
      </c>
    </row>
    <row r="41" spans="1:4">
      <c r="A41">
        <v>19</v>
      </c>
      <c r="B41" t="s">
        <v>129</v>
      </c>
      <c r="D41">
        <v>5.5</v>
      </c>
    </row>
    <row r="42" spans="1:4">
      <c r="A42">
        <v>20</v>
      </c>
      <c r="B42" t="s">
        <v>90</v>
      </c>
      <c r="D42">
        <v>0</v>
      </c>
    </row>
    <row r="43" spans="1:4">
      <c r="A43">
        <v>21</v>
      </c>
      <c r="B43" t="s">
        <v>120</v>
      </c>
      <c r="D43">
        <v>0</v>
      </c>
    </row>
    <row r="44" spans="1:4">
      <c r="A44">
        <v>22</v>
      </c>
      <c r="B44" t="s">
        <v>104</v>
      </c>
      <c r="D44">
        <v>0.3</v>
      </c>
    </row>
    <row r="45" spans="1:4">
      <c r="A45">
        <v>23</v>
      </c>
      <c r="B45" t="s">
        <v>34</v>
      </c>
      <c r="D45">
        <v>0</v>
      </c>
    </row>
    <row r="46" spans="1:4">
      <c r="A46">
        <v>24</v>
      </c>
      <c r="B46" t="s">
        <v>148</v>
      </c>
    </row>
    <row r="47" spans="1:4">
      <c r="A47">
        <v>25</v>
      </c>
      <c r="B47" t="s">
        <v>35</v>
      </c>
      <c r="D47">
        <v>0</v>
      </c>
    </row>
    <row r="48" spans="1:4">
      <c r="A48">
        <v>26</v>
      </c>
      <c r="B48" t="s">
        <v>73</v>
      </c>
      <c r="D48">
        <v>2.2999999999999998</v>
      </c>
    </row>
    <row r="49" spans="1:4">
      <c r="A49">
        <v>27</v>
      </c>
      <c r="B49" t="s">
        <v>91</v>
      </c>
      <c r="D49">
        <v>0</v>
      </c>
    </row>
    <row r="50" spans="1:4">
      <c r="A50">
        <v>28</v>
      </c>
      <c r="B50" t="s">
        <v>130</v>
      </c>
      <c r="D50">
        <v>7.9</v>
      </c>
    </row>
    <row r="51" spans="1:4">
      <c r="A51">
        <v>29</v>
      </c>
      <c r="B51" t="s">
        <v>149</v>
      </c>
    </row>
    <row r="52" spans="1:4">
      <c r="A52">
        <v>30</v>
      </c>
      <c r="B52" t="s">
        <v>121</v>
      </c>
      <c r="D52">
        <v>0</v>
      </c>
    </row>
    <row r="53" spans="1:4">
      <c r="A53">
        <v>31</v>
      </c>
      <c r="B53" t="s">
        <v>114</v>
      </c>
      <c r="D53">
        <v>0</v>
      </c>
    </row>
    <row r="54" spans="1:4">
      <c r="A54">
        <v>32</v>
      </c>
      <c r="B54" t="s">
        <v>105</v>
      </c>
      <c r="D54">
        <v>5</v>
      </c>
    </row>
    <row r="55" spans="1:4">
      <c r="A55">
        <v>33</v>
      </c>
      <c r="B55" t="s">
        <v>170</v>
      </c>
    </row>
    <row r="56" spans="1:4">
      <c r="A56">
        <v>34</v>
      </c>
      <c r="B56" t="s">
        <v>122</v>
      </c>
      <c r="D56">
        <v>4.3</v>
      </c>
    </row>
    <row r="57" spans="1:4">
      <c r="A57">
        <v>35</v>
      </c>
      <c r="B57" t="s">
        <v>36</v>
      </c>
      <c r="D57">
        <v>0.2</v>
      </c>
    </row>
    <row r="58" spans="1:4">
      <c r="A58">
        <v>36</v>
      </c>
      <c r="B58" t="s">
        <v>168</v>
      </c>
    </row>
    <row r="59" spans="1:4">
      <c r="A59">
        <v>37</v>
      </c>
      <c r="B59" t="s">
        <v>37</v>
      </c>
      <c r="D59">
        <v>0</v>
      </c>
    </row>
    <row r="60" spans="1:4">
      <c r="A60">
        <v>38</v>
      </c>
      <c r="B60" t="s">
        <v>176</v>
      </c>
    </row>
    <row r="61" spans="1:4">
      <c r="A61">
        <v>39</v>
      </c>
      <c r="B61" t="s">
        <v>92</v>
      </c>
      <c r="D61">
        <v>0</v>
      </c>
    </row>
    <row r="62" spans="1:4">
      <c r="A62">
        <v>40</v>
      </c>
      <c r="B62" t="s">
        <v>38</v>
      </c>
      <c r="D62">
        <v>4.3</v>
      </c>
    </row>
    <row r="63" spans="1:4">
      <c r="A63">
        <v>41</v>
      </c>
      <c r="B63" t="s">
        <v>93</v>
      </c>
      <c r="D63">
        <v>0.6</v>
      </c>
    </row>
    <row r="64" spans="1:4">
      <c r="A64">
        <v>42</v>
      </c>
      <c r="B64" t="s">
        <v>1068</v>
      </c>
      <c r="D64">
        <v>0</v>
      </c>
    </row>
    <row r="65" spans="1:4">
      <c r="A65">
        <v>43</v>
      </c>
      <c r="B65" t="s">
        <v>169</v>
      </c>
    </row>
    <row r="66" spans="1:4">
      <c r="A66">
        <v>44</v>
      </c>
      <c r="B66" t="s">
        <v>94</v>
      </c>
    </row>
    <row r="67" spans="1:4">
      <c r="A67">
        <v>45</v>
      </c>
      <c r="B67" t="s">
        <v>40</v>
      </c>
      <c r="D67">
        <v>0.5</v>
      </c>
    </row>
    <row r="68" spans="1:4">
      <c r="A68">
        <v>46</v>
      </c>
      <c r="B68" t="s">
        <v>41</v>
      </c>
      <c r="D68">
        <v>0</v>
      </c>
    </row>
    <row r="69" spans="1:4">
      <c r="A69">
        <v>47</v>
      </c>
      <c r="B69" t="s">
        <v>85</v>
      </c>
    </row>
    <row r="70" spans="1:4">
      <c r="A70">
        <v>48</v>
      </c>
      <c r="B70" t="s">
        <v>144</v>
      </c>
    </row>
    <row r="71" spans="1:4">
      <c r="A71">
        <v>49</v>
      </c>
      <c r="B71" t="s">
        <v>145</v>
      </c>
    </row>
    <row r="72" spans="1:4">
      <c r="A72">
        <v>50</v>
      </c>
      <c r="B72" t="s">
        <v>160</v>
      </c>
    </row>
    <row r="73" spans="1:4">
      <c r="A73">
        <v>51</v>
      </c>
      <c r="B73" t="s">
        <v>42</v>
      </c>
      <c r="D73">
        <v>0</v>
      </c>
    </row>
    <row r="74" spans="1:4">
      <c r="A74">
        <v>52</v>
      </c>
      <c r="B74" t="s">
        <v>95</v>
      </c>
      <c r="D74">
        <v>0</v>
      </c>
    </row>
    <row r="75" spans="1:4">
      <c r="A75">
        <v>53</v>
      </c>
      <c r="B75" t="s">
        <v>131</v>
      </c>
      <c r="D75">
        <v>12.1</v>
      </c>
    </row>
    <row r="76" spans="1:4">
      <c r="A76">
        <v>54</v>
      </c>
      <c r="B76" t="s">
        <v>43</v>
      </c>
      <c r="D76">
        <v>0</v>
      </c>
    </row>
    <row r="77" spans="1:4">
      <c r="A77">
        <v>55</v>
      </c>
      <c r="B77" t="s">
        <v>44</v>
      </c>
      <c r="D77">
        <v>0</v>
      </c>
    </row>
    <row r="78" spans="1:4">
      <c r="A78">
        <v>56</v>
      </c>
      <c r="B78" t="s">
        <v>77</v>
      </c>
      <c r="D78">
        <v>0</v>
      </c>
    </row>
    <row r="79" spans="1:4">
      <c r="A79">
        <v>57</v>
      </c>
      <c r="B79" t="s">
        <v>86</v>
      </c>
      <c r="D79">
        <v>0</v>
      </c>
    </row>
    <row r="80" spans="1:4">
      <c r="A80">
        <v>58</v>
      </c>
      <c r="B80" t="s">
        <v>45</v>
      </c>
    </row>
    <row r="81" spans="1:4">
      <c r="A81">
        <v>59</v>
      </c>
      <c r="B81" t="s">
        <v>155</v>
      </c>
    </row>
    <row r="82" spans="1:4">
      <c r="A82">
        <v>60</v>
      </c>
      <c r="B82" t="s">
        <v>161</v>
      </c>
    </row>
    <row r="83" spans="1:4">
      <c r="A83">
        <v>61</v>
      </c>
      <c r="B83" t="s">
        <v>46</v>
      </c>
      <c r="D83">
        <v>1.8</v>
      </c>
    </row>
    <row r="84" spans="1:4">
      <c r="A84">
        <v>62</v>
      </c>
      <c r="B84" t="s">
        <v>156</v>
      </c>
    </row>
    <row r="85" spans="1:4">
      <c r="A85">
        <v>63</v>
      </c>
      <c r="B85" t="s">
        <v>74</v>
      </c>
      <c r="D85">
        <v>10</v>
      </c>
    </row>
    <row r="86" spans="1:4">
      <c r="A86">
        <v>64</v>
      </c>
      <c r="B86" t="s">
        <v>78</v>
      </c>
      <c r="D86">
        <v>0</v>
      </c>
    </row>
    <row r="87" spans="1:4">
      <c r="A87">
        <v>65</v>
      </c>
      <c r="B87" t="s">
        <v>162</v>
      </c>
    </row>
    <row r="88" spans="1:4">
      <c r="A88">
        <v>66</v>
      </c>
      <c r="B88" t="s">
        <v>47</v>
      </c>
      <c r="D88">
        <v>0.5</v>
      </c>
    </row>
    <row r="89" spans="1:4">
      <c r="A89">
        <v>67</v>
      </c>
      <c r="B89" t="s">
        <v>48</v>
      </c>
      <c r="D89">
        <v>2.2000000000000002</v>
      </c>
    </row>
    <row r="90" spans="1:4">
      <c r="A90">
        <v>68</v>
      </c>
      <c r="B90" t="s">
        <v>133</v>
      </c>
      <c r="D90">
        <v>0.2</v>
      </c>
    </row>
    <row r="91" spans="1:4">
      <c r="A91">
        <v>69</v>
      </c>
      <c r="B91" t="s">
        <v>157</v>
      </c>
    </row>
    <row r="92" spans="1:4">
      <c r="A92">
        <v>70</v>
      </c>
      <c r="B92" t="s">
        <v>96</v>
      </c>
      <c r="D92">
        <v>0.5</v>
      </c>
    </row>
    <row r="93" spans="1:4">
      <c r="A93">
        <v>71</v>
      </c>
      <c r="B93" t="s">
        <v>123</v>
      </c>
      <c r="D93">
        <v>0</v>
      </c>
    </row>
    <row r="94" spans="1:4">
      <c r="A94">
        <v>72</v>
      </c>
      <c r="B94" t="s">
        <v>49</v>
      </c>
      <c r="D94">
        <v>0</v>
      </c>
    </row>
    <row r="95" spans="1:4">
      <c r="A95">
        <v>73</v>
      </c>
      <c r="B95" t="s">
        <v>163</v>
      </c>
    </row>
    <row r="96" spans="1:4">
      <c r="A96">
        <v>74</v>
      </c>
      <c r="B96" t="s">
        <v>50</v>
      </c>
    </row>
    <row r="97" spans="1:4">
      <c r="A97">
        <v>75</v>
      </c>
      <c r="B97" t="s">
        <v>97</v>
      </c>
      <c r="D97">
        <v>0</v>
      </c>
    </row>
    <row r="98" spans="1:4">
      <c r="A98">
        <v>76</v>
      </c>
      <c r="B98" t="s">
        <v>134</v>
      </c>
      <c r="D98">
        <v>1</v>
      </c>
    </row>
    <row r="99" spans="1:4">
      <c r="A99">
        <v>77</v>
      </c>
      <c r="B99" t="s">
        <v>51</v>
      </c>
    </row>
    <row r="100" spans="1:4">
      <c r="A100">
        <v>78</v>
      </c>
      <c r="B100" t="s">
        <v>52</v>
      </c>
      <c r="D100">
        <v>8</v>
      </c>
    </row>
    <row r="101" spans="1:4">
      <c r="A101">
        <v>79</v>
      </c>
      <c r="B101" t="s">
        <v>158</v>
      </c>
    </row>
    <row r="102" spans="1:4">
      <c r="A102">
        <v>80</v>
      </c>
      <c r="B102" t="s">
        <v>135</v>
      </c>
      <c r="D102">
        <v>0</v>
      </c>
    </row>
    <row r="103" spans="1:4">
      <c r="A103">
        <v>81</v>
      </c>
      <c r="B103" t="s">
        <v>124</v>
      </c>
      <c r="D103">
        <v>1.2</v>
      </c>
    </row>
    <row r="104" spans="1:4">
      <c r="A104">
        <v>82</v>
      </c>
      <c r="B104" t="s">
        <v>115</v>
      </c>
      <c r="D104">
        <v>0</v>
      </c>
    </row>
    <row r="105" spans="1:4">
      <c r="A105">
        <v>83</v>
      </c>
      <c r="B105" t="s">
        <v>79</v>
      </c>
      <c r="D105">
        <v>0</v>
      </c>
    </row>
    <row r="106" spans="1:4">
      <c r="A106">
        <v>84</v>
      </c>
      <c r="B106" t="s">
        <v>150</v>
      </c>
    </row>
    <row r="107" spans="1:4">
      <c r="A107">
        <v>85</v>
      </c>
      <c r="B107" t="s">
        <v>116</v>
      </c>
      <c r="D107">
        <v>0</v>
      </c>
    </row>
    <row r="108" spans="1:4">
      <c r="A108">
        <v>86</v>
      </c>
      <c r="B108" t="s">
        <v>53</v>
      </c>
      <c r="D108">
        <v>0</v>
      </c>
    </row>
    <row r="109" spans="1:4">
      <c r="A109">
        <v>87</v>
      </c>
      <c r="B109" t="s">
        <v>175</v>
      </c>
    </row>
    <row r="110" spans="1:4">
      <c r="A110">
        <v>88</v>
      </c>
      <c r="B110" t="s">
        <v>125</v>
      </c>
      <c r="D110">
        <v>2.2000000000000002</v>
      </c>
    </row>
    <row r="111" spans="1:4">
      <c r="A111">
        <v>89</v>
      </c>
      <c r="B111" t="s">
        <v>54</v>
      </c>
      <c r="D111">
        <v>1</v>
      </c>
    </row>
    <row r="112" spans="1:4">
      <c r="A112">
        <v>90</v>
      </c>
      <c r="B112" t="s">
        <v>136</v>
      </c>
      <c r="D112">
        <v>2</v>
      </c>
    </row>
    <row r="113" spans="1:4">
      <c r="A113">
        <v>91</v>
      </c>
      <c r="B113" t="s">
        <v>111</v>
      </c>
      <c r="D113">
        <v>0</v>
      </c>
    </row>
    <row r="114" spans="1:4">
      <c r="A114">
        <v>92</v>
      </c>
      <c r="B114" t="s">
        <v>164</v>
      </c>
    </row>
    <row r="115" spans="1:4">
      <c r="A115">
        <v>93</v>
      </c>
      <c r="B115" t="s">
        <v>98</v>
      </c>
    </row>
    <row r="116" spans="1:4">
      <c r="A116">
        <v>94</v>
      </c>
      <c r="B116" t="s">
        <v>108</v>
      </c>
    </row>
    <row r="117" spans="1:4">
      <c r="A117">
        <v>95</v>
      </c>
      <c r="B117" t="s">
        <v>55</v>
      </c>
      <c r="D117">
        <v>1</v>
      </c>
    </row>
    <row r="118" spans="1:4">
      <c r="A118">
        <v>96</v>
      </c>
      <c r="B118" t="s">
        <v>172</v>
      </c>
    </row>
    <row r="119" spans="1:4">
      <c r="A119">
        <v>97</v>
      </c>
      <c r="B119" t="s">
        <v>56</v>
      </c>
      <c r="D119">
        <v>2.2000000000000002</v>
      </c>
    </row>
    <row r="120" spans="1:4">
      <c r="A120">
        <v>98</v>
      </c>
      <c r="B120" t="s">
        <v>80</v>
      </c>
      <c r="D120">
        <v>0</v>
      </c>
    </row>
    <row r="121" spans="1:4">
      <c r="A121">
        <v>99</v>
      </c>
      <c r="B121" t="s">
        <v>57</v>
      </c>
      <c r="D121">
        <v>0</v>
      </c>
    </row>
    <row r="122" spans="1:4">
      <c r="A122">
        <v>100</v>
      </c>
      <c r="B122" t="s">
        <v>173</v>
      </c>
    </row>
    <row r="123" spans="1:4">
      <c r="A123">
        <v>101</v>
      </c>
      <c r="B123" t="s">
        <v>58</v>
      </c>
      <c r="D123">
        <v>0</v>
      </c>
    </row>
    <row r="124" spans="1:4">
      <c r="A124">
        <v>102</v>
      </c>
      <c r="B124" t="s">
        <v>171</v>
      </c>
    </row>
    <row r="125" spans="1:4">
      <c r="A125">
        <v>103</v>
      </c>
      <c r="B125" t="s">
        <v>137</v>
      </c>
      <c r="D125">
        <v>0</v>
      </c>
    </row>
    <row r="126" spans="1:4">
      <c r="A126">
        <v>104</v>
      </c>
      <c r="B126" t="s">
        <v>99</v>
      </c>
      <c r="D126">
        <v>1</v>
      </c>
    </row>
    <row r="127" spans="1:4">
      <c r="A127">
        <v>105</v>
      </c>
      <c r="B127" t="s">
        <v>59</v>
      </c>
    </row>
    <row r="128" spans="1:4">
      <c r="A128">
        <v>106</v>
      </c>
      <c r="B128" t="s">
        <v>60</v>
      </c>
      <c r="D128">
        <v>0</v>
      </c>
    </row>
    <row r="129" spans="1:4">
      <c r="A129">
        <v>107</v>
      </c>
      <c r="B129" t="s">
        <v>61</v>
      </c>
      <c r="D129">
        <v>15.2</v>
      </c>
    </row>
    <row r="130" spans="1:4">
      <c r="A130">
        <v>108</v>
      </c>
      <c r="B130" t="s">
        <v>62</v>
      </c>
      <c r="D130">
        <v>1</v>
      </c>
    </row>
    <row r="131" spans="1:4">
      <c r="A131">
        <v>109</v>
      </c>
      <c r="B131" t="s">
        <v>63</v>
      </c>
      <c r="D131">
        <v>2.2000000000000002</v>
      </c>
    </row>
    <row r="132" spans="1:4">
      <c r="A132">
        <v>110</v>
      </c>
      <c r="B132" t="s">
        <v>159</v>
      </c>
    </row>
    <row r="133" spans="1:4">
      <c r="A133">
        <v>11</v>
      </c>
      <c r="B133" t="s">
        <v>87</v>
      </c>
      <c r="D133">
        <v>0</v>
      </c>
    </row>
    <row r="134" spans="1:4">
      <c r="A134">
        <v>112</v>
      </c>
      <c r="B134" t="s">
        <v>100</v>
      </c>
      <c r="D134">
        <v>2</v>
      </c>
    </row>
    <row r="135" spans="1:4">
      <c r="A135">
        <v>113</v>
      </c>
      <c r="B135" t="s">
        <v>75</v>
      </c>
      <c r="D135">
        <v>2</v>
      </c>
    </row>
    <row r="136" spans="1:4">
      <c r="A136">
        <v>114</v>
      </c>
      <c r="B136" t="s">
        <v>126</v>
      </c>
      <c r="D136">
        <v>0</v>
      </c>
    </row>
    <row r="137" spans="1:4">
      <c r="A137">
        <v>115</v>
      </c>
      <c r="B137" t="s">
        <v>151</v>
      </c>
    </row>
    <row r="138" spans="1:4">
      <c r="A138">
        <v>116</v>
      </c>
      <c r="B138" t="s">
        <v>106</v>
      </c>
      <c r="D138">
        <v>2</v>
      </c>
    </row>
    <row r="139" spans="1:4">
      <c r="A139">
        <v>117</v>
      </c>
      <c r="B139" t="s">
        <v>138</v>
      </c>
    </row>
    <row r="140" spans="1:4">
      <c r="A140">
        <v>118</v>
      </c>
      <c r="B140" t="s">
        <v>64</v>
      </c>
      <c r="D140">
        <v>0</v>
      </c>
    </row>
    <row r="141" spans="1:4">
      <c r="A141">
        <v>119</v>
      </c>
      <c r="B141" t="s">
        <v>139</v>
      </c>
      <c r="D141">
        <v>27</v>
      </c>
    </row>
    <row r="142" spans="1:4">
      <c r="A142">
        <v>120</v>
      </c>
      <c r="B142" t="s">
        <v>127</v>
      </c>
      <c r="D142">
        <v>1.2</v>
      </c>
    </row>
    <row r="143" spans="1:4">
      <c r="A143">
        <v>121</v>
      </c>
      <c r="B143" t="s">
        <v>65</v>
      </c>
      <c r="D143">
        <v>0.1</v>
      </c>
    </row>
    <row r="144" spans="1:4">
      <c r="A144">
        <v>122</v>
      </c>
      <c r="B144" t="s">
        <v>141</v>
      </c>
      <c r="D144">
        <v>0</v>
      </c>
    </row>
    <row r="145" spans="1:4">
      <c r="A145">
        <v>123</v>
      </c>
      <c r="B145" t="s">
        <v>165</v>
      </c>
    </row>
    <row r="146" spans="1:4">
      <c r="A146">
        <v>124</v>
      </c>
      <c r="B146" t="s">
        <v>146</v>
      </c>
    </row>
    <row r="147" spans="1:4">
      <c r="A147">
        <v>125</v>
      </c>
      <c r="B147" t="s">
        <v>117</v>
      </c>
      <c r="D147">
        <v>0</v>
      </c>
    </row>
    <row r="148" spans="1:4">
      <c r="A148">
        <v>126</v>
      </c>
      <c r="B148" t="s">
        <v>1071</v>
      </c>
      <c r="D148">
        <v>7</v>
      </c>
    </row>
    <row r="149" spans="1:4">
      <c r="A149">
        <v>127</v>
      </c>
      <c r="B149" t="s">
        <v>81</v>
      </c>
      <c r="D149">
        <v>0</v>
      </c>
    </row>
    <row r="150" spans="1:4">
      <c r="A150">
        <v>128</v>
      </c>
      <c r="B150" t="s">
        <v>152</v>
      </c>
    </row>
    <row r="151" spans="1:4">
      <c r="A151">
        <v>129</v>
      </c>
      <c r="B151" t="s">
        <v>66</v>
      </c>
      <c r="D151">
        <v>5</v>
      </c>
    </row>
    <row r="152" spans="1:4">
      <c r="A152">
        <v>130</v>
      </c>
      <c r="B152" t="s">
        <v>67</v>
      </c>
      <c r="D152">
        <v>3</v>
      </c>
    </row>
    <row r="153" spans="1:4">
      <c r="A153">
        <v>131</v>
      </c>
      <c r="B153" t="s">
        <v>147</v>
      </c>
    </row>
    <row r="154" spans="1:4">
      <c r="A154">
        <v>132</v>
      </c>
      <c r="B154" t="s">
        <v>143</v>
      </c>
      <c r="D154">
        <v>0</v>
      </c>
    </row>
    <row r="155" spans="1:4">
      <c r="A155">
        <v>133</v>
      </c>
      <c r="B155" t="s">
        <v>153</v>
      </c>
    </row>
    <row r="156" spans="1:4">
      <c r="A156">
        <v>134</v>
      </c>
      <c r="B156" t="s">
        <v>68</v>
      </c>
      <c r="D156">
        <v>0</v>
      </c>
    </row>
    <row r="157" spans="1:4">
      <c r="A157">
        <v>135</v>
      </c>
      <c r="B157" t="s">
        <v>166</v>
      </c>
    </row>
    <row r="158" spans="1:4">
      <c r="A158">
        <v>136</v>
      </c>
      <c r="B158" t="s">
        <v>1069</v>
      </c>
      <c r="D158">
        <v>0.4</v>
      </c>
    </row>
    <row r="159" spans="1:4">
      <c r="A159">
        <v>137</v>
      </c>
      <c r="B159" t="s">
        <v>128</v>
      </c>
      <c r="D159">
        <v>2.4</v>
      </c>
    </row>
    <row r="160" spans="1:4">
      <c r="A160">
        <v>138</v>
      </c>
      <c r="B160" t="s">
        <v>132</v>
      </c>
      <c r="D160">
        <v>0</v>
      </c>
    </row>
    <row r="161" spans="1:4">
      <c r="A161">
        <v>139</v>
      </c>
      <c r="B161" t="s">
        <v>82</v>
      </c>
    </row>
    <row r="162" spans="1:4">
      <c r="A162">
        <v>140</v>
      </c>
      <c r="B162" t="s">
        <v>69</v>
      </c>
      <c r="D162">
        <v>6.2</v>
      </c>
    </row>
    <row r="163" spans="1:4">
      <c r="A163">
        <v>141</v>
      </c>
      <c r="B163" t="s">
        <v>177</v>
      </c>
    </row>
    <row r="164" spans="1:4">
      <c r="A164">
        <v>142</v>
      </c>
      <c r="B164" t="s">
        <v>174</v>
      </c>
    </row>
    <row r="165" spans="1:4">
      <c r="A165">
        <v>143</v>
      </c>
      <c r="B165" t="s">
        <v>70</v>
      </c>
      <c r="D165">
        <v>1.4</v>
      </c>
    </row>
    <row r="166" spans="1:4">
      <c r="A166">
        <v>144</v>
      </c>
      <c r="B166" t="s">
        <v>83</v>
      </c>
      <c r="D166">
        <v>6</v>
      </c>
    </row>
    <row r="167" spans="1:4">
      <c r="A167">
        <v>145</v>
      </c>
      <c r="B167" t="s">
        <v>84</v>
      </c>
      <c r="D167">
        <v>0</v>
      </c>
    </row>
    <row r="168" spans="1:4">
      <c r="A168">
        <v>146</v>
      </c>
      <c r="B168" t="s">
        <v>118</v>
      </c>
      <c r="D168">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 r:id="rId1"/>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A1:L887"/>
  <sheetViews>
    <sheetView zoomScale="92" workbookViewId="0">
      <pane ySplit="22" topLeftCell="A23" activePane="bottomLeft" state="frozen"/>
      <selection pane="bottomLeft"/>
    </sheetView>
  </sheetViews>
  <sheetFormatPr baseColWidth="10" defaultColWidth="11.5" defaultRowHeight="14" outlineLevelRow="1" x14ac:dyDescent="0"/>
  <cols>
    <col min="2" max="2" width="18.83203125" customWidth="1"/>
    <col min="3" max="3" width="17.83203125" bestFit="1" customWidth="1"/>
    <col min="4" max="4" width="8.1640625" customWidth="1"/>
    <col min="5" max="5" width="4.6640625" customWidth="1"/>
    <col min="6" max="6" width="33.83203125" customWidth="1"/>
    <col min="7" max="7" width="21.6640625" bestFit="1" customWidth="1"/>
    <col min="8" max="8" width="21.33203125" bestFit="1" customWidth="1"/>
    <col min="9" max="9" width="10.5" bestFit="1" customWidth="1"/>
    <col min="10" max="10" width="7.6640625" bestFit="1" customWidth="1"/>
    <col min="11" max="11" width="10.33203125" bestFit="1" customWidth="1"/>
    <col min="12" max="12" width="10.6640625" bestFit="1" customWidth="1"/>
    <col min="13" max="13" width="8.83203125" bestFit="1" customWidth="1"/>
    <col min="14" max="14" width="8.33203125" bestFit="1" customWidth="1"/>
    <col min="15" max="15" width="7.83203125" bestFit="1" customWidth="1"/>
    <col min="16" max="16" width="5.6640625" bestFit="1" customWidth="1"/>
    <col min="17" max="17" width="6" bestFit="1" customWidth="1"/>
    <col min="18" max="18" width="8.33203125" bestFit="1" customWidth="1"/>
    <col min="19" max="19" width="8.5" bestFit="1" customWidth="1"/>
    <col min="20" max="20" width="7.1640625" bestFit="1" customWidth="1"/>
    <col min="21" max="21" width="8" bestFit="1" customWidth="1"/>
    <col min="22" max="22" width="9" bestFit="1" customWidth="1"/>
    <col min="23" max="23" width="15.5" bestFit="1" customWidth="1"/>
    <col min="24" max="24" width="7.83203125" bestFit="1" customWidth="1"/>
    <col min="25" max="25" width="11.33203125" bestFit="1" customWidth="1"/>
    <col min="26" max="26" width="7.6640625" bestFit="1" customWidth="1"/>
    <col min="27" max="27" width="13" bestFit="1" customWidth="1"/>
    <col min="28" max="28" width="9.6640625" bestFit="1" customWidth="1"/>
    <col min="29" max="29" width="6.33203125" bestFit="1" customWidth="1"/>
    <col min="30" max="30" width="9.5" bestFit="1" customWidth="1"/>
    <col min="31" max="31" width="11.83203125" bestFit="1" customWidth="1"/>
    <col min="32" max="33" width="9.1640625" bestFit="1" customWidth="1"/>
    <col min="34" max="34" width="8.33203125" bestFit="1" customWidth="1"/>
    <col min="35" max="35" width="7.83203125" bestFit="1" customWidth="1"/>
    <col min="36" max="36" width="6" bestFit="1" customWidth="1"/>
    <col min="37" max="37" width="7.33203125" bestFit="1" customWidth="1"/>
    <col min="38" max="38" width="7.6640625" bestFit="1" customWidth="1"/>
    <col min="39" max="39" width="8.33203125" bestFit="1" customWidth="1"/>
    <col min="40" max="40" width="8.83203125" bestFit="1" customWidth="1"/>
    <col min="41" max="41" width="5.5" bestFit="1" customWidth="1"/>
    <col min="42" max="42" width="9.83203125" bestFit="1" customWidth="1"/>
    <col min="43" max="43" width="7.5" bestFit="1" customWidth="1"/>
    <col min="44" max="44" width="10" bestFit="1" customWidth="1"/>
    <col min="45" max="45" width="14" bestFit="1" customWidth="1"/>
    <col min="46" max="46" width="11.5" bestFit="1" customWidth="1"/>
    <col min="47" max="47" width="7.33203125" bestFit="1" customWidth="1"/>
    <col min="48" max="48" width="9.6640625" bestFit="1" customWidth="1"/>
    <col min="49" max="49" width="9.5" bestFit="1" customWidth="1"/>
    <col min="50" max="50" width="7.83203125" bestFit="1" customWidth="1"/>
    <col min="51" max="51" width="11.6640625" bestFit="1" customWidth="1"/>
    <col min="52" max="52" width="10.33203125" bestFit="1" customWidth="1"/>
    <col min="53" max="53" width="12.5" bestFit="1" customWidth="1"/>
    <col min="54" max="54" width="7.33203125" bestFit="1" customWidth="1"/>
    <col min="55" max="55" width="9.1640625" bestFit="1" customWidth="1"/>
    <col min="56" max="56" width="9.83203125" bestFit="1" customWidth="1"/>
    <col min="57" max="57" width="8.1640625" bestFit="1" customWidth="1"/>
    <col min="58" max="59" width="7.6640625" bestFit="1" customWidth="1"/>
    <col min="60" max="60" width="10.1640625" bestFit="1" customWidth="1"/>
    <col min="61" max="61" width="7.5" bestFit="1" customWidth="1"/>
    <col min="62" max="62" width="8.33203125" bestFit="1" customWidth="1"/>
    <col min="63" max="63" width="8.5" bestFit="1" customWidth="1"/>
    <col min="64" max="64" width="5.33203125" bestFit="1" customWidth="1"/>
    <col min="65" max="65" width="7.6640625" bestFit="1" customWidth="1"/>
    <col min="66" max="66" width="5.6640625" bestFit="1" customWidth="1"/>
    <col min="67" max="67" width="7.33203125" bestFit="1" customWidth="1"/>
    <col min="68" max="68" width="13" bestFit="1" customWidth="1"/>
    <col min="69" max="69" width="9.6640625" bestFit="1" customWidth="1"/>
    <col min="70" max="70" width="8.33203125" bestFit="1" customWidth="1"/>
    <col min="71" max="71" width="4.6640625" bestFit="1" customWidth="1"/>
    <col min="72" max="72" width="6.83203125" bestFit="1" customWidth="1"/>
    <col min="73" max="73" width="8.5" bestFit="1" customWidth="1"/>
    <col min="74" max="74" width="8.83203125" bestFit="1" customWidth="1"/>
    <col min="75" max="75" width="11.5" bestFit="1" customWidth="1"/>
    <col min="76" max="76" width="10.6640625" bestFit="1" customWidth="1"/>
    <col min="77" max="77" width="10" bestFit="1" customWidth="1"/>
    <col min="78" max="78" width="8.5" bestFit="1" customWidth="1"/>
    <col min="79" max="79" width="8.6640625" bestFit="1" customWidth="1"/>
    <col min="80" max="80" width="8.83203125" bestFit="1" customWidth="1"/>
    <col min="81" max="81" width="7" bestFit="1" customWidth="1"/>
    <col min="82" max="82" width="9.83203125" bestFit="1" customWidth="1"/>
    <col min="83" max="83" width="9.33203125" bestFit="1" customWidth="1"/>
    <col min="84" max="84" width="9" bestFit="1" customWidth="1"/>
    <col min="85" max="85" width="6.6640625" bestFit="1" customWidth="1"/>
    <col min="86" max="86" width="6.33203125" bestFit="1" customWidth="1"/>
    <col min="87" max="87" width="9.83203125" bestFit="1" customWidth="1"/>
    <col min="88" max="88" width="9.5" bestFit="1" customWidth="1"/>
    <col min="89" max="89" width="13.5" bestFit="1" customWidth="1"/>
    <col min="90" max="90" width="10" bestFit="1" customWidth="1"/>
    <col min="91" max="91" width="14.5" bestFit="1" customWidth="1"/>
    <col min="92" max="92" width="12.5" bestFit="1" customWidth="1"/>
    <col min="93" max="93" width="13.33203125" bestFit="1" customWidth="1"/>
    <col min="94" max="94" width="7.1640625" bestFit="1" customWidth="1"/>
    <col min="95" max="95" width="6.1640625" bestFit="1" customWidth="1"/>
    <col min="96" max="96" width="7.5" bestFit="1" customWidth="1"/>
    <col min="97" max="97" width="9.6640625" bestFit="1" customWidth="1"/>
    <col min="98" max="98" width="11.83203125" bestFit="1" customWidth="1"/>
    <col min="99" max="99" width="8" bestFit="1" customWidth="1"/>
    <col min="100" max="100" width="6.6640625" bestFit="1" customWidth="1"/>
    <col min="101" max="101" width="6.5" bestFit="1" customWidth="1"/>
    <col min="102" max="102" width="6.6640625" bestFit="1" customWidth="1"/>
    <col min="103" max="103" width="7.83203125" bestFit="1" customWidth="1"/>
    <col min="104" max="104" width="6.33203125" bestFit="1" customWidth="1"/>
    <col min="105" max="105" width="11" bestFit="1" customWidth="1"/>
    <col min="106" max="106" width="7.33203125" bestFit="1" customWidth="1"/>
    <col min="107" max="107" width="8.83203125" bestFit="1" customWidth="1"/>
    <col min="108" max="108" width="7.33203125" bestFit="1" customWidth="1"/>
    <col min="109" max="109" width="12.5" bestFit="1" customWidth="1"/>
    <col min="110" max="111" width="8.33203125" bestFit="1" customWidth="1"/>
    <col min="112" max="112" width="7.33203125" bestFit="1" customWidth="1"/>
    <col min="113" max="113" width="7.6640625" bestFit="1" customWidth="1"/>
    <col min="114" max="114" width="4.66406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2" ht="7.25" customHeight="1"/>
    <row r="2" spans="2:12">
      <c r="B2" s="33" t="s">
        <v>16</v>
      </c>
      <c r="C2" s="132" t="s">
        <v>1826</v>
      </c>
      <c r="D2" s="132"/>
      <c r="E2" s="132"/>
      <c r="F2" s="132"/>
      <c r="G2" s="132"/>
      <c r="H2" s="132"/>
      <c r="I2" s="132"/>
      <c r="J2" s="132"/>
      <c r="K2" s="132"/>
      <c r="L2" s="132"/>
    </row>
    <row r="3" spans="2:12">
      <c r="B3" s="33" t="s">
        <v>17</v>
      </c>
      <c r="C3" s="133" t="s">
        <v>1796</v>
      </c>
      <c r="D3" s="133"/>
      <c r="E3" s="133"/>
      <c r="F3" s="133"/>
      <c r="G3" s="133"/>
      <c r="H3" s="133"/>
      <c r="I3" s="133"/>
      <c r="J3" s="133"/>
      <c r="K3" s="133"/>
      <c r="L3" s="133"/>
    </row>
    <row r="4" spans="2:12">
      <c r="B4" s="33" t="s">
        <v>3</v>
      </c>
      <c r="C4" s="134" t="s">
        <v>1799</v>
      </c>
      <c r="D4" s="134"/>
      <c r="E4" s="134"/>
      <c r="F4" s="134"/>
      <c r="G4" s="134"/>
      <c r="H4" s="134"/>
      <c r="I4" s="134"/>
      <c r="J4" s="134"/>
      <c r="K4" s="134"/>
      <c r="L4" s="134"/>
    </row>
    <row r="5" spans="2:12" ht="32.5" customHeight="1">
      <c r="B5" s="33" t="s">
        <v>1063</v>
      </c>
      <c r="C5" s="134" t="s">
        <v>1799</v>
      </c>
      <c r="D5" s="134"/>
      <c r="E5" s="134"/>
      <c r="F5" s="134"/>
      <c r="G5" s="134"/>
      <c r="H5" s="134"/>
      <c r="I5" s="134"/>
      <c r="J5" s="134"/>
      <c r="K5" s="134"/>
      <c r="L5" s="134"/>
    </row>
    <row r="6" spans="2:12" ht="53" customHeight="1">
      <c r="B6" s="33" t="s">
        <v>18</v>
      </c>
      <c r="C6" s="134" t="s">
        <v>1859</v>
      </c>
      <c r="D6" s="134"/>
      <c r="E6" s="134"/>
      <c r="F6" s="134"/>
      <c r="G6" s="134"/>
      <c r="H6" s="134"/>
      <c r="I6" s="134"/>
      <c r="J6" s="134"/>
      <c r="K6" s="134"/>
      <c r="L6" s="134"/>
    </row>
    <row r="7" spans="2:12" ht="29" customHeight="1" outlineLevel="1">
      <c r="B7" s="6" t="s">
        <v>19</v>
      </c>
      <c r="C7" s="131" t="s">
        <v>1801</v>
      </c>
      <c r="D7" s="131"/>
      <c r="E7" s="131"/>
      <c r="F7" s="131"/>
      <c r="G7" s="131"/>
      <c r="H7" s="131"/>
      <c r="I7" s="131"/>
      <c r="J7" s="131"/>
      <c r="K7" s="131"/>
      <c r="L7" s="131"/>
    </row>
    <row r="8" spans="2:12" outlineLevel="1">
      <c r="B8" s="6" t="s">
        <v>20</v>
      </c>
      <c r="C8" s="131" t="s">
        <v>28</v>
      </c>
      <c r="D8" s="131"/>
      <c r="E8" s="131"/>
      <c r="F8" s="131"/>
      <c r="G8" s="131"/>
      <c r="H8" s="131"/>
      <c r="I8" s="131"/>
      <c r="J8" s="131"/>
      <c r="K8" s="131"/>
      <c r="L8" s="131"/>
    </row>
    <row r="9" spans="2:12" outlineLevel="1">
      <c r="B9" s="6" t="s">
        <v>29</v>
      </c>
      <c r="C9" s="137" t="s">
        <v>1802</v>
      </c>
      <c r="D9" s="137"/>
      <c r="E9" s="137"/>
      <c r="F9" s="137"/>
      <c r="G9" s="137"/>
      <c r="H9" s="137"/>
      <c r="I9" s="137"/>
      <c r="J9" s="137"/>
      <c r="K9" s="137"/>
      <c r="L9" s="137"/>
    </row>
    <row r="10" spans="2:12" outlineLevel="1">
      <c r="B10" s="6" t="s">
        <v>21</v>
      </c>
      <c r="C10" s="137" t="s">
        <v>31</v>
      </c>
      <c r="D10" s="137"/>
      <c r="E10" s="137"/>
      <c r="F10" s="137"/>
      <c r="G10" s="137"/>
      <c r="H10" s="137"/>
      <c r="I10" s="137"/>
      <c r="J10" s="137"/>
      <c r="K10" s="137"/>
      <c r="L10" s="137"/>
    </row>
    <row r="11" spans="2:12" ht="28" outlineLevel="1">
      <c r="B11" s="6" t="s">
        <v>22</v>
      </c>
      <c r="C11" s="135" t="s">
        <v>31</v>
      </c>
      <c r="D11" s="135"/>
      <c r="E11" s="135"/>
      <c r="F11" s="135"/>
      <c r="G11" s="135"/>
      <c r="H11" s="135"/>
      <c r="I11" s="135"/>
      <c r="J11" s="135"/>
      <c r="K11" s="135"/>
      <c r="L11" s="135"/>
    </row>
    <row r="12" spans="2:12" outlineLevel="1">
      <c r="B12" s="6" t="s">
        <v>23</v>
      </c>
      <c r="C12" s="138" t="s">
        <v>1827</v>
      </c>
      <c r="D12" s="138"/>
      <c r="E12" s="138"/>
      <c r="F12" s="138"/>
      <c r="G12" s="138"/>
      <c r="H12" s="138"/>
      <c r="I12" s="138"/>
      <c r="J12" s="138"/>
      <c r="K12" s="138"/>
      <c r="L12" s="138"/>
    </row>
    <row r="13" spans="2:12" outlineLevel="1">
      <c r="B13" s="6" t="s">
        <v>30</v>
      </c>
      <c r="C13" s="137" t="s">
        <v>1803</v>
      </c>
      <c r="D13" s="137"/>
      <c r="E13" s="137"/>
      <c r="F13" s="137"/>
      <c r="G13" s="137"/>
      <c r="H13" s="137"/>
      <c r="I13" s="137"/>
      <c r="J13" s="137"/>
      <c r="K13" s="137"/>
      <c r="L13" s="137"/>
    </row>
    <row r="14" spans="2:12" ht="33" customHeight="1" outlineLevel="1">
      <c r="B14" s="6" t="s">
        <v>24</v>
      </c>
      <c r="C14" s="135"/>
      <c r="D14" s="135"/>
      <c r="E14" s="135"/>
      <c r="F14" s="135"/>
      <c r="G14" s="135"/>
      <c r="H14" s="135"/>
      <c r="I14" s="135"/>
      <c r="J14" s="135"/>
      <c r="K14" s="135"/>
      <c r="L14" s="135"/>
    </row>
    <row r="15" spans="2:12" outlineLevel="1">
      <c r="B15" s="7" t="s">
        <v>14</v>
      </c>
      <c r="C15" s="139">
        <v>44315</v>
      </c>
      <c r="D15" s="139"/>
      <c r="E15" s="139"/>
      <c r="F15" s="139"/>
      <c r="G15" s="139"/>
      <c r="H15" s="139"/>
      <c r="I15" s="139"/>
      <c r="J15" s="139"/>
      <c r="K15" s="139"/>
      <c r="L15" s="139"/>
    </row>
    <row r="16" spans="2:12" outlineLevel="1">
      <c r="B16" s="7" t="s">
        <v>25</v>
      </c>
      <c r="C16" s="140" t="s">
        <v>183</v>
      </c>
      <c r="D16" s="140"/>
      <c r="E16" s="140"/>
      <c r="F16" s="140"/>
      <c r="G16" s="140"/>
      <c r="H16" s="140"/>
      <c r="I16" s="140"/>
      <c r="J16" s="140"/>
      <c r="K16" s="140"/>
      <c r="L16" s="140"/>
    </row>
    <row r="17" spans="1:12" outlineLevel="1">
      <c r="B17" s="7" t="s">
        <v>1804</v>
      </c>
      <c r="C17" s="141" t="s">
        <v>1805</v>
      </c>
      <c r="D17" s="141"/>
      <c r="E17" s="141"/>
      <c r="F17" s="141"/>
      <c r="G17" s="141"/>
      <c r="H17" s="141"/>
      <c r="I17" s="141"/>
      <c r="J17" s="141"/>
      <c r="K17" s="141"/>
      <c r="L17" s="141"/>
    </row>
    <row r="18" spans="1:12" outlineLevel="1">
      <c r="B18" s="7" t="s">
        <v>15</v>
      </c>
      <c r="C18" s="142"/>
      <c r="D18" s="142"/>
      <c r="E18" s="142"/>
      <c r="F18" s="142"/>
      <c r="G18" s="142"/>
      <c r="H18" s="142"/>
      <c r="I18" s="142"/>
      <c r="J18" s="142"/>
      <c r="K18" s="142"/>
      <c r="L18" s="142"/>
    </row>
    <row r="19" spans="1:12" outlineLevel="1">
      <c r="B19" s="6" t="s">
        <v>180</v>
      </c>
      <c r="C19" s="135" t="s">
        <v>1837</v>
      </c>
      <c r="D19" s="135"/>
      <c r="E19" s="135"/>
      <c r="F19" s="135"/>
      <c r="G19" s="135"/>
      <c r="H19" s="135"/>
      <c r="I19" s="135"/>
      <c r="J19" s="135"/>
      <c r="K19" s="135"/>
      <c r="L19" s="135"/>
    </row>
    <row r="20" spans="1:12" s="9" customFormat="1" ht="21" customHeight="1" thickBot="1">
      <c r="G20"/>
      <c r="H20"/>
    </row>
    <row r="21" spans="1:12">
      <c r="A21" s="28"/>
      <c r="B21" s="29"/>
      <c r="C21" s="29"/>
      <c r="D21" s="29"/>
      <c r="G21" s="21"/>
    </row>
    <row r="22" spans="1:12">
      <c r="A22" s="30"/>
      <c r="B22" s="30"/>
      <c r="C22" s="30"/>
      <c r="D22" s="30"/>
      <c r="E22" s="22"/>
    </row>
    <row r="23" spans="1:12">
      <c r="A23" s="29"/>
      <c r="B23" s="44" t="s">
        <v>31</v>
      </c>
      <c r="C23" s="44" t="s">
        <v>1851</v>
      </c>
      <c r="D23" s="29"/>
    </row>
    <row r="24" spans="1:12">
      <c r="A24" s="20"/>
      <c r="B24" s="20" t="s">
        <v>101</v>
      </c>
      <c r="C24" s="19">
        <v>18082</v>
      </c>
      <c r="D24" s="29"/>
    </row>
    <row r="25" spans="1:12">
      <c r="A25" s="20"/>
      <c r="B25" s="20" t="s">
        <v>71</v>
      </c>
      <c r="C25" s="19">
        <v>41315</v>
      </c>
      <c r="D25" s="29"/>
    </row>
    <row r="26" spans="1:12">
      <c r="A26" s="20"/>
      <c r="B26" s="20" t="s">
        <v>142</v>
      </c>
      <c r="C26" s="19">
        <v>43376</v>
      </c>
      <c r="D26" s="29"/>
    </row>
    <row r="27" spans="1:12">
      <c r="A27" s="20"/>
      <c r="B27" s="20" t="s">
        <v>119</v>
      </c>
      <c r="C27" s="19">
        <v>46228</v>
      </c>
      <c r="D27" s="29"/>
    </row>
    <row r="28" spans="1:12">
      <c r="A28" s="20"/>
      <c r="B28" s="20" t="s">
        <v>88</v>
      </c>
      <c r="C28" s="19">
        <v>27994</v>
      </c>
      <c r="D28" s="29"/>
    </row>
    <row r="29" spans="1:12">
      <c r="A29" s="20"/>
      <c r="B29" s="20" t="s">
        <v>112</v>
      </c>
      <c r="C29" s="19">
        <v>15504</v>
      </c>
      <c r="D29" s="29"/>
    </row>
    <row r="30" spans="1:12">
      <c r="A30" s="38"/>
      <c r="B30" s="20" t="s">
        <v>89</v>
      </c>
      <c r="C30" s="19">
        <v>48234</v>
      </c>
      <c r="D30" s="29"/>
    </row>
    <row r="31" spans="1:12">
      <c r="A31" s="20"/>
      <c r="B31" s="20" t="s">
        <v>102</v>
      </c>
      <c r="C31" s="19">
        <v>36650</v>
      </c>
      <c r="D31" s="29"/>
    </row>
    <row r="32" spans="1:12">
      <c r="A32" s="20"/>
      <c r="B32" s="20" t="s">
        <v>32</v>
      </c>
      <c r="C32" s="19">
        <v>71620</v>
      </c>
      <c r="D32" s="29"/>
    </row>
    <row r="33" spans="1:4">
      <c r="A33" s="20"/>
      <c r="B33" s="20" t="s">
        <v>33</v>
      </c>
      <c r="C33" s="19">
        <v>146627</v>
      </c>
      <c r="D33" s="29"/>
    </row>
    <row r="34" spans="1:4">
      <c r="A34" s="20"/>
      <c r="B34" s="20" t="s">
        <v>167</v>
      </c>
      <c r="C34" s="19"/>
      <c r="D34" s="29"/>
    </row>
    <row r="35" spans="1:4">
      <c r="A35" s="38"/>
      <c r="B35" s="20" t="s">
        <v>103</v>
      </c>
      <c r="C35" s="19">
        <v>37188</v>
      </c>
      <c r="D35" s="29"/>
    </row>
    <row r="36" spans="1:4">
      <c r="A36" s="38"/>
      <c r="B36" s="20" t="s">
        <v>109</v>
      </c>
      <c r="C36" s="19">
        <v>36848</v>
      </c>
      <c r="D36" s="29"/>
    </row>
    <row r="37" spans="1:4">
      <c r="A37" s="38"/>
      <c r="B37" s="20" t="s">
        <v>72</v>
      </c>
      <c r="C37" s="19">
        <v>74469</v>
      </c>
      <c r="D37" s="29"/>
    </row>
    <row r="38" spans="1:4">
      <c r="B38" s="20" t="s">
        <v>154</v>
      </c>
      <c r="C38" s="19"/>
      <c r="D38" s="29"/>
    </row>
    <row r="39" spans="1:4">
      <c r="A39" s="20"/>
      <c r="B39" s="20" t="s">
        <v>140</v>
      </c>
      <c r="C39" s="19">
        <v>24912</v>
      </c>
      <c r="D39" s="29"/>
    </row>
    <row r="40" spans="1:4">
      <c r="A40" s="20"/>
      <c r="B40" s="20" t="s">
        <v>113</v>
      </c>
      <c r="C40" s="19">
        <v>97833</v>
      </c>
      <c r="D40" s="29"/>
    </row>
    <row r="41" spans="1:4">
      <c r="A41" s="38"/>
      <c r="B41" s="20" t="s">
        <v>110</v>
      </c>
      <c r="C41" s="19">
        <v>36415</v>
      </c>
      <c r="D41" s="29"/>
    </row>
    <row r="42" spans="1:4">
      <c r="A42" s="20"/>
      <c r="B42" s="20" t="s">
        <v>129</v>
      </c>
      <c r="C42" s="19">
        <v>34328</v>
      </c>
      <c r="D42" s="29"/>
    </row>
    <row r="43" spans="1:4">
      <c r="A43" s="38"/>
      <c r="B43" s="20" t="s">
        <v>90</v>
      </c>
      <c r="C43" s="19">
        <v>16617</v>
      </c>
      <c r="D43" s="29"/>
    </row>
    <row r="44" spans="1:4">
      <c r="A44" s="38"/>
      <c r="B44" s="20" t="s">
        <v>120</v>
      </c>
      <c r="C44" s="19">
        <v>33978</v>
      </c>
      <c r="D44" s="29"/>
    </row>
    <row r="45" spans="1:4">
      <c r="A45" s="20"/>
      <c r="B45" s="20" t="s">
        <v>104</v>
      </c>
      <c r="C45" s="19">
        <v>21602</v>
      </c>
      <c r="D45" s="29"/>
    </row>
    <row r="46" spans="1:4">
      <c r="A46" s="20"/>
      <c r="B46" s="20" t="s">
        <v>34</v>
      </c>
      <c r="C46" s="19">
        <v>44778</v>
      </c>
      <c r="D46" s="29"/>
    </row>
    <row r="47" spans="1:4">
      <c r="A47" s="20"/>
      <c r="B47" s="20" t="s">
        <v>148</v>
      </c>
      <c r="C47" s="19">
        <v>36068</v>
      </c>
      <c r="D47" s="29"/>
    </row>
    <row r="48" spans="1:4">
      <c r="A48" s="20"/>
      <c r="B48" s="20" t="s">
        <v>35</v>
      </c>
      <c r="C48" s="19">
        <v>51370</v>
      </c>
      <c r="D48" s="29"/>
    </row>
    <row r="49" spans="1:4">
      <c r="A49" s="38"/>
      <c r="B49" s="20" t="s">
        <v>73</v>
      </c>
      <c r="C49" s="19">
        <v>64769</v>
      </c>
      <c r="D49" s="29"/>
    </row>
    <row r="50" spans="1:4">
      <c r="A50" s="38"/>
      <c r="B50" s="20" t="s">
        <v>91</v>
      </c>
      <c r="C50" s="19">
        <v>44362</v>
      </c>
      <c r="D50" s="29"/>
    </row>
    <row r="51" spans="1:4">
      <c r="A51" s="20"/>
      <c r="B51" s="20" t="s">
        <v>130</v>
      </c>
      <c r="C51" s="19">
        <v>21678</v>
      </c>
      <c r="D51" s="29"/>
    </row>
    <row r="52" spans="1:4">
      <c r="A52" s="38"/>
      <c r="B52" s="20" t="s">
        <v>149</v>
      </c>
      <c r="C52" s="19">
        <v>24917</v>
      </c>
      <c r="D52" s="29"/>
    </row>
    <row r="53" spans="1:4">
      <c r="A53" s="20"/>
      <c r="B53" s="20" t="s">
        <v>121</v>
      </c>
      <c r="C53" s="19">
        <v>25119</v>
      </c>
      <c r="D53" s="29"/>
    </row>
    <row r="54" spans="1:4">
      <c r="A54" s="38"/>
      <c r="B54" s="20" t="s">
        <v>114</v>
      </c>
      <c r="C54" s="19">
        <v>61199</v>
      </c>
      <c r="D54" s="29"/>
    </row>
    <row r="55" spans="1:4">
      <c r="A55" s="20"/>
      <c r="B55" s="20" t="s">
        <v>105</v>
      </c>
      <c r="C55" s="19">
        <v>34957</v>
      </c>
      <c r="D55" s="29"/>
    </row>
    <row r="56" spans="1:4">
      <c r="A56" s="20"/>
      <c r="B56" t="s">
        <v>170</v>
      </c>
      <c r="C56" s="19"/>
      <c r="D56" s="29"/>
    </row>
    <row r="57" spans="1:4">
      <c r="B57" s="20" t="s">
        <v>122</v>
      </c>
      <c r="C57" s="19">
        <v>35240</v>
      </c>
      <c r="D57" s="29"/>
    </row>
    <row r="58" spans="1:4">
      <c r="A58" s="20"/>
      <c r="B58" s="20" t="s">
        <v>36</v>
      </c>
      <c r="C58" s="19">
        <v>55441</v>
      </c>
      <c r="D58" s="29"/>
    </row>
    <row r="59" spans="1:4">
      <c r="A59" s="20"/>
      <c r="B59" s="20" t="s">
        <v>168</v>
      </c>
      <c r="C59" s="19"/>
      <c r="D59" s="29"/>
    </row>
    <row r="60" spans="1:4">
      <c r="A60" s="20"/>
      <c r="B60" s="20" t="s">
        <v>37</v>
      </c>
      <c r="C60" s="19">
        <v>125399</v>
      </c>
      <c r="D60" s="29"/>
    </row>
    <row r="61" spans="1:4">
      <c r="A61" s="20"/>
      <c r="B61" s="20" t="s">
        <v>176</v>
      </c>
      <c r="C61" s="19"/>
      <c r="D61" s="29"/>
    </row>
    <row r="62" spans="1:4">
      <c r="B62" s="20" t="s">
        <v>92</v>
      </c>
      <c r="C62" s="19">
        <v>54947</v>
      </c>
      <c r="D62" s="29"/>
    </row>
    <row r="63" spans="1:4">
      <c r="A63" s="20"/>
      <c r="B63" s="20" t="s">
        <v>38</v>
      </c>
      <c r="C63" s="19">
        <v>102472</v>
      </c>
      <c r="D63" s="29"/>
    </row>
    <row r="64" spans="1:4">
      <c r="A64" s="20"/>
      <c r="B64" s="20" t="s">
        <v>93</v>
      </c>
      <c r="C64" s="19">
        <v>101623</v>
      </c>
      <c r="D64" s="20" t="s">
        <v>93</v>
      </c>
    </row>
    <row r="65" spans="1:4">
      <c r="A65" s="38"/>
      <c r="B65" s="20" t="s">
        <v>1068</v>
      </c>
      <c r="C65" s="19">
        <v>105358</v>
      </c>
      <c r="D65" s="38" t="s">
        <v>1068</v>
      </c>
    </row>
    <row r="66" spans="1:4">
      <c r="A66" s="38"/>
      <c r="B66" s="20" t="s">
        <v>169</v>
      </c>
      <c r="C66" s="19"/>
      <c r="D66" s="38" t="s">
        <v>169</v>
      </c>
    </row>
    <row r="67" spans="1:4">
      <c r="B67" s="20" t="s">
        <v>94</v>
      </c>
      <c r="C67" s="19">
        <v>29182</v>
      </c>
      <c r="D67" s="20" t="s">
        <v>94</v>
      </c>
    </row>
    <row r="68" spans="1:4">
      <c r="B68" s="20" t="s">
        <v>40</v>
      </c>
      <c r="C68" s="19">
        <v>51757</v>
      </c>
      <c r="D68" s="20" t="s">
        <v>40</v>
      </c>
    </row>
    <row r="69" spans="1:4">
      <c r="B69" s="20" t="s">
        <v>41</v>
      </c>
      <c r="C69" s="19">
        <v>71136</v>
      </c>
      <c r="D69" s="20" t="s">
        <v>41</v>
      </c>
    </row>
    <row r="70" spans="1:4">
      <c r="B70" s="20" t="s">
        <v>85</v>
      </c>
      <c r="C70" s="19">
        <v>38760</v>
      </c>
      <c r="D70" s="38" t="s">
        <v>85</v>
      </c>
    </row>
    <row r="71" spans="1:4">
      <c r="B71" s="20" t="s">
        <v>144</v>
      </c>
      <c r="C71" s="19">
        <v>74144</v>
      </c>
      <c r="D71" s="20" t="s">
        <v>144</v>
      </c>
    </row>
    <row r="72" spans="1:4">
      <c r="B72" s="20" t="s">
        <v>145</v>
      </c>
      <c r="C72" s="19">
        <v>63471</v>
      </c>
      <c r="D72" s="20" t="s">
        <v>145</v>
      </c>
    </row>
    <row r="73" spans="1:4">
      <c r="B73" s="20" t="s">
        <v>160</v>
      </c>
      <c r="C73" s="19"/>
      <c r="D73" s="20"/>
    </row>
    <row r="74" spans="1:4">
      <c r="B74" s="20" t="s">
        <v>42</v>
      </c>
      <c r="C74" s="19">
        <v>20041</v>
      </c>
      <c r="D74" s="20"/>
    </row>
    <row r="75" spans="1:4">
      <c r="B75" s="20" t="s">
        <v>95</v>
      </c>
      <c r="C75" s="19">
        <v>42924</v>
      </c>
      <c r="D75" s="20" t="s">
        <v>42</v>
      </c>
    </row>
    <row r="76" spans="1:4">
      <c r="B76" s="20" t="s">
        <v>131</v>
      </c>
      <c r="C76" s="19">
        <v>41405</v>
      </c>
      <c r="D76" s="38" t="s">
        <v>95</v>
      </c>
    </row>
    <row r="77" spans="1:4">
      <c r="B77" s="20" t="s">
        <v>43</v>
      </c>
      <c r="C77" s="19">
        <v>414406</v>
      </c>
      <c r="D77" s="20" t="s">
        <v>131</v>
      </c>
    </row>
    <row r="78" spans="1:4">
      <c r="B78" s="20" t="s">
        <v>44</v>
      </c>
      <c r="C78" s="19">
        <v>93690</v>
      </c>
      <c r="D78" s="20" t="s">
        <v>43</v>
      </c>
    </row>
    <row r="79" spans="1:4">
      <c r="B79" s="20" t="s">
        <v>77</v>
      </c>
      <c r="C79" s="19">
        <v>88967</v>
      </c>
      <c r="D79" s="38" t="s">
        <v>44</v>
      </c>
    </row>
    <row r="80" spans="1:4">
      <c r="B80" s="20" t="s">
        <v>86</v>
      </c>
      <c r="C80" s="19">
        <v>56056</v>
      </c>
      <c r="D80" s="20" t="s">
        <v>77</v>
      </c>
    </row>
    <row r="81" spans="1:4">
      <c r="B81" s="20" t="s">
        <v>45</v>
      </c>
      <c r="C81" s="19">
        <v>21496</v>
      </c>
      <c r="D81" s="20" t="s">
        <v>86</v>
      </c>
    </row>
    <row r="82" spans="1:4">
      <c r="B82" t="s">
        <v>155</v>
      </c>
      <c r="C82" s="19"/>
      <c r="D82" s="20"/>
    </row>
    <row r="83" spans="1:4">
      <c r="B83" t="s">
        <v>161</v>
      </c>
      <c r="C83" s="19"/>
      <c r="D83" s="20"/>
    </row>
    <row r="84" spans="1:4">
      <c r="B84" s="20" t="s">
        <v>46</v>
      </c>
      <c r="C84" s="19">
        <v>139406</v>
      </c>
      <c r="D84" s="38"/>
    </row>
    <row r="85" spans="1:4">
      <c r="B85" s="20" t="s">
        <v>74</v>
      </c>
      <c r="C85" s="19">
        <v>30744</v>
      </c>
    </row>
    <row r="86" spans="1:4">
      <c r="B86" s="38" t="s">
        <v>156</v>
      </c>
      <c r="C86" s="19"/>
    </row>
    <row r="87" spans="1:4">
      <c r="B87" s="20" t="s">
        <v>78</v>
      </c>
      <c r="C87" s="19">
        <v>75962</v>
      </c>
    </row>
    <row r="88" spans="1:4">
      <c r="B88" s="20" t="s">
        <v>162</v>
      </c>
      <c r="C88" s="19"/>
    </row>
    <row r="89" spans="1:4">
      <c r="A89" s="20"/>
      <c r="B89" s="20" t="s">
        <v>47</v>
      </c>
      <c r="C89" s="19">
        <v>30608</v>
      </c>
      <c r="D89" s="20"/>
    </row>
    <row r="90" spans="1:4">
      <c r="A90" s="20"/>
      <c r="B90" s="20" t="s">
        <v>48</v>
      </c>
      <c r="C90" s="19">
        <v>34010</v>
      </c>
      <c r="D90" s="38"/>
    </row>
    <row r="91" spans="1:4">
      <c r="A91" s="38"/>
      <c r="B91" s="20" t="s">
        <v>133</v>
      </c>
      <c r="C91" s="19">
        <v>35446</v>
      </c>
    </row>
    <row r="92" spans="1:4">
      <c r="A92" s="38"/>
      <c r="B92" t="s">
        <v>157</v>
      </c>
      <c r="C92" s="19"/>
    </row>
    <row r="93" spans="1:4">
      <c r="B93" s="20" t="s">
        <v>96</v>
      </c>
      <c r="C93" s="19">
        <v>67152</v>
      </c>
      <c r="D93" s="20"/>
    </row>
    <row r="94" spans="1:4">
      <c r="A94" s="20"/>
      <c r="B94" s="20" t="s">
        <v>123</v>
      </c>
      <c r="C94" s="19">
        <v>52170</v>
      </c>
      <c r="D94" s="20"/>
    </row>
    <row r="95" spans="1:4">
      <c r="A95" s="20"/>
      <c r="B95" s="20" t="s">
        <v>49</v>
      </c>
      <c r="C95" s="19">
        <v>62248</v>
      </c>
    </row>
    <row r="96" spans="1:4">
      <c r="A96" s="20"/>
      <c r="B96" t="s">
        <v>163</v>
      </c>
      <c r="C96" s="19"/>
    </row>
    <row r="97" spans="1:3">
      <c r="A97" s="20"/>
      <c r="B97" s="20" t="s">
        <v>50</v>
      </c>
      <c r="C97" s="19">
        <v>39697</v>
      </c>
    </row>
    <row r="98" spans="1:3">
      <c r="B98" s="20" t="s">
        <v>97</v>
      </c>
      <c r="C98" s="19">
        <v>30271</v>
      </c>
    </row>
    <row r="99" spans="1:3">
      <c r="A99" s="20"/>
      <c r="B99" s="20" t="s">
        <v>134</v>
      </c>
      <c r="C99" s="19">
        <v>48525</v>
      </c>
    </row>
    <row r="100" spans="1:3">
      <c r="A100" s="20"/>
      <c r="B100" s="20" t="s">
        <v>51</v>
      </c>
      <c r="C100" s="19">
        <v>26181</v>
      </c>
    </row>
    <row r="101" spans="1:3">
      <c r="A101" s="20"/>
      <c r="B101" s="20" t="s">
        <v>52</v>
      </c>
      <c r="C101" s="19">
        <v>40748</v>
      </c>
    </row>
    <row r="102" spans="1:3">
      <c r="A102" s="20"/>
      <c r="B102" t="s">
        <v>158</v>
      </c>
      <c r="C102" s="19"/>
    </row>
    <row r="103" spans="1:3">
      <c r="A103" s="20"/>
      <c r="B103" s="20" t="s">
        <v>135</v>
      </c>
      <c r="C103" s="19">
        <v>17859</v>
      </c>
    </row>
    <row r="104" spans="1:3">
      <c r="A104" s="38"/>
      <c r="B104" s="20" t="s">
        <v>124</v>
      </c>
      <c r="C104" s="19">
        <v>47687</v>
      </c>
    </row>
    <row r="105" spans="1:3">
      <c r="B105" s="20" t="s">
        <v>115</v>
      </c>
      <c r="C105" s="19">
        <v>60042</v>
      </c>
    </row>
    <row r="106" spans="1:3">
      <c r="A106" s="38"/>
      <c r="B106" s="20" t="s">
        <v>79</v>
      </c>
      <c r="C106" s="19">
        <v>91444</v>
      </c>
    </row>
    <row r="107" spans="1:3">
      <c r="A107" s="20"/>
      <c r="B107" s="20" t="s">
        <v>150</v>
      </c>
      <c r="C107" s="19">
        <v>53251</v>
      </c>
    </row>
    <row r="108" spans="1:3">
      <c r="A108" s="20"/>
      <c r="B108" s="20" t="s">
        <v>116</v>
      </c>
      <c r="C108" s="19">
        <v>27468</v>
      </c>
    </row>
    <row r="109" spans="1:3">
      <c r="A109" s="20"/>
      <c r="B109" s="20" t="s">
        <v>53</v>
      </c>
      <c r="C109" s="19">
        <v>89015</v>
      </c>
    </row>
    <row r="110" spans="1:3">
      <c r="A110" s="20"/>
      <c r="B110" s="20" t="s">
        <v>175</v>
      </c>
      <c r="C110" s="19"/>
    </row>
    <row r="111" spans="1:3">
      <c r="A111" s="20"/>
      <c r="B111" s="20" t="s">
        <v>125</v>
      </c>
      <c r="C111" s="19">
        <v>44359</v>
      </c>
    </row>
    <row r="112" spans="1:3">
      <c r="A112" s="20"/>
      <c r="B112" s="20" t="s">
        <v>54</v>
      </c>
      <c r="C112" s="19">
        <v>105209</v>
      </c>
    </row>
    <row r="113" spans="1:3">
      <c r="A113" s="20"/>
      <c r="B113" s="20" t="s">
        <v>136</v>
      </c>
      <c r="C113" s="19">
        <v>61753</v>
      </c>
    </row>
    <row r="114" spans="1:3">
      <c r="A114" s="20"/>
      <c r="B114" s="20" t="s">
        <v>111</v>
      </c>
      <c r="C114" s="19">
        <v>20623</v>
      </c>
    </row>
    <row r="115" spans="1:3">
      <c r="A115" s="38"/>
      <c r="B115" t="s">
        <v>164</v>
      </c>
      <c r="C115" s="19"/>
    </row>
    <row r="116" spans="1:3">
      <c r="A116" s="20"/>
      <c r="B116" s="20" t="s">
        <v>98</v>
      </c>
      <c r="C116" s="19">
        <v>30979</v>
      </c>
    </row>
    <row r="117" spans="1:3">
      <c r="A117" s="20"/>
      <c r="B117" s="20" t="s">
        <v>108</v>
      </c>
      <c r="C117" s="19">
        <v>36272</v>
      </c>
    </row>
    <row r="118" spans="1:3">
      <c r="A118" s="20"/>
      <c r="B118" s="20" t="s">
        <v>55</v>
      </c>
      <c r="C118" s="19">
        <v>75494</v>
      </c>
    </row>
    <row r="119" spans="1:3">
      <c r="A119" s="20"/>
      <c r="B119" s="20" t="s">
        <v>172</v>
      </c>
      <c r="C119" s="19"/>
    </row>
    <row r="120" spans="1:3">
      <c r="A120" s="20"/>
      <c r="B120" s="20" t="s">
        <v>56</v>
      </c>
      <c r="C120" s="19">
        <v>64820</v>
      </c>
    </row>
    <row r="121" spans="1:3">
      <c r="A121" s="38"/>
      <c r="B121" s="20" t="s">
        <v>80</v>
      </c>
      <c r="C121" s="19">
        <v>95340</v>
      </c>
    </row>
    <row r="122" spans="1:3">
      <c r="A122" s="38"/>
      <c r="B122" s="20" t="s">
        <v>57</v>
      </c>
      <c r="C122" s="19">
        <v>108558</v>
      </c>
    </row>
    <row r="123" spans="1:3">
      <c r="A123" s="38"/>
      <c r="B123" s="20" t="s">
        <v>173</v>
      </c>
      <c r="C123" s="19"/>
    </row>
    <row r="124" spans="1:3">
      <c r="A124" s="38"/>
      <c r="B124" s="20" t="s">
        <v>58</v>
      </c>
      <c r="C124" s="19">
        <v>112772</v>
      </c>
    </row>
    <row r="125" spans="1:3">
      <c r="A125" s="38"/>
      <c r="B125" s="20" t="s">
        <v>171</v>
      </c>
      <c r="C125" s="19"/>
    </row>
    <row r="126" spans="1:3">
      <c r="A126" s="20"/>
      <c r="B126" s="20" t="s">
        <v>137</v>
      </c>
      <c r="C126" s="19">
        <v>39800</v>
      </c>
    </row>
    <row r="127" spans="1:3">
      <c r="A127" s="20"/>
      <c r="B127" s="20" t="s">
        <v>99</v>
      </c>
      <c r="C127" s="19">
        <v>79665</v>
      </c>
    </row>
    <row r="128" spans="1:3">
      <c r="A128" s="20"/>
      <c r="B128" s="20" t="s">
        <v>59</v>
      </c>
      <c r="C128" s="19">
        <v>22066</v>
      </c>
    </row>
    <row r="129" spans="1:3">
      <c r="A129" s="20"/>
      <c r="B129" s="20" t="s">
        <v>60</v>
      </c>
      <c r="C129" s="19">
        <v>25867</v>
      </c>
    </row>
    <row r="130" spans="1:3">
      <c r="A130" s="20"/>
      <c r="B130" s="20" t="s">
        <v>61</v>
      </c>
      <c r="C130" s="19">
        <v>60388</v>
      </c>
    </row>
    <row r="131" spans="1:3">
      <c r="A131" s="20"/>
      <c r="B131" s="20" t="s">
        <v>62</v>
      </c>
      <c r="C131" s="19">
        <v>151100</v>
      </c>
    </row>
    <row r="132" spans="1:3">
      <c r="A132" s="20"/>
      <c r="B132" s="20" t="s">
        <v>63</v>
      </c>
      <c r="C132" s="19">
        <v>144160</v>
      </c>
    </row>
    <row r="133" spans="1:3">
      <c r="A133" s="20"/>
      <c r="B133" t="s">
        <v>159</v>
      </c>
      <c r="C133" s="19"/>
    </row>
    <row r="134" spans="1:3">
      <c r="A134" s="20"/>
      <c r="B134" s="20" t="s">
        <v>87</v>
      </c>
      <c r="C134" s="19">
        <v>25401</v>
      </c>
    </row>
    <row r="135" spans="1:3">
      <c r="A135" s="20"/>
      <c r="B135" s="20" t="s">
        <v>100</v>
      </c>
      <c r="C135" s="19">
        <v>43048</v>
      </c>
    </row>
    <row r="136" spans="1:3">
      <c r="B136" s="20" t="s">
        <v>75</v>
      </c>
      <c r="C136" s="19">
        <v>36610</v>
      </c>
    </row>
    <row r="137" spans="1:3">
      <c r="A137" s="20" t="s">
        <v>87</v>
      </c>
      <c r="B137" s="20" t="s">
        <v>126</v>
      </c>
      <c r="C137" s="19">
        <v>43096</v>
      </c>
    </row>
    <row r="138" spans="1:3">
      <c r="A138" s="20" t="s">
        <v>100</v>
      </c>
      <c r="B138" s="20" t="s">
        <v>151</v>
      </c>
      <c r="C138" s="19">
        <v>41836</v>
      </c>
    </row>
    <row r="139" spans="1:3">
      <c r="A139" s="20" t="s">
        <v>75</v>
      </c>
      <c r="B139" s="20" t="s">
        <v>106</v>
      </c>
      <c r="C139" s="19">
        <v>45371</v>
      </c>
    </row>
    <row r="140" spans="1:3">
      <c r="A140" s="38" t="s">
        <v>126</v>
      </c>
      <c r="B140" s="20" t="s">
        <v>138</v>
      </c>
      <c r="C140" s="19">
        <v>27048</v>
      </c>
    </row>
    <row r="141" spans="1:3">
      <c r="A141" s="38" t="s">
        <v>151</v>
      </c>
      <c r="B141" s="20" t="s">
        <v>64</v>
      </c>
      <c r="C141" s="19">
        <v>47571</v>
      </c>
    </row>
    <row r="142" spans="1:3">
      <c r="A142" s="38" t="s">
        <v>106</v>
      </c>
      <c r="B142" s="20" t="s">
        <v>139</v>
      </c>
      <c r="C142" s="19">
        <v>23683</v>
      </c>
    </row>
    <row r="143" spans="1:3">
      <c r="A143" s="20" t="s">
        <v>138</v>
      </c>
      <c r="B143" s="20" t="s">
        <v>127</v>
      </c>
      <c r="C143" s="19">
        <v>13917</v>
      </c>
    </row>
    <row r="144" spans="1:3">
      <c r="A144" s="20" t="s">
        <v>64</v>
      </c>
      <c r="B144" s="20" t="s">
        <v>65</v>
      </c>
      <c r="C144" s="19">
        <v>101759</v>
      </c>
    </row>
    <row r="145" spans="1:4">
      <c r="A145" s="38" t="s">
        <v>139</v>
      </c>
      <c r="B145" s="20" t="s">
        <v>141</v>
      </c>
      <c r="C145" s="19">
        <v>26211</v>
      </c>
    </row>
    <row r="146" spans="1:4">
      <c r="A146" s="38"/>
      <c r="B146" s="20" t="s">
        <v>165</v>
      </c>
      <c r="C146" s="19"/>
    </row>
    <row r="147" spans="1:4">
      <c r="A147" s="20" t="s">
        <v>127</v>
      </c>
      <c r="B147" s="20" t="s">
        <v>146</v>
      </c>
      <c r="C147" s="19">
        <v>31572</v>
      </c>
    </row>
    <row r="148" spans="1:4">
      <c r="A148" s="20" t="s">
        <v>65</v>
      </c>
      <c r="B148" s="20" t="s">
        <v>117</v>
      </c>
      <c r="C148" s="19">
        <v>21945</v>
      </c>
    </row>
    <row r="149" spans="1:4">
      <c r="A149" s="20" t="s">
        <v>141</v>
      </c>
      <c r="B149" s="20" t="s">
        <v>1071</v>
      </c>
      <c r="C149" s="19">
        <v>76536</v>
      </c>
    </row>
    <row r="150" spans="1:4">
      <c r="A150" s="20" t="s">
        <v>165</v>
      </c>
      <c r="B150" s="20" t="s">
        <v>81</v>
      </c>
      <c r="C150" s="19">
        <v>34183</v>
      </c>
    </row>
    <row r="151" spans="1:4">
      <c r="A151" s="20" t="s">
        <v>146</v>
      </c>
      <c r="B151" s="20" t="s">
        <v>152</v>
      </c>
      <c r="C151" s="19">
        <v>29864</v>
      </c>
    </row>
    <row r="152" spans="1:4">
      <c r="A152" s="20"/>
      <c r="B152" s="20" t="s">
        <v>66</v>
      </c>
      <c r="C152" s="19">
        <v>40734</v>
      </c>
      <c r="D152" s="20" t="s">
        <v>147</v>
      </c>
    </row>
    <row r="153" spans="1:4">
      <c r="A153" s="20"/>
      <c r="B153" s="20" t="s">
        <v>67</v>
      </c>
      <c r="C153" s="19">
        <v>63139</v>
      </c>
      <c r="D153" s="20" t="s">
        <v>143</v>
      </c>
    </row>
    <row r="154" spans="1:4">
      <c r="A154" s="20"/>
      <c r="B154" s="20" t="s">
        <v>147</v>
      </c>
      <c r="C154" s="19">
        <v>43323</v>
      </c>
      <c r="D154" s="20" t="s">
        <v>153</v>
      </c>
    </row>
    <row r="155" spans="1:4">
      <c r="A155" s="20"/>
      <c r="B155" s="20" t="s">
        <v>143</v>
      </c>
      <c r="C155" s="19">
        <v>28748</v>
      </c>
      <c r="D155" s="20" t="s">
        <v>68</v>
      </c>
    </row>
    <row r="156" spans="1:4">
      <c r="A156" s="38"/>
      <c r="B156" s="20" t="s">
        <v>153</v>
      </c>
      <c r="C156" s="19">
        <v>22720</v>
      </c>
    </row>
    <row r="157" spans="1:4">
      <c r="A157" s="20"/>
      <c r="B157" s="20" t="s">
        <v>68</v>
      </c>
      <c r="C157" s="19">
        <v>69535</v>
      </c>
    </row>
    <row r="158" spans="1:4">
      <c r="A158" s="20"/>
      <c r="B158" s="20" t="s">
        <v>166</v>
      </c>
      <c r="C158" s="19"/>
    </row>
    <row r="159" spans="1:4">
      <c r="A159" s="20"/>
      <c r="B159" t="s">
        <v>76</v>
      </c>
      <c r="C159" s="19">
        <v>55330</v>
      </c>
    </row>
    <row r="160" spans="1:4">
      <c r="B160" s="20" t="s">
        <v>128</v>
      </c>
      <c r="C160" s="19">
        <v>47736</v>
      </c>
      <c r="D160" s="38" t="s">
        <v>128</v>
      </c>
    </row>
    <row r="161" spans="2:4">
      <c r="B161" s="20" t="s">
        <v>132</v>
      </c>
      <c r="C161" s="19">
        <v>45812</v>
      </c>
      <c r="D161" s="20" t="s">
        <v>132</v>
      </c>
    </row>
    <row r="162" spans="2:4">
      <c r="B162" s="20" t="s">
        <v>82</v>
      </c>
      <c r="C162" s="19">
        <v>55862</v>
      </c>
      <c r="D162" s="38" t="s">
        <v>82</v>
      </c>
    </row>
    <row r="163" spans="2:4">
      <c r="B163" s="20" t="s">
        <v>69</v>
      </c>
      <c r="C163" s="19">
        <v>54921</v>
      </c>
      <c r="D163" s="38" t="s">
        <v>69</v>
      </c>
    </row>
    <row r="164" spans="2:4">
      <c r="B164" s="20" t="s">
        <v>177</v>
      </c>
      <c r="D164" s="20"/>
    </row>
    <row r="165" spans="2:4">
      <c r="B165" s="20" t="s">
        <v>174</v>
      </c>
      <c r="D165" s="20"/>
    </row>
    <row r="166" spans="2:4">
      <c r="B166" s="20" t="s">
        <v>70</v>
      </c>
      <c r="C166" s="19">
        <v>102492</v>
      </c>
      <c r="D166" s="20"/>
    </row>
    <row r="167" spans="2:4">
      <c r="B167" s="20" t="s">
        <v>83</v>
      </c>
      <c r="C167" s="19">
        <v>501463</v>
      </c>
      <c r="D167" s="38"/>
    </row>
    <row r="168" spans="2:4">
      <c r="B168" s="20" t="s">
        <v>84</v>
      </c>
      <c r="C168" s="19">
        <v>63773</v>
      </c>
      <c r="D168" s="20"/>
    </row>
    <row r="169" spans="2:4">
      <c r="B169" s="20" t="s">
        <v>118</v>
      </c>
      <c r="C169" s="19">
        <v>52720</v>
      </c>
      <c r="D169" s="20"/>
    </row>
    <row r="170" spans="2:4">
      <c r="B170" s="29"/>
      <c r="C170" s="29"/>
      <c r="D170" s="20"/>
    </row>
    <row r="171" spans="2:4">
      <c r="B171" s="29"/>
      <c r="C171" s="29"/>
    </row>
    <row r="172" spans="2:4">
      <c r="B172" s="29"/>
      <c r="C172" s="29"/>
    </row>
    <row r="173" spans="2:4">
      <c r="B173" s="29"/>
      <c r="C173" s="29"/>
    </row>
    <row r="174" spans="2:4">
      <c r="B174" s="29"/>
      <c r="C174" s="29"/>
    </row>
    <row r="175" spans="2:4">
      <c r="B175" s="29"/>
      <c r="C175" s="29"/>
    </row>
    <row r="176" spans="2:4">
      <c r="B176" s="29"/>
      <c r="C176" s="29"/>
    </row>
    <row r="177" spans="1:4">
      <c r="B177" s="29"/>
      <c r="C177" s="29"/>
    </row>
    <row r="178" spans="1:4">
      <c r="B178" s="29"/>
      <c r="C178" s="29"/>
    </row>
    <row r="179" spans="1:4">
      <c r="B179" s="29"/>
      <c r="C179" s="29"/>
    </row>
    <row r="180" spans="1:4">
      <c r="B180" s="29"/>
      <c r="C180" s="29"/>
    </row>
    <row r="181" spans="1:4">
      <c r="B181" s="29"/>
      <c r="C181" s="29"/>
    </row>
    <row r="182" spans="1:4">
      <c r="B182" s="29"/>
      <c r="C182" s="29"/>
    </row>
    <row r="183" spans="1:4">
      <c r="B183" s="29"/>
      <c r="C183" s="29"/>
    </row>
    <row r="184" spans="1:4">
      <c r="B184" s="29"/>
      <c r="C184" s="29"/>
    </row>
    <row r="185" spans="1:4">
      <c r="B185" s="29"/>
      <c r="C185" s="29"/>
    </row>
    <row r="186" spans="1:4">
      <c r="B186" s="29"/>
      <c r="C186" s="29"/>
    </row>
    <row r="187" spans="1:4">
      <c r="B187" s="29"/>
      <c r="C187" s="29"/>
    </row>
    <row r="188" spans="1:4">
      <c r="B188" s="29"/>
      <c r="C188" s="29"/>
      <c r="D188" s="29"/>
    </row>
    <row r="189" spans="1:4">
      <c r="B189" s="29"/>
      <c r="C189" s="29"/>
      <c r="D189" s="29"/>
    </row>
    <row r="190" spans="1:4">
      <c r="B190" s="29"/>
      <c r="C190" s="29"/>
      <c r="D190" s="29"/>
    </row>
    <row r="191" spans="1:4">
      <c r="A191" s="29"/>
      <c r="B191" s="29"/>
      <c r="C191" s="29"/>
      <c r="D191" s="29"/>
    </row>
    <row r="192" spans="1:4">
      <c r="A192" s="29"/>
      <c r="B192" s="29"/>
      <c r="C192" s="29"/>
      <c r="D192" s="29"/>
    </row>
    <row r="193" spans="1:4">
      <c r="A193" s="29"/>
      <c r="B193" s="29"/>
      <c r="C193" s="29"/>
      <c r="D193" s="29"/>
    </row>
    <row r="194" spans="1:4">
      <c r="A194" s="29"/>
      <c r="B194" s="29"/>
      <c r="C194" s="29"/>
      <c r="D194" s="29"/>
    </row>
    <row r="195" spans="1:4">
      <c r="A195" s="29"/>
      <c r="B195" s="29"/>
      <c r="C195" s="29"/>
      <c r="D195" s="29"/>
    </row>
    <row r="196" spans="1:4">
      <c r="A196" s="29"/>
      <c r="B196" s="29"/>
      <c r="C196" s="29"/>
      <c r="D196" s="29"/>
    </row>
    <row r="197" spans="1:4">
      <c r="A197" s="29"/>
      <c r="B197" s="29"/>
      <c r="C197" s="29"/>
      <c r="D197" s="29"/>
    </row>
    <row r="198" spans="1:4">
      <c r="A198" s="29"/>
      <c r="B198" s="29"/>
      <c r="C198" s="29"/>
      <c r="D198" s="29"/>
    </row>
    <row r="199" spans="1:4">
      <c r="A199" s="29"/>
      <c r="B199" s="29"/>
      <c r="C199" s="29"/>
      <c r="D199" s="29"/>
    </row>
    <row r="200" spans="1:4">
      <c r="A200" s="29"/>
      <c r="B200" s="29"/>
      <c r="C200" s="29"/>
      <c r="D200" s="29"/>
    </row>
    <row r="201" spans="1:4">
      <c r="A201" s="29"/>
      <c r="B201" s="29"/>
      <c r="C201" s="29"/>
      <c r="D201" s="29"/>
    </row>
    <row r="202" spans="1:4">
      <c r="A202" s="29"/>
      <c r="B202" s="29"/>
      <c r="C202" s="29"/>
      <c r="D202" s="29"/>
    </row>
    <row r="203" spans="1:4">
      <c r="A203" s="29"/>
      <c r="B203" s="29"/>
      <c r="C203" s="29"/>
      <c r="D203" s="29"/>
    </row>
    <row r="204" spans="1:4">
      <c r="A204" s="29"/>
      <c r="B204" s="29"/>
      <c r="C204" s="29"/>
      <c r="D204" s="29"/>
    </row>
    <row r="205" spans="1:4">
      <c r="A205" s="29"/>
      <c r="B205" s="29"/>
      <c r="C205" s="29"/>
      <c r="D205" s="29"/>
    </row>
    <row r="206" spans="1:4">
      <c r="A206" s="29"/>
      <c r="B206" s="29"/>
      <c r="C206" s="29"/>
      <c r="D206" s="29"/>
    </row>
    <row r="207" spans="1:4">
      <c r="A207" s="29"/>
      <c r="B207" s="29"/>
      <c r="C207" s="29"/>
      <c r="D207" s="29"/>
    </row>
    <row r="208" spans="1:4">
      <c r="A208" s="29"/>
      <c r="B208" s="29"/>
      <c r="C208" s="29"/>
      <c r="D208" s="29"/>
    </row>
    <row r="209" spans="1:4">
      <c r="A209" s="29"/>
      <c r="B209" s="29"/>
      <c r="C209" s="29"/>
      <c r="D209" s="29"/>
    </row>
    <row r="210" spans="1:4">
      <c r="A210" s="29"/>
      <c r="B210" s="29"/>
      <c r="C210" s="29"/>
      <c r="D210" s="29"/>
    </row>
    <row r="211" spans="1:4">
      <c r="A211" s="29"/>
      <c r="B211" s="29"/>
      <c r="C211" s="29"/>
      <c r="D211" s="29"/>
    </row>
    <row r="212" spans="1:4">
      <c r="A212" s="29"/>
      <c r="B212" s="29"/>
      <c r="C212" s="29"/>
      <c r="D212" s="29"/>
    </row>
    <row r="213" spans="1:4">
      <c r="A213" s="29"/>
      <c r="B213" s="29"/>
      <c r="C213" s="29"/>
      <c r="D213" s="29"/>
    </row>
    <row r="214" spans="1:4">
      <c r="A214" s="29"/>
      <c r="B214" s="29"/>
      <c r="C214" s="29"/>
      <c r="D214" s="29"/>
    </row>
    <row r="215" spans="1:4">
      <c r="A215" s="29"/>
      <c r="B215" s="29"/>
      <c r="C215" s="29"/>
      <c r="D215" s="29"/>
    </row>
    <row r="216" spans="1:4">
      <c r="A216" s="29"/>
      <c r="B216" s="29"/>
      <c r="C216" s="29"/>
      <c r="D216" s="29"/>
    </row>
    <row r="217" spans="1:4">
      <c r="A217" s="29"/>
      <c r="B217" s="29"/>
      <c r="C217" s="29"/>
      <c r="D217" s="29"/>
    </row>
    <row r="218" spans="1:4">
      <c r="A218" s="29"/>
      <c r="B218" s="29"/>
      <c r="C218" s="29"/>
      <c r="D218" s="29"/>
    </row>
    <row r="219" spans="1:4">
      <c r="A219" s="29"/>
      <c r="B219" s="29"/>
      <c r="C219" s="29"/>
      <c r="D219" s="29"/>
    </row>
    <row r="220" spans="1:4">
      <c r="A220" s="29"/>
      <c r="B220" s="29"/>
      <c r="C220" s="29"/>
      <c r="D220" s="29"/>
    </row>
    <row r="221" spans="1:4">
      <c r="A221" s="29"/>
      <c r="B221" s="29"/>
      <c r="C221" s="29"/>
      <c r="D221" s="29"/>
    </row>
    <row r="222" spans="1:4">
      <c r="A222" s="29"/>
      <c r="B222" s="29"/>
      <c r="C222" s="29"/>
      <c r="D222" s="29"/>
    </row>
    <row r="223" spans="1:4">
      <c r="A223" s="29"/>
      <c r="B223" s="29"/>
      <c r="C223" s="29"/>
      <c r="D223" s="29"/>
    </row>
    <row r="224" spans="1:4">
      <c r="A224" s="29"/>
      <c r="B224" s="29"/>
      <c r="C224" s="29"/>
      <c r="D224" s="29"/>
    </row>
    <row r="225" spans="1:4">
      <c r="A225" s="29"/>
      <c r="B225" s="29"/>
      <c r="C225" s="29"/>
      <c r="D225" s="29"/>
    </row>
    <row r="226" spans="1:4">
      <c r="A226" s="29"/>
      <c r="B226" s="29"/>
      <c r="C226" s="29"/>
      <c r="D226" s="29"/>
    </row>
    <row r="227" spans="1:4">
      <c r="A227" s="29"/>
      <c r="B227" s="29"/>
      <c r="C227" s="29"/>
      <c r="D227" s="29"/>
    </row>
    <row r="228" spans="1:4">
      <c r="A228" s="29"/>
      <c r="B228" s="29"/>
      <c r="C228" s="29"/>
      <c r="D228" s="29"/>
    </row>
    <row r="229" spans="1:4">
      <c r="A229" s="29"/>
      <c r="B229" s="29"/>
      <c r="C229" s="29"/>
      <c r="D229" s="29"/>
    </row>
    <row r="230" spans="1:4">
      <c r="A230" s="29"/>
      <c r="B230" s="29"/>
      <c r="C230" s="29"/>
      <c r="D230" s="29"/>
    </row>
    <row r="231" spans="1:4">
      <c r="A231" s="29"/>
      <c r="B231" s="29"/>
      <c r="C231" s="29"/>
      <c r="D231" s="29"/>
    </row>
    <row r="232" spans="1:4">
      <c r="A232" s="29"/>
      <c r="B232" s="29"/>
      <c r="C232" s="29"/>
      <c r="D232" s="29"/>
    </row>
    <row r="233" spans="1:4">
      <c r="A233" s="29"/>
      <c r="B233" s="29"/>
      <c r="C233" s="29"/>
      <c r="D233" s="29"/>
    </row>
    <row r="234" spans="1:4">
      <c r="A234" s="29"/>
      <c r="B234" s="29"/>
      <c r="C234" s="29"/>
      <c r="D234" s="29"/>
    </row>
    <row r="235" spans="1:4">
      <c r="A235" s="29"/>
      <c r="B235" s="29"/>
      <c r="C235" s="29"/>
      <c r="D235" s="29"/>
    </row>
    <row r="236" spans="1:4">
      <c r="A236" s="29"/>
      <c r="B236" s="29"/>
      <c r="C236" s="29"/>
      <c r="D236" s="29"/>
    </row>
    <row r="237" spans="1:4">
      <c r="A237" s="29"/>
      <c r="B237" s="29"/>
      <c r="C237" s="29"/>
      <c r="D237" s="29"/>
    </row>
    <row r="238" spans="1:4">
      <c r="A238" s="29"/>
      <c r="B238" s="29"/>
      <c r="C238" s="29"/>
      <c r="D238" s="29"/>
    </row>
    <row r="239" spans="1:4">
      <c r="A239" s="29"/>
      <c r="B239" s="29"/>
      <c r="C239" s="29"/>
      <c r="D239" s="29"/>
    </row>
    <row r="240" spans="1:4">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row r="278" spans="1:4">
      <c r="A278" s="29"/>
      <c r="B278" s="29"/>
      <c r="C278" s="29"/>
      <c r="D278" s="29"/>
    </row>
    <row r="279" spans="1:4">
      <c r="A279" s="29"/>
      <c r="B279" s="29"/>
      <c r="C279" s="29"/>
      <c r="D279" s="29"/>
    </row>
    <row r="280" spans="1:4">
      <c r="A280" s="29"/>
      <c r="B280" s="29"/>
      <c r="C280" s="29"/>
      <c r="D280" s="29"/>
    </row>
    <row r="281" spans="1:4">
      <c r="A281" s="29"/>
      <c r="B281" s="29"/>
      <c r="C281" s="29"/>
      <c r="D281" s="29"/>
    </row>
    <row r="282" spans="1:4">
      <c r="A282" s="29"/>
      <c r="B282" s="29"/>
      <c r="C282" s="29"/>
      <c r="D282" s="29"/>
    </row>
    <row r="283" spans="1:4">
      <c r="A283" s="29"/>
      <c r="B283" s="29"/>
      <c r="C283" s="29"/>
      <c r="D283" s="29"/>
    </row>
    <row r="284" spans="1:4">
      <c r="A284" s="29"/>
      <c r="B284" s="29"/>
      <c r="C284" s="29"/>
      <c r="D284" s="29"/>
    </row>
    <row r="285" spans="1:4">
      <c r="A285" s="29"/>
      <c r="B285" s="29"/>
      <c r="C285" s="29"/>
      <c r="D285" s="29"/>
    </row>
    <row r="286" spans="1:4">
      <c r="A286" s="29"/>
      <c r="B286" s="29"/>
      <c r="C286" s="29"/>
      <c r="D286" s="29"/>
    </row>
    <row r="287" spans="1:4">
      <c r="A287" s="29"/>
      <c r="B287" s="29"/>
      <c r="C287" s="29"/>
      <c r="D287" s="29"/>
    </row>
    <row r="288" spans="1:4">
      <c r="A288" s="29"/>
      <c r="B288" s="29"/>
      <c r="C288" s="29"/>
      <c r="D288" s="29"/>
    </row>
    <row r="289" spans="1:4">
      <c r="A289" s="29"/>
      <c r="B289" s="29"/>
      <c r="C289" s="29"/>
      <c r="D289" s="29"/>
    </row>
    <row r="290" spans="1:4">
      <c r="A290" s="29"/>
      <c r="B290" s="29"/>
      <c r="C290" s="29"/>
      <c r="D290" s="29"/>
    </row>
    <row r="291" spans="1:4">
      <c r="A291" s="29"/>
      <c r="B291" s="29"/>
      <c r="C291" s="29"/>
      <c r="D291" s="29"/>
    </row>
    <row r="292" spans="1:4">
      <c r="A292" s="29"/>
      <c r="B292" s="29"/>
      <c r="C292" s="29"/>
      <c r="D292" s="29"/>
    </row>
    <row r="293" spans="1:4">
      <c r="A293" s="29"/>
      <c r="B293" s="29"/>
      <c r="C293" s="29"/>
      <c r="D293" s="29"/>
    </row>
    <row r="294" spans="1:4">
      <c r="A294" s="29"/>
      <c r="B294" s="29"/>
      <c r="C294" s="29"/>
      <c r="D294" s="29"/>
    </row>
    <row r="295" spans="1:4">
      <c r="A295" s="29"/>
      <c r="B295" s="29"/>
      <c r="C295" s="29"/>
      <c r="D295" s="29"/>
    </row>
    <row r="296" spans="1:4">
      <c r="A296" s="29"/>
      <c r="B296" s="29"/>
      <c r="C296" s="29"/>
      <c r="D296" s="29"/>
    </row>
    <row r="297" spans="1:4">
      <c r="A297" s="29"/>
      <c r="B297" s="29"/>
      <c r="C297" s="29"/>
      <c r="D297" s="29"/>
    </row>
    <row r="298" spans="1:4">
      <c r="A298" s="29"/>
      <c r="B298" s="29"/>
      <c r="C298" s="29"/>
      <c r="D298" s="29"/>
    </row>
    <row r="299" spans="1:4">
      <c r="A299" s="29"/>
      <c r="B299" s="29"/>
      <c r="C299" s="29"/>
      <c r="D299" s="29"/>
    </row>
    <row r="300" spans="1:4">
      <c r="A300" s="29"/>
      <c r="B300" s="29"/>
      <c r="C300" s="29"/>
      <c r="D300" s="29"/>
    </row>
    <row r="301" spans="1:4">
      <c r="A301" s="29"/>
      <c r="B301" s="29"/>
      <c r="C301" s="29"/>
      <c r="D301" s="29"/>
    </row>
    <row r="302" spans="1:4">
      <c r="A302" s="29"/>
      <c r="B302" s="29"/>
      <c r="C302" s="29"/>
      <c r="D302" s="29"/>
    </row>
    <row r="303" spans="1:4">
      <c r="A303" s="29"/>
      <c r="B303" s="29"/>
      <c r="C303" s="29"/>
      <c r="D303" s="29"/>
    </row>
    <row r="304" spans="1:4">
      <c r="A304" s="29"/>
      <c r="B304" s="29"/>
      <c r="C304" s="29"/>
      <c r="D304" s="29"/>
    </row>
    <row r="305" spans="1:4">
      <c r="A305" s="29"/>
      <c r="B305" s="29"/>
      <c r="C305" s="29"/>
      <c r="D305" s="29"/>
    </row>
    <row r="306" spans="1:4">
      <c r="A306" s="29"/>
      <c r="B306" s="29"/>
      <c r="C306" s="29"/>
      <c r="D306" s="29"/>
    </row>
    <row r="307" spans="1:4">
      <c r="A307" s="29"/>
      <c r="B307" s="29"/>
      <c r="C307" s="29"/>
      <c r="D307" s="29"/>
    </row>
    <row r="308" spans="1:4">
      <c r="A308" s="29"/>
      <c r="B308" s="29"/>
      <c r="C308" s="29"/>
      <c r="D308" s="29"/>
    </row>
    <row r="309" spans="1:4">
      <c r="A309" s="29"/>
      <c r="B309" s="29"/>
      <c r="C309" s="29"/>
      <c r="D309" s="29"/>
    </row>
    <row r="310" spans="1:4">
      <c r="A310" s="29"/>
      <c r="B310" s="29"/>
      <c r="C310" s="29"/>
      <c r="D310" s="29"/>
    </row>
    <row r="311" spans="1:4">
      <c r="A311" s="29"/>
      <c r="B311" s="29"/>
      <c r="C311" s="29"/>
      <c r="D311" s="29"/>
    </row>
    <row r="312" spans="1:4">
      <c r="A312" s="29"/>
      <c r="B312" s="29"/>
      <c r="C312" s="29"/>
      <c r="D312" s="29"/>
    </row>
    <row r="313" spans="1:4">
      <c r="A313" s="29"/>
      <c r="B313" s="29"/>
      <c r="C313" s="29"/>
      <c r="D313" s="29"/>
    </row>
    <row r="314" spans="1:4">
      <c r="A314" s="29"/>
      <c r="B314" s="29"/>
      <c r="C314" s="29"/>
      <c r="D314" s="29"/>
    </row>
    <row r="315" spans="1:4">
      <c r="A315" s="29"/>
      <c r="B315" s="29"/>
      <c r="C315" s="29"/>
      <c r="D315" s="29"/>
    </row>
    <row r="316" spans="1:4">
      <c r="A316" s="29"/>
      <c r="B316" s="29"/>
      <c r="C316" s="29"/>
      <c r="D316" s="29"/>
    </row>
    <row r="317" spans="1:4">
      <c r="A317" s="29"/>
      <c r="B317" s="29"/>
      <c r="C317" s="29"/>
      <c r="D317" s="29"/>
    </row>
    <row r="318" spans="1:4">
      <c r="A318" s="29"/>
      <c r="B318" s="29"/>
      <c r="C318" s="29"/>
      <c r="D318" s="29"/>
    </row>
    <row r="319" spans="1:4">
      <c r="A319" s="29"/>
      <c r="B319" s="29"/>
      <c r="C319" s="29"/>
      <c r="D319" s="29"/>
    </row>
    <row r="320" spans="1:4">
      <c r="A320" s="29"/>
      <c r="B320" s="29"/>
      <c r="C320" s="29"/>
      <c r="D320" s="29"/>
    </row>
    <row r="321" spans="1:4">
      <c r="A321" s="29"/>
      <c r="B321" s="29"/>
      <c r="C321" s="29"/>
      <c r="D321" s="29"/>
    </row>
    <row r="322" spans="1:4">
      <c r="A322" s="29"/>
      <c r="B322" s="29"/>
      <c r="C322" s="29"/>
      <c r="D322" s="29"/>
    </row>
    <row r="323" spans="1:4">
      <c r="A323" s="29"/>
      <c r="B323" s="29"/>
      <c r="C323" s="29"/>
      <c r="D323" s="29"/>
    </row>
    <row r="324" spans="1:4">
      <c r="A324" s="29"/>
      <c r="B324" s="29"/>
      <c r="C324" s="29"/>
      <c r="D324" s="29"/>
    </row>
    <row r="325" spans="1:4">
      <c r="A325" s="29"/>
      <c r="B325" s="29"/>
      <c r="C325" s="29"/>
      <c r="D325" s="29"/>
    </row>
    <row r="326" spans="1:4">
      <c r="A326" s="29"/>
      <c r="B326" s="29"/>
      <c r="C326" s="29"/>
      <c r="D326" s="29"/>
    </row>
    <row r="327" spans="1:4">
      <c r="A327" s="29"/>
      <c r="B327" s="29"/>
      <c r="C327" s="29"/>
      <c r="D327" s="29"/>
    </row>
    <row r="328" spans="1:4">
      <c r="A328" s="29"/>
      <c r="B328" s="29"/>
      <c r="C328" s="29"/>
      <c r="D328" s="29"/>
    </row>
    <row r="329" spans="1:4">
      <c r="A329" s="29"/>
      <c r="B329" s="29"/>
      <c r="C329" s="29"/>
      <c r="D329" s="29"/>
    </row>
    <row r="330" spans="1:4">
      <c r="A330" s="29"/>
      <c r="B330" s="29"/>
      <c r="C330" s="29"/>
      <c r="D330" s="29"/>
    </row>
    <row r="331" spans="1:4">
      <c r="A331" s="29"/>
      <c r="B331" s="29"/>
      <c r="C331" s="29"/>
      <c r="D331" s="29"/>
    </row>
    <row r="332" spans="1:4">
      <c r="A332" s="29"/>
      <c r="B332" s="29"/>
      <c r="C332" s="29"/>
      <c r="D332" s="29"/>
    </row>
    <row r="333" spans="1:4">
      <c r="A333" s="29"/>
      <c r="B333" s="29"/>
      <c r="C333" s="29"/>
      <c r="D333" s="29"/>
    </row>
    <row r="334" spans="1:4">
      <c r="A334" s="29"/>
      <c r="B334" s="29"/>
      <c r="C334" s="29"/>
      <c r="D334" s="29"/>
    </row>
    <row r="335" spans="1:4">
      <c r="A335" s="29"/>
      <c r="B335" s="29"/>
      <c r="C335" s="29"/>
      <c r="D335" s="29"/>
    </row>
    <row r="336" spans="1:4">
      <c r="A336" s="29"/>
      <c r="B336" s="29"/>
      <c r="C336" s="29"/>
      <c r="D336" s="29"/>
    </row>
    <row r="337" spans="1:4">
      <c r="A337" s="29"/>
      <c r="B337" s="29"/>
      <c r="C337" s="29"/>
      <c r="D337" s="29"/>
    </row>
    <row r="338" spans="1:4">
      <c r="A338" s="29"/>
      <c r="B338" s="29"/>
      <c r="C338" s="29"/>
      <c r="D338" s="29"/>
    </row>
    <row r="339" spans="1:4">
      <c r="A339" s="29"/>
      <c r="B339" s="29"/>
      <c r="C339" s="29"/>
      <c r="D339" s="29"/>
    </row>
    <row r="340" spans="1:4">
      <c r="A340" s="29"/>
      <c r="B340" s="29"/>
      <c r="C340" s="29"/>
      <c r="D340" s="29"/>
    </row>
    <row r="341" spans="1:4">
      <c r="A341" s="29"/>
      <c r="B341" s="29"/>
      <c r="C341" s="29"/>
      <c r="D341" s="29"/>
    </row>
    <row r="342" spans="1:4">
      <c r="A342" s="29"/>
      <c r="B342" s="29"/>
      <c r="C342" s="29"/>
      <c r="D342" s="29"/>
    </row>
    <row r="343" spans="1:4">
      <c r="A343" s="29"/>
      <c r="B343" s="29"/>
      <c r="C343" s="29"/>
      <c r="D343" s="29"/>
    </row>
    <row r="344" spans="1:4">
      <c r="A344" s="29"/>
      <c r="B344" s="29"/>
      <c r="C344" s="29"/>
      <c r="D344" s="29"/>
    </row>
    <row r="345" spans="1:4">
      <c r="A345" s="29"/>
      <c r="B345" s="29"/>
      <c r="C345" s="29"/>
      <c r="D345" s="29"/>
    </row>
    <row r="346" spans="1:4">
      <c r="A346" s="29"/>
      <c r="B346" s="29"/>
      <c r="C346" s="29"/>
      <c r="D346" s="29"/>
    </row>
    <row r="347" spans="1:4">
      <c r="A347" s="29"/>
      <c r="B347" s="29"/>
      <c r="C347" s="29"/>
      <c r="D347" s="29"/>
    </row>
    <row r="348" spans="1:4">
      <c r="A348" s="29"/>
      <c r="B348" s="29"/>
      <c r="C348" s="29"/>
      <c r="D348" s="29"/>
    </row>
    <row r="349" spans="1:4">
      <c r="A349" s="29"/>
      <c r="B349" s="29"/>
      <c r="C349" s="29"/>
      <c r="D349" s="29"/>
    </row>
    <row r="350" spans="1:4">
      <c r="A350" s="29"/>
      <c r="B350" s="29"/>
      <c r="C350" s="29"/>
      <c r="D350" s="29"/>
    </row>
    <row r="351" spans="1:4">
      <c r="A351" s="29"/>
      <c r="B351" s="29"/>
      <c r="C351" s="29"/>
      <c r="D351" s="29"/>
    </row>
    <row r="352" spans="1:4">
      <c r="A352" s="29"/>
      <c r="B352" s="29"/>
      <c r="C352" s="29"/>
      <c r="D352" s="29"/>
    </row>
    <row r="353" spans="1:4">
      <c r="A353" s="29"/>
      <c r="B353" s="29"/>
      <c r="C353" s="29"/>
      <c r="D353" s="29"/>
    </row>
    <row r="354" spans="1:4">
      <c r="A354" s="29"/>
      <c r="B354" s="29"/>
      <c r="C354" s="29"/>
      <c r="D354" s="29"/>
    </row>
    <row r="355" spans="1:4">
      <c r="A355" s="29"/>
      <c r="B355" s="29"/>
      <c r="C355" s="29"/>
      <c r="D355" s="29"/>
    </row>
    <row r="356" spans="1:4">
      <c r="A356" s="29"/>
      <c r="B356" s="29"/>
      <c r="C356" s="29"/>
      <c r="D356" s="29"/>
    </row>
    <row r="357" spans="1:4">
      <c r="A357" s="29"/>
      <c r="B357" s="29"/>
      <c r="C357" s="29"/>
      <c r="D357" s="29"/>
    </row>
    <row r="358" spans="1:4">
      <c r="A358" s="29"/>
      <c r="B358" s="29"/>
      <c r="C358" s="29"/>
      <c r="D358" s="29"/>
    </row>
    <row r="359" spans="1:4">
      <c r="A359" s="29"/>
      <c r="B359" s="29"/>
      <c r="C359" s="29"/>
      <c r="D359" s="29"/>
    </row>
    <row r="360" spans="1:4">
      <c r="A360" s="29"/>
      <c r="B360" s="29"/>
      <c r="C360" s="29"/>
      <c r="D360" s="29"/>
    </row>
    <row r="361" spans="1:4">
      <c r="A361" s="29"/>
      <c r="B361" s="29"/>
      <c r="C361" s="29"/>
      <c r="D361" s="29"/>
    </row>
    <row r="362" spans="1:4">
      <c r="A362" s="29"/>
      <c r="B362" s="29"/>
      <c r="C362" s="29"/>
      <c r="D362" s="29"/>
    </row>
    <row r="363" spans="1:4">
      <c r="A363" s="29"/>
      <c r="B363" s="29"/>
      <c r="C363" s="29"/>
      <c r="D363" s="29"/>
    </row>
    <row r="364" spans="1:4">
      <c r="A364" s="29"/>
      <c r="B364" s="29"/>
      <c r="C364" s="29"/>
      <c r="D364" s="29"/>
    </row>
    <row r="365" spans="1:4">
      <c r="A365" s="29"/>
      <c r="B365" s="29"/>
      <c r="C365" s="29"/>
      <c r="D365" s="29"/>
    </row>
    <row r="366" spans="1:4">
      <c r="A366" s="29"/>
      <c r="B366" s="29"/>
      <c r="C366" s="29"/>
      <c r="D366" s="29"/>
    </row>
    <row r="367" spans="1:4">
      <c r="A367" s="29"/>
      <c r="B367" s="29"/>
      <c r="C367" s="29"/>
      <c r="D367" s="29"/>
    </row>
    <row r="368" spans="1:4">
      <c r="A368" s="29"/>
      <c r="B368" s="29"/>
      <c r="C368" s="29"/>
      <c r="D368" s="29"/>
    </row>
    <row r="369" spans="1:4">
      <c r="A369" s="29"/>
      <c r="B369" s="29"/>
      <c r="C369" s="29"/>
      <c r="D369" s="29"/>
    </row>
    <row r="370" spans="1:4">
      <c r="A370" s="29"/>
      <c r="B370" s="29"/>
      <c r="C370" s="29"/>
      <c r="D370" s="29"/>
    </row>
    <row r="371" spans="1:4">
      <c r="A371" s="29"/>
      <c r="B371" s="29"/>
      <c r="C371" s="29"/>
      <c r="D371" s="29"/>
    </row>
    <row r="372" spans="1:4">
      <c r="A372" s="29"/>
      <c r="B372" s="29"/>
      <c r="C372" s="29"/>
      <c r="D372" s="29"/>
    </row>
    <row r="373" spans="1:4">
      <c r="A373" s="29"/>
      <c r="B373" s="29"/>
      <c r="C373" s="29"/>
      <c r="D373" s="29"/>
    </row>
    <row r="374" spans="1:4">
      <c r="A374" s="29"/>
      <c r="B374" s="29"/>
      <c r="C374" s="29"/>
      <c r="D374" s="29"/>
    </row>
    <row r="375" spans="1:4">
      <c r="A375" s="29"/>
      <c r="B375" s="29"/>
      <c r="C375" s="29"/>
      <c r="D375" s="29"/>
    </row>
    <row r="376" spans="1:4">
      <c r="A376" s="29"/>
      <c r="B376" s="29"/>
      <c r="C376" s="29"/>
      <c r="D376" s="29"/>
    </row>
    <row r="377" spans="1:4">
      <c r="A377" s="29"/>
      <c r="B377" s="29"/>
      <c r="C377" s="29"/>
      <c r="D377" s="29"/>
    </row>
    <row r="378" spans="1:4">
      <c r="A378" s="29"/>
      <c r="B378" s="29"/>
      <c r="C378" s="29"/>
      <c r="D378" s="29"/>
    </row>
    <row r="379" spans="1:4">
      <c r="A379" s="29"/>
      <c r="B379" s="29"/>
      <c r="C379" s="29"/>
      <c r="D379" s="29"/>
    </row>
    <row r="380" spans="1:4">
      <c r="A380" s="29"/>
      <c r="B380" s="29"/>
      <c r="C380" s="29"/>
      <c r="D380" s="29"/>
    </row>
    <row r="381" spans="1:4">
      <c r="A381" s="29"/>
      <c r="B381" s="29"/>
      <c r="C381" s="29"/>
      <c r="D381" s="29"/>
    </row>
    <row r="382" spans="1:4">
      <c r="A382" s="29"/>
      <c r="B382" s="29"/>
      <c r="C382" s="29"/>
      <c r="D382" s="29"/>
    </row>
    <row r="383" spans="1:4">
      <c r="A383" s="29"/>
      <c r="B383" s="29"/>
      <c r="C383" s="29"/>
      <c r="D383" s="29"/>
    </row>
    <row r="384" spans="1:4">
      <c r="A384" s="29"/>
      <c r="B384" s="29"/>
      <c r="C384" s="29"/>
      <c r="D384" s="29"/>
    </row>
    <row r="385" spans="1:4">
      <c r="A385" s="29"/>
      <c r="B385" s="29"/>
      <c r="C385" s="29"/>
      <c r="D385" s="29"/>
    </row>
    <row r="386" spans="1:4">
      <c r="A386" s="29"/>
      <c r="B386" s="29"/>
      <c r="C386" s="29"/>
      <c r="D386" s="29"/>
    </row>
    <row r="387" spans="1:4">
      <c r="A387" s="29"/>
      <c r="B387" s="29"/>
      <c r="C387" s="29"/>
      <c r="D387" s="29"/>
    </row>
    <row r="388" spans="1:4">
      <c r="A388" s="29"/>
      <c r="B388" s="29"/>
      <c r="C388" s="29"/>
      <c r="D388" s="29"/>
    </row>
    <row r="389" spans="1:4">
      <c r="A389" s="29"/>
      <c r="B389" s="29"/>
      <c r="C389" s="29"/>
      <c r="D389" s="29"/>
    </row>
    <row r="390" spans="1:4">
      <c r="A390" s="29"/>
      <c r="B390" s="29"/>
      <c r="C390" s="29"/>
      <c r="D390" s="29"/>
    </row>
    <row r="391" spans="1:4">
      <c r="A391" s="29"/>
      <c r="B391" s="29"/>
      <c r="C391" s="29"/>
      <c r="D391" s="29"/>
    </row>
    <row r="392" spans="1:4">
      <c r="A392" s="29"/>
      <c r="B392" s="29"/>
      <c r="C392" s="29"/>
      <c r="D392" s="29"/>
    </row>
    <row r="393" spans="1:4">
      <c r="A393" s="29"/>
      <c r="B393" s="29"/>
      <c r="C393" s="29"/>
      <c r="D393" s="29"/>
    </row>
    <row r="394" spans="1:4">
      <c r="A394" s="29"/>
      <c r="B394" s="29"/>
      <c r="C394" s="29"/>
      <c r="D394" s="29"/>
    </row>
    <row r="395" spans="1:4">
      <c r="A395" s="29"/>
      <c r="B395" s="29"/>
      <c r="C395" s="29"/>
      <c r="D395" s="29"/>
    </row>
    <row r="396" spans="1:4">
      <c r="A396" s="29"/>
      <c r="B396" s="29"/>
      <c r="C396" s="29"/>
      <c r="D396" s="29"/>
    </row>
    <row r="397" spans="1:4">
      <c r="A397" s="29"/>
      <c r="B397" s="29"/>
      <c r="C397" s="29"/>
      <c r="D397" s="29"/>
    </row>
    <row r="398" spans="1:4">
      <c r="A398" s="29"/>
      <c r="B398" s="29"/>
      <c r="C398" s="29"/>
      <c r="D398" s="29"/>
    </row>
    <row r="399" spans="1:4">
      <c r="A399" s="29"/>
      <c r="B399" s="29"/>
      <c r="C399" s="29"/>
      <c r="D399" s="29"/>
    </row>
    <row r="400" spans="1:4">
      <c r="A400" s="29"/>
      <c r="B400" s="29"/>
      <c r="C400" s="29"/>
      <c r="D400" s="29"/>
    </row>
    <row r="401" spans="1:4">
      <c r="A401" s="29"/>
      <c r="B401" s="29"/>
      <c r="C401" s="29"/>
      <c r="D401" s="29"/>
    </row>
    <row r="402" spans="1:4">
      <c r="A402" s="29"/>
      <c r="B402" s="29"/>
      <c r="C402" s="29"/>
      <c r="D402" s="29"/>
    </row>
    <row r="403" spans="1:4">
      <c r="A403" s="29"/>
      <c r="B403" s="29"/>
      <c r="C403" s="29"/>
      <c r="D403" s="29"/>
    </row>
    <row r="404" spans="1:4">
      <c r="A404" s="29"/>
      <c r="B404" s="29"/>
      <c r="C404" s="29"/>
      <c r="D404" s="29"/>
    </row>
    <row r="405" spans="1:4">
      <c r="A405" s="29"/>
      <c r="B405" s="29"/>
      <c r="C405" s="29"/>
      <c r="D405" s="29"/>
    </row>
    <row r="406" spans="1:4">
      <c r="A406" s="29"/>
      <c r="B406" s="29"/>
      <c r="C406" s="29"/>
      <c r="D406" s="29"/>
    </row>
    <row r="407" spans="1:4">
      <c r="A407" s="29"/>
      <c r="B407" s="29"/>
      <c r="C407" s="29"/>
      <c r="D407" s="29"/>
    </row>
    <row r="408" spans="1:4">
      <c r="A408" s="29"/>
      <c r="B408" s="29"/>
      <c r="C408" s="29"/>
      <c r="D408" s="29"/>
    </row>
    <row r="409" spans="1:4">
      <c r="A409" s="29"/>
      <c r="B409" s="29"/>
      <c r="C409" s="29"/>
      <c r="D409" s="29"/>
    </row>
    <row r="410" spans="1:4">
      <c r="A410" s="29"/>
      <c r="B410" s="29"/>
      <c r="C410" s="29"/>
      <c r="D410" s="29"/>
    </row>
    <row r="411" spans="1:4">
      <c r="A411" s="29"/>
      <c r="B411" s="29"/>
      <c r="C411" s="29"/>
      <c r="D411" s="29"/>
    </row>
    <row r="412" spans="1:4">
      <c r="A412" s="29"/>
      <c r="B412" s="29"/>
      <c r="C412" s="29"/>
      <c r="D412" s="29"/>
    </row>
    <row r="413" spans="1:4">
      <c r="A413" s="29"/>
      <c r="B413" s="29"/>
      <c r="C413" s="29"/>
      <c r="D413" s="29"/>
    </row>
    <row r="414" spans="1:4">
      <c r="A414" s="29"/>
      <c r="B414" s="29"/>
      <c r="C414" s="29"/>
      <c r="D414" s="29"/>
    </row>
    <row r="415" spans="1:4">
      <c r="A415" s="29"/>
      <c r="B415" s="29"/>
      <c r="C415" s="29"/>
      <c r="D415" s="29"/>
    </row>
    <row r="416" spans="1:4">
      <c r="A416" s="29"/>
      <c r="B416" s="29"/>
      <c r="C416" s="29"/>
      <c r="D416" s="29"/>
    </row>
    <row r="417" spans="1:4">
      <c r="A417" s="29"/>
      <c r="B417" s="29"/>
      <c r="C417" s="29"/>
      <c r="D417" s="29"/>
    </row>
    <row r="418" spans="1:4">
      <c r="A418" s="29"/>
      <c r="B418" s="29"/>
      <c r="C418" s="29"/>
      <c r="D418" s="29"/>
    </row>
    <row r="419" spans="1:4">
      <c r="A419" s="29"/>
      <c r="B419" s="29"/>
      <c r="C419" s="29"/>
      <c r="D419" s="29"/>
    </row>
    <row r="420" spans="1:4">
      <c r="A420" s="29"/>
      <c r="B420" s="29"/>
      <c r="C420" s="29"/>
      <c r="D420" s="29"/>
    </row>
    <row r="421" spans="1:4">
      <c r="A421" s="29"/>
      <c r="B421" s="29"/>
      <c r="C421" s="29"/>
      <c r="D421" s="29"/>
    </row>
    <row r="422" spans="1:4">
      <c r="A422" s="29"/>
      <c r="B422" s="29"/>
      <c r="C422" s="29"/>
      <c r="D422" s="29"/>
    </row>
    <row r="423" spans="1:4">
      <c r="A423" s="29"/>
      <c r="B423" s="29"/>
      <c r="C423" s="29"/>
      <c r="D423" s="29"/>
    </row>
    <row r="424" spans="1:4">
      <c r="A424" s="29"/>
      <c r="B424" s="29"/>
      <c r="C424" s="29"/>
      <c r="D424" s="29"/>
    </row>
    <row r="425" spans="1:4">
      <c r="A425" s="29"/>
      <c r="B425" s="29"/>
      <c r="C425" s="29"/>
      <c r="D425" s="29"/>
    </row>
    <row r="426" spans="1:4">
      <c r="A426" s="29"/>
      <c r="B426" s="29"/>
      <c r="C426" s="29"/>
      <c r="D426" s="29"/>
    </row>
    <row r="427" spans="1:4">
      <c r="A427" s="29"/>
      <c r="B427" s="29"/>
      <c r="C427" s="29"/>
      <c r="D427" s="29"/>
    </row>
    <row r="428" spans="1:4">
      <c r="A428" s="29"/>
      <c r="B428" s="29"/>
      <c r="C428" s="29"/>
      <c r="D428" s="29"/>
    </row>
    <row r="429" spans="1:4">
      <c r="A429" s="29"/>
      <c r="B429" s="29"/>
      <c r="C429" s="29"/>
      <c r="D429" s="29"/>
    </row>
    <row r="430" spans="1:4">
      <c r="A430" s="29"/>
      <c r="B430" s="29"/>
      <c r="C430" s="29"/>
      <c r="D430" s="29"/>
    </row>
    <row r="431" spans="1:4">
      <c r="A431" s="29"/>
      <c r="B431" s="29"/>
      <c r="C431" s="29"/>
      <c r="D431" s="29"/>
    </row>
    <row r="432" spans="1:4">
      <c r="A432" s="29"/>
      <c r="B432" s="29"/>
      <c r="C432" s="29"/>
      <c r="D432" s="29"/>
    </row>
    <row r="433" spans="1:4">
      <c r="A433" s="29"/>
      <c r="B433" s="29"/>
      <c r="C433" s="29"/>
      <c r="D433" s="29"/>
    </row>
    <row r="434" spans="1:4">
      <c r="A434" s="29"/>
      <c r="B434" s="29"/>
      <c r="C434" s="29"/>
      <c r="D434" s="29"/>
    </row>
    <row r="435" spans="1:4">
      <c r="A435" s="29"/>
      <c r="B435" s="29"/>
      <c r="C435" s="29"/>
      <c r="D435" s="29"/>
    </row>
    <row r="436" spans="1:4">
      <c r="A436" s="29"/>
      <c r="B436" s="29"/>
      <c r="C436" s="29"/>
      <c r="D436" s="29"/>
    </row>
    <row r="437" spans="1:4">
      <c r="A437" s="29"/>
      <c r="B437" s="29"/>
      <c r="C437" s="29"/>
      <c r="D437" s="29"/>
    </row>
    <row r="438" spans="1:4">
      <c r="A438" s="29"/>
      <c r="B438" s="29"/>
      <c r="C438" s="29"/>
      <c r="D438" s="29"/>
    </row>
    <row r="439" spans="1:4">
      <c r="A439" s="29"/>
      <c r="B439" s="29"/>
      <c r="C439" s="29"/>
      <c r="D439" s="29"/>
    </row>
    <row r="440" spans="1:4">
      <c r="A440" s="29"/>
      <c r="B440" s="29"/>
      <c r="C440" s="29"/>
      <c r="D440" s="29"/>
    </row>
    <row r="441" spans="1:4">
      <c r="A441" s="29"/>
      <c r="B441" s="29"/>
      <c r="C441" s="29"/>
      <c r="D441" s="29"/>
    </row>
    <row r="442" spans="1:4">
      <c r="A442" s="29"/>
      <c r="B442" s="29"/>
      <c r="C442" s="29"/>
      <c r="D442" s="29"/>
    </row>
    <row r="443" spans="1:4">
      <c r="A443" s="29"/>
      <c r="B443" s="29"/>
      <c r="C443" s="29"/>
      <c r="D443" s="29"/>
    </row>
    <row r="444" spans="1:4">
      <c r="A444" s="29"/>
      <c r="B444" s="29"/>
      <c r="C444" s="29"/>
      <c r="D444" s="29"/>
    </row>
    <row r="445" spans="1:4">
      <c r="A445" s="29"/>
      <c r="B445" s="29"/>
      <c r="C445" s="29"/>
      <c r="D445" s="29"/>
    </row>
    <row r="446" spans="1:4">
      <c r="A446" s="29"/>
      <c r="B446" s="29"/>
      <c r="C446" s="29"/>
      <c r="D446" s="29"/>
    </row>
    <row r="447" spans="1:4">
      <c r="A447" s="29"/>
      <c r="B447" s="29"/>
      <c r="C447" s="29"/>
      <c r="D447" s="29"/>
    </row>
    <row r="448" spans="1:4">
      <c r="A448" s="29"/>
      <c r="B448" s="29"/>
      <c r="C448" s="29"/>
      <c r="D448" s="29"/>
    </row>
    <row r="449" spans="1:4">
      <c r="A449" s="29"/>
      <c r="B449" s="29"/>
      <c r="C449" s="29"/>
      <c r="D449" s="29"/>
    </row>
    <row r="450" spans="1:4">
      <c r="A450" s="29"/>
      <c r="B450" s="29"/>
      <c r="C450" s="29"/>
      <c r="D450" s="29"/>
    </row>
    <row r="451" spans="1:4">
      <c r="A451" s="29"/>
      <c r="B451" s="29"/>
      <c r="C451" s="29"/>
      <c r="D451" s="29"/>
    </row>
    <row r="452" spans="1:4">
      <c r="A452" s="29"/>
      <c r="B452" s="29"/>
      <c r="C452" s="29"/>
      <c r="D452" s="29"/>
    </row>
    <row r="453" spans="1:4">
      <c r="A453" s="29"/>
      <c r="B453" s="29"/>
      <c r="C453" s="29"/>
      <c r="D453" s="29"/>
    </row>
    <row r="454" spans="1:4">
      <c r="A454" s="29"/>
      <c r="B454" s="29"/>
      <c r="C454" s="29"/>
      <c r="D454" s="29"/>
    </row>
    <row r="455" spans="1:4">
      <c r="A455" s="29"/>
      <c r="B455" s="29"/>
      <c r="C455" s="29"/>
      <c r="D455" s="29"/>
    </row>
    <row r="456" spans="1:4">
      <c r="A456" s="29"/>
      <c r="B456" s="29"/>
      <c r="C456" s="29"/>
      <c r="D456" s="29"/>
    </row>
    <row r="457" spans="1:4">
      <c r="A457" s="29"/>
      <c r="B457" s="29"/>
      <c r="C457" s="29"/>
      <c r="D457" s="29"/>
    </row>
    <row r="458" spans="1:4">
      <c r="A458" s="29"/>
      <c r="B458" s="29"/>
      <c r="C458" s="29"/>
      <c r="D458" s="29"/>
    </row>
    <row r="459" spans="1:4">
      <c r="A459" s="29"/>
      <c r="B459" s="29"/>
      <c r="C459" s="29"/>
      <c r="D459" s="29"/>
    </row>
    <row r="460" spans="1:4">
      <c r="A460" s="29"/>
      <c r="B460" s="29"/>
      <c r="C460" s="29"/>
      <c r="D460" s="29"/>
    </row>
    <row r="461" spans="1:4">
      <c r="A461" s="29"/>
      <c r="B461" s="29"/>
      <c r="C461" s="29"/>
      <c r="D461" s="29"/>
    </row>
    <row r="462" spans="1:4">
      <c r="A462" s="29"/>
      <c r="B462" s="29"/>
      <c r="C462" s="29"/>
      <c r="D462" s="29"/>
    </row>
    <row r="463" spans="1:4">
      <c r="A463" s="29"/>
      <c r="B463" s="29"/>
      <c r="C463" s="29"/>
      <c r="D463" s="29"/>
    </row>
    <row r="464" spans="1:4">
      <c r="A464" s="29"/>
      <c r="B464" s="29"/>
      <c r="C464" s="29"/>
      <c r="D464" s="29"/>
    </row>
    <row r="465" spans="1:4">
      <c r="A465" s="29"/>
      <c r="B465" s="29"/>
      <c r="C465" s="29"/>
      <c r="D465" s="29"/>
    </row>
    <row r="466" spans="1:4">
      <c r="A466" s="29"/>
      <c r="B466" s="29"/>
      <c r="C466" s="29"/>
      <c r="D466" s="29"/>
    </row>
    <row r="467" spans="1:4">
      <c r="A467" s="29"/>
      <c r="B467" s="29"/>
      <c r="C467" s="29"/>
      <c r="D467" s="29"/>
    </row>
    <row r="468" spans="1:4">
      <c r="A468" s="29"/>
      <c r="B468" s="29"/>
      <c r="C468" s="29"/>
      <c r="D468" s="29"/>
    </row>
    <row r="469" spans="1:4">
      <c r="A469" s="29"/>
      <c r="B469" s="29"/>
      <c r="C469" s="29"/>
      <c r="D469" s="29"/>
    </row>
    <row r="470" spans="1:4">
      <c r="A470" s="29"/>
      <c r="B470" s="29"/>
      <c r="C470" s="29"/>
      <c r="D470" s="29"/>
    </row>
    <row r="471" spans="1:4">
      <c r="A471" s="29"/>
      <c r="B471" s="29"/>
      <c r="C471" s="29"/>
      <c r="D471" s="29"/>
    </row>
    <row r="472" spans="1:4">
      <c r="A472" s="29"/>
      <c r="B472" s="29"/>
      <c r="C472" s="29"/>
      <c r="D472" s="29"/>
    </row>
    <row r="473" spans="1:4">
      <c r="A473" s="29"/>
      <c r="B473" s="29"/>
      <c r="C473" s="29"/>
      <c r="D473" s="29"/>
    </row>
    <row r="474" spans="1:4">
      <c r="A474" s="29"/>
      <c r="B474" s="29"/>
      <c r="C474" s="29"/>
      <c r="D474" s="29"/>
    </row>
    <row r="475" spans="1:4">
      <c r="A475" s="29"/>
      <c r="B475" s="29"/>
      <c r="C475" s="29"/>
      <c r="D475" s="29"/>
    </row>
    <row r="476" spans="1:4">
      <c r="A476" s="29"/>
      <c r="B476" s="29"/>
      <c r="C476" s="29"/>
      <c r="D476" s="29"/>
    </row>
    <row r="477" spans="1:4">
      <c r="A477" s="29"/>
      <c r="B477" s="29"/>
      <c r="C477" s="29"/>
      <c r="D477" s="29"/>
    </row>
    <row r="478" spans="1:4">
      <c r="A478" s="29"/>
      <c r="B478" s="29"/>
      <c r="C478" s="29"/>
      <c r="D478" s="29"/>
    </row>
    <row r="479" spans="1:4">
      <c r="A479" s="29"/>
      <c r="B479" s="29"/>
      <c r="C479" s="29"/>
      <c r="D479" s="29"/>
    </row>
    <row r="480" spans="1:4">
      <c r="A480" s="29"/>
      <c r="B480" s="29"/>
      <c r="C480" s="29"/>
      <c r="D480" s="29"/>
    </row>
    <row r="481" spans="1:4">
      <c r="A481" s="29"/>
      <c r="B481" s="29"/>
      <c r="C481" s="29"/>
      <c r="D481" s="29"/>
    </row>
    <row r="482" spans="1:4">
      <c r="A482" s="29"/>
      <c r="B482" s="29"/>
      <c r="C482" s="29"/>
      <c r="D482" s="29"/>
    </row>
    <row r="483" spans="1:4">
      <c r="A483" s="29"/>
      <c r="B483" s="29"/>
      <c r="C483" s="29"/>
      <c r="D483" s="29"/>
    </row>
    <row r="484" spans="1:4">
      <c r="A484" s="29"/>
      <c r="B484" s="29"/>
      <c r="C484" s="29"/>
      <c r="D484" s="29"/>
    </row>
    <row r="485" spans="1:4">
      <c r="A485" s="29"/>
      <c r="B485" s="29"/>
      <c r="C485" s="29"/>
      <c r="D485" s="29"/>
    </row>
    <row r="486" spans="1:4">
      <c r="A486" s="29"/>
      <c r="B486" s="29"/>
      <c r="C486" s="29"/>
      <c r="D486" s="29"/>
    </row>
    <row r="487" spans="1:4">
      <c r="A487" s="29"/>
      <c r="B487" s="29"/>
      <c r="C487" s="29"/>
      <c r="D487" s="29"/>
    </row>
    <row r="488" spans="1:4">
      <c r="A488" s="29"/>
      <c r="B488" s="29"/>
      <c r="C488" s="29"/>
      <c r="D488" s="29"/>
    </row>
    <row r="489" spans="1:4">
      <c r="A489" s="29"/>
      <c r="B489" s="29"/>
      <c r="C489" s="29"/>
      <c r="D489" s="29"/>
    </row>
    <row r="490" spans="1:4">
      <c r="A490" s="29"/>
      <c r="B490" s="29"/>
      <c r="C490" s="29"/>
      <c r="D490" s="29"/>
    </row>
    <row r="491" spans="1:4">
      <c r="A491" s="29"/>
      <c r="B491" s="29"/>
      <c r="C491" s="29"/>
      <c r="D491" s="29"/>
    </row>
    <row r="492" spans="1:4">
      <c r="A492" s="29"/>
      <c r="B492" s="29"/>
      <c r="C492" s="29"/>
      <c r="D492" s="29"/>
    </row>
    <row r="493" spans="1:4">
      <c r="A493" s="29"/>
      <c r="B493" s="29"/>
      <c r="C493" s="29"/>
      <c r="D493" s="29"/>
    </row>
    <row r="494" spans="1:4">
      <c r="A494" s="29"/>
      <c r="B494" s="29"/>
      <c r="C494" s="29"/>
      <c r="D494" s="29"/>
    </row>
    <row r="495" spans="1:4">
      <c r="A495" s="29"/>
      <c r="B495" s="29"/>
      <c r="C495" s="29"/>
      <c r="D495" s="29"/>
    </row>
    <row r="496" spans="1:4">
      <c r="A496" s="29"/>
      <c r="B496" s="29"/>
      <c r="C496" s="29"/>
      <c r="D496" s="29"/>
    </row>
    <row r="497" spans="1:4">
      <c r="A497" s="29"/>
      <c r="B497" s="29"/>
      <c r="C497" s="29"/>
      <c r="D497" s="29"/>
    </row>
    <row r="498" spans="1:4">
      <c r="A498" s="29"/>
      <c r="B498" s="29"/>
      <c r="C498" s="29"/>
      <c r="D498" s="29"/>
    </row>
    <row r="499" spans="1:4">
      <c r="A499" s="29"/>
      <c r="B499" s="29"/>
      <c r="C499" s="29"/>
      <c r="D499" s="29"/>
    </row>
    <row r="500" spans="1:4">
      <c r="A500" s="29"/>
      <c r="B500" s="29"/>
      <c r="C500" s="29"/>
      <c r="D500" s="29"/>
    </row>
    <row r="501" spans="1:4">
      <c r="A501" s="29"/>
      <c r="B501" s="29"/>
      <c r="C501" s="29"/>
      <c r="D501" s="29"/>
    </row>
    <row r="502" spans="1:4">
      <c r="A502" s="29"/>
      <c r="B502" s="29"/>
      <c r="C502" s="29"/>
      <c r="D502" s="29"/>
    </row>
    <row r="503" spans="1:4">
      <c r="A503" s="29"/>
      <c r="B503" s="29"/>
      <c r="C503" s="29"/>
      <c r="D503" s="29"/>
    </row>
    <row r="504" spans="1:4">
      <c r="A504" s="29"/>
      <c r="B504" s="29"/>
      <c r="C504" s="29"/>
      <c r="D504" s="29"/>
    </row>
    <row r="505" spans="1:4">
      <c r="A505" s="29"/>
      <c r="B505" s="29"/>
      <c r="C505" s="29"/>
      <c r="D505" s="29"/>
    </row>
    <row r="506" spans="1:4">
      <c r="A506" s="29"/>
      <c r="B506" s="29"/>
      <c r="C506" s="29"/>
      <c r="D506" s="29"/>
    </row>
    <row r="507" spans="1:4">
      <c r="A507" s="29"/>
      <c r="B507" s="29"/>
      <c r="C507" s="29"/>
      <c r="D507" s="29"/>
    </row>
    <row r="508" spans="1:4">
      <c r="A508" s="29"/>
      <c r="B508" s="29"/>
      <c r="C508" s="29"/>
      <c r="D508" s="29"/>
    </row>
    <row r="509" spans="1:4">
      <c r="A509" s="29"/>
      <c r="B509" s="29"/>
      <c r="C509" s="29"/>
      <c r="D509" s="29"/>
    </row>
    <row r="510" spans="1:4">
      <c r="A510" s="29"/>
      <c r="B510" s="29"/>
      <c r="C510" s="29"/>
      <c r="D510" s="29"/>
    </row>
    <row r="511" spans="1:4">
      <c r="A511" s="29"/>
      <c r="B511" s="29"/>
      <c r="C511" s="29"/>
      <c r="D511" s="29"/>
    </row>
    <row r="512" spans="1:4">
      <c r="A512" s="29"/>
      <c r="B512" s="29"/>
      <c r="C512" s="29"/>
      <c r="D512" s="29"/>
    </row>
    <row r="513" spans="1:4">
      <c r="A513" s="29"/>
      <c r="B513" s="29"/>
      <c r="C513" s="29"/>
      <c r="D513" s="29"/>
    </row>
    <row r="514" spans="1:4">
      <c r="A514" s="29"/>
      <c r="B514" s="29"/>
      <c r="C514" s="29"/>
      <c r="D514" s="29"/>
    </row>
    <row r="515" spans="1:4">
      <c r="A515" s="29"/>
      <c r="B515" s="29"/>
      <c r="C515" s="29"/>
      <c r="D515" s="29"/>
    </row>
    <row r="516" spans="1:4">
      <c r="A516" s="29"/>
      <c r="B516" s="29"/>
      <c r="C516" s="29"/>
      <c r="D516" s="29"/>
    </row>
    <row r="517" spans="1:4">
      <c r="A517" s="29"/>
      <c r="B517" s="29"/>
      <c r="C517" s="29"/>
      <c r="D517" s="29"/>
    </row>
    <row r="518" spans="1:4">
      <c r="A518" s="29"/>
      <c r="B518" s="29"/>
      <c r="C518" s="29"/>
      <c r="D518" s="29"/>
    </row>
    <row r="519" spans="1:4">
      <c r="A519" s="29"/>
      <c r="B519" s="29"/>
      <c r="C519" s="29"/>
      <c r="D519" s="29"/>
    </row>
    <row r="520" spans="1:4">
      <c r="A520" s="29"/>
      <c r="B520" s="29"/>
      <c r="C520" s="29"/>
      <c r="D520" s="29"/>
    </row>
    <row r="521" spans="1:4">
      <c r="A521" s="29"/>
      <c r="B521" s="29"/>
      <c r="C521" s="29"/>
      <c r="D521" s="29"/>
    </row>
    <row r="522" spans="1:4">
      <c r="A522" s="29"/>
      <c r="B522" s="29"/>
      <c r="C522" s="29"/>
      <c r="D522" s="29"/>
    </row>
    <row r="523" spans="1:4">
      <c r="A523" s="29"/>
      <c r="B523" s="29"/>
      <c r="C523" s="29"/>
      <c r="D523" s="29"/>
    </row>
    <row r="524" spans="1:4">
      <c r="A524" s="29"/>
      <c r="B524" s="29"/>
      <c r="C524" s="29"/>
      <c r="D524" s="29"/>
    </row>
    <row r="525" spans="1:4">
      <c r="A525" s="29"/>
      <c r="B525" s="29"/>
      <c r="C525" s="29"/>
      <c r="D525" s="29"/>
    </row>
    <row r="526" spans="1:4">
      <c r="A526" s="29"/>
      <c r="B526" s="29"/>
      <c r="C526" s="29"/>
      <c r="D526" s="29"/>
    </row>
    <row r="527" spans="1:4">
      <c r="A527" s="29"/>
      <c r="B527" s="29"/>
      <c r="C527" s="29"/>
      <c r="D527" s="29"/>
    </row>
    <row r="528" spans="1:4">
      <c r="A528" s="29"/>
      <c r="B528" s="29"/>
      <c r="C528" s="29"/>
      <c r="D528" s="29"/>
    </row>
    <row r="529" spans="1:4">
      <c r="A529" s="29"/>
      <c r="B529" s="29"/>
      <c r="C529" s="29"/>
      <c r="D529" s="29"/>
    </row>
    <row r="530" spans="1:4">
      <c r="A530" s="29"/>
      <c r="B530" s="29"/>
      <c r="C530" s="29"/>
      <c r="D530" s="29"/>
    </row>
    <row r="531" spans="1:4">
      <c r="A531" s="29"/>
      <c r="B531" s="29"/>
      <c r="C531" s="29"/>
      <c r="D531" s="29"/>
    </row>
    <row r="532" spans="1:4">
      <c r="A532" s="29"/>
      <c r="B532" s="29"/>
      <c r="C532" s="29"/>
      <c r="D532" s="29"/>
    </row>
    <row r="533" spans="1:4">
      <c r="A533" s="29"/>
      <c r="B533" s="29"/>
      <c r="C533" s="29"/>
      <c r="D533" s="29"/>
    </row>
    <row r="534" spans="1:4">
      <c r="A534" s="29"/>
      <c r="B534" s="29"/>
      <c r="C534" s="29"/>
      <c r="D534" s="29"/>
    </row>
    <row r="535" spans="1:4">
      <c r="A535" s="29"/>
      <c r="B535" s="29"/>
      <c r="C535" s="29"/>
      <c r="D535" s="29"/>
    </row>
    <row r="536" spans="1:4">
      <c r="A536" s="29"/>
      <c r="B536" s="29"/>
      <c r="C536" s="29"/>
      <c r="D536" s="29"/>
    </row>
    <row r="537" spans="1:4">
      <c r="A537" s="29"/>
      <c r="B537" s="29"/>
      <c r="C537" s="29"/>
      <c r="D537" s="29"/>
    </row>
    <row r="538" spans="1:4">
      <c r="A538" s="29"/>
      <c r="B538" s="29"/>
      <c r="C538" s="29"/>
      <c r="D538" s="29"/>
    </row>
    <row r="539" spans="1:4">
      <c r="A539" s="29"/>
      <c r="B539" s="29"/>
      <c r="C539" s="29"/>
      <c r="D539" s="29"/>
    </row>
    <row r="540" spans="1:4">
      <c r="A540" s="29"/>
      <c r="B540" s="29"/>
      <c r="C540" s="29"/>
      <c r="D540" s="29"/>
    </row>
    <row r="541" spans="1:4">
      <c r="A541" s="29"/>
      <c r="B541" s="29"/>
      <c r="C541" s="29"/>
      <c r="D541" s="29"/>
    </row>
    <row r="542" spans="1:4">
      <c r="A542" s="29"/>
      <c r="B542" s="29"/>
      <c r="C542" s="29"/>
      <c r="D542" s="29"/>
    </row>
    <row r="543" spans="1:4">
      <c r="A543" s="29"/>
      <c r="B543" s="29"/>
      <c r="C543" s="29"/>
      <c r="D543" s="29"/>
    </row>
    <row r="544" spans="1:4">
      <c r="A544" s="29"/>
      <c r="B544" s="29"/>
      <c r="C544" s="29"/>
      <c r="D544" s="29"/>
    </row>
    <row r="545" spans="1:4">
      <c r="A545" s="29"/>
      <c r="B545" s="29"/>
      <c r="C545" s="29"/>
      <c r="D545" s="29"/>
    </row>
    <row r="546" spans="1:4">
      <c r="A546" s="29"/>
      <c r="B546" s="29"/>
      <c r="C546" s="29"/>
      <c r="D546" s="29"/>
    </row>
    <row r="547" spans="1:4">
      <c r="A547" s="29"/>
      <c r="B547" s="29"/>
      <c r="C547" s="29"/>
      <c r="D547" s="29"/>
    </row>
    <row r="548" spans="1:4">
      <c r="A548" s="29"/>
      <c r="B548" s="29"/>
      <c r="C548" s="29"/>
      <c r="D548" s="29"/>
    </row>
    <row r="549" spans="1:4">
      <c r="A549" s="29"/>
      <c r="B549" s="29"/>
      <c r="C549" s="29"/>
      <c r="D549" s="29"/>
    </row>
    <row r="550" spans="1:4">
      <c r="A550" s="29"/>
      <c r="B550" s="29"/>
      <c r="C550" s="29"/>
      <c r="D550" s="29"/>
    </row>
    <row r="551" spans="1:4">
      <c r="A551" s="29"/>
      <c r="B551" s="29"/>
      <c r="C551" s="29"/>
      <c r="D551" s="29"/>
    </row>
    <row r="552" spans="1:4">
      <c r="A552" s="29"/>
      <c r="B552" s="29"/>
      <c r="C552" s="29"/>
      <c r="D552" s="29"/>
    </row>
    <row r="553" spans="1:4">
      <c r="A553" s="29"/>
      <c r="B553" s="29"/>
      <c r="C553" s="29"/>
      <c r="D553" s="29"/>
    </row>
    <row r="554" spans="1:4">
      <c r="A554" s="29"/>
      <c r="B554" s="29"/>
      <c r="C554" s="29"/>
      <c r="D554" s="29"/>
    </row>
    <row r="555" spans="1:4">
      <c r="A555" s="29"/>
      <c r="B555" s="29"/>
      <c r="C555" s="29"/>
      <c r="D555" s="29"/>
    </row>
    <row r="556" spans="1:4">
      <c r="A556" s="29"/>
      <c r="B556" s="29"/>
      <c r="C556" s="29"/>
      <c r="D556" s="29"/>
    </row>
    <row r="557" spans="1:4">
      <c r="A557" s="29"/>
      <c r="B557" s="29"/>
      <c r="C557" s="29"/>
      <c r="D557" s="29"/>
    </row>
    <row r="558" spans="1:4">
      <c r="A558" s="29"/>
      <c r="B558" s="29"/>
      <c r="C558" s="29"/>
      <c r="D558" s="29"/>
    </row>
    <row r="559" spans="1:4">
      <c r="A559" s="29"/>
      <c r="B559" s="29"/>
      <c r="C559" s="29"/>
      <c r="D559" s="29"/>
    </row>
    <row r="560" spans="1:4">
      <c r="A560" s="29"/>
      <c r="B560" s="29"/>
      <c r="C560" s="29"/>
      <c r="D560" s="29"/>
    </row>
    <row r="561" spans="1:4">
      <c r="A561" s="29"/>
      <c r="B561" s="29"/>
      <c r="C561" s="29"/>
      <c r="D561" s="29"/>
    </row>
    <row r="562" spans="1:4">
      <c r="A562" s="29"/>
      <c r="B562" s="29"/>
      <c r="C562" s="29"/>
      <c r="D562" s="29"/>
    </row>
    <row r="563" spans="1:4">
      <c r="A563" s="29"/>
      <c r="B563" s="29"/>
      <c r="C563" s="29"/>
      <c r="D563" s="29"/>
    </row>
    <row r="564" spans="1:4">
      <c r="A564" s="29"/>
      <c r="B564" s="29"/>
      <c r="C564" s="29"/>
      <c r="D564" s="29"/>
    </row>
    <row r="565" spans="1:4">
      <c r="A565" s="29"/>
      <c r="B565" s="29"/>
      <c r="C565" s="29"/>
      <c r="D565" s="29"/>
    </row>
    <row r="566" spans="1:4">
      <c r="A566" s="29"/>
      <c r="B566" s="29"/>
      <c r="C566" s="29"/>
      <c r="D566" s="29"/>
    </row>
    <row r="567" spans="1:4">
      <c r="A567" s="29"/>
      <c r="B567" s="29"/>
      <c r="C567" s="29"/>
      <c r="D567" s="29"/>
    </row>
    <row r="568" spans="1:4">
      <c r="A568" s="29"/>
      <c r="B568" s="29"/>
      <c r="C568" s="29"/>
      <c r="D568" s="29"/>
    </row>
    <row r="569" spans="1:4">
      <c r="A569" s="29"/>
      <c r="B569" s="29"/>
      <c r="C569" s="29"/>
      <c r="D569" s="29"/>
    </row>
    <row r="570" spans="1:4">
      <c r="A570" s="29"/>
      <c r="B570" s="29"/>
      <c r="C570" s="29"/>
      <c r="D570" s="29"/>
    </row>
    <row r="571" spans="1:4">
      <c r="A571" s="29"/>
      <c r="B571" s="29"/>
      <c r="C571" s="29"/>
      <c r="D571" s="29"/>
    </row>
    <row r="572" spans="1:4">
      <c r="A572" s="29"/>
      <c r="B572" s="29"/>
      <c r="C572" s="29"/>
      <c r="D572" s="29"/>
    </row>
    <row r="573" spans="1:4">
      <c r="A573" s="29"/>
      <c r="B573" s="29"/>
      <c r="C573" s="29"/>
      <c r="D573" s="29"/>
    </row>
    <row r="574" spans="1:4">
      <c r="A574" s="29"/>
      <c r="B574" s="29"/>
      <c r="C574" s="29"/>
      <c r="D574" s="29"/>
    </row>
    <row r="575" spans="1:4">
      <c r="A575" s="29"/>
      <c r="B575" s="29"/>
      <c r="C575" s="29"/>
      <c r="D575" s="29"/>
    </row>
    <row r="576" spans="1:4">
      <c r="A576" s="29"/>
      <c r="B576" s="29"/>
      <c r="C576" s="29"/>
      <c r="D576" s="29"/>
    </row>
    <row r="577" spans="1:4">
      <c r="A577" s="29"/>
      <c r="B577" s="29"/>
      <c r="C577" s="29"/>
      <c r="D577" s="29"/>
    </row>
    <row r="578" spans="1:4">
      <c r="A578" s="29"/>
      <c r="B578" s="29"/>
      <c r="C578" s="29"/>
      <c r="D578" s="29"/>
    </row>
    <row r="579" spans="1:4">
      <c r="A579" s="29"/>
      <c r="B579" s="29"/>
      <c r="C579" s="29"/>
      <c r="D579" s="29"/>
    </row>
    <row r="580" spans="1:4">
      <c r="A580" s="29"/>
      <c r="B580" s="29"/>
      <c r="C580" s="29"/>
      <c r="D580" s="29"/>
    </row>
    <row r="581" spans="1:4">
      <c r="A581" s="29"/>
      <c r="B581" s="29"/>
      <c r="C581" s="29"/>
      <c r="D581" s="29"/>
    </row>
    <row r="582" spans="1:4">
      <c r="A582" s="29"/>
      <c r="B582" s="29"/>
      <c r="C582" s="29"/>
      <c r="D582" s="29"/>
    </row>
    <row r="583" spans="1:4">
      <c r="A583" s="29"/>
      <c r="B583" s="29"/>
      <c r="C583" s="29"/>
      <c r="D583" s="29"/>
    </row>
    <row r="584" spans="1:4">
      <c r="A584" s="29"/>
      <c r="B584" s="29"/>
      <c r="C584" s="29"/>
      <c r="D584" s="29"/>
    </row>
    <row r="585" spans="1:4">
      <c r="A585" s="29"/>
      <c r="B585" s="29"/>
      <c r="C585" s="29"/>
      <c r="D585" s="29"/>
    </row>
    <row r="586" spans="1:4">
      <c r="A586" s="29"/>
      <c r="B586" s="29"/>
      <c r="C586" s="29"/>
      <c r="D586" s="29"/>
    </row>
    <row r="587" spans="1:4">
      <c r="A587" s="29"/>
      <c r="B587" s="29"/>
      <c r="C587" s="29"/>
      <c r="D587" s="29"/>
    </row>
    <row r="588" spans="1:4">
      <c r="A588" s="29"/>
      <c r="B588" s="29"/>
      <c r="C588" s="29"/>
      <c r="D588" s="29"/>
    </row>
    <row r="589" spans="1:4">
      <c r="A589" s="29"/>
      <c r="B589" s="29"/>
      <c r="C589" s="29"/>
      <c r="D589" s="29"/>
    </row>
    <row r="590" spans="1:4">
      <c r="A590" s="29"/>
      <c r="B590" s="29"/>
      <c r="C590" s="29"/>
      <c r="D590" s="29"/>
    </row>
    <row r="591" spans="1:4">
      <c r="A591" s="29"/>
      <c r="B591" s="29"/>
      <c r="C591" s="29"/>
      <c r="D591" s="29"/>
    </row>
    <row r="592" spans="1:4">
      <c r="A592" s="29"/>
      <c r="B592" s="29"/>
      <c r="C592" s="29"/>
      <c r="D592" s="29"/>
    </row>
    <row r="593" spans="1:4">
      <c r="A593" s="29"/>
      <c r="B593" s="29"/>
      <c r="C593" s="29"/>
      <c r="D593" s="29"/>
    </row>
    <row r="594" spans="1:4">
      <c r="A594" s="29"/>
      <c r="B594" s="29"/>
      <c r="C594" s="29"/>
      <c r="D594" s="29"/>
    </row>
    <row r="595" spans="1:4">
      <c r="A595" s="29"/>
      <c r="B595" s="29"/>
      <c r="C595" s="29"/>
      <c r="D595" s="29"/>
    </row>
    <row r="596" spans="1:4">
      <c r="A596" s="29"/>
      <c r="B596" s="29"/>
      <c r="C596" s="29"/>
      <c r="D596" s="29"/>
    </row>
    <row r="597" spans="1:4">
      <c r="A597" s="29"/>
      <c r="B597" s="29"/>
      <c r="C597" s="29"/>
      <c r="D597" s="29"/>
    </row>
    <row r="598" spans="1:4">
      <c r="A598" s="29"/>
      <c r="B598" s="29"/>
      <c r="C598" s="29"/>
      <c r="D598" s="29"/>
    </row>
    <row r="599" spans="1:4">
      <c r="A599" s="29"/>
      <c r="B599" s="29"/>
      <c r="C599" s="29"/>
      <c r="D599" s="29"/>
    </row>
    <row r="600" spans="1:4">
      <c r="A600" s="29"/>
      <c r="B600" s="29"/>
      <c r="C600" s="29"/>
      <c r="D600" s="29"/>
    </row>
    <row r="601" spans="1:4">
      <c r="A601" s="29"/>
      <c r="B601" s="29"/>
      <c r="C601" s="29"/>
      <c r="D601" s="29"/>
    </row>
    <row r="602" spans="1:4">
      <c r="A602" s="29"/>
      <c r="B602" s="29"/>
      <c r="C602" s="29"/>
      <c r="D602" s="29"/>
    </row>
    <row r="603" spans="1:4">
      <c r="A603" s="29"/>
      <c r="B603" s="29"/>
      <c r="C603" s="29"/>
      <c r="D603" s="29"/>
    </row>
    <row r="604" spans="1:4">
      <c r="A604" s="29"/>
      <c r="B604" s="29"/>
      <c r="C604" s="29"/>
      <c r="D604" s="29"/>
    </row>
    <row r="605" spans="1:4">
      <c r="A605" s="29"/>
      <c r="B605" s="29"/>
      <c r="C605" s="29"/>
      <c r="D605" s="29"/>
    </row>
    <row r="606" spans="1:4">
      <c r="A606" s="29"/>
      <c r="B606" s="29"/>
      <c r="C606" s="29"/>
      <c r="D606" s="29"/>
    </row>
    <row r="607" spans="1:4">
      <c r="A607" s="29"/>
      <c r="B607" s="29"/>
      <c r="C607" s="29"/>
      <c r="D607" s="29"/>
    </row>
    <row r="608" spans="1:4">
      <c r="A608" s="29"/>
      <c r="B608" s="29"/>
      <c r="C608" s="29"/>
      <c r="D608" s="29"/>
    </row>
    <row r="609" spans="1:4">
      <c r="A609" s="29"/>
      <c r="B609" s="29"/>
      <c r="C609" s="29"/>
      <c r="D609" s="29"/>
    </row>
    <row r="610" spans="1:4">
      <c r="A610" s="29"/>
      <c r="B610" s="29"/>
      <c r="C610" s="29"/>
      <c r="D610" s="29"/>
    </row>
    <row r="611" spans="1:4">
      <c r="A611" s="29"/>
      <c r="B611" s="29"/>
      <c r="C611" s="29"/>
      <c r="D611" s="29"/>
    </row>
    <row r="612" spans="1:4">
      <c r="A612" s="29"/>
      <c r="B612" s="29"/>
      <c r="C612" s="29"/>
      <c r="D612" s="29"/>
    </row>
    <row r="613" spans="1:4">
      <c r="A613" s="29"/>
      <c r="B613" s="29"/>
      <c r="C613" s="29"/>
      <c r="D613" s="29"/>
    </row>
    <row r="614" spans="1:4">
      <c r="A614" s="29"/>
      <c r="B614" s="29"/>
      <c r="C614" s="29"/>
      <c r="D614" s="29"/>
    </row>
    <row r="615" spans="1:4">
      <c r="A615" s="29"/>
      <c r="B615" s="29"/>
      <c r="C615" s="29"/>
      <c r="D615" s="29"/>
    </row>
    <row r="616" spans="1:4">
      <c r="A616" s="29"/>
      <c r="B616" s="29"/>
      <c r="C616" s="29"/>
      <c r="D616" s="29"/>
    </row>
    <row r="617" spans="1:4">
      <c r="A617" s="29"/>
      <c r="B617" s="29"/>
      <c r="C617" s="29"/>
      <c r="D617" s="29"/>
    </row>
    <row r="618" spans="1:4">
      <c r="A618" s="29"/>
      <c r="B618" s="29"/>
      <c r="C618" s="29"/>
      <c r="D618" s="29"/>
    </row>
    <row r="619" spans="1:4">
      <c r="A619" s="29"/>
      <c r="B619" s="29"/>
      <c r="C619" s="29"/>
      <c r="D619" s="29"/>
    </row>
    <row r="620" spans="1:4">
      <c r="A620" s="29"/>
      <c r="B620" s="29"/>
      <c r="C620" s="29"/>
      <c r="D620" s="29"/>
    </row>
    <row r="621" spans="1:4">
      <c r="A621" s="29"/>
      <c r="B621" s="29"/>
      <c r="C621" s="29"/>
      <c r="D621" s="29"/>
    </row>
    <row r="622" spans="1:4">
      <c r="A622" s="29"/>
      <c r="B622" s="29"/>
      <c r="C622" s="29"/>
      <c r="D622" s="29"/>
    </row>
    <row r="623" spans="1:4">
      <c r="A623" s="29"/>
      <c r="B623" s="29"/>
      <c r="C623" s="29"/>
      <c r="D623" s="29"/>
    </row>
    <row r="624" spans="1:4">
      <c r="A624" s="29"/>
      <c r="B624" s="29"/>
      <c r="C624" s="29"/>
      <c r="D624" s="29"/>
    </row>
    <row r="625" spans="1:4">
      <c r="A625" s="29"/>
      <c r="B625" s="29"/>
      <c r="C625" s="29"/>
      <c r="D625" s="29"/>
    </row>
    <row r="626" spans="1:4">
      <c r="A626" s="29"/>
      <c r="B626" s="29"/>
      <c r="C626" s="29"/>
      <c r="D626" s="29"/>
    </row>
    <row r="627" spans="1:4">
      <c r="A627" s="29"/>
      <c r="B627" s="29"/>
      <c r="C627" s="29"/>
      <c r="D627" s="29"/>
    </row>
    <row r="628" spans="1:4">
      <c r="A628" s="29"/>
      <c r="B628" s="29"/>
      <c r="C628" s="29"/>
      <c r="D628" s="29"/>
    </row>
    <row r="629" spans="1:4">
      <c r="A629" s="29"/>
      <c r="B629" s="29"/>
      <c r="C629" s="29"/>
      <c r="D629" s="29"/>
    </row>
    <row r="630" spans="1:4">
      <c r="A630" s="29"/>
      <c r="B630" s="29"/>
      <c r="C630" s="29"/>
      <c r="D630" s="29"/>
    </row>
    <row r="631" spans="1:4">
      <c r="A631" s="29"/>
      <c r="B631" s="29"/>
      <c r="C631" s="29"/>
      <c r="D631" s="29"/>
    </row>
    <row r="632" spans="1:4">
      <c r="A632" s="29"/>
      <c r="B632" s="29"/>
      <c r="C632" s="29"/>
      <c r="D632" s="29"/>
    </row>
    <row r="633" spans="1:4">
      <c r="A633" s="29"/>
      <c r="B633" s="29"/>
      <c r="C633" s="29"/>
      <c r="D633" s="29"/>
    </row>
    <row r="634" spans="1:4">
      <c r="A634" s="29"/>
      <c r="B634" s="29"/>
      <c r="C634" s="29"/>
      <c r="D634" s="29"/>
    </row>
    <row r="635" spans="1:4">
      <c r="A635" s="29"/>
      <c r="B635" s="29"/>
      <c r="C635" s="29"/>
      <c r="D635" s="29"/>
    </row>
    <row r="636" spans="1:4">
      <c r="A636" s="29"/>
      <c r="B636" s="29"/>
      <c r="C636" s="29"/>
      <c r="D636" s="29"/>
    </row>
    <row r="637" spans="1:4">
      <c r="A637" s="29"/>
      <c r="B637" s="29"/>
      <c r="C637" s="29"/>
      <c r="D637" s="29"/>
    </row>
    <row r="638" spans="1:4">
      <c r="A638" s="29"/>
      <c r="B638" s="29"/>
      <c r="C638" s="29"/>
      <c r="D638" s="29"/>
    </row>
    <row r="639" spans="1:4">
      <c r="A639" s="29"/>
      <c r="B639" s="29"/>
      <c r="C639" s="29"/>
      <c r="D639" s="29"/>
    </row>
    <row r="640" spans="1:4">
      <c r="A640" s="29"/>
      <c r="B640" s="29"/>
      <c r="C640" s="29"/>
      <c r="D640" s="29"/>
    </row>
    <row r="641" spans="1:4">
      <c r="A641" s="29"/>
      <c r="B641" s="29"/>
      <c r="C641" s="29"/>
      <c r="D641" s="29"/>
    </row>
    <row r="642" spans="1:4">
      <c r="A642" s="29"/>
      <c r="B642" s="29"/>
      <c r="C642" s="29"/>
      <c r="D642" s="29"/>
    </row>
    <row r="643" spans="1:4">
      <c r="A643" s="29"/>
      <c r="B643" s="29"/>
      <c r="C643" s="29"/>
      <c r="D643" s="29"/>
    </row>
    <row r="644" spans="1:4">
      <c r="A644" s="29"/>
      <c r="B644" s="29"/>
      <c r="C644" s="29"/>
      <c r="D644" s="29"/>
    </row>
    <row r="645" spans="1:4">
      <c r="A645" s="29"/>
      <c r="B645" s="29"/>
      <c r="C645" s="29"/>
      <c r="D645" s="29"/>
    </row>
    <row r="646" spans="1:4">
      <c r="A646" s="29"/>
      <c r="B646" s="29"/>
      <c r="C646" s="29"/>
      <c r="D646" s="29"/>
    </row>
    <row r="647" spans="1:4">
      <c r="A647" s="29"/>
      <c r="B647" s="29"/>
      <c r="C647" s="29"/>
      <c r="D647" s="29"/>
    </row>
    <row r="648" spans="1:4">
      <c r="A648" s="29"/>
      <c r="B648" s="29"/>
      <c r="C648" s="29"/>
      <c r="D648" s="29"/>
    </row>
    <row r="649" spans="1:4">
      <c r="A649" s="29"/>
      <c r="B649" s="29"/>
      <c r="C649" s="29"/>
      <c r="D649" s="29"/>
    </row>
    <row r="650" spans="1:4">
      <c r="A650" s="29"/>
      <c r="B650" s="29"/>
      <c r="C650" s="29"/>
      <c r="D650" s="29"/>
    </row>
    <row r="651" spans="1:4">
      <c r="A651" s="29"/>
      <c r="B651" s="29"/>
      <c r="C651" s="29"/>
      <c r="D651" s="29"/>
    </row>
    <row r="652" spans="1:4">
      <c r="A652" s="29"/>
      <c r="B652" s="29"/>
      <c r="C652" s="29"/>
      <c r="D652" s="29"/>
    </row>
    <row r="653" spans="1:4">
      <c r="A653" s="29"/>
      <c r="B653" s="29"/>
      <c r="C653" s="29"/>
      <c r="D653" s="29"/>
    </row>
    <row r="654" spans="1:4">
      <c r="A654" s="29"/>
      <c r="B654" s="29"/>
      <c r="C654" s="29"/>
      <c r="D654" s="29"/>
    </row>
    <row r="655" spans="1:4">
      <c r="A655" s="29"/>
      <c r="B655" s="29"/>
      <c r="C655" s="29"/>
      <c r="D655" s="29"/>
    </row>
    <row r="656" spans="1:4">
      <c r="A656" s="29"/>
      <c r="B656" s="29"/>
      <c r="C656" s="29"/>
      <c r="D656" s="29"/>
    </row>
    <row r="657" spans="1:4">
      <c r="A657" s="29"/>
      <c r="B657" s="29"/>
      <c r="C657" s="29"/>
      <c r="D657" s="29"/>
    </row>
    <row r="658" spans="1:4">
      <c r="A658" s="29"/>
      <c r="B658" s="29"/>
      <c r="C658" s="29"/>
      <c r="D658" s="29"/>
    </row>
    <row r="659" spans="1:4">
      <c r="A659" s="29"/>
      <c r="B659" s="29"/>
      <c r="C659" s="29"/>
      <c r="D659" s="29"/>
    </row>
    <row r="660" spans="1:4">
      <c r="A660" s="29"/>
      <c r="B660" s="29"/>
      <c r="C660" s="29"/>
      <c r="D660" s="29"/>
    </row>
    <row r="661" spans="1:4">
      <c r="A661" s="29"/>
      <c r="B661" s="29"/>
      <c r="C661" s="29"/>
      <c r="D661" s="29"/>
    </row>
    <row r="662" spans="1:4">
      <c r="A662" s="29"/>
      <c r="B662" s="29"/>
      <c r="C662" s="29"/>
      <c r="D662" s="29"/>
    </row>
    <row r="663" spans="1:4">
      <c r="A663" s="29"/>
      <c r="B663" s="29"/>
      <c r="C663" s="29"/>
      <c r="D663" s="29"/>
    </row>
    <row r="664" spans="1:4">
      <c r="A664" s="29"/>
      <c r="B664" s="29"/>
      <c r="C664" s="29"/>
      <c r="D664" s="29"/>
    </row>
    <row r="665" spans="1:4">
      <c r="A665" s="29"/>
      <c r="B665" s="29"/>
      <c r="C665" s="29"/>
      <c r="D665" s="29"/>
    </row>
    <row r="666" spans="1:4">
      <c r="A666" s="29"/>
      <c r="B666" s="29"/>
      <c r="C666" s="29"/>
      <c r="D666" s="29"/>
    </row>
    <row r="667" spans="1:4">
      <c r="A667" s="29"/>
      <c r="B667" s="29"/>
      <c r="C667" s="29"/>
      <c r="D667" s="29"/>
    </row>
    <row r="668" spans="1:4">
      <c r="A668" s="29"/>
      <c r="B668" s="29"/>
      <c r="C668" s="29"/>
      <c r="D668" s="29"/>
    </row>
    <row r="669" spans="1:4">
      <c r="A669" s="29"/>
      <c r="B669" s="29"/>
      <c r="C669" s="29"/>
      <c r="D669" s="29"/>
    </row>
    <row r="670" spans="1:4">
      <c r="A670" s="29"/>
      <c r="B670" s="29"/>
      <c r="C670" s="29"/>
      <c r="D670" s="29"/>
    </row>
    <row r="671" spans="1:4">
      <c r="A671" s="29"/>
      <c r="B671" s="29"/>
      <c r="C671" s="29"/>
      <c r="D671" s="29"/>
    </row>
    <row r="672" spans="1:4">
      <c r="A672" s="29"/>
      <c r="B672" s="29"/>
      <c r="C672" s="29"/>
      <c r="D672" s="29"/>
    </row>
    <row r="673" spans="1:4">
      <c r="A673" s="29"/>
      <c r="B673" s="29"/>
      <c r="C673" s="29"/>
      <c r="D673" s="29"/>
    </row>
    <row r="674" spans="1:4">
      <c r="A674" s="29"/>
      <c r="B674" s="29"/>
      <c r="C674" s="29"/>
      <c r="D674" s="29"/>
    </row>
    <row r="675" spans="1:4">
      <c r="A675" s="29"/>
      <c r="B675" s="29"/>
      <c r="C675" s="29"/>
      <c r="D675" s="29"/>
    </row>
    <row r="676" spans="1:4">
      <c r="A676" s="29"/>
      <c r="B676" s="29"/>
      <c r="C676" s="29"/>
      <c r="D676" s="29"/>
    </row>
    <row r="677" spans="1:4">
      <c r="A677" s="29"/>
      <c r="B677" s="29"/>
      <c r="C677" s="29"/>
      <c r="D677" s="29"/>
    </row>
    <row r="678" spans="1:4">
      <c r="A678" s="29"/>
      <c r="B678" s="29"/>
      <c r="C678" s="29"/>
      <c r="D678" s="29"/>
    </row>
    <row r="679" spans="1:4">
      <c r="A679" s="29"/>
      <c r="B679" s="29"/>
      <c r="C679" s="29"/>
      <c r="D679" s="29"/>
    </row>
    <row r="680" spans="1:4">
      <c r="A680" s="29"/>
      <c r="B680" s="29"/>
      <c r="C680" s="29"/>
      <c r="D680" s="29"/>
    </row>
    <row r="681" spans="1:4">
      <c r="A681" s="29"/>
      <c r="B681" s="29"/>
      <c r="C681" s="29"/>
      <c r="D681" s="29"/>
    </row>
    <row r="682" spans="1:4">
      <c r="A682" s="29"/>
      <c r="B682" s="29"/>
      <c r="C682" s="29"/>
      <c r="D682" s="29"/>
    </row>
    <row r="683" spans="1:4">
      <c r="A683" s="29"/>
      <c r="B683" s="29"/>
      <c r="C683" s="29"/>
      <c r="D683" s="29"/>
    </row>
    <row r="684" spans="1:4">
      <c r="A684" s="29"/>
      <c r="B684" s="29"/>
      <c r="C684" s="29"/>
      <c r="D684" s="29"/>
    </row>
    <row r="685" spans="1:4">
      <c r="A685" s="29"/>
      <c r="B685" s="29"/>
      <c r="C685" s="29"/>
      <c r="D685" s="29"/>
    </row>
    <row r="686" spans="1:4">
      <c r="A686" s="29"/>
      <c r="B686" s="29"/>
      <c r="C686" s="29"/>
      <c r="D686" s="29"/>
    </row>
    <row r="687" spans="1:4">
      <c r="A687" s="29"/>
      <c r="B687" s="29"/>
      <c r="C687" s="29"/>
      <c r="D687" s="29"/>
    </row>
    <row r="688" spans="1:4">
      <c r="A688" s="29"/>
      <c r="B688" s="29"/>
      <c r="C688" s="29"/>
      <c r="D688" s="29"/>
    </row>
    <row r="689" spans="1:4">
      <c r="A689" s="29"/>
      <c r="B689" s="29"/>
      <c r="C689" s="29"/>
      <c r="D689" s="29"/>
    </row>
    <row r="690" spans="1:4">
      <c r="A690" s="29"/>
      <c r="B690" s="29"/>
      <c r="C690" s="29"/>
      <c r="D690" s="29"/>
    </row>
    <row r="691" spans="1:4">
      <c r="A691" s="29"/>
      <c r="B691" s="29"/>
      <c r="C691" s="29"/>
      <c r="D691" s="29"/>
    </row>
    <row r="692" spans="1:4">
      <c r="A692" s="29"/>
      <c r="B692" s="29"/>
      <c r="C692" s="29"/>
      <c r="D692" s="29"/>
    </row>
    <row r="693" spans="1:4">
      <c r="A693" s="29"/>
      <c r="B693" s="29"/>
      <c r="C693" s="29"/>
      <c r="D693" s="29"/>
    </row>
    <row r="694" spans="1:4">
      <c r="A694" s="29"/>
      <c r="B694" s="29"/>
      <c r="C694" s="29"/>
      <c r="D694" s="29"/>
    </row>
    <row r="695" spans="1:4">
      <c r="A695" s="29"/>
      <c r="B695" s="29"/>
      <c r="C695" s="29"/>
      <c r="D695" s="29"/>
    </row>
    <row r="696" spans="1:4">
      <c r="A696" s="29"/>
      <c r="B696" s="29"/>
      <c r="C696" s="29"/>
      <c r="D696" s="29"/>
    </row>
    <row r="697" spans="1:4">
      <c r="A697" s="29"/>
      <c r="B697" s="29"/>
      <c r="C697" s="29"/>
      <c r="D697" s="29"/>
    </row>
    <row r="698" spans="1:4">
      <c r="A698" s="29"/>
      <c r="B698" s="29"/>
      <c r="C698" s="29"/>
      <c r="D698" s="29"/>
    </row>
    <row r="699" spans="1:4">
      <c r="A699" s="29"/>
      <c r="B699" s="29"/>
      <c r="C699" s="29"/>
      <c r="D699" s="29"/>
    </row>
    <row r="700" spans="1:4">
      <c r="A700" s="29"/>
      <c r="B700" s="29"/>
      <c r="C700" s="29"/>
      <c r="D700" s="29"/>
    </row>
    <row r="701" spans="1:4">
      <c r="A701" s="29"/>
      <c r="B701" s="29"/>
      <c r="C701" s="29"/>
      <c r="D701" s="29"/>
    </row>
    <row r="702" spans="1:4">
      <c r="A702" s="29"/>
      <c r="B702" s="29"/>
      <c r="C702" s="29"/>
      <c r="D702" s="29"/>
    </row>
    <row r="703" spans="1:4">
      <c r="A703" s="29"/>
      <c r="B703" s="29"/>
      <c r="C703" s="29"/>
      <c r="D703" s="29"/>
    </row>
    <row r="704" spans="1:4">
      <c r="A704" s="29"/>
      <c r="B704" s="29"/>
      <c r="C704" s="29"/>
      <c r="D704" s="29"/>
    </row>
    <row r="705" spans="1:4">
      <c r="A705" s="29"/>
      <c r="B705" s="29"/>
      <c r="C705" s="29"/>
      <c r="D705" s="29"/>
    </row>
    <row r="706" spans="1:4">
      <c r="A706" s="29"/>
      <c r="B706" s="29"/>
      <c r="C706" s="29"/>
      <c r="D706" s="29"/>
    </row>
    <row r="707" spans="1:4">
      <c r="A707" s="29"/>
      <c r="B707" s="29"/>
      <c r="C707" s="29"/>
      <c r="D707" s="29"/>
    </row>
    <row r="708" spans="1:4">
      <c r="A708" s="29"/>
      <c r="B708" s="29"/>
      <c r="C708" s="29"/>
      <c r="D708" s="29"/>
    </row>
    <row r="709" spans="1:4">
      <c r="A709" s="29"/>
      <c r="B709" s="29"/>
      <c r="C709" s="29"/>
      <c r="D709" s="29"/>
    </row>
    <row r="710" spans="1:4">
      <c r="A710" s="29"/>
      <c r="B710" s="29"/>
      <c r="C710" s="29"/>
      <c r="D710" s="29"/>
    </row>
    <row r="711" spans="1:4">
      <c r="A711" s="29"/>
      <c r="B711" s="29"/>
      <c r="C711" s="29"/>
      <c r="D711" s="29"/>
    </row>
    <row r="712" spans="1:4">
      <c r="A712" s="29"/>
      <c r="B712" s="29"/>
      <c r="C712" s="29"/>
      <c r="D712" s="29"/>
    </row>
    <row r="713" spans="1:4">
      <c r="A713" s="29"/>
      <c r="B713" s="29"/>
      <c r="C713" s="29"/>
      <c r="D713" s="29"/>
    </row>
    <row r="714" spans="1:4">
      <c r="A714" s="29"/>
      <c r="B714" s="29"/>
      <c r="C714" s="29"/>
      <c r="D714" s="29"/>
    </row>
    <row r="715" spans="1:4">
      <c r="A715" s="29"/>
      <c r="B715" s="29"/>
      <c r="C715" s="29"/>
      <c r="D715" s="29"/>
    </row>
    <row r="716" spans="1:4">
      <c r="A716" s="29"/>
      <c r="B716" s="29"/>
      <c r="C716" s="29"/>
      <c r="D716" s="29"/>
    </row>
    <row r="717" spans="1:4">
      <c r="A717" s="29"/>
      <c r="B717" s="29"/>
      <c r="C717" s="29"/>
      <c r="D717" s="29"/>
    </row>
    <row r="718" spans="1:4">
      <c r="A718" s="29"/>
      <c r="B718" s="29"/>
      <c r="C718" s="29"/>
      <c r="D718" s="29"/>
    </row>
    <row r="719" spans="1:4">
      <c r="A719" s="29"/>
      <c r="B719" s="29"/>
      <c r="C719" s="29"/>
      <c r="D719" s="29"/>
    </row>
    <row r="720" spans="1:4">
      <c r="A720" s="29"/>
      <c r="B720" s="29"/>
      <c r="C720" s="29"/>
      <c r="D720" s="29"/>
    </row>
    <row r="721" spans="1:4">
      <c r="A721" s="29"/>
      <c r="B721" s="29"/>
      <c r="C721" s="29"/>
      <c r="D721" s="29"/>
    </row>
    <row r="722" spans="1:4">
      <c r="A722" s="29"/>
      <c r="B722" s="29"/>
      <c r="C722" s="29"/>
      <c r="D722" s="29"/>
    </row>
    <row r="723" spans="1:4">
      <c r="A723" s="29"/>
      <c r="B723" s="29"/>
      <c r="C723" s="29"/>
      <c r="D723" s="29"/>
    </row>
    <row r="724" spans="1:4">
      <c r="A724" s="29"/>
      <c r="B724" s="29"/>
      <c r="C724" s="29"/>
      <c r="D724" s="29"/>
    </row>
    <row r="725" spans="1:4">
      <c r="A725" s="29"/>
      <c r="B725" s="29"/>
      <c r="C725" s="29"/>
      <c r="D725" s="29"/>
    </row>
    <row r="726" spans="1:4">
      <c r="A726" s="29"/>
      <c r="B726" s="29"/>
      <c r="C726" s="29"/>
      <c r="D726" s="29"/>
    </row>
    <row r="727" spans="1:4">
      <c r="A727" s="29"/>
      <c r="B727" s="29"/>
      <c r="C727" s="29"/>
      <c r="D727" s="29"/>
    </row>
    <row r="728" spans="1:4">
      <c r="A728" s="29"/>
      <c r="B728" s="29"/>
      <c r="C728" s="29"/>
      <c r="D728" s="29"/>
    </row>
    <row r="729" spans="1:4">
      <c r="A729" s="29"/>
      <c r="B729" s="29"/>
      <c r="C729" s="29"/>
      <c r="D729" s="29"/>
    </row>
    <row r="730" spans="1:4">
      <c r="A730" s="29"/>
      <c r="B730" s="29"/>
      <c r="C730" s="29"/>
      <c r="D730" s="29"/>
    </row>
    <row r="731" spans="1:4">
      <c r="A731" s="29"/>
      <c r="B731" s="29"/>
      <c r="C731" s="29"/>
      <c r="D731" s="29"/>
    </row>
    <row r="732" spans="1:4">
      <c r="A732" s="29"/>
      <c r="B732" s="29"/>
      <c r="C732" s="29"/>
      <c r="D732" s="29"/>
    </row>
    <row r="733" spans="1:4">
      <c r="A733" s="29"/>
      <c r="B733" s="29"/>
      <c r="C733" s="29"/>
      <c r="D733" s="29"/>
    </row>
    <row r="734" spans="1:4">
      <c r="A734" s="29"/>
      <c r="B734" s="29"/>
      <c r="C734" s="29"/>
      <c r="D734" s="29"/>
    </row>
    <row r="735" spans="1:4">
      <c r="A735" s="29"/>
      <c r="B735" s="29"/>
      <c r="C735" s="29"/>
      <c r="D735" s="29"/>
    </row>
    <row r="736" spans="1:4">
      <c r="A736" s="29"/>
      <c r="B736" s="29"/>
      <c r="C736" s="29"/>
      <c r="D736" s="29"/>
    </row>
    <row r="737" spans="1:4">
      <c r="A737" s="29"/>
      <c r="B737" s="29"/>
      <c r="C737" s="29"/>
      <c r="D737" s="29"/>
    </row>
    <row r="738" spans="1:4">
      <c r="A738" s="29"/>
      <c r="B738" s="29"/>
      <c r="C738" s="29"/>
      <c r="D738" s="29"/>
    </row>
    <row r="739" spans="1:4">
      <c r="A739" s="29"/>
      <c r="B739" s="29"/>
      <c r="C739" s="29"/>
      <c r="D739" s="29"/>
    </row>
    <row r="740" spans="1:4">
      <c r="A740" s="29"/>
      <c r="B740" s="29"/>
      <c r="C740" s="29"/>
      <c r="D740" s="29"/>
    </row>
    <row r="741" spans="1:4">
      <c r="A741" s="29"/>
      <c r="B741" s="29"/>
      <c r="C741" s="29"/>
      <c r="D741" s="29"/>
    </row>
    <row r="742" spans="1:4">
      <c r="A742" s="29"/>
      <c r="B742" s="29"/>
      <c r="C742" s="29"/>
      <c r="D742" s="29"/>
    </row>
    <row r="743" spans="1:4">
      <c r="A743" s="29"/>
      <c r="B743" s="29"/>
      <c r="C743" s="29"/>
      <c r="D743" s="29"/>
    </row>
    <row r="744" spans="1:4">
      <c r="A744" s="29"/>
      <c r="B744" s="29"/>
      <c r="C744" s="29"/>
      <c r="D744" s="29"/>
    </row>
    <row r="745" spans="1:4">
      <c r="A745" s="29"/>
      <c r="B745" s="29"/>
      <c r="C745" s="29"/>
      <c r="D745" s="29"/>
    </row>
    <row r="746" spans="1:4">
      <c r="A746" s="29"/>
      <c r="B746" s="29"/>
      <c r="C746" s="29"/>
      <c r="D746" s="29"/>
    </row>
    <row r="747" spans="1:4">
      <c r="A747" s="29"/>
      <c r="B747" s="29"/>
      <c r="C747" s="29"/>
      <c r="D747" s="29"/>
    </row>
    <row r="748" spans="1:4">
      <c r="A748" s="29"/>
      <c r="B748" s="29"/>
      <c r="C748" s="29"/>
      <c r="D748" s="29"/>
    </row>
    <row r="749" spans="1:4">
      <c r="A749" s="29"/>
      <c r="B749" s="29"/>
      <c r="C749" s="29"/>
      <c r="D749" s="29"/>
    </row>
    <row r="750" spans="1:4">
      <c r="A750" s="29"/>
      <c r="B750" s="29"/>
      <c r="C750" s="29"/>
      <c r="D750" s="29"/>
    </row>
    <row r="751" spans="1:4">
      <c r="A751" s="29"/>
      <c r="B751" s="29"/>
      <c r="C751" s="29"/>
      <c r="D751" s="29"/>
    </row>
    <row r="752" spans="1:4">
      <c r="A752" s="29"/>
      <c r="B752" s="29"/>
      <c r="C752" s="29"/>
      <c r="D752" s="29"/>
    </row>
    <row r="753" spans="1:4">
      <c r="A753" s="29"/>
      <c r="B753" s="29"/>
      <c r="C753" s="29"/>
      <c r="D753" s="29"/>
    </row>
    <row r="754" spans="1:4">
      <c r="A754" s="29"/>
      <c r="B754" s="29"/>
      <c r="C754" s="29"/>
      <c r="D754" s="29"/>
    </row>
    <row r="755" spans="1:4">
      <c r="A755" s="29"/>
      <c r="B755" s="29"/>
      <c r="C755" s="29"/>
      <c r="D755" s="29"/>
    </row>
    <row r="756" spans="1:4">
      <c r="A756" s="29"/>
      <c r="B756" s="29"/>
      <c r="C756" s="29"/>
      <c r="D756" s="29"/>
    </row>
    <row r="757" spans="1:4">
      <c r="A757" s="29"/>
      <c r="B757" s="29"/>
      <c r="C757" s="29"/>
      <c r="D757" s="29"/>
    </row>
    <row r="758" spans="1:4">
      <c r="A758" s="29"/>
      <c r="B758" s="29"/>
      <c r="C758" s="29"/>
      <c r="D758" s="29"/>
    </row>
    <row r="759" spans="1:4">
      <c r="A759" s="29"/>
      <c r="B759" s="29"/>
      <c r="C759" s="29"/>
      <c r="D759" s="29"/>
    </row>
    <row r="760" spans="1:4">
      <c r="A760" s="29"/>
      <c r="B760" s="29"/>
      <c r="C760" s="29"/>
      <c r="D760" s="29"/>
    </row>
    <row r="761" spans="1:4">
      <c r="A761" s="29"/>
      <c r="B761" s="29"/>
      <c r="C761" s="29"/>
      <c r="D761" s="29"/>
    </row>
    <row r="762" spans="1:4">
      <c r="A762" s="29"/>
      <c r="B762" s="29"/>
      <c r="C762" s="29"/>
      <c r="D762" s="29"/>
    </row>
    <row r="763" spans="1:4">
      <c r="A763" s="29"/>
      <c r="B763" s="29"/>
      <c r="C763" s="29"/>
      <c r="D763" s="29"/>
    </row>
    <row r="764" spans="1:4">
      <c r="A764" s="29"/>
      <c r="B764" s="29"/>
      <c r="C764" s="29"/>
      <c r="D764" s="29"/>
    </row>
    <row r="765" spans="1:4">
      <c r="A765" s="29"/>
      <c r="B765" s="29"/>
      <c r="C765" s="29"/>
      <c r="D765" s="29"/>
    </row>
    <row r="766" spans="1:4">
      <c r="A766" s="29"/>
      <c r="B766" s="29"/>
      <c r="C766" s="29"/>
      <c r="D766" s="29"/>
    </row>
    <row r="767" spans="1:4">
      <c r="A767" s="29"/>
      <c r="B767" s="29"/>
      <c r="C767" s="29"/>
      <c r="D767" s="29"/>
    </row>
    <row r="768" spans="1:4">
      <c r="A768" s="29"/>
      <c r="B768" s="29"/>
      <c r="C768" s="29"/>
      <c r="D768" s="29"/>
    </row>
    <row r="769" spans="1:4">
      <c r="A769" s="29"/>
      <c r="B769" s="29"/>
      <c r="C769" s="29"/>
      <c r="D769" s="29"/>
    </row>
    <row r="770" spans="1:4">
      <c r="A770" s="29"/>
      <c r="B770" s="29"/>
      <c r="C770" s="29"/>
      <c r="D770" s="29"/>
    </row>
    <row r="771" spans="1:4">
      <c r="A771" s="29"/>
      <c r="B771" s="29"/>
      <c r="C771" s="29"/>
      <c r="D771" s="29"/>
    </row>
    <row r="772" spans="1:4">
      <c r="A772" s="29"/>
      <c r="B772" s="29"/>
      <c r="C772" s="29"/>
      <c r="D772" s="29"/>
    </row>
    <row r="773" spans="1:4">
      <c r="A773" s="29"/>
      <c r="B773" s="29"/>
      <c r="C773" s="29"/>
      <c r="D773" s="29"/>
    </row>
    <row r="774" spans="1:4">
      <c r="A774" s="29"/>
      <c r="B774" s="29"/>
      <c r="C774" s="29"/>
      <c r="D774" s="29"/>
    </row>
    <row r="775" spans="1:4">
      <c r="A775" s="29"/>
      <c r="B775" s="29"/>
      <c r="C775" s="29"/>
      <c r="D775" s="29"/>
    </row>
    <row r="776" spans="1:4">
      <c r="A776" s="29"/>
      <c r="B776" s="29"/>
      <c r="C776" s="29"/>
      <c r="D776" s="29"/>
    </row>
    <row r="777" spans="1:4">
      <c r="A777" s="29"/>
      <c r="B777" s="29"/>
      <c r="C777" s="29"/>
      <c r="D777" s="29"/>
    </row>
    <row r="778" spans="1:4">
      <c r="A778" s="29"/>
      <c r="B778" s="29"/>
      <c r="C778" s="29"/>
      <c r="D778" s="29"/>
    </row>
    <row r="779" spans="1:4">
      <c r="A779" s="29"/>
      <c r="B779" s="29"/>
      <c r="C779" s="29"/>
      <c r="D779" s="29"/>
    </row>
    <row r="780" spans="1:4">
      <c r="A780" s="29"/>
      <c r="B780" s="29"/>
      <c r="C780" s="29"/>
      <c r="D780" s="29"/>
    </row>
    <row r="781" spans="1:4">
      <c r="A781" s="29"/>
      <c r="B781" s="29"/>
      <c r="C781" s="29"/>
      <c r="D781" s="29"/>
    </row>
    <row r="782" spans="1:4">
      <c r="A782" s="29"/>
      <c r="B782" s="29"/>
      <c r="C782" s="29"/>
      <c r="D782" s="29"/>
    </row>
    <row r="783" spans="1:4">
      <c r="A783" s="29"/>
      <c r="B783" s="29"/>
      <c r="C783" s="29"/>
      <c r="D783" s="29"/>
    </row>
    <row r="784" spans="1:4">
      <c r="A784" s="29"/>
      <c r="B784" s="29"/>
      <c r="C784" s="29"/>
      <c r="D784" s="29"/>
    </row>
    <row r="785" spans="1:4">
      <c r="A785" s="29"/>
      <c r="B785" s="29"/>
      <c r="C785" s="29"/>
      <c r="D785" s="29"/>
    </row>
    <row r="786" spans="1:4">
      <c r="A786" s="29"/>
      <c r="B786" s="29"/>
      <c r="C786" s="29"/>
      <c r="D786" s="29"/>
    </row>
    <row r="787" spans="1:4">
      <c r="A787" s="29"/>
      <c r="B787" s="29"/>
      <c r="C787" s="29"/>
      <c r="D787" s="29"/>
    </row>
    <row r="788" spans="1:4">
      <c r="A788" s="29"/>
      <c r="B788" s="29"/>
      <c r="C788" s="29"/>
      <c r="D788" s="29"/>
    </row>
    <row r="789" spans="1:4">
      <c r="A789" s="29"/>
      <c r="B789" s="29"/>
      <c r="C789" s="29"/>
      <c r="D789" s="29"/>
    </row>
    <row r="790" spans="1:4">
      <c r="A790" s="29"/>
      <c r="B790" s="29"/>
      <c r="C790" s="29"/>
      <c r="D790" s="29"/>
    </row>
    <row r="791" spans="1:4">
      <c r="A791" s="29"/>
      <c r="B791" s="29"/>
      <c r="C791" s="29"/>
      <c r="D791" s="29"/>
    </row>
    <row r="792" spans="1:4">
      <c r="A792" s="29"/>
      <c r="B792" s="29"/>
      <c r="C792" s="29"/>
      <c r="D792" s="29"/>
    </row>
    <row r="793" spans="1:4">
      <c r="A793" s="29"/>
      <c r="B793" s="29"/>
      <c r="C793" s="29"/>
      <c r="D793" s="29"/>
    </row>
    <row r="794" spans="1:4">
      <c r="A794" s="29"/>
      <c r="B794" s="29"/>
      <c r="C794" s="29"/>
      <c r="D794" s="29"/>
    </row>
    <row r="795" spans="1:4">
      <c r="A795" s="29"/>
      <c r="B795" s="29"/>
      <c r="C795" s="29"/>
      <c r="D795" s="29"/>
    </row>
    <row r="796" spans="1:4">
      <c r="A796" s="29"/>
      <c r="B796" s="29"/>
      <c r="C796" s="29"/>
      <c r="D796" s="29"/>
    </row>
    <row r="797" spans="1:4">
      <c r="A797" s="29"/>
      <c r="B797" s="29"/>
      <c r="C797" s="29"/>
      <c r="D797" s="29"/>
    </row>
    <row r="798" spans="1:4">
      <c r="A798" s="29"/>
      <c r="B798" s="29"/>
      <c r="C798" s="29"/>
      <c r="D798" s="29"/>
    </row>
    <row r="799" spans="1:4">
      <c r="A799" s="29"/>
      <c r="B799" s="29"/>
      <c r="C799" s="29"/>
      <c r="D799" s="29"/>
    </row>
    <row r="800" spans="1:4">
      <c r="A800" s="29"/>
      <c r="B800" s="29"/>
      <c r="C800" s="29"/>
      <c r="D800" s="29"/>
    </row>
    <row r="801" spans="1:4">
      <c r="A801" s="29"/>
      <c r="B801" s="29"/>
      <c r="C801" s="29"/>
      <c r="D801" s="29"/>
    </row>
    <row r="802" spans="1:4">
      <c r="A802" s="29"/>
      <c r="B802" s="29"/>
      <c r="C802" s="29"/>
      <c r="D802" s="29"/>
    </row>
    <row r="803" spans="1:4">
      <c r="A803" s="29"/>
      <c r="B803" s="29"/>
      <c r="C803" s="29"/>
      <c r="D803" s="29"/>
    </row>
    <row r="804" spans="1:4">
      <c r="A804" s="29"/>
      <c r="B804" s="29"/>
      <c r="C804" s="29"/>
      <c r="D804" s="29"/>
    </row>
    <row r="805" spans="1:4">
      <c r="A805" s="29"/>
      <c r="B805" s="29"/>
      <c r="C805" s="29"/>
      <c r="D805" s="29"/>
    </row>
    <row r="806" spans="1:4">
      <c r="A806" s="29"/>
      <c r="B806" s="29"/>
      <c r="C806" s="29"/>
      <c r="D806" s="29"/>
    </row>
    <row r="807" spans="1:4">
      <c r="A807" s="29"/>
      <c r="B807" s="29"/>
      <c r="C807" s="29"/>
      <c r="D807" s="29"/>
    </row>
    <row r="808" spans="1:4">
      <c r="A808" s="29"/>
      <c r="B808" s="29"/>
      <c r="C808" s="29"/>
      <c r="D808" s="29"/>
    </row>
    <row r="809" spans="1:4">
      <c r="A809" s="29"/>
      <c r="B809" s="29"/>
      <c r="C809" s="29"/>
      <c r="D809" s="29"/>
    </row>
    <row r="810" spans="1:4">
      <c r="A810" s="29"/>
      <c r="B810" s="29"/>
      <c r="C810" s="29"/>
      <c r="D810" s="29"/>
    </row>
    <row r="811" spans="1:4">
      <c r="A811" s="29"/>
      <c r="B811" s="29"/>
      <c r="C811" s="29"/>
      <c r="D811" s="29"/>
    </row>
    <row r="812" spans="1:4">
      <c r="A812" s="29"/>
      <c r="B812" s="29"/>
      <c r="C812" s="29"/>
      <c r="D812" s="29"/>
    </row>
    <row r="813" spans="1:4">
      <c r="A813" s="29"/>
      <c r="B813" s="29"/>
      <c r="C813" s="29"/>
      <c r="D813" s="29"/>
    </row>
    <row r="814" spans="1:4">
      <c r="A814" s="29"/>
      <c r="B814" s="29"/>
      <c r="C814" s="29"/>
      <c r="D814" s="29"/>
    </row>
    <row r="815" spans="1:4">
      <c r="A815" s="29"/>
      <c r="B815" s="29"/>
      <c r="C815" s="29"/>
      <c r="D815" s="29"/>
    </row>
    <row r="816" spans="1:4">
      <c r="A816" s="29"/>
      <c r="B816" s="29"/>
      <c r="C816" s="29"/>
      <c r="D816" s="29"/>
    </row>
    <row r="817" spans="1:4">
      <c r="A817" s="29"/>
      <c r="B817" s="29"/>
      <c r="C817" s="29"/>
      <c r="D817" s="29"/>
    </row>
    <row r="818" spans="1:4">
      <c r="A818" s="29"/>
      <c r="B818" s="29"/>
      <c r="C818" s="29"/>
      <c r="D818" s="29"/>
    </row>
    <row r="819" spans="1:4">
      <c r="A819" s="29"/>
      <c r="B819" s="29"/>
      <c r="C819" s="29"/>
      <c r="D819" s="29"/>
    </row>
    <row r="820" spans="1:4">
      <c r="A820" s="29"/>
      <c r="B820" s="29"/>
      <c r="C820" s="29"/>
      <c r="D820" s="29"/>
    </row>
    <row r="821" spans="1:4">
      <c r="A821" s="29"/>
      <c r="B821" s="29"/>
      <c r="C821" s="29"/>
      <c r="D821" s="29"/>
    </row>
    <row r="822" spans="1:4">
      <c r="A822" s="29"/>
      <c r="B822" s="29"/>
      <c r="C822" s="29"/>
      <c r="D822" s="29"/>
    </row>
    <row r="823" spans="1:4">
      <c r="A823" s="29"/>
      <c r="B823" s="29"/>
      <c r="C823" s="29"/>
      <c r="D823" s="29"/>
    </row>
    <row r="824" spans="1:4">
      <c r="A824" s="29"/>
      <c r="B824" s="29"/>
      <c r="C824" s="29"/>
      <c r="D824" s="29"/>
    </row>
    <row r="825" spans="1:4">
      <c r="A825" s="29"/>
      <c r="B825" s="29"/>
      <c r="C825" s="29"/>
      <c r="D825" s="29"/>
    </row>
    <row r="826" spans="1:4">
      <c r="A826" s="29"/>
      <c r="B826" s="29"/>
      <c r="C826" s="29"/>
      <c r="D826" s="29"/>
    </row>
    <row r="827" spans="1:4">
      <c r="A827" s="29"/>
      <c r="B827" s="29"/>
      <c r="C827" s="29"/>
      <c r="D827" s="29"/>
    </row>
    <row r="828" spans="1:4">
      <c r="A828" s="29"/>
      <c r="B828" s="29"/>
      <c r="C828" s="29"/>
      <c r="D828" s="29"/>
    </row>
    <row r="829" spans="1:4">
      <c r="A829" s="29"/>
      <c r="B829" s="29"/>
      <c r="C829" s="29"/>
      <c r="D829" s="29"/>
    </row>
    <row r="830" spans="1:4">
      <c r="A830" s="29"/>
      <c r="B830" s="29"/>
      <c r="C830" s="29"/>
      <c r="D830" s="29"/>
    </row>
    <row r="831" spans="1:4">
      <c r="A831" s="29"/>
      <c r="B831" s="29"/>
      <c r="C831" s="29"/>
      <c r="D831" s="29"/>
    </row>
    <row r="832" spans="1:4">
      <c r="A832" s="29"/>
      <c r="B832" s="29"/>
      <c r="C832" s="29"/>
      <c r="D832" s="29"/>
    </row>
    <row r="833" spans="1:4">
      <c r="A833" s="29"/>
      <c r="B833" s="29"/>
      <c r="C833" s="29"/>
      <c r="D833" s="29"/>
    </row>
    <row r="834" spans="1:4">
      <c r="A834" s="29"/>
      <c r="B834" s="29"/>
      <c r="C834" s="29"/>
      <c r="D834" s="29"/>
    </row>
    <row r="835" spans="1:4">
      <c r="A835" s="29"/>
      <c r="B835" s="29"/>
      <c r="C835" s="29"/>
      <c r="D835" s="29"/>
    </row>
    <row r="836" spans="1:4">
      <c r="A836" s="29"/>
      <c r="B836" s="29"/>
      <c r="C836" s="29"/>
      <c r="D836" s="29"/>
    </row>
    <row r="837" spans="1:4">
      <c r="A837" s="29"/>
      <c r="B837" s="29"/>
      <c r="C837" s="29"/>
      <c r="D837" s="29"/>
    </row>
    <row r="838" spans="1:4">
      <c r="A838" s="29"/>
      <c r="B838" s="29"/>
      <c r="C838" s="29"/>
      <c r="D838" s="29"/>
    </row>
    <row r="839" spans="1:4">
      <c r="A839" s="29"/>
      <c r="B839" s="29"/>
      <c r="C839" s="29"/>
      <c r="D839" s="29"/>
    </row>
    <row r="840" spans="1:4">
      <c r="A840" s="29"/>
      <c r="B840" s="29"/>
      <c r="C840" s="29"/>
      <c r="D840" s="29"/>
    </row>
    <row r="841" spans="1:4">
      <c r="A841" s="29"/>
      <c r="B841" s="29"/>
      <c r="C841" s="29"/>
      <c r="D841" s="29"/>
    </row>
    <row r="842" spans="1:4">
      <c r="A842" s="29"/>
      <c r="B842" s="29"/>
      <c r="C842" s="29"/>
      <c r="D842" s="29"/>
    </row>
    <row r="843" spans="1:4">
      <c r="A843" s="29"/>
      <c r="B843" s="29"/>
      <c r="C843" s="29"/>
      <c r="D843" s="29"/>
    </row>
    <row r="844" spans="1:4">
      <c r="A844" s="29"/>
      <c r="B844" s="29"/>
      <c r="C844" s="29"/>
      <c r="D844" s="29"/>
    </row>
    <row r="845" spans="1:4">
      <c r="A845" s="29"/>
      <c r="B845" s="29"/>
      <c r="C845" s="29"/>
      <c r="D845" s="29"/>
    </row>
    <row r="846" spans="1:4">
      <c r="A846" s="29"/>
      <c r="B846" s="29"/>
      <c r="C846" s="29"/>
      <c r="D846" s="29"/>
    </row>
    <row r="847" spans="1:4">
      <c r="A847" s="29"/>
      <c r="B847" s="29"/>
      <c r="C847" s="29"/>
      <c r="D847" s="29"/>
    </row>
    <row r="848" spans="1:4">
      <c r="A848" s="29"/>
      <c r="B848" s="29"/>
      <c r="C848" s="29"/>
      <c r="D848" s="29"/>
    </row>
    <row r="849" spans="1:4">
      <c r="A849" s="29"/>
      <c r="B849" s="29"/>
      <c r="C849" s="29"/>
      <c r="D849" s="29"/>
    </row>
    <row r="850" spans="1:4">
      <c r="A850" s="29"/>
      <c r="B850" s="29"/>
      <c r="C850" s="29"/>
      <c r="D850" s="29"/>
    </row>
    <row r="851" spans="1:4">
      <c r="A851" s="29"/>
      <c r="B851" s="29"/>
      <c r="C851" s="29"/>
      <c r="D851" s="29"/>
    </row>
    <row r="852" spans="1:4">
      <c r="A852" s="29"/>
      <c r="B852" s="29"/>
      <c r="C852" s="29"/>
      <c r="D852" s="29"/>
    </row>
    <row r="853" spans="1:4">
      <c r="A853" s="29"/>
      <c r="B853" s="29"/>
      <c r="C853" s="29"/>
      <c r="D853" s="29"/>
    </row>
    <row r="854" spans="1:4">
      <c r="A854" s="29"/>
      <c r="B854" s="29"/>
      <c r="C854" s="29"/>
      <c r="D854" s="29"/>
    </row>
    <row r="855" spans="1:4">
      <c r="A855" s="29"/>
      <c r="B855" s="29"/>
      <c r="C855" s="29"/>
      <c r="D855" s="29"/>
    </row>
    <row r="856" spans="1:4">
      <c r="A856" s="29"/>
      <c r="B856" s="29"/>
      <c r="C856" s="29"/>
      <c r="D856" s="29"/>
    </row>
    <row r="857" spans="1:4">
      <c r="A857" s="29"/>
      <c r="B857" s="29"/>
      <c r="C857" s="29"/>
      <c r="D857" s="29"/>
    </row>
    <row r="858" spans="1:4">
      <c r="A858" s="29"/>
      <c r="B858" s="29"/>
      <c r="C858" s="29"/>
      <c r="D858" s="29"/>
    </row>
    <row r="859" spans="1:4">
      <c r="A859" s="29"/>
      <c r="B859" s="29"/>
      <c r="C859" s="29"/>
      <c r="D859" s="29"/>
    </row>
    <row r="860" spans="1:4">
      <c r="A860" s="29"/>
      <c r="B860" s="29"/>
      <c r="C860" s="29"/>
      <c r="D860" s="29"/>
    </row>
    <row r="861" spans="1:4">
      <c r="A861" s="29"/>
      <c r="B861" s="29"/>
      <c r="C861" s="29"/>
      <c r="D861" s="29"/>
    </row>
    <row r="862" spans="1:4">
      <c r="A862" s="29"/>
      <c r="B862" s="29"/>
      <c r="C862" s="29"/>
      <c r="D862" s="29"/>
    </row>
    <row r="863" spans="1:4">
      <c r="A863" s="29"/>
      <c r="B863" s="29"/>
      <c r="C863" s="29"/>
      <c r="D863" s="29"/>
    </row>
    <row r="864" spans="1:4">
      <c r="A864" s="29"/>
      <c r="B864" s="29"/>
      <c r="C864" s="29"/>
      <c r="D864" s="29"/>
    </row>
    <row r="865" spans="1:4">
      <c r="A865" s="29"/>
      <c r="B865" s="29"/>
      <c r="C865" s="29"/>
      <c r="D865" s="29"/>
    </row>
    <row r="866" spans="1:4">
      <c r="A866" s="29"/>
      <c r="B866" s="29"/>
      <c r="C866" s="29"/>
      <c r="D866" s="29"/>
    </row>
    <row r="867" spans="1:4">
      <c r="A867" s="29"/>
      <c r="B867" s="29"/>
      <c r="C867" s="29"/>
      <c r="D867" s="29"/>
    </row>
    <row r="868" spans="1:4">
      <c r="A868" s="29"/>
      <c r="B868" s="29"/>
      <c r="C868" s="29"/>
      <c r="D868" s="29"/>
    </row>
    <row r="869" spans="1:4">
      <c r="A869" s="29"/>
      <c r="B869" s="29"/>
      <c r="C869" s="29"/>
      <c r="D869" s="29"/>
    </row>
    <row r="870" spans="1:4">
      <c r="A870" s="29"/>
      <c r="B870" s="29"/>
      <c r="C870" s="29"/>
      <c r="D870" s="29"/>
    </row>
    <row r="871" spans="1:4">
      <c r="A871" s="29"/>
      <c r="B871" s="29"/>
      <c r="C871" s="29"/>
      <c r="D871" s="29"/>
    </row>
    <row r="872" spans="1:4">
      <c r="A872" s="29"/>
      <c r="B872" s="29"/>
      <c r="C872" s="29"/>
      <c r="D872" s="29"/>
    </row>
    <row r="873" spans="1:4">
      <c r="A873" s="29"/>
      <c r="B873" s="29"/>
      <c r="C873" s="29"/>
      <c r="D873" s="29"/>
    </row>
    <row r="874" spans="1:4">
      <c r="A874" s="29"/>
      <c r="B874" s="29"/>
      <c r="C874" s="29"/>
      <c r="D874" s="29"/>
    </row>
    <row r="875" spans="1:4">
      <c r="A875" s="29"/>
      <c r="B875" s="29"/>
      <c r="C875" s="29"/>
      <c r="D875" s="29"/>
    </row>
    <row r="876" spans="1:4">
      <c r="A876" s="29"/>
      <c r="B876" s="29"/>
      <c r="C876" s="29"/>
      <c r="D876" s="29"/>
    </row>
    <row r="877" spans="1:4">
      <c r="A877" s="29"/>
      <c r="B877" s="29"/>
      <c r="C877" s="29"/>
      <c r="D877" s="29"/>
    </row>
    <row r="878" spans="1:4">
      <c r="A878" s="29"/>
      <c r="B878" s="29"/>
      <c r="C878" s="29"/>
      <c r="D878" s="29"/>
    </row>
    <row r="879" spans="1:4">
      <c r="A879" s="29"/>
      <c r="B879" s="29"/>
      <c r="C879" s="29"/>
      <c r="D879" s="29"/>
    </row>
    <row r="880" spans="1:4">
      <c r="A880" s="29"/>
      <c r="B880" s="29"/>
      <c r="C880" s="29"/>
      <c r="D880" s="29"/>
    </row>
    <row r="881" spans="1:4">
      <c r="A881" s="29"/>
      <c r="B881" s="29"/>
      <c r="C881" s="29"/>
      <c r="D881" s="29"/>
    </row>
    <row r="882" spans="1:4">
      <c r="A882" s="29"/>
      <c r="B882" s="29"/>
      <c r="C882" s="29"/>
      <c r="D882" s="29"/>
    </row>
    <row r="883" spans="1:4">
      <c r="A883" s="29"/>
      <c r="B883" s="29"/>
      <c r="C883" s="29"/>
      <c r="D883" s="29"/>
    </row>
    <row r="884" spans="1:4">
      <c r="A884" s="29"/>
      <c r="B884" s="29"/>
      <c r="C884" s="29"/>
      <c r="D884" s="29"/>
    </row>
    <row r="885" spans="1:4">
      <c r="A885" s="29"/>
      <c r="B885" s="29"/>
      <c r="C885" s="29"/>
      <c r="D885" s="29"/>
    </row>
    <row r="886" spans="1:4">
      <c r="A886" s="29"/>
      <c r="B886" s="29"/>
      <c r="C886" s="29"/>
      <c r="D886" s="29"/>
    </row>
    <row r="887" spans="1:4">
      <c r="A887" s="29"/>
      <c r="B887" s="29"/>
      <c r="C887" s="29"/>
      <c r="D887" s="29"/>
    </row>
  </sheetData>
  <sortState ref="B24:C145">
    <sortCondition ref="B24"/>
  </sortState>
  <mergeCells count="18">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4:L4"/>
    <mergeCell ref="C5:L5"/>
    <mergeCell ref="C6:L6"/>
  </mergeCells>
  <pageMargins left="0.7" right="0.7" top="0.78740157499999996" bottom="0.78740157499999996" header="0.3" footer="0.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24" activePane="bottomRight" state="frozen"/>
      <selection activeCell="J31" sqref="J31"/>
      <selection pane="topRight" activeCell="J31" sqref="J31"/>
      <selection pane="bottomLeft" activeCell="J31" sqref="J31"/>
      <selection pane="bottomRight" activeCell="B140" sqref="B140"/>
    </sheetView>
  </sheetViews>
  <sheetFormatPr baseColWidth="10" defaultColWidth="11.5" defaultRowHeight="14" outlineLevelRow="1" x14ac:dyDescent="0"/>
  <cols>
    <col min="2" max="2" width="19.5" customWidth="1"/>
    <col min="3" max="3" width="6.1640625" customWidth="1"/>
    <col min="13" max="13" width="13.83203125" customWidth="1"/>
  </cols>
  <sheetData>
    <row r="1" spans="2:19" ht="7.25" customHeight="1"/>
    <row r="2" spans="2:19" ht="34.25" customHeight="1">
      <c r="B2" s="16" t="s">
        <v>16</v>
      </c>
      <c r="C2" s="170" t="s">
        <v>1914</v>
      </c>
      <c r="D2" s="170"/>
      <c r="E2" s="170"/>
      <c r="F2" s="170"/>
      <c r="G2" s="170"/>
      <c r="H2" s="170"/>
      <c r="I2" s="170"/>
      <c r="J2" s="170"/>
      <c r="K2" s="170"/>
      <c r="L2" s="170"/>
      <c r="N2" s="78" t="s">
        <v>2018</v>
      </c>
    </row>
    <row r="3" spans="2:19">
      <c r="B3" s="16" t="s">
        <v>17</v>
      </c>
      <c r="C3" s="171" t="s">
        <v>1917</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10</v>
      </c>
      <c r="O5" s="84">
        <v>47.619047619047613</v>
      </c>
      <c r="P5" s="91">
        <v>2</v>
      </c>
      <c r="Q5" s="84">
        <v>9.5238095238095237</v>
      </c>
      <c r="R5" s="91">
        <v>9</v>
      </c>
      <c r="S5" s="84">
        <v>42.857142857142854</v>
      </c>
    </row>
    <row r="6" spans="2:19" ht="84" customHeight="1">
      <c r="B6" s="16" t="s">
        <v>18</v>
      </c>
      <c r="C6" s="172" t="s">
        <v>1953</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44330</v>
      </c>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16.524720716734876</v>
      </c>
    </row>
    <row r="24" spans="1:80">
      <c r="A24">
        <v>2</v>
      </c>
      <c r="B24" s="20" t="s">
        <v>71</v>
      </c>
      <c r="J24" s="43">
        <v>13.733510831417162</v>
      </c>
    </row>
    <row r="25" spans="1:80">
      <c r="A25">
        <v>3</v>
      </c>
      <c r="B25" s="20" t="s">
        <v>142</v>
      </c>
      <c r="J25" s="43">
        <v>14.567963850977501</v>
      </c>
    </row>
    <row r="26" spans="1:80">
      <c r="A26">
        <v>4</v>
      </c>
      <c r="B26" s="20" t="s">
        <v>119</v>
      </c>
      <c r="J26" s="43">
        <v>23.609068097257076</v>
      </c>
    </row>
    <row r="27" spans="1:80">
      <c r="A27">
        <v>5</v>
      </c>
      <c r="B27" s="20" t="s">
        <v>88</v>
      </c>
      <c r="J27" s="43">
        <v>33.350003572194041</v>
      </c>
    </row>
    <row r="28" spans="1:80">
      <c r="A28">
        <v>6</v>
      </c>
      <c r="B28" s="20" t="s">
        <v>112</v>
      </c>
      <c r="J28" s="43">
        <v>23.439112487100104</v>
      </c>
    </row>
    <row r="29" spans="1:80">
      <c r="A29">
        <v>7</v>
      </c>
      <c r="B29" s="20" t="s">
        <v>89</v>
      </c>
      <c r="J29" s="43">
        <v>14.558195463780734</v>
      </c>
    </row>
    <row r="30" spans="1:80">
      <c r="A30">
        <v>8</v>
      </c>
      <c r="B30" s="20" t="s">
        <v>102</v>
      </c>
      <c r="J30" s="43">
        <v>17.369713506139153</v>
      </c>
    </row>
    <row r="31" spans="1:80">
      <c r="A31">
        <v>9</v>
      </c>
      <c r="B31" s="20" t="s">
        <v>32</v>
      </c>
      <c r="J31" s="43">
        <v>26.960346271991064</v>
      </c>
    </row>
    <row r="32" spans="1:80">
      <c r="A32">
        <v>10</v>
      </c>
      <c r="B32" s="20" t="s">
        <v>33</v>
      </c>
      <c r="J32" s="43">
        <v>30.529847845212682</v>
      </c>
    </row>
    <row r="33" spans="1:10">
      <c r="A33">
        <v>11</v>
      </c>
      <c r="B33" s="20" t="s">
        <v>103</v>
      </c>
      <c r="J33" s="43">
        <v>78.657093686135312</v>
      </c>
    </row>
    <row r="34" spans="1:10">
      <c r="A34">
        <v>12</v>
      </c>
      <c r="B34" s="20" t="s">
        <v>109</v>
      </c>
      <c r="J34" s="43">
        <v>93.041684759009996</v>
      </c>
    </row>
    <row r="35" spans="1:10">
      <c r="A35">
        <v>13</v>
      </c>
      <c r="B35" s="20" t="s">
        <v>72</v>
      </c>
      <c r="J35" s="43">
        <v>63.235708818434524</v>
      </c>
    </row>
    <row r="36" spans="1:10">
      <c r="A36">
        <v>14</v>
      </c>
      <c r="B36" s="20" t="s">
        <v>140</v>
      </c>
      <c r="J36" s="43">
        <v>88.483461785484906</v>
      </c>
    </row>
    <row r="37" spans="1:10">
      <c r="A37">
        <v>15</v>
      </c>
      <c r="B37" s="20" t="s">
        <v>113</v>
      </c>
      <c r="J37" s="43">
        <v>94.59793730131959</v>
      </c>
    </row>
    <row r="38" spans="1:10">
      <c r="A38">
        <v>16</v>
      </c>
      <c r="B38" s="20" t="s">
        <v>110</v>
      </c>
      <c r="J38" s="43">
        <v>39.903885761362076</v>
      </c>
    </row>
    <row r="39" spans="1:10">
      <c r="A39">
        <v>17</v>
      </c>
      <c r="B39" s="20" t="s">
        <v>129</v>
      </c>
      <c r="J39" s="43">
        <v>97.264623630855269</v>
      </c>
    </row>
    <row r="40" spans="1:10">
      <c r="A40">
        <v>18</v>
      </c>
      <c r="B40" s="20" t="s">
        <v>90</v>
      </c>
      <c r="J40" s="43">
        <v>54.203526508996816</v>
      </c>
    </row>
    <row r="41" spans="1:10">
      <c r="A41">
        <v>19</v>
      </c>
      <c r="B41" s="20" t="s">
        <v>120</v>
      </c>
      <c r="J41" s="43">
        <v>88.616163399846954</v>
      </c>
    </row>
    <row r="42" spans="1:10">
      <c r="A42">
        <v>20</v>
      </c>
      <c r="B42" s="20" t="s">
        <v>104</v>
      </c>
      <c r="J42" s="43">
        <v>38.408480696231827</v>
      </c>
    </row>
    <row r="43" spans="1:10">
      <c r="A43">
        <v>21</v>
      </c>
      <c r="B43" s="20" t="s">
        <v>34</v>
      </c>
      <c r="J43" s="43">
        <v>96.424583500826301</v>
      </c>
    </row>
    <row r="44" spans="1:10">
      <c r="A44">
        <v>22</v>
      </c>
      <c r="B44" s="20" t="s">
        <v>148</v>
      </c>
      <c r="J44" s="43">
        <v>96.684041255406456</v>
      </c>
    </row>
    <row r="45" spans="1:10">
      <c r="A45">
        <v>23</v>
      </c>
      <c r="B45" s="20" t="s">
        <v>35</v>
      </c>
      <c r="J45" s="43">
        <v>98.36091103757056</v>
      </c>
    </row>
    <row r="46" spans="1:10">
      <c r="A46">
        <v>24</v>
      </c>
      <c r="B46" s="20" t="s">
        <v>73</v>
      </c>
      <c r="J46" s="43">
        <v>56.159582516327255</v>
      </c>
    </row>
    <row r="47" spans="1:10">
      <c r="A47">
        <v>25</v>
      </c>
      <c r="B47" s="20" t="s">
        <v>91</v>
      </c>
      <c r="J47" s="43">
        <v>69.573058022631983</v>
      </c>
    </row>
    <row r="48" spans="1:10">
      <c r="A48">
        <v>26</v>
      </c>
      <c r="B48" s="20" t="s">
        <v>130</v>
      </c>
      <c r="J48" s="43">
        <v>98.408524771657895</v>
      </c>
    </row>
    <row r="49" spans="1:10">
      <c r="A49">
        <v>27</v>
      </c>
      <c r="B49" s="20" t="s">
        <v>149</v>
      </c>
      <c r="J49" s="43">
        <v>66.950274912710199</v>
      </c>
    </row>
    <row r="50" spans="1:10">
      <c r="A50">
        <v>28</v>
      </c>
      <c r="B50" s="20" t="s">
        <v>121</v>
      </c>
      <c r="J50" s="43">
        <v>70.241649747203311</v>
      </c>
    </row>
    <row r="51" spans="1:10">
      <c r="A51">
        <v>29</v>
      </c>
      <c r="B51" s="20" t="s">
        <v>114</v>
      </c>
      <c r="J51" s="43">
        <v>58.595728688377257</v>
      </c>
    </row>
    <row r="52" spans="1:10">
      <c r="A52">
        <v>30</v>
      </c>
      <c r="B52" s="20" t="s">
        <v>105</v>
      </c>
      <c r="J52" s="43">
        <v>32.685871213204791</v>
      </c>
    </row>
    <row r="53" spans="1:10">
      <c r="A53">
        <v>31</v>
      </c>
      <c r="B53" s="20" t="s">
        <v>122</v>
      </c>
      <c r="J53" s="43">
        <v>88.402383654937566</v>
      </c>
    </row>
    <row r="54" spans="1:10">
      <c r="A54">
        <v>32</v>
      </c>
      <c r="B54" s="20" t="s">
        <v>36</v>
      </c>
      <c r="J54" s="43">
        <v>37.742825706607022</v>
      </c>
    </row>
    <row r="55" spans="1:10">
      <c r="A55">
        <v>33</v>
      </c>
      <c r="B55" s="20" t="s">
        <v>37</v>
      </c>
      <c r="J55" s="43">
        <v>68.070718267290815</v>
      </c>
    </row>
    <row r="56" spans="1:10">
      <c r="A56">
        <v>34</v>
      </c>
      <c r="B56" s="20" t="s">
        <v>92</v>
      </c>
      <c r="J56" s="43">
        <v>95.330045316395797</v>
      </c>
    </row>
    <row r="57" spans="1:10">
      <c r="A57">
        <v>35</v>
      </c>
      <c r="B57" s="20" t="s">
        <v>38</v>
      </c>
      <c r="J57" s="43">
        <v>93.105433679444133</v>
      </c>
    </row>
    <row r="58" spans="1:10">
      <c r="A58">
        <v>36</v>
      </c>
      <c r="B58" s="20" t="s">
        <v>93</v>
      </c>
      <c r="J58" s="43">
        <v>87.11315351839643</v>
      </c>
    </row>
    <row r="59" spans="1:10">
      <c r="A59">
        <v>37</v>
      </c>
      <c r="B59" s="20" t="s">
        <v>1068</v>
      </c>
      <c r="J59" s="43">
        <v>98.617095996507146</v>
      </c>
    </row>
    <row r="60" spans="1:10">
      <c r="A60">
        <v>38</v>
      </c>
      <c r="B60" s="20" t="s">
        <v>94</v>
      </c>
      <c r="J60" s="43">
        <v>17.812350078815708</v>
      </c>
    </row>
    <row r="61" spans="1:10">
      <c r="A61">
        <v>39</v>
      </c>
      <c r="B61" s="20" t="s">
        <v>40</v>
      </c>
      <c r="J61" s="43">
        <v>99.00882972351566</v>
      </c>
    </row>
    <row r="62" spans="1:10">
      <c r="A62">
        <v>40</v>
      </c>
      <c r="B62" s="20" t="s">
        <v>41</v>
      </c>
      <c r="J62" s="43">
        <v>97.299538911381006</v>
      </c>
    </row>
    <row r="63" spans="1:10">
      <c r="A63">
        <v>41</v>
      </c>
      <c r="B63" s="20" t="s">
        <v>85</v>
      </c>
      <c r="J63" s="43">
        <v>21.813725490196077</v>
      </c>
    </row>
    <row r="64" spans="1:10">
      <c r="A64">
        <v>42</v>
      </c>
      <c r="B64" s="20" t="s">
        <v>144</v>
      </c>
      <c r="J64" s="43">
        <v>84.872680189900734</v>
      </c>
    </row>
    <row r="65" spans="1:10">
      <c r="A65">
        <v>43</v>
      </c>
      <c r="B65" s="20" t="s">
        <v>145</v>
      </c>
      <c r="J65" s="43">
        <v>80.517086543460792</v>
      </c>
    </row>
    <row r="66" spans="1:10">
      <c r="A66">
        <v>44</v>
      </c>
      <c r="B66" s="20" t="s">
        <v>42</v>
      </c>
      <c r="J66" s="43">
        <v>79.696621925053634</v>
      </c>
    </row>
    <row r="67" spans="1:10">
      <c r="A67">
        <v>45</v>
      </c>
      <c r="B67" s="20" t="s">
        <v>95</v>
      </c>
      <c r="J67" s="43">
        <v>65.755754356537139</v>
      </c>
    </row>
    <row r="68" spans="1:10">
      <c r="A68">
        <v>46</v>
      </c>
      <c r="B68" s="20" t="s">
        <v>131</v>
      </c>
      <c r="J68" s="43">
        <v>96.266151430986596</v>
      </c>
    </row>
    <row r="69" spans="1:10">
      <c r="A69">
        <v>47</v>
      </c>
      <c r="B69" s="20" t="s">
        <v>43</v>
      </c>
      <c r="J69" s="43">
        <v>99.670854186474131</v>
      </c>
    </row>
    <row r="70" spans="1:10">
      <c r="A70">
        <v>48</v>
      </c>
      <c r="B70" s="20" t="s">
        <v>44</v>
      </c>
      <c r="J70" s="43">
        <v>90.995837335894976</v>
      </c>
    </row>
    <row r="71" spans="1:10">
      <c r="A71">
        <v>49</v>
      </c>
      <c r="B71" s="20" t="s">
        <v>77</v>
      </c>
      <c r="J71" s="43">
        <v>82.598041970618326</v>
      </c>
    </row>
    <row r="72" spans="1:10">
      <c r="A72">
        <v>50</v>
      </c>
      <c r="B72" s="20" t="s">
        <v>86</v>
      </c>
      <c r="J72" s="43">
        <v>93.331668331668325</v>
      </c>
    </row>
    <row r="73" spans="1:10">
      <c r="A73">
        <v>51</v>
      </c>
      <c r="B73" s="20" t="s">
        <v>45</v>
      </c>
      <c r="J73" s="43">
        <v>82.834015630815045</v>
      </c>
    </row>
    <row r="74" spans="1:10">
      <c r="A74">
        <v>52</v>
      </c>
      <c r="B74" s="20" t="s">
        <v>46</v>
      </c>
      <c r="J74" s="43">
        <v>93.908440095835189</v>
      </c>
    </row>
    <row r="75" spans="1:10">
      <c r="A75">
        <v>53</v>
      </c>
      <c r="B75" s="20" t="s">
        <v>74</v>
      </c>
      <c r="J75" s="43">
        <v>12.958626073380172</v>
      </c>
    </row>
    <row r="76" spans="1:10">
      <c r="A76">
        <v>54</v>
      </c>
      <c r="B76" s="20" t="s">
        <v>78</v>
      </c>
      <c r="J76" s="43">
        <v>83.973565730233531</v>
      </c>
    </row>
    <row r="77" spans="1:10">
      <c r="A77">
        <v>55</v>
      </c>
      <c r="B77" s="20" t="s">
        <v>47</v>
      </c>
      <c r="J77" s="43">
        <v>86.415316257187669</v>
      </c>
    </row>
    <row r="78" spans="1:10">
      <c r="A78">
        <v>56</v>
      </c>
      <c r="B78" s="20" t="s">
        <v>48</v>
      </c>
      <c r="J78" s="43">
        <v>87.089091443693036</v>
      </c>
    </row>
    <row r="79" spans="1:10">
      <c r="A79">
        <v>57</v>
      </c>
      <c r="B79" s="20" t="s">
        <v>133</v>
      </c>
      <c r="J79" s="43">
        <v>66.495514303447507</v>
      </c>
    </row>
    <row r="80" spans="1:10">
      <c r="A80">
        <v>58</v>
      </c>
      <c r="B80" s="20" t="s">
        <v>96</v>
      </c>
      <c r="J80" s="43">
        <v>82.987848463188001</v>
      </c>
    </row>
    <row r="81" spans="1:10">
      <c r="A81">
        <v>59</v>
      </c>
      <c r="B81" s="20" t="s">
        <v>123</v>
      </c>
      <c r="J81" s="43">
        <v>36.733755031627375</v>
      </c>
    </row>
    <row r="82" spans="1:10">
      <c r="A82">
        <v>60</v>
      </c>
      <c r="B82" s="20" t="s">
        <v>49</v>
      </c>
      <c r="J82" s="43">
        <v>99.016835882277348</v>
      </c>
    </row>
    <row r="83" spans="1:10">
      <c r="A83">
        <v>61</v>
      </c>
      <c r="B83" s="20" t="s">
        <v>50</v>
      </c>
      <c r="J83" s="43">
        <v>27.808146711338388</v>
      </c>
    </row>
    <row r="84" spans="1:10">
      <c r="A84">
        <v>62</v>
      </c>
      <c r="B84" s="20" t="s">
        <v>97</v>
      </c>
      <c r="J84" s="43">
        <v>19.427835221829472</v>
      </c>
    </row>
    <row r="85" spans="1:10">
      <c r="A85">
        <v>63</v>
      </c>
      <c r="B85" s="20" t="s">
        <v>134</v>
      </c>
      <c r="J85" s="43">
        <v>30.005151983513649</v>
      </c>
    </row>
    <row r="86" spans="1:10">
      <c r="A86">
        <v>64</v>
      </c>
      <c r="B86" s="20" t="s">
        <v>51</v>
      </c>
      <c r="J86" s="43">
        <v>17.936671632099614</v>
      </c>
    </row>
    <row r="87" spans="1:10">
      <c r="A87">
        <v>65</v>
      </c>
      <c r="B87" s="20" t="s">
        <v>52</v>
      </c>
      <c r="J87" s="43">
        <v>32.916952979287331</v>
      </c>
    </row>
    <row r="88" spans="1:10">
      <c r="A88">
        <v>66</v>
      </c>
      <c r="B88" s="20" t="s">
        <v>135</v>
      </c>
      <c r="J88" s="43">
        <v>57.864382104261161</v>
      </c>
    </row>
    <row r="89" spans="1:10">
      <c r="A89">
        <v>67</v>
      </c>
      <c r="B89" s="20" t="s">
        <v>124</v>
      </c>
      <c r="J89" s="43">
        <v>72.105605301235144</v>
      </c>
    </row>
    <row r="90" spans="1:10">
      <c r="A90">
        <v>68</v>
      </c>
      <c r="B90" s="20" t="s">
        <v>115</v>
      </c>
      <c r="J90" s="43">
        <v>76.821225142400323</v>
      </c>
    </row>
    <row r="91" spans="1:10">
      <c r="A91">
        <v>69</v>
      </c>
      <c r="B91" s="20" t="s">
        <v>79</v>
      </c>
      <c r="J91" s="43">
        <v>86.464940291325846</v>
      </c>
    </row>
    <row r="92" spans="1:10">
      <c r="A92">
        <v>70</v>
      </c>
      <c r="B92" s="20" t="s">
        <v>150</v>
      </c>
      <c r="J92" s="43">
        <v>95.004788642466806</v>
      </c>
    </row>
    <row r="93" spans="1:10">
      <c r="A93">
        <v>71</v>
      </c>
      <c r="B93" s="20" t="s">
        <v>116</v>
      </c>
      <c r="J93" s="43">
        <v>12.847677297218581</v>
      </c>
    </row>
    <row r="94" spans="1:10">
      <c r="A94">
        <v>72</v>
      </c>
      <c r="B94" s="20" t="s">
        <v>53</v>
      </c>
      <c r="J94" s="43">
        <v>55.210919507948098</v>
      </c>
    </row>
    <row r="95" spans="1:10">
      <c r="A95">
        <v>73</v>
      </c>
      <c r="B95" s="20" t="s">
        <v>125</v>
      </c>
      <c r="J95" s="43">
        <v>91.676999030636395</v>
      </c>
    </row>
    <row r="96" spans="1:10">
      <c r="A96">
        <v>74</v>
      </c>
      <c r="B96" s="20" t="s">
        <v>54</v>
      </c>
      <c r="J96" s="43">
        <v>94.09366118868158</v>
      </c>
    </row>
    <row r="97" spans="1:10">
      <c r="A97">
        <v>75</v>
      </c>
      <c r="B97" s="20" t="s">
        <v>136</v>
      </c>
      <c r="J97" s="43">
        <v>97.214710216507711</v>
      </c>
    </row>
    <row r="98" spans="1:10">
      <c r="A98">
        <v>76</v>
      </c>
      <c r="B98" s="20" t="s">
        <v>111</v>
      </c>
      <c r="J98" s="43">
        <v>83.644474615720313</v>
      </c>
    </row>
    <row r="99" spans="1:10">
      <c r="A99">
        <v>77</v>
      </c>
      <c r="B99" s="20" t="s">
        <v>98</v>
      </c>
      <c r="J99" s="43">
        <v>85.406242938764962</v>
      </c>
    </row>
    <row r="100" spans="1:10">
      <c r="A100">
        <v>78</v>
      </c>
      <c r="B100" s="20" t="s">
        <v>108</v>
      </c>
      <c r="J100" s="43">
        <v>21.029995588883988</v>
      </c>
    </row>
    <row r="101" spans="1:10">
      <c r="A101">
        <v>79</v>
      </c>
      <c r="B101" s="20" t="s">
        <v>55</v>
      </c>
      <c r="J101" s="43">
        <v>97.411714838265297</v>
      </c>
    </row>
    <row r="102" spans="1:10">
      <c r="A102">
        <v>80</v>
      </c>
      <c r="B102" s="20" t="s">
        <v>56</v>
      </c>
      <c r="J102" s="43">
        <v>65.012341869793275</v>
      </c>
    </row>
    <row r="103" spans="1:10">
      <c r="A103">
        <v>81</v>
      </c>
      <c r="B103" s="20" t="s">
        <v>80</v>
      </c>
      <c r="J103" s="43">
        <v>80.211873295573739</v>
      </c>
    </row>
    <row r="104" spans="1:10">
      <c r="A104">
        <v>82</v>
      </c>
      <c r="B104" s="20" t="s">
        <v>57</v>
      </c>
      <c r="J104" s="43">
        <v>96.844083347150828</v>
      </c>
    </row>
    <row r="105" spans="1:10">
      <c r="A105">
        <v>83</v>
      </c>
      <c r="B105" s="20" t="s">
        <v>58</v>
      </c>
      <c r="J105" s="43">
        <v>97.79289185258753</v>
      </c>
    </row>
    <row r="106" spans="1:10">
      <c r="A106">
        <v>84</v>
      </c>
      <c r="B106" s="20" t="s">
        <v>137</v>
      </c>
      <c r="J106" s="43">
        <v>94.223618090452263</v>
      </c>
    </row>
    <row r="107" spans="1:10">
      <c r="A107">
        <v>85</v>
      </c>
      <c r="B107" s="20" t="s">
        <v>99</v>
      </c>
      <c r="J107" s="43">
        <v>97.219607104751148</v>
      </c>
    </row>
    <row r="108" spans="1:10">
      <c r="A108">
        <v>86</v>
      </c>
      <c r="B108" s="20" t="s">
        <v>59</v>
      </c>
      <c r="J108" s="43">
        <v>32.507024381401251</v>
      </c>
    </row>
    <row r="109" spans="1:10">
      <c r="A109">
        <v>87</v>
      </c>
      <c r="B109" s="20" t="s">
        <v>60</v>
      </c>
      <c r="J109" s="43">
        <v>13.959871651138517</v>
      </c>
    </row>
    <row r="110" spans="1:10">
      <c r="A110">
        <v>88</v>
      </c>
      <c r="B110" s="20" t="s">
        <v>61</v>
      </c>
      <c r="J110" s="43">
        <v>97.678346691395646</v>
      </c>
    </row>
    <row r="111" spans="1:10">
      <c r="A111">
        <v>89</v>
      </c>
      <c r="B111" s="20" t="s">
        <v>62</v>
      </c>
      <c r="J111" s="43">
        <v>90.303110522832569</v>
      </c>
    </row>
    <row r="112" spans="1:10">
      <c r="A112">
        <v>90</v>
      </c>
      <c r="B112" s="20" t="s">
        <v>63</v>
      </c>
      <c r="J112" s="43">
        <v>94.979883462819089</v>
      </c>
    </row>
    <row r="113" spans="1:10">
      <c r="A113">
        <v>91</v>
      </c>
      <c r="B113" s="20" t="s">
        <v>87</v>
      </c>
      <c r="J113" s="43">
        <v>13.586079288216999</v>
      </c>
    </row>
    <row r="114" spans="1:10">
      <c r="A114">
        <v>92</v>
      </c>
      <c r="B114" s="20" t="s">
        <v>100</v>
      </c>
      <c r="J114" s="43">
        <v>87.379204608808763</v>
      </c>
    </row>
    <row r="115" spans="1:10">
      <c r="A115">
        <v>93</v>
      </c>
      <c r="B115" s="20" t="s">
        <v>75</v>
      </c>
      <c r="J115" s="43">
        <v>72.103250478011475</v>
      </c>
    </row>
    <row r="116" spans="1:10">
      <c r="A116">
        <v>94</v>
      </c>
      <c r="B116" s="20" t="s">
        <v>126</v>
      </c>
      <c r="J116" s="43">
        <v>48.148320029701132</v>
      </c>
    </row>
    <row r="117" spans="1:10">
      <c r="A117">
        <v>95</v>
      </c>
      <c r="B117" s="20" t="s">
        <v>151</v>
      </c>
      <c r="J117" s="43">
        <v>88.086815183095908</v>
      </c>
    </row>
    <row r="118" spans="1:10">
      <c r="A118">
        <v>96</v>
      </c>
      <c r="B118" s="20" t="s">
        <v>106</v>
      </c>
      <c r="J118" s="43">
        <v>76.233717572898982</v>
      </c>
    </row>
    <row r="119" spans="1:10">
      <c r="A119">
        <v>97</v>
      </c>
      <c r="B119" s="20" t="s">
        <v>138</v>
      </c>
      <c r="J119" s="43">
        <v>22.685595977521444</v>
      </c>
    </row>
    <row r="120" spans="1:10">
      <c r="A120">
        <v>98</v>
      </c>
      <c r="B120" s="20" t="s">
        <v>64</v>
      </c>
      <c r="J120" s="43">
        <v>21.014904038174517</v>
      </c>
    </row>
    <row r="121" spans="1:10">
      <c r="A121">
        <v>99</v>
      </c>
      <c r="B121" s="20" t="s">
        <v>139</v>
      </c>
      <c r="J121" s="43">
        <v>27.458514546299035</v>
      </c>
    </row>
    <row r="122" spans="1:10">
      <c r="A122">
        <v>100</v>
      </c>
      <c r="B122" s="20" t="s">
        <v>127</v>
      </c>
      <c r="J122" s="43">
        <v>78.414888266149319</v>
      </c>
    </row>
    <row r="123" spans="1:10">
      <c r="A123">
        <v>101</v>
      </c>
      <c r="B123" s="20" t="s">
        <v>65</v>
      </c>
      <c r="J123" s="43">
        <v>94.85745732564196</v>
      </c>
    </row>
    <row r="124" spans="1:10">
      <c r="A124">
        <v>102</v>
      </c>
      <c r="B124" s="20" t="s">
        <v>141</v>
      </c>
      <c r="J124" s="43">
        <v>11.701194155125711</v>
      </c>
    </row>
    <row r="125" spans="1:10">
      <c r="A125">
        <v>103</v>
      </c>
      <c r="B125" s="20" t="s">
        <v>146</v>
      </c>
      <c r="J125" s="43">
        <v>13.679842898771064</v>
      </c>
    </row>
    <row r="126" spans="1:10">
      <c r="A126">
        <v>104</v>
      </c>
      <c r="B126" s="20" t="s">
        <v>117</v>
      </c>
      <c r="J126" s="43">
        <v>13.43358395989975</v>
      </c>
    </row>
    <row r="127" spans="1:10">
      <c r="A127">
        <v>105</v>
      </c>
      <c r="B127" s="20" t="s">
        <v>1071</v>
      </c>
      <c r="J127" s="43">
        <v>24.158565903627053</v>
      </c>
    </row>
    <row r="128" spans="1:10">
      <c r="A128">
        <v>106</v>
      </c>
      <c r="B128" s="20" t="s">
        <v>81</v>
      </c>
      <c r="J128" s="43">
        <v>13.904572448293012</v>
      </c>
    </row>
    <row r="129" spans="1:10">
      <c r="A129">
        <v>107</v>
      </c>
      <c r="B129" s="20" t="s">
        <v>152</v>
      </c>
      <c r="J129" s="43">
        <v>16.434503080632197</v>
      </c>
    </row>
    <row r="130" spans="1:10">
      <c r="A130">
        <v>108</v>
      </c>
      <c r="B130" s="20" t="s">
        <v>66</v>
      </c>
      <c r="J130" s="43">
        <v>56.549810968723911</v>
      </c>
    </row>
    <row r="131" spans="1:10">
      <c r="A131">
        <v>109</v>
      </c>
      <c r="B131" s="20" t="s">
        <v>67</v>
      </c>
      <c r="J131" s="43">
        <v>89.201602812841514</v>
      </c>
    </row>
    <row r="132" spans="1:10">
      <c r="A132">
        <v>110</v>
      </c>
      <c r="B132" s="20" t="s">
        <v>147</v>
      </c>
      <c r="J132" s="43">
        <v>98.088775015580637</v>
      </c>
    </row>
    <row r="133" spans="1:10">
      <c r="A133">
        <v>11</v>
      </c>
      <c r="B133" s="20" t="s">
        <v>143</v>
      </c>
      <c r="J133" s="43">
        <v>95.109224989564495</v>
      </c>
    </row>
    <row r="134" spans="1:10">
      <c r="A134">
        <v>112</v>
      </c>
      <c r="B134" s="20" t="s">
        <v>153</v>
      </c>
      <c r="J134" s="43">
        <v>97.953345070422543</v>
      </c>
    </row>
    <row r="135" spans="1:10">
      <c r="A135">
        <v>113</v>
      </c>
      <c r="B135" s="20" t="s">
        <v>68</v>
      </c>
      <c r="J135" s="43">
        <v>96.165959588696339</v>
      </c>
    </row>
    <row r="136" spans="1:10">
      <c r="A136">
        <v>114</v>
      </c>
      <c r="B136" s="20" t="s">
        <v>128</v>
      </c>
      <c r="J136" s="43">
        <v>22.463130551365847</v>
      </c>
    </row>
    <row r="137" spans="1:10">
      <c r="A137">
        <v>115</v>
      </c>
      <c r="B137" s="20" t="s">
        <v>132</v>
      </c>
      <c r="J137" s="43">
        <v>97.987426875054567</v>
      </c>
    </row>
    <row r="138" spans="1:10">
      <c r="A138">
        <v>116</v>
      </c>
      <c r="B138" s="20" t="s">
        <v>82</v>
      </c>
      <c r="J138" s="43">
        <v>96.405427661021804</v>
      </c>
    </row>
    <row r="139" spans="1:10">
      <c r="A139">
        <v>117</v>
      </c>
      <c r="B139" s="20" t="s">
        <v>69</v>
      </c>
      <c r="J139" s="43">
        <v>40.620163507583619</v>
      </c>
    </row>
    <row r="140" spans="1:10">
      <c r="A140">
        <v>118</v>
      </c>
      <c r="B140" s="20" t="s">
        <v>1069</v>
      </c>
      <c r="J140" s="43">
        <v>86.651003072474239</v>
      </c>
    </row>
    <row r="141" spans="1:10">
      <c r="A141">
        <v>119</v>
      </c>
      <c r="B141" s="20" t="s">
        <v>70</v>
      </c>
      <c r="J141" s="43">
        <v>65.890996370448434</v>
      </c>
    </row>
    <row r="142" spans="1:10">
      <c r="A142">
        <v>120</v>
      </c>
      <c r="B142" s="20" t="s">
        <v>83</v>
      </c>
      <c r="J142" s="43">
        <v>99.372835084542629</v>
      </c>
    </row>
    <row r="143" spans="1:10">
      <c r="A143">
        <v>121</v>
      </c>
      <c r="B143" s="20" t="s">
        <v>84</v>
      </c>
      <c r="J143" s="43">
        <v>13.591958979505433</v>
      </c>
    </row>
    <row r="144" spans="1:10">
      <c r="A144">
        <v>122</v>
      </c>
      <c r="B144" s="20" t="s">
        <v>118</v>
      </c>
      <c r="J144" s="43">
        <v>24.853945371775417</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90" zoomScaleNormal="90" zoomScalePageLayoutView="90" workbookViewId="0">
      <pane xSplit="2" ySplit="22" topLeftCell="C49" activePane="bottomRight" state="frozen"/>
      <selection activeCell="J31" sqref="J31"/>
      <selection pane="topRight" activeCell="J31" sqref="J31"/>
      <selection pane="bottomLeft" activeCell="J31" sqref="J31"/>
      <selection pane="bottomRight" activeCell="B57" sqref="B57"/>
    </sheetView>
  </sheetViews>
  <sheetFormatPr baseColWidth="10" defaultColWidth="11.5" defaultRowHeight="14" outlineLevelRow="1" x14ac:dyDescent="0"/>
  <cols>
    <col min="2" max="2" width="19.5" customWidth="1"/>
    <col min="3" max="3" width="6.1640625" customWidth="1"/>
    <col min="13" max="13" width="3.83203125" customWidth="1"/>
  </cols>
  <sheetData>
    <row r="1" spans="2:19" ht="7.25" customHeight="1"/>
    <row r="2" spans="2:19" ht="34.25" customHeight="1">
      <c r="B2" s="16" t="s">
        <v>16</v>
      </c>
      <c r="C2" s="170" t="s">
        <v>1919</v>
      </c>
      <c r="D2" s="170"/>
      <c r="E2" s="170"/>
      <c r="F2" s="170"/>
      <c r="G2" s="170"/>
      <c r="H2" s="170"/>
      <c r="I2" s="170"/>
      <c r="J2" s="170"/>
      <c r="K2" s="170"/>
      <c r="L2" s="170"/>
      <c r="N2" s="78" t="s">
        <v>2018</v>
      </c>
    </row>
    <row r="3" spans="2:19">
      <c r="B3" s="16" t="s">
        <v>17</v>
      </c>
      <c r="C3" s="171" t="s">
        <v>1922</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4</v>
      </c>
      <c r="O5" s="84">
        <v>19.047619047619047</v>
      </c>
      <c r="P5" s="91">
        <v>7</v>
      </c>
      <c r="Q5" s="84">
        <v>33.333333333333329</v>
      </c>
      <c r="R5" s="91">
        <v>10</v>
      </c>
      <c r="S5" s="84">
        <v>47.619047619047613</v>
      </c>
    </row>
    <row r="6" spans="2:19" ht="102" customHeight="1">
      <c r="B6" s="16" t="s">
        <v>18</v>
      </c>
      <c r="C6" s="172" t="s">
        <v>1946</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44330</v>
      </c>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30.306382037385244</v>
      </c>
    </row>
    <row r="24" spans="1:80">
      <c r="A24">
        <v>2</v>
      </c>
      <c r="B24" s="20" t="s">
        <v>71</v>
      </c>
      <c r="J24" s="43">
        <v>33.738351688248819</v>
      </c>
    </row>
    <row r="25" spans="1:80">
      <c r="A25">
        <v>3</v>
      </c>
      <c r="B25" s="20" t="s">
        <v>142</v>
      </c>
      <c r="J25" s="43">
        <v>36.107524898561415</v>
      </c>
    </row>
    <row r="26" spans="1:80">
      <c r="A26">
        <v>4</v>
      </c>
      <c r="B26" s="20" t="s">
        <v>119</v>
      </c>
      <c r="J26" s="43">
        <v>51.165960024227743</v>
      </c>
    </row>
    <row r="27" spans="1:80">
      <c r="A27">
        <v>5</v>
      </c>
      <c r="B27" s="20" t="s">
        <v>88</v>
      </c>
      <c r="J27" s="43">
        <v>56.08701864685289</v>
      </c>
    </row>
    <row r="28" spans="1:80">
      <c r="A28">
        <v>6</v>
      </c>
      <c r="B28" s="20" t="s">
        <v>112</v>
      </c>
      <c r="J28" s="43">
        <v>19.672342621259027</v>
      </c>
    </row>
    <row r="29" spans="1:80">
      <c r="A29">
        <v>7</v>
      </c>
      <c r="B29" s="20" t="s">
        <v>89</v>
      </c>
      <c r="J29" s="43">
        <v>52.465066135920722</v>
      </c>
    </row>
    <row r="30" spans="1:80">
      <c r="A30">
        <v>8</v>
      </c>
      <c r="B30" s="20" t="s">
        <v>102</v>
      </c>
      <c r="J30" s="43">
        <v>41.189631650750343</v>
      </c>
    </row>
    <row r="31" spans="1:80">
      <c r="A31">
        <v>9</v>
      </c>
      <c r="B31" s="20" t="s">
        <v>32</v>
      </c>
      <c r="J31" s="43">
        <v>59.332588662384808</v>
      </c>
    </row>
    <row r="32" spans="1:80">
      <c r="A32">
        <v>10</v>
      </c>
      <c r="B32" s="20" t="s">
        <v>33</v>
      </c>
      <c r="J32" s="43">
        <v>52.420768344165815</v>
      </c>
    </row>
    <row r="33" spans="1:10">
      <c r="A33">
        <v>11</v>
      </c>
      <c r="B33" s="20" t="s">
        <v>103</v>
      </c>
      <c r="J33" s="43">
        <v>52.901473593632353</v>
      </c>
    </row>
    <row r="34" spans="1:10">
      <c r="A34">
        <v>12</v>
      </c>
      <c r="B34" s="20" t="s">
        <v>109</v>
      </c>
      <c r="J34" s="43">
        <v>61.425314806773777</v>
      </c>
    </row>
    <row r="35" spans="1:10">
      <c r="A35">
        <v>13</v>
      </c>
      <c r="B35" s="20" t="s">
        <v>72</v>
      </c>
      <c r="J35" s="43">
        <v>54.996038620096954</v>
      </c>
    </row>
    <row r="36" spans="1:10">
      <c r="A36">
        <v>14</v>
      </c>
      <c r="B36" s="20" t="s">
        <v>140</v>
      </c>
      <c r="J36" s="43">
        <v>66.120745022479127</v>
      </c>
    </row>
    <row r="37" spans="1:10">
      <c r="A37">
        <v>15</v>
      </c>
      <c r="B37" s="20" t="s">
        <v>113</v>
      </c>
      <c r="J37" s="43">
        <v>64.405670888146133</v>
      </c>
    </row>
    <row r="38" spans="1:10">
      <c r="A38">
        <v>16</v>
      </c>
      <c r="B38" s="20" t="s">
        <v>110</v>
      </c>
      <c r="J38" s="43">
        <v>51.462309487848415</v>
      </c>
    </row>
    <row r="39" spans="1:10">
      <c r="A39">
        <v>17</v>
      </c>
      <c r="B39" s="20" t="s">
        <v>129</v>
      </c>
      <c r="J39" s="43">
        <v>74.615474248426935</v>
      </c>
    </row>
    <row r="40" spans="1:10">
      <c r="A40">
        <v>18</v>
      </c>
      <c r="B40" s="20" t="s">
        <v>90</v>
      </c>
      <c r="J40" s="43">
        <v>40.843714268520195</v>
      </c>
    </row>
    <row r="41" spans="1:10">
      <c r="A41">
        <v>19</v>
      </c>
      <c r="B41" s="20" t="s">
        <v>120</v>
      </c>
      <c r="J41" s="43">
        <v>60.497969274236276</v>
      </c>
    </row>
    <row r="42" spans="1:10">
      <c r="A42">
        <v>20</v>
      </c>
      <c r="B42" s="20" t="s">
        <v>104</v>
      </c>
      <c r="J42" s="43">
        <v>55.263401536894733</v>
      </c>
    </row>
    <row r="43" spans="1:10">
      <c r="A43">
        <v>21</v>
      </c>
      <c r="B43" s="20" t="s">
        <v>34</v>
      </c>
      <c r="J43" s="43">
        <v>66.604135959623036</v>
      </c>
    </row>
    <row r="44" spans="1:10">
      <c r="A44">
        <v>22</v>
      </c>
      <c r="B44" s="20" t="s">
        <v>148</v>
      </c>
      <c r="J44" s="43">
        <v>73.078629255850061</v>
      </c>
    </row>
    <row r="45" spans="1:10">
      <c r="A45">
        <v>23</v>
      </c>
      <c r="B45" s="20" t="s">
        <v>35</v>
      </c>
      <c r="J45" s="43">
        <v>74.712867432353519</v>
      </c>
    </row>
    <row r="46" spans="1:10">
      <c r="A46">
        <v>24</v>
      </c>
      <c r="B46" s="20" t="s">
        <v>73</v>
      </c>
      <c r="J46" s="43">
        <v>54.465871018542821</v>
      </c>
    </row>
    <row r="47" spans="1:10">
      <c r="A47">
        <v>25</v>
      </c>
      <c r="B47" s="20" t="s">
        <v>91</v>
      </c>
      <c r="J47" s="43">
        <v>52.18204769848068</v>
      </c>
    </row>
    <row r="48" spans="1:10">
      <c r="A48">
        <v>26</v>
      </c>
      <c r="B48" s="20" t="s">
        <v>130</v>
      </c>
      <c r="J48" s="43">
        <v>76.510748224005908</v>
      </c>
    </row>
    <row r="49" spans="1:10">
      <c r="A49">
        <v>27</v>
      </c>
      <c r="B49" s="20" t="s">
        <v>149</v>
      </c>
      <c r="J49" s="43">
        <v>47.333146044868961</v>
      </c>
    </row>
    <row r="50" spans="1:10">
      <c r="A50">
        <v>28</v>
      </c>
      <c r="B50" s="20" t="s">
        <v>121</v>
      </c>
      <c r="J50" s="43">
        <v>54.930530673991797</v>
      </c>
    </row>
    <row r="51" spans="1:10">
      <c r="A51">
        <v>29</v>
      </c>
      <c r="B51" s="20" t="s">
        <v>114</v>
      </c>
      <c r="J51" s="43">
        <v>61.626823967711886</v>
      </c>
    </row>
    <row r="52" spans="1:10">
      <c r="A52">
        <v>30</v>
      </c>
      <c r="B52" s="20" t="s">
        <v>105</v>
      </c>
      <c r="J52" s="43">
        <v>61.638584546728836</v>
      </c>
    </row>
    <row r="53" spans="1:10">
      <c r="A53">
        <v>31</v>
      </c>
      <c r="B53" s="20" t="s">
        <v>122</v>
      </c>
      <c r="J53" s="43">
        <v>72.199205448354149</v>
      </c>
    </row>
    <row r="54" spans="1:10">
      <c r="A54">
        <v>32</v>
      </c>
      <c r="B54" s="20" t="s">
        <v>36</v>
      </c>
      <c r="J54" s="43">
        <v>57.415991775040133</v>
      </c>
    </row>
    <row r="55" spans="1:10">
      <c r="A55">
        <v>33</v>
      </c>
      <c r="B55" s="20" t="s">
        <v>37</v>
      </c>
      <c r="J55" s="43">
        <v>66.758905573409677</v>
      </c>
    </row>
    <row r="56" spans="1:10">
      <c r="A56">
        <v>34</v>
      </c>
      <c r="B56" s="20" t="s">
        <v>92</v>
      </c>
      <c r="J56" s="43">
        <v>71.179500245691301</v>
      </c>
    </row>
    <row r="57" spans="1:10">
      <c r="A57">
        <v>35</v>
      </c>
      <c r="B57" s="20" t="s">
        <v>38</v>
      </c>
      <c r="J57" s="43">
        <v>62.394605355609336</v>
      </c>
    </row>
    <row r="58" spans="1:10">
      <c r="A58">
        <v>36</v>
      </c>
      <c r="B58" s="20" t="s">
        <v>93</v>
      </c>
      <c r="J58" s="43">
        <v>64.315164874093469</v>
      </c>
    </row>
    <row r="59" spans="1:10">
      <c r="A59">
        <v>37</v>
      </c>
      <c r="B59" s="20" t="s">
        <v>1068</v>
      </c>
      <c r="J59" s="43">
        <v>55.581920689458798</v>
      </c>
    </row>
    <row r="60" spans="1:10">
      <c r="A60">
        <v>38</v>
      </c>
      <c r="B60" s="20" t="s">
        <v>94</v>
      </c>
      <c r="J60" s="43">
        <v>8.0700431773010752</v>
      </c>
    </row>
    <row r="61" spans="1:10">
      <c r="A61">
        <v>39</v>
      </c>
      <c r="B61" s="20" t="s">
        <v>40</v>
      </c>
      <c r="J61" s="43">
        <v>73.630620012751905</v>
      </c>
    </row>
    <row r="62" spans="1:10">
      <c r="A62">
        <v>40</v>
      </c>
      <c r="B62" s="20" t="s">
        <v>41</v>
      </c>
      <c r="J62" s="43">
        <v>74.699167791273055</v>
      </c>
    </row>
    <row r="63" spans="1:10">
      <c r="A63">
        <v>41</v>
      </c>
      <c r="B63" s="20" t="s">
        <v>85</v>
      </c>
      <c r="J63" s="43">
        <v>56.824045407636739</v>
      </c>
    </row>
    <row r="64" spans="1:10">
      <c r="A64">
        <v>42</v>
      </c>
      <c r="B64" s="20" t="s">
        <v>144</v>
      </c>
      <c r="J64" s="43">
        <v>66.474697885196377</v>
      </c>
    </row>
    <row r="65" spans="1:10">
      <c r="A65">
        <v>43</v>
      </c>
      <c r="B65" s="20" t="s">
        <v>145</v>
      </c>
      <c r="J65" s="43">
        <v>65.669360810448865</v>
      </c>
    </row>
    <row r="66" spans="1:10">
      <c r="A66">
        <v>44</v>
      </c>
      <c r="B66" s="20" t="s">
        <v>42</v>
      </c>
      <c r="J66" s="43">
        <v>62.761339254528217</v>
      </c>
    </row>
    <row r="67" spans="1:10">
      <c r="A67">
        <v>45</v>
      </c>
      <c r="B67" s="20" t="s">
        <v>95</v>
      </c>
      <c r="J67" s="43">
        <v>60.725934209300156</v>
      </c>
    </row>
    <row r="68" spans="1:10">
      <c r="A68">
        <v>46</v>
      </c>
      <c r="B68" s="20" t="s">
        <v>131</v>
      </c>
      <c r="J68" s="43">
        <v>75.029585798816569</v>
      </c>
    </row>
    <row r="69" spans="1:10">
      <c r="A69">
        <v>47</v>
      </c>
      <c r="B69" s="20" t="s">
        <v>43</v>
      </c>
      <c r="J69" s="43">
        <v>60.859640063126498</v>
      </c>
    </row>
    <row r="70" spans="1:10">
      <c r="A70">
        <v>48</v>
      </c>
      <c r="B70" s="20" t="s">
        <v>44</v>
      </c>
      <c r="J70" s="43">
        <v>62.248905966485211</v>
      </c>
    </row>
    <row r="71" spans="1:10">
      <c r="A71">
        <v>49</v>
      </c>
      <c r="B71" s="20" t="s">
        <v>77</v>
      </c>
      <c r="J71" s="43">
        <v>61.403666528038478</v>
      </c>
    </row>
    <row r="72" spans="1:10">
      <c r="A72">
        <v>50</v>
      </c>
      <c r="B72" s="20" t="s">
        <v>86</v>
      </c>
      <c r="J72" s="43">
        <v>70.01748251748252</v>
      </c>
    </row>
    <row r="73" spans="1:10">
      <c r="A73">
        <v>51</v>
      </c>
      <c r="B73" s="20" t="s">
        <v>45</v>
      </c>
      <c r="J73" s="43">
        <v>57.452549311499808</v>
      </c>
    </row>
    <row r="74" spans="1:10">
      <c r="A74">
        <v>52</v>
      </c>
      <c r="B74" s="20" t="s">
        <v>46</v>
      </c>
      <c r="J74" s="43">
        <v>64.041002539345499</v>
      </c>
    </row>
    <row r="75" spans="1:10">
      <c r="A75">
        <v>53</v>
      </c>
      <c r="B75" s="20" t="s">
        <v>74</v>
      </c>
      <c r="J75" s="43">
        <v>46.962008847254751</v>
      </c>
    </row>
    <row r="76" spans="1:10">
      <c r="A76">
        <v>54</v>
      </c>
      <c r="B76" s="20" t="s">
        <v>78</v>
      </c>
      <c r="J76" s="43">
        <v>64.995655722598144</v>
      </c>
    </row>
    <row r="77" spans="1:10">
      <c r="A77">
        <v>55</v>
      </c>
      <c r="B77" s="20" t="s">
        <v>47</v>
      </c>
      <c r="J77" s="43">
        <v>69.769341348667012</v>
      </c>
    </row>
    <row r="78" spans="1:10">
      <c r="A78">
        <v>56</v>
      </c>
      <c r="B78" s="20" t="s">
        <v>48</v>
      </c>
      <c r="J78" s="43">
        <v>66.368715083798875</v>
      </c>
    </row>
    <row r="79" spans="1:10">
      <c r="A79">
        <v>57</v>
      </c>
      <c r="B79" s="20" t="s">
        <v>133</v>
      </c>
      <c r="J79" s="43">
        <v>49.497827681543754</v>
      </c>
    </row>
    <row r="80" spans="1:10">
      <c r="A80">
        <v>58</v>
      </c>
      <c r="B80" s="20" t="s">
        <v>96</v>
      </c>
      <c r="J80" s="43">
        <v>68.273469144627114</v>
      </c>
    </row>
    <row r="81" spans="1:10">
      <c r="A81">
        <v>59</v>
      </c>
      <c r="B81" s="20" t="s">
        <v>123</v>
      </c>
      <c r="J81" s="43">
        <v>51.627372052903965</v>
      </c>
    </row>
    <row r="82" spans="1:10">
      <c r="A82">
        <v>60</v>
      </c>
      <c r="B82" s="20" t="s">
        <v>49</v>
      </c>
      <c r="J82" s="43">
        <v>63.655057190592466</v>
      </c>
    </row>
    <row r="83" spans="1:10">
      <c r="A83">
        <v>61</v>
      </c>
      <c r="B83" s="20" t="s">
        <v>50</v>
      </c>
      <c r="J83" s="43">
        <v>39.393405043202257</v>
      </c>
    </row>
    <row r="84" spans="1:10">
      <c r="A84">
        <v>62</v>
      </c>
      <c r="B84" s="20" t="s">
        <v>97</v>
      </c>
      <c r="J84" s="43">
        <v>53.417462257606289</v>
      </c>
    </row>
    <row r="85" spans="1:10">
      <c r="A85">
        <v>63</v>
      </c>
      <c r="B85" s="20" t="s">
        <v>134</v>
      </c>
      <c r="J85" s="43">
        <v>58.242143225141682</v>
      </c>
    </row>
    <row r="86" spans="1:10">
      <c r="A86">
        <v>64</v>
      </c>
      <c r="B86" s="20" t="s">
        <v>51</v>
      </c>
      <c r="J86" s="43">
        <v>8.7009663496428704</v>
      </c>
    </row>
    <row r="87" spans="1:10">
      <c r="A87">
        <v>65</v>
      </c>
      <c r="B87" s="20" t="s">
        <v>52</v>
      </c>
      <c r="J87" s="43">
        <v>52.927751055266512</v>
      </c>
    </row>
    <row r="88" spans="1:10">
      <c r="A88">
        <v>66</v>
      </c>
      <c r="B88" s="20" t="s">
        <v>135</v>
      </c>
      <c r="J88" s="43">
        <v>46.542359594602161</v>
      </c>
    </row>
    <row r="89" spans="1:10">
      <c r="A89">
        <v>67</v>
      </c>
      <c r="B89" s="20" t="s">
        <v>124</v>
      </c>
      <c r="J89" s="43">
        <v>62.612452030951829</v>
      </c>
    </row>
    <row r="90" spans="1:10">
      <c r="A90">
        <v>68</v>
      </c>
      <c r="B90" s="20" t="s">
        <v>115</v>
      </c>
      <c r="J90" s="43">
        <v>57.807867825855233</v>
      </c>
    </row>
    <row r="91" spans="1:10">
      <c r="A91">
        <v>69</v>
      </c>
      <c r="B91" s="20" t="s">
        <v>79</v>
      </c>
      <c r="J91" s="43">
        <v>59.250470233148157</v>
      </c>
    </row>
    <row r="92" spans="1:10">
      <c r="A92">
        <v>70</v>
      </c>
      <c r="B92" s="20" t="s">
        <v>150</v>
      </c>
      <c r="J92" s="43">
        <v>71.585510131265139</v>
      </c>
    </row>
    <row r="93" spans="1:10">
      <c r="A93">
        <v>71</v>
      </c>
      <c r="B93" s="20" t="s">
        <v>116</v>
      </c>
      <c r="J93" s="43">
        <v>34.825979321392161</v>
      </c>
    </row>
    <row r="94" spans="1:10">
      <c r="A94">
        <v>72</v>
      </c>
      <c r="B94" s="20" t="s">
        <v>53</v>
      </c>
      <c r="J94" s="43">
        <v>59.915744537437511</v>
      </c>
    </row>
    <row r="95" spans="1:10">
      <c r="A95">
        <v>73</v>
      </c>
      <c r="B95" s="20" t="s">
        <v>125</v>
      </c>
      <c r="J95" s="43">
        <v>63.396379539665006</v>
      </c>
    </row>
    <row r="96" spans="1:10">
      <c r="A96">
        <v>74</v>
      </c>
      <c r="B96" s="20" t="s">
        <v>54</v>
      </c>
      <c r="J96" s="43">
        <v>70.639393968196643</v>
      </c>
    </row>
    <row r="97" spans="1:10">
      <c r="A97">
        <v>75</v>
      </c>
      <c r="B97" s="20" t="s">
        <v>136</v>
      </c>
      <c r="J97" s="43">
        <v>71.33904425695917</v>
      </c>
    </row>
    <row r="98" spans="1:10">
      <c r="A98">
        <v>76</v>
      </c>
      <c r="B98" s="20" t="s">
        <v>111</v>
      </c>
      <c r="J98" s="43">
        <v>68.641807690442718</v>
      </c>
    </row>
    <row r="99" spans="1:10">
      <c r="A99">
        <v>77</v>
      </c>
      <c r="B99" s="20" t="s">
        <v>98</v>
      </c>
      <c r="J99" s="43">
        <v>59.672681493915235</v>
      </c>
    </row>
    <row r="100" spans="1:10">
      <c r="A100">
        <v>78</v>
      </c>
      <c r="B100" s="20" t="s">
        <v>108</v>
      </c>
      <c r="J100" s="43">
        <v>45.696404940449938</v>
      </c>
    </row>
    <row r="101" spans="1:10">
      <c r="A101">
        <v>79</v>
      </c>
      <c r="B101" s="20" t="s">
        <v>55</v>
      </c>
      <c r="J101" s="43">
        <v>70.001589530293799</v>
      </c>
    </row>
    <row r="102" spans="1:10">
      <c r="A102">
        <v>80</v>
      </c>
      <c r="B102" s="20" t="s">
        <v>56</v>
      </c>
      <c r="J102" s="43">
        <v>54.342795433508172</v>
      </c>
    </row>
    <row r="103" spans="1:10">
      <c r="A103">
        <v>81</v>
      </c>
      <c r="B103" s="20" t="s">
        <v>80</v>
      </c>
      <c r="J103" s="43">
        <v>61.333123557793158</v>
      </c>
    </row>
    <row r="104" spans="1:10">
      <c r="A104">
        <v>82</v>
      </c>
      <c r="B104" s="20" t="s">
        <v>57</v>
      </c>
      <c r="J104" s="43">
        <v>59.453932460067428</v>
      </c>
    </row>
    <row r="105" spans="1:10">
      <c r="A105">
        <v>83</v>
      </c>
      <c r="B105" s="20" t="s">
        <v>58</v>
      </c>
      <c r="J105" s="43">
        <v>71.16837512857802</v>
      </c>
    </row>
    <row r="106" spans="1:10">
      <c r="A106">
        <v>84</v>
      </c>
      <c r="B106" s="20" t="s">
        <v>137</v>
      </c>
      <c r="J106" s="43">
        <v>69.336683417085425</v>
      </c>
    </row>
    <row r="107" spans="1:10">
      <c r="A107">
        <v>85</v>
      </c>
      <c r="B107" s="20" t="s">
        <v>99</v>
      </c>
      <c r="J107" s="43">
        <v>71.942509257515852</v>
      </c>
    </row>
    <row r="108" spans="1:10">
      <c r="A108">
        <v>86</v>
      </c>
      <c r="B108" s="20" t="s">
        <v>59</v>
      </c>
      <c r="J108" s="43">
        <v>14.39771594307985</v>
      </c>
    </row>
    <row r="109" spans="1:10">
      <c r="A109">
        <v>87</v>
      </c>
      <c r="B109" s="20" t="s">
        <v>60</v>
      </c>
      <c r="J109" s="43">
        <v>52.967100939420888</v>
      </c>
    </row>
    <row r="110" spans="1:10">
      <c r="A110">
        <v>88</v>
      </c>
      <c r="B110" s="20" t="s">
        <v>61</v>
      </c>
      <c r="J110" s="43">
        <v>71.613565609061396</v>
      </c>
    </row>
    <row r="111" spans="1:10">
      <c r="A111">
        <v>89</v>
      </c>
      <c r="B111" s="20" t="s">
        <v>62</v>
      </c>
      <c r="J111" s="43">
        <v>69.116479152878881</v>
      </c>
    </row>
    <row r="112" spans="1:10">
      <c r="A112">
        <v>90</v>
      </c>
      <c r="B112" s="20" t="s">
        <v>63</v>
      </c>
      <c r="J112" s="43">
        <v>63.998335183129853</v>
      </c>
    </row>
    <row r="113" spans="1:10">
      <c r="A113">
        <v>91</v>
      </c>
      <c r="B113" s="20" t="s">
        <v>87</v>
      </c>
      <c r="J113" s="43">
        <v>12.771150742096768</v>
      </c>
    </row>
    <row r="114" spans="1:10">
      <c r="A114">
        <v>92</v>
      </c>
      <c r="B114" s="20" t="s">
        <v>100</v>
      </c>
      <c r="J114" s="43">
        <v>67.531592640773084</v>
      </c>
    </row>
    <row r="115" spans="1:10">
      <c r="A115">
        <v>93</v>
      </c>
      <c r="B115" s="20" t="s">
        <v>75</v>
      </c>
      <c r="J115" s="43">
        <v>61.513247746517344</v>
      </c>
    </row>
    <row r="116" spans="1:10">
      <c r="A116">
        <v>94</v>
      </c>
      <c r="B116" s="20" t="s">
        <v>126</v>
      </c>
      <c r="J116" s="43">
        <v>53.789214776313344</v>
      </c>
    </row>
    <row r="117" spans="1:10">
      <c r="A117">
        <v>95</v>
      </c>
      <c r="B117" s="20" t="s">
        <v>151</v>
      </c>
      <c r="J117" s="43">
        <v>58.743665742422792</v>
      </c>
    </row>
    <row r="118" spans="1:10">
      <c r="A118">
        <v>96</v>
      </c>
      <c r="B118" s="20" t="s">
        <v>106</v>
      </c>
      <c r="J118" s="43">
        <v>60.351325736704062</v>
      </c>
    </row>
    <row r="119" spans="1:10">
      <c r="A119">
        <v>97</v>
      </c>
      <c r="B119" s="20" t="s">
        <v>138</v>
      </c>
      <c r="J119" s="43">
        <v>15.184117125110912</v>
      </c>
    </row>
    <row r="120" spans="1:10">
      <c r="A120">
        <v>98</v>
      </c>
      <c r="B120" s="20" t="s">
        <v>64</v>
      </c>
      <c r="J120" s="43">
        <v>43.131319501376893</v>
      </c>
    </row>
    <row r="121" spans="1:10">
      <c r="A121">
        <v>99</v>
      </c>
      <c r="B121" s="20" t="s">
        <v>139</v>
      </c>
      <c r="J121" s="43">
        <v>57.56027530295993</v>
      </c>
    </row>
    <row r="122" spans="1:10">
      <c r="A122">
        <v>100</v>
      </c>
      <c r="B122" s="20" t="s">
        <v>127</v>
      </c>
      <c r="J122" s="43">
        <v>54.005892074441334</v>
      </c>
    </row>
    <row r="123" spans="1:10">
      <c r="A123">
        <v>101</v>
      </c>
      <c r="B123" s="20" t="s">
        <v>65</v>
      </c>
      <c r="J123" s="43">
        <v>71.110172073231851</v>
      </c>
    </row>
    <row r="124" spans="1:10">
      <c r="A124">
        <v>102</v>
      </c>
      <c r="B124" s="20" t="s">
        <v>141</v>
      </c>
      <c r="J124" s="43">
        <v>48.731448628438443</v>
      </c>
    </row>
    <row r="125" spans="1:10">
      <c r="A125">
        <v>103</v>
      </c>
      <c r="B125" s="20" t="s">
        <v>146</v>
      </c>
      <c r="J125" s="43">
        <v>51.301786393006466</v>
      </c>
    </row>
    <row r="126" spans="1:10">
      <c r="A126">
        <v>104</v>
      </c>
      <c r="B126" s="20" t="s">
        <v>117</v>
      </c>
      <c r="J126" s="43">
        <v>43.271815903394852</v>
      </c>
    </row>
    <row r="127" spans="1:10">
      <c r="A127">
        <v>105</v>
      </c>
      <c r="B127" s="20" t="s">
        <v>1071</v>
      </c>
      <c r="J127" s="43">
        <v>55.312532664367097</v>
      </c>
    </row>
    <row r="128" spans="1:10">
      <c r="A128">
        <v>106</v>
      </c>
      <c r="B128" s="20" t="s">
        <v>81</v>
      </c>
      <c r="J128" s="43">
        <v>41.441652283298716</v>
      </c>
    </row>
    <row r="129" spans="1:10">
      <c r="A129">
        <v>107</v>
      </c>
      <c r="B129" s="20" t="s">
        <v>152</v>
      </c>
      <c r="J129" s="43">
        <v>39.830565229038307</v>
      </c>
    </row>
    <row r="130" spans="1:10">
      <c r="A130">
        <v>108</v>
      </c>
      <c r="B130" s="20" t="s">
        <v>66</v>
      </c>
      <c r="J130" s="43">
        <v>49.987725241812733</v>
      </c>
    </row>
    <row r="131" spans="1:10">
      <c r="A131">
        <v>109</v>
      </c>
      <c r="B131" s="20" t="s">
        <v>67</v>
      </c>
      <c r="J131" s="43">
        <v>67.425838229937114</v>
      </c>
    </row>
    <row r="132" spans="1:10">
      <c r="A132">
        <v>110</v>
      </c>
      <c r="B132" s="20" t="s">
        <v>147</v>
      </c>
      <c r="J132" s="43">
        <v>73.616785541167502</v>
      </c>
    </row>
    <row r="133" spans="1:10">
      <c r="A133">
        <v>11</v>
      </c>
      <c r="B133" s="20" t="s">
        <v>143</v>
      </c>
      <c r="J133" s="43">
        <v>63.983581466536798</v>
      </c>
    </row>
    <row r="134" spans="1:10">
      <c r="A134">
        <v>112</v>
      </c>
      <c r="B134" s="20" t="s">
        <v>153</v>
      </c>
      <c r="J134" s="43">
        <v>73.406690140845072</v>
      </c>
    </row>
    <row r="135" spans="1:10">
      <c r="A135">
        <v>113</v>
      </c>
      <c r="B135" s="20" t="s">
        <v>68</v>
      </c>
      <c r="J135" s="43">
        <v>72.366434169842535</v>
      </c>
    </row>
    <row r="136" spans="1:10">
      <c r="A136">
        <v>114</v>
      </c>
      <c r="B136" s="20" t="s">
        <v>128</v>
      </c>
      <c r="J136" s="43">
        <v>59.420563097033686</v>
      </c>
    </row>
    <row r="137" spans="1:10">
      <c r="A137">
        <v>115</v>
      </c>
      <c r="B137" s="20" t="s">
        <v>132</v>
      </c>
      <c r="J137" s="43">
        <v>75.154981227625953</v>
      </c>
    </row>
    <row r="138" spans="1:10">
      <c r="A138">
        <v>116</v>
      </c>
      <c r="B138" s="20" t="s">
        <v>82</v>
      </c>
      <c r="J138" s="43">
        <v>56.637785972575273</v>
      </c>
    </row>
    <row r="139" spans="1:10">
      <c r="A139">
        <v>117</v>
      </c>
      <c r="B139" s="20" t="s">
        <v>69</v>
      </c>
      <c r="J139" s="43">
        <v>48.402250505271212</v>
      </c>
    </row>
    <row r="140" spans="1:10">
      <c r="A140">
        <v>118</v>
      </c>
      <c r="B140" s="20" t="s">
        <v>1069</v>
      </c>
      <c r="J140" s="43">
        <v>69.448761973612875</v>
      </c>
    </row>
    <row r="141" spans="1:10">
      <c r="A141">
        <v>119</v>
      </c>
      <c r="B141" s="20" t="s">
        <v>70</v>
      </c>
      <c r="J141" s="43">
        <v>44.311751161066233</v>
      </c>
    </row>
    <row r="142" spans="1:10">
      <c r="A142">
        <v>120</v>
      </c>
      <c r="B142" s="20" t="s">
        <v>83</v>
      </c>
      <c r="J142" s="43">
        <v>65.345000528453738</v>
      </c>
    </row>
    <row r="143" spans="1:10">
      <c r="A143">
        <v>121</v>
      </c>
      <c r="B143" s="20" t="s">
        <v>84</v>
      </c>
      <c r="J143" s="43">
        <v>53.328210998384897</v>
      </c>
    </row>
    <row r="144" spans="1:10">
      <c r="A144">
        <v>122</v>
      </c>
      <c r="B144" s="20" t="s">
        <v>118</v>
      </c>
      <c r="J144" s="43">
        <v>42.515174506828529</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90" zoomScaleNormal="90" zoomScalePageLayoutView="90" workbookViewId="0">
      <pane xSplit="2" ySplit="22" topLeftCell="C128" activePane="bottomRight" state="frozen"/>
      <selection activeCell="J31" sqref="J31"/>
      <selection pane="topRight" activeCell="J31" sqref="J31"/>
      <selection pane="bottomLeft" activeCell="J31" sqref="J31"/>
      <selection pane="bottomRight" activeCell="C2" sqref="C2:L2"/>
    </sheetView>
  </sheetViews>
  <sheetFormatPr baseColWidth="10" defaultColWidth="11.5" defaultRowHeight="14" outlineLevelRow="1" x14ac:dyDescent="0"/>
  <cols>
    <col min="2" max="2" width="19.5" customWidth="1"/>
    <col min="3" max="3" width="6.1640625" customWidth="1"/>
    <col min="13" max="13" width="7.1640625" customWidth="1"/>
  </cols>
  <sheetData>
    <row r="1" spans="2:19" ht="7.25" customHeight="1"/>
    <row r="2" spans="2:19" ht="34.25" customHeight="1">
      <c r="B2" s="16" t="s">
        <v>16</v>
      </c>
      <c r="C2" s="170" t="s">
        <v>1920</v>
      </c>
      <c r="D2" s="170"/>
      <c r="E2" s="170"/>
      <c r="F2" s="170"/>
      <c r="G2" s="170"/>
      <c r="H2" s="170"/>
      <c r="I2" s="170"/>
      <c r="J2" s="170"/>
      <c r="K2" s="170"/>
      <c r="L2" s="170"/>
      <c r="N2" s="78" t="s">
        <v>2018</v>
      </c>
    </row>
    <row r="3" spans="2:19">
      <c r="B3" s="16" t="s">
        <v>17</v>
      </c>
      <c r="C3" s="171" t="s">
        <v>1924</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6</v>
      </c>
      <c r="O5" s="84">
        <v>28.571428571428569</v>
      </c>
      <c r="P5" s="91">
        <v>6</v>
      </c>
      <c r="Q5" s="84">
        <v>28.571428571428569</v>
      </c>
      <c r="R5" s="91">
        <v>9</v>
      </c>
      <c r="S5" s="84">
        <v>42.857142857142854</v>
      </c>
    </row>
    <row r="6" spans="2:19" ht="84" customHeight="1">
      <c r="B6" s="16" t="s">
        <v>18</v>
      </c>
      <c r="C6" s="172" t="s">
        <v>1954</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44330</v>
      </c>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97.223758433801564</v>
      </c>
    </row>
    <row r="24" spans="1:80">
      <c r="A24">
        <v>2</v>
      </c>
      <c r="B24" s="20" t="s">
        <v>71</v>
      </c>
      <c r="J24" s="43">
        <v>91.383274839646617</v>
      </c>
    </row>
    <row r="25" spans="1:80">
      <c r="A25">
        <v>3</v>
      </c>
      <c r="B25" s="20" t="s">
        <v>142</v>
      </c>
      <c r="J25" s="43">
        <v>96.292880855772779</v>
      </c>
    </row>
    <row r="26" spans="1:80">
      <c r="A26">
        <v>4</v>
      </c>
      <c r="B26" s="20" t="s">
        <v>119</v>
      </c>
      <c r="J26" s="43">
        <v>97.732975685731589</v>
      </c>
    </row>
    <row r="27" spans="1:80">
      <c r="A27">
        <v>5</v>
      </c>
      <c r="B27" s="20" t="s">
        <v>88</v>
      </c>
      <c r="J27" s="43">
        <v>96.227763092091166</v>
      </c>
    </row>
    <row r="28" spans="1:80">
      <c r="A28">
        <v>6</v>
      </c>
      <c r="B28" s="20" t="s">
        <v>112</v>
      </c>
      <c r="J28" s="43">
        <v>86.919504643962853</v>
      </c>
    </row>
    <row r="29" spans="1:80">
      <c r="A29">
        <v>7</v>
      </c>
      <c r="B29" s="20" t="s">
        <v>89</v>
      </c>
      <c r="J29" s="43">
        <v>95.250238421030815</v>
      </c>
    </row>
    <row r="30" spans="1:80">
      <c r="A30">
        <v>8</v>
      </c>
      <c r="B30" s="20" t="s">
        <v>102</v>
      </c>
      <c r="J30" s="43">
        <v>90.510231923601637</v>
      </c>
    </row>
    <row r="31" spans="1:80">
      <c r="A31">
        <v>9</v>
      </c>
      <c r="B31" s="20" t="s">
        <v>32</v>
      </c>
      <c r="J31" s="43">
        <v>96.689472214465226</v>
      </c>
    </row>
    <row r="32" spans="1:80">
      <c r="A32">
        <v>10</v>
      </c>
      <c r="B32" s="20" t="s">
        <v>33</v>
      </c>
      <c r="J32" s="43">
        <v>97.449992156969728</v>
      </c>
    </row>
    <row r="33" spans="1:10">
      <c r="A33">
        <v>11</v>
      </c>
      <c r="B33" s="20" t="s">
        <v>103</v>
      </c>
      <c r="J33" s="43">
        <v>97.81649994621921</v>
      </c>
    </row>
    <row r="34" spans="1:10">
      <c r="A34">
        <v>12</v>
      </c>
      <c r="B34" s="20" t="s">
        <v>109</v>
      </c>
      <c r="J34" s="43">
        <v>97.218302214502827</v>
      </c>
    </row>
    <row r="35" spans="1:10">
      <c r="A35">
        <v>13</v>
      </c>
      <c r="B35" s="20" t="s">
        <v>72</v>
      </c>
      <c r="J35" s="43">
        <v>82.776725885939115</v>
      </c>
    </row>
    <row r="36" spans="1:10">
      <c r="A36">
        <v>14</v>
      </c>
      <c r="B36" s="20" t="s">
        <v>140</v>
      </c>
      <c r="J36" s="43">
        <v>96.487636480411041</v>
      </c>
    </row>
    <row r="37" spans="1:10">
      <c r="A37">
        <v>15</v>
      </c>
      <c r="B37" s="20" t="s">
        <v>113</v>
      </c>
      <c r="J37" s="43">
        <v>88.026535013747917</v>
      </c>
    </row>
    <row r="38" spans="1:10">
      <c r="A38">
        <v>16</v>
      </c>
      <c r="B38" s="20" t="s">
        <v>110</v>
      </c>
      <c r="J38" s="43">
        <v>96.64149388988055</v>
      </c>
    </row>
    <row r="39" spans="1:10">
      <c r="A39">
        <v>17</v>
      </c>
      <c r="B39" s="20" t="s">
        <v>129</v>
      </c>
      <c r="J39" s="43">
        <v>91.429736658121655</v>
      </c>
    </row>
    <row r="40" spans="1:10">
      <c r="A40">
        <v>18</v>
      </c>
      <c r="B40" s="20" t="s">
        <v>90</v>
      </c>
      <c r="J40" s="43">
        <v>94.445447433351376</v>
      </c>
    </row>
    <row r="41" spans="1:10">
      <c r="A41">
        <v>19</v>
      </c>
      <c r="B41" s="20" t="s">
        <v>120</v>
      </c>
      <c r="J41" s="43">
        <v>95.605980340220142</v>
      </c>
    </row>
    <row r="42" spans="1:10">
      <c r="A42">
        <v>20</v>
      </c>
      <c r="B42" s="20" t="s">
        <v>104</v>
      </c>
      <c r="J42" s="43">
        <v>94.903249699101934</v>
      </c>
    </row>
    <row r="43" spans="1:10">
      <c r="A43">
        <v>21</v>
      </c>
      <c r="B43" s="20" t="s">
        <v>34</v>
      </c>
      <c r="J43" s="43">
        <v>95.435258385814464</v>
      </c>
    </row>
    <row r="44" spans="1:10">
      <c r="A44">
        <v>22</v>
      </c>
      <c r="B44" s="20" t="s">
        <v>148</v>
      </c>
      <c r="J44" s="43">
        <v>95.26727292891205</v>
      </c>
    </row>
    <row r="45" spans="1:10">
      <c r="A45">
        <v>23</v>
      </c>
      <c r="B45" s="20" t="s">
        <v>35</v>
      </c>
      <c r="J45" s="43">
        <v>95.84777107261047</v>
      </c>
    </row>
    <row r="46" spans="1:10">
      <c r="A46">
        <v>24</v>
      </c>
      <c r="B46" s="20" t="s">
        <v>73</v>
      </c>
      <c r="J46" s="43">
        <v>93.411971776621527</v>
      </c>
    </row>
    <row r="47" spans="1:10">
      <c r="A47">
        <v>25</v>
      </c>
      <c r="B47" s="20" t="s">
        <v>91</v>
      </c>
      <c r="J47" s="43">
        <v>96.778774626932957</v>
      </c>
    </row>
    <row r="48" spans="1:10">
      <c r="A48">
        <v>26</v>
      </c>
      <c r="B48" s="20" t="s">
        <v>130</v>
      </c>
      <c r="J48" s="43">
        <v>89.925269858843066</v>
      </c>
    </row>
    <row r="49" spans="1:10">
      <c r="A49">
        <v>27</v>
      </c>
      <c r="B49" s="20" t="s">
        <v>149</v>
      </c>
      <c r="J49" s="43">
        <v>96.961913552995952</v>
      </c>
    </row>
    <row r="50" spans="1:10">
      <c r="A50">
        <v>28</v>
      </c>
      <c r="B50" s="20" t="s">
        <v>121</v>
      </c>
      <c r="J50" s="43">
        <v>83.215892352402562</v>
      </c>
    </row>
    <row r="51" spans="1:10">
      <c r="A51">
        <v>29</v>
      </c>
      <c r="B51" s="20" t="s">
        <v>114</v>
      </c>
      <c r="J51" s="43">
        <v>95.446004019673524</v>
      </c>
    </row>
    <row r="52" spans="1:10">
      <c r="A52">
        <v>30</v>
      </c>
      <c r="B52" s="20" t="s">
        <v>105</v>
      </c>
      <c r="J52" s="43">
        <v>98.031867723202794</v>
      </c>
    </row>
    <row r="53" spans="1:10">
      <c r="A53">
        <v>31</v>
      </c>
      <c r="B53" s="20" t="s">
        <v>122</v>
      </c>
      <c r="J53" s="43">
        <v>91.790578887627689</v>
      </c>
    </row>
    <row r="54" spans="1:10">
      <c r="A54">
        <v>32</v>
      </c>
      <c r="B54" s="20" t="s">
        <v>36</v>
      </c>
      <c r="J54" s="43">
        <v>93.604011471654545</v>
      </c>
    </row>
    <row r="55" spans="1:10">
      <c r="A55">
        <v>33</v>
      </c>
      <c r="B55" s="20" t="s">
        <v>37</v>
      </c>
      <c r="J55" s="43">
        <v>90.681743873555604</v>
      </c>
    </row>
    <row r="56" spans="1:10">
      <c r="A56">
        <v>34</v>
      </c>
      <c r="B56" s="20" t="s">
        <v>92</v>
      </c>
      <c r="J56" s="43">
        <v>95.695852366826216</v>
      </c>
    </row>
    <row r="57" spans="1:10">
      <c r="A57">
        <v>35</v>
      </c>
      <c r="B57" s="20" t="s">
        <v>38</v>
      </c>
      <c r="J57" s="43">
        <v>94.631704270434852</v>
      </c>
    </row>
    <row r="58" spans="1:10">
      <c r="A58">
        <v>36</v>
      </c>
      <c r="B58" s="20" t="s">
        <v>93</v>
      </c>
      <c r="J58" s="43">
        <v>88.645286992117917</v>
      </c>
    </row>
    <row r="59" spans="1:10">
      <c r="A59">
        <v>37</v>
      </c>
      <c r="B59" s="20" t="s">
        <v>1068</v>
      </c>
      <c r="J59" s="43">
        <v>90.752482013705645</v>
      </c>
    </row>
    <row r="60" spans="1:10">
      <c r="A60">
        <v>38</v>
      </c>
      <c r="B60" s="20" t="s">
        <v>94</v>
      </c>
      <c r="J60" s="43">
        <v>97.556713042286333</v>
      </c>
    </row>
    <row r="61" spans="1:10">
      <c r="A61">
        <v>39</v>
      </c>
      <c r="B61" s="20" t="s">
        <v>40</v>
      </c>
      <c r="J61" s="43">
        <v>97.472805610835252</v>
      </c>
    </row>
    <row r="62" spans="1:10">
      <c r="A62">
        <v>40</v>
      </c>
      <c r="B62" s="20" t="s">
        <v>41</v>
      </c>
      <c r="J62" s="43">
        <v>93.92571974808817</v>
      </c>
    </row>
    <row r="63" spans="1:10">
      <c r="A63">
        <v>41</v>
      </c>
      <c r="B63" s="20" t="s">
        <v>85</v>
      </c>
      <c r="J63" s="43">
        <v>96.179050567595453</v>
      </c>
    </row>
    <row r="64" spans="1:10">
      <c r="A64">
        <v>42</v>
      </c>
      <c r="B64" s="20" t="s">
        <v>144</v>
      </c>
      <c r="J64" s="43">
        <v>95.774438929650401</v>
      </c>
    </row>
    <row r="65" spans="1:10">
      <c r="A65">
        <v>43</v>
      </c>
      <c r="B65" s="20" t="s">
        <v>145</v>
      </c>
      <c r="J65" s="43">
        <v>93.748326007152869</v>
      </c>
    </row>
    <row r="66" spans="1:10">
      <c r="A66">
        <v>44</v>
      </c>
      <c r="B66" s="20" t="s">
        <v>42</v>
      </c>
      <c r="J66" s="43">
        <v>79.167706202285316</v>
      </c>
    </row>
    <row r="67" spans="1:10">
      <c r="A67">
        <v>45</v>
      </c>
      <c r="B67" s="20" t="s">
        <v>95</v>
      </c>
      <c r="J67" s="43">
        <v>87.084148727984342</v>
      </c>
    </row>
    <row r="68" spans="1:10">
      <c r="A68">
        <v>46</v>
      </c>
      <c r="B68" s="20" t="s">
        <v>131</v>
      </c>
      <c r="J68" s="43">
        <v>92.33908948194663</v>
      </c>
    </row>
    <row r="69" spans="1:10">
      <c r="A69">
        <v>47</v>
      </c>
      <c r="B69" s="20" t="s">
        <v>43</v>
      </c>
      <c r="J69" s="43">
        <v>85.800639952124243</v>
      </c>
    </row>
    <row r="70" spans="1:10">
      <c r="A70">
        <v>48</v>
      </c>
      <c r="B70" s="20" t="s">
        <v>44</v>
      </c>
      <c r="J70" s="43">
        <v>95.725264169068197</v>
      </c>
    </row>
    <row r="71" spans="1:10">
      <c r="A71">
        <v>49</v>
      </c>
      <c r="B71" s="20" t="s">
        <v>77</v>
      </c>
      <c r="J71" s="43">
        <v>93.118796857261671</v>
      </c>
    </row>
    <row r="72" spans="1:10">
      <c r="A72">
        <v>50</v>
      </c>
      <c r="B72" s="20" t="s">
        <v>86</v>
      </c>
      <c r="J72" s="43">
        <v>95.98794063079778</v>
      </c>
    </row>
    <row r="73" spans="1:10">
      <c r="A73">
        <v>51</v>
      </c>
      <c r="B73" s="20" t="s">
        <v>45</v>
      </c>
      <c r="J73" s="43">
        <v>96.445850390770374</v>
      </c>
    </row>
    <row r="74" spans="1:10">
      <c r="A74">
        <v>52</v>
      </c>
      <c r="B74" s="20" t="s">
        <v>46</v>
      </c>
      <c r="J74" s="43">
        <v>95.534625482403911</v>
      </c>
    </row>
    <row r="75" spans="1:10">
      <c r="A75">
        <v>53</v>
      </c>
      <c r="B75" s="20" t="s">
        <v>74</v>
      </c>
      <c r="J75" s="43">
        <v>94.603825136612016</v>
      </c>
    </row>
    <row r="76" spans="1:10">
      <c r="A76">
        <v>54</v>
      </c>
      <c r="B76" s="20" t="s">
        <v>78</v>
      </c>
      <c r="J76" s="43">
        <v>91.410178773597323</v>
      </c>
    </row>
    <row r="77" spans="1:10">
      <c r="A77">
        <v>55</v>
      </c>
      <c r="B77" s="20" t="s">
        <v>47</v>
      </c>
      <c r="J77" s="43">
        <v>96.066387872451642</v>
      </c>
    </row>
    <row r="78" spans="1:10">
      <c r="A78">
        <v>56</v>
      </c>
      <c r="B78" s="20" t="s">
        <v>48</v>
      </c>
      <c r="J78" s="43">
        <v>91.48779770655689</v>
      </c>
    </row>
    <row r="79" spans="1:10">
      <c r="A79">
        <v>57</v>
      </c>
      <c r="B79" s="20" t="s">
        <v>133</v>
      </c>
      <c r="J79" s="43">
        <v>97.700727867742472</v>
      </c>
    </row>
    <row r="80" spans="1:10">
      <c r="A80">
        <v>58</v>
      </c>
      <c r="B80" s="20" t="s">
        <v>96</v>
      </c>
      <c r="J80" s="43">
        <v>93.547474386466519</v>
      </c>
    </row>
    <row r="81" spans="1:10">
      <c r="A81">
        <v>59</v>
      </c>
      <c r="B81" s="20" t="s">
        <v>123</v>
      </c>
      <c r="J81" s="43">
        <v>92.36726087789917</v>
      </c>
    </row>
    <row r="82" spans="1:10">
      <c r="A82">
        <v>60</v>
      </c>
      <c r="B82" s="20" t="s">
        <v>49</v>
      </c>
      <c r="J82" s="43">
        <v>95.974167844750042</v>
      </c>
    </row>
    <row r="83" spans="1:10">
      <c r="A83">
        <v>61</v>
      </c>
      <c r="B83" s="20" t="s">
        <v>50</v>
      </c>
      <c r="J83" s="43">
        <v>94.979469481321004</v>
      </c>
    </row>
    <row r="84" spans="1:10">
      <c r="A84">
        <v>62</v>
      </c>
      <c r="B84" s="20" t="s">
        <v>97</v>
      </c>
      <c r="J84" s="43">
        <v>97.132569125565723</v>
      </c>
    </row>
    <row r="85" spans="1:10">
      <c r="A85">
        <v>63</v>
      </c>
      <c r="B85" s="20" t="s">
        <v>134</v>
      </c>
      <c r="J85" s="43">
        <v>96.842864502833592</v>
      </c>
    </row>
    <row r="86" spans="1:10">
      <c r="A86">
        <v>64</v>
      </c>
      <c r="B86" s="20" t="s">
        <v>51</v>
      </c>
      <c r="J86" s="43">
        <v>94.885604064015894</v>
      </c>
    </row>
    <row r="87" spans="1:10">
      <c r="A87">
        <v>65</v>
      </c>
      <c r="B87" s="20" t="s">
        <v>52</v>
      </c>
      <c r="J87" s="43">
        <v>96.893099047806032</v>
      </c>
    </row>
    <row r="88" spans="1:10">
      <c r="A88">
        <v>66</v>
      </c>
      <c r="B88" s="20" t="s">
        <v>135</v>
      </c>
      <c r="J88" s="43">
        <v>95.744442577971896</v>
      </c>
    </row>
    <row r="89" spans="1:10">
      <c r="A89">
        <v>67</v>
      </c>
      <c r="B89" s="20" t="s">
        <v>124</v>
      </c>
      <c r="J89" s="43">
        <v>90.418772411768416</v>
      </c>
    </row>
    <row r="90" spans="1:10">
      <c r="A90">
        <v>68</v>
      </c>
      <c r="B90" s="20" t="s">
        <v>115</v>
      </c>
      <c r="J90" s="43">
        <v>92.756736950801113</v>
      </c>
    </row>
    <row r="91" spans="1:10">
      <c r="A91">
        <v>69</v>
      </c>
      <c r="B91" s="20" t="s">
        <v>79</v>
      </c>
      <c r="J91" s="43">
        <v>94.01491623288571</v>
      </c>
    </row>
    <row r="92" spans="1:10">
      <c r="A92">
        <v>70</v>
      </c>
      <c r="B92" s="20" t="s">
        <v>150</v>
      </c>
      <c r="J92" s="43">
        <v>91.848040412386624</v>
      </c>
    </row>
    <row r="93" spans="1:10">
      <c r="A93">
        <v>71</v>
      </c>
      <c r="B93" s="20" t="s">
        <v>116</v>
      </c>
      <c r="J93" s="43">
        <v>93.705402650356788</v>
      </c>
    </row>
    <row r="94" spans="1:10">
      <c r="A94">
        <v>72</v>
      </c>
      <c r="B94" s="20" t="s">
        <v>53</v>
      </c>
      <c r="J94" s="43">
        <v>95.992810200527998</v>
      </c>
    </row>
    <row r="95" spans="1:10">
      <c r="A95">
        <v>73</v>
      </c>
      <c r="B95" s="20" t="s">
        <v>125</v>
      </c>
      <c r="J95" s="43">
        <v>95.867805856759631</v>
      </c>
    </row>
    <row r="96" spans="1:10">
      <c r="A96">
        <v>74</v>
      </c>
      <c r="B96" s="20" t="s">
        <v>54</v>
      </c>
      <c r="J96" s="43">
        <v>89.2423651968938</v>
      </c>
    </row>
    <row r="97" spans="1:10">
      <c r="A97">
        <v>75</v>
      </c>
      <c r="B97" s="20" t="s">
        <v>136</v>
      </c>
      <c r="J97" s="43">
        <v>93.556588343886133</v>
      </c>
    </row>
    <row r="98" spans="1:10">
      <c r="A98">
        <v>76</v>
      </c>
      <c r="B98" s="20" t="s">
        <v>111</v>
      </c>
      <c r="J98" s="43">
        <v>94.37521214178345</v>
      </c>
    </row>
    <row r="99" spans="1:10">
      <c r="A99">
        <v>77</v>
      </c>
      <c r="B99" s="20" t="s">
        <v>98</v>
      </c>
      <c r="J99" s="43">
        <v>97.740404790341842</v>
      </c>
    </row>
    <row r="100" spans="1:10">
      <c r="A100">
        <v>78</v>
      </c>
      <c r="B100" s="20" t="s">
        <v>108</v>
      </c>
      <c r="J100" s="43">
        <v>97.731032201146888</v>
      </c>
    </row>
    <row r="101" spans="1:10">
      <c r="A101">
        <v>79</v>
      </c>
      <c r="B101" s="20" t="s">
        <v>55</v>
      </c>
      <c r="J101" s="43">
        <v>88.752748562799695</v>
      </c>
    </row>
    <row r="102" spans="1:10">
      <c r="A102">
        <v>80</v>
      </c>
      <c r="B102" s="20" t="s">
        <v>56</v>
      </c>
      <c r="J102" s="43">
        <v>91.928417155199014</v>
      </c>
    </row>
    <row r="103" spans="1:10">
      <c r="A103">
        <v>81</v>
      </c>
      <c r="B103" s="20" t="s">
        <v>80</v>
      </c>
      <c r="J103" s="43">
        <v>78.607090413257822</v>
      </c>
    </row>
    <row r="104" spans="1:10">
      <c r="A104">
        <v>82</v>
      </c>
      <c r="B104" s="20" t="s">
        <v>57</v>
      </c>
      <c r="J104" s="43">
        <v>93.569336207373027</v>
      </c>
    </row>
    <row r="105" spans="1:10">
      <c r="A105">
        <v>83</v>
      </c>
      <c r="B105" s="20" t="s">
        <v>58</v>
      </c>
      <c r="J105" s="43">
        <v>93.650906253325289</v>
      </c>
    </row>
    <row r="106" spans="1:10">
      <c r="A106">
        <v>84</v>
      </c>
      <c r="B106" s="20" t="s">
        <v>137</v>
      </c>
      <c r="J106" s="43">
        <v>97.673366834170849</v>
      </c>
    </row>
    <row r="107" spans="1:10">
      <c r="A107">
        <v>85</v>
      </c>
      <c r="B107" s="20" t="s">
        <v>99</v>
      </c>
      <c r="J107" s="43">
        <v>89.116927132366783</v>
      </c>
    </row>
    <row r="108" spans="1:10">
      <c r="A108">
        <v>86</v>
      </c>
      <c r="B108" s="20" t="s">
        <v>59</v>
      </c>
      <c r="J108" s="43">
        <v>95.86241276171485</v>
      </c>
    </row>
    <row r="109" spans="1:10">
      <c r="A109">
        <v>87</v>
      </c>
      <c r="B109" s="20" t="s">
        <v>60</v>
      </c>
      <c r="J109" s="43">
        <v>98.496153400085049</v>
      </c>
    </row>
    <row r="110" spans="1:10">
      <c r="A110">
        <v>88</v>
      </c>
      <c r="B110" s="20" t="s">
        <v>61</v>
      </c>
      <c r="J110" s="43">
        <v>86.268795124859238</v>
      </c>
    </row>
    <row r="111" spans="1:10">
      <c r="A111">
        <v>89</v>
      </c>
      <c r="B111" s="20" t="s">
        <v>62</v>
      </c>
      <c r="J111" s="43">
        <v>91.65585704831237</v>
      </c>
    </row>
    <row r="112" spans="1:10">
      <c r="A112">
        <v>90</v>
      </c>
      <c r="B112" s="20" t="s">
        <v>63</v>
      </c>
      <c r="J112" s="43">
        <v>86.05993340732519</v>
      </c>
    </row>
    <row r="113" spans="1:10">
      <c r="A113">
        <v>91</v>
      </c>
      <c r="B113" s="20" t="s">
        <v>87</v>
      </c>
      <c r="J113" s="43">
        <v>92.92547537498524</v>
      </c>
    </row>
    <row r="114" spans="1:10">
      <c r="A114">
        <v>92</v>
      </c>
      <c r="B114" s="20" t="s">
        <v>100</v>
      </c>
      <c r="J114" s="43">
        <v>89.219011336182859</v>
      </c>
    </row>
    <row r="115" spans="1:10">
      <c r="A115">
        <v>93</v>
      </c>
      <c r="B115" s="20" t="s">
        <v>75</v>
      </c>
      <c r="J115" s="43">
        <v>91.641627970499854</v>
      </c>
    </row>
    <row r="116" spans="1:10">
      <c r="A116">
        <v>94</v>
      </c>
      <c r="B116" s="20" t="s">
        <v>126</v>
      </c>
      <c r="J116" s="43">
        <v>93.312604418043449</v>
      </c>
    </row>
    <row r="117" spans="1:10">
      <c r="A117">
        <v>95</v>
      </c>
      <c r="B117" s="20" t="s">
        <v>151</v>
      </c>
      <c r="J117" s="43">
        <v>97.604933550052593</v>
      </c>
    </row>
    <row r="118" spans="1:10">
      <c r="A118">
        <v>96</v>
      </c>
      <c r="B118" s="20" t="s">
        <v>106</v>
      </c>
      <c r="J118" s="43">
        <v>96.369927927530796</v>
      </c>
    </row>
    <row r="119" spans="1:10">
      <c r="A119">
        <v>97</v>
      </c>
      <c r="B119" s="20" t="s">
        <v>138</v>
      </c>
      <c r="J119" s="43">
        <v>93.700088731144632</v>
      </c>
    </row>
    <row r="120" spans="1:10">
      <c r="A120">
        <v>98</v>
      </c>
      <c r="B120" s="20" t="s">
        <v>64</v>
      </c>
      <c r="J120" s="43">
        <v>97.166340837905452</v>
      </c>
    </row>
    <row r="121" spans="1:10">
      <c r="A121">
        <v>99</v>
      </c>
      <c r="B121" s="20" t="s">
        <v>139</v>
      </c>
      <c r="J121" s="43">
        <v>95.845120972849728</v>
      </c>
    </row>
    <row r="122" spans="1:10">
      <c r="A122">
        <v>100</v>
      </c>
      <c r="B122" s="20" t="s">
        <v>127</v>
      </c>
      <c r="J122" s="43">
        <v>94.618092979808864</v>
      </c>
    </row>
    <row r="123" spans="1:10">
      <c r="A123">
        <v>101</v>
      </c>
      <c r="B123" s="20" t="s">
        <v>65</v>
      </c>
      <c r="J123" s="43">
        <v>96.672530193889486</v>
      </c>
    </row>
    <row r="124" spans="1:10">
      <c r="A124">
        <v>102</v>
      </c>
      <c r="B124" s="20" t="s">
        <v>141</v>
      </c>
      <c r="J124" s="43">
        <v>88.562054099423904</v>
      </c>
    </row>
    <row r="125" spans="1:10">
      <c r="A125">
        <v>103</v>
      </c>
      <c r="B125" s="20" t="s">
        <v>146</v>
      </c>
      <c r="J125" s="43">
        <v>93.671607753705814</v>
      </c>
    </row>
    <row r="126" spans="1:10">
      <c r="A126">
        <v>104</v>
      </c>
      <c r="B126" s="20" t="s">
        <v>117</v>
      </c>
      <c r="J126" s="43">
        <v>97.985873775347457</v>
      </c>
    </row>
    <row r="127" spans="1:10">
      <c r="A127">
        <v>105</v>
      </c>
      <c r="B127" s="20" t="s">
        <v>1071</v>
      </c>
      <c r="J127" s="43">
        <v>96.0345458346399</v>
      </c>
    </row>
    <row r="128" spans="1:10">
      <c r="A128">
        <v>106</v>
      </c>
      <c r="B128" s="20" t="s">
        <v>81</v>
      </c>
      <c r="J128" s="43">
        <v>94.587953076090457</v>
      </c>
    </row>
    <row r="129" spans="1:10">
      <c r="A129">
        <v>107</v>
      </c>
      <c r="B129" s="20" t="s">
        <v>152</v>
      </c>
      <c r="J129" s="43">
        <v>96.792124296812219</v>
      </c>
    </row>
    <row r="130" spans="1:10">
      <c r="A130">
        <v>108</v>
      </c>
      <c r="B130" s="20" t="s">
        <v>66</v>
      </c>
      <c r="J130" s="43">
        <v>96.148180880836648</v>
      </c>
    </row>
    <row r="131" spans="1:10">
      <c r="A131">
        <v>109</v>
      </c>
      <c r="B131" s="20" t="s">
        <v>67</v>
      </c>
      <c r="J131" s="43">
        <v>94.529530084416919</v>
      </c>
    </row>
    <row r="132" spans="1:10">
      <c r="A132">
        <v>110</v>
      </c>
      <c r="B132" s="20" t="s">
        <v>147</v>
      </c>
      <c r="J132" s="43">
        <v>97.09392239687925</v>
      </c>
    </row>
    <row r="133" spans="1:10">
      <c r="A133">
        <v>11</v>
      </c>
      <c r="B133" s="20" t="s">
        <v>143</v>
      </c>
      <c r="J133" s="43">
        <v>97.238068735216359</v>
      </c>
    </row>
    <row r="134" spans="1:10">
      <c r="A134">
        <v>112</v>
      </c>
      <c r="B134" s="20" t="s">
        <v>153</v>
      </c>
      <c r="J134" s="43">
        <v>97.205105633802816</v>
      </c>
    </row>
    <row r="135" spans="1:10">
      <c r="A135">
        <v>113</v>
      </c>
      <c r="B135" s="20" t="s">
        <v>68</v>
      </c>
      <c r="J135" s="43">
        <v>96.410440785216082</v>
      </c>
    </row>
    <row r="136" spans="1:10">
      <c r="A136">
        <v>114</v>
      </c>
      <c r="B136" s="20" t="s">
        <v>128</v>
      </c>
      <c r="J136" s="43">
        <v>91.115719792190376</v>
      </c>
    </row>
    <row r="137" spans="1:10">
      <c r="A137">
        <v>115</v>
      </c>
      <c r="B137" s="20" t="s">
        <v>132</v>
      </c>
      <c r="J137" s="43">
        <v>96.411420588492106</v>
      </c>
    </row>
    <row r="138" spans="1:10">
      <c r="A138">
        <v>116</v>
      </c>
      <c r="B138" s="20" t="s">
        <v>82</v>
      </c>
      <c r="J138" s="43">
        <v>96.145859439332639</v>
      </c>
    </row>
    <row r="139" spans="1:10">
      <c r="A139">
        <v>117</v>
      </c>
      <c r="B139" s="20" t="s">
        <v>69</v>
      </c>
      <c r="J139" s="43">
        <v>94.506655013564938</v>
      </c>
    </row>
    <row r="140" spans="1:10">
      <c r="A140">
        <v>118</v>
      </c>
      <c r="B140" s="20" t="s">
        <v>1069</v>
      </c>
      <c r="J140" s="43">
        <v>93.414061088017348</v>
      </c>
    </row>
    <row r="141" spans="1:10">
      <c r="A141">
        <v>119</v>
      </c>
      <c r="B141" s="20" t="s">
        <v>70</v>
      </c>
      <c r="J141" s="43">
        <v>95.515747570542089</v>
      </c>
    </row>
    <row r="142" spans="1:10">
      <c r="A142">
        <v>120</v>
      </c>
      <c r="B142" s="20" t="s">
        <v>83</v>
      </c>
      <c r="J142" s="43">
        <v>86.842698264876972</v>
      </c>
    </row>
    <row r="143" spans="1:10">
      <c r="A143">
        <v>121</v>
      </c>
      <c r="B143" s="20" t="s">
        <v>84</v>
      </c>
      <c r="J143" s="43">
        <v>97.157104103617513</v>
      </c>
    </row>
    <row r="144" spans="1:10">
      <c r="A144">
        <v>122</v>
      </c>
      <c r="B144" s="20" t="s">
        <v>118</v>
      </c>
      <c r="J144" s="43">
        <v>95.388846737481032</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24" activePane="bottomRight" state="frozen"/>
      <selection activeCell="J31" sqref="J31"/>
      <selection pane="topRight" activeCell="J31" sqref="J31"/>
      <selection pane="bottomLeft" activeCell="J31" sqref="J31"/>
      <selection pane="bottomRight" activeCell="N7" sqref="N7"/>
    </sheetView>
  </sheetViews>
  <sheetFormatPr baseColWidth="10" defaultColWidth="11.5" defaultRowHeight="14" outlineLevelRow="1" x14ac:dyDescent="0"/>
  <cols>
    <col min="2" max="2" width="19.5" customWidth="1"/>
    <col min="3" max="3" width="6.1640625" customWidth="1"/>
    <col min="13" max="13" width="5.5" customWidth="1"/>
  </cols>
  <sheetData>
    <row r="1" spans="2:19" ht="7.25" customHeight="1"/>
    <row r="2" spans="2:19" ht="34.25" customHeight="1">
      <c r="B2" s="16" t="s">
        <v>16</v>
      </c>
      <c r="C2" s="170" t="s">
        <v>1925</v>
      </c>
      <c r="D2" s="170"/>
      <c r="E2" s="170"/>
      <c r="F2" s="170"/>
      <c r="G2" s="170"/>
      <c r="H2" s="170"/>
      <c r="I2" s="170"/>
      <c r="J2" s="170"/>
      <c r="K2" s="170"/>
      <c r="L2" s="170"/>
      <c r="N2" s="78" t="s">
        <v>2018</v>
      </c>
    </row>
    <row r="3" spans="2:19">
      <c r="B3" s="16" t="s">
        <v>17</v>
      </c>
      <c r="C3" s="171" t="s">
        <v>1927</v>
      </c>
      <c r="D3" s="171"/>
      <c r="E3" s="171"/>
      <c r="F3" s="171"/>
      <c r="G3" s="171"/>
      <c r="H3" s="171"/>
      <c r="I3" s="171"/>
      <c r="J3" s="171"/>
      <c r="K3" s="171"/>
      <c r="L3" s="171"/>
      <c r="N3" s="97" t="s">
        <v>2023</v>
      </c>
      <c r="O3" s="97"/>
      <c r="P3" s="98"/>
      <c r="Q3" s="97"/>
      <c r="R3" s="99"/>
      <c r="S3" s="100"/>
    </row>
    <row r="4" spans="2:19" ht="14.5" customHeight="1">
      <c r="B4" s="16" t="s">
        <v>27</v>
      </c>
      <c r="C4" s="173" t="s">
        <v>1828</v>
      </c>
      <c r="D4" s="174"/>
      <c r="E4" s="174"/>
      <c r="F4" s="174"/>
      <c r="G4" s="175"/>
      <c r="H4" s="176" t="s">
        <v>2019</v>
      </c>
      <c r="I4" s="177"/>
      <c r="J4" s="177"/>
      <c r="K4" s="178"/>
      <c r="L4" s="93" t="s">
        <v>2011</v>
      </c>
      <c r="N4" s="101"/>
      <c r="O4" s="102"/>
      <c r="P4" s="101"/>
      <c r="Q4" s="102"/>
      <c r="R4" s="101"/>
      <c r="S4" s="102"/>
    </row>
    <row r="5" spans="2:19" ht="29" customHeight="1">
      <c r="B5" s="16" t="s">
        <v>199</v>
      </c>
      <c r="C5" s="172"/>
      <c r="D5" s="172"/>
      <c r="E5" s="172"/>
      <c r="F5" s="172"/>
      <c r="G5" s="172"/>
      <c r="H5" s="172"/>
      <c r="I5" s="172"/>
      <c r="J5" s="172"/>
      <c r="K5" s="172"/>
      <c r="L5" s="172"/>
      <c r="N5" s="103"/>
      <c r="O5" s="104"/>
      <c r="P5" s="103"/>
      <c r="Q5" s="104"/>
      <c r="R5" s="103"/>
      <c r="S5" s="104"/>
    </row>
    <row r="6" spans="2:19" ht="84" customHeight="1">
      <c r="B6" s="16" t="s">
        <v>18</v>
      </c>
      <c r="C6" s="172" t="s">
        <v>1940</v>
      </c>
      <c r="D6" s="172"/>
      <c r="E6" s="172"/>
      <c r="F6" s="172"/>
      <c r="G6" s="172"/>
      <c r="H6" s="172"/>
      <c r="I6" s="172"/>
      <c r="J6" s="172"/>
      <c r="K6" s="172"/>
      <c r="L6" s="172"/>
      <c r="M6" s="50"/>
      <c r="N6" s="51"/>
      <c r="O6" s="51"/>
      <c r="P6" s="51"/>
      <c r="Q6" s="51"/>
      <c r="R6" s="51"/>
      <c r="S6" s="51"/>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3.1357150757659555</v>
      </c>
    </row>
    <row r="24" spans="1:80">
      <c r="A24">
        <v>2</v>
      </c>
      <c r="B24" s="20" t="s">
        <v>71</v>
      </c>
      <c r="J24" s="43">
        <v>8.0164589132276411</v>
      </c>
    </row>
    <row r="25" spans="1:80">
      <c r="A25">
        <v>3</v>
      </c>
      <c r="B25" s="20" t="s">
        <v>142</v>
      </c>
      <c r="J25" s="43">
        <v>1.0766322390261895</v>
      </c>
    </row>
    <row r="26" spans="1:80">
      <c r="A26">
        <v>4</v>
      </c>
      <c r="B26" s="20" t="s">
        <v>119</v>
      </c>
      <c r="J26" s="43">
        <v>2.9181448472787053</v>
      </c>
    </row>
    <row r="27" spans="1:80">
      <c r="A27">
        <v>5</v>
      </c>
      <c r="B27" s="20" t="s">
        <v>88</v>
      </c>
      <c r="J27" s="43">
        <v>1.2359791383867973</v>
      </c>
    </row>
    <row r="28" spans="1:80">
      <c r="A28">
        <v>6</v>
      </c>
      <c r="B28" s="20" t="s">
        <v>112</v>
      </c>
      <c r="J28" s="43">
        <v>1.5931372549019607</v>
      </c>
    </row>
    <row r="29" spans="1:80">
      <c r="A29">
        <v>7</v>
      </c>
      <c r="B29" s="20" t="s">
        <v>89</v>
      </c>
      <c r="J29" s="43">
        <v>1.2045445121698388</v>
      </c>
    </row>
    <row r="30" spans="1:80">
      <c r="A30">
        <v>8</v>
      </c>
      <c r="B30" s="20" t="s">
        <v>102</v>
      </c>
      <c r="J30" s="43">
        <v>5.7571623465211461</v>
      </c>
    </row>
    <row r="31" spans="1:80">
      <c r="A31">
        <v>9</v>
      </c>
      <c r="B31" s="20" t="s">
        <v>32</v>
      </c>
      <c r="J31" s="43">
        <v>2.2228427813459928</v>
      </c>
    </row>
    <row r="32" spans="1:80">
      <c r="A32">
        <v>10</v>
      </c>
      <c r="B32" s="20" t="s">
        <v>33</v>
      </c>
      <c r="J32" s="43">
        <v>9.7594576715066115</v>
      </c>
    </row>
    <row r="33" spans="1:10">
      <c r="A33">
        <v>11</v>
      </c>
      <c r="B33" s="20" t="s">
        <v>103</v>
      </c>
      <c r="J33" s="43">
        <v>2.3502205012369584</v>
      </c>
    </row>
    <row r="34" spans="1:10">
      <c r="A34">
        <v>12</v>
      </c>
      <c r="B34" s="20" t="s">
        <v>109</v>
      </c>
      <c r="J34" s="43">
        <v>7.411528441163699</v>
      </c>
    </row>
    <row r="35" spans="1:10">
      <c r="A35">
        <v>13</v>
      </c>
      <c r="B35" s="20" t="s">
        <v>72</v>
      </c>
      <c r="J35" s="43">
        <v>5.3122775920181553</v>
      </c>
    </row>
    <row r="36" spans="1:10">
      <c r="A36">
        <v>14</v>
      </c>
      <c r="B36" s="20" t="s">
        <v>140</v>
      </c>
      <c r="J36" s="43">
        <v>7.0849389852280025</v>
      </c>
    </row>
    <row r="37" spans="1:10">
      <c r="A37">
        <v>15</v>
      </c>
      <c r="B37" s="20" t="s">
        <v>113</v>
      </c>
      <c r="J37" s="43">
        <v>25.313544509521329</v>
      </c>
    </row>
    <row r="38" spans="1:10">
      <c r="A38">
        <v>16</v>
      </c>
      <c r="B38" s="20" t="s">
        <v>110</v>
      </c>
      <c r="J38" s="43">
        <v>3.2898530825209389</v>
      </c>
    </row>
    <row r="39" spans="1:10">
      <c r="A39">
        <v>17</v>
      </c>
      <c r="B39" s="20" t="s">
        <v>129</v>
      </c>
      <c r="J39" s="43">
        <v>5.406665113027266</v>
      </c>
    </row>
    <row r="40" spans="1:10">
      <c r="A40">
        <v>18</v>
      </c>
      <c r="B40" s="20" t="s">
        <v>90</v>
      </c>
      <c r="J40" s="43">
        <v>22.820003610760065</v>
      </c>
    </row>
    <row r="41" spans="1:10">
      <c r="A41">
        <v>19</v>
      </c>
      <c r="B41" s="20" t="s">
        <v>120</v>
      </c>
      <c r="J41" s="43">
        <v>7.6137500735770205</v>
      </c>
    </row>
    <row r="42" spans="1:10">
      <c r="A42">
        <v>20</v>
      </c>
      <c r="B42" s="20" t="s">
        <v>104</v>
      </c>
      <c r="J42" s="43">
        <v>16.975280066660495</v>
      </c>
    </row>
    <row r="43" spans="1:10">
      <c r="A43">
        <v>21</v>
      </c>
      <c r="B43" s="20" t="s">
        <v>34</v>
      </c>
      <c r="J43" s="43">
        <v>38.992362320782526</v>
      </c>
    </row>
    <row r="44" spans="1:10">
      <c r="A44">
        <v>22</v>
      </c>
      <c r="B44" s="20" t="s">
        <v>148</v>
      </c>
      <c r="J44" s="43">
        <v>22.815237883996893</v>
      </c>
    </row>
    <row r="45" spans="1:10">
      <c r="A45">
        <v>23</v>
      </c>
      <c r="B45" s="20" t="s">
        <v>35</v>
      </c>
      <c r="J45" s="43">
        <v>16.087210434105508</v>
      </c>
    </row>
    <row r="46" spans="1:10">
      <c r="A46">
        <v>24</v>
      </c>
      <c r="B46" s="20" t="s">
        <v>73</v>
      </c>
      <c r="J46" s="43">
        <v>13.037101082307895</v>
      </c>
    </row>
    <row r="47" spans="1:10">
      <c r="A47">
        <v>25</v>
      </c>
      <c r="B47" s="20" t="s">
        <v>91</v>
      </c>
      <c r="J47" s="43">
        <v>1.7019070375546639</v>
      </c>
    </row>
    <row r="48" spans="1:10">
      <c r="A48">
        <v>26</v>
      </c>
      <c r="B48" s="20" t="s">
        <v>130</v>
      </c>
      <c r="J48" s="43">
        <v>9.1013931174462588</v>
      </c>
    </row>
    <row r="49" spans="1:10">
      <c r="A49">
        <v>27</v>
      </c>
      <c r="B49" s="20" t="s">
        <v>149</v>
      </c>
      <c r="J49" s="43">
        <v>2.1872617088734598</v>
      </c>
    </row>
    <row r="50" spans="1:10">
      <c r="A50">
        <v>28</v>
      </c>
      <c r="B50" s="20" t="s">
        <v>121</v>
      </c>
      <c r="J50" s="43">
        <v>1.0310920020701462</v>
      </c>
    </row>
    <row r="51" spans="1:10">
      <c r="A51">
        <v>29</v>
      </c>
      <c r="B51" s="20" t="s">
        <v>114</v>
      </c>
      <c r="J51" s="43">
        <v>1.7908789359303254</v>
      </c>
    </row>
    <row r="52" spans="1:10">
      <c r="A52">
        <v>30</v>
      </c>
      <c r="B52" s="20" t="s">
        <v>105</v>
      </c>
      <c r="J52" s="43">
        <v>3.561518436936808</v>
      </c>
    </row>
    <row r="53" spans="1:10">
      <c r="A53">
        <v>31</v>
      </c>
      <c r="B53" s="20" t="s">
        <v>122</v>
      </c>
      <c r="J53" s="43">
        <v>3.351305334846765</v>
      </c>
    </row>
    <row r="54" spans="1:10">
      <c r="A54">
        <v>32</v>
      </c>
      <c r="B54" s="20" t="s">
        <v>36</v>
      </c>
      <c r="J54" s="43">
        <v>21.267653902346638</v>
      </c>
    </row>
    <row r="55" spans="1:10">
      <c r="A55">
        <v>33</v>
      </c>
      <c r="B55" s="20" t="s">
        <v>37</v>
      </c>
      <c r="J55" s="43">
        <v>8.4290943308957811</v>
      </c>
    </row>
    <row r="56" spans="1:10">
      <c r="A56">
        <v>34</v>
      </c>
      <c r="B56" s="20" t="s">
        <v>92</v>
      </c>
      <c r="J56" s="43">
        <v>29.042531894370939</v>
      </c>
    </row>
    <row r="57" spans="1:10">
      <c r="A57">
        <v>35</v>
      </c>
      <c r="B57" s="20" t="s">
        <v>38</v>
      </c>
      <c r="J57" s="43">
        <v>12.879615895073776</v>
      </c>
    </row>
    <row r="58" spans="1:10">
      <c r="A58">
        <v>36</v>
      </c>
      <c r="B58" s="20" t="s">
        <v>93</v>
      </c>
      <c r="J58" s="43">
        <v>14.732885272034874</v>
      </c>
    </row>
    <row r="59" spans="1:10">
      <c r="A59">
        <v>37</v>
      </c>
      <c r="B59" s="20" t="s">
        <v>1068</v>
      </c>
      <c r="J59" s="43">
        <v>52.46208166442036</v>
      </c>
    </row>
    <row r="60" spans="1:10">
      <c r="A60">
        <v>38</v>
      </c>
      <c r="B60" s="20" t="s">
        <v>94</v>
      </c>
      <c r="J60" s="43">
        <v>7.6142827770543491</v>
      </c>
    </row>
    <row r="61" spans="1:10">
      <c r="A61">
        <v>39</v>
      </c>
      <c r="B61" s="20" t="s">
        <v>40</v>
      </c>
      <c r="J61" s="43">
        <v>27.180864424135866</v>
      </c>
    </row>
    <row r="62" spans="1:10">
      <c r="A62">
        <v>40</v>
      </c>
      <c r="B62" s="20" t="s">
        <v>41</v>
      </c>
      <c r="J62" s="43">
        <v>22.878711201079621</v>
      </c>
    </row>
    <row r="63" spans="1:10">
      <c r="A63">
        <v>41</v>
      </c>
      <c r="B63" s="20" t="s">
        <v>85</v>
      </c>
      <c r="J63" s="43">
        <v>1.1816305469556243</v>
      </c>
    </row>
    <row r="64" spans="1:10">
      <c r="A64">
        <v>42</v>
      </c>
      <c r="B64" s="20" t="s">
        <v>144</v>
      </c>
      <c r="J64" s="43">
        <v>3.6793267155804923</v>
      </c>
    </row>
    <row r="65" spans="1:10">
      <c r="A65">
        <v>43</v>
      </c>
      <c r="B65" s="20" t="s">
        <v>145</v>
      </c>
      <c r="J65" s="43">
        <v>1.3974886168486396</v>
      </c>
    </row>
    <row r="66" spans="1:10">
      <c r="A66">
        <v>44</v>
      </c>
      <c r="B66" s="20" t="s">
        <v>42</v>
      </c>
      <c r="J66" s="43">
        <v>19.011027393842621</v>
      </c>
    </row>
    <row r="67" spans="1:10">
      <c r="A67">
        <v>45</v>
      </c>
      <c r="B67" s="20" t="s">
        <v>95</v>
      </c>
      <c r="J67" s="43">
        <v>2.1223557916317208</v>
      </c>
    </row>
    <row r="68" spans="1:10">
      <c r="A68">
        <v>46</v>
      </c>
      <c r="B68" s="20" t="s">
        <v>131</v>
      </c>
      <c r="J68" s="43">
        <v>13.698828643883591</v>
      </c>
    </row>
    <row r="69" spans="1:10">
      <c r="A69">
        <v>47</v>
      </c>
      <c r="B69" s="20" t="s">
        <v>43</v>
      </c>
      <c r="J69" s="43">
        <v>82.489394458574438</v>
      </c>
    </row>
    <row r="70" spans="1:10">
      <c r="A70">
        <v>48</v>
      </c>
      <c r="B70" s="20" t="s">
        <v>44</v>
      </c>
      <c r="J70" s="43">
        <v>3.6855587576048667</v>
      </c>
    </row>
    <row r="71" spans="1:10">
      <c r="A71">
        <v>49</v>
      </c>
      <c r="B71" s="20" t="s">
        <v>77</v>
      </c>
      <c r="J71" s="43">
        <v>6.3787696561646454</v>
      </c>
    </row>
    <row r="72" spans="1:10">
      <c r="A72">
        <v>50</v>
      </c>
      <c r="B72" s="20" t="s">
        <v>86</v>
      </c>
      <c r="J72" s="43">
        <v>17.530683602112173</v>
      </c>
    </row>
    <row r="73" spans="1:10">
      <c r="A73">
        <v>51</v>
      </c>
      <c r="B73" s="20" t="s">
        <v>45</v>
      </c>
      <c r="J73" s="43">
        <v>16.258838853740233</v>
      </c>
    </row>
    <row r="74" spans="1:10">
      <c r="A74">
        <v>52</v>
      </c>
      <c r="B74" s="20" t="s">
        <v>46</v>
      </c>
      <c r="J74" s="43">
        <v>49.706612340932246</v>
      </c>
    </row>
    <row r="75" spans="1:10">
      <c r="A75">
        <v>53</v>
      </c>
      <c r="B75" s="20" t="s">
        <v>74</v>
      </c>
      <c r="J75" s="43">
        <v>3.6885245901639343</v>
      </c>
    </row>
    <row r="76" spans="1:10">
      <c r="A76">
        <v>54</v>
      </c>
      <c r="B76" s="20" t="s">
        <v>78</v>
      </c>
      <c r="J76" s="43">
        <v>6.2544430109791742</v>
      </c>
    </row>
    <row r="77" spans="1:10">
      <c r="A77">
        <v>55</v>
      </c>
      <c r="B77" s="20" t="s">
        <v>47</v>
      </c>
      <c r="J77" s="43">
        <v>2.9600104547830632</v>
      </c>
    </row>
    <row r="78" spans="1:10">
      <c r="A78">
        <v>56</v>
      </c>
      <c r="B78" s="20" t="s">
        <v>48</v>
      </c>
      <c r="J78" s="43">
        <v>12.784475154366362</v>
      </c>
    </row>
    <row r="79" spans="1:10">
      <c r="A79">
        <v>57</v>
      </c>
      <c r="B79" s="20" t="s">
        <v>133</v>
      </c>
      <c r="J79" s="43">
        <v>1.791457428200643</v>
      </c>
    </row>
    <row r="80" spans="1:10">
      <c r="A80">
        <v>58</v>
      </c>
      <c r="B80" s="20" t="s">
        <v>96</v>
      </c>
      <c r="J80" s="43">
        <v>1.964200619490112</v>
      </c>
    </row>
    <row r="81" spans="1:10">
      <c r="A81">
        <v>59</v>
      </c>
      <c r="B81" s="20" t="s">
        <v>123</v>
      </c>
      <c r="J81" s="43">
        <v>5.4341575618171367</v>
      </c>
    </row>
    <row r="82" spans="1:10">
      <c r="A82">
        <v>60</v>
      </c>
      <c r="B82" s="20" t="s">
        <v>49</v>
      </c>
      <c r="J82" s="43">
        <v>33.716745919547613</v>
      </c>
    </row>
    <row r="83" spans="1:10">
      <c r="A83">
        <v>61</v>
      </c>
      <c r="B83" s="20" t="s">
        <v>50</v>
      </c>
      <c r="J83" s="43">
        <v>6.6025140438824099</v>
      </c>
    </row>
    <row r="84" spans="1:10">
      <c r="A84">
        <v>62</v>
      </c>
      <c r="B84" s="20" t="s">
        <v>97</v>
      </c>
      <c r="J84" s="43">
        <v>11.44990254699217</v>
      </c>
    </row>
    <row r="85" spans="1:10">
      <c r="A85">
        <v>63</v>
      </c>
      <c r="B85" s="20" t="s">
        <v>134</v>
      </c>
      <c r="J85" s="43">
        <v>5.1890777949510563</v>
      </c>
    </row>
    <row r="86" spans="1:10">
      <c r="A86">
        <v>64</v>
      </c>
      <c r="B86" s="20" t="s">
        <v>51</v>
      </c>
      <c r="J86" s="43">
        <v>9.9461441503380303</v>
      </c>
    </row>
    <row r="87" spans="1:10">
      <c r="A87">
        <v>65</v>
      </c>
      <c r="B87" s="20" t="s">
        <v>52</v>
      </c>
      <c r="J87" s="43">
        <v>5.1045450083439681</v>
      </c>
    </row>
    <row r="88" spans="1:10">
      <c r="A88">
        <v>66</v>
      </c>
      <c r="B88" s="20" t="s">
        <v>135</v>
      </c>
      <c r="J88" s="43">
        <v>11.221232991768856</v>
      </c>
    </row>
    <row r="89" spans="1:10">
      <c r="A89">
        <v>67</v>
      </c>
      <c r="B89" s="20" t="s">
        <v>124</v>
      </c>
      <c r="J89" s="43">
        <v>4.6700358588294497</v>
      </c>
    </row>
    <row r="90" spans="1:10">
      <c r="A90">
        <v>68</v>
      </c>
      <c r="B90" s="20" t="s">
        <v>115</v>
      </c>
      <c r="J90" s="43">
        <v>1.923653442590187</v>
      </c>
    </row>
    <row r="91" spans="1:10">
      <c r="A91">
        <v>69</v>
      </c>
      <c r="B91" s="20" t="s">
        <v>79</v>
      </c>
      <c r="J91" s="43">
        <v>6.097721009579633</v>
      </c>
    </row>
    <row r="92" spans="1:10">
      <c r="A92">
        <v>70</v>
      </c>
      <c r="B92" s="20" t="s">
        <v>150</v>
      </c>
      <c r="J92" s="43">
        <v>14.104899438508198</v>
      </c>
    </row>
    <row r="93" spans="1:10">
      <c r="A93">
        <v>71</v>
      </c>
      <c r="B93" s="20" t="s">
        <v>116</v>
      </c>
      <c r="J93" s="43">
        <v>2.6904033784767729</v>
      </c>
    </row>
    <row r="94" spans="1:10">
      <c r="A94">
        <v>72</v>
      </c>
      <c r="B94" s="20" t="s">
        <v>53</v>
      </c>
      <c r="J94" s="43">
        <v>25.306970735269335</v>
      </c>
    </row>
    <row r="95" spans="1:10">
      <c r="A95">
        <v>73</v>
      </c>
      <c r="B95" s="20" t="s">
        <v>125</v>
      </c>
      <c r="J95" s="43">
        <v>3.7376857007597102</v>
      </c>
    </row>
    <row r="96" spans="1:10">
      <c r="A96">
        <v>74</v>
      </c>
      <c r="B96" s="20" t="s">
        <v>54</v>
      </c>
      <c r="J96" s="43">
        <v>15.43784277010522</v>
      </c>
    </row>
    <row r="97" spans="1:10">
      <c r="A97">
        <v>75</v>
      </c>
      <c r="B97" s="20" t="s">
        <v>136</v>
      </c>
      <c r="J97" s="43">
        <v>4.3026249736854894</v>
      </c>
    </row>
    <row r="98" spans="1:10">
      <c r="A98">
        <v>76</v>
      </c>
      <c r="B98" s="20" t="s">
        <v>111</v>
      </c>
      <c r="J98" s="43">
        <v>10.556175144256413</v>
      </c>
    </row>
    <row r="99" spans="1:10">
      <c r="A99">
        <v>77</v>
      </c>
      <c r="B99" s="20" t="s">
        <v>98</v>
      </c>
      <c r="J99" s="43">
        <v>2.4371348332741531</v>
      </c>
    </row>
    <row r="100" spans="1:10">
      <c r="A100">
        <v>78</v>
      </c>
      <c r="B100" s="20" t="s">
        <v>108</v>
      </c>
      <c r="J100" s="43">
        <v>6.3437362152624619</v>
      </c>
    </row>
    <row r="101" spans="1:10">
      <c r="A101">
        <v>79</v>
      </c>
      <c r="B101" s="20" t="s">
        <v>55</v>
      </c>
      <c r="J101" s="43">
        <v>41.435080933584132</v>
      </c>
    </row>
    <row r="102" spans="1:10">
      <c r="A102">
        <v>80</v>
      </c>
      <c r="B102" s="20" t="s">
        <v>56</v>
      </c>
      <c r="J102" s="43">
        <v>16.214131440913299</v>
      </c>
    </row>
    <row r="103" spans="1:10">
      <c r="A103">
        <v>81</v>
      </c>
      <c r="B103" s="20" t="s">
        <v>80</v>
      </c>
      <c r="J103" s="43">
        <v>7.3295573736102373</v>
      </c>
    </row>
    <row r="104" spans="1:10">
      <c r="A104">
        <v>82</v>
      </c>
      <c r="B104" s="20" t="s">
        <v>57</v>
      </c>
      <c r="J104" s="43">
        <v>33.03487536616371</v>
      </c>
    </row>
    <row r="105" spans="1:10">
      <c r="A105">
        <v>83</v>
      </c>
      <c r="B105" s="20" t="s">
        <v>58</v>
      </c>
      <c r="J105" s="43">
        <v>43.477990990671444</v>
      </c>
    </row>
    <row r="106" spans="1:10">
      <c r="A106">
        <v>84</v>
      </c>
      <c r="B106" s="20" t="s">
        <v>137</v>
      </c>
      <c r="J106" s="43">
        <v>5.4798994974874375</v>
      </c>
    </row>
    <row r="107" spans="1:10">
      <c r="A107">
        <v>85</v>
      </c>
      <c r="B107" s="20" t="s">
        <v>99</v>
      </c>
      <c r="J107" s="43">
        <v>13.32203602585828</v>
      </c>
    </row>
    <row r="108" spans="1:10">
      <c r="A108">
        <v>86</v>
      </c>
      <c r="B108" s="20" t="s">
        <v>59</v>
      </c>
      <c r="J108" s="43">
        <v>4.8083023656303814</v>
      </c>
    </row>
    <row r="109" spans="1:10">
      <c r="A109">
        <v>87</v>
      </c>
      <c r="B109" s="20" t="s">
        <v>60</v>
      </c>
      <c r="J109" s="43">
        <v>19.480419066764604</v>
      </c>
    </row>
    <row r="110" spans="1:10">
      <c r="A110">
        <v>88</v>
      </c>
      <c r="B110" s="20" t="s">
        <v>61</v>
      </c>
      <c r="J110" s="43">
        <v>9.7751208849440285</v>
      </c>
    </row>
    <row r="111" spans="1:10">
      <c r="A111">
        <v>89</v>
      </c>
      <c r="B111" s="20" t="s">
        <v>62</v>
      </c>
      <c r="J111" s="43">
        <v>10.799470549305095</v>
      </c>
    </row>
    <row r="112" spans="1:10">
      <c r="A112">
        <v>90</v>
      </c>
      <c r="B112" s="20" t="s">
        <v>63</v>
      </c>
      <c r="J112" s="43">
        <v>22.581853496115428</v>
      </c>
    </row>
    <row r="113" spans="1:10">
      <c r="A113">
        <v>91</v>
      </c>
      <c r="B113" s="20" t="s">
        <v>87</v>
      </c>
      <c r="J113" s="43">
        <v>3.6691468839809458</v>
      </c>
    </row>
    <row r="114" spans="1:10">
      <c r="A114">
        <v>92</v>
      </c>
      <c r="B114" s="20" t="s">
        <v>100</v>
      </c>
      <c r="J114" s="43">
        <v>8.4812302545995166</v>
      </c>
    </row>
    <row r="115" spans="1:10">
      <c r="A115">
        <v>93</v>
      </c>
      <c r="B115" s="20" t="s">
        <v>75</v>
      </c>
      <c r="J115" s="43">
        <v>13.550942365473913</v>
      </c>
    </row>
    <row r="116" spans="1:10">
      <c r="A116">
        <v>94</v>
      </c>
      <c r="B116" s="20" t="s">
        <v>126</v>
      </c>
      <c r="J116" s="43">
        <v>2.4526638203081492</v>
      </c>
    </row>
    <row r="117" spans="1:10">
      <c r="A117">
        <v>95</v>
      </c>
      <c r="B117" s="20" t="s">
        <v>151</v>
      </c>
      <c r="J117" s="43">
        <v>10.768237881250597</v>
      </c>
    </row>
    <row r="118" spans="1:10">
      <c r="A118">
        <v>96</v>
      </c>
      <c r="B118" s="20" t="s">
        <v>106</v>
      </c>
      <c r="J118" s="43">
        <v>3.9298230147010207</v>
      </c>
    </row>
    <row r="119" spans="1:10">
      <c r="A119">
        <v>97</v>
      </c>
      <c r="B119" s="20" t="s">
        <v>138</v>
      </c>
      <c r="J119" s="43">
        <v>2.1036675539781129</v>
      </c>
    </row>
    <row r="120" spans="1:10">
      <c r="A120">
        <v>98</v>
      </c>
      <c r="B120" s="20" t="s">
        <v>64</v>
      </c>
      <c r="J120" s="43">
        <v>3.1426709549935885</v>
      </c>
    </row>
    <row r="121" spans="1:10">
      <c r="A121">
        <v>99</v>
      </c>
      <c r="B121" s="20" t="s">
        <v>139</v>
      </c>
      <c r="J121" s="43">
        <v>0.98805050035890729</v>
      </c>
    </row>
    <row r="122" spans="1:10">
      <c r="A122">
        <v>100</v>
      </c>
      <c r="B122" s="20" t="s">
        <v>127</v>
      </c>
      <c r="J122" s="43">
        <v>12.610476395774953</v>
      </c>
    </row>
    <row r="123" spans="1:10">
      <c r="A123">
        <v>101</v>
      </c>
      <c r="B123" s="20" t="s">
        <v>65</v>
      </c>
      <c r="J123" s="43">
        <v>14.525496516278658</v>
      </c>
    </row>
    <row r="124" spans="1:10">
      <c r="A124">
        <v>102</v>
      </c>
      <c r="B124" s="20" t="s">
        <v>141</v>
      </c>
      <c r="J124" s="43">
        <v>3.1246423257411013</v>
      </c>
    </row>
    <row r="125" spans="1:10">
      <c r="A125">
        <v>103</v>
      </c>
      <c r="B125" s="20" t="s">
        <v>146</v>
      </c>
      <c r="J125" s="43">
        <v>5.9134676295451669</v>
      </c>
    </row>
    <row r="126" spans="1:10">
      <c r="A126">
        <v>104</v>
      </c>
      <c r="B126" s="20" t="s">
        <v>117</v>
      </c>
      <c r="J126" s="43">
        <v>2.6794258373205744</v>
      </c>
    </row>
    <row r="127" spans="1:10">
      <c r="A127">
        <v>105</v>
      </c>
      <c r="B127" s="20" t="s">
        <v>1071</v>
      </c>
      <c r="J127" s="43">
        <v>4.3717988920246684</v>
      </c>
    </row>
    <row r="128" spans="1:10">
      <c r="A128">
        <v>106</v>
      </c>
      <c r="B128" s="20" t="s">
        <v>81</v>
      </c>
      <c r="J128" s="43">
        <v>3.9113009390632771</v>
      </c>
    </row>
    <row r="129" spans="1:10">
      <c r="A129">
        <v>107</v>
      </c>
      <c r="B129" s="20" t="s">
        <v>152</v>
      </c>
      <c r="J129" s="43">
        <v>15.959014197696222</v>
      </c>
    </row>
    <row r="130" spans="1:10">
      <c r="A130">
        <v>108</v>
      </c>
      <c r="B130" s="20" t="s">
        <v>66</v>
      </c>
      <c r="J130" s="43">
        <v>1.8927677124760642</v>
      </c>
    </row>
    <row r="131" spans="1:10">
      <c r="A131">
        <v>109</v>
      </c>
      <c r="B131" s="20" t="s">
        <v>67</v>
      </c>
      <c r="J131" s="43">
        <v>5.6399372812366364</v>
      </c>
    </row>
    <row r="132" spans="1:10">
      <c r="A132">
        <v>110</v>
      </c>
      <c r="B132" s="20" t="s">
        <v>147</v>
      </c>
      <c r="J132" s="43">
        <v>9.170648385384208</v>
      </c>
    </row>
    <row r="133" spans="1:10">
      <c r="A133">
        <v>11</v>
      </c>
      <c r="B133" s="20" t="s">
        <v>143</v>
      </c>
      <c r="J133" s="43">
        <v>38.38875747878113</v>
      </c>
    </row>
    <row r="134" spans="1:10">
      <c r="A134">
        <v>112</v>
      </c>
      <c r="B134" s="20" t="s">
        <v>153</v>
      </c>
      <c r="J134" s="43">
        <v>23.31426056338028</v>
      </c>
    </row>
    <row r="135" spans="1:10">
      <c r="A135">
        <v>113</v>
      </c>
      <c r="B135" s="20" t="s">
        <v>68</v>
      </c>
      <c r="J135" s="43">
        <v>15.318904148989718</v>
      </c>
    </row>
    <row r="136" spans="1:10">
      <c r="A136">
        <v>114</v>
      </c>
      <c r="B136" s="20" t="s">
        <v>128</v>
      </c>
      <c r="J136" s="43">
        <v>0.7583375230434054</v>
      </c>
    </row>
    <row r="137" spans="1:10">
      <c r="A137">
        <v>115</v>
      </c>
      <c r="B137" s="20" t="s">
        <v>132</v>
      </c>
      <c r="J137" s="43">
        <v>24.297127390203439</v>
      </c>
    </row>
    <row r="138" spans="1:10">
      <c r="A138">
        <v>116</v>
      </c>
      <c r="B138" s="20" t="s">
        <v>82</v>
      </c>
      <c r="J138" s="43">
        <v>22.374780709605815</v>
      </c>
    </row>
    <row r="139" spans="1:10">
      <c r="A139">
        <v>117</v>
      </c>
      <c r="B139" s="20" t="s">
        <v>69</v>
      </c>
      <c r="J139" s="43">
        <v>17.017170117077256</v>
      </c>
    </row>
    <row r="140" spans="1:10">
      <c r="A140">
        <v>118</v>
      </c>
      <c r="B140" s="20" t="s">
        <v>1069</v>
      </c>
      <c r="J140" s="43">
        <v>1.8579432495933488</v>
      </c>
    </row>
    <row r="141" spans="1:10">
      <c r="A141">
        <v>119</v>
      </c>
      <c r="B141" s="20" t="s">
        <v>70</v>
      </c>
      <c r="J141" s="43">
        <v>13.028333918744877</v>
      </c>
    </row>
    <row r="142" spans="1:10">
      <c r="A142">
        <v>120</v>
      </c>
      <c r="B142" s="20" t="s">
        <v>83</v>
      </c>
      <c r="J142" s="43">
        <v>51.167483941985751</v>
      </c>
    </row>
    <row r="143" spans="1:10">
      <c r="A143">
        <v>121</v>
      </c>
      <c r="B143" s="20" t="s">
        <v>84</v>
      </c>
      <c r="J143" s="43">
        <v>2.2031267150675049</v>
      </c>
    </row>
    <row r="144" spans="1:10">
      <c r="A144">
        <v>122</v>
      </c>
      <c r="B144" s="20" t="s">
        <v>118</v>
      </c>
      <c r="J144" s="43">
        <v>2.6138088012139606</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24" activePane="bottomRight" state="frozen"/>
      <selection activeCell="J31" sqref="J31"/>
      <selection pane="topRight" activeCell="J31" sqref="J31"/>
      <selection pane="bottomLeft" activeCell="J31" sqref="J31"/>
      <selection pane="bottomRight" activeCell="Q11" sqref="Q11"/>
    </sheetView>
  </sheetViews>
  <sheetFormatPr baseColWidth="10" defaultColWidth="11.5" defaultRowHeight="14" outlineLevelRow="1" x14ac:dyDescent="0"/>
  <cols>
    <col min="2" max="2" width="19.5" customWidth="1"/>
    <col min="3" max="3" width="6.1640625" customWidth="1"/>
    <col min="13" max="13" width="5.83203125" customWidth="1"/>
  </cols>
  <sheetData>
    <row r="1" spans="2:19" ht="7.25" customHeight="1"/>
    <row r="2" spans="2:19" ht="34.25" customHeight="1">
      <c r="B2" s="16" t="s">
        <v>16</v>
      </c>
      <c r="C2" s="170" t="s">
        <v>1926</v>
      </c>
      <c r="D2" s="170"/>
      <c r="E2" s="170"/>
      <c r="F2" s="170"/>
      <c r="G2" s="170"/>
      <c r="H2" s="170"/>
      <c r="I2" s="170"/>
      <c r="J2" s="170"/>
      <c r="K2" s="170"/>
      <c r="L2" s="170"/>
      <c r="N2" s="78" t="s">
        <v>2018</v>
      </c>
    </row>
    <row r="3" spans="2:19">
      <c r="B3" s="16" t="s">
        <v>17</v>
      </c>
      <c r="C3" s="171" t="s">
        <v>1944</v>
      </c>
      <c r="D3" s="171"/>
      <c r="E3" s="171"/>
      <c r="F3" s="171"/>
      <c r="G3" s="171"/>
      <c r="H3" s="171"/>
      <c r="I3" s="171"/>
      <c r="J3" s="171"/>
      <c r="K3" s="171"/>
      <c r="L3" s="171"/>
      <c r="N3" s="86" t="s">
        <v>2012</v>
      </c>
      <c r="O3" s="87">
        <v>21</v>
      </c>
      <c r="P3" s="88" t="s">
        <v>2013</v>
      </c>
      <c r="Q3" s="87">
        <v>42</v>
      </c>
      <c r="R3" s="89" t="s">
        <v>2017</v>
      </c>
      <c r="S3" s="90">
        <v>0.5</v>
      </c>
    </row>
    <row r="4" spans="2:19" ht="14.5" customHeight="1">
      <c r="B4" s="16" t="s">
        <v>27</v>
      </c>
      <c r="C4" s="173" t="s">
        <v>1828</v>
      </c>
      <c r="D4" s="174"/>
      <c r="E4" s="174"/>
      <c r="F4" s="174"/>
      <c r="G4" s="175"/>
      <c r="H4" s="176" t="s">
        <v>2019</v>
      </c>
      <c r="I4" s="177"/>
      <c r="J4" s="177"/>
      <c r="K4" s="178"/>
      <c r="L4" s="93" t="s">
        <v>2011</v>
      </c>
      <c r="N4" s="81" t="s">
        <v>2014</v>
      </c>
      <c r="O4" s="82" t="s">
        <v>1795</v>
      </c>
      <c r="P4" s="81" t="s">
        <v>2015</v>
      </c>
      <c r="Q4" s="82" t="s">
        <v>1795</v>
      </c>
      <c r="R4" s="81" t="s">
        <v>2016</v>
      </c>
      <c r="S4" s="82" t="s">
        <v>1795</v>
      </c>
    </row>
    <row r="5" spans="2:19" ht="29" customHeight="1">
      <c r="B5" s="16" t="s">
        <v>199</v>
      </c>
      <c r="C5" s="172"/>
      <c r="D5" s="172"/>
      <c r="E5" s="172"/>
      <c r="F5" s="172"/>
      <c r="G5" s="172"/>
      <c r="H5" s="172"/>
      <c r="I5" s="172"/>
      <c r="J5" s="172"/>
      <c r="K5" s="172"/>
      <c r="L5" s="172"/>
      <c r="N5" s="91">
        <v>2</v>
      </c>
      <c r="O5" s="84">
        <v>9.5238095238095237</v>
      </c>
      <c r="P5" s="91">
        <v>11</v>
      </c>
      <c r="Q5" s="84">
        <v>52.380952380952387</v>
      </c>
      <c r="R5" s="91">
        <v>8</v>
      </c>
      <c r="S5" s="84">
        <v>38.095238095238095</v>
      </c>
    </row>
    <row r="6" spans="2:19" ht="84" customHeight="1">
      <c r="B6" s="16" t="s">
        <v>18</v>
      </c>
      <c r="C6" s="172" t="s">
        <v>1936</v>
      </c>
      <c r="D6" s="172"/>
      <c r="E6" s="172"/>
      <c r="F6" s="172"/>
      <c r="G6" s="172"/>
      <c r="H6" s="172"/>
      <c r="I6" s="172"/>
      <c r="J6" s="172"/>
      <c r="K6" s="172"/>
      <c r="L6" s="172"/>
      <c r="M6" s="50"/>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s="20" t="s">
        <v>101</v>
      </c>
      <c r="J23" s="43">
        <v>22.375843380157061</v>
      </c>
    </row>
    <row r="24" spans="1:80">
      <c r="A24">
        <v>2</v>
      </c>
      <c r="B24" s="20" t="s">
        <v>71</v>
      </c>
      <c r="J24" s="43">
        <v>19.738593731090404</v>
      </c>
    </row>
    <row r="25" spans="1:80">
      <c r="A25">
        <v>3</v>
      </c>
      <c r="B25" s="20" t="s">
        <v>142</v>
      </c>
      <c r="J25" s="43">
        <v>14.040022132054592</v>
      </c>
    </row>
    <row r="26" spans="1:80">
      <c r="A26">
        <v>4</v>
      </c>
      <c r="B26" s="20" t="s">
        <v>119</v>
      </c>
      <c r="J26" s="43">
        <v>9.2389893570995927</v>
      </c>
    </row>
    <row r="27" spans="1:80">
      <c r="A27">
        <v>5</v>
      </c>
      <c r="B27" s="20" t="s">
        <v>88</v>
      </c>
      <c r="J27" s="43">
        <v>12.799171250982353</v>
      </c>
    </row>
    <row r="28" spans="1:80">
      <c r="A28">
        <v>6</v>
      </c>
      <c r="B28" s="20" t="s">
        <v>112</v>
      </c>
      <c r="J28" s="43">
        <v>6.6111971104231166</v>
      </c>
    </row>
    <row r="29" spans="1:80">
      <c r="A29">
        <v>7</v>
      </c>
      <c r="B29" s="20" t="s">
        <v>89</v>
      </c>
      <c r="J29" s="43">
        <v>12.225815814570634</v>
      </c>
    </row>
    <row r="30" spans="1:80">
      <c r="A30">
        <v>8</v>
      </c>
      <c r="B30" s="20" t="s">
        <v>102</v>
      </c>
      <c r="J30" s="43">
        <v>13.724420190995906</v>
      </c>
    </row>
    <row r="31" spans="1:80">
      <c r="A31">
        <v>9</v>
      </c>
      <c r="B31" s="20" t="s">
        <v>32</v>
      </c>
      <c r="J31" s="43">
        <v>10.952247975425859</v>
      </c>
    </row>
    <row r="32" spans="1:80">
      <c r="A32">
        <v>10</v>
      </c>
      <c r="B32" s="20" t="s">
        <v>33</v>
      </c>
      <c r="J32" s="43">
        <v>20.957258895019333</v>
      </c>
    </row>
    <row r="33" spans="1:10">
      <c r="A33">
        <v>11</v>
      </c>
      <c r="B33" s="20" t="s">
        <v>103</v>
      </c>
      <c r="J33" s="43">
        <v>9.7558352156609658</v>
      </c>
    </row>
    <row r="34" spans="1:10">
      <c r="A34">
        <v>12</v>
      </c>
      <c r="B34" s="20" t="s">
        <v>109</v>
      </c>
      <c r="J34" s="43">
        <v>10.787559704732958</v>
      </c>
    </row>
    <row r="35" spans="1:10">
      <c r="A35">
        <v>13</v>
      </c>
      <c r="B35" s="20" t="s">
        <v>72</v>
      </c>
      <c r="J35" s="43">
        <v>12.87112758328969</v>
      </c>
    </row>
    <row r="36" spans="1:10">
      <c r="A36">
        <v>14</v>
      </c>
      <c r="B36" s="20" t="s">
        <v>140</v>
      </c>
      <c r="J36" s="43">
        <v>23.892100192678228</v>
      </c>
    </row>
    <row r="37" spans="1:10">
      <c r="A37">
        <v>15</v>
      </c>
      <c r="B37" s="20" t="s">
        <v>113</v>
      </c>
      <c r="J37" s="43">
        <v>23.502294726728202</v>
      </c>
    </row>
    <row r="38" spans="1:10">
      <c r="A38">
        <v>16</v>
      </c>
      <c r="B38" s="20" t="s">
        <v>110</v>
      </c>
      <c r="J38" s="43">
        <v>12.24770012357545</v>
      </c>
    </row>
    <row r="39" spans="1:10">
      <c r="A39">
        <v>17</v>
      </c>
      <c r="B39" s="20" t="s">
        <v>129</v>
      </c>
      <c r="J39" s="43">
        <v>12.342694010720113</v>
      </c>
    </row>
    <row r="40" spans="1:10">
      <c r="A40">
        <v>18</v>
      </c>
      <c r="B40" s="20" t="s">
        <v>90</v>
      </c>
      <c r="J40" s="43">
        <v>11.349822470963471</v>
      </c>
    </row>
    <row r="41" spans="1:10">
      <c r="A41">
        <v>19</v>
      </c>
      <c r="B41" s="20" t="s">
        <v>120</v>
      </c>
      <c r="J41" s="43">
        <v>12.95838483724763</v>
      </c>
    </row>
    <row r="42" spans="1:10">
      <c r="A42">
        <v>20</v>
      </c>
      <c r="B42" s="20" t="s">
        <v>104</v>
      </c>
      <c r="J42" s="43">
        <v>9.0778631608184437</v>
      </c>
    </row>
    <row r="43" spans="1:10">
      <c r="A43">
        <v>21</v>
      </c>
      <c r="B43" s="20" t="s">
        <v>34</v>
      </c>
      <c r="J43" s="43">
        <v>19.228192415918532</v>
      </c>
    </row>
    <row r="44" spans="1:10">
      <c r="A44">
        <v>22</v>
      </c>
      <c r="B44" s="20" t="s">
        <v>148</v>
      </c>
      <c r="J44" s="43">
        <v>17.336697349451036</v>
      </c>
    </row>
    <row r="45" spans="1:10">
      <c r="A45">
        <v>23</v>
      </c>
      <c r="B45" s="20" t="s">
        <v>35</v>
      </c>
      <c r="J45" s="43">
        <v>39.079229122055672</v>
      </c>
    </row>
    <row r="46" spans="1:10">
      <c r="A46">
        <v>24</v>
      </c>
      <c r="B46" s="20" t="s">
        <v>73</v>
      </c>
      <c r="J46" s="43">
        <v>17.049823217897451</v>
      </c>
    </row>
    <row r="47" spans="1:10">
      <c r="A47">
        <v>25</v>
      </c>
      <c r="B47" s="20" t="s">
        <v>91</v>
      </c>
      <c r="J47" s="43">
        <v>7.9685316261665387</v>
      </c>
    </row>
    <row r="48" spans="1:10">
      <c r="A48">
        <v>26</v>
      </c>
      <c r="B48" s="20" t="s">
        <v>130</v>
      </c>
      <c r="J48" s="43">
        <v>10.937355844635114</v>
      </c>
    </row>
    <row r="49" spans="1:10">
      <c r="A49">
        <v>27</v>
      </c>
      <c r="B49" s="20" t="s">
        <v>149</v>
      </c>
      <c r="J49" s="43">
        <v>8.5644339206164464</v>
      </c>
    </row>
    <row r="50" spans="1:10">
      <c r="A50">
        <v>28</v>
      </c>
      <c r="B50" s="20" t="s">
        <v>121</v>
      </c>
      <c r="J50" s="43">
        <v>8.7503483418925914</v>
      </c>
    </row>
    <row r="51" spans="1:10">
      <c r="A51">
        <v>29</v>
      </c>
      <c r="B51" s="20" t="s">
        <v>114</v>
      </c>
      <c r="J51" s="43">
        <v>6.5393225379499667</v>
      </c>
    </row>
    <row r="52" spans="1:10">
      <c r="A52">
        <v>30</v>
      </c>
      <c r="B52" s="20" t="s">
        <v>105</v>
      </c>
      <c r="J52" s="43">
        <v>12.695597448293618</v>
      </c>
    </row>
    <row r="53" spans="1:10">
      <c r="A53">
        <v>31</v>
      </c>
      <c r="B53" s="20" t="s">
        <v>122</v>
      </c>
      <c r="J53" s="43">
        <v>9.9262202043132799</v>
      </c>
    </row>
    <row r="54" spans="1:10">
      <c r="A54">
        <v>32</v>
      </c>
      <c r="B54" s="20" t="s">
        <v>36</v>
      </c>
      <c r="J54" s="43">
        <v>43.563427788099062</v>
      </c>
    </row>
    <row r="55" spans="1:10">
      <c r="A55">
        <v>33</v>
      </c>
      <c r="B55" s="20" t="s">
        <v>37</v>
      </c>
      <c r="J55" s="43">
        <v>22.39411797542245</v>
      </c>
    </row>
    <row r="56" spans="1:10">
      <c r="A56">
        <v>34</v>
      </c>
      <c r="B56" s="20" t="s">
        <v>92</v>
      </c>
      <c r="J56" s="43">
        <v>27.178917866307533</v>
      </c>
    </row>
    <row r="57" spans="1:10">
      <c r="A57">
        <v>35</v>
      </c>
      <c r="B57" s="20" t="s">
        <v>38</v>
      </c>
      <c r="J57" s="43">
        <v>17.099305176048091</v>
      </c>
    </row>
    <row r="58" spans="1:10">
      <c r="A58">
        <v>36</v>
      </c>
      <c r="B58" s="20" t="s">
        <v>93</v>
      </c>
      <c r="J58" s="43">
        <v>16.721608297334264</v>
      </c>
    </row>
    <row r="59" spans="1:10">
      <c r="A59">
        <v>37</v>
      </c>
      <c r="B59" s="20" t="s">
        <v>1068</v>
      </c>
      <c r="J59" s="43">
        <v>30.420091497560698</v>
      </c>
    </row>
    <row r="60" spans="1:10">
      <c r="A60">
        <v>38</v>
      </c>
      <c r="B60" s="20" t="s">
        <v>94</v>
      </c>
      <c r="J60" s="43">
        <v>10.211774381468027</v>
      </c>
    </row>
    <row r="61" spans="1:10">
      <c r="A61">
        <v>39</v>
      </c>
      <c r="B61" s="20" t="s">
        <v>40</v>
      </c>
      <c r="J61" s="43">
        <v>33.688196765654887</v>
      </c>
    </row>
    <row r="62" spans="1:10">
      <c r="A62">
        <v>40</v>
      </c>
      <c r="B62" s="20" t="s">
        <v>41</v>
      </c>
      <c r="J62" s="43">
        <v>29.064046333783178</v>
      </c>
    </row>
    <row r="63" spans="1:10">
      <c r="A63">
        <v>41</v>
      </c>
      <c r="B63" s="20" t="s">
        <v>85</v>
      </c>
      <c r="J63" s="43">
        <v>11.006191950464396</v>
      </c>
    </row>
    <row r="64" spans="1:10">
      <c r="A64">
        <v>42</v>
      </c>
      <c r="B64" s="20" t="s">
        <v>144</v>
      </c>
      <c r="J64" s="43">
        <v>11.15531937850669</v>
      </c>
    </row>
    <row r="65" spans="1:10">
      <c r="A65">
        <v>43</v>
      </c>
      <c r="B65" s="20" t="s">
        <v>145</v>
      </c>
      <c r="J65" s="43">
        <v>11.75812575822029</v>
      </c>
    </row>
    <row r="66" spans="1:10">
      <c r="A66">
        <v>44</v>
      </c>
      <c r="B66" s="20" t="s">
        <v>42</v>
      </c>
      <c r="J66" s="43">
        <v>19.185669377775561</v>
      </c>
    </row>
    <row r="67" spans="1:10">
      <c r="A67">
        <v>45</v>
      </c>
      <c r="B67" s="20" t="s">
        <v>95</v>
      </c>
      <c r="J67" s="43">
        <v>9.9641226353555119</v>
      </c>
    </row>
    <row r="68" spans="1:10">
      <c r="A68">
        <v>46</v>
      </c>
      <c r="B68" s="20" t="s">
        <v>131</v>
      </c>
      <c r="J68" s="43">
        <v>16.792657891558989</v>
      </c>
    </row>
    <row r="69" spans="1:10">
      <c r="A69">
        <v>47</v>
      </c>
      <c r="B69" s="20" t="s">
        <v>43</v>
      </c>
      <c r="J69" s="43">
        <v>56.970458921926806</v>
      </c>
    </row>
    <row r="70" spans="1:10">
      <c r="A70">
        <v>48</v>
      </c>
      <c r="B70" s="20" t="s">
        <v>44</v>
      </c>
      <c r="J70" s="43">
        <v>13.813640730067242</v>
      </c>
    </row>
    <row r="71" spans="1:10">
      <c r="A71">
        <v>49</v>
      </c>
      <c r="B71" s="20" t="s">
        <v>77</v>
      </c>
      <c r="J71" s="43">
        <v>12.948621398945676</v>
      </c>
    </row>
    <row r="72" spans="1:10">
      <c r="A72">
        <v>50</v>
      </c>
      <c r="B72" s="20" t="s">
        <v>86</v>
      </c>
      <c r="J72" s="43">
        <v>23.217853574996433</v>
      </c>
    </row>
    <row r="73" spans="1:10">
      <c r="A73">
        <v>51</v>
      </c>
      <c r="B73" s="20" t="s">
        <v>45</v>
      </c>
      <c r="J73" s="43">
        <v>28.047078526237438</v>
      </c>
    </row>
    <row r="74" spans="1:10">
      <c r="A74">
        <v>52</v>
      </c>
      <c r="B74" s="20" t="s">
        <v>46</v>
      </c>
      <c r="J74" s="43">
        <v>26.075635195041819</v>
      </c>
    </row>
    <row r="75" spans="1:10">
      <c r="A75">
        <v>53</v>
      </c>
      <c r="B75" s="20" t="s">
        <v>74</v>
      </c>
      <c r="J75" s="43">
        <v>14.620739005984905</v>
      </c>
    </row>
    <row r="76" spans="1:10">
      <c r="A76">
        <v>54</v>
      </c>
      <c r="B76" s="20" t="s">
        <v>78</v>
      </c>
      <c r="J76" s="43">
        <v>14.523050999183804</v>
      </c>
    </row>
    <row r="77" spans="1:10">
      <c r="A77">
        <v>55</v>
      </c>
      <c r="B77" s="20" t="s">
        <v>47</v>
      </c>
      <c r="J77" s="43">
        <v>9.1610036591740709</v>
      </c>
    </row>
    <row r="78" spans="1:10">
      <c r="A78">
        <v>56</v>
      </c>
      <c r="B78" s="20" t="s">
        <v>48</v>
      </c>
      <c r="J78" s="43">
        <v>17.791825933548957</v>
      </c>
    </row>
    <row r="79" spans="1:10">
      <c r="A79">
        <v>57</v>
      </c>
      <c r="B79" s="20" t="s">
        <v>133</v>
      </c>
      <c r="J79" s="43">
        <v>8.5961744625627716</v>
      </c>
    </row>
    <row r="80" spans="1:10">
      <c r="A80">
        <v>58</v>
      </c>
      <c r="B80" s="20" t="s">
        <v>96</v>
      </c>
      <c r="J80" s="43">
        <v>20.343400047653084</v>
      </c>
    </row>
    <row r="81" spans="1:10">
      <c r="A81">
        <v>59</v>
      </c>
      <c r="B81" s="20" t="s">
        <v>123</v>
      </c>
      <c r="J81" s="43">
        <v>12.909718228867165</v>
      </c>
    </row>
    <row r="82" spans="1:10">
      <c r="A82">
        <v>60</v>
      </c>
      <c r="B82" s="20" t="s">
        <v>49</v>
      </c>
      <c r="J82" s="43">
        <v>18.596581416270404</v>
      </c>
    </row>
    <row r="83" spans="1:10">
      <c r="A83">
        <v>61</v>
      </c>
      <c r="B83" s="20" t="s">
        <v>50</v>
      </c>
      <c r="J83" s="43">
        <v>24.624027004559537</v>
      </c>
    </row>
    <row r="84" spans="1:10">
      <c r="A84">
        <v>62</v>
      </c>
      <c r="B84" s="20" t="s">
        <v>97</v>
      </c>
      <c r="J84" s="43">
        <v>21.803045819431137</v>
      </c>
    </row>
    <row r="85" spans="1:10">
      <c r="A85">
        <v>63</v>
      </c>
      <c r="B85" s="20" t="s">
        <v>134</v>
      </c>
      <c r="J85" s="43">
        <v>14.250386398763522</v>
      </c>
    </row>
    <row r="86" spans="1:10">
      <c r="A86">
        <v>64</v>
      </c>
      <c r="B86" s="20" t="s">
        <v>51</v>
      </c>
      <c r="J86" s="43">
        <v>8.6818685306138033</v>
      </c>
    </row>
    <row r="87" spans="1:10">
      <c r="A87">
        <v>65</v>
      </c>
      <c r="B87" s="20" t="s">
        <v>52</v>
      </c>
      <c r="J87" s="43">
        <v>14.174928830862864</v>
      </c>
    </row>
    <row r="88" spans="1:10">
      <c r="A88">
        <v>66</v>
      </c>
      <c r="B88" s="20" t="s">
        <v>135</v>
      </c>
      <c r="J88" s="43">
        <v>11.596393975026597</v>
      </c>
    </row>
    <row r="89" spans="1:10">
      <c r="A89">
        <v>67</v>
      </c>
      <c r="B89" s="20" t="s">
        <v>124</v>
      </c>
      <c r="J89" s="43">
        <v>11.105752091765051</v>
      </c>
    </row>
    <row r="90" spans="1:10">
      <c r="A90">
        <v>68</v>
      </c>
      <c r="B90" s="20" t="s">
        <v>115</v>
      </c>
      <c r="J90" s="43">
        <v>9.4950201525598743</v>
      </c>
    </row>
    <row r="91" spans="1:10">
      <c r="A91">
        <v>69</v>
      </c>
      <c r="B91" s="20" t="s">
        <v>79</v>
      </c>
      <c r="J91" s="43">
        <v>12.27964655964306</v>
      </c>
    </row>
    <row r="92" spans="1:10">
      <c r="A92">
        <v>70</v>
      </c>
      <c r="B92" s="20" t="s">
        <v>150</v>
      </c>
      <c r="J92" s="43">
        <v>21.53762370659706</v>
      </c>
    </row>
    <row r="93" spans="1:10">
      <c r="A93">
        <v>71</v>
      </c>
      <c r="B93" s="20" t="s">
        <v>116</v>
      </c>
      <c r="J93" s="43">
        <v>16.561089267511285</v>
      </c>
    </row>
    <row r="94" spans="1:10">
      <c r="A94">
        <v>72</v>
      </c>
      <c r="B94" s="20" t="s">
        <v>53</v>
      </c>
      <c r="J94" s="43">
        <v>21.37504914901983</v>
      </c>
    </row>
    <row r="95" spans="1:10">
      <c r="A95">
        <v>73</v>
      </c>
      <c r="B95" s="20" t="s">
        <v>125</v>
      </c>
      <c r="J95" s="43">
        <v>10.586352262224127</v>
      </c>
    </row>
    <row r="96" spans="1:10">
      <c r="A96">
        <v>74</v>
      </c>
      <c r="B96" s="20" t="s">
        <v>54</v>
      </c>
      <c r="J96" s="43">
        <v>22.95526048151774</v>
      </c>
    </row>
    <row r="97" spans="1:10">
      <c r="A97">
        <v>75</v>
      </c>
      <c r="B97" s="20" t="s">
        <v>136</v>
      </c>
      <c r="J97" s="43">
        <v>16.156300098780626</v>
      </c>
    </row>
    <row r="98" spans="1:10">
      <c r="A98">
        <v>76</v>
      </c>
      <c r="B98" s="20" t="s">
        <v>111</v>
      </c>
      <c r="J98" s="43">
        <v>22.930708432332832</v>
      </c>
    </row>
    <row r="99" spans="1:10">
      <c r="A99">
        <v>77</v>
      </c>
      <c r="B99" s="20" t="s">
        <v>98</v>
      </c>
      <c r="J99" s="43">
        <v>12.292197940540365</v>
      </c>
    </row>
    <row r="100" spans="1:10">
      <c r="A100">
        <v>78</v>
      </c>
      <c r="B100" s="20" t="s">
        <v>108</v>
      </c>
      <c r="J100" s="43">
        <v>12.916299073665638</v>
      </c>
    </row>
    <row r="101" spans="1:10">
      <c r="A101">
        <v>79</v>
      </c>
      <c r="B101" s="20" t="s">
        <v>55</v>
      </c>
      <c r="J101" s="43">
        <v>30.409039128937398</v>
      </c>
    </row>
    <row r="102" spans="1:10">
      <c r="A102">
        <v>80</v>
      </c>
      <c r="B102" s="20" t="s">
        <v>56</v>
      </c>
      <c r="J102" s="43">
        <v>22.83091638383215</v>
      </c>
    </row>
    <row r="103" spans="1:10">
      <c r="A103">
        <v>81</v>
      </c>
      <c r="B103" s="20" t="s">
        <v>80</v>
      </c>
      <c r="J103" s="43">
        <v>13.072162785819174</v>
      </c>
    </row>
    <row r="104" spans="1:10">
      <c r="A104">
        <v>82</v>
      </c>
      <c r="B104" s="20" t="s">
        <v>57</v>
      </c>
      <c r="J104" s="43">
        <v>20.482138580298091</v>
      </c>
    </row>
    <row r="105" spans="1:10">
      <c r="A105">
        <v>83</v>
      </c>
      <c r="B105" s="20" t="s">
        <v>58</v>
      </c>
      <c r="J105" s="43">
        <v>41.496116057177311</v>
      </c>
    </row>
    <row r="106" spans="1:10">
      <c r="A106">
        <v>84</v>
      </c>
      <c r="B106" s="20" t="s">
        <v>137</v>
      </c>
      <c r="J106" s="43">
        <v>25.2964824120603</v>
      </c>
    </row>
    <row r="107" spans="1:10">
      <c r="A107">
        <v>85</v>
      </c>
      <c r="B107" s="20" t="s">
        <v>99</v>
      </c>
      <c r="J107" s="43">
        <v>19.027176300759429</v>
      </c>
    </row>
    <row r="108" spans="1:10">
      <c r="A108">
        <v>86</v>
      </c>
      <c r="B108" s="20" t="s">
        <v>59</v>
      </c>
      <c r="J108" s="43">
        <v>15.721018761896129</v>
      </c>
    </row>
    <row r="109" spans="1:10">
      <c r="A109">
        <v>87</v>
      </c>
      <c r="B109" s="20" t="s">
        <v>60</v>
      </c>
      <c r="J109" s="43">
        <v>28.155565005605599</v>
      </c>
    </row>
    <row r="110" spans="1:10">
      <c r="A110">
        <v>88</v>
      </c>
      <c r="B110" s="20" t="s">
        <v>61</v>
      </c>
      <c r="J110" s="43">
        <v>18.288401669205804</v>
      </c>
    </row>
    <row r="111" spans="1:10">
      <c r="A111">
        <v>89</v>
      </c>
      <c r="B111" s="20" t="s">
        <v>62</v>
      </c>
      <c r="J111" s="43">
        <v>15.601588352084711</v>
      </c>
    </row>
    <row r="112" spans="1:10">
      <c r="A112">
        <v>90</v>
      </c>
      <c r="B112" s="20" t="s">
        <v>63</v>
      </c>
      <c r="J112" s="43">
        <v>26.062708102108768</v>
      </c>
    </row>
    <row r="113" spans="1:10">
      <c r="A113">
        <v>91</v>
      </c>
      <c r="B113" s="20" t="s">
        <v>87</v>
      </c>
      <c r="J113" s="43">
        <v>5.7556789102791228</v>
      </c>
    </row>
    <row r="114" spans="1:10">
      <c r="A114">
        <v>92</v>
      </c>
      <c r="B114" s="20" t="s">
        <v>100</v>
      </c>
      <c r="J114" s="43">
        <v>19.427151087158521</v>
      </c>
    </row>
    <row r="115" spans="1:10">
      <c r="A115">
        <v>93</v>
      </c>
      <c r="B115" s="20" t="s">
        <v>75</v>
      </c>
      <c r="J115" s="43">
        <v>19.287080032777929</v>
      </c>
    </row>
    <row r="116" spans="1:10">
      <c r="A116">
        <v>94</v>
      </c>
      <c r="B116" s="20" t="s">
        <v>126</v>
      </c>
      <c r="J116" s="43">
        <v>9.2978466679042135</v>
      </c>
    </row>
    <row r="117" spans="1:10">
      <c r="A117">
        <v>95</v>
      </c>
      <c r="B117" s="20" t="s">
        <v>151</v>
      </c>
      <c r="J117" s="43">
        <v>10.997705325556936</v>
      </c>
    </row>
    <row r="118" spans="1:10">
      <c r="A118">
        <v>96</v>
      </c>
      <c r="B118" s="20" t="s">
        <v>106</v>
      </c>
      <c r="J118" s="43">
        <v>7.8265852637147084</v>
      </c>
    </row>
    <row r="119" spans="1:10">
      <c r="A119">
        <v>97</v>
      </c>
      <c r="B119" s="20" t="s">
        <v>138</v>
      </c>
      <c r="J119" s="43">
        <v>5.7009760425909493</v>
      </c>
    </row>
    <row r="120" spans="1:10">
      <c r="A120">
        <v>98</v>
      </c>
      <c r="B120" s="20" t="s">
        <v>64</v>
      </c>
      <c r="J120" s="43">
        <v>13.916041285657228</v>
      </c>
    </row>
    <row r="121" spans="1:10">
      <c r="A121">
        <v>99</v>
      </c>
      <c r="B121" s="20" t="s">
        <v>139</v>
      </c>
      <c r="J121" s="43">
        <v>14.22117130431111</v>
      </c>
    </row>
    <row r="122" spans="1:10">
      <c r="A122">
        <v>100</v>
      </c>
      <c r="B122" s="20" t="s">
        <v>127</v>
      </c>
      <c r="J122" s="43">
        <v>19.199540130775311</v>
      </c>
    </row>
    <row r="123" spans="1:10">
      <c r="A123">
        <v>101</v>
      </c>
      <c r="B123" s="20" t="s">
        <v>65</v>
      </c>
      <c r="J123" s="43">
        <v>23.543863442054267</v>
      </c>
    </row>
    <row r="124" spans="1:10">
      <c r="A124">
        <v>102</v>
      </c>
      <c r="B124" s="20" t="s">
        <v>141</v>
      </c>
      <c r="J124" s="43">
        <v>28.220975926137882</v>
      </c>
    </row>
    <row r="125" spans="1:10">
      <c r="A125">
        <v>103</v>
      </c>
      <c r="B125" s="20" t="s">
        <v>146</v>
      </c>
      <c r="J125" s="43">
        <v>18.703281388572151</v>
      </c>
    </row>
    <row r="126" spans="1:10">
      <c r="A126">
        <v>104</v>
      </c>
      <c r="B126" s="20" t="s">
        <v>117</v>
      </c>
      <c r="J126" s="43">
        <v>11.004784688995215</v>
      </c>
    </row>
    <row r="127" spans="1:10">
      <c r="A127">
        <v>105</v>
      </c>
      <c r="B127" s="20" t="s">
        <v>1071</v>
      </c>
      <c r="J127" s="43">
        <v>9.3472352879690614</v>
      </c>
    </row>
    <row r="128" spans="1:10">
      <c r="A128">
        <v>106</v>
      </c>
      <c r="B128" s="20" t="s">
        <v>81</v>
      </c>
      <c r="J128" s="43">
        <v>16.119123540941406</v>
      </c>
    </row>
    <row r="129" spans="1:10">
      <c r="A129">
        <v>107</v>
      </c>
      <c r="B129" s="20" t="s">
        <v>152</v>
      </c>
      <c r="J129" s="43">
        <v>12.496651486739887</v>
      </c>
    </row>
    <row r="130" spans="1:10">
      <c r="A130">
        <v>108</v>
      </c>
      <c r="B130" s="20" t="s">
        <v>66</v>
      </c>
      <c r="J130" s="43">
        <v>10.470368733735945</v>
      </c>
    </row>
    <row r="131" spans="1:10">
      <c r="A131">
        <v>109</v>
      </c>
      <c r="B131" s="20" t="s">
        <v>67</v>
      </c>
      <c r="J131" s="43">
        <v>15.763632620092178</v>
      </c>
    </row>
    <row r="132" spans="1:10">
      <c r="A132">
        <v>110</v>
      </c>
      <c r="B132" s="20" t="s">
        <v>147</v>
      </c>
      <c r="J132" s="43">
        <v>14.881240911294233</v>
      </c>
    </row>
    <row r="133" spans="1:10">
      <c r="A133">
        <v>11</v>
      </c>
      <c r="B133" s="20" t="s">
        <v>143</v>
      </c>
      <c r="J133" s="43">
        <v>28.005426464449702</v>
      </c>
    </row>
    <row r="134" spans="1:10">
      <c r="A134">
        <v>112</v>
      </c>
      <c r="B134" s="20" t="s">
        <v>153</v>
      </c>
      <c r="J134" s="43">
        <v>29.625880281690144</v>
      </c>
    </row>
    <row r="135" spans="1:10">
      <c r="A135">
        <v>113</v>
      </c>
      <c r="B135" s="20" t="s">
        <v>68</v>
      </c>
      <c r="J135" s="43">
        <v>26.999352843891565</v>
      </c>
    </row>
    <row r="136" spans="1:10">
      <c r="A136">
        <v>114</v>
      </c>
      <c r="B136" s="20" t="s">
        <v>128</v>
      </c>
      <c r="J136" s="43">
        <v>9.6719457013574672</v>
      </c>
    </row>
    <row r="137" spans="1:10">
      <c r="A137">
        <v>115</v>
      </c>
      <c r="B137" s="20" t="s">
        <v>132</v>
      </c>
      <c r="J137" s="43">
        <v>37.601501789924036</v>
      </c>
    </row>
    <row r="138" spans="1:10">
      <c r="A138">
        <v>116</v>
      </c>
      <c r="B138" s="20" t="s">
        <v>82</v>
      </c>
      <c r="J138" s="43">
        <v>10.930507321613977</v>
      </c>
    </row>
    <row r="139" spans="1:10">
      <c r="A139">
        <v>117</v>
      </c>
      <c r="B139" s="20" t="s">
        <v>69</v>
      </c>
      <c r="J139" s="43">
        <v>19.806631343202056</v>
      </c>
    </row>
    <row r="140" spans="1:10">
      <c r="A140">
        <v>118</v>
      </c>
      <c r="B140" s="20" t="s">
        <v>1069</v>
      </c>
      <c r="J140" s="43">
        <v>15.197903488161938</v>
      </c>
    </row>
    <row r="141" spans="1:10">
      <c r="A141">
        <v>119</v>
      </c>
      <c r="B141" s="20" t="s">
        <v>70</v>
      </c>
      <c r="J141" s="43">
        <v>18.017991648128636</v>
      </c>
    </row>
    <row r="142" spans="1:10">
      <c r="A142">
        <v>120</v>
      </c>
      <c r="B142" s="20" t="s">
        <v>83</v>
      </c>
      <c r="J142" s="43">
        <v>38.352979182910801</v>
      </c>
    </row>
    <row r="143" spans="1:10">
      <c r="A143">
        <v>121</v>
      </c>
      <c r="B143" s="20" t="s">
        <v>84</v>
      </c>
      <c r="J143" s="43">
        <v>11.484484029291393</v>
      </c>
    </row>
    <row r="144" spans="1:10">
      <c r="A144">
        <v>122</v>
      </c>
      <c r="B144" s="20" t="s">
        <v>118</v>
      </c>
      <c r="J144" s="43">
        <v>10.673368740515933</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24" activePane="bottomRight" state="frozen"/>
      <selection activeCell="J31" sqref="J31"/>
      <selection pane="topRight" activeCell="J31" sqref="J31"/>
      <selection pane="bottomLeft" activeCell="J31" sqref="J31"/>
      <selection pane="bottomRight" activeCell="J22" sqref="J22:J144"/>
    </sheetView>
  </sheetViews>
  <sheetFormatPr baseColWidth="10" defaultColWidth="11.5" defaultRowHeight="14" outlineLevelRow="1" x14ac:dyDescent="0"/>
  <cols>
    <col min="2" max="2" width="19.5" customWidth="1"/>
    <col min="3" max="3" width="6.1640625" customWidth="1"/>
    <col min="13" max="13" width="6.33203125" customWidth="1"/>
  </cols>
  <sheetData>
    <row r="1" spans="2:20" ht="7.25" customHeight="1"/>
    <row r="2" spans="2:20" ht="34.25" customHeight="1">
      <c r="B2" s="16" t="s">
        <v>16</v>
      </c>
      <c r="C2" s="170" t="s">
        <v>1957</v>
      </c>
      <c r="D2" s="170"/>
      <c r="E2" s="170"/>
      <c r="F2" s="170"/>
      <c r="G2" s="170"/>
      <c r="H2" s="170"/>
      <c r="I2" s="170"/>
      <c r="J2" s="170"/>
      <c r="K2" s="170"/>
      <c r="L2" s="170"/>
      <c r="N2" s="78" t="s">
        <v>2018</v>
      </c>
    </row>
    <row r="3" spans="2:20">
      <c r="B3" s="16" t="s">
        <v>17</v>
      </c>
      <c r="C3" s="171" t="s">
        <v>1956</v>
      </c>
      <c r="D3" s="171"/>
      <c r="E3" s="171"/>
      <c r="F3" s="171"/>
      <c r="G3" s="171"/>
      <c r="H3" s="171"/>
      <c r="I3" s="171"/>
      <c r="J3" s="171"/>
      <c r="K3" s="171"/>
      <c r="L3" s="171"/>
      <c r="N3" s="97" t="s">
        <v>2022</v>
      </c>
      <c r="O3" s="97"/>
      <c r="P3" s="98"/>
      <c r="Q3" s="97"/>
      <c r="R3" s="99"/>
      <c r="S3" s="100"/>
      <c r="T3" s="51"/>
    </row>
    <row r="4" spans="2:20" ht="14.5" customHeight="1">
      <c r="B4" s="16" t="s">
        <v>27</v>
      </c>
      <c r="C4" s="173" t="s">
        <v>1828</v>
      </c>
      <c r="D4" s="174"/>
      <c r="E4" s="174"/>
      <c r="F4" s="174"/>
      <c r="G4" s="175"/>
      <c r="H4" s="176" t="s">
        <v>2019</v>
      </c>
      <c r="I4" s="177"/>
      <c r="J4" s="177"/>
      <c r="K4" s="178"/>
      <c r="L4" s="93" t="s">
        <v>2011</v>
      </c>
      <c r="N4" s="101"/>
      <c r="O4" s="102"/>
      <c r="P4" s="101"/>
      <c r="Q4" s="102"/>
      <c r="R4" s="101"/>
      <c r="S4" s="102"/>
      <c r="T4" s="51"/>
    </row>
    <row r="5" spans="2:20" ht="29" customHeight="1">
      <c r="B5" s="16" t="s">
        <v>199</v>
      </c>
      <c r="C5" s="172"/>
      <c r="D5" s="172"/>
      <c r="E5" s="172"/>
      <c r="F5" s="172"/>
      <c r="G5" s="172"/>
      <c r="H5" s="172"/>
      <c r="I5" s="172"/>
      <c r="J5" s="172"/>
      <c r="K5" s="172"/>
      <c r="L5" s="172"/>
      <c r="N5" s="103"/>
      <c r="O5" s="104"/>
      <c r="P5" s="103"/>
      <c r="Q5" s="104"/>
      <c r="R5" s="103"/>
      <c r="S5" s="104"/>
      <c r="T5" s="51"/>
    </row>
    <row r="6" spans="2:20" ht="84" customHeight="1">
      <c r="B6" s="16" t="s">
        <v>18</v>
      </c>
      <c r="C6" s="172" t="s">
        <v>1958</v>
      </c>
      <c r="D6" s="172"/>
      <c r="E6" s="172"/>
      <c r="F6" s="172"/>
      <c r="G6" s="172"/>
      <c r="H6" s="172"/>
      <c r="I6" s="172"/>
      <c r="J6" s="172"/>
      <c r="K6" s="172"/>
      <c r="L6" s="172"/>
      <c r="M6" s="50"/>
    </row>
    <row r="7" spans="2:20" ht="55.25" customHeight="1" outlineLevel="1">
      <c r="B7" s="6" t="s">
        <v>19</v>
      </c>
      <c r="C7" s="169" t="s">
        <v>1921</v>
      </c>
      <c r="D7" s="169"/>
      <c r="E7" s="169"/>
      <c r="F7" s="169"/>
      <c r="G7" s="169"/>
      <c r="H7" s="169"/>
      <c r="I7" s="169"/>
      <c r="J7" s="169"/>
      <c r="K7" s="169"/>
      <c r="L7" s="169"/>
    </row>
    <row r="8" spans="2:20" outlineLevel="1">
      <c r="B8" s="6" t="s">
        <v>20</v>
      </c>
      <c r="C8" s="131" t="s">
        <v>206</v>
      </c>
      <c r="D8" s="131"/>
      <c r="E8" s="131"/>
      <c r="F8" s="131"/>
      <c r="G8" s="131"/>
      <c r="H8" s="131"/>
      <c r="I8" s="131"/>
      <c r="J8" s="131"/>
      <c r="K8" s="131"/>
      <c r="L8" s="131"/>
    </row>
    <row r="9" spans="2:20" outlineLevel="1">
      <c r="B9" s="6" t="s">
        <v>29</v>
      </c>
      <c r="C9" s="137" t="s">
        <v>1835</v>
      </c>
      <c r="D9" s="137"/>
      <c r="E9" s="137"/>
      <c r="F9" s="137"/>
      <c r="G9" s="137"/>
      <c r="H9" s="137"/>
      <c r="I9" s="137"/>
      <c r="J9" s="137"/>
      <c r="K9" s="137"/>
      <c r="L9" s="137"/>
    </row>
    <row r="10" spans="2:20" outlineLevel="1">
      <c r="B10" s="6" t="s">
        <v>21</v>
      </c>
      <c r="C10" s="137"/>
      <c r="D10" s="137"/>
      <c r="E10" s="137"/>
      <c r="F10" s="137"/>
      <c r="G10" s="137"/>
      <c r="H10" s="137"/>
      <c r="I10" s="137"/>
      <c r="J10" s="137"/>
      <c r="K10" s="137"/>
      <c r="L10" s="137"/>
    </row>
    <row r="11" spans="2:20" ht="28" outlineLevel="1">
      <c r="B11" s="6" t="s">
        <v>22</v>
      </c>
      <c r="C11" s="135"/>
      <c r="D11" s="135"/>
      <c r="E11" s="135"/>
      <c r="F11" s="135"/>
      <c r="G11" s="135"/>
      <c r="H11" s="135"/>
      <c r="I11" s="135"/>
      <c r="J11" s="135"/>
      <c r="K11" s="135"/>
      <c r="L11" s="135"/>
    </row>
    <row r="12" spans="2:20" outlineLevel="1">
      <c r="B12" s="6" t="s">
        <v>23</v>
      </c>
      <c r="C12" s="138"/>
      <c r="D12" s="138"/>
      <c r="E12" s="138"/>
      <c r="F12" s="138"/>
      <c r="G12" s="138"/>
      <c r="H12" s="138"/>
      <c r="I12" s="138"/>
      <c r="J12" s="138"/>
      <c r="K12" s="138"/>
      <c r="L12" s="138"/>
    </row>
    <row r="13" spans="2:20" outlineLevel="1">
      <c r="B13" s="6" t="s">
        <v>30</v>
      </c>
      <c r="C13" s="137"/>
      <c r="D13" s="137"/>
      <c r="E13" s="137"/>
      <c r="F13" s="137"/>
      <c r="G13" s="137"/>
      <c r="H13" s="137"/>
      <c r="I13" s="137"/>
      <c r="J13" s="137"/>
      <c r="K13" s="137"/>
      <c r="L13" s="137"/>
    </row>
    <row r="14" spans="2:20" outlineLevel="1">
      <c r="B14" s="6" t="s">
        <v>24</v>
      </c>
      <c r="C14" s="135"/>
      <c r="D14" s="135"/>
      <c r="E14" s="135"/>
      <c r="F14" s="135"/>
      <c r="G14" s="135"/>
      <c r="H14" s="135"/>
      <c r="I14" s="135"/>
      <c r="J14" s="135"/>
      <c r="K14" s="135"/>
      <c r="L14" s="135"/>
    </row>
    <row r="15" spans="2:20" outlineLevel="1">
      <c r="B15" s="7" t="s">
        <v>14</v>
      </c>
      <c r="C15" s="139"/>
      <c r="D15" s="139"/>
      <c r="E15" s="139"/>
      <c r="F15" s="139"/>
      <c r="G15" s="139"/>
      <c r="H15" s="139"/>
      <c r="I15" s="139"/>
      <c r="J15" s="139"/>
      <c r="K15" s="139"/>
      <c r="L15" s="139"/>
    </row>
    <row r="16" spans="2:20"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J23" s="43">
        <v>5.0160380488883973</v>
      </c>
    </row>
    <row r="24" spans="1:80">
      <c r="A24">
        <v>2</v>
      </c>
      <c r="B24" t="s">
        <v>71</v>
      </c>
      <c r="J24" s="43">
        <v>8.9894711363911419</v>
      </c>
    </row>
    <row r="25" spans="1:80">
      <c r="A25">
        <v>3</v>
      </c>
      <c r="B25" t="s">
        <v>142</v>
      </c>
      <c r="J25" s="43">
        <v>5.7266691257838431</v>
      </c>
    </row>
    <row r="26" spans="1:80">
      <c r="A26">
        <v>4</v>
      </c>
      <c r="B26" t="s">
        <v>119</v>
      </c>
      <c r="J26" s="43">
        <v>4.0430042398546338</v>
      </c>
    </row>
    <row r="27" spans="1:80">
      <c r="A27">
        <v>5</v>
      </c>
      <c r="B27" t="s">
        <v>88</v>
      </c>
      <c r="J27" s="43">
        <v>9.2912767021504603</v>
      </c>
    </row>
    <row r="28" spans="1:80">
      <c r="A28">
        <v>6</v>
      </c>
      <c r="B28" t="s">
        <v>112</v>
      </c>
      <c r="J28" s="43">
        <v>1.8898348813209496</v>
      </c>
    </row>
    <row r="29" spans="1:80">
      <c r="A29">
        <v>7</v>
      </c>
      <c r="B29" t="s">
        <v>89</v>
      </c>
      <c r="J29" s="43">
        <v>7.1360451134054816</v>
      </c>
    </row>
    <row r="30" spans="1:80">
      <c r="A30">
        <v>8</v>
      </c>
      <c r="B30" t="s">
        <v>102</v>
      </c>
      <c r="J30" s="43">
        <v>6.5729877216916783</v>
      </c>
    </row>
    <row r="31" spans="1:80">
      <c r="A31">
        <v>9</v>
      </c>
      <c r="B31" t="s">
        <v>32</v>
      </c>
      <c r="J31" s="43">
        <v>6.0779111979893887</v>
      </c>
    </row>
    <row r="32" spans="1:80">
      <c r="A32">
        <v>10</v>
      </c>
      <c r="B32" t="s">
        <v>33</v>
      </c>
      <c r="J32" s="43">
        <v>10.884080012548848</v>
      </c>
    </row>
    <row r="33" spans="1:10">
      <c r="A33">
        <v>11</v>
      </c>
      <c r="B33" t="s">
        <v>103</v>
      </c>
      <c r="J33" s="43">
        <v>5.8513498978165002</v>
      </c>
    </row>
    <row r="34" spans="1:10">
      <c r="A34">
        <v>12</v>
      </c>
      <c r="B34" t="s">
        <v>109</v>
      </c>
      <c r="J34" s="43">
        <v>4.2146113764654798</v>
      </c>
    </row>
    <row r="35" spans="1:10">
      <c r="A35">
        <v>13</v>
      </c>
      <c r="B35" t="s">
        <v>72</v>
      </c>
      <c r="J35" s="43">
        <v>8.3846969880084323</v>
      </c>
    </row>
    <row r="36" spans="1:10">
      <c r="A36">
        <v>14</v>
      </c>
      <c r="B36" t="s">
        <v>140</v>
      </c>
      <c r="J36" s="43">
        <v>7.9439627488760429</v>
      </c>
    </row>
    <row r="37" spans="1:10">
      <c r="A37">
        <v>15</v>
      </c>
      <c r="B37" t="s">
        <v>113</v>
      </c>
      <c r="J37" s="43">
        <v>27.881185285128741</v>
      </c>
    </row>
    <row r="38" spans="1:10">
      <c r="A38">
        <v>16</v>
      </c>
      <c r="B38" t="s">
        <v>110</v>
      </c>
      <c r="J38" s="43">
        <v>5.8437457091857752</v>
      </c>
    </row>
    <row r="39" spans="1:10">
      <c r="A39">
        <v>17</v>
      </c>
      <c r="B39" t="s">
        <v>129</v>
      </c>
      <c r="J39" s="43">
        <v>15.188767187135866</v>
      </c>
    </row>
    <row r="40" spans="1:10">
      <c r="A40">
        <v>18</v>
      </c>
      <c r="B40" t="s">
        <v>90</v>
      </c>
      <c r="J40" s="43">
        <v>5.0911716916410903</v>
      </c>
    </row>
    <row r="41" spans="1:10">
      <c r="A41">
        <v>19</v>
      </c>
      <c r="B41" t="s">
        <v>120</v>
      </c>
      <c r="J41" s="43">
        <v>5.4770734004355761</v>
      </c>
    </row>
    <row r="42" spans="1:10">
      <c r="A42">
        <v>20</v>
      </c>
      <c r="B42" t="s">
        <v>104</v>
      </c>
      <c r="J42" s="43">
        <v>7.5502268308489953</v>
      </c>
    </row>
    <row r="43" spans="1:10">
      <c r="A43">
        <v>21</v>
      </c>
      <c r="B43" t="s">
        <v>34</v>
      </c>
      <c r="J43" s="43">
        <v>11.143865290991112</v>
      </c>
    </row>
    <row r="44" spans="1:10">
      <c r="A44">
        <v>22</v>
      </c>
      <c r="B44" t="s">
        <v>148</v>
      </c>
      <c r="J44" s="43">
        <v>10.424753243872685</v>
      </c>
    </row>
    <row r="45" spans="1:10">
      <c r="A45">
        <v>23</v>
      </c>
      <c r="B45" t="s">
        <v>35</v>
      </c>
      <c r="J45" s="43">
        <v>19.635974304068522</v>
      </c>
    </row>
    <row r="46" spans="1:10">
      <c r="A46">
        <v>24</v>
      </c>
      <c r="B46" t="s">
        <v>73</v>
      </c>
      <c r="J46" s="43">
        <v>12.277478423319799</v>
      </c>
    </row>
    <row r="47" spans="1:10">
      <c r="A47">
        <v>25</v>
      </c>
      <c r="B47" t="s">
        <v>91</v>
      </c>
      <c r="J47" s="43">
        <v>5.1462963797845003</v>
      </c>
    </row>
    <row r="48" spans="1:10">
      <c r="A48">
        <v>26</v>
      </c>
      <c r="B48" t="s">
        <v>130</v>
      </c>
      <c r="J48" s="43">
        <v>18.931635759756436</v>
      </c>
    </row>
    <row r="49" spans="1:10">
      <c r="A49">
        <v>27</v>
      </c>
      <c r="B49" t="s">
        <v>149</v>
      </c>
      <c r="J49" s="43">
        <v>4.6353894931171489</v>
      </c>
    </row>
    <row r="50" spans="1:10">
      <c r="A50">
        <v>28</v>
      </c>
      <c r="B50" t="s">
        <v>121</v>
      </c>
      <c r="J50" s="43">
        <v>7.3689239221306577</v>
      </c>
    </row>
    <row r="51" spans="1:10">
      <c r="A51">
        <v>29</v>
      </c>
      <c r="B51" t="s">
        <v>114</v>
      </c>
      <c r="J51" s="43">
        <v>7.5916273141718005</v>
      </c>
    </row>
    <row r="52" spans="1:10">
      <c r="A52">
        <v>30</v>
      </c>
      <c r="B52" t="s">
        <v>105</v>
      </c>
      <c r="J52" s="43">
        <v>6.6224218325371176</v>
      </c>
    </row>
    <row r="53" spans="1:10">
      <c r="A53">
        <v>31</v>
      </c>
      <c r="B53" t="s">
        <v>122</v>
      </c>
      <c r="J53" s="43">
        <v>13.234960272417705</v>
      </c>
    </row>
    <row r="54" spans="1:10">
      <c r="A54">
        <v>32</v>
      </c>
      <c r="B54" t="s">
        <v>36</v>
      </c>
      <c r="J54" s="43">
        <v>21.240598113309645</v>
      </c>
    </row>
    <row r="55" spans="1:10">
      <c r="A55">
        <v>33</v>
      </c>
      <c r="B55" t="s">
        <v>37</v>
      </c>
      <c r="J55" s="43">
        <v>16.791202481678482</v>
      </c>
    </row>
    <row r="56" spans="1:10">
      <c r="A56">
        <v>34</v>
      </c>
      <c r="B56" t="s">
        <v>92</v>
      </c>
      <c r="J56" s="43">
        <v>15.158243398183705</v>
      </c>
    </row>
    <row r="57" spans="1:10">
      <c r="A57">
        <v>35</v>
      </c>
      <c r="B57" t="s">
        <v>38</v>
      </c>
      <c r="J57" s="43">
        <v>17.098329299711139</v>
      </c>
    </row>
    <row r="58" spans="1:10">
      <c r="A58">
        <v>36</v>
      </c>
      <c r="B58" t="s">
        <v>93</v>
      </c>
      <c r="J58" s="43">
        <v>11.209076685396022</v>
      </c>
    </row>
    <row r="59" spans="1:10">
      <c r="A59">
        <v>37</v>
      </c>
      <c r="B59" t="s">
        <v>1068</v>
      </c>
      <c r="J59" s="43">
        <v>32.58129425387726</v>
      </c>
    </row>
    <row r="60" spans="1:10">
      <c r="A60">
        <v>38</v>
      </c>
      <c r="B60" t="s">
        <v>94</v>
      </c>
      <c r="J60" s="43">
        <v>2.6660270029470223</v>
      </c>
    </row>
    <row r="61" spans="1:10">
      <c r="A61">
        <v>39</v>
      </c>
      <c r="B61" t="s">
        <v>40</v>
      </c>
      <c r="J61" s="43">
        <v>17.589891222443342</v>
      </c>
    </row>
    <row r="62" spans="1:10">
      <c r="A62">
        <v>40</v>
      </c>
      <c r="B62" t="s">
        <v>41</v>
      </c>
      <c r="J62" s="43">
        <v>22.220816464237515</v>
      </c>
    </row>
    <row r="63" spans="1:10">
      <c r="A63">
        <v>41</v>
      </c>
      <c r="B63" t="s">
        <v>85</v>
      </c>
      <c r="J63" s="43">
        <v>5.2786377708978334</v>
      </c>
    </row>
    <row r="64" spans="1:10">
      <c r="A64">
        <v>42</v>
      </c>
      <c r="B64" t="s">
        <v>144</v>
      </c>
      <c r="J64" s="43">
        <v>17.971784635304271</v>
      </c>
    </row>
    <row r="65" spans="1:10">
      <c r="A65">
        <v>43</v>
      </c>
      <c r="B65" t="s">
        <v>145</v>
      </c>
      <c r="J65" s="43">
        <v>13.878779285027809</v>
      </c>
    </row>
    <row r="66" spans="1:10">
      <c r="A66">
        <v>44</v>
      </c>
      <c r="B66" t="s">
        <v>42</v>
      </c>
      <c r="J66" s="43">
        <v>13.706900853250836</v>
      </c>
    </row>
    <row r="67" spans="1:10">
      <c r="A67">
        <v>45</v>
      </c>
      <c r="B67" t="s">
        <v>95</v>
      </c>
      <c r="J67" s="43">
        <v>7.8347777467151243</v>
      </c>
    </row>
    <row r="68" spans="1:10">
      <c r="A68">
        <v>46</v>
      </c>
      <c r="B68" t="s">
        <v>131</v>
      </c>
      <c r="J68" s="43">
        <v>19.775389445719117</v>
      </c>
    </row>
    <row r="69" spans="1:10">
      <c r="A69">
        <v>47</v>
      </c>
      <c r="B69" t="s">
        <v>43</v>
      </c>
      <c r="J69" s="43">
        <v>84.224649257008835</v>
      </c>
    </row>
    <row r="70" spans="1:10">
      <c r="A70">
        <v>48</v>
      </c>
      <c r="B70" t="s">
        <v>44</v>
      </c>
      <c r="J70" s="43">
        <v>10.679901803821112</v>
      </c>
    </row>
    <row r="71" spans="1:10">
      <c r="A71">
        <v>49</v>
      </c>
      <c r="B71" t="s">
        <v>77</v>
      </c>
      <c r="J71" s="43">
        <v>9.239380894039364</v>
      </c>
    </row>
    <row r="72" spans="1:10">
      <c r="A72">
        <v>50</v>
      </c>
      <c r="B72" t="s">
        <v>86</v>
      </c>
      <c r="J72" s="43">
        <v>11.559868702725845</v>
      </c>
    </row>
    <row r="73" spans="1:10">
      <c r="A73">
        <v>51</v>
      </c>
      <c r="B73" t="s">
        <v>45</v>
      </c>
      <c r="J73" s="43">
        <v>9.1040193524376622</v>
      </c>
    </row>
    <row r="74" spans="1:10">
      <c r="A74">
        <v>52</v>
      </c>
      <c r="B74" t="s">
        <v>46</v>
      </c>
      <c r="J74" s="43">
        <v>17.13556087973258</v>
      </c>
    </row>
    <row r="75" spans="1:10">
      <c r="A75">
        <v>53</v>
      </c>
      <c r="B75" t="s">
        <v>74</v>
      </c>
      <c r="J75" s="43">
        <v>5.1554774915430652</v>
      </c>
    </row>
    <row r="76" spans="1:10">
      <c r="A76">
        <v>54</v>
      </c>
      <c r="B76" t="s">
        <v>78</v>
      </c>
      <c r="J76" s="43">
        <v>15.016718885758667</v>
      </c>
    </row>
    <row r="77" spans="1:10">
      <c r="A77">
        <v>55</v>
      </c>
      <c r="B77" t="s">
        <v>47</v>
      </c>
      <c r="J77" s="43">
        <v>14.048614741244119</v>
      </c>
    </row>
    <row r="78" spans="1:10">
      <c r="A78">
        <v>56</v>
      </c>
      <c r="B78" t="s">
        <v>48</v>
      </c>
      <c r="J78" s="43">
        <v>15.998235812996178</v>
      </c>
    </row>
    <row r="79" spans="1:10">
      <c r="A79">
        <v>57</v>
      </c>
      <c r="B79" t="s">
        <v>133</v>
      </c>
      <c r="J79" s="43">
        <v>5.0809682333690684</v>
      </c>
    </row>
    <row r="80" spans="1:10">
      <c r="A80">
        <v>58</v>
      </c>
      <c r="B80" t="s">
        <v>96</v>
      </c>
      <c r="J80" s="43">
        <v>14.779902311174647</v>
      </c>
    </row>
    <row r="81" spans="1:10">
      <c r="A81">
        <v>59</v>
      </c>
      <c r="B81" t="s">
        <v>123</v>
      </c>
      <c r="J81" s="43">
        <v>12.518688901667623</v>
      </c>
    </row>
    <row r="82" spans="1:10">
      <c r="A82">
        <v>60</v>
      </c>
      <c r="B82" t="s">
        <v>49</v>
      </c>
      <c r="J82" s="43">
        <v>7.5568692970055267</v>
      </c>
    </row>
    <row r="83" spans="1:10">
      <c r="A83">
        <v>61</v>
      </c>
      <c r="B83" t="s">
        <v>50</v>
      </c>
      <c r="J83" s="43">
        <v>11.595334660049877</v>
      </c>
    </row>
    <row r="84" spans="1:10">
      <c r="A84">
        <v>62</v>
      </c>
      <c r="B84" t="s">
        <v>97</v>
      </c>
      <c r="J84" s="43">
        <v>12.919956393908361</v>
      </c>
    </row>
    <row r="85" spans="1:10">
      <c r="A85">
        <v>63</v>
      </c>
      <c r="B85" t="s">
        <v>134</v>
      </c>
      <c r="J85" s="43">
        <v>5.8526532715095305</v>
      </c>
    </row>
    <row r="86" spans="1:10">
      <c r="A86">
        <v>64</v>
      </c>
      <c r="B86" t="s">
        <v>51</v>
      </c>
      <c r="J86" s="43">
        <v>7.8224666743057947</v>
      </c>
    </row>
    <row r="87" spans="1:10">
      <c r="A87">
        <v>65</v>
      </c>
      <c r="B87" t="s">
        <v>52</v>
      </c>
      <c r="J87" s="43">
        <v>7.8850495729851771</v>
      </c>
    </row>
    <row r="88" spans="1:10">
      <c r="A88">
        <v>66</v>
      </c>
      <c r="B88" t="s">
        <v>135</v>
      </c>
      <c r="J88" s="43">
        <v>4.0371801332661406</v>
      </c>
    </row>
    <row r="89" spans="1:10">
      <c r="A89">
        <v>67</v>
      </c>
      <c r="B89" t="s">
        <v>124</v>
      </c>
      <c r="J89" s="43">
        <v>10.870887243902951</v>
      </c>
    </row>
    <row r="90" spans="1:10">
      <c r="A90">
        <v>68</v>
      </c>
      <c r="B90" t="s">
        <v>115</v>
      </c>
      <c r="J90" s="43">
        <v>11.6218646947137</v>
      </c>
    </row>
    <row r="91" spans="1:10">
      <c r="A91">
        <v>69</v>
      </c>
      <c r="B91" t="s">
        <v>79</v>
      </c>
      <c r="J91" s="43">
        <v>11.223262324482745</v>
      </c>
    </row>
    <row r="92" spans="1:10">
      <c r="A92">
        <v>70</v>
      </c>
      <c r="B92" t="s">
        <v>150</v>
      </c>
      <c r="J92" s="43">
        <v>19.430621021201482</v>
      </c>
    </row>
    <row r="93" spans="1:10">
      <c r="A93">
        <v>71</v>
      </c>
      <c r="B93" t="s">
        <v>116</v>
      </c>
      <c r="J93" s="43">
        <v>4.980340760157274</v>
      </c>
    </row>
    <row r="94" spans="1:10">
      <c r="A94">
        <v>72</v>
      </c>
      <c r="B94" t="s">
        <v>53</v>
      </c>
      <c r="J94" s="43">
        <v>15.843397180250522</v>
      </c>
    </row>
    <row r="95" spans="1:10">
      <c r="A95">
        <v>73</v>
      </c>
      <c r="B95" t="s">
        <v>125</v>
      </c>
      <c r="J95" s="43">
        <v>8.3635789805901855</v>
      </c>
    </row>
    <row r="96" spans="1:10">
      <c r="A96">
        <v>74</v>
      </c>
      <c r="B96" t="s">
        <v>54</v>
      </c>
      <c r="J96" s="43">
        <v>26.834206199089433</v>
      </c>
    </row>
    <row r="97" spans="1:10">
      <c r="A97">
        <v>75</v>
      </c>
      <c r="B97" t="s">
        <v>136</v>
      </c>
      <c r="J97" s="43">
        <v>18.136770683205675</v>
      </c>
    </row>
    <row r="98" spans="1:10">
      <c r="A98">
        <v>76</v>
      </c>
      <c r="B98" t="s">
        <v>111</v>
      </c>
      <c r="J98" s="43">
        <v>21.005673277408718</v>
      </c>
    </row>
    <row r="99" spans="1:10">
      <c r="A99">
        <v>77</v>
      </c>
      <c r="B99" t="s">
        <v>98</v>
      </c>
      <c r="J99" s="43">
        <v>5.8394396203880046</v>
      </c>
    </row>
    <row r="100" spans="1:10">
      <c r="A100">
        <v>78</v>
      </c>
      <c r="B100" t="s">
        <v>108</v>
      </c>
      <c r="J100" s="43">
        <v>5.9908469342743711</v>
      </c>
    </row>
    <row r="101" spans="1:10">
      <c r="A101">
        <v>79</v>
      </c>
      <c r="B101" t="s">
        <v>55</v>
      </c>
      <c r="J101" s="43">
        <v>37.512914933637106</v>
      </c>
    </row>
    <row r="102" spans="1:10">
      <c r="A102">
        <v>80</v>
      </c>
      <c r="B102" t="s">
        <v>56</v>
      </c>
      <c r="J102" s="43">
        <v>20.589324282628819</v>
      </c>
    </row>
    <row r="103" spans="1:10">
      <c r="A103">
        <v>81</v>
      </c>
      <c r="B103" t="s">
        <v>80</v>
      </c>
      <c r="J103" s="43">
        <v>9.7472204740927193</v>
      </c>
    </row>
    <row r="104" spans="1:10">
      <c r="A104">
        <v>82</v>
      </c>
      <c r="B104" t="s">
        <v>57</v>
      </c>
      <c r="J104" s="43">
        <v>24.280108329188081</v>
      </c>
    </row>
    <row r="105" spans="1:10">
      <c r="A105">
        <v>83</v>
      </c>
      <c r="B105" t="s">
        <v>58</v>
      </c>
      <c r="J105" s="43">
        <v>33.450679246621497</v>
      </c>
    </row>
    <row r="106" spans="1:10">
      <c r="A106">
        <v>84</v>
      </c>
      <c r="B106" t="s">
        <v>137</v>
      </c>
      <c r="J106" s="43">
        <v>10.444723618090453</v>
      </c>
    </row>
    <row r="107" spans="1:10">
      <c r="A107">
        <v>85</v>
      </c>
      <c r="B107" t="s">
        <v>99</v>
      </c>
      <c r="J107" s="43">
        <v>22.959894558463567</v>
      </c>
    </row>
    <row r="108" spans="1:10">
      <c r="A108">
        <v>86</v>
      </c>
      <c r="B108" t="s">
        <v>59</v>
      </c>
      <c r="J108" s="43">
        <v>8.9730807577268195</v>
      </c>
    </row>
    <row r="109" spans="1:10">
      <c r="A109">
        <v>87</v>
      </c>
      <c r="B109" t="s">
        <v>60</v>
      </c>
      <c r="J109" s="43">
        <v>11.570727181350755</v>
      </c>
    </row>
    <row r="110" spans="1:10">
      <c r="A110">
        <v>88</v>
      </c>
      <c r="B110" t="s">
        <v>61</v>
      </c>
      <c r="J110" s="43">
        <v>22.749552891302908</v>
      </c>
    </row>
    <row r="111" spans="1:10">
      <c r="A111">
        <v>89</v>
      </c>
      <c r="B111" t="s">
        <v>62</v>
      </c>
      <c r="J111" s="43">
        <v>14.612177365982792</v>
      </c>
    </row>
    <row r="112" spans="1:10">
      <c r="A112">
        <v>90</v>
      </c>
      <c r="B112" t="s">
        <v>63</v>
      </c>
      <c r="J112" s="43">
        <v>33.381659267480579</v>
      </c>
    </row>
    <row r="113" spans="1:10">
      <c r="A113">
        <v>91</v>
      </c>
      <c r="B113" t="s">
        <v>87</v>
      </c>
      <c r="J113" s="43">
        <v>2.8620920436203301</v>
      </c>
    </row>
    <row r="114" spans="1:10">
      <c r="A114">
        <v>92</v>
      </c>
      <c r="B114" t="s">
        <v>100</v>
      </c>
      <c r="J114" s="43">
        <v>19.301709719383016</v>
      </c>
    </row>
    <row r="115" spans="1:10">
      <c r="A115">
        <v>93</v>
      </c>
      <c r="B115" t="s">
        <v>75</v>
      </c>
      <c r="J115" s="43">
        <v>15.965583173996176</v>
      </c>
    </row>
    <row r="116" spans="1:10">
      <c r="A116">
        <v>94</v>
      </c>
      <c r="B116" t="s">
        <v>126</v>
      </c>
      <c r="J116" s="43">
        <v>4.9540560608873214</v>
      </c>
    </row>
    <row r="117" spans="1:10">
      <c r="A117">
        <v>95</v>
      </c>
      <c r="B117" t="s">
        <v>151</v>
      </c>
      <c r="J117" s="43">
        <v>3.8077254039583135</v>
      </c>
    </row>
    <row r="118" spans="1:10">
      <c r="A118">
        <v>96</v>
      </c>
      <c r="B118" t="s">
        <v>106</v>
      </c>
      <c r="J118" s="43">
        <v>6.4909303299464414</v>
      </c>
    </row>
    <row r="119" spans="1:10">
      <c r="A119">
        <v>97</v>
      </c>
      <c r="B119" t="s">
        <v>138</v>
      </c>
      <c r="J119" s="43">
        <v>2.839396628216504</v>
      </c>
    </row>
    <row r="120" spans="1:10">
      <c r="A120">
        <v>98</v>
      </c>
      <c r="B120" t="s">
        <v>64</v>
      </c>
      <c r="J120" s="43">
        <v>6.7372979336150181</v>
      </c>
    </row>
    <row r="121" spans="1:10">
      <c r="A121">
        <v>99</v>
      </c>
      <c r="B121" t="s">
        <v>139</v>
      </c>
      <c r="J121" s="43">
        <v>6.5194443271544982</v>
      </c>
    </row>
    <row r="122" spans="1:10">
      <c r="A122">
        <v>100</v>
      </c>
      <c r="B122" t="s">
        <v>127</v>
      </c>
      <c r="J122" s="43">
        <v>10.986563196091112</v>
      </c>
    </row>
    <row r="123" spans="1:10">
      <c r="A123">
        <v>101</v>
      </c>
      <c r="B123" t="s">
        <v>65</v>
      </c>
      <c r="J123" s="43">
        <v>12.449021708153579</v>
      </c>
    </row>
    <row r="124" spans="1:10">
      <c r="A124">
        <v>102</v>
      </c>
      <c r="B124" t="s">
        <v>141</v>
      </c>
      <c r="J124" s="43">
        <v>5.2573347068024878</v>
      </c>
    </row>
    <row r="125" spans="1:10">
      <c r="A125">
        <v>103</v>
      </c>
      <c r="B125" t="s">
        <v>146</v>
      </c>
      <c r="J125" s="43">
        <v>5.4858735588496135</v>
      </c>
    </row>
    <row r="126" spans="1:10">
      <c r="A126">
        <v>104</v>
      </c>
      <c r="B126" t="s">
        <v>117</v>
      </c>
      <c r="J126" s="43">
        <v>4.5203918888129415</v>
      </c>
    </row>
    <row r="127" spans="1:10">
      <c r="A127">
        <v>105</v>
      </c>
      <c r="B127" t="s">
        <v>1071</v>
      </c>
      <c r="J127" s="43">
        <v>7.0045468798996549</v>
      </c>
    </row>
    <row r="128" spans="1:10">
      <c r="A128">
        <v>106</v>
      </c>
      <c r="B128" t="s">
        <v>81</v>
      </c>
      <c r="J128" s="43">
        <v>7.6763303396425115</v>
      </c>
    </row>
    <row r="129" spans="1:10">
      <c r="A129">
        <v>107</v>
      </c>
      <c r="B129" t="s">
        <v>152</v>
      </c>
      <c r="J129" s="43">
        <v>5.8364586123761057</v>
      </c>
    </row>
    <row r="130" spans="1:10">
      <c r="A130">
        <v>108</v>
      </c>
      <c r="B130" t="s">
        <v>66</v>
      </c>
      <c r="J130" s="43">
        <v>6.5007119359748611</v>
      </c>
    </row>
    <row r="131" spans="1:10">
      <c r="A131">
        <v>109</v>
      </c>
      <c r="B131" t="s">
        <v>67</v>
      </c>
      <c r="J131" s="43">
        <v>10.68753068626364</v>
      </c>
    </row>
    <row r="132" spans="1:10">
      <c r="A132">
        <v>110</v>
      </c>
      <c r="B132" t="s">
        <v>147</v>
      </c>
      <c r="J132" s="43">
        <v>5.9714239549431021</v>
      </c>
    </row>
    <row r="133" spans="1:10">
      <c r="A133">
        <v>11</v>
      </c>
      <c r="B133" t="s">
        <v>143</v>
      </c>
      <c r="J133" s="43">
        <v>11.513844441352441</v>
      </c>
    </row>
    <row r="134" spans="1:10">
      <c r="A134">
        <v>112</v>
      </c>
      <c r="B134" t="s">
        <v>153</v>
      </c>
      <c r="J134" s="43">
        <v>10.092429577464788</v>
      </c>
    </row>
    <row r="135" spans="1:10">
      <c r="A135">
        <v>113</v>
      </c>
      <c r="B135" t="s">
        <v>68</v>
      </c>
      <c r="J135" s="43">
        <v>14.24462500898828</v>
      </c>
    </row>
    <row r="136" spans="1:10">
      <c r="A136">
        <v>114</v>
      </c>
      <c r="B136" t="s">
        <v>128</v>
      </c>
      <c r="J136" s="43">
        <v>6.7161052455170109</v>
      </c>
    </row>
    <row r="137" spans="1:10">
      <c r="A137">
        <v>115</v>
      </c>
      <c r="B137" t="s">
        <v>132</v>
      </c>
      <c r="J137" s="43">
        <v>18.084781280013971</v>
      </c>
    </row>
    <row r="138" spans="1:10">
      <c r="A138">
        <v>116</v>
      </c>
      <c r="B138" t="s">
        <v>82</v>
      </c>
      <c r="J138" s="43">
        <v>8.7018008664208217</v>
      </c>
    </row>
    <row r="139" spans="1:10">
      <c r="A139">
        <v>117</v>
      </c>
      <c r="B139" t="s">
        <v>69</v>
      </c>
      <c r="J139" s="43">
        <v>14.914149414613718</v>
      </c>
    </row>
    <row r="140" spans="1:10">
      <c r="A140">
        <v>118</v>
      </c>
      <c r="B140" t="s">
        <v>1069</v>
      </c>
      <c r="J140" s="43">
        <v>14.610518705946141</v>
      </c>
    </row>
    <row r="141" spans="1:10">
      <c r="A141">
        <v>119</v>
      </c>
      <c r="B141" t="s">
        <v>70</v>
      </c>
      <c r="J141" s="43">
        <v>11.1530656051204</v>
      </c>
    </row>
    <row r="142" spans="1:10">
      <c r="A142">
        <v>120</v>
      </c>
      <c r="B142" t="s">
        <v>83</v>
      </c>
      <c r="J142" s="43">
        <v>62.806029557514705</v>
      </c>
    </row>
    <row r="143" spans="1:10">
      <c r="A143">
        <v>121</v>
      </c>
      <c r="B143" t="s">
        <v>84</v>
      </c>
      <c r="J143" s="43">
        <v>5.5352578677496744</v>
      </c>
    </row>
    <row r="144" spans="1:10">
      <c r="A144">
        <v>122</v>
      </c>
      <c r="B144" t="s">
        <v>118</v>
      </c>
      <c r="J144" s="43">
        <v>5.772003034901366</v>
      </c>
    </row>
  </sheetData>
  <autoFilter ref="A22:CB22"/>
  <mergeCells count="19">
    <mergeCell ref="C7:L7"/>
    <mergeCell ref="C4:G4"/>
    <mergeCell ref="H4:K4"/>
    <mergeCell ref="C2:L2"/>
    <mergeCell ref="C3:L3"/>
    <mergeCell ref="C5:L5"/>
    <mergeCell ref="C6:L6"/>
    <mergeCell ref="C19:L19"/>
    <mergeCell ref="C8:L8"/>
    <mergeCell ref="C9:L9"/>
    <mergeCell ref="C10:L10"/>
    <mergeCell ref="C11:L11"/>
    <mergeCell ref="C12:L12"/>
    <mergeCell ref="C13:L13"/>
    <mergeCell ref="C14:L14"/>
    <mergeCell ref="C15:L15"/>
    <mergeCell ref="C16:L16"/>
    <mergeCell ref="C17:L17"/>
    <mergeCell ref="C18:L18"/>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CB144"/>
  <sheetViews>
    <sheetView zoomScale="85" zoomScaleNormal="85" zoomScalePageLayoutView="85" workbookViewId="0">
      <pane xSplit="2" ySplit="22" topLeftCell="C124" activePane="bottomRight" state="frozen"/>
      <selection activeCell="J31" sqref="J31"/>
      <selection pane="topRight" activeCell="J31" sqref="J31"/>
      <selection pane="bottomLeft" activeCell="J31" sqref="J31"/>
      <selection pane="bottomRight" activeCell="J22" sqref="J22:J144"/>
    </sheetView>
  </sheetViews>
  <sheetFormatPr baseColWidth="10" defaultColWidth="11.5" defaultRowHeight="14" outlineLevelRow="1" x14ac:dyDescent="0"/>
  <cols>
    <col min="2" max="2" width="19.5" customWidth="1"/>
    <col min="3" max="3" width="6.1640625" customWidth="1"/>
    <col min="13" max="13" width="4.83203125" customWidth="1"/>
  </cols>
  <sheetData>
    <row r="1" spans="2:19" ht="7.25" customHeight="1"/>
    <row r="2" spans="2:19" ht="34.25" customHeight="1">
      <c r="B2" s="16" t="s">
        <v>16</v>
      </c>
      <c r="C2" s="170" t="s">
        <v>1960</v>
      </c>
      <c r="D2" s="170"/>
      <c r="E2" s="170"/>
      <c r="F2" s="170"/>
      <c r="G2" s="170"/>
      <c r="H2" s="170"/>
      <c r="I2" s="170"/>
      <c r="J2" s="170"/>
      <c r="K2" s="170"/>
      <c r="L2" s="170"/>
      <c r="N2" s="78" t="s">
        <v>2018</v>
      </c>
    </row>
    <row r="3" spans="2:19">
      <c r="B3" s="16" t="s">
        <v>17</v>
      </c>
      <c r="C3" s="171" t="s">
        <v>1961</v>
      </c>
      <c r="D3" s="171"/>
      <c r="E3" s="171"/>
      <c r="F3" s="171"/>
      <c r="G3" s="171"/>
      <c r="H3" s="171"/>
      <c r="I3" s="171"/>
      <c r="J3" s="171"/>
      <c r="K3" s="171"/>
      <c r="L3" s="171"/>
      <c r="N3" s="97" t="s">
        <v>2022</v>
      </c>
      <c r="O3" s="97"/>
      <c r="P3" s="98"/>
      <c r="Q3" s="97"/>
      <c r="R3" s="99"/>
      <c r="S3" s="100"/>
    </row>
    <row r="4" spans="2:19" ht="14.5" customHeight="1">
      <c r="B4" s="16" t="s">
        <v>27</v>
      </c>
      <c r="C4" s="173" t="s">
        <v>1828</v>
      </c>
      <c r="D4" s="174"/>
      <c r="E4" s="174"/>
      <c r="F4" s="174"/>
      <c r="G4" s="175"/>
      <c r="H4" s="176" t="s">
        <v>2019</v>
      </c>
      <c r="I4" s="177"/>
      <c r="J4" s="177"/>
      <c r="K4" s="178"/>
      <c r="L4" s="93" t="s">
        <v>2020</v>
      </c>
      <c r="N4" s="101"/>
      <c r="O4" s="102"/>
      <c r="P4" s="101"/>
      <c r="Q4" s="102"/>
      <c r="R4" s="101"/>
      <c r="S4" s="102"/>
    </row>
    <row r="5" spans="2:19" ht="29" customHeight="1">
      <c r="B5" s="16" t="s">
        <v>199</v>
      </c>
      <c r="C5" s="172"/>
      <c r="D5" s="172"/>
      <c r="E5" s="172"/>
      <c r="F5" s="172"/>
      <c r="G5" s="172"/>
      <c r="H5" s="172"/>
      <c r="I5" s="172"/>
      <c r="J5" s="172"/>
      <c r="K5" s="172"/>
      <c r="L5" s="172"/>
      <c r="N5" s="103"/>
      <c r="O5" s="104"/>
      <c r="P5" s="103"/>
      <c r="Q5" s="104"/>
      <c r="R5" s="103"/>
      <c r="S5" s="104"/>
    </row>
    <row r="6" spans="2:19" ht="84" customHeight="1">
      <c r="B6" s="16" t="s">
        <v>18</v>
      </c>
      <c r="C6" s="172" t="s">
        <v>1962</v>
      </c>
      <c r="D6" s="172"/>
      <c r="E6" s="172"/>
      <c r="F6" s="172"/>
      <c r="G6" s="172"/>
      <c r="H6" s="172"/>
      <c r="I6" s="172"/>
      <c r="J6" s="172"/>
      <c r="K6" s="172"/>
      <c r="L6" s="172"/>
      <c r="M6" s="50"/>
      <c r="N6" s="51"/>
      <c r="O6" s="51"/>
      <c r="P6" s="51"/>
      <c r="Q6" s="51"/>
      <c r="R6" s="51"/>
      <c r="S6" s="51"/>
    </row>
    <row r="7" spans="2:19" ht="55.25" customHeight="1" outlineLevel="1">
      <c r="B7" s="6" t="s">
        <v>19</v>
      </c>
      <c r="C7" s="169" t="s">
        <v>1921</v>
      </c>
      <c r="D7" s="169"/>
      <c r="E7" s="169"/>
      <c r="F7" s="169"/>
      <c r="G7" s="169"/>
      <c r="H7" s="169"/>
      <c r="I7" s="169"/>
      <c r="J7" s="169"/>
      <c r="K7" s="169"/>
      <c r="L7" s="169"/>
    </row>
    <row r="8" spans="2:19" outlineLevel="1">
      <c r="B8" s="6" t="s">
        <v>20</v>
      </c>
      <c r="C8" s="131" t="s">
        <v>206</v>
      </c>
      <c r="D8" s="131"/>
      <c r="E8" s="131"/>
      <c r="F8" s="131"/>
      <c r="G8" s="131"/>
      <c r="H8" s="131"/>
      <c r="I8" s="131"/>
      <c r="J8" s="131"/>
      <c r="K8" s="131"/>
      <c r="L8" s="131"/>
    </row>
    <row r="9" spans="2:19" outlineLevel="1">
      <c r="B9" s="6" t="s">
        <v>29</v>
      </c>
      <c r="C9" s="137" t="s">
        <v>1835</v>
      </c>
      <c r="D9" s="137"/>
      <c r="E9" s="137"/>
      <c r="F9" s="137"/>
      <c r="G9" s="137"/>
      <c r="H9" s="137"/>
      <c r="I9" s="137"/>
      <c r="J9" s="137"/>
      <c r="K9" s="137"/>
      <c r="L9" s="137"/>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t="s">
        <v>1934</v>
      </c>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J23" s="43">
        <v>0.4203074881097224</v>
      </c>
    </row>
    <row r="24" spans="1:80">
      <c r="A24">
        <v>2</v>
      </c>
      <c r="B24" t="s">
        <v>71</v>
      </c>
      <c r="J24" s="43">
        <v>0.55185767880914915</v>
      </c>
    </row>
    <row r="25" spans="1:80">
      <c r="A25">
        <v>3</v>
      </c>
      <c r="B25" t="s">
        <v>142</v>
      </c>
      <c r="J25" s="43">
        <v>0.26742899299151601</v>
      </c>
    </row>
    <row r="26" spans="1:80">
      <c r="A26">
        <v>4</v>
      </c>
      <c r="B26" t="s">
        <v>119</v>
      </c>
      <c r="J26" s="43">
        <v>0.20550315825906379</v>
      </c>
    </row>
    <row r="27" spans="1:80">
      <c r="A27">
        <v>5</v>
      </c>
      <c r="B27" t="s">
        <v>88</v>
      </c>
      <c r="J27" s="43">
        <v>0.24648138886904336</v>
      </c>
    </row>
    <row r="28" spans="1:80">
      <c r="A28">
        <v>6</v>
      </c>
      <c r="B28" t="s">
        <v>112</v>
      </c>
      <c r="J28" s="43">
        <v>0.19994840041279668</v>
      </c>
    </row>
    <row r="29" spans="1:80">
      <c r="A29">
        <v>7</v>
      </c>
      <c r="B29" t="s">
        <v>89</v>
      </c>
      <c r="J29" s="43">
        <v>0.38354687564788326</v>
      </c>
    </row>
    <row r="30" spans="1:80">
      <c r="A30">
        <v>8</v>
      </c>
      <c r="B30" t="s">
        <v>102</v>
      </c>
      <c r="J30" s="43">
        <v>0.41473396998635742</v>
      </c>
    </row>
    <row r="31" spans="1:80">
      <c r="A31">
        <v>9</v>
      </c>
      <c r="B31" t="s">
        <v>32</v>
      </c>
      <c r="J31" s="43">
        <v>0.23736386484222285</v>
      </c>
    </row>
    <row r="32" spans="1:80">
      <c r="A32">
        <v>10</v>
      </c>
      <c r="B32" t="s">
        <v>33</v>
      </c>
      <c r="J32" s="43">
        <v>0.34986735048797285</v>
      </c>
    </row>
    <row r="33" spans="1:10">
      <c r="A33">
        <v>11</v>
      </c>
      <c r="B33" t="s">
        <v>103</v>
      </c>
      <c r="J33" s="43">
        <v>0.28772722383564586</v>
      </c>
    </row>
    <row r="34" spans="1:10">
      <c r="A34">
        <v>12</v>
      </c>
      <c r="B34" t="s">
        <v>109</v>
      </c>
      <c r="J34" s="43">
        <v>0.61061658706035604</v>
      </c>
    </row>
    <row r="35" spans="1:10">
      <c r="A35">
        <v>13</v>
      </c>
      <c r="B35" t="s">
        <v>72</v>
      </c>
      <c r="J35" s="43">
        <v>0.58413568061878096</v>
      </c>
    </row>
    <row r="36" spans="1:10">
      <c r="A36">
        <v>14</v>
      </c>
      <c r="B36" t="s">
        <v>140</v>
      </c>
      <c r="J36" s="43">
        <v>0.33317276814386643</v>
      </c>
    </row>
    <row r="37" spans="1:10">
      <c r="A37">
        <v>15</v>
      </c>
      <c r="B37" t="s">
        <v>113</v>
      </c>
      <c r="J37" s="43">
        <v>0.70630564329009637</v>
      </c>
    </row>
    <row r="38" spans="1:10">
      <c r="A38">
        <v>16</v>
      </c>
      <c r="B38" t="s">
        <v>110</v>
      </c>
      <c r="J38" s="43">
        <v>0.25264314156254292</v>
      </c>
    </row>
    <row r="39" spans="1:10">
      <c r="A39">
        <v>17</v>
      </c>
      <c r="B39" t="s">
        <v>129</v>
      </c>
      <c r="J39" s="43">
        <v>0.5156140759729666</v>
      </c>
    </row>
    <row r="40" spans="1:10">
      <c r="A40">
        <v>18</v>
      </c>
      <c r="B40" t="s">
        <v>90</v>
      </c>
      <c r="J40" s="43">
        <v>0.21062767045796474</v>
      </c>
    </row>
    <row r="41" spans="1:10">
      <c r="A41">
        <v>19</v>
      </c>
      <c r="B41" t="s">
        <v>120</v>
      </c>
      <c r="J41" s="43">
        <v>0.78874565895579485</v>
      </c>
    </row>
    <row r="42" spans="1:10">
      <c r="A42">
        <v>20</v>
      </c>
      <c r="B42" t="s">
        <v>104</v>
      </c>
      <c r="J42" s="43">
        <v>0.44903249699101933</v>
      </c>
    </row>
    <row r="43" spans="1:10">
      <c r="A43">
        <v>21</v>
      </c>
      <c r="B43" t="s">
        <v>34</v>
      </c>
      <c r="J43" s="43">
        <v>0.65880566349546654</v>
      </c>
    </row>
    <row r="44" spans="1:10">
      <c r="A44">
        <v>22</v>
      </c>
      <c r="B44" t="s">
        <v>148</v>
      </c>
      <c r="J44" s="43">
        <v>0.57946101807696571</v>
      </c>
    </row>
    <row r="45" spans="1:10">
      <c r="A45">
        <v>23</v>
      </c>
      <c r="B45" t="s">
        <v>35</v>
      </c>
      <c r="J45" s="43">
        <v>0.31535915904224254</v>
      </c>
    </row>
    <row r="46" spans="1:10">
      <c r="A46">
        <v>24</v>
      </c>
      <c r="B46" t="s">
        <v>73</v>
      </c>
      <c r="J46" s="43">
        <v>0.36900369003690037</v>
      </c>
    </row>
    <row r="47" spans="1:10">
      <c r="A47">
        <v>25</v>
      </c>
      <c r="B47" t="s">
        <v>91</v>
      </c>
      <c r="J47" s="43">
        <v>0.29529777737703439</v>
      </c>
    </row>
    <row r="48" spans="1:10">
      <c r="A48">
        <v>26</v>
      </c>
      <c r="B48" t="s">
        <v>130</v>
      </c>
      <c r="J48" s="43">
        <v>0.64120306301319308</v>
      </c>
    </row>
    <row r="49" spans="1:10">
      <c r="A49">
        <v>27</v>
      </c>
      <c r="B49" t="s">
        <v>149</v>
      </c>
      <c r="J49" s="43">
        <v>0.24882610266083396</v>
      </c>
    </row>
    <row r="50" spans="1:10">
      <c r="A50">
        <v>28</v>
      </c>
      <c r="B50" t="s">
        <v>121</v>
      </c>
      <c r="J50" s="43">
        <v>0.84000159242008043</v>
      </c>
    </row>
    <row r="51" spans="1:10">
      <c r="A51">
        <v>29</v>
      </c>
      <c r="B51" t="s">
        <v>114</v>
      </c>
      <c r="J51" s="43">
        <v>0.66177551920783018</v>
      </c>
    </row>
    <row r="52" spans="1:10">
      <c r="A52">
        <v>30</v>
      </c>
      <c r="B52" t="s">
        <v>105</v>
      </c>
      <c r="J52" s="43">
        <v>0.20024601653459967</v>
      </c>
    </row>
    <row r="53" spans="1:10">
      <c r="A53">
        <v>31</v>
      </c>
      <c r="B53" t="s">
        <v>122</v>
      </c>
      <c r="J53" s="43">
        <v>0.58740068104426779</v>
      </c>
    </row>
    <row r="54" spans="1:10">
      <c r="A54">
        <v>32</v>
      </c>
      <c r="B54" t="s">
        <v>36</v>
      </c>
      <c r="J54" s="43">
        <v>0.42567774751537668</v>
      </c>
    </row>
    <row r="55" spans="1:10">
      <c r="A55">
        <v>33</v>
      </c>
      <c r="B55" t="s">
        <v>37</v>
      </c>
      <c r="J55" s="43">
        <v>0.62679925677238257</v>
      </c>
    </row>
    <row r="56" spans="1:10">
      <c r="A56">
        <v>34</v>
      </c>
      <c r="B56" t="s">
        <v>92</v>
      </c>
      <c r="J56" s="43">
        <v>0.36398711485613411</v>
      </c>
    </row>
    <row r="57" spans="1:10">
      <c r="A57">
        <v>35</v>
      </c>
      <c r="B57" t="s">
        <v>38</v>
      </c>
      <c r="J57" s="43">
        <v>0.91927550940744795</v>
      </c>
    </row>
    <row r="58" spans="1:10">
      <c r="A58">
        <v>36</v>
      </c>
      <c r="B58" t="s">
        <v>93</v>
      </c>
      <c r="J58" s="43">
        <v>0.43198882142821998</v>
      </c>
    </row>
    <row r="59" spans="1:10">
      <c r="A59">
        <v>37</v>
      </c>
      <c r="B59" t="s">
        <v>1068</v>
      </c>
      <c r="J59" s="43">
        <v>0.54196169251504389</v>
      </c>
    </row>
    <row r="60" spans="1:10">
      <c r="A60">
        <v>38</v>
      </c>
      <c r="B60" t="s">
        <v>94</v>
      </c>
      <c r="J60" s="43">
        <v>0.61339181687341515</v>
      </c>
    </row>
    <row r="61" spans="1:10">
      <c r="A61">
        <v>39</v>
      </c>
      <c r="B61" t="s">
        <v>40</v>
      </c>
      <c r="J61" s="43">
        <v>0.29174797611917225</v>
      </c>
    </row>
    <row r="62" spans="1:10">
      <c r="A62">
        <v>40</v>
      </c>
      <c r="B62" t="s">
        <v>41</v>
      </c>
      <c r="J62" s="43">
        <v>0.72677687809266756</v>
      </c>
    </row>
    <row r="63" spans="1:10">
      <c r="A63">
        <v>41</v>
      </c>
      <c r="B63" t="s">
        <v>85</v>
      </c>
      <c r="J63" s="43">
        <v>0.26315789473684209</v>
      </c>
    </row>
    <row r="64" spans="1:10">
      <c r="A64">
        <v>42</v>
      </c>
      <c r="B64" t="s">
        <v>144</v>
      </c>
      <c r="J64" s="43">
        <v>0.65817867932671559</v>
      </c>
    </row>
    <row r="65" spans="1:10">
      <c r="A65">
        <v>43</v>
      </c>
      <c r="B65" t="s">
        <v>145</v>
      </c>
      <c r="J65" s="43">
        <v>0.59082100486836509</v>
      </c>
    </row>
    <row r="66" spans="1:10">
      <c r="A66">
        <v>44</v>
      </c>
      <c r="B66" t="s">
        <v>42</v>
      </c>
      <c r="J66" s="43">
        <v>0.6137418292500374</v>
      </c>
    </row>
    <row r="67" spans="1:10">
      <c r="A67">
        <v>45</v>
      </c>
      <c r="B67" t="s">
        <v>95</v>
      </c>
      <c r="J67" s="43">
        <v>0.41934582051998881</v>
      </c>
    </row>
    <row r="68" spans="1:10">
      <c r="A68">
        <v>46</v>
      </c>
      <c r="B68" t="s">
        <v>131</v>
      </c>
      <c r="J68" s="43">
        <v>0.5265064605723947</v>
      </c>
    </row>
    <row r="69" spans="1:10">
      <c r="A69">
        <v>47</v>
      </c>
      <c r="B69" t="s">
        <v>43</v>
      </c>
      <c r="J69" s="43">
        <v>0.52701939643731022</v>
      </c>
    </row>
    <row r="70" spans="1:10">
      <c r="A70">
        <v>48</v>
      </c>
      <c r="B70" t="s">
        <v>44</v>
      </c>
      <c r="J70" s="43">
        <v>0.62226491621304303</v>
      </c>
    </row>
    <row r="71" spans="1:10">
      <c r="A71">
        <v>49</v>
      </c>
      <c r="B71" t="s">
        <v>77</v>
      </c>
      <c r="J71" s="43">
        <v>0.32483954724785596</v>
      </c>
    </row>
    <row r="72" spans="1:10">
      <c r="A72">
        <v>50</v>
      </c>
      <c r="B72" t="s">
        <v>86</v>
      </c>
      <c r="J72" s="43">
        <v>0.29434850863422296</v>
      </c>
    </row>
    <row r="73" spans="1:10">
      <c r="A73">
        <v>51</v>
      </c>
      <c r="B73" t="s">
        <v>45</v>
      </c>
      <c r="J73" s="43">
        <v>0.33959806475623372</v>
      </c>
    </row>
    <row r="74" spans="1:10">
      <c r="A74">
        <v>52</v>
      </c>
      <c r="B74" t="s">
        <v>46</v>
      </c>
      <c r="J74" s="43">
        <v>0.44833077485904482</v>
      </c>
    </row>
    <row r="75" spans="1:10">
      <c r="A75">
        <v>53</v>
      </c>
      <c r="B75" t="s">
        <v>74</v>
      </c>
      <c r="J75" s="43">
        <v>0.37080405932864952</v>
      </c>
    </row>
    <row r="76" spans="1:10">
      <c r="A76">
        <v>54</v>
      </c>
      <c r="B76" t="s">
        <v>78</v>
      </c>
      <c r="J76" s="43">
        <v>0.51868039282799294</v>
      </c>
    </row>
    <row r="77" spans="1:10">
      <c r="A77">
        <v>55</v>
      </c>
      <c r="B77" t="s">
        <v>47</v>
      </c>
      <c r="J77" s="43">
        <v>0.90825927861996858</v>
      </c>
    </row>
    <row r="78" spans="1:10">
      <c r="A78">
        <v>56</v>
      </c>
      <c r="B78" t="s">
        <v>48</v>
      </c>
      <c r="J78" s="43">
        <v>0.84680976183475443</v>
      </c>
    </row>
    <row r="79" spans="1:10">
      <c r="A79">
        <v>57</v>
      </c>
      <c r="B79" t="s">
        <v>133</v>
      </c>
      <c r="J79" s="43">
        <v>0.3695762568413925</v>
      </c>
    </row>
    <row r="80" spans="1:10">
      <c r="A80">
        <v>58</v>
      </c>
      <c r="B80" t="s">
        <v>96</v>
      </c>
      <c r="J80" s="43">
        <v>0.39909459137479153</v>
      </c>
    </row>
    <row r="81" spans="1:10">
      <c r="A81">
        <v>59</v>
      </c>
      <c r="B81" t="s">
        <v>123</v>
      </c>
      <c r="J81" s="43">
        <v>0.59612804293655353</v>
      </c>
    </row>
    <row r="82" spans="1:10">
      <c r="A82">
        <v>60</v>
      </c>
      <c r="B82" t="s">
        <v>49</v>
      </c>
      <c r="J82" s="43">
        <v>0.24097159748104358</v>
      </c>
    </row>
    <row r="83" spans="1:10">
      <c r="A83">
        <v>61</v>
      </c>
      <c r="B83" t="s">
        <v>50</v>
      </c>
      <c r="J83" s="43">
        <v>0.37030506083583142</v>
      </c>
    </row>
    <row r="84" spans="1:10">
      <c r="A84">
        <v>62</v>
      </c>
      <c r="B84" t="s">
        <v>97</v>
      </c>
      <c r="J84" s="43">
        <v>0.29731426117406096</v>
      </c>
    </row>
    <row r="85" spans="1:10">
      <c r="A85">
        <v>63</v>
      </c>
      <c r="B85" t="s">
        <v>134</v>
      </c>
      <c r="J85" s="43">
        <v>0.29675425038639874</v>
      </c>
    </row>
    <row r="86" spans="1:10">
      <c r="A86">
        <v>64</v>
      </c>
      <c r="B86" t="s">
        <v>51</v>
      </c>
      <c r="J86" s="43">
        <v>0.649325846988274</v>
      </c>
    </row>
    <row r="87" spans="1:10">
      <c r="A87">
        <v>65</v>
      </c>
      <c r="B87" t="s">
        <v>52</v>
      </c>
      <c r="J87" s="43">
        <v>0.18405811328163346</v>
      </c>
    </row>
    <row r="88" spans="1:10">
      <c r="A88">
        <v>66</v>
      </c>
      <c r="B88" t="s">
        <v>135</v>
      </c>
      <c r="J88" s="43">
        <v>0.35276331261548799</v>
      </c>
    </row>
    <row r="89" spans="1:10">
      <c r="A89">
        <v>67</v>
      </c>
      <c r="B89" t="s">
        <v>124</v>
      </c>
      <c r="J89" s="43">
        <v>0.68991549059492108</v>
      </c>
    </row>
    <row r="90" spans="1:10">
      <c r="A90">
        <v>68</v>
      </c>
      <c r="B90" t="s">
        <v>115</v>
      </c>
      <c r="J90" s="43">
        <v>0.56460477665634057</v>
      </c>
    </row>
    <row r="91" spans="1:10">
      <c r="A91">
        <v>69</v>
      </c>
      <c r="B91" t="s">
        <v>79</v>
      </c>
      <c r="J91" s="43">
        <v>0.63426796728052137</v>
      </c>
    </row>
    <row r="92" spans="1:10">
      <c r="A92">
        <v>70</v>
      </c>
      <c r="B92" t="s">
        <v>150</v>
      </c>
      <c r="J92" s="43">
        <v>0.48825374171377067</v>
      </c>
    </row>
    <row r="93" spans="1:10">
      <c r="A93">
        <v>71</v>
      </c>
      <c r="B93" t="s">
        <v>116</v>
      </c>
      <c r="J93" s="43">
        <v>0.25120139799038882</v>
      </c>
    </row>
    <row r="94" spans="1:10">
      <c r="A94">
        <v>72</v>
      </c>
      <c r="B94" t="s">
        <v>53</v>
      </c>
      <c r="J94" s="43">
        <v>0.40779643880244898</v>
      </c>
    </row>
    <row r="95" spans="1:10">
      <c r="A95">
        <v>73</v>
      </c>
      <c r="B95" t="s">
        <v>125</v>
      </c>
      <c r="J95" s="43">
        <v>0.50271647241822404</v>
      </c>
    </row>
    <row r="96" spans="1:10">
      <c r="A96">
        <v>74</v>
      </c>
      <c r="B96" t="s">
        <v>54</v>
      </c>
      <c r="J96" s="43">
        <v>0.76514366641637122</v>
      </c>
    </row>
    <row r="97" spans="1:10">
      <c r="A97">
        <v>75</v>
      </c>
      <c r="B97" t="s">
        <v>136</v>
      </c>
      <c r="J97" s="43">
        <v>0.46313539423185918</v>
      </c>
    </row>
    <row r="98" spans="1:10">
      <c r="A98">
        <v>76</v>
      </c>
      <c r="B98" t="s">
        <v>111</v>
      </c>
      <c r="J98" s="43">
        <v>0.44610386461717505</v>
      </c>
    </row>
    <row r="99" spans="1:10">
      <c r="A99">
        <v>77</v>
      </c>
      <c r="B99" t="s">
        <v>98</v>
      </c>
      <c r="J99" s="43">
        <v>0.28083540462894219</v>
      </c>
    </row>
    <row r="100" spans="1:10">
      <c r="A100">
        <v>78</v>
      </c>
      <c r="B100" t="s">
        <v>108</v>
      </c>
      <c r="J100" s="43">
        <v>0.30877812086457873</v>
      </c>
    </row>
    <row r="101" spans="1:10">
      <c r="A101">
        <v>79</v>
      </c>
      <c r="B101" t="s">
        <v>55</v>
      </c>
      <c r="J101" s="43">
        <v>0.74178080377248523</v>
      </c>
    </row>
    <row r="102" spans="1:10">
      <c r="A102">
        <v>80</v>
      </c>
      <c r="B102" t="s">
        <v>56</v>
      </c>
      <c r="J102" s="43">
        <v>0.70965751311323666</v>
      </c>
    </row>
    <row r="103" spans="1:10">
      <c r="A103">
        <v>81</v>
      </c>
      <c r="B103" t="s">
        <v>80</v>
      </c>
      <c r="J103" s="43">
        <v>0.7520453115166772</v>
      </c>
    </row>
    <row r="104" spans="1:10">
      <c r="A104">
        <v>82</v>
      </c>
      <c r="B104" t="s">
        <v>57</v>
      </c>
      <c r="J104" s="43">
        <v>0.63284143038744267</v>
      </c>
    </row>
    <row r="105" spans="1:10">
      <c r="A105">
        <v>83</v>
      </c>
      <c r="B105" t="s">
        <v>58</v>
      </c>
      <c r="J105" s="43">
        <v>0.41410988543255417</v>
      </c>
    </row>
    <row r="106" spans="1:10">
      <c r="A106">
        <v>84</v>
      </c>
      <c r="B106" t="s">
        <v>137</v>
      </c>
      <c r="J106" s="43">
        <v>0.21608040201005024</v>
      </c>
    </row>
    <row r="107" spans="1:10">
      <c r="A107">
        <v>85</v>
      </c>
      <c r="B107" t="s">
        <v>99</v>
      </c>
      <c r="J107" s="43">
        <v>0.7318144731061319</v>
      </c>
    </row>
    <row r="108" spans="1:10">
      <c r="A108">
        <v>86</v>
      </c>
      <c r="B108" t="s">
        <v>59</v>
      </c>
      <c r="J108" s="43">
        <v>0.81573461433880179</v>
      </c>
    </row>
    <row r="109" spans="1:10">
      <c r="A109">
        <v>87</v>
      </c>
      <c r="B109" t="s">
        <v>60</v>
      </c>
      <c r="J109" s="43">
        <v>0.24355356245409207</v>
      </c>
    </row>
    <row r="110" spans="1:10">
      <c r="A110">
        <v>88</v>
      </c>
      <c r="B110" t="s">
        <v>61</v>
      </c>
      <c r="J110" s="43">
        <v>0.68059879446247595</v>
      </c>
    </row>
    <row r="111" spans="1:10">
      <c r="A111">
        <v>89</v>
      </c>
      <c r="B111" t="s">
        <v>62</v>
      </c>
      <c r="J111" s="43">
        <v>0.64262078093977504</v>
      </c>
    </row>
    <row r="112" spans="1:10">
      <c r="A112">
        <v>90</v>
      </c>
      <c r="B112" t="s">
        <v>63</v>
      </c>
      <c r="J112" s="43">
        <v>0.71448390677025531</v>
      </c>
    </row>
    <row r="113" spans="1:10">
      <c r="A113">
        <v>91</v>
      </c>
      <c r="B113" t="s">
        <v>87</v>
      </c>
      <c r="J113" s="43">
        <v>0.54328569741348764</v>
      </c>
    </row>
    <row r="114" spans="1:10">
      <c r="A114">
        <v>92</v>
      </c>
      <c r="B114" t="s">
        <v>100</v>
      </c>
      <c r="J114" s="43">
        <v>0.69457349934956325</v>
      </c>
    </row>
    <row r="115" spans="1:10">
      <c r="A115">
        <v>93</v>
      </c>
      <c r="B115" t="s">
        <v>75</v>
      </c>
      <c r="J115" s="43">
        <v>0.55449330783938822</v>
      </c>
    </row>
    <row r="116" spans="1:10">
      <c r="A116">
        <v>94</v>
      </c>
      <c r="B116" t="s">
        <v>126</v>
      </c>
      <c r="J116" s="43">
        <v>0.37358455541117508</v>
      </c>
    </row>
    <row r="117" spans="1:10">
      <c r="A117">
        <v>95</v>
      </c>
      <c r="B117" t="s">
        <v>151</v>
      </c>
      <c r="J117" s="43">
        <v>0.37288459699780097</v>
      </c>
    </row>
    <row r="118" spans="1:10">
      <c r="A118">
        <v>96</v>
      </c>
      <c r="B118" t="s">
        <v>106</v>
      </c>
      <c r="J118" s="43">
        <v>0.49150338321835529</v>
      </c>
    </row>
    <row r="119" spans="1:10">
      <c r="A119">
        <v>97</v>
      </c>
      <c r="B119" t="s">
        <v>138</v>
      </c>
      <c r="J119" s="43">
        <v>1.0093167701863355</v>
      </c>
    </row>
    <row r="120" spans="1:10">
      <c r="A120">
        <v>98</v>
      </c>
      <c r="B120" t="s">
        <v>64</v>
      </c>
      <c r="J120" s="43">
        <v>0.25435664585566836</v>
      </c>
    </row>
    <row r="121" spans="1:10">
      <c r="A121">
        <v>99</v>
      </c>
      <c r="B121" t="s">
        <v>139</v>
      </c>
      <c r="J121" s="43">
        <v>0.16889752142887304</v>
      </c>
    </row>
    <row r="122" spans="1:10">
      <c r="A122">
        <v>100</v>
      </c>
      <c r="B122" t="s">
        <v>127</v>
      </c>
      <c r="J122" s="43">
        <v>0.58920744413307469</v>
      </c>
    </row>
    <row r="123" spans="1:10">
      <c r="A123">
        <v>101</v>
      </c>
      <c r="B123" t="s">
        <v>65</v>
      </c>
      <c r="J123" s="43">
        <v>0.25452294145972343</v>
      </c>
    </row>
    <row r="124" spans="1:10">
      <c r="A124">
        <v>102</v>
      </c>
      <c r="B124" t="s">
        <v>141</v>
      </c>
      <c r="J124" s="43">
        <v>0.3128457517836023</v>
      </c>
    </row>
    <row r="125" spans="1:10">
      <c r="A125">
        <v>103</v>
      </c>
      <c r="B125" t="s">
        <v>146</v>
      </c>
      <c r="J125" s="43">
        <v>0.28506271379703535</v>
      </c>
    </row>
    <row r="126" spans="1:10">
      <c r="A126">
        <v>104</v>
      </c>
      <c r="B126" t="s">
        <v>117</v>
      </c>
      <c r="J126" s="43">
        <v>0.31897926634768742</v>
      </c>
    </row>
    <row r="127" spans="1:10">
      <c r="A127">
        <v>105</v>
      </c>
      <c r="B127" t="s">
        <v>1071</v>
      </c>
      <c r="J127" s="43">
        <v>0.26915438486463888</v>
      </c>
    </row>
    <row r="128" spans="1:10">
      <c r="A128">
        <v>106</v>
      </c>
      <c r="B128" t="s">
        <v>81</v>
      </c>
      <c r="J128" s="43">
        <v>0.48269607699733785</v>
      </c>
    </row>
    <row r="129" spans="1:10">
      <c r="A129">
        <v>107</v>
      </c>
      <c r="B129" t="s">
        <v>152</v>
      </c>
      <c r="J129" s="43">
        <v>0.22769890168765067</v>
      </c>
    </row>
    <row r="130" spans="1:10">
      <c r="A130">
        <v>108</v>
      </c>
      <c r="B130" t="s">
        <v>66</v>
      </c>
      <c r="J130" s="43">
        <v>0.43698139146658815</v>
      </c>
    </row>
    <row r="131" spans="1:10">
      <c r="A131">
        <v>109</v>
      </c>
      <c r="B131" t="s">
        <v>67</v>
      </c>
      <c r="J131" s="43">
        <v>0.32309665975070878</v>
      </c>
    </row>
    <row r="132" spans="1:10">
      <c r="A132">
        <v>110</v>
      </c>
      <c r="B132" t="s">
        <v>147</v>
      </c>
      <c r="J132" s="43">
        <v>0.1800429333148674</v>
      </c>
    </row>
    <row r="133" spans="1:10">
      <c r="A133">
        <v>11</v>
      </c>
      <c r="B133" t="s">
        <v>143</v>
      </c>
      <c r="J133" s="43">
        <v>0.25393070822318076</v>
      </c>
    </row>
    <row r="134" spans="1:10">
      <c r="A134">
        <v>112</v>
      </c>
      <c r="B134" t="s">
        <v>153</v>
      </c>
      <c r="J134" s="43">
        <v>0.20686619718309857</v>
      </c>
    </row>
    <row r="135" spans="1:10">
      <c r="A135">
        <v>113</v>
      </c>
      <c r="B135" t="s">
        <v>68</v>
      </c>
      <c r="J135" s="43">
        <v>0.27324369022794276</v>
      </c>
    </row>
    <row r="136" spans="1:10">
      <c r="A136">
        <v>114</v>
      </c>
      <c r="B136" t="s">
        <v>128</v>
      </c>
      <c r="J136" s="43">
        <v>0.25557231439584382</v>
      </c>
    </row>
    <row r="137" spans="1:10">
      <c r="A137">
        <v>115</v>
      </c>
      <c r="B137" t="s">
        <v>132</v>
      </c>
      <c r="J137" s="43">
        <v>0.29249978171658081</v>
      </c>
    </row>
    <row r="138" spans="1:10">
      <c r="A138">
        <v>116</v>
      </c>
      <c r="B138" t="s">
        <v>82</v>
      </c>
      <c r="J138" s="43">
        <v>0.53345744871289968</v>
      </c>
    </row>
    <row r="139" spans="1:10">
      <c r="A139">
        <v>117</v>
      </c>
      <c r="B139" t="s">
        <v>69</v>
      </c>
      <c r="J139" s="43">
        <v>0.39147138617286653</v>
      </c>
    </row>
    <row r="140" spans="1:10">
      <c r="A140">
        <v>118</v>
      </c>
      <c r="B140" t="s">
        <v>1069</v>
      </c>
      <c r="J140" s="43">
        <v>0.49521055485270199</v>
      </c>
    </row>
    <row r="141" spans="1:10">
      <c r="A141">
        <v>119</v>
      </c>
      <c r="B141" t="s">
        <v>70</v>
      </c>
      <c r="J141" s="43">
        <v>0.34246575342465752</v>
      </c>
    </row>
    <row r="142" spans="1:10">
      <c r="A142">
        <v>120</v>
      </c>
      <c r="B142" t="s">
        <v>83</v>
      </c>
      <c r="J142" s="43">
        <v>0.54660064650831663</v>
      </c>
    </row>
    <row r="143" spans="1:10">
      <c r="A143">
        <v>121</v>
      </c>
      <c r="B143" t="s">
        <v>84</v>
      </c>
      <c r="J143" s="43">
        <v>0.35281388675458264</v>
      </c>
    </row>
    <row r="144" spans="1:10">
      <c r="A144">
        <v>122</v>
      </c>
      <c r="B144" t="s">
        <v>118</v>
      </c>
      <c r="J144" s="43">
        <v>0.42488619119878607</v>
      </c>
    </row>
  </sheetData>
  <autoFilter ref="A22:CB22"/>
  <mergeCells count="19">
    <mergeCell ref="C19:L19"/>
    <mergeCell ref="C8:L8"/>
    <mergeCell ref="C9:L9"/>
    <mergeCell ref="C10:L10"/>
    <mergeCell ref="C11:L11"/>
    <mergeCell ref="C12:L12"/>
    <mergeCell ref="C13:L13"/>
    <mergeCell ref="C14:L14"/>
    <mergeCell ref="C15:L15"/>
    <mergeCell ref="C16:L16"/>
    <mergeCell ref="C17:L17"/>
    <mergeCell ref="C18:L18"/>
    <mergeCell ref="C2:L2"/>
    <mergeCell ref="C3:L3"/>
    <mergeCell ref="C5:L5"/>
    <mergeCell ref="C6:L6"/>
    <mergeCell ref="C7:L7"/>
    <mergeCell ref="C4:G4"/>
    <mergeCell ref="H4:K4"/>
  </mergeCells>
  <hyperlinks>
    <hyperlink ref="C7:L7" r:id="rId1" display="UBOS Regional Census (2014)"/>
  </hyperlinks>
  <pageMargins left="0.7" right="0.7" top="0.78740157499999996" bottom="0.78740157499999996" header="0.3" footer="0.3"/>
  <pageSetup paperSize="9" orientation="portrait"/>
  <drawing r:id="rId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AH147"/>
  <sheetViews>
    <sheetView workbookViewId="0">
      <selection activeCell="E2" sqref="E2"/>
    </sheetView>
  </sheetViews>
  <sheetFormatPr baseColWidth="10" defaultRowHeight="14" x14ac:dyDescent="0"/>
  <cols>
    <col min="5" max="5" width="10.83203125" style="115"/>
    <col min="10" max="10" width="10.83203125" style="115"/>
    <col min="12" max="12" width="10.83203125" style="115"/>
    <col min="15" max="15" width="10.83203125" style="115"/>
    <col min="23" max="24" width="10.83203125" customWidth="1"/>
    <col min="31" max="31" width="6" bestFit="1" customWidth="1"/>
    <col min="32" max="32" width="7.1640625" bestFit="1" customWidth="1"/>
  </cols>
  <sheetData>
    <row r="1" spans="1:34">
      <c r="A1" t="s">
        <v>31</v>
      </c>
      <c r="B1" t="s">
        <v>227</v>
      </c>
      <c r="C1">
        <v>3.1</v>
      </c>
      <c r="D1">
        <v>3.2</v>
      </c>
      <c r="E1" s="115">
        <v>3.3</v>
      </c>
      <c r="F1">
        <v>3.4</v>
      </c>
      <c r="G1" t="s">
        <v>2394</v>
      </c>
      <c r="H1" t="s">
        <v>2395</v>
      </c>
      <c r="I1">
        <v>3.6</v>
      </c>
      <c r="J1" s="115">
        <v>3.7</v>
      </c>
      <c r="K1">
        <v>3.8</v>
      </c>
      <c r="L1" s="115">
        <v>3.9</v>
      </c>
      <c r="M1" s="52">
        <v>3.1</v>
      </c>
      <c r="N1">
        <v>3.11</v>
      </c>
      <c r="O1" s="115">
        <v>3.12</v>
      </c>
      <c r="P1" t="s">
        <v>2262</v>
      </c>
      <c r="Q1" t="s">
        <v>2263</v>
      </c>
      <c r="R1" t="s">
        <v>2320</v>
      </c>
      <c r="S1" t="s">
        <v>2309</v>
      </c>
      <c r="T1" t="s">
        <v>2310</v>
      </c>
      <c r="U1" t="s">
        <v>2311</v>
      </c>
      <c r="V1" t="s">
        <v>2264</v>
      </c>
      <c r="W1" t="s">
        <v>2321</v>
      </c>
      <c r="X1" t="s">
        <v>2265</v>
      </c>
      <c r="Y1" t="s">
        <v>2322</v>
      </c>
      <c r="Z1" s="52" t="s">
        <v>2312</v>
      </c>
      <c r="AA1" t="s">
        <v>2266</v>
      </c>
      <c r="AB1" t="s">
        <v>2323</v>
      </c>
      <c r="AC1" t="s">
        <v>2396</v>
      </c>
      <c r="AD1" t="s">
        <v>2399</v>
      </c>
      <c r="AE1" t="s">
        <v>2397</v>
      </c>
      <c r="AF1" t="s">
        <v>2398</v>
      </c>
      <c r="AG1" t="s">
        <v>2400</v>
      </c>
      <c r="AH1" t="s">
        <v>2401</v>
      </c>
    </row>
    <row r="2" spans="1:34">
      <c r="A2" t="s">
        <v>101</v>
      </c>
      <c r="B2" t="s">
        <v>2051</v>
      </c>
      <c r="C2">
        <v>46.02131287297528</v>
      </c>
      <c r="D2">
        <v>10</v>
      </c>
      <c r="E2" s="115">
        <f>VLOOKUP(A2,'3.3'!$B$23:$E$168,4,FALSE)</f>
        <v>0.6</v>
      </c>
      <c r="F2">
        <f>VLOOKUP(A2,'3.4'!$B$23:$E$168,4,FALSE)</f>
        <v>1</v>
      </c>
      <c r="G2">
        <v>5</v>
      </c>
      <c r="H2">
        <f>VLOOKUP(A2,'3.5'!$M$68:$N$128,2,FALSE)</f>
        <v>5</v>
      </c>
      <c r="I2">
        <v>1</v>
      </c>
      <c r="J2" s="115">
        <f>VLOOKUP(A2,'3.7'!$B$23:$E$168,4,FALSE)</f>
        <v>0</v>
      </c>
      <c r="K2">
        <v>0.1</v>
      </c>
      <c r="L2" s="115">
        <f>VLOOKUP(A2,'3.9'!$B$23:$E$168,4,FALSE)</f>
        <v>0</v>
      </c>
      <c r="M2">
        <f>VLOOKUP(A2,'3.10'!$B$23:$E$168,4,FALSE)</f>
        <v>0.8</v>
      </c>
      <c r="N2">
        <v>30</v>
      </c>
      <c r="O2" s="115">
        <f>VLOOKUP(A2,'3.12'!$B$23:$E$168,4,FALSE)</f>
        <v>0</v>
      </c>
      <c r="P2" s="52">
        <f t="shared" ref="P2:P33" si="0">(C2-MIN($C$2:$C$147))/(945.8-MIN($C$2:$C$147))</f>
        <v>2.5158518822291743E-2</v>
      </c>
      <c r="Q2" s="52">
        <f t="shared" ref="Q2:Q33" si="1">(D2-MIN($D$2:$D$147))/(MAX($D$2:$D$147)-MIN($D$2:$D$147))</f>
        <v>0.2</v>
      </c>
      <c r="R2" s="52">
        <f>(E2-MIN($E$2:$E$147))/(MAX($E$2:$E$147)-MIN($E$2:$E$147))</f>
        <v>0.6</v>
      </c>
      <c r="S2" s="52">
        <f>(F2-MIN($F$2:$F$147))/(MAX($F$2:$F$147)-MIN($F$2:$F$147))</f>
        <v>1</v>
      </c>
      <c r="T2" s="52">
        <f t="shared" ref="T2:T33" si="2">(G2-MIN($G$2:$G$147))/(MAX($G$2:$G$147)-MIN($G$2:$G$147))</f>
        <v>0.11363636363636363</v>
      </c>
      <c r="U2" s="52">
        <f>(H2-MIN($H$2:$H$147))/(MAX($H$2:$H$147)-MIN($H$2:$H$147))</f>
        <v>0.33333333333333331</v>
      </c>
      <c r="V2" s="52">
        <f t="shared" ref="V2:V33" si="3">(I2-MIN($I$2:$I$147))/(MAX($I$2:$I$147)-MIN($I$2:$I$147))</f>
        <v>1</v>
      </c>
      <c r="W2" s="52">
        <f>(J2-MIN($J$2:$J$147))/(MAX($J$2:$J$147)-MIN($J$2:$J$147))</f>
        <v>0</v>
      </c>
      <c r="X2" s="52">
        <f t="shared" ref="X2:X33" si="4">(K2-MIN($K$2:$K$147))/(MAX($K$2:$K$147)-MIN($K$2:$K$147))</f>
        <v>0.2</v>
      </c>
      <c r="Y2" s="52">
        <f>(L2-MIN($L$2:$L$147))/(MAX($L$2:$L$147)-MIN($L$2:$L$147))</f>
        <v>0</v>
      </c>
      <c r="Z2" s="52">
        <f t="shared" ref="Z2:Z33" si="5">(M2-MIN($M$2:$M$147))/(MAX($M$2:$M$147)-MIN($M$2:$M$147))</f>
        <v>0.8</v>
      </c>
      <c r="AA2" s="52">
        <f t="shared" ref="AA2:AA33" si="6">(N2-MIN($N$2:$N$147))/(MAX($N$2:$N$147)-MIN($N$2:$N$147))</f>
        <v>0.33333333333333331</v>
      </c>
      <c r="AB2" s="52">
        <f>(O2-MIN($O$2:$O$147))/(MAX($O$2:$O$147)-MIN($O$2:$O$147))</f>
        <v>0</v>
      </c>
      <c r="AC2">
        <f>(P2*weights!$C$2)+(Exposure!Q2*weights!$C$3)+(Exposure!T2*weights!$C$6)+(V2*weights!$C$7)+(X2*weights!$C$9)+(AA2*weights!$C$12)</f>
        <v>0.31769070712766462</v>
      </c>
      <c r="AD2" s="52">
        <f>(AC2-MIN($AC$2:$AC$147))/(MAX($AC$2:$AC$147)-MIN($AC$2:$AC$147))</f>
        <v>0.41368220631499425</v>
      </c>
      <c r="AE2" s="52">
        <f>(P2*weights!$D$2)+(S2*weights!$D$5)+(U2*weights!$D$6)+(Z2*weights!$D$11)</f>
        <v>0.51595232331517049</v>
      </c>
      <c r="AF2" s="52">
        <f>(AE2-MIN($AE$2:$AE$147))/(MAX($AE$2:$AE$147)-MIN($AE$2:$AE$147))</f>
        <v>0.69561224487593554</v>
      </c>
      <c r="AG2">
        <f>(P2*weights!$E$2)+(R2*weights!$E$4)+(W2*weights!$E$8)+(Y2*weights!$E$10)+(AB2*weights!$E$13)</f>
        <v>0.15628962970557292</v>
      </c>
      <c r="AH2" s="52">
        <f>(AG2-MIN($AG$2:$AG$147))/(MAX($AG$2:$AG$147)-MIN($AG$2:$AG$147))</f>
        <v>0.18083553932321272</v>
      </c>
    </row>
    <row r="3" spans="1:34">
      <c r="A3" t="s">
        <v>71</v>
      </c>
      <c r="B3" t="s">
        <v>2052</v>
      </c>
      <c r="C3">
        <v>76.046927751519249</v>
      </c>
      <c r="D3">
        <v>10</v>
      </c>
      <c r="E3" s="115">
        <f>VLOOKUP(A3,'3.3'!$B$23:$E$168,4,FALSE)</f>
        <v>0.6</v>
      </c>
      <c r="F3">
        <f>VLOOKUP(A3,'3.4'!$B$23:$E$168,4,FALSE)</f>
        <v>1</v>
      </c>
      <c r="G3">
        <v>4</v>
      </c>
      <c r="H3">
        <v>0</v>
      </c>
      <c r="I3">
        <v>1</v>
      </c>
      <c r="J3" s="115">
        <f>VLOOKUP(A3,'3.7'!$B$23:$E$168,4,FALSE)</f>
        <v>0</v>
      </c>
      <c r="K3">
        <v>0.1</v>
      </c>
      <c r="L3" s="115">
        <f>VLOOKUP(A3,'3.9'!$B$23:$E$168,4,FALSE)</f>
        <v>0</v>
      </c>
      <c r="M3">
        <f>VLOOKUP(A3,'3.10'!$B$23:$E$168,4,FALSE)</f>
        <v>0.8</v>
      </c>
      <c r="N3">
        <v>30</v>
      </c>
      <c r="O3" s="115">
        <f>VLOOKUP(A3,'3.12'!$B$23:$E$168,4,FALSE)</f>
        <v>0</v>
      </c>
      <c r="P3" s="52">
        <f t="shared" si="0"/>
        <v>5.7688979145741337E-2</v>
      </c>
      <c r="Q3" s="52">
        <f t="shared" si="1"/>
        <v>0.2</v>
      </c>
      <c r="R3" s="52">
        <f t="shared" ref="R3:R66" si="7">(E3-MIN($E$2:$E$147))/(MAX($E$2:$E$147)-MIN($E$2:$E$147))</f>
        <v>0.6</v>
      </c>
      <c r="S3" s="52">
        <f t="shared" ref="S3:S66" si="8">(F3-MIN($F$2:$F$147))/(MAX($F$2:$F$147)-MIN($F$2:$F$147))</f>
        <v>1</v>
      </c>
      <c r="T3" s="52">
        <f t="shared" si="2"/>
        <v>9.0909090909090912E-2</v>
      </c>
      <c r="U3" s="52">
        <f t="shared" ref="U3:U66" si="9">(H3-MIN($H$2:$H$147))/(MAX($H$2:$H$147)-MIN($H$2:$H$147))</f>
        <v>0</v>
      </c>
      <c r="V3" s="52">
        <f t="shared" si="3"/>
        <v>1</v>
      </c>
      <c r="W3" s="52">
        <f t="shared" ref="W3:W66" si="10">(J3-MIN($J$2:$J$147))/(MAX($J$2:$J$147)-MIN($J$2:$J$147))</f>
        <v>0</v>
      </c>
      <c r="X3" s="52">
        <f t="shared" si="4"/>
        <v>0.2</v>
      </c>
      <c r="Y3" s="52">
        <f t="shared" ref="Y3:Y66" si="11">(L3-MIN($L$2:$L$147))/(MAX($L$2:$L$147)-MIN($L$2:$L$147))</f>
        <v>0</v>
      </c>
      <c r="Z3" s="52">
        <f t="shared" si="5"/>
        <v>0.8</v>
      </c>
      <c r="AA3" s="52">
        <f t="shared" si="6"/>
        <v>0.33333333333333331</v>
      </c>
      <c r="AB3" s="52">
        <f t="shared" ref="AB3:AB66" si="12">(O3-MIN($O$2:$O$147))/(MAX($O$2:$O$147)-MIN($O$2:$O$147))</f>
        <v>0</v>
      </c>
      <c r="AC3">
        <f>(P3*weights!$C$2)+(Exposure!Q3*weights!$C$3)+(Exposure!T3*weights!$C$6)+(V3*weights!$C$7)+(X3*weights!$C$9)+(AA3*weights!$C$12)</f>
        <v>0.31952880480194773</v>
      </c>
      <c r="AD3" s="52">
        <f t="shared" ref="AD3:AD66" si="13">(AC3-MIN($AC$2:$AC$147))/(MAX($AC$2:$AC$147)-MIN($AC$2:$AC$147))</f>
        <v>0.41640065744198973</v>
      </c>
      <c r="AE3" s="52">
        <f>(P3*weights!$D$2)+(S3*weights!$D$5)+(U3*weights!$D$6)+(Z3*weights!$D$11)</f>
        <v>0.43391517613065678</v>
      </c>
      <c r="AF3" s="52">
        <f t="shared" ref="AF3:AF66" si="14">(AE3-MIN($AE$2:$AE$147))/(MAX($AE$2:$AE$147)-MIN($AE$2:$AE$147))</f>
        <v>0.57846082636003249</v>
      </c>
      <c r="AG3">
        <f>(P3*weights!$E$2)+(R3*weights!$E$4)+(W3*weights!$E$8)+(Y3*weights!$E$10)+(AB3*weights!$E$13)</f>
        <v>0.16442224478643533</v>
      </c>
      <c r="AH3" s="52">
        <f t="shared" ref="AH3:AH66" si="15">(AG3-MIN($AG$2:$AG$147))/(MAX($AG$2:$AG$147)-MIN($AG$2:$AG$147))</f>
        <v>0.19080155594514051</v>
      </c>
    </row>
    <row r="4" spans="1:34">
      <c r="A4" t="s">
        <v>142</v>
      </c>
      <c r="B4" t="s">
        <v>2053</v>
      </c>
      <c r="C4">
        <v>65.027690550956322</v>
      </c>
      <c r="D4">
        <v>10</v>
      </c>
      <c r="E4" s="115">
        <f>VLOOKUP(A4,'3.3'!$B$23:$E$168,4,FALSE)</f>
        <v>0.6</v>
      </c>
      <c r="F4">
        <f>VLOOKUP(A4,'3.4'!$B$23:$E$168,4,FALSE)</f>
        <v>1</v>
      </c>
      <c r="G4">
        <v>8</v>
      </c>
      <c r="H4">
        <v>0</v>
      </c>
      <c r="I4">
        <v>1</v>
      </c>
      <c r="J4" s="115">
        <f>VLOOKUP(A4,'3.7'!$B$23:$E$168,4,FALSE)</f>
        <v>0</v>
      </c>
      <c r="K4">
        <v>0.1</v>
      </c>
      <c r="L4" s="115">
        <f>VLOOKUP(A4,'3.9'!$B$23:$E$168,4,FALSE)</f>
        <v>0</v>
      </c>
      <c r="M4">
        <f>VLOOKUP(A4,'3.10'!$B$23:$E$168,4,FALSE)</f>
        <v>0.8</v>
      </c>
      <c r="N4">
        <v>10</v>
      </c>
      <c r="O4" s="115">
        <f>VLOOKUP(A4,'3.12'!$B$23:$E$168,4,FALSE)</f>
        <v>0</v>
      </c>
      <c r="P4" s="52">
        <f t="shared" si="0"/>
        <v>4.5750477303311297E-2</v>
      </c>
      <c r="Q4" s="52">
        <f t="shared" si="1"/>
        <v>0.2</v>
      </c>
      <c r="R4" s="52">
        <f t="shared" si="7"/>
        <v>0.6</v>
      </c>
      <c r="S4" s="52">
        <f t="shared" si="8"/>
        <v>1</v>
      </c>
      <c r="T4" s="52">
        <f t="shared" si="2"/>
        <v>0.18181818181818182</v>
      </c>
      <c r="U4" s="52">
        <f t="shared" si="9"/>
        <v>0</v>
      </c>
      <c r="V4" s="52">
        <f t="shared" si="3"/>
        <v>1</v>
      </c>
      <c r="W4" s="52">
        <f t="shared" si="10"/>
        <v>0</v>
      </c>
      <c r="X4" s="52">
        <f t="shared" si="4"/>
        <v>0.2</v>
      </c>
      <c r="Y4" s="52">
        <f t="shared" si="11"/>
        <v>0</v>
      </c>
      <c r="Z4" s="52">
        <f t="shared" si="5"/>
        <v>0.8</v>
      </c>
      <c r="AA4" s="52">
        <f t="shared" si="6"/>
        <v>0.1111111111111111</v>
      </c>
      <c r="AB4" s="52">
        <f t="shared" si="12"/>
        <v>0</v>
      </c>
      <c r="AC4">
        <f>(P4*weights!$C$2)+(Exposure!Q4*weights!$C$3)+(Exposure!T4*weights!$C$6)+(V4*weights!$C$7)+(X4*weights!$C$9)+(AA4*weights!$C$12)</f>
        <v>0.30655801247416886</v>
      </c>
      <c r="AD4" s="52">
        <f t="shared" si="13"/>
        <v>0.39721752832170115</v>
      </c>
      <c r="AE4" s="52">
        <f>(P4*weights!$D$2)+(S4*weights!$D$5)+(U4*weights!$D$6)+(Z4*weights!$D$11)</f>
        <v>0.43065922108272126</v>
      </c>
      <c r="AF4" s="52">
        <f t="shared" si="14"/>
        <v>0.5738112283964204</v>
      </c>
      <c r="AG4">
        <f>(P4*weights!$E$2)+(R4*weights!$E$4)+(W4*weights!$E$8)+(Y4*weights!$E$10)+(AB4*weights!$E$13)</f>
        <v>0.16143761932582781</v>
      </c>
      <c r="AH4" s="52">
        <f t="shared" si="15"/>
        <v>0.18714408210002534</v>
      </c>
    </row>
    <row r="5" spans="1:34">
      <c r="A5" t="s">
        <v>119</v>
      </c>
      <c r="B5" t="s">
        <v>2054</v>
      </c>
      <c r="C5">
        <v>148.23517915309446</v>
      </c>
      <c r="D5">
        <v>10</v>
      </c>
      <c r="E5" s="115">
        <f>VLOOKUP(A5,'3.3'!$B$23:$E$168,4,FALSE)</f>
        <v>0.3</v>
      </c>
      <c r="F5">
        <f>VLOOKUP(A5,'3.4'!$B$23:$E$168,4,FALSE)</f>
        <v>1</v>
      </c>
      <c r="G5">
        <v>2</v>
      </c>
      <c r="H5">
        <v>0</v>
      </c>
      <c r="I5">
        <v>1</v>
      </c>
      <c r="J5" s="115">
        <f>VLOOKUP(A5,'3.7'!$B$23:$E$168,4,FALSE)</f>
        <v>0</v>
      </c>
      <c r="K5">
        <v>0.1</v>
      </c>
      <c r="L5" s="115">
        <f>VLOOKUP(A5,'3.9'!$B$23:$E$168,4,FALSE)</f>
        <v>0</v>
      </c>
      <c r="M5">
        <f>VLOOKUP(A5,'3.10'!$B$23:$E$168,4,FALSE)</f>
        <v>0.6</v>
      </c>
      <c r="N5">
        <v>30</v>
      </c>
      <c r="O5" s="115">
        <f>VLOOKUP(A5,'3.12'!$B$23:$E$168,4,FALSE)</f>
        <v>0</v>
      </c>
      <c r="P5" s="52">
        <f t="shared" si="0"/>
        <v>0.13589943570216084</v>
      </c>
      <c r="Q5" s="52">
        <f t="shared" si="1"/>
        <v>0.2</v>
      </c>
      <c r="R5" s="52">
        <f t="shared" si="7"/>
        <v>0.3</v>
      </c>
      <c r="S5" s="52">
        <f t="shared" si="8"/>
        <v>1</v>
      </c>
      <c r="T5" s="52">
        <f t="shared" si="2"/>
        <v>4.5454545454545456E-2</v>
      </c>
      <c r="U5" s="52">
        <f t="shared" si="9"/>
        <v>0</v>
      </c>
      <c r="V5" s="52">
        <f t="shared" si="3"/>
        <v>1</v>
      </c>
      <c r="W5" s="52">
        <f t="shared" si="10"/>
        <v>0</v>
      </c>
      <c r="X5" s="52">
        <f t="shared" si="4"/>
        <v>0.2</v>
      </c>
      <c r="Y5" s="52">
        <f t="shared" si="11"/>
        <v>0</v>
      </c>
      <c r="Z5" s="52">
        <f t="shared" si="5"/>
        <v>0.6</v>
      </c>
      <c r="AA5" s="52">
        <f t="shared" si="6"/>
        <v>0.33333333333333331</v>
      </c>
      <c r="AB5" s="52">
        <f t="shared" si="12"/>
        <v>0</v>
      </c>
      <c r="AC5">
        <f>(P5*weights!$C$2)+(Exposure!Q5*weights!$C$3)+(Exposure!T5*weights!$C$6)+(V5*weights!$C$7)+(X5*weights!$C$9)+(AA5*weights!$C$12)</f>
        <v>0.32567053813354913</v>
      </c>
      <c r="AD5" s="52">
        <f t="shared" si="13"/>
        <v>0.42548396249731518</v>
      </c>
      <c r="AE5" s="52">
        <f>(P5*weights!$D$2)+(S5*weights!$D$5)+(U5*weights!$D$6)+(Z5*weights!$D$11)</f>
        <v>0.41888166428240747</v>
      </c>
      <c r="AF5" s="52">
        <f t="shared" si="14"/>
        <v>0.5569925367041666</v>
      </c>
      <c r="AG5">
        <f>(P5*weights!$E$2)+(R5*weights!$E$4)+(W5*weights!$E$8)+(Y5*weights!$E$10)+(AB5*weights!$E$13)</f>
        <v>0.10897485892554021</v>
      </c>
      <c r="AH5" s="52">
        <f t="shared" si="15"/>
        <v>0.12285421506674669</v>
      </c>
    </row>
    <row r="6" spans="1:34">
      <c r="A6" t="s">
        <v>88</v>
      </c>
      <c r="B6" t="s">
        <v>2055</v>
      </c>
      <c r="C6">
        <v>127.1961970613656</v>
      </c>
      <c r="D6">
        <v>10</v>
      </c>
      <c r="E6" s="115">
        <f>VLOOKUP(A6,'3.3'!$B$23:$E$168,4,FALSE)</f>
        <v>0</v>
      </c>
      <c r="F6">
        <f>VLOOKUP(A6,'3.4'!$B$23:$E$168,4,FALSE)</f>
        <v>1</v>
      </c>
      <c r="G6">
        <v>5</v>
      </c>
      <c r="H6">
        <f>VLOOKUP(A6,'3.5'!$M$68:$N$128,2,FALSE)</f>
        <v>1</v>
      </c>
      <c r="I6">
        <v>0</v>
      </c>
      <c r="J6" s="115">
        <f>VLOOKUP(A6,'3.7'!$B$23:$E$168,4,FALSE)</f>
        <v>0</v>
      </c>
      <c r="K6">
        <v>0.1</v>
      </c>
      <c r="L6" s="115">
        <f>VLOOKUP(A6,'3.9'!$B$23:$E$168,4,FALSE)</f>
        <v>0</v>
      </c>
      <c r="M6">
        <f>VLOOKUP(A6,'3.10'!$B$23:$E$168,4,FALSE)</f>
        <v>0.6</v>
      </c>
      <c r="N6">
        <v>10</v>
      </c>
      <c r="O6" s="115">
        <f>VLOOKUP(A6,'3.12'!$B$23:$E$168,4,FALSE)</f>
        <v>0</v>
      </c>
      <c r="P6" s="52">
        <f t="shared" si="0"/>
        <v>0.1131053055919454</v>
      </c>
      <c r="Q6" s="52">
        <f t="shared" si="1"/>
        <v>0.2</v>
      </c>
      <c r="R6" s="52">
        <f t="shared" si="7"/>
        <v>0</v>
      </c>
      <c r="S6" s="52">
        <f t="shared" si="8"/>
        <v>1</v>
      </c>
      <c r="T6" s="52">
        <f t="shared" si="2"/>
        <v>0.11363636363636363</v>
      </c>
      <c r="U6" s="52">
        <f t="shared" si="9"/>
        <v>6.6666666666666666E-2</v>
      </c>
      <c r="V6" s="52">
        <f t="shared" si="3"/>
        <v>0</v>
      </c>
      <c r="W6" s="52">
        <f t="shared" si="10"/>
        <v>0</v>
      </c>
      <c r="X6" s="52">
        <f t="shared" si="4"/>
        <v>0.2</v>
      </c>
      <c r="Y6" s="52">
        <f t="shared" si="11"/>
        <v>0</v>
      </c>
      <c r="Z6" s="52">
        <f t="shared" si="5"/>
        <v>0.6</v>
      </c>
      <c r="AA6" s="52">
        <f t="shared" si="6"/>
        <v>0.1111111111111111</v>
      </c>
      <c r="AB6" s="52">
        <f t="shared" si="12"/>
        <v>0</v>
      </c>
      <c r="AC6">
        <f>(P6*weights!$C$2)+(Exposure!Q6*weights!$C$3)+(Exposure!T6*weights!$C$6)+(V6*weights!$C$7)+(X6*weights!$C$9)+(AA6*weights!$C$12)</f>
        <v>0.11890295186919683</v>
      </c>
      <c r="AD6" s="52">
        <f t="shared" si="13"/>
        <v>0.11968542645069732</v>
      </c>
      <c r="AE6" s="52">
        <f>(P6*weights!$D$2)+(S6*weights!$D$5)+(U6*weights!$D$6)+(Z6*weights!$D$11)</f>
        <v>0.43084690152507599</v>
      </c>
      <c r="AF6" s="52">
        <f t="shared" si="14"/>
        <v>0.57407924149541434</v>
      </c>
      <c r="AG6">
        <f>(P6*weights!$E$2)+(R6*weights!$E$4)+(W6*weights!$E$8)+(Y6*weights!$E$10)+(AB6*weights!$E$13)</f>
        <v>2.827632639798635E-2</v>
      </c>
      <c r="AH6" s="52">
        <f t="shared" si="15"/>
        <v>2.3963156220580723E-2</v>
      </c>
    </row>
    <row r="7" spans="1:34">
      <c r="A7" t="s">
        <v>112</v>
      </c>
      <c r="B7" t="s">
        <v>2056</v>
      </c>
      <c r="C7">
        <v>65.048585485854858</v>
      </c>
      <c r="D7">
        <v>10</v>
      </c>
      <c r="E7" s="115">
        <f>VLOOKUP(A7,'3.3'!$B$23:$E$168,4,FALSE)</f>
        <v>0.6</v>
      </c>
      <c r="F7">
        <f>VLOOKUP(A7,'3.4'!$B$23:$E$168,4,FALSE)</f>
        <v>1</v>
      </c>
      <c r="G7">
        <v>5</v>
      </c>
      <c r="H7">
        <f>VLOOKUP(A7,'3.5'!$M$68:$N$128,2,FALSE)</f>
        <v>3</v>
      </c>
      <c r="I7">
        <v>1</v>
      </c>
      <c r="J7" s="115">
        <f>VLOOKUP(A7,'3.7'!$B$23:$E$168,4,FALSE)</f>
        <v>0</v>
      </c>
      <c r="K7">
        <v>0.1</v>
      </c>
      <c r="L7" s="115">
        <f>VLOOKUP(A7,'3.9'!$B$23:$E$168,4,FALSE)</f>
        <v>0.1</v>
      </c>
      <c r="M7">
        <f>VLOOKUP(A7,'3.10'!$B$23:$E$168,4,FALSE)</f>
        <v>0.8</v>
      </c>
      <c r="N7">
        <v>10</v>
      </c>
      <c r="O7" s="115">
        <f>VLOOKUP(A7,'3.12'!$B$23:$E$168,4,FALSE)</f>
        <v>0.33</v>
      </c>
      <c r="P7" s="52">
        <f t="shared" si="0"/>
        <v>4.5773115369290206E-2</v>
      </c>
      <c r="Q7" s="52">
        <f t="shared" si="1"/>
        <v>0.2</v>
      </c>
      <c r="R7" s="52">
        <f t="shared" si="7"/>
        <v>0.6</v>
      </c>
      <c r="S7" s="52">
        <f t="shared" si="8"/>
        <v>1</v>
      </c>
      <c r="T7" s="52">
        <f t="shared" si="2"/>
        <v>0.11363636363636363</v>
      </c>
      <c r="U7" s="52">
        <f t="shared" si="9"/>
        <v>0.2</v>
      </c>
      <c r="V7" s="52">
        <f t="shared" si="3"/>
        <v>1</v>
      </c>
      <c r="W7" s="52">
        <f t="shared" si="10"/>
        <v>0</v>
      </c>
      <c r="X7" s="52">
        <f t="shared" si="4"/>
        <v>0.2</v>
      </c>
      <c r="Y7" s="52">
        <f t="shared" si="11"/>
        <v>0.11111111111111112</v>
      </c>
      <c r="Z7" s="52">
        <f t="shared" si="5"/>
        <v>0.8</v>
      </c>
      <c r="AA7" s="52">
        <f t="shared" si="6"/>
        <v>0.1111111111111111</v>
      </c>
      <c r="AB7" s="52">
        <f t="shared" si="12"/>
        <v>0.33</v>
      </c>
      <c r="AC7">
        <f>(P7*weights!$C$2)+(Exposure!Q7*weights!$C$3)+(Exposure!T7*weights!$C$6)+(V7*weights!$C$7)+(X7*weights!$C$9)+(AA7*weights!$C$12)</f>
        <v>0.29377816620244901</v>
      </c>
      <c r="AD7" s="52">
        <f t="shared" si="13"/>
        <v>0.3783167985148721</v>
      </c>
      <c r="AE7" s="52">
        <f>(P7*weights!$D$2)+(S7*weights!$D$5)+(U7*weights!$D$6)+(Z7*weights!$D$11)</f>
        <v>0.48521084964617012</v>
      </c>
      <c r="AF7" s="52">
        <f t="shared" si="14"/>
        <v>0.65171253149984043</v>
      </c>
      <c r="AG7">
        <f>(P7*weights!$E$2)+(R7*weights!$E$4)+(W7*weights!$E$8)+(Y7*weights!$E$10)+(AB7*weights!$E$13)</f>
        <v>0.23496179736084105</v>
      </c>
      <c r="AH7" s="52">
        <f t="shared" si="15"/>
        <v>0.27724341338828506</v>
      </c>
    </row>
    <row r="8" spans="1:34">
      <c r="A8" t="s">
        <v>89</v>
      </c>
      <c r="B8" t="s">
        <v>2057</v>
      </c>
      <c r="C8">
        <v>105.09231962761831</v>
      </c>
      <c r="D8">
        <v>10</v>
      </c>
      <c r="E8" s="115">
        <f>VLOOKUP(A8,'3.3'!$B$23:$E$168,4,FALSE)</f>
        <v>0</v>
      </c>
      <c r="F8">
        <f>VLOOKUP(A8,'3.4'!$B$23:$E$168,4,FALSE)</f>
        <v>1</v>
      </c>
      <c r="G8">
        <v>22</v>
      </c>
      <c r="H8">
        <f>VLOOKUP(A8,'3.5'!$M$68:$N$128,2,FALSE)</f>
        <v>3</v>
      </c>
      <c r="I8">
        <v>1</v>
      </c>
      <c r="J8" s="115">
        <f>VLOOKUP(A8,'3.7'!$B$23:$E$168,4,FALSE)</f>
        <v>0</v>
      </c>
      <c r="K8">
        <v>0.1</v>
      </c>
      <c r="L8" s="115">
        <f>VLOOKUP(A8,'3.9'!$B$23:$E$168,4,FALSE)</f>
        <v>0</v>
      </c>
      <c r="M8">
        <f>VLOOKUP(A8,'3.10'!$B$23:$E$168,4,FALSE)</f>
        <v>0.8</v>
      </c>
      <c r="N8">
        <v>50</v>
      </c>
      <c r="O8" s="115">
        <f>VLOOKUP(A8,'3.12'!$B$23:$E$168,4,FALSE)</f>
        <v>0</v>
      </c>
      <c r="P8" s="52">
        <f t="shared" si="0"/>
        <v>8.9157442716812904E-2</v>
      </c>
      <c r="Q8" s="52">
        <f t="shared" si="1"/>
        <v>0.2</v>
      </c>
      <c r="R8" s="52">
        <f t="shared" si="7"/>
        <v>0</v>
      </c>
      <c r="S8" s="52">
        <f t="shared" si="8"/>
        <v>1</v>
      </c>
      <c r="T8" s="52">
        <f t="shared" si="2"/>
        <v>0.5</v>
      </c>
      <c r="U8" s="52">
        <f t="shared" si="9"/>
        <v>0.2</v>
      </c>
      <c r="V8" s="52">
        <f t="shared" si="3"/>
        <v>1</v>
      </c>
      <c r="W8" s="52">
        <f t="shared" si="10"/>
        <v>0</v>
      </c>
      <c r="X8" s="52">
        <f t="shared" si="4"/>
        <v>0.2</v>
      </c>
      <c r="Y8" s="52">
        <f t="shared" si="11"/>
        <v>0</v>
      </c>
      <c r="Z8" s="52">
        <f t="shared" si="5"/>
        <v>0.8</v>
      </c>
      <c r="AA8" s="52">
        <f t="shared" si="6"/>
        <v>0.55555555555555558</v>
      </c>
      <c r="AB8" s="52">
        <f t="shared" si="12"/>
        <v>0</v>
      </c>
      <c r="AC8">
        <f>(P8*weights!$C$2)+(Exposure!Q8*weights!$C$3)+(Exposure!T8*weights!$C$6)+(V8*weights!$C$7)+(X8*weights!$C$9)+(AA8*weights!$C$12)</f>
        <v>0.42991146495384691</v>
      </c>
      <c r="AD8" s="52">
        <f t="shared" si="13"/>
        <v>0.57965088678996191</v>
      </c>
      <c r="AE8" s="52">
        <f>(P8*weights!$D$2)+(S8*weights!$D$5)+(U8*weights!$D$6)+(Z8*weights!$D$11)</f>
        <v>0.49704293892276719</v>
      </c>
      <c r="AF8" s="52">
        <f t="shared" si="14"/>
        <v>0.66860909714518779</v>
      </c>
      <c r="AG8">
        <f>(P8*weights!$E$2)+(R8*weights!$E$4)+(W8*weights!$E$8)+(Y8*weights!$E$10)+(AB8*weights!$E$13)</f>
        <v>2.2289360679203226E-2</v>
      </c>
      <c r="AH8" s="52">
        <f t="shared" si="15"/>
        <v>1.6626500141933852E-2</v>
      </c>
    </row>
    <row r="9" spans="1:34">
      <c r="A9" t="s">
        <v>102</v>
      </c>
      <c r="B9" t="s">
        <v>2058</v>
      </c>
      <c r="C9">
        <v>52.03344481605351</v>
      </c>
      <c r="D9">
        <v>10</v>
      </c>
      <c r="E9" s="115">
        <f>VLOOKUP(A9,'3.3'!$B$23:$E$168,4,FALSE)</f>
        <v>0.6</v>
      </c>
      <c r="F9">
        <f>VLOOKUP(A9,'3.4'!$B$23:$E$168,4,FALSE)</f>
        <v>1</v>
      </c>
      <c r="G9">
        <v>4</v>
      </c>
      <c r="H9">
        <v>0</v>
      </c>
      <c r="I9">
        <v>1</v>
      </c>
      <c r="J9" s="115">
        <f>VLOOKUP(A9,'3.7'!$B$23:$E$168,4,FALSE)</f>
        <v>0</v>
      </c>
      <c r="K9">
        <v>0.1</v>
      </c>
      <c r="L9" s="115">
        <f>VLOOKUP(A9,'3.9'!$B$23:$E$168,4,FALSE)</f>
        <v>0</v>
      </c>
      <c r="M9">
        <f>VLOOKUP(A9,'3.10'!$B$23:$E$168,4,FALSE)</f>
        <v>0.8</v>
      </c>
      <c r="N9">
        <v>10</v>
      </c>
      <c r="O9" s="115">
        <f>VLOOKUP(A9,'3.12'!$B$23:$E$168,4,FALSE)</f>
        <v>0</v>
      </c>
      <c r="P9" s="52">
        <f t="shared" si="0"/>
        <v>3.167220456777195E-2</v>
      </c>
      <c r="Q9" s="52">
        <f t="shared" si="1"/>
        <v>0.2</v>
      </c>
      <c r="R9" s="52">
        <f t="shared" si="7"/>
        <v>0.6</v>
      </c>
      <c r="S9" s="52">
        <f t="shared" si="8"/>
        <v>1</v>
      </c>
      <c r="T9" s="52">
        <f t="shared" si="2"/>
        <v>9.0909090909090912E-2</v>
      </c>
      <c r="U9" s="52">
        <f t="shared" si="9"/>
        <v>0</v>
      </c>
      <c r="V9" s="52">
        <f t="shared" si="3"/>
        <v>1</v>
      </c>
      <c r="W9" s="52">
        <f t="shared" si="10"/>
        <v>0</v>
      </c>
      <c r="X9" s="52">
        <f t="shared" si="4"/>
        <v>0.2</v>
      </c>
      <c r="Y9" s="52">
        <f t="shared" si="11"/>
        <v>0</v>
      </c>
      <c r="Z9" s="52">
        <f t="shared" si="5"/>
        <v>0.8</v>
      </c>
      <c r="AA9" s="52">
        <f t="shared" si="6"/>
        <v>0.1111111111111111</v>
      </c>
      <c r="AB9" s="52">
        <f t="shared" si="12"/>
        <v>0</v>
      </c>
      <c r="AC9">
        <f>(P9*weights!$C$2)+(Exposure!Q9*weights!$C$3)+(Exposure!T9*weights!$C$6)+(V9*weights!$C$7)+(X9*weights!$C$9)+(AA9*weights!$C$12)</f>
        <v>0.28687288179080067</v>
      </c>
      <c r="AD9" s="52">
        <f t="shared" si="13"/>
        <v>0.36810424101387246</v>
      </c>
      <c r="AE9" s="52">
        <f>(P9*weights!$D$2)+(S9*weights!$D$5)+(U9*weights!$D$6)+(Z9*weights!$D$11)</f>
        <v>0.42681969215484694</v>
      </c>
      <c r="AF9" s="52">
        <f t="shared" si="14"/>
        <v>0.56832827005656439</v>
      </c>
      <c r="AG9">
        <f>(P9*weights!$E$2)+(R9*weights!$E$4)+(W9*weights!$E$8)+(Y9*weights!$E$10)+(AB9*weights!$E$13)</f>
        <v>0.15791805114194299</v>
      </c>
      <c r="AH9" s="52">
        <f t="shared" si="15"/>
        <v>0.18283106904409638</v>
      </c>
    </row>
    <row r="10" spans="1:34">
      <c r="A10" t="s">
        <v>32</v>
      </c>
      <c r="B10" t="s">
        <v>2059</v>
      </c>
      <c r="C10">
        <v>125.0851713607058</v>
      </c>
      <c r="D10">
        <v>10</v>
      </c>
      <c r="E10" s="115">
        <f>VLOOKUP(A10,'3.3'!$B$23:$E$168,4,FALSE)</f>
        <v>0</v>
      </c>
      <c r="F10">
        <f>VLOOKUP(A10,'3.4'!$B$23:$E$168,4,FALSE)</f>
        <v>1</v>
      </c>
      <c r="G10">
        <v>3</v>
      </c>
      <c r="H10">
        <v>0</v>
      </c>
      <c r="I10">
        <v>1</v>
      </c>
      <c r="J10" s="115">
        <f>VLOOKUP(A10,'3.7'!$B$23:$E$168,4,FALSE)</f>
        <v>0</v>
      </c>
      <c r="K10">
        <v>0.1</v>
      </c>
      <c r="L10" s="115">
        <f>VLOOKUP(A10,'3.9'!$B$23:$E$168,4,FALSE)</f>
        <v>0</v>
      </c>
      <c r="M10">
        <f>VLOOKUP(A10,'3.10'!$B$23:$E$168,4,FALSE)</f>
        <v>0.6</v>
      </c>
      <c r="N10">
        <v>10</v>
      </c>
      <c r="O10" s="115">
        <f>VLOOKUP(A10,'3.12'!$B$23:$E$168,4,FALSE)</f>
        <v>0</v>
      </c>
      <c r="P10" s="52">
        <f t="shared" si="0"/>
        <v>0.11081817048830531</v>
      </c>
      <c r="Q10" s="52">
        <f t="shared" si="1"/>
        <v>0.2</v>
      </c>
      <c r="R10" s="52">
        <f t="shared" si="7"/>
        <v>0</v>
      </c>
      <c r="S10" s="52">
        <f t="shared" si="8"/>
        <v>1</v>
      </c>
      <c r="T10" s="52">
        <f t="shared" si="2"/>
        <v>6.8181818181818177E-2</v>
      </c>
      <c r="U10" s="52">
        <f t="shared" si="9"/>
        <v>0</v>
      </c>
      <c r="V10" s="52">
        <f t="shared" si="3"/>
        <v>1</v>
      </c>
      <c r="W10" s="52">
        <f t="shared" si="10"/>
        <v>0</v>
      </c>
      <c r="X10" s="52">
        <f t="shared" si="4"/>
        <v>0.2</v>
      </c>
      <c r="Y10" s="52">
        <f t="shared" si="11"/>
        <v>0</v>
      </c>
      <c r="Z10" s="52">
        <f t="shared" si="5"/>
        <v>0.6</v>
      </c>
      <c r="AA10" s="52">
        <f t="shared" si="6"/>
        <v>0.1111111111111111</v>
      </c>
      <c r="AB10" s="52">
        <f t="shared" si="12"/>
        <v>0</v>
      </c>
      <c r="AC10">
        <f>(P10*weights!$C$2)+(Exposure!Q10*weights!$C$3)+(Exposure!T10*weights!$C$6)+(V10*weights!$C$7)+(X10*weights!$C$9)+(AA10*weights!$C$12)</f>
        <v>0.29745138676453708</v>
      </c>
      <c r="AD10" s="52">
        <f t="shared" si="13"/>
        <v>0.38374930121394979</v>
      </c>
      <c r="AE10" s="52">
        <f>(P10*weights!$D$2)+(S10*weights!$D$5)+(U10*weights!$D$6)+(Z10*weights!$D$11)</f>
        <v>0.41204131922408321</v>
      </c>
      <c r="AF10" s="52">
        <f t="shared" si="14"/>
        <v>0.54722432615293226</v>
      </c>
      <c r="AG10">
        <f>(P10*weights!$E$2)+(R10*weights!$E$4)+(W10*weights!$E$8)+(Y10*weights!$E$10)+(AB10*weights!$E$13)</f>
        <v>2.7704542622076327E-2</v>
      </c>
      <c r="AH10" s="52">
        <f t="shared" si="15"/>
        <v>2.3262470579097781E-2</v>
      </c>
    </row>
    <row r="11" spans="1:34">
      <c r="A11" t="s">
        <v>33</v>
      </c>
      <c r="B11" t="s">
        <v>2060</v>
      </c>
      <c r="C11">
        <v>180.0775961317062</v>
      </c>
      <c r="D11">
        <v>10</v>
      </c>
      <c r="E11" s="115">
        <f>VLOOKUP(A11,'3.3'!$B$23:$E$168,4,FALSE)</f>
        <v>0.6</v>
      </c>
      <c r="F11">
        <f>VLOOKUP(A11,'3.4'!$B$23:$E$168,4,FALSE)</f>
        <v>0.8</v>
      </c>
      <c r="G11">
        <v>5</v>
      </c>
      <c r="H11">
        <f>VLOOKUP(A11,'3.5'!$M$68:$N$128,2,FALSE)</f>
        <v>1</v>
      </c>
      <c r="I11">
        <v>1</v>
      </c>
      <c r="J11" s="115">
        <f>VLOOKUP(A11,'3.7'!$B$23:$E$168,4,FALSE)</f>
        <v>0</v>
      </c>
      <c r="K11">
        <v>0.1</v>
      </c>
      <c r="L11" s="115">
        <f>VLOOKUP(A11,'3.9'!$B$23:$E$168,4,FALSE)</f>
        <v>0</v>
      </c>
      <c r="M11">
        <f>VLOOKUP(A11,'3.10'!$B$23:$E$168,4,FALSE)</f>
        <v>0.4</v>
      </c>
      <c r="N11">
        <v>10</v>
      </c>
      <c r="O11" s="115">
        <f>VLOOKUP(A11,'3.12'!$B$23:$E$168,4,FALSE)</f>
        <v>0</v>
      </c>
      <c r="P11" s="52">
        <f t="shared" si="0"/>
        <v>0.1703982623312093</v>
      </c>
      <c r="Q11" s="52">
        <f t="shared" si="1"/>
        <v>0.2</v>
      </c>
      <c r="R11" s="52">
        <f t="shared" si="7"/>
        <v>0.6</v>
      </c>
      <c r="S11" s="52">
        <f t="shared" si="8"/>
        <v>0.8</v>
      </c>
      <c r="T11" s="52">
        <f t="shared" si="2"/>
        <v>0.11363636363636363</v>
      </c>
      <c r="U11" s="52">
        <f t="shared" si="9"/>
        <v>6.6666666666666666E-2</v>
      </c>
      <c r="V11" s="52">
        <f t="shared" si="3"/>
        <v>1</v>
      </c>
      <c r="W11" s="52">
        <f t="shared" si="10"/>
        <v>0</v>
      </c>
      <c r="X11" s="52">
        <f t="shared" si="4"/>
        <v>0.2</v>
      </c>
      <c r="Y11" s="52">
        <f t="shared" si="11"/>
        <v>0</v>
      </c>
      <c r="Z11" s="52">
        <f t="shared" si="5"/>
        <v>0.4</v>
      </c>
      <c r="AA11" s="52">
        <f t="shared" si="6"/>
        <v>0.1111111111111111</v>
      </c>
      <c r="AB11" s="52">
        <f t="shared" si="12"/>
        <v>0</v>
      </c>
      <c r="AC11">
        <f>(P11*weights!$C$2)+(Exposure!Q11*weights!$C$3)+(Exposure!T11*weights!$C$6)+(V11*weights!$C$7)+(X11*weights!$C$9)+(AA11*weights!$C$12)</f>
        <v>0.31714538125780883</v>
      </c>
      <c r="AD11" s="52">
        <f t="shared" si="13"/>
        <v>0.41287569763690268</v>
      </c>
      <c r="AE11" s="52">
        <f>(P11*weights!$D$2)+(S11*weights!$D$5)+(U11*weights!$D$6)+(Z11*weights!$D$11)</f>
        <v>0.35556316245396619</v>
      </c>
      <c r="AF11" s="52">
        <f t="shared" si="14"/>
        <v>0.46657188505937147</v>
      </c>
      <c r="AG11">
        <f>(P11*weights!$E$2)+(R11*weights!$E$4)+(W11*weights!$E$8)+(Y11*weights!$E$10)+(AB11*weights!$E$13)</f>
        <v>0.19259956558280233</v>
      </c>
      <c r="AH11" s="52">
        <f t="shared" si="15"/>
        <v>0.22533111926835711</v>
      </c>
    </row>
    <row r="12" spans="1:34">
      <c r="A12" t="s">
        <v>167</v>
      </c>
      <c r="B12" t="s">
        <v>2060</v>
      </c>
      <c r="C12">
        <f>C11</f>
        <v>180.0775961317062</v>
      </c>
      <c r="D12">
        <v>10</v>
      </c>
      <c r="E12" s="115">
        <f>VLOOKUP(A12,'3.3'!$B$23:$E$168,4,FALSE)</f>
        <v>0.6</v>
      </c>
      <c r="F12">
        <f>VLOOKUP(A12,'3.4'!$B$23:$E$168,4,FALSE)</f>
        <v>0.8</v>
      </c>
      <c r="G12">
        <f>G11</f>
        <v>5</v>
      </c>
      <c r="H12">
        <f>H11</f>
        <v>1</v>
      </c>
      <c r="I12">
        <v>1</v>
      </c>
      <c r="J12" s="115">
        <f>VLOOKUP(A12,'3.7'!$B$23:$E$168,4,FALSE)</f>
        <v>0</v>
      </c>
      <c r="K12">
        <v>0.1</v>
      </c>
      <c r="L12" s="115">
        <f>VLOOKUP(A12,'3.9'!$B$23:$E$168,4,FALSE)</f>
        <v>0</v>
      </c>
      <c r="M12">
        <f>VLOOKUP(A12,'3.10'!$B$23:$E$168,4,FALSE)</f>
        <v>0.6</v>
      </c>
      <c r="N12">
        <v>10</v>
      </c>
      <c r="O12" s="115">
        <f>VLOOKUP(A12,'3.12'!$B$23:$E$168,4,FALSE)</f>
        <v>0</v>
      </c>
      <c r="P12" s="52">
        <f t="shared" si="0"/>
        <v>0.1703982623312093</v>
      </c>
      <c r="Q12" s="52">
        <f t="shared" si="1"/>
        <v>0.2</v>
      </c>
      <c r="R12" s="52">
        <f t="shared" si="7"/>
        <v>0.6</v>
      </c>
      <c r="S12" s="52">
        <f t="shared" si="8"/>
        <v>0.8</v>
      </c>
      <c r="T12" s="52">
        <f t="shared" si="2"/>
        <v>0.11363636363636363</v>
      </c>
      <c r="U12" s="52">
        <f t="shared" si="9"/>
        <v>6.6666666666666666E-2</v>
      </c>
      <c r="V12" s="52">
        <f t="shared" si="3"/>
        <v>1</v>
      </c>
      <c r="W12" s="52">
        <f t="shared" si="10"/>
        <v>0</v>
      </c>
      <c r="X12" s="52">
        <f t="shared" si="4"/>
        <v>0.2</v>
      </c>
      <c r="Y12" s="52">
        <f t="shared" si="11"/>
        <v>0</v>
      </c>
      <c r="Z12" s="52">
        <f t="shared" si="5"/>
        <v>0.6</v>
      </c>
      <c r="AA12" s="52">
        <f t="shared" si="6"/>
        <v>0.1111111111111111</v>
      </c>
      <c r="AB12" s="52">
        <f t="shared" si="12"/>
        <v>0</v>
      </c>
      <c r="AC12">
        <f>(P12*weights!$C$2)+(Exposure!Q12*weights!$C$3)+(Exposure!T12*weights!$C$6)+(V12*weights!$C$7)+(X12*weights!$C$9)+(AA12*weights!$C$12)</f>
        <v>0.31714538125780883</v>
      </c>
      <c r="AD12" s="52">
        <f t="shared" si="13"/>
        <v>0.41287569763690268</v>
      </c>
      <c r="AE12" s="52">
        <f>(P12*weights!$D$2)+(S12*weights!$D$5)+(U12*weights!$D$6)+(Z12*weights!$D$11)</f>
        <v>0.39192679881760251</v>
      </c>
      <c r="AF12" s="52">
        <f t="shared" si="14"/>
        <v>0.51850020934416141</v>
      </c>
      <c r="AG12">
        <f>(P12*weights!$E$2)+(R12*weights!$E$4)+(W12*weights!$E$8)+(Y12*weights!$E$10)+(AB12*weights!$E$13)</f>
        <v>0.19259956558280233</v>
      </c>
      <c r="AH12" s="52">
        <f t="shared" si="15"/>
        <v>0.22533111926835711</v>
      </c>
    </row>
    <row r="13" spans="1:34">
      <c r="A13" t="s">
        <v>103</v>
      </c>
      <c r="B13" t="s">
        <v>2061</v>
      </c>
      <c r="C13">
        <v>508.81617647058823</v>
      </c>
      <c r="D13">
        <v>10</v>
      </c>
      <c r="E13" s="115">
        <f>VLOOKUP(A13,'3.3'!$B$23:$E$168,4,FALSE)</f>
        <v>0.3</v>
      </c>
      <c r="F13">
        <f>VLOOKUP(A13,'3.4'!$B$23:$E$168,4,FALSE)</f>
        <v>1</v>
      </c>
      <c r="G13">
        <v>3</v>
      </c>
      <c r="H13">
        <f>VLOOKUP(A13,'3.5'!$M$68:$N$128,2,FALSE)</f>
        <v>1</v>
      </c>
      <c r="I13">
        <v>0</v>
      </c>
      <c r="J13" s="115">
        <f>VLOOKUP(A13,'3.7'!$B$23:$E$168,4,FALSE)</f>
        <v>0</v>
      </c>
      <c r="K13">
        <v>0.1</v>
      </c>
      <c r="L13" s="115">
        <f>VLOOKUP(A13,'3.9'!$B$23:$E$168,4,FALSE)</f>
        <v>0</v>
      </c>
      <c r="M13">
        <f>VLOOKUP(A13,'3.10'!$B$23:$E$168,4,FALSE)</f>
        <v>0.6</v>
      </c>
      <c r="N13">
        <v>30</v>
      </c>
      <c r="O13" s="115">
        <f>VLOOKUP(A13,'3.12'!$B$23:$E$168,4,FALSE)</f>
        <v>0</v>
      </c>
      <c r="P13" s="52">
        <f t="shared" si="0"/>
        <v>0.52656140462685619</v>
      </c>
      <c r="Q13" s="52">
        <f t="shared" si="1"/>
        <v>0.2</v>
      </c>
      <c r="R13" s="52">
        <f t="shared" si="7"/>
        <v>0.3</v>
      </c>
      <c r="S13" s="52">
        <f t="shared" si="8"/>
        <v>1</v>
      </c>
      <c r="T13" s="52">
        <f t="shared" si="2"/>
        <v>6.8181818181818177E-2</v>
      </c>
      <c r="U13" s="52">
        <f t="shared" si="9"/>
        <v>6.6666666666666666E-2</v>
      </c>
      <c r="V13" s="52">
        <f t="shared" si="3"/>
        <v>0</v>
      </c>
      <c r="W13" s="52">
        <f t="shared" si="10"/>
        <v>0</v>
      </c>
      <c r="X13" s="52">
        <f t="shared" si="4"/>
        <v>0.2</v>
      </c>
      <c r="Y13" s="52">
        <f t="shared" si="11"/>
        <v>0</v>
      </c>
      <c r="Z13" s="52">
        <f t="shared" si="5"/>
        <v>0.6</v>
      </c>
      <c r="AA13" s="52">
        <f t="shared" si="6"/>
        <v>0.33333333333333331</v>
      </c>
      <c r="AB13" s="52">
        <f t="shared" si="12"/>
        <v>0</v>
      </c>
      <c r="AC13">
        <f>(P13*weights!$C$2)+(Exposure!Q13*weights!$C$3)+(Exposure!T13*weights!$C$6)+(V13*weights!$C$7)+(X13*weights!$C$9)+(AA13*weights!$C$12)</f>
        <v>0.21568102094329311</v>
      </c>
      <c r="AD13" s="52">
        <f t="shared" si="13"/>
        <v>0.26281517119918235</v>
      </c>
      <c r="AE13" s="52">
        <f>(P13*weights!$D$2)+(S13*weights!$D$5)+(U13*weights!$D$6)+(Z13*weights!$D$11)</f>
        <v>0.5436076558073244</v>
      </c>
      <c r="AF13" s="52">
        <f t="shared" si="14"/>
        <v>0.73510485940698267</v>
      </c>
      <c r="AG13">
        <f>(P13*weights!$E$2)+(R13*weights!$E$4)+(W13*weights!$E$8)+(Y13*weights!$E$10)+(AB13*weights!$E$13)</f>
        <v>0.20664035115671403</v>
      </c>
      <c r="AH13" s="52">
        <f t="shared" si="15"/>
        <v>0.24253723329480492</v>
      </c>
    </row>
    <row r="14" spans="1:34">
      <c r="A14" t="s">
        <v>109</v>
      </c>
      <c r="B14" t="s">
        <v>2062</v>
      </c>
      <c r="C14">
        <v>665.10443037974687</v>
      </c>
      <c r="D14">
        <v>0</v>
      </c>
      <c r="E14" s="115">
        <f>VLOOKUP(A14,'3.3'!$B$23:$E$168,4,FALSE)</f>
        <v>1</v>
      </c>
      <c r="F14">
        <f>VLOOKUP(A14,'3.4'!$B$23:$E$168,4,FALSE)</f>
        <v>0.8</v>
      </c>
      <c r="G14">
        <v>17</v>
      </c>
      <c r="H14">
        <v>0</v>
      </c>
      <c r="I14">
        <v>0</v>
      </c>
      <c r="J14" s="115">
        <f>VLOOKUP(A14,'3.7'!$B$23:$E$168,4,FALSE)</f>
        <v>0</v>
      </c>
      <c r="K14">
        <v>0</v>
      </c>
      <c r="L14" s="115">
        <f>VLOOKUP(A14,'3.9'!$B$23:$E$168,4,FALSE)</f>
        <v>0.7</v>
      </c>
      <c r="M14">
        <f>VLOOKUP(A14,'3.10'!$B$23:$E$168,4,FALSE)</f>
        <v>0.2</v>
      </c>
      <c r="N14">
        <v>0</v>
      </c>
      <c r="O14" s="115">
        <f>VLOOKUP(A14,'3.12'!$B$23:$E$168,4,FALSE)</f>
        <v>0.66</v>
      </c>
      <c r="P14" s="52">
        <f t="shared" si="0"/>
        <v>0.69588779022724478</v>
      </c>
      <c r="Q14" s="52">
        <f t="shared" si="1"/>
        <v>0</v>
      </c>
      <c r="R14" s="52">
        <f t="shared" si="7"/>
        <v>1</v>
      </c>
      <c r="S14" s="52">
        <f t="shared" si="8"/>
        <v>0.8</v>
      </c>
      <c r="T14" s="52">
        <f t="shared" si="2"/>
        <v>0.38636363636363635</v>
      </c>
      <c r="U14" s="52">
        <f t="shared" si="9"/>
        <v>0</v>
      </c>
      <c r="V14" s="52">
        <f t="shared" si="3"/>
        <v>0</v>
      </c>
      <c r="W14" s="52">
        <f t="shared" si="10"/>
        <v>0</v>
      </c>
      <c r="X14" s="52">
        <f t="shared" si="4"/>
        <v>0</v>
      </c>
      <c r="Y14" s="52">
        <f t="shared" si="11"/>
        <v>0.77777777777777768</v>
      </c>
      <c r="Z14" s="52">
        <f t="shared" si="5"/>
        <v>0.2</v>
      </c>
      <c r="AA14" s="52">
        <f t="shared" si="6"/>
        <v>0</v>
      </c>
      <c r="AB14" s="52">
        <f t="shared" si="12"/>
        <v>0.66</v>
      </c>
      <c r="AC14">
        <f>(P14*weights!$C$2)+(Exposure!Q14*weights!$C$3)+(Exposure!T14*weights!$C$6)+(V14*weights!$C$7)+(X14*weights!$C$9)+(AA14*weights!$C$12)</f>
        <v>0.20292214248579021</v>
      </c>
      <c r="AD14" s="52">
        <f t="shared" si="13"/>
        <v>0.24394545170208062</v>
      </c>
      <c r="AE14" s="52">
        <f>(P14*weights!$D$2)+(S14*weights!$D$5)+(U14*weights!$D$6)+(Z14*weights!$D$11)</f>
        <v>0.44433303369833949</v>
      </c>
      <c r="AF14" s="52">
        <f t="shared" si="14"/>
        <v>0.59333782822853542</v>
      </c>
      <c r="AG14">
        <f>(P14*weights!$E$2)+(R14*weights!$E$4)+(W14*weights!$E$8)+(Y14*weights!$E$10)+(AB14*weights!$E$13)</f>
        <v>0.66360157718644086</v>
      </c>
      <c r="AH14" s="52">
        <f t="shared" si="15"/>
        <v>0.80251494389682021</v>
      </c>
    </row>
    <row r="15" spans="1:34">
      <c r="A15" t="s">
        <v>72</v>
      </c>
      <c r="B15" t="s">
        <v>2063</v>
      </c>
      <c r="C15">
        <v>368.89499036608862</v>
      </c>
      <c r="D15">
        <v>10</v>
      </c>
      <c r="E15" s="115">
        <f>VLOOKUP(A15,'3.3'!$B$23:$E$168,4,FALSE)</f>
        <v>0.6</v>
      </c>
      <c r="F15">
        <f>VLOOKUP(A15,'3.4'!$B$23:$E$168,4,FALSE)</f>
        <v>1</v>
      </c>
      <c r="G15">
        <v>1</v>
      </c>
      <c r="H15">
        <v>0</v>
      </c>
      <c r="I15">
        <v>1</v>
      </c>
      <c r="J15" s="115">
        <f>VLOOKUP(A15,'3.7'!$B$23:$E$168,4,FALSE)</f>
        <v>0</v>
      </c>
      <c r="K15">
        <v>0.1</v>
      </c>
      <c r="L15" s="115">
        <f>VLOOKUP(A15,'3.9'!$B$23:$E$168,4,FALSE)</f>
        <v>0</v>
      </c>
      <c r="M15">
        <f>VLOOKUP(A15,'3.10'!$B$23:$E$168,4,FALSE)</f>
        <v>0.6</v>
      </c>
      <c r="N15">
        <v>50</v>
      </c>
      <c r="O15" s="115">
        <f>VLOOKUP(A15,'3.12'!$B$23:$E$168,4,FALSE)</f>
        <v>0</v>
      </c>
      <c r="P15" s="52">
        <f t="shared" si="0"/>
        <v>0.3749674868538338</v>
      </c>
      <c r="Q15" s="52">
        <f t="shared" si="1"/>
        <v>0.2</v>
      </c>
      <c r="R15" s="52">
        <f t="shared" si="7"/>
        <v>0.6</v>
      </c>
      <c r="S15" s="52">
        <f t="shared" si="8"/>
        <v>1</v>
      </c>
      <c r="T15" s="52">
        <f t="shared" si="2"/>
        <v>2.2727272727272728E-2</v>
      </c>
      <c r="U15" s="52">
        <f t="shared" si="9"/>
        <v>0</v>
      </c>
      <c r="V15" s="52">
        <f t="shared" si="3"/>
        <v>1</v>
      </c>
      <c r="W15" s="52">
        <f t="shared" si="10"/>
        <v>0</v>
      </c>
      <c r="X15" s="52">
        <f t="shared" si="4"/>
        <v>0.2</v>
      </c>
      <c r="Y15" s="52">
        <f t="shared" si="11"/>
        <v>0</v>
      </c>
      <c r="Z15" s="52">
        <f t="shared" si="5"/>
        <v>0.6</v>
      </c>
      <c r="AA15" s="52">
        <f t="shared" si="6"/>
        <v>0.55555555555555558</v>
      </c>
      <c r="AB15" s="52">
        <f t="shared" si="12"/>
        <v>0</v>
      </c>
      <c r="AC15">
        <f>(P15*weights!$C$2)+(Exposure!Q15*weights!$C$3)+(Exposure!T15*weights!$C$6)+(V15*weights!$C$7)+(X15*weights!$C$9)+(AA15*weights!$C$12)</f>
        <v>0.39401221186590196</v>
      </c>
      <c r="AD15" s="52">
        <f t="shared" si="13"/>
        <v>0.52655775339416311</v>
      </c>
      <c r="AE15" s="52">
        <f>(P15*weights!$D$2)+(S15*weights!$D$5)+(U15*weights!$D$6)+(Z15*weights!$D$11)</f>
        <v>0.48408204186922738</v>
      </c>
      <c r="AF15" s="52">
        <f t="shared" si="14"/>
        <v>0.65010056135169292</v>
      </c>
      <c r="AG15">
        <f>(P15*weights!$E$2)+(R15*weights!$E$4)+(W15*weights!$E$8)+(Y15*weights!$E$10)+(AB15*weights!$E$13)</f>
        <v>0.24374187171345846</v>
      </c>
      <c r="AH15" s="52">
        <f t="shared" si="15"/>
        <v>0.28800285128985947</v>
      </c>
    </row>
    <row r="16" spans="1:34">
      <c r="A16" t="s">
        <v>154</v>
      </c>
      <c r="B16" t="s">
        <v>2064</v>
      </c>
      <c r="C16">
        <f>C41</f>
        <v>495.8</v>
      </c>
      <c r="D16">
        <v>10</v>
      </c>
      <c r="E16" s="115">
        <f>VLOOKUP(A16,'3.3'!$B$23:$E$168,4,FALSE)</f>
        <v>0</v>
      </c>
      <c r="F16">
        <f>VLOOKUP(A16,'3.4'!$B$23:$E$168,4,FALSE)</f>
        <v>1</v>
      </c>
      <c r="G16">
        <f>G41</f>
        <v>2</v>
      </c>
      <c r="H16">
        <f>H41</f>
        <v>0</v>
      </c>
      <c r="I16">
        <v>1</v>
      </c>
      <c r="J16" s="115">
        <f>VLOOKUP(A16,'3.7'!$B$23:$E$168,4,FALSE)</f>
        <v>0</v>
      </c>
      <c r="K16">
        <v>0.1</v>
      </c>
      <c r="L16" s="115">
        <f>VLOOKUP(A16,'3.9'!$B$23:$E$168,4,FALSE)</f>
        <v>0</v>
      </c>
      <c r="M16">
        <f>VLOOKUP(A16,'3.10'!$B$23:$E$168,4,FALSE)</f>
        <v>0.6</v>
      </c>
      <c r="N16">
        <v>10</v>
      </c>
      <c r="O16" s="115">
        <f>VLOOKUP(A16,'3.12'!$B$23:$E$168,4,FALSE)</f>
        <v>0</v>
      </c>
      <c r="P16" s="52">
        <f t="shared" si="0"/>
        <v>0.51245937161430122</v>
      </c>
      <c r="Q16" s="52">
        <f t="shared" si="1"/>
        <v>0.2</v>
      </c>
      <c r="R16" s="52">
        <f t="shared" si="7"/>
        <v>0</v>
      </c>
      <c r="S16" s="52">
        <f t="shared" si="8"/>
        <v>1</v>
      </c>
      <c r="T16" s="52">
        <f t="shared" si="2"/>
        <v>4.5454545454545456E-2</v>
      </c>
      <c r="U16" s="52">
        <f t="shared" si="9"/>
        <v>0</v>
      </c>
      <c r="V16" s="52">
        <f t="shared" si="3"/>
        <v>1</v>
      </c>
      <c r="W16" s="52">
        <f t="shared" si="10"/>
        <v>0</v>
      </c>
      <c r="X16" s="52">
        <f t="shared" si="4"/>
        <v>0.2</v>
      </c>
      <c r="Y16" s="52">
        <f t="shared" si="11"/>
        <v>0</v>
      </c>
      <c r="Z16" s="52">
        <f t="shared" si="5"/>
        <v>0.6</v>
      </c>
      <c r="AA16" s="52">
        <f t="shared" si="6"/>
        <v>0.1111111111111111</v>
      </c>
      <c r="AB16" s="52">
        <f t="shared" si="12"/>
        <v>0</v>
      </c>
      <c r="AC16">
        <f>(P16*weights!$C$2)+(Exposure!Q16*weights!$C$3)+(Exposure!T16*weights!$C$6)+(V16*weights!$C$7)+(X16*weights!$C$9)+(AA16*weights!$C$12)</f>
        <v>0.36849774833929766</v>
      </c>
      <c r="AD16" s="52">
        <f t="shared" si="13"/>
        <v>0.48882318515059314</v>
      </c>
      <c r="AE16" s="52">
        <f>(P16*weights!$D$2)+(S16*weights!$D$5)+(U16*weights!$D$6)+(Z16*weights!$D$11)</f>
        <v>0.52157982862208219</v>
      </c>
      <c r="AF16" s="52">
        <f t="shared" si="14"/>
        <v>0.703648485189457</v>
      </c>
      <c r="AG16">
        <f>(P16*weights!$E$2)+(R16*weights!$E$4)+(W16*weights!$E$8)+(Y16*weights!$E$10)+(AB16*weights!$E$13)</f>
        <v>0.1281148429035753</v>
      </c>
      <c r="AH16" s="52">
        <f t="shared" si="15"/>
        <v>0.14630908125331918</v>
      </c>
    </row>
    <row r="17" spans="1:34">
      <c r="A17" t="s">
        <v>140</v>
      </c>
      <c r="B17" t="s">
        <v>2065</v>
      </c>
      <c r="C17">
        <v>161.4</v>
      </c>
      <c r="D17">
        <v>10</v>
      </c>
      <c r="E17" s="115">
        <f>VLOOKUP(A17,'3.3'!$B$23:$E$168,4,FALSE)</f>
        <v>1</v>
      </c>
      <c r="F17">
        <f>VLOOKUP(A17,'3.4'!$B$23:$E$168,4,FALSE)</f>
        <v>0.2</v>
      </c>
      <c r="G17">
        <v>0</v>
      </c>
      <c r="H17">
        <v>0</v>
      </c>
      <c r="I17">
        <v>1</v>
      </c>
      <c r="J17" s="115">
        <f>VLOOKUP(A17,'3.7'!$B$23:$E$168,4,FALSE)</f>
        <v>0</v>
      </c>
      <c r="K17">
        <v>0.1</v>
      </c>
      <c r="L17" s="115">
        <f>VLOOKUP(A17,'3.9'!$B$23:$E$168,4,FALSE)</f>
        <v>0</v>
      </c>
      <c r="M17">
        <f>VLOOKUP(A17,'3.10'!$B$23:$E$168,4,FALSE)</f>
        <v>0.2</v>
      </c>
      <c r="N17">
        <v>10</v>
      </c>
      <c r="O17" s="115">
        <f>VLOOKUP(A17,'3.12'!$B$23:$E$168,4,FALSE)</f>
        <v>0</v>
      </c>
      <c r="P17" s="52">
        <f t="shared" si="0"/>
        <v>0.15016251354279522</v>
      </c>
      <c r="Q17" s="52">
        <f t="shared" si="1"/>
        <v>0.2</v>
      </c>
      <c r="R17" s="52">
        <f t="shared" si="7"/>
        <v>1</v>
      </c>
      <c r="S17" s="52">
        <f t="shared" si="8"/>
        <v>0.2</v>
      </c>
      <c r="T17" s="52">
        <f t="shared" si="2"/>
        <v>0</v>
      </c>
      <c r="U17" s="52">
        <f t="shared" si="9"/>
        <v>0</v>
      </c>
      <c r="V17" s="52">
        <f t="shared" si="3"/>
        <v>1</v>
      </c>
      <c r="W17" s="52">
        <f t="shared" si="10"/>
        <v>0</v>
      </c>
      <c r="X17" s="52">
        <f t="shared" si="4"/>
        <v>0.2</v>
      </c>
      <c r="Y17" s="52">
        <f t="shared" si="11"/>
        <v>0</v>
      </c>
      <c r="Z17" s="52">
        <f t="shared" si="5"/>
        <v>0.2</v>
      </c>
      <c r="AA17" s="52">
        <f t="shared" si="6"/>
        <v>0.1111111111111111</v>
      </c>
      <c r="AB17" s="52">
        <f t="shared" si="12"/>
        <v>0</v>
      </c>
      <c r="AC17">
        <f>(P17*weights!$C$2)+(Exposure!Q17*weights!$C$3)+(Exposure!T17*weights!$C$6)+(V17*weights!$C$7)+(X17*weights!$C$9)+(AA17*weights!$C$12)</f>
        <v>0.29204436017816304</v>
      </c>
      <c r="AD17" s="52">
        <f t="shared" si="13"/>
        <v>0.37575258932911704</v>
      </c>
      <c r="AE17" s="52">
        <f>(P17*weights!$D$2)+(S17*weights!$D$5)+(U17*weights!$D$6)+(Z17*weights!$D$11)</f>
        <v>0.13186250369348962</v>
      </c>
      <c r="AF17" s="52">
        <f t="shared" si="14"/>
        <v>0.14712087541140403</v>
      </c>
      <c r="AG17">
        <f>(P17*weights!$E$2)+(R17*weights!$E$4)+(W17*weights!$E$8)+(Y17*weights!$E$10)+(AB17*weights!$E$13)</f>
        <v>0.28754062838569883</v>
      </c>
      <c r="AH17" s="52">
        <f t="shared" si="15"/>
        <v>0.34167551779075944</v>
      </c>
    </row>
    <row r="18" spans="1:34">
      <c r="A18" t="s">
        <v>113</v>
      </c>
      <c r="B18" t="s">
        <v>2066</v>
      </c>
      <c r="C18">
        <v>350.6</v>
      </c>
      <c r="D18">
        <v>0</v>
      </c>
      <c r="E18" s="115">
        <f>VLOOKUP(A18,'3.3'!$B$23:$E$168,4,FALSE)</f>
        <v>0.6</v>
      </c>
      <c r="F18">
        <f>VLOOKUP(A18,'3.4'!$B$23:$E$168,4,FALSE)</f>
        <v>0</v>
      </c>
      <c r="G18">
        <v>2</v>
      </c>
      <c r="H18">
        <v>0</v>
      </c>
      <c r="I18">
        <v>0</v>
      </c>
      <c r="J18" s="115">
        <f>VLOOKUP(A18,'3.7'!$B$23:$E$168,4,FALSE)</f>
        <v>0</v>
      </c>
      <c r="K18">
        <v>0</v>
      </c>
      <c r="L18" s="115">
        <f>VLOOKUP(A18,'3.9'!$B$23:$E$168,4,FALSE)</f>
        <v>0</v>
      </c>
      <c r="M18">
        <f>VLOOKUP(A18,'3.10'!$B$23:$E$168,4,FALSE)</f>
        <v>0</v>
      </c>
      <c r="N18">
        <v>0</v>
      </c>
      <c r="O18" s="115">
        <f>VLOOKUP(A18,'3.12'!$B$23:$E$168,4,FALSE)</f>
        <v>0</v>
      </c>
      <c r="P18" s="52">
        <f t="shared" si="0"/>
        <v>0.35514626218851575</v>
      </c>
      <c r="Q18" s="52">
        <f t="shared" si="1"/>
        <v>0</v>
      </c>
      <c r="R18" s="52">
        <f t="shared" si="7"/>
        <v>0.6</v>
      </c>
      <c r="S18" s="52">
        <f t="shared" si="8"/>
        <v>0</v>
      </c>
      <c r="T18" s="52">
        <f t="shared" si="2"/>
        <v>4.5454545454545456E-2</v>
      </c>
      <c r="U18" s="52">
        <f t="shared" si="9"/>
        <v>0</v>
      </c>
      <c r="V18" s="52">
        <f t="shared" si="3"/>
        <v>0</v>
      </c>
      <c r="W18" s="52">
        <f t="shared" si="10"/>
        <v>0</v>
      </c>
      <c r="X18" s="52">
        <f t="shared" si="4"/>
        <v>0</v>
      </c>
      <c r="Y18" s="52">
        <f t="shared" si="11"/>
        <v>0</v>
      </c>
      <c r="Z18" s="52">
        <f t="shared" si="5"/>
        <v>0</v>
      </c>
      <c r="AA18" s="52">
        <f t="shared" si="6"/>
        <v>0</v>
      </c>
      <c r="AB18" s="52">
        <f t="shared" si="12"/>
        <v>0</v>
      </c>
      <c r="AC18">
        <f>(P18*weights!$C$2)+(Exposure!Q18*weights!$C$3)+(Exposure!T18*weights!$C$6)+(V18*weights!$C$7)+(X18*weights!$C$9)+(AA18*weights!$C$12)</f>
        <v>7.5112651433073968E-2</v>
      </c>
      <c r="AD18" s="52">
        <f t="shared" si="13"/>
        <v>5.4921843297545153E-2</v>
      </c>
      <c r="AE18" s="52">
        <f>(P18*weights!$D$2)+(S18*weights!$D$5)+(U18*weights!$D$6)+(Z18*weights!$D$11)</f>
        <v>9.6858071505958834E-2</v>
      </c>
      <c r="AF18" s="52">
        <f t="shared" si="14"/>
        <v>9.7133533995330396E-2</v>
      </c>
      <c r="AG18">
        <f>(P18*weights!$E$2)+(R18*weights!$E$4)+(W18*weights!$E$8)+(Y18*weights!$E$10)+(AB18*weights!$E$13)</f>
        <v>0.23878656554712893</v>
      </c>
      <c r="AH18" s="52">
        <f t="shared" si="15"/>
        <v>0.28193043016463093</v>
      </c>
    </row>
    <row r="19" spans="1:34">
      <c r="A19" t="s">
        <v>110</v>
      </c>
      <c r="B19" t="s">
        <v>2067</v>
      </c>
      <c r="C19">
        <v>97.3</v>
      </c>
      <c r="D19">
        <v>30</v>
      </c>
      <c r="E19" s="115">
        <f>VLOOKUP(A19,'3.3'!$B$23:$E$168,4,FALSE)</f>
        <v>0.3</v>
      </c>
      <c r="F19">
        <f>VLOOKUP(A19,'3.4'!$B$23:$E$168,4,FALSE)</f>
        <v>1</v>
      </c>
      <c r="G19">
        <v>7</v>
      </c>
      <c r="H19">
        <f>VLOOKUP(A19,'3.5'!$M$68:$N$128,2,FALSE)</f>
        <v>1</v>
      </c>
      <c r="I19">
        <v>1</v>
      </c>
      <c r="J19" s="115">
        <f>VLOOKUP(A19,'3.7'!$B$23:$E$168,4,FALSE)</f>
        <v>0</v>
      </c>
      <c r="K19">
        <v>0.3</v>
      </c>
      <c r="L19" s="115">
        <f>VLOOKUP(A19,'3.9'!$B$23:$E$168,4,FALSE)</f>
        <v>0</v>
      </c>
      <c r="M19">
        <f>VLOOKUP(A19,'3.10'!$B$23:$E$168,4,FALSE)</f>
        <v>0.6</v>
      </c>
      <c r="N19">
        <v>90</v>
      </c>
      <c r="O19" s="115">
        <f>VLOOKUP(A19,'3.12'!$B$23:$E$168,4,FALSE)</f>
        <v>0</v>
      </c>
      <c r="P19" s="52">
        <f t="shared" si="0"/>
        <v>8.0715059588299026E-2</v>
      </c>
      <c r="Q19" s="52">
        <f t="shared" si="1"/>
        <v>0.6</v>
      </c>
      <c r="R19" s="52">
        <f t="shared" si="7"/>
        <v>0.3</v>
      </c>
      <c r="S19" s="52">
        <f t="shared" si="8"/>
        <v>1</v>
      </c>
      <c r="T19" s="52">
        <f t="shared" si="2"/>
        <v>0.15909090909090909</v>
      </c>
      <c r="U19" s="52">
        <f t="shared" si="9"/>
        <v>6.6666666666666666E-2</v>
      </c>
      <c r="V19" s="52">
        <f t="shared" si="3"/>
        <v>1</v>
      </c>
      <c r="W19" s="52">
        <f t="shared" si="10"/>
        <v>0</v>
      </c>
      <c r="X19" s="52">
        <f t="shared" si="4"/>
        <v>0.6</v>
      </c>
      <c r="Y19" s="52">
        <f t="shared" si="11"/>
        <v>0</v>
      </c>
      <c r="Z19" s="52">
        <f t="shared" si="5"/>
        <v>0.6</v>
      </c>
      <c r="AA19" s="52">
        <f t="shared" si="6"/>
        <v>1</v>
      </c>
      <c r="AB19" s="52">
        <f t="shared" si="12"/>
        <v>0</v>
      </c>
      <c r="AC19">
        <f>(P19*weights!$C$2)+(Exposure!Q19*weights!$C$3)+(Exposure!T19*weights!$C$6)+(V19*weights!$C$7)+(X19*weights!$C$9)+(AA19*weights!$C$12)</f>
        <v>0.54496361912735147</v>
      </c>
      <c r="AD19" s="52">
        <f t="shared" si="13"/>
        <v>0.74980705561173411</v>
      </c>
      <c r="AE19" s="52">
        <f>(P19*weights!$D$2)+(S19*weights!$D$5)+(U19*weights!$D$6)+(Z19*weights!$D$11)</f>
        <v>0.42201319806953608</v>
      </c>
      <c r="AF19" s="52">
        <f t="shared" si="14"/>
        <v>0.56146445750935337</v>
      </c>
      <c r="AG19">
        <f>(P19*weights!$E$2)+(R19*weights!$E$4)+(W19*weights!$E$8)+(Y19*weights!$E$10)+(AB19*weights!$E$13)</f>
        <v>9.5178764897074747E-2</v>
      </c>
      <c r="AH19" s="52">
        <f t="shared" si="15"/>
        <v>0.10594795539033455</v>
      </c>
    </row>
    <row r="20" spans="1:34">
      <c r="A20" t="s">
        <v>129</v>
      </c>
      <c r="B20" t="s">
        <v>2068</v>
      </c>
      <c r="C20">
        <v>252.8</v>
      </c>
      <c r="D20">
        <v>10</v>
      </c>
      <c r="E20" s="115">
        <f>VLOOKUP(A20,'3.3'!$B$23:$E$168,4,FALSE)</f>
        <v>0.6</v>
      </c>
      <c r="F20">
        <f>VLOOKUP(A20,'3.4'!$B$23:$E$168,4,FALSE)</f>
        <v>1</v>
      </c>
      <c r="G20">
        <v>0</v>
      </c>
      <c r="H20">
        <f>VLOOKUP(A20,'3.5'!$M$68:$N$128,2,FALSE)</f>
        <v>2</v>
      </c>
      <c r="I20">
        <v>1</v>
      </c>
      <c r="J20" s="115">
        <f>VLOOKUP(A20,'3.7'!$B$23:$E$168,4,FALSE)</f>
        <v>1</v>
      </c>
      <c r="K20">
        <v>0.1</v>
      </c>
      <c r="L20" s="115">
        <f>VLOOKUP(A20,'3.9'!$B$23:$E$168,4,FALSE)</f>
        <v>0</v>
      </c>
      <c r="M20">
        <f>VLOOKUP(A20,'3.10'!$B$23:$E$168,4,FALSE)</f>
        <v>0.6</v>
      </c>
      <c r="N20">
        <v>30</v>
      </c>
      <c r="O20" s="115">
        <f>VLOOKUP(A20,'3.12'!$B$23:$E$168,4,FALSE)</f>
        <v>0</v>
      </c>
      <c r="P20" s="52">
        <f t="shared" si="0"/>
        <v>0.24918743228602383</v>
      </c>
      <c r="Q20" s="52">
        <f t="shared" si="1"/>
        <v>0.2</v>
      </c>
      <c r="R20" s="52">
        <f t="shared" si="7"/>
        <v>0.6</v>
      </c>
      <c r="S20" s="52">
        <f t="shared" si="8"/>
        <v>1</v>
      </c>
      <c r="T20" s="52">
        <f t="shared" si="2"/>
        <v>0</v>
      </c>
      <c r="U20" s="52">
        <f t="shared" si="9"/>
        <v>0.13333333333333333</v>
      </c>
      <c r="V20" s="52">
        <f t="shared" si="3"/>
        <v>1</v>
      </c>
      <c r="W20" s="52">
        <f t="shared" si="10"/>
        <v>1</v>
      </c>
      <c r="X20" s="52">
        <f t="shared" si="4"/>
        <v>0.2</v>
      </c>
      <c r="Y20" s="52">
        <f t="shared" si="11"/>
        <v>0</v>
      </c>
      <c r="Z20" s="52">
        <f t="shared" si="5"/>
        <v>0.6</v>
      </c>
      <c r="AA20" s="52">
        <f t="shared" si="6"/>
        <v>0.33333333333333331</v>
      </c>
      <c r="AB20" s="52">
        <f t="shared" si="12"/>
        <v>0</v>
      </c>
      <c r="AC20">
        <f>(P20*weights!$C$2)+(Exposure!Q20*weights!$C$3)+(Exposure!T20*weights!$C$6)+(V20*weights!$C$7)+(X20*weights!$C$9)+(AA20*weights!$C$12)</f>
        <v>0.33838931022029617</v>
      </c>
      <c r="AD20" s="52">
        <f t="shared" si="13"/>
        <v>0.44429436675219325</v>
      </c>
      <c r="AE20" s="52">
        <f>(P20*weights!$D$2)+(S20*weights!$D$5)+(U20*weights!$D$6)+(Z20*weights!$D$11)</f>
        <v>0.48614202698709735</v>
      </c>
      <c r="AF20" s="52">
        <f t="shared" si="14"/>
        <v>0.65304227967031425</v>
      </c>
      <c r="AG20">
        <f>(P20*weights!$E$2)+(R20*weights!$E$4)+(W20*weights!$E$8)+(Y20*weights!$E$10)+(AB20*weights!$E$13)</f>
        <v>0.37896352473817263</v>
      </c>
      <c r="AH20" s="52">
        <f t="shared" si="15"/>
        <v>0.45370862099486636</v>
      </c>
    </row>
    <row r="21" spans="1:34">
      <c r="A21" t="s">
        <v>90</v>
      </c>
      <c r="B21" t="s">
        <v>2069</v>
      </c>
      <c r="C21">
        <v>170.5</v>
      </c>
      <c r="D21">
        <v>10</v>
      </c>
      <c r="E21" s="115">
        <f>VLOOKUP(A21,'3.3'!$B$23:$E$168,4,FALSE)</f>
        <v>1</v>
      </c>
      <c r="F21">
        <f>VLOOKUP(A21,'3.4'!$B$23:$E$168,4,FALSE)</f>
        <v>0.6</v>
      </c>
      <c r="G21">
        <v>1</v>
      </c>
      <c r="H21">
        <f>VLOOKUP(A21,'3.5'!$M$68:$N$128,2,FALSE)</f>
        <v>2</v>
      </c>
      <c r="I21">
        <v>0</v>
      </c>
      <c r="J21" s="115">
        <f>VLOOKUP(A21,'3.7'!$B$23:$E$168,4,FALSE)</f>
        <v>1</v>
      </c>
      <c r="K21">
        <v>0.1</v>
      </c>
      <c r="L21" s="115">
        <f>VLOOKUP(A21,'3.9'!$B$23:$E$168,4,FALSE)</f>
        <v>0.7</v>
      </c>
      <c r="M21">
        <f>VLOOKUP(A21,'3.10'!$B$23:$E$168,4,FALSE)</f>
        <v>0.2</v>
      </c>
      <c r="N21">
        <v>10</v>
      </c>
      <c r="O21" s="115">
        <f>VLOOKUP(A21,'3.12'!$B$23:$E$168,4,FALSE)</f>
        <v>0</v>
      </c>
      <c r="P21" s="52">
        <f t="shared" si="0"/>
        <v>0.16002166847237267</v>
      </c>
      <c r="Q21" s="52">
        <f t="shared" si="1"/>
        <v>0.2</v>
      </c>
      <c r="R21" s="52">
        <f t="shared" si="7"/>
        <v>1</v>
      </c>
      <c r="S21" s="52">
        <f t="shared" si="8"/>
        <v>0.6</v>
      </c>
      <c r="T21" s="52">
        <f t="shared" si="2"/>
        <v>2.2727272727272728E-2</v>
      </c>
      <c r="U21" s="52">
        <f t="shared" si="9"/>
        <v>0.13333333333333333</v>
      </c>
      <c r="V21" s="52">
        <f t="shared" si="3"/>
        <v>0</v>
      </c>
      <c r="W21" s="52">
        <f t="shared" si="10"/>
        <v>1</v>
      </c>
      <c r="X21" s="52">
        <f t="shared" si="4"/>
        <v>0.2</v>
      </c>
      <c r="Y21" s="52">
        <f t="shared" si="11"/>
        <v>0.77777777777777768</v>
      </c>
      <c r="Z21" s="52">
        <f t="shared" si="5"/>
        <v>0.2</v>
      </c>
      <c r="AA21" s="52">
        <f t="shared" si="6"/>
        <v>0.1111111111111111</v>
      </c>
      <c r="AB21" s="52">
        <f t="shared" si="12"/>
        <v>0</v>
      </c>
      <c r="AC21">
        <f>(P21*weights!$C$2)+(Exposure!Q21*weights!$C$3)+(Exposure!T21*weights!$C$6)+(V21*weights!$C$7)+(X21*weights!$C$9)+(AA21*weights!$C$12)</f>
        <v>0.11065431536382242</v>
      </c>
      <c r="AD21" s="52">
        <f t="shared" si="13"/>
        <v>0.10748612087627682</v>
      </c>
      <c r="AE21" s="52">
        <f>(P21*weights!$D$2)+(S21*weights!$D$5)+(U21*weights!$D$6)+(Z21*weights!$D$11)</f>
        <v>0.28000590958337435</v>
      </c>
      <c r="AF21" s="52">
        <f t="shared" si="14"/>
        <v>0.35867394300824218</v>
      </c>
      <c r="AG21">
        <f>(P21*weights!$E$2)+(R21*weights!$E$4)+(W21*weights!$E$8)+(Y21*weights!$E$10)+(AB21*weights!$E$13)</f>
        <v>0.58630171341438952</v>
      </c>
      <c r="AH21" s="52">
        <f t="shared" si="15"/>
        <v>0.70778874333707065</v>
      </c>
    </row>
    <row r="22" spans="1:34">
      <c r="A22" t="s">
        <v>120</v>
      </c>
      <c r="B22" t="s">
        <v>2070</v>
      </c>
      <c r="C22">
        <v>251.8</v>
      </c>
      <c r="D22">
        <v>50</v>
      </c>
      <c r="E22" s="115">
        <f>VLOOKUP(A22,'3.3'!$B$23:$E$168,4,FALSE)</f>
        <v>1</v>
      </c>
      <c r="F22">
        <f>VLOOKUP(A22,'3.4'!$B$23:$E$168,4,FALSE)</f>
        <v>1</v>
      </c>
      <c r="G22">
        <v>10</v>
      </c>
      <c r="H22">
        <f>VLOOKUP(A22,'3.5'!$M$68:$N$128,2,FALSE)</f>
        <v>3</v>
      </c>
      <c r="I22">
        <v>1</v>
      </c>
      <c r="J22" s="115">
        <f>VLOOKUP(A22,'3.7'!$B$23:$E$168,4,FALSE)</f>
        <v>0</v>
      </c>
      <c r="K22">
        <v>0.5</v>
      </c>
      <c r="L22" s="115">
        <f>VLOOKUP(A22,'3.9'!$B$23:$E$168,4,FALSE)</f>
        <v>0.3</v>
      </c>
      <c r="M22">
        <f>VLOOKUP(A22,'3.10'!$B$23:$E$168,4,FALSE)</f>
        <v>0.2</v>
      </c>
      <c r="N22">
        <v>90</v>
      </c>
      <c r="O22" s="115">
        <f>VLOOKUP(A22,'3.12'!$B$23:$E$168,4,FALSE)</f>
        <v>0.33</v>
      </c>
      <c r="P22" s="52">
        <f t="shared" si="0"/>
        <v>0.24810400866738894</v>
      </c>
      <c r="Q22" s="52">
        <f t="shared" si="1"/>
        <v>1</v>
      </c>
      <c r="R22" s="52">
        <f t="shared" si="7"/>
        <v>1</v>
      </c>
      <c r="S22" s="52">
        <f t="shared" si="8"/>
        <v>1</v>
      </c>
      <c r="T22" s="52">
        <f t="shared" si="2"/>
        <v>0.22727272727272727</v>
      </c>
      <c r="U22" s="52">
        <f t="shared" si="9"/>
        <v>0.2</v>
      </c>
      <c r="V22" s="52">
        <f t="shared" si="3"/>
        <v>1</v>
      </c>
      <c r="W22" s="52">
        <f t="shared" si="10"/>
        <v>0</v>
      </c>
      <c r="X22" s="52">
        <f t="shared" si="4"/>
        <v>1</v>
      </c>
      <c r="Y22" s="52">
        <f t="shared" si="11"/>
        <v>0.33333333333333331</v>
      </c>
      <c r="Z22" s="52">
        <f t="shared" si="5"/>
        <v>0.2</v>
      </c>
      <c r="AA22" s="52">
        <f t="shared" si="6"/>
        <v>1</v>
      </c>
      <c r="AB22" s="52">
        <f t="shared" si="12"/>
        <v>0.33</v>
      </c>
      <c r="AC22">
        <f>(P22*weights!$C$2)+(Exposure!Q22*weights!$C$3)+(Exposure!T22*weights!$C$6)+(V22*weights!$C$7)+(X22*weights!$C$9)+(AA22*weights!$C$12)</f>
        <v>0.71413313798877187</v>
      </c>
      <c r="AD22" s="52">
        <f t="shared" si="13"/>
        <v>1</v>
      </c>
      <c r="AE22" s="52">
        <f>(P22*weights!$D$2)+(S22*weights!$D$5)+(U22*weights!$D$6)+(Z22*weights!$D$11)</f>
        <v>0.43130109327292426</v>
      </c>
      <c r="AF22" s="52">
        <f t="shared" si="14"/>
        <v>0.57472784044558223</v>
      </c>
      <c r="AG22">
        <f>(P22*weights!$E$2)+(R22*weights!$E$4)+(W22*weights!$E$8)+(Y22*weights!$E$10)+(AB22*weights!$E$13)</f>
        <v>0.42258155772240275</v>
      </c>
      <c r="AH22" s="52">
        <f t="shared" si="15"/>
        <v>0.50715982179736818</v>
      </c>
    </row>
    <row r="23" spans="1:34">
      <c r="A23" t="s">
        <v>104</v>
      </c>
      <c r="B23" t="s">
        <v>2071</v>
      </c>
      <c r="C23">
        <v>102.1</v>
      </c>
      <c r="D23">
        <v>10</v>
      </c>
      <c r="E23" s="115">
        <f>VLOOKUP(A23,'3.3'!$B$23:$E$168,4,FALSE)</f>
        <v>0.6</v>
      </c>
      <c r="F23">
        <f>VLOOKUP(A23,'3.4'!$B$23:$E$168,4,FALSE)</f>
        <v>1</v>
      </c>
      <c r="G23">
        <v>2</v>
      </c>
      <c r="H23">
        <v>0</v>
      </c>
      <c r="I23">
        <v>1</v>
      </c>
      <c r="J23" s="115">
        <f>VLOOKUP(A23,'3.7'!$B$23:$E$168,4,FALSE)</f>
        <v>0</v>
      </c>
      <c r="K23">
        <v>0.1</v>
      </c>
      <c r="L23" s="115">
        <f>VLOOKUP(A23,'3.9'!$B$23:$E$168,4,FALSE)</f>
        <v>0.1</v>
      </c>
      <c r="M23">
        <f>VLOOKUP(A23,'3.10'!$B$23:$E$168,4,FALSE)</f>
        <v>0.6</v>
      </c>
      <c r="N23">
        <v>30</v>
      </c>
      <c r="O23" s="115">
        <f>VLOOKUP(A23,'3.12'!$B$23:$E$168,4,FALSE)</f>
        <v>0.33</v>
      </c>
      <c r="P23" s="52">
        <f t="shared" si="0"/>
        <v>8.5915492957746475E-2</v>
      </c>
      <c r="Q23" s="52">
        <f t="shared" si="1"/>
        <v>0.2</v>
      </c>
      <c r="R23" s="52">
        <f t="shared" si="7"/>
        <v>0.6</v>
      </c>
      <c r="S23" s="52">
        <f t="shared" si="8"/>
        <v>1</v>
      </c>
      <c r="T23" s="52">
        <f t="shared" si="2"/>
        <v>4.5454545454545456E-2</v>
      </c>
      <c r="U23" s="52">
        <f t="shared" si="9"/>
        <v>0</v>
      </c>
      <c r="V23" s="52">
        <f t="shared" si="3"/>
        <v>1</v>
      </c>
      <c r="W23" s="52">
        <f t="shared" si="10"/>
        <v>0</v>
      </c>
      <c r="X23" s="52">
        <f t="shared" si="4"/>
        <v>0.2</v>
      </c>
      <c r="Y23" s="52">
        <f t="shared" si="11"/>
        <v>0.11111111111111112</v>
      </c>
      <c r="Z23" s="52">
        <f t="shared" si="5"/>
        <v>0.6</v>
      </c>
      <c r="AA23" s="52">
        <f t="shared" si="6"/>
        <v>0.33333333333333331</v>
      </c>
      <c r="AB23" s="52">
        <f t="shared" si="12"/>
        <v>0.33</v>
      </c>
      <c r="AC23">
        <f>(P23*weights!$C$2)+(Exposure!Q23*weights!$C$3)+(Exposure!T23*weights!$C$6)+(V23*weights!$C$7)+(X23*weights!$C$9)+(AA23*weights!$C$12)</f>
        <v>0.31629854886897146</v>
      </c>
      <c r="AD23" s="52">
        <f t="shared" si="13"/>
        <v>0.41162327645492769</v>
      </c>
      <c r="AE23" s="52">
        <f>(P23*weights!$D$2)+(S23*weights!$D$5)+(U23*weights!$D$6)+(Z23*weights!$D$11)</f>
        <v>0.40524967989756716</v>
      </c>
      <c r="AF23" s="52">
        <f t="shared" si="14"/>
        <v>0.53752566879518415</v>
      </c>
      <c r="AG23">
        <f>(P23*weights!$E$2)+(R23*weights!$E$4)+(W23*weights!$E$8)+(Y23*weights!$E$10)+(AB23*weights!$E$13)</f>
        <v>0.24499739175795512</v>
      </c>
      <c r="AH23" s="52">
        <f t="shared" si="15"/>
        <v>0.28954141342617179</v>
      </c>
    </row>
    <row r="24" spans="1:34">
      <c r="A24" t="s">
        <v>34</v>
      </c>
      <c r="B24" t="s">
        <v>2072</v>
      </c>
      <c r="C24">
        <v>264.60000000000002</v>
      </c>
      <c r="D24">
        <v>0</v>
      </c>
      <c r="E24" s="115">
        <f>VLOOKUP(A24,'3.3'!$B$23:$E$168,4,FALSE)</f>
        <v>1</v>
      </c>
      <c r="F24">
        <f>VLOOKUP(A24,'3.4'!$B$23:$E$168,4,FALSE)</f>
        <v>0.2</v>
      </c>
      <c r="G24">
        <v>6</v>
      </c>
      <c r="H24">
        <v>0</v>
      </c>
      <c r="I24">
        <v>0</v>
      </c>
      <c r="J24" s="115">
        <f>VLOOKUP(A24,'3.7'!$B$23:$E$168,4,FALSE)</f>
        <v>1</v>
      </c>
      <c r="K24">
        <v>0</v>
      </c>
      <c r="L24" s="115">
        <f>VLOOKUP(A24,'3.9'!$B$23:$E$168,4,FALSE)</f>
        <v>0.5</v>
      </c>
      <c r="M24">
        <f>VLOOKUP(A24,'3.10'!$B$23:$E$168,4,FALSE)</f>
        <v>0.2</v>
      </c>
      <c r="N24">
        <v>10</v>
      </c>
      <c r="O24" s="115">
        <f>VLOOKUP(A24,'3.12'!$B$23:$E$168,4,FALSE)</f>
        <v>0.33</v>
      </c>
      <c r="P24" s="52">
        <f t="shared" si="0"/>
        <v>0.26197183098591553</v>
      </c>
      <c r="Q24" s="52">
        <f t="shared" si="1"/>
        <v>0</v>
      </c>
      <c r="R24" s="52">
        <f t="shared" si="7"/>
        <v>1</v>
      </c>
      <c r="S24" s="52">
        <f t="shared" si="8"/>
        <v>0.2</v>
      </c>
      <c r="T24" s="52">
        <f t="shared" si="2"/>
        <v>0.13636363636363635</v>
      </c>
      <c r="U24" s="52">
        <f t="shared" si="9"/>
        <v>0</v>
      </c>
      <c r="V24" s="52">
        <f t="shared" si="3"/>
        <v>0</v>
      </c>
      <c r="W24" s="52">
        <f t="shared" si="10"/>
        <v>1</v>
      </c>
      <c r="X24" s="52">
        <f t="shared" si="4"/>
        <v>0</v>
      </c>
      <c r="Y24" s="52">
        <f t="shared" si="11"/>
        <v>0.55555555555555558</v>
      </c>
      <c r="Z24" s="52">
        <f t="shared" si="5"/>
        <v>0.2</v>
      </c>
      <c r="AA24" s="52">
        <f t="shared" si="6"/>
        <v>0.1111111111111111</v>
      </c>
      <c r="AB24" s="52">
        <f t="shared" si="12"/>
        <v>0.33</v>
      </c>
      <c r="AC24">
        <f>(P24*weights!$C$2)+(Exposure!Q24*weights!$C$3)+(Exposure!T24*weights!$C$6)+(V24*weights!$C$7)+(X24*weights!$C$9)+(AA24*weights!$C$12)</f>
        <v>8.8576789016929863E-2</v>
      </c>
      <c r="AD24" s="52">
        <f t="shared" si="13"/>
        <v>7.4834604464130497E-2</v>
      </c>
      <c r="AE24" s="52">
        <f>(P24*weights!$D$2)+(S24*weights!$D$5)+(U24*weights!$D$6)+(Z24*weights!$D$11)</f>
        <v>0.16235595390524971</v>
      </c>
      <c r="AF24" s="52">
        <f t="shared" si="14"/>
        <v>0.19066640411825939</v>
      </c>
      <c r="AG24">
        <f>(P24*weights!$E$2)+(R24*weights!$E$4)+(W24*weights!$E$8)+(Y24*weights!$E$10)+(AB24*weights!$E$13)</f>
        <v>0.62975221700573814</v>
      </c>
      <c r="AH24" s="52">
        <f t="shared" si="15"/>
        <v>0.76103464723353209</v>
      </c>
    </row>
    <row r="25" spans="1:34">
      <c r="A25" t="s">
        <v>148</v>
      </c>
      <c r="B25" t="s">
        <v>2073</v>
      </c>
      <c r="C25">
        <f>C47</f>
        <v>165.2</v>
      </c>
      <c r="D25">
        <v>10</v>
      </c>
      <c r="E25" s="115">
        <f>VLOOKUP(A25,'3.3'!$B$23:$E$168,4,FALSE)</f>
        <v>1</v>
      </c>
      <c r="F25">
        <f>VLOOKUP(A25,'3.4'!$B$23:$E$168,4,FALSE)</f>
        <v>0</v>
      </c>
      <c r="G25">
        <f>G47</f>
        <v>6</v>
      </c>
      <c r="H25">
        <f>H47</f>
        <v>0</v>
      </c>
      <c r="I25">
        <v>0</v>
      </c>
      <c r="J25" s="115">
        <f>VLOOKUP(A25,'3.7'!$B$23:$E$168,4,FALSE)</f>
        <v>1</v>
      </c>
      <c r="K25">
        <v>0.1</v>
      </c>
      <c r="L25" s="115">
        <f>VLOOKUP(A25,'3.9'!$B$23:$E$168,4,FALSE)</f>
        <v>0.3</v>
      </c>
      <c r="M25">
        <f>VLOOKUP(A25,'3.10'!$B$23:$E$168,4,FALSE)</f>
        <v>0</v>
      </c>
      <c r="N25">
        <v>10</v>
      </c>
      <c r="O25" s="115">
        <f>VLOOKUP(A25,'3.12'!$B$23:$E$168,4,FALSE)</f>
        <v>0.33</v>
      </c>
      <c r="P25" s="52">
        <f t="shared" si="0"/>
        <v>0.15427952329360778</v>
      </c>
      <c r="Q25" s="52">
        <f t="shared" si="1"/>
        <v>0.2</v>
      </c>
      <c r="R25" s="52">
        <f t="shared" si="7"/>
        <v>1</v>
      </c>
      <c r="S25" s="52">
        <f t="shared" si="8"/>
        <v>0</v>
      </c>
      <c r="T25" s="52">
        <f t="shared" si="2"/>
        <v>0.13636363636363635</v>
      </c>
      <c r="U25" s="52">
        <f t="shared" si="9"/>
        <v>0</v>
      </c>
      <c r="V25" s="52">
        <f t="shared" si="3"/>
        <v>0</v>
      </c>
      <c r="W25" s="52">
        <f t="shared" si="10"/>
        <v>1</v>
      </c>
      <c r="X25" s="52">
        <f t="shared" si="4"/>
        <v>0.2</v>
      </c>
      <c r="Y25" s="52">
        <f t="shared" si="11"/>
        <v>0.33333333333333331</v>
      </c>
      <c r="Z25" s="52">
        <f t="shared" si="5"/>
        <v>0</v>
      </c>
      <c r="AA25" s="52">
        <f t="shared" si="6"/>
        <v>0.1111111111111111</v>
      </c>
      <c r="AB25" s="52">
        <f t="shared" si="12"/>
        <v>0.33</v>
      </c>
      <c r="AC25">
        <f>(P25*weights!$C$2)+(Exposure!Q25*weights!$C$3)+(Exposure!T25*weights!$C$6)+(V25*weights!$C$7)+(X25*weights!$C$9)+(AA25*weights!$C$12)</f>
        <v>0.13088448132462216</v>
      </c>
      <c r="AD25" s="52">
        <f t="shared" si="13"/>
        <v>0.13740548709107331</v>
      </c>
      <c r="AE25" s="52">
        <f>(P25*weights!$D$2)+(S25*weights!$D$5)+(U25*weights!$D$6)+(Z25*weights!$D$11)</f>
        <v>4.207623362552939E-2</v>
      </c>
      <c r="AF25" s="52">
        <f t="shared" si="14"/>
        <v>1.890348533010773E-2</v>
      </c>
      <c r="AG25">
        <f>(P25*weights!$E$2)+(R25*weights!$E$4)+(W25*weights!$E$8)+(Y25*weights!$E$10)+(AB25*weights!$E$13)</f>
        <v>0.56579210304562422</v>
      </c>
      <c r="AH25" s="52">
        <f t="shared" si="15"/>
        <v>0.6826554847465629</v>
      </c>
    </row>
    <row r="26" spans="1:34">
      <c r="A26" t="s">
        <v>35</v>
      </c>
      <c r="B26" t="s">
        <v>2074</v>
      </c>
      <c r="C26">
        <v>277.8</v>
      </c>
      <c r="D26">
        <v>10</v>
      </c>
      <c r="E26" s="115">
        <f>VLOOKUP(A26,'3.3'!$B$23:$E$168,4,FALSE)</f>
        <v>1</v>
      </c>
      <c r="F26">
        <f>VLOOKUP(A26,'3.4'!$B$23:$E$168,4,FALSE)</f>
        <v>0.6</v>
      </c>
      <c r="G26">
        <v>9</v>
      </c>
      <c r="H26">
        <f>VLOOKUP(A26,'3.5'!$M$68:$N$128,2,FALSE)</f>
        <v>2</v>
      </c>
      <c r="I26">
        <v>0.5</v>
      </c>
      <c r="J26" s="115">
        <f>VLOOKUP(A26,'3.7'!$B$23:$E$168,4,FALSE)</f>
        <v>0</v>
      </c>
      <c r="K26">
        <v>0.1</v>
      </c>
      <c r="L26" s="115">
        <f>VLOOKUP(A26,'3.9'!$B$23:$E$168,4,FALSE)</f>
        <v>0.1</v>
      </c>
      <c r="M26">
        <f>VLOOKUP(A26,'3.10'!$B$23:$E$168,4,FALSE)</f>
        <v>0.6</v>
      </c>
      <c r="N26">
        <v>10</v>
      </c>
      <c r="O26" s="115">
        <f>VLOOKUP(A26,'3.12'!$B$23:$E$168,4,FALSE)</f>
        <v>0.33</v>
      </c>
      <c r="P26" s="52">
        <f t="shared" si="0"/>
        <v>0.27627302275189597</v>
      </c>
      <c r="Q26" s="52">
        <f t="shared" si="1"/>
        <v>0.2</v>
      </c>
      <c r="R26" s="52">
        <f t="shared" si="7"/>
        <v>1</v>
      </c>
      <c r="S26" s="52">
        <f t="shared" si="8"/>
        <v>0.6</v>
      </c>
      <c r="T26" s="52">
        <f t="shared" si="2"/>
        <v>0.20454545454545456</v>
      </c>
      <c r="U26" s="52">
        <f t="shared" si="9"/>
        <v>0.13333333333333333</v>
      </c>
      <c r="V26" s="52">
        <f t="shared" si="3"/>
        <v>0.5</v>
      </c>
      <c r="W26" s="52">
        <f t="shared" si="10"/>
        <v>0</v>
      </c>
      <c r="X26" s="52">
        <f t="shared" si="4"/>
        <v>0.2</v>
      </c>
      <c r="Y26" s="52">
        <f t="shared" si="11"/>
        <v>0.11111111111111112</v>
      </c>
      <c r="Z26" s="52">
        <f t="shared" si="5"/>
        <v>0.6</v>
      </c>
      <c r="AA26" s="52">
        <f t="shared" si="6"/>
        <v>0.1111111111111111</v>
      </c>
      <c r="AB26" s="52">
        <f t="shared" si="12"/>
        <v>0.33</v>
      </c>
      <c r="AC26">
        <f>(P26*weights!$C$2)+(Exposure!Q26*weights!$C$3)+(Exposure!T26*weights!$C$6)+(V26*weights!$C$7)+(X26*weights!$C$9)+(AA26*weights!$C$12)</f>
        <v>0.26029235338214213</v>
      </c>
      <c r="AD26" s="52">
        <f t="shared" si="13"/>
        <v>0.32879301810139278</v>
      </c>
      <c r="AE26" s="52">
        <f>(P26*weights!$D$2)+(S26*weights!$D$5)+(U26*weights!$D$6)+(Z26*weights!$D$11)</f>
        <v>0.38443809711415339</v>
      </c>
      <c r="AF26" s="52">
        <f t="shared" si="14"/>
        <v>0.50780612675462034</v>
      </c>
      <c r="AG26">
        <f>(P26*weights!$E$2)+(R26*weights!$E$4)+(W26*weights!$E$8)+(Y26*weights!$E$10)+(AB26*weights!$E$13)</f>
        <v>0.39258677420649252</v>
      </c>
      <c r="AH26" s="52">
        <f t="shared" si="15"/>
        <v>0.47040307035660195</v>
      </c>
    </row>
    <row r="27" spans="1:34">
      <c r="A27" t="s">
        <v>73</v>
      </c>
      <c r="B27" t="s">
        <v>2075</v>
      </c>
      <c r="C27">
        <v>441</v>
      </c>
      <c r="D27">
        <v>10</v>
      </c>
      <c r="E27" s="115">
        <f>VLOOKUP(A27,'3.3'!$B$23:$E$168,4,FALSE)</f>
        <v>0.6</v>
      </c>
      <c r="F27">
        <f>VLOOKUP(A27,'3.4'!$B$23:$E$168,4,FALSE)</f>
        <v>1</v>
      </c>
      <c r="G27">
        <v>4</v>
      </c>
      <c r="H27">
        <v>0</v>
      </c>
      <c r="I27">
        <v>1</v>
      </c>
      <c r="J27" s="115">
        <f>VLOOKUP(A27,'3.7'!$B$23:$E$168,4,FALSE)</f>
        <v>0</v>
      </c>
      <c r="K27">
        <v>0.1</v>
      </c>
      <c r="L27" s="115">
        <f>VLOOKUP(A27,'3.9'!$B$23:$E$168,4,FALSE)</f>
        <v>0</v>
      </c>
      <c r="M27">
        <f>VLOOKUP(A27,'3.10'!$B$23:$E$168,4,FALSE)</f>
        <v>0.6</v>
      </c>
      <c r="N27">
        <v>30</v>
      </c>
      <c r="O27" s="115">
        <f>VLOOKUP(A27,'3.12'!$B$23:$E$168,4,FALSE)</f>
        <v>0</v>
      </c>
      <c r="P27" s="52">
        <f t="shared" si="0"/>
        <v>0.45308775731310941</v>
      </c>
      <c r="Q27" s="52">
        <f t="shared" si="1"/>
        <v>0.2</v>
      </c>
      <c r="R27" s="52">
        <f t="shared" si="7"/>
        <v>0.6</v>
      </c>
      <c r="S27" s="52">
        <f t="shared" si="8"/>
        <v>1</v>
      </c>
      <c r="T27" s="52">
        <f t="shared" si="2"/>
        <v>9.0909090909090912E-2</v>
      </c>
      <c r="U27" s="52">
        <f t="shared" si="9"/>
        <v>0</v>
      </c>
      <c r="V27" s="52">
        <f t="shared" si="3"/>
        <v>1</v>
      </c>
      <c r="W27" s="52">
        <f t="shared" si="10"/>
        <v>0</v>
      </c>
      <c r="X27" s="52">
        <f t="shared" si="4"/>
        <v>0.2</v>
      </c>
      <c r="Y27" s="52">
        <f t="shared" si="11"/>
        <v>0</v>
      </c>
      <c r="Z27" s="52">
        <f t="shared" si="5"/>
        <v>0.6</v>
      </c>
      <c r="AA27" s="52">
        <f t="shared" si="6"/>
        <v>0.33333333333333331</v>
      </c>
      <c r="AB27" s="52">
        <f t="shared" si="12"/>
        <v>0</v>
      </c>
      <c r="AC27">
        <f>(P27*weights!$C$2)+(Exposure!Q27*weights!$C$3)+(Exposure!T27*weights!$C$6)+(V27*weights!$C$7)+(X27*weights!$C$9)+(AA27*weights!$C$12)</f>
        <v>0.39366607570832929</v>
      </c>
      <c r="AD27" s="52">
        <f t="shared" si="13"/>
        <v>0.52604583596952759</v>
      </c>
      <c r="AE27" s="52">
        <f>(P27*weights!$D$2)+(S27*weights!$D$5)+(U27*weights!$D$6)+(Z27*weights!$D$11)</f>
        <v>0.50538757017630254</v>
      </c>
      <c r="AF27" s="52">
        <f t="shared" si="14"/>
        <v>0.68052547188387869</v>
      </c>
      <c r="AG27">
        <f>(P27*weights!$E$2)+(R27*weights!$E$4)+(W27*weights!$E$8)+(Y27*weights!$E$10)+(AB27*weights!$E$13)</f>
        <v>0.26327193932827736</v>
      </c>
      <c r="AH27" s="52">
        <f t="shared" si="15"/>
        <v>0.31193574083908654</v>
      </c>
    </row>
    <row r="28" spans="1:34">
      <c r="A28" t="s">
        <v>91</v>
      </c>
      <c r="B28" t="s">
        <v>2076</v>
      </c>
      <c r="C28">
        <v>373.9</v>
      </c>
      <c r="D28">
        <v>30</v>
      </c>
      <c r="E28" s="115">
        <f>VLOOKUP(A28,'3.3'!$B$23:$E$168,4,FALSE)</f>
        <v>0.3</v>
      </c>
      <c r="F28">
        <f>VLOOKUP(A28,'3.4'!$B$23:$E$168,4,FALSE)</f>
        <v>1</v>
      </c>
      <c r="G28">
        <v>28</v>
      </c>
      <c r="H28">
        <v>0</v>
      </c>
      <c r="I28">
        <v>1</v>
      </c>
      <c r="J28" s="115">
        <f>VLOOKUP(A28,'3.7'!$B$23:$E$168,4,FALSE)</f>
        <v>0</v>
      </c>
      <c r="K28">
        <v>0.3</v>
      </c>
      <c r="L28" s="115">
        <f>VLOOKUP(A28,'3.9'!$B$23:$E$168,4,FALSE)</f>
        <v>0</v>
      </c>
      <c r="M28">
        <f>VLOOKUP(A28,'3.10'!$B$23:$E$168,4,FALSE)</f>
        <v>0.6</v>
      </c>
      <c r="N28">
        <v>90</v>
      </c>
      <c r="O28" s="115">
        <f>VLOOKUP(A28,'3.12'!$B$23:$E$168,4,FALSE)</f>
        <v>0</v>
      </c>
      <c r="P28" s="52">
        <f t="shared" si="0"/>
        <v>0.38039003250270853</v>
      </c>
      <c r="Q28" s="52">
        <f t="shared" si="1"/>
        <v>0.6</v>
      </c>
      <c r="R28" s="52">
        <f t="shared" si="7"/>
        <v>0.3</v>
      </c>
      <c r="S28" s="52">
        <f t="shared" si="8"/>
        <v>1</v>
      </c>
      <c r="T28" s="52">
        <f t="shared" si="2"/>
        <v>0.63636363636363635</v>
      </c>
      <c r="U28" s="52">
        <f t="shared" si="9"/>
        <v>0</v>
      </c>
      <c r="V28" s="52">
        <f t="shared" si="3"/>
        <v>1</v>
      </c>
      <c r="W28" s="52">
        <f t="shared" si="10"/>
        <v>0</v>
      </c>
      <c r="X28" s="52">
        <f t="shared" si="4"/>
        <v>0.6</v>
      </c>
      <c r="Y28" s="52">
        <f t="shared" si="11"/>
        <v>0</v>
      </c>
      <c r="Z28" s="52">
        <f t="shared" si="5"/>
        <v>0.6</v>
      </c>
      <c r="AA28" s="52">
        <f t="shared" si="6"/>
        <v>1</v>
      </c>
      <c r="AB28" s="52">
        <f t="shared" si="12"/>
        <v>0</v>
      </c>
      <c r="AC28">
        <f>(P28*weights!$C$2)+(Exposure!Q28*weights!$C$3)+(Exposure!T28*weights!$C$6)+(V28*weights!$C$7)+(X28*weights!$C$9)+(AA28*weights!$C$12)</f>
        <v>0.69064131291243969</v>
      </c>
      <c r="AD28" s="52">
        <f t="shared" si="13"/>
        <v>0.96525680911987255</v>
      </c>
      <c r="AE28" s="52">
        <f>(P28*weights!$D$2)+(S28*weights!$D$5)+(U28*weights!$D$6)+(Z28*weights!$D$11)</f>
        <v>0.48556091795528411</v>
      </c>
      <c r="AF28" s="52">
        <f t="shared" si="14"/>
        <v>0.65221243916847171</v>
      </c>
      <c r="AG28">
        <f>(P28*weights!$E$2)+(R28*weights!$E$4)+(W28*weights!$E$8)+(Y28*weights!$E$10)+(AB28*weights!$E$13)</f>
        <v>0.17009750812567714</v>
      </c>
      <c r="AH28" s="52">
        <f t="shared" si="15"/>
        <v>0.19775624004248543</v>
      </c>
    </row>
    <row r="29" spans="1:34">
      <c r="A29" t="s">
        <v>130</v>
      </c>
      <c r="B29" t="s">
        <v>2077</v>
      </c>
      <c r="C29">
        <v>250.2</v>
      </c>
      <c r="D29">
        <v>10</v>
      </c>
      <c r="E29" s="115">
        <f>VLOOKUP(A29,'3.3'!$B$23:$E$168,4,FALSE)</f>
        <v>0.6</v>
      </c>
      <c r="F29">
        <f>VLOOKUP(A29,'3.4'!$B$23:$E$168,4,FALSE)</f>
        <v>0</v>
      </c>
      <c r="G29">
        <v>2</v>
      </c>
      <c r="H29">
        <v>0</v>
      </c>
      <c r="I29">
        <v>0.5</v>
      </c>
      <c r="J29" s="115">
        <f>VLOOKUP(A29,'3.7'!$B$23:$E$168,4,FALSE)</f>
        <v>0</v>
      </c>
      <c r="K29">
        <v>0.1</v>
      </c>
      <c r="L29" s="115">
        <f>VLOOKUP(A29,'3.9'!$B$23:$E$168,4,FALSE)</f>
        <v>0</v>
      </c>
      <c r="M29">
        <f>VLOOKUP(A29,'3.10'!$B$23:$E$168,4,FALSE)</f>
        <v>0</v>
      </c>
      <c r="N29">
        <v>30</v>
      </c>
      <c r="O29" s="115">
        <f>VLOOKUP(A29,'3.12'!$B$23:$E$168,4,FALSE)</f>
        <v>0</v>
      </c>
      <c r="P29" s="52">
        <f t="shared" si="0"/>
        <v>0.2463705308775731</v>
      </c>
      <c r="Q29" s="52">
        <f t="shared" si="1"/>
        <v>0.2</v>
      </c>
      <c r="R29" s="52">
        <f t="shared" si="7"/>
        <v>0.6</v>
      </c>
      <c r="S29" s="52">
        <f t="shared" si="8"/>
        <v>0</v>
      </c>
      <c r="T29" s="52">
        <f t="shared" si="2"/>
        <v>4.5454545454545456E-2</v>
      </c>
      <c r="U29" s="52">
        <f t="shared" si="9"/>
        <v>0</v>
      </c>
      <c r="V29" s="52">
        <f t="shared" si="3"/>
        <v>0.5</v>
      </c>
      <c r="W29" s="52">
        <f t="shared" si="10"/>
        <v>0</v>
      </c>
      <c r="X29" s="52">
        <f t="shared" si="4"/>
        <v>0.2</v>
      </c>
      <c r="Y29" s="52">
        <f t="shared" si="11"/>
        <v>0</v>
      </c>
      <c r="Z29" s="52">
        <f t="shared" si="5"/>
        <v>0</v>
      </c>
      <c r="AA29" s="52">
        <f t="shared" si="6"/>
        <v>0.33333333333333331</v>
      </c>
      <c r="AB29" s="52">
        <f t="shared" si="12"/>
        <v>0</v>
      </c>
      <c r="AC29">
        <f>(P29*weights!$C$2)+(Exposure!Q29*weights!$C$3)+(Exposure!T29*weights!$C$6)+(V29*weights!$C$7)+(X29*weights!$C$9)+(AA29*weights!$C$12)</f>
        <v>0.25263386847893887</v>
      </c>
      <c r="AD29" s="52">
        <f t="shared" si="13"/>
        <v>0.31746651613826354</v>
      </c>
      <c r="AE29" s="52">
        <f>(P29*weights!$D$2)+(S29*weights!$D$5)+(U29*weights!$D$6)+(Z29*weights!$D$11)</f>
        <v>6.7191962966610841E-2</v>
      </c>
      <c r="AF29" s="52">
        <f t="shared" si="14"/>
        <v>5.4769473121606786E-2</v>
      </c>
      <c r="AG29">
        <f>(P29*weights!$E$2)+(R29*weights!$E$4)+(W29*weights!$E$8)+(Y29*weights!$E$10)+(AB29*weights!$E$13)</f>
        <v>0.21159263271939327</v>
      </c>
      <c r="AH29" s="52">
        <f t="shared" si="15"/>
        <v>0.24860594795539034</v>
      </c>
    </row>
    <row r="30" spans="1:34">
      <c r="A30" t="s">
        <v>149</v>
      </c>
      <c r="B30" t="s">
        <v>2078</v>
      </c>
      <c r="C30">
        <f>C130</f>
        <v>234.9</v>
      </c>
      <c r="D30">
        <v>10</v>
      </c>
      <c r="E30" s="115">
        <f>VLOOKUP(A30,'3.3'!$B$23:$E$168,4,FALSE)</f>
        <v>0.3</v>
      </c>
      <c r="F30">
        <f>VLOOKUP(A30,'3.4'!$B$23:$E$168,4,FALSE)</f>
        <v>1</v>
      </c>
      <c r="G30">
        <f>G130</f>
        <v>1</v>
      </c>
      <c r="H30">
        <f>H129</f>
        <v>2</v>
      </c>
      <c r="I30">
        <v>0</v>
      </c>
      <c r="J30" s="115">
        <f>VLOOKUP(A30,'3.7'!$B$23:$E$168,4,FALSE)</f>
        <v>0</v>
      </c>
      <c r="K30">
        <v>0.1</v>
      </c>
      <c r="L30" s="115">
        <f>VLOOKUP(A30,'3.9'!$B$23:$E$168,4,FALSE)</f>
        <v>0</v>
      </c>
      <c r="M30">
        <f>VLOOKUP(A30,'3.10'!$B$23:$E$168,4,FALSE)</f>
        <v>0.6</v>
      </c>
      <c r="N30">
        <v>30</v>
      </c>
      <c r="O30" s="115">
        <f>VLOOKUP(A30,'3.12'!$B$23:$E$168,4,FALSE)</f>
        <v>0</v>
      </c>
      <c r="P30" s="52">
        <f t="shared" si="0"/>
        <v>0.22979414951245936</v>
      </c>
      <c r="Q30" s="52">
        <f t="shared" si="1"/>
        <v>0.2</v>
      </c>
      <c r="R30" s="52">
        <f t="shared" si="7"/>
        <v>0.3</v>
      </c>
      <c r="S30" s="52">
        <f t="shared" si="8"/>
        <v>1</v>
      </c>
      <c r="T30" s="52">
        <f t="shared" si="2"/>
        <v>2.2727272727272728E-2</v>
      </c>
      <c r="U30" s="52">
        <f t="shared" si="9"/>
        <v>0.13333333333333333</v>
      </c>
      <c r="V30" s="52">
        <f t="shared" si="3"/>
        <v>0</v>
      </c>
      <c r="W30" s="52">
        <f t="shared" si="10"/>
        <v>0</v>
      </c>
      <c r="X30" s="52">
        <f t="shared" si="4"/>
        <v>0.2</v>
      </c>
      <c r="Y30" s="52">
        <f t="shared" si="11"/>
        <v>0</v>
      </c>
      <c r="Z30" s="52">
        <f t="shared" si="5"/>
        <v>0.6</v>
      </c>
      <c r="AA30" s="52">
        <f t="shared" si="6"/>
        <v>0.33333333333333331</v>
      </c>
      <c r="AB30" s="52">
        <f t="shared" si="12"/>
        <v>0</v>
      </c>
      <c r="AC30">
        <f>(P30*weights!$C$2)+(Exposure!Q30*weights!$C$3)+(Exposure!T30*weights!$C$6)+(V30*weights!$C$7)+(X30*weights!$C$9)+(AA30*weights!$C$12)</f>
        <v>0.15151443333661643</v>
      </c>
      <c r="AD30" s="52">
        <f t="shared" si="13"/>
        <v>0.16791611614061047</v>
      </c>
      <c r="AE30" s="52">
        <f>(P30*weights!$D$2)+(S30*weights!$D$5)+(U30*weights!$D$6)+(Z30*weights!$D$11)</f>
        <v>0.48085294986703436</v>
      </c>
      <c r="AF30" s="52">
        <f t="shared" si="14"/>
        <v>0.64548932459422215</v>
      </c>
      <c r="AG30">
        <f>(P30*weights!$E$2)+(R30*weights!$E$4)+(W30*weights!$E$8)+(Y30*weights!$E$10)+(AB30*weights!$E$13)</f>
        <v>0.13244853737811485</v>
      </c>
      <c r="AH30" s="52">
        <f t="shared" si="15"/>
        <v>0.15161975570897504</v>
      </c>
    </row>
    <row r="31" spans="1:34">
      <c r="A31" t="s">
        <v>121</v>
      </c>
      <c r="B31" t="s">
        <v>2079</v>
      </c>
      <c r="C31">
        <v>306.8</v>
      </c>
      <c r="D31">
        <v>0</v>
      </c>
      <c r="E31" s="115">
        <f>VLOOKUP(A31,'3.3'!$B$23:$E$168,4,FALSE)</f>
        <v>0.6</v>
      </c>
      <c r="F31">
        <f>VLOOKUP(A31,'3.4'!$B$23:$E$168,4,FALSE)</f>
        <v>0.2</v>
      </c>
      <c r="G31">
        <v>1</v>
      </c>
      <c r="H31">
        <v>0</v>
      </c>
      <c r="I31">
        <v>0</v>
      </c>
      <c r="J31" s="115">
        <f>VLOOKUP(A31,'3.7'!$B$23:$E$168,4,FALSE)</f>
        <v>0</v>
      </c>
      <c r="K31">
        <v>0</v>
      </c>
      <c r="L31" s="115">
        <f>VLOOKUP(A31,'3.9'!$B$23:$E$168,4,FALSE)</f>
        <v>0</v>
      </c>
      <c r="M31">
        <f>VLOOKUP(A31,'3.10'!$B$23:$E$168,4,FALSE)</f>
        <v>0.2</v>
      </c>
      <c r="N31">
        <v>0</v>
      </c>
      <c r="O31" s="115">
        <f>VLOOKUP(A31,'3.12'!$B$23:$E$168,4,FALSE)</f>
        <v>0</v>
      </c>
      <c r="P31" s="52">
        <f t="shared" si="0"/>
        <v>0.30769230769230771</v>
      </c>
      <c r="Q31" s="52">
        <f t="shared" si="1"/>
        <v>0</v>
      </c>
      <c r="R31" s="52">
        <f t="shared" si="7"/>
        <v>0.6</v>
      </c>
      <c r="S31" s="52">
        <f t="shared" si="8"/>
        <v>0.2</v>
      </c>
      <c r="T31" s="52">
        <f t="shared" si="2"/>
        <v>2.2727272727272728E-2</v>
      </c>
      <c r="U31" s="52">
        <f t="shared" si="9"/>
        <v>0</v>
      </c>
      <c r="V31" s="52">
        <f t="shared" si="3"/>
        <v>0</v>
      </c>
      <c r="W31" s="52">
        <f t="shared" si="10"/>
        <v>0</v>
      </c>
      <c r="X31" s="52">
        <f t="shared" si="4"/>
        <v>0</v>
      </c>
      <c r="Y31" s="52">
        <f t="shared" si="11"/>
        <v>0</v>
      </c>
      <c r="Z31" s="52">
        <f t="shared" si="5"/>
        <v>0.2</v>
      </c>
      <c r="AA31" s="52">
        <f t="shared" si="6"/>
        <v>0</v>
      </c>
      <c r="AB31" s="52">
        <f t="shared" si="12"/>
        <v>0</v>
      </c>
      <c r="AC31">
        <f>(P31*weights!$C$2)+(Exposure!Q31*weights!$C$3)+(Exposure!T31*weights!$C$6)+(V31*weights!$C$7)+(X31*weights!$C$9)+(AA31*weights!$C$12)</f>
        <v>6.1953671328671328E-2</v>
      </c>
      <c r="AD31" s="52">
        <f t="shared" si="13"/>
        <v>3.5460394216023164E-2</v>
      </c>
      <c r="AE31" s="52">
        <f>(P31*weights!$D$2)+(S31*weights!$D$5)+(U31*weights!$D$6)+(Z31*weights!$D$11)</f>
        <v>0.17482517482517484</v>
      </c>
      <c r="AF31" s="52">
        <f t="shared" si="14"/>
        <v>0.20847281217474478</v>
      </c>
      <c r="AG31">
        <f>(P31*weights!$E$2)+(R31*weights!$E$4)+(W31*weights!$E$8)+(Y31*weights!$E$10)+(AB31*weights!$E$13)</f>
        <v>0.22692307692307692</v>
      </c>
      <c r="AH31" s="52">
        <f t="shared" si="15"/>
        <v>0.26739245884227297</v>
      </c>
    </row>
    <row r="32" spans="1:34">
      <c r="A32" t="s">
        <v>114</v>
      </c>
      <c r="B32" t="s">
        <v>2080</v>
      </c>
      <c r="C32">
        <v>234.3</v>
      </c>
      <c r="D32">
        <v>10</v>
      </c>
      <c r="E32" s="115">
        <f>VLOOKUP(A32,'3.3'!$B$23:$E$168,4,FALSE)</f>
        <v>0</v>
      </c>
      <c r="F32">
        <f>VLOOKUP(A32,'3.4'!$B$23:$E$168,4,FALSE)</f>
        <v>1</v>
      </c>
      <c r="G32">
        <v>2</v>
      </c>
      <c r="H32">
        <v>0</v>
      </c>
      <c r="I32">
        <v>1</v>
      </c>
      <c r="J32" s="115">
        <f>VLOOKUP(A32,'3.7'!$B$23:$E$168,4,FALSE)</f>
        <v>0</v>
      </c>
      <c r="K32">
        <v>0.1</v>
      </c>
      <c r="L32" s="115">
        <f>VLOOKUP(A32,'3.9'!$B$23:$E$168,4,FALSE)</f>
        <v>0</v>
      </c>
      <c r="M32">
        <f>VLOOKUP(A32,'3.10'!$B$23:$E$168,4,FALSE)</f>
        <v>0.2</v>
      </c>
      <c r="N32">
        <v>10</v>
      </c>
      <c r="O32" s="115">
        <f>VLOOKUP(A32,'3.12'!$B$23:$E$168,4,FALSE)</f>
        <v>0</v>
      </c>
      <c r="P32" s="52">
        <f t="shared" si="0"/>
        <v>0.22914409534127844</v>
      </c>
      <c r="Q32" s="52">
        <f t="shared" si="1"/>
        <v>0.2</v>
      </c>
      <c r="R32" s="52">
        <f t="shared" si="7"/>
        <v>0</v>
      </c>
      <c r="S32" s="52">
        <f t="shared" si="8"/>
        <v>1</v>
      </c>
      <c r="T32" s="52">
        <f t="shared" si="2"/>
        <v>4.5454545454545456E-2</v>
      </c>
      <c r="U32" s="52">
        <f t="shared" si="9"/>
        <v>0</v>
      </c>
      <c r="V32" s="52">
        <f t="shared" si="3"/>
        <v>1</v>
      </c>
      <c r="W32" s="52">
        <f t="shared" si="10"/>
        <v>0</v>
      </c>
      <c r="X32" s="52">
        <f t="shared" si="4"/>
        <v>0.2</v>
      </c>
      <c r="Y32" s="52">
        <f t="shared" si="11"/>
        <v>0</v>
      </c>
      <c r="Z32" s="52">
        <f t="shared" si="5"/>
        <v>0.2</v>
      </c>
      <c r="AA32" s="52">
        <f t="shared" si="6"/>
        <v>0.1111111111111111</v>
      </c>
      <c r="AB32" s="52">
        <f t="shared" si="12"/>
        <v>0</v>
      </c>
      <c r="AC32">
        <f>(P32*weights!$C$2)+(Exposure!Q32*weights!$C$3)+(Exposure!T32*weights!$C$6)+(V32*weights!$C$7)+(X32*weights!$C$9)+(AA32*weights!$C$12)</f>
        <v>0.31537613403810588</v>
      </c>
      <c r="AD32" s="52">
        <f t="shared" si="13"/>
        <v>0.41025907276128992</v>
      </c>
      <c r="AE32" s="52">
        <f>(P32*weights!$D$2)+(S32*weights!$D$5)+(U32*weights!$D$6)+(Z32*weights!$D$11)</f>
        <v>0.3715847532748941</v>
      </c>
      <c r="AF32" s="52">
        <f t="shared" si="14"/>
        <v>0.48945118006132382</v>
      </c>
      <c r="AG32">
        <f>(P32*weights!$E$2)+(R32*weights!$E$4)+(W32*weights!$E$8)+(Y32*weights!$E$10)+(AB32*weights!$E$13)</f>
        <v>5.7286023835319611E-2</v>
      </c>
      <c r="AH32" s="52">
        <f t="shared" si="15"/>
        <v>5.9512745618693574E-2</v>
      </c>
    </row>
    <row r="33" spans="1:34">
      <c r="A33" t="s">
        <v>105</v>
      </c>
      <c r="B33" t="s">
        <v>2081</v>
      </c>
      <c r="C33">
        <v>182.4</v>
      </c>
      <c r="D33">
        <v>0</v>
      </c>
      <c r="E33" s="115">
        <f>VLOOKUP(A33,'3.3'!$B$23:$E$168,4,FALSE)</f>
        <v>0</v>
      </c>
      <c r="F33">
        <f>VLOOKUP(A33,'3.4'!$B$23:$E$168,4,FALSE)</f>
        <v>1</v>
      </c>
      <c r="G33">
        <v>4</v>
      </c>
      <c r="H33">
        <f>VLOOKUP(A33,'3.5'!$M$68:$N$128,2,FALSE)</f>
        <v>3</v>
      </c>
      <c r="I33">
        <v>0</v>
      </c>
      <c r="J33" s="115">
        <f>VLOOKUP(A33,'3.7'!$B$23:$E$168,4,FALSE)</f>
        <v>0</v>
      </c>
      <c r="K33">
        <v>0</v>
      </c>
      <c r="L33" s="115">
        <f>VLOOKUP(A33,'3.9'!$B$23:$E$168,4,FALSE)</f>
        <v>0</v>
      </c>
      <c r="M33">
        <f>VLOOKUP(A33,'3.10'!$B$23:$E$168,4,FALSE)</f>
        <v>0.6</v>
      </c>
      <c r="N33">
        <v>0</v>
      </c>
      <c r="O33" s="115">
        <f>VLOOKUP(A33,'3.12'!$B$23:$E$168,4,FALSE)</f>
        <v>0</v>
      </c>
      <c r="P33" s="52">
        <f t="shared" si="0"/>
        <v>0.17291440953412784</v>
      </c>
      <c r="Q33" s="52">
        <f t="shared" si="1"/>
        <v>0</v>
      </c>
      <c r="R33" s="52">
        <f t="shared" si="7"/>
        <v>0</v>
      </c>
      <c r="S33" s="52">
        <f t="shared" si="8"/>
        <v>1</v>
      </c>
      <c r="T33" s="52">
        <f t="shared" si="2"/>
        <v>9.0909090909090912E-2</v>
      </c>
      <c r="U33" s="52">
        <f t="shared" si="9"/>
        <v>0.2</v>
      </c>
      <c r="V33" s="52">
        <f t="shared" si="3"/>
        <v>0</v>
      </c>
      <c r="W33" s="52">
        <f t="shared" si="10"/>
        <v>0</v>
      </c>
      <c r="X33" s="52">
        <f t="shared" si="4"/>
        <v>0</v>
      </c>
      <c r="Y33" s="52">
        <f t="shared" si="11"/>
        <v>0</v>
      </c>
      <c r="Z33" s="52">
        <f t="shared" si="5"/>
        <v>0.6</v>
      </c>
      <c r="AA33" s="52">
        <f t="shared" si="6"/>
        <v>0</v>
      </c>
      <c r="AB33" s="52">
        <f t="shared" si="12"/>
        <v>0</v>
      </c>
      <c r="AC33">
        <f>(P33*weights!$C$2)+(Exposure!Q33*weights!$C$3)+(Exposure!T33*weights!$C$6)+(V33*weights!$C$7)+(X33*weights!$C$9)+(AA33*weights!$C$12)</f>
        <v>4.9466906333103515E-2</v>
      </c>
      <c r="AD33" s="52">
        <f t="shared" si="13"/>
        <v>1.6993116415909351E-2</v>
      </c>
      <c r="AE33" s="52">
        <f>(P33*weights!$D$2)+(S33*weights!$D$5)+(U33*weights!$D$6)+(Z33*weights!$D$11)</f>
        <v>0.48352211169112574</v>
      </c>
      <c r="AF33" s="52">
        <f t="shared" si="14"/>
        <v>0.64930096486539712</v>
      </c>
      <c r="AG33">
        <f>(P33*weights!$E$2)+(R33*weights!$E$4)+(W33*weights!$E$8)+(Y33*weights!$E$10)+(AB33*weights!$E$13)</f>
        <v>4.3228602383531961E-2</v>
      </c>
      <c r="AH33" s="52">
        <f t="shared" si="15"/>
        <v>4.2286245353159849E-2</v>
      </c>
    </row>
    <row r="34" spans="1:34">
      <c r="A34" t="s">
        <v>170</v>
      </c>
      <c r="B34" t="s">
        <v>2082</v>
      </c>
      <c r="C34">
        <f>C47</f>
        <v>165.2</v>
      </c>
      <c r="D34">
        <v>10</v>
      </c>
      <c r="E34" s="115">
        <f>VLOOKUP(A34,'3.3'!$B$23:$E$168,4,FALSE)</f>
        <v>0</v>
      </c>
      <c r="F34">
        <f>VLOOKUP(A34,'3.4'!$B$23:$E$168,4,FALSE)</f>
        <v>1</v>
      </c>
      <c r="G34">
        <f>G47</f>
        <v>6</v>
      </c>
      <c r="H34">
        <f>H47</f>
        <v>0</v>
      </c>
      <c r="I34">
        <v>0</v>
      </c>
      <c r="J34" s="115">
        <f>VLOOKUP(A34,'3.7'!$B$23:$E$168,4,FALSE)</f>
        <v>0</v>
      </c>
      <c r="K34">
        <v>0.1</v>
      </c>
      <c r="L34" s="115">
        <f>VLOOKUP(A34,'3.9'!$B$23:$E$168,4,FALSE)</f>
        <v>0</v>
      </c>
      <c r="M34">
        <f>VLOOKUP(A34,'3.10'!$B$23:$E$168,4,FALSE)</f>
        <v>0.6</v>
      </c>
      <c r="N34">
        <v>10</v>
      </c>
      <c r="O34" s="115">
        <f>VLOOKUP(A34,'3.12'!$B$23:$E$168,4,FALSE)</f>
        <v>0</v>
      </c>
      <c r="P34" s="52">
        <f t="shared" ref="P34:P54" si="16">(C34-MIN($C$2:$C$147))/(945.8-MIN($C$2:$C$147))</f>
        <v>0.15427952329360778</v>
      </c>
      <c r="Q34" s="52">
        <f t="shared" ref="Q34:Q65" si="17">(D34-MIN($D$2:$D$147))/(MAX($D$2:$D$147)-MIN($D$2:$D$147))</f>
        <v>0.2</v>
      </c>
      <c r="R34" s="52">
        <f t="shared" si="7"/>
        <v>0</v>
      </c>
      <c r="S34" s="52">
        <f t="shared" si="8"/>
        <v>1</v>
      </c>
      <c r="T34" s="52">
        <f t="shared" ref="T34:T65" si="18">(G34-MIN($G$2:$G$147))/(MAX($G$2:$G$147)-MIN($G$2:$G$147))</f>
        <v>0.13636363636363635</v>
      </c>
      <c r="U34" s="52">
        <f t="shared" si="9"/>
        <v>0</v>
      </c>
      <c r="V34" s="52">
        <f t="shared" ref="V34:V65" si="19">(I34-MIN($I$2:$I$147))/(MAX($I$2:$I$147)-MIN($I$2:$I$147))</f>
        <v>0</v>
      </c>
      <c r="W34" s="52">
        <f t="shared" si="10"/>
        <v>0</v>
      </c>
      <c r="X34" s="52">
        <f t="shared" ref="X34:X65" si="20">(K34-MIN($K$2:$K$147))/(MAX($K$2:$K$147)-MIN($K$2:$K$147))</f>
        <v>0.2</v>
      </c>
      <c r="Y34" s="52">
        <f t="shared" si="11"/>
        <v>0</v>
      </c>
      <c r="Z34" s="52">
        <f t="shared" ref="Z34:Z65" si="21">(M34-MIN($M$2:$M$147))/(MAX($M$2:$M$147)-MIN($M$2:$M$147))</f>
        <v>0.6</v>
      </c>
      <c r="AA34" s="52">
        <f t="shared" ref="AA34:AA65" si="22">(N34-MIN($N$2:$N$147))/(MAX($N$2:$N$147)-MIN($N$2:$N$147))</f>
        <v>0.1111111111111111</v>
      </c>
      <c r="AB34" s="52">
        <f t="shared" si="12"/>
        <v>0</v>
      </c>
      <c r="AC34">
        <f>(P34*weights!$C$2)+(Exposure!Q34*weights!$C$3)+(Exposure!T34*weights!$C$6)+(V34*weights!$C$7)+(X34*weights!$C$9)+(AA34*weights!$C$12)</f>
        <v>0.13088448132462216</v>
      </c>
      <c r="AD34" s="52">
        <f t="shared" si="13"/>
        <v>0.13740548709107331</v>
      </c>
      <c r="AE34" s="52">
        <f>(P34*weights!$D$2)+(S34*weights!$D$5)+(U34*weights!$D$6)+(Z34*weights!$D$11)</f>
        <v>0.42389441544371115</v>
      </c>
      <c r="AF34" s="52">
        <f t="shared" si="14"/>
        <v>0.56415089032040278</v>
      </c>
      <c r="AG34">
        <f>(P34*weights!$E$2)+(R34*weights!$E$4)+(W34*weights!$E$8)+(Y34*weights!$E$10)+(AB34*weights!$E$13)</f>
        <v>3.8569880823401945E-2</v>
      </c>
      <c r="AH34" s="52">
        <f t="shared" si="15"/>
        <v>3.6577270313329788E-2</v>
      </c>
    </row>
    <row r="35" spans="1:34">
      <c r="A35" t="s">
        <v>122</v>
      </c>
      <c r="B35" t="s">
        <v>2083</v>
      </c>
      <c r="C35">
        <v>96.1</v>
      </c>
      <c r="D35">
        <v>10</v>
      </c>
      <c r="E35" s="115">
        <f>VLOOKUP(A35,'3.3'!$B$23:$E$168,4,FALSE)</f>
        <v>0.6</v>
      </c>
      <c r="F35">
        <f>VLOOKUP(A35,'3.4'!$B$23:$E$168,4,FALSE)</f>
        <v>0.8</v>
      </c>
      <c r="G35">
        <v>0</v>
      </c>
      <c r="H35">
        <f>VLOOKUP(A35,'3.5'!$M$68:$N$128,2,FALSE)</f>
        <v>1</v>
      </c>
      <c r="I35">
        <v>1</v>
      </c>
      <c r="J35" s="115">
        <f>VLOOKUP(A35,'3.7'!$B$23:$E$168,4,FALSE)</f>
        <v>0</v>
      </c>
      <c r="K35">
        <v>0.1</v>
      </c>
      <c r="L35" s="115">
        <f>VLOOKUP(A35,'3.9'!$B$23:$E$168,4,FALSE)</f>
        <v>0</v>
      </c>
      <c r="M35">
        <f>VLOOKUP(A35,'3.10'!$B$23:$E$168,4,FALSE)</f>
        <v>0.6</v>
      </c>
      <c r="N35">
        <v>30</v>
      </c>
      <c r="O35" s="115">
        <f>VLOOKUP(A35,'3.12'!$B$23:$E$168,4,FALSE)</f>
        <v>0</v>
      </c>
      <c r="P35" s="52">
        <f t="shared" si="16"/>
        <v>7.9414951245937157E-2</v>
      </c>
      <c r="Q35" s="52">
        <f t="shared" si="17"/>
        <v>0.2</v>
      </c>
      <c r="R35" s="52">
        <f t="shared" si="7"/>
        <v>0.6</v>
      </c>
      <c r="S35" s="52">
        <f t="shared" si="8"/>
        <v>0.8</v>
      </c>
      <c r="T35" s="52">
        <f t="shared" si="18"/>
        <v>0</v>
      </c>
      <c r="U35" s="52">
        <f t="shared" si="9"/>
        <v>6.6666666666666666E-2</v>
      </c>
      <c r="V35" s="52">
        <f t="shared" si="19"/>
        <v>1</v>
      </c>
      <c r="W35" s="52">
        <f t="shared" si="10"/>
        <v>0</v>
      </c>
      <c r="X35" s="52">
        <f t="shared" si="20"/>
        <v>0.2</v>
      </c>
      <c r="Y35" s="52">
        <f t="shared" si="11"/>
        <v>0</v>
      </c>
      <c r="Z35" s="52">
        <f t="shared" si="21"/>
        <v>0.6</v>
      </c>
      <c r="AA35" s="52">
        <f t="shared" si="22"/>
        <v>0.33333333333333331</v>
      </c>
      <c r="AB35" s="52">
        <f t="shared" si="12"/>
        <v>0</v>
      </c>
      <c r="AC35">
        <f>(P35*weights!$C$2)+(Exposure!Q35*weights!$C$3)+(Exposure!T35*weights!$C$6)+(V35*weights!$C$7)+(X35*weights!$C$9)+(AA35*weights!$C$12)</f>
        <v>0.30655697002527993</v>
      </c>
      <c r="AD35" s="52">
        <f t="shared" si="13"/>
        <v>0.39721598659386131</v>
      </c>
      <c r="AE35" s="52">
        <f>(P35*weights!$D$2)+(S35*weights!$D$5)+(U35*weights!$D$6)+(Z35*weights!$D$11)</f>
        <v>0.36711316852161918</v>
      </c>
      <c r="AF35" s="52">
        <f t="shared" si="14"/>
        <v>0.4830656277251118</v>
      </c>
      <c r="AG35">
        <f>(P35*weights!$E$2)+(R35*weights!$E$4)+(W35*weights!$E$8)+(Y35*weights!$E$10)+(AB35*weights!$E$13)</f>
        <v>0.16985373781148427</v>
      </c>
      <c r="AH35" s="52">
        <f t="shared" si="15"/>
        <v>0.19745751460435476</v>
      </c>
    </row>
    <row r="36" spans="1:34">
      <c r="A36" t="s">
        <v>36</v>
      </c>
      <c r="B36" t="s">
        <v>2084</v>
      </c>
      <c r="C36">
        <v>80.3</v>
      </c>
      <c r="D36">
        <v>10</v>
      </c>
      <c r="E36" s="115">
        <f>VLOOKUP(A36,'3.3'!$B$23:$E$168,4,FALSE)</f>
        <v>0.3</v>
      </c>
      <c r="F36">
        <f>VLOOKUP(A36,'3.4'!$B$23:$E$168,4,FALSE)</f>
        <v>0.8</v>
      </c>
      <c r="G36">
        <v>11</v>
      </c>
      <c r="H36">
        <f>VLOOKUP(A36,'3.5'!$M$68:$N$128,2,FALSE)</f>
        <v>1</v>
      </c>
      <c r="I36">
        <v>0.5</v>
      </c>
      <c r="J36" s="115">
        <f>VLOOKUP(A36,'3.7'!$B$23:$E$168,4,FALSE)</f>
        <v>0</v>
      </c>
      <c r="K36">
        <v>0.1</v>
      </c>
      <c r="L36" s="115">
        <f>VLOOKUP(A36,'3.9'!$B$23:$E$168,4,FALSE)</f>
        <v>0</v>
      </c>
      <c r="M36">
        <f>VLOOKUP(A36,'3.10'!$B$23:$E$168,4,FALSE)</f>
        <v>0.8</v>
      </c>
      <c r="N36">
        <v>10</v>
      </c>
      <c r="O36" s="115">
        <f>VLOOKUP(A36,'3.12'!$B$23:$E$168,4,FALSE)</f>
        <v>0</v>
      </c>
      <c r="P36" s="52">
        <f t="shared" si="16"/>
        <v>6.2296858071505957E-2</v>
      </c>
      <c r="Q36" s="52">
        <f t="shared" si="17"/>
        <v>0.2</v>
      </c>
      <c r="R36" s="52">
        <f t="shared" si="7"/>
        <v>0.3</v>
      </c>
      <c r="S36" s="52">
        <f t="shared" si="8"/>
        <v>0.8</v>
      </c>
      <c r="T36" s="52">
        <f t="shared" si="18"/>
        <v>0.25</v>
      </c>
      <c r="U36" s="52">
        <f t="shared" si="9"/>
        <v>6.6666666666666666E-2</v>
      </c>
      <c r="V36" s="52">
        <f t="shared" si="19"/>
        <v>0.5</v>
      </c>
      <c r="W36" s="52">
        <f t="shared" si="10"/>
        <v>0</v>
      </c>
      <c r="X36" s="52">
        <f t="shared" si="20"/>
        <v>0.2</v>
      </c>
      <c r="Y36" s="52">
        <f t="shared" si="11"/>
        <v>0</v>
      </c>
      <c r="Z36" s="52">
        <f t="shared" si="21"/>
        <v>0.8</v>
      </c>
      <c r="AA36" s="52">
        <f t="shared" si="22"/>
        <v>0.1111111111111111</v>
      </c>
      <c r="AB36" s="52">
        <f t="shared" si="12"/>
        <v>0</v>
      </c>
      <c r="AC36">
        <f>(P36*weights!$C$2)+(Exposure!Q36*weights!$C$3)+(Exposure!T36*weights!$C$6)+(V36*weights!$C$7)+(X36*weights!$C$9)+(AA36*weights!$C$12)</f>
        <v>0.22869454977729628</v>
      </c>
      <c r="AD36" s="52">
        <f t="shared" si="13"/>
        <v>0.28206150539564007</v>
      </c>
      <c r="AE36" s="52">
        <f>(P36*weights!$D$2)+(S36*weights!$D$5)+(U36*weights!$D$6)+(Z36*weights!$D$11)</f>
        <v>0.39880823401950161</v>
      </c>
      <c r="AF36" s="52">
        <f t="shared" si="14"/>
        <v>0.5283270978086585</v>
      </c>
      <c r="AG36">
        <f>(P36*weights!$E$2)+(R36*weights!$E$4)+(W36*weights!$E$8)+(Y36*weights!$E$10)+(AB36*weights!$E$13)</f>
        <v>9.0574214517876492E-2</v>
      </c>
      <c r="AH36" s="52">
        <f t="shared" si="15"/>
        <v>0.10030536378120021</v>
      </c>
    </row>
    <row r="37" spans="1:34">
      <c r="A37" t="s">
        <v>168</v>
      </c>
      <c r="B37" t="s">
        <v>2084</v>
      </c>
      <c r="C37">
        <f>C36</f>
        <v>80.3</v>
      </c>
      <c r="D37">
        <v>10</v>
      </c>
      <c r="E37" s="115">
        <f>VLOOKUP(A37,'3.3'!$B$23:$E$168,4,FALSE)</f>
        <v>0.3</v>
      </c>
      <c r="F37">
        <f>VLOOKUP(A37,'3.4'!$B$23:$E$168,4,FALSE)</f>
        <v>0.8</v>
      </c>
      <c r="G37">
        <f>G36</f>
        <v>11</v>
      </c>
      <c r="H37">
        <f>H36</f>
        <v>1</v>
      </c>
      <c r="I37">
        <v>0.5</v>
      </c>
      <c r="J37" s="115">
        <f>VLOOKUP(A37,'3.7'!$B$23:$E$168,4,FALSE)</f>
        <v>0</v>
      </c>
      <c r="K37">
        <v>0.1</v>
      </c>
      <c r="L37" s="115">
        <f>VLOOKUP(A37,'3.9'!$B$23:$E$168,4,FALSE)</f>
        <v>0</v>
      </c>
      <c r="M37">
        <f>VLOOKUP(A37,'3.10'!$B$23:$E$168,4,FALSE)</f>
        <v>0.6</v>
      </c>
      <c r="N37">
        <v>10</v>
      </c>
      <c r="O37" s="115">
        <f>VLOOKUP(A37,'3.12'!$B$23:$E$168,4,FALSE)</f>
        <v>0</v>
      </c>
      <c r="P37" s="52">
        <f t="shared" si="16"/>
        <v>6.2296858071505957E-2</v>
      </c>
      <c r="Q37" s="52">
        <f t="shared" si="17"/>
        <v>0.2</v>
      </c>
      <c r="R37" s="52">
        <f t="shared" si="7"/>
        <v>0.3</v>
      </c>
      <c r="S37" s="52">
        <f t="shared" si="8"/>
        <v>0.8</v>
      </c>
      <c r="T37" s="52">
        <f t="shared" si="18"/>
        <v>0.25</v>
      </c>
      <c r="U37" s="52">
        <f t="shared" si="9"/>
        <v>6.6666666666666666E-2</v>
      </c>
      <c r="V37" s="52">
        <f t="shared" si="19"/>
        <v>0.5</v>
      </c>
      <c r="W37" s="52">
        <f t="shared" si="10"/>
        <v>0</v>
      </c>
      <c r="X37" s="52">
        <f t="shared" si="20"/>
        <v>0.2</v>
      </c>
      <c r="Y37" s="52">
        <f t="shared" si="11"/>
        <v>0</v>
      </c>
      <c r="Z37" s="52">
        <f t="shared" si="21"/>
        <v>0.6</v>
      </c>
      <c r="AA37" s="52">
        <f t="shared" si="22"/>
        <v>0.1111111111111111</v>
      </c>
      <c r="AB37" s="52">
        <f t="shared" si="12"/>
        <v>0</v>
      </c>
      <c r="AC37">
        <f>(P37*weights!$C$2)+(Exposure!Q37*weights!$C$3)+(Exposure!T37*weights!$C$6)+(V37*weights!$C$7)+(X37*weights!$C$9)+(AA37*weights!$C$12)</f>
        <v>0.22869454977729628</v>
      </c>
      <c r="AD37" s="52">
        <f t="shared" si="13"/>
        <v>0.28206150539564007</v>
      </c>
      <c r="AE37" s="52">
        <f>(P37*weights!$D$2)+(S37*weights!$D$5)+(U37*weights!$D$6)+(Z37*weights!$D$11)</f>
        <v>0.36244459765586523</v>
      </c>
      <c r="AF37" s="52">
        <f t="shared" si="14"/>
        <v>0.4763987735238685</v>
      </c>
      <c r="AG37">
        <f>(P37*weights!$E$2)+(R37*weights!$E$4)+(W37*weights!$E$8)+(Y37*weights!$E$10)+(AB37*weights!$E$13)</f>
        <v>9.0574214517876492E-2</v>
      </c>
      <c r="AH37" s="52">
        <f t="shared" si="15"/>
        <v>0.10030536378120021</v>
      </c>
    </row>
    <row r="38" spans="1:34">
      <c r="A38" t="s">
        <v>37</v>
      </c>
      <c r="B38" t="s">
        <v>2085</v>
      </c>
      <c r="C38">
        <v>156.1</v>
      </c>
      <c r="D38">
        <v>10</v>
      </c>
      <c r="E38" s="115">
        <f>VLOOKUP(A38,'3.3'!$B$23:$E$168,4,FALSE)</f>
        <v>0.6</v>
      </c>
      <c r="F38">
        <f>VLOOKUP(A38,'3.4'!$B$23:$E$168,4,FALSE)</f>
        <v>1</v>
      </c>
      <c r="G38">
        <v>5</v>
      </c>
      <c r="H38">
        <v>0</v>
      </c>
      <c r="I38">
        <v>1</v>
      </c>
      <c r="J38" s="115">
        <f>VLOOKUP(A38,'3.7'!$B$23:$E$168,4,FALSE)</f>
        <v>0</v>
      </c>
      <c r="K38">
        <v>0.1</v>
      </c>
      <c r="L38" s="115">
        <f>VLOOKUP(A38,'3.9'!$B$23:$E$168,4,FALSE)</f>
        <v>0.1</v>
      </c>
      <c r="M38">
        <f>VLOOKUP(A38,'3.10'!$B$23:$E$168,4,FALSE)</f>
        <v>0.6</v>
      </c>
      <c r="N38">
        <v>10</v>
      </c>
      <c r="O38" s="115">
        <f>VLOOKUP(A38,'3.12'!$B$23:$E$168,4,FALSE)</f>
        <v>0.33</v>
      </c>
      <c r="P38" s="52">
        <f t="shared" si="16"/>
        <v>0.14442036836403033</v>
      </c>
      <c r="Q38" s="52">
        <f t="shared" si="17"/>
        <v>0.2</v>
      </c>
      <c r="R38" s="52">
        <f t="shared" si="7"/>
        <v>0.6</v>
      </c>
      <c r="S38" s="52">
        <f t="shared" si="8"/>
        <v>1</v>
      </c>
      <c r="T38" s="52">
        <f t="shared" si="18"/>
        <v>0.11363636363636363</v>
      </c>
      <c r="U38" s="52">
        <f t="shared" si="9"/>
        <v>0</v>
      </c>
      <c r="V38" s="52">
        <f t="shared" si="19"/>
        <v>1</v>
      </c>
      <c r="W38" s="52">
        <f t="shared" si="10"/>
        <v>0</v>
      </c>
      <c r="X38" s="52">
        <f t="shared" si="20"/>
        <v>0.2</v>
      </c>
      <c r="Y38" s="52">
        <f t="shared" si="11"/>
        <v>0.11111111111111112</v>
      </c>
      <c r="Z38" s="52">
        <f t="shared" si="21"/>
        <v>0.6</v>
      </c>
      <c r="AA38" s="52">
        <f t="shared" si="22"/>
        <v>0.1111111111111111</v>
      </c>
      <c r="AB38" s="52">
        <f t="shared" si="12"/>
        <v>0.33</v>
      </c>
      <c r="AC38">
        <f>(P38*weights!$C$2)+(Exposure!Q38*weights!$C$3)+(Exposure!T38*weights!$C$6)+(V38*weights!$C$7)+(X38*weights!$C$9)+(AA38*weights!$C$12)</f>
        <v>0.31227452613896278</v>
      </c>
      <c r="AD38" s="52">
        <f t="shared" si="13"/>
        <v>0.4056719555439135</v>
      </c>
      <c r="AE38" s="52">
        <f>(P38*weights!$D$2)+(S38*weights!$D$5)+(U38*weights!$D$6)+(Z38*weights!$D$11)</f>
        <v>0.42120555500837187</v>
      </c>
      <c r="AF38" s="52">
        <f t="shared" si="14"/>
        <v>0.56031111986272475</v>
      </c>
      <c r="AG38">
        <f>(P38*weights!$E$2)+(R38*weights!$E$4)+(W38*weights!$E$8)+(Y38*weights!$E$10)+(AB38*weights!$E$13)</f>
        <v>0.2596236106095261</v>
      </c>
      <c r="AH38" s="52">
        <f t="shared" si="15"/>
        <v>0.30746493971401034</v>
      </c>
    </row>
    <row r="39" spans="1:34">
      <c r="A39" t="s">
        <v>176</v>
      </c>
      <c r="B39" t="s">
        <v>2085</v>
      </c>
      <c r="C39">
        <f>C38</f>
        <v>156.1</v>
      </c>
      <c r="D39">
        <v>10</v>
      </c>
      <c r="E39" s="115">
        <f>VLOOKUP(A39,'3.3'!$B$23:$E$168,4,FALSE)</f>
        <v>0.6</v>
      </c>
      <c r="F39">
        <f>VLOOKUP(A39,'3.4'!$B$23:$E$168,4,FALSE)</f>
        <v>1</v>
      </c>
      <c r="G39">
        <f>G38</f>
        <v>5</v>
      </c>
      <c r="H39">
        <f>H38</f>
        <v>0</v>
      </c>
      <c r="I39">
        <v>1</v>
      </c>
      <c r="J39" s="115">
        <f>VLOOKUP(A39,'3.7'!$B$23:$E$168,4,FALSE)</f>
        <v>0</v>
      </c>
      <c r="K39">
        <v>0.1</v>
      </c>
      <c r="L39" s="115">
        <f>VLOOKUP(A39,'3.9'!$B$23:$E$168,4,FALSE)</f>
        <v>0.1</v>
      </c>
      <c r="M39">
        <f>VLOOKUP(A39,'3.10'!$B$23:$E$168,4,FALSE)</f>
        <v>0.6</v>
      </c>
      <c r="N39">
        <v>10</v>
      </c>
      <c r="O39" s="115">
        <f>VLOOKUP(A39,'3.12'!$B$23:$E$168,4,FALSE)</f>
        <v>0</v>
      </c>
      <c r="P39" s="52">
        <f t="shared" si="16"/>
        <v>0.14442036836403033</v>
      </c>
      <c r="Q39" s="52">
        <f t="shared" si="17"/>
        <v>0.2</v>
      </c>
      <c r="R39" s="52">
        <f t="shared" si="7"/>
        <v>0.6</v>
      </c>
      <c r="S39" s="52">
        <f t="shared" si="8"/>
        <v>1</v>
      </c>
      <c r="T39" s="52">
        <f t="shared" si="18"/>
        <v>0.11363636363636363</v>
      </c>
      <c r="U39" s="52">
        <f t="shared" si="9"/>
        <v>0</v>
      </c>
      <c r="V39" s="52">
        <f t="shared" si="19"/>
        <v>1</v>
      </c>
      <c r="W39" s="52">
        <f t="shared" si="10"/>
        <v>0</v>
      </c>
      <c r="X39" s="52">
        <f t="shared" si="20"/>
        <v>0.2</v>
      </c>
      <c r="Y39" s="52">
        <f t="shared" si="11"/>
        <v>0.11111111111111112</v>
      </c>
      <c r="Z39" s="52">
        <f t="shared" si="21"/>
        <v>0.6</v>
      </c>
      <c r="AA39" s="52">
        <f t="shared" si="22"/>
        <v>0.1111111111111111</v>
      </c>
      <c r="AB39" s="52">
        <f t="shared" si="12"/>
        <v>0</v>
      </c>
      <c r="AC39">
        <f>(P39*weights!$C$2)+(Exposure!Q39*weights!$C$3)+(Exposure!T39*weights!$C$6)+(V39*weights!$C$7)+(X39*weights!$C$9)+(AA39*weights!$C$12)</f>
        <v>0.31227452613896278</v>
      </c>
      <c r="AD39" s="52">
        <f t="shared" si="13"/>
        <v>0.4056719555439135</v>
      </c>
      <c r="AE39" s="52">
        <f>(P39*weights!$D$2)+(S39*weights!$D$5)+(U39*weights!$D$6)+(Z39*weights!$D$11)</f>
        <v>0.42120555500837187</v>
      </c>
      <c r="AF39" s="52">
        <f t="shared" si="14"/>
        <v>0.56031111986272475</v>
      </c>
      <c r="AG39">
        <f>(P39*weights!$E$2)+(R39*weights!$E$4)+(W39*weights!$E$8)+(Y39*weights!$E$10)+(AB39*weights!$E$13)</f>
        <v>0.20462361060952608</v>
      </c>
      <c r="AH39" s="52">
        <f t="shared" si="15"/>
        <v>0.24006584252866781</v>
      </c>
    </row>
    <row r="40" spans="1:34">
      <c r="A40" t="s">
        <v>92</v>
      </c>
      <c r="B40" t="s">
        <v>2086</v>
      </c>
      <c r="C40">
        <v>256.60000000000002</v>
      </c>
      <c r="D40">
        <v>10</v>
      </c>
      <c r="E40" s="115">
        <f>VLOOKUP(A40,'3.3'!$B$23:$E$168,4,FALSE)</f>
        <v>1</v>
      </c>
      <c r="F40">
        <f>VLOOKUP(A40,'3.4'!$B$23:$E$168,4,FALSE)</f>
        <v>0.2</v>
      </c>
      <c r="G40">
        <v>3</v>
      </c>
      <c r="H40">
        <f>VLOOKUP(A40,'3.5'!$M$68:$N$128,2,FALSE)</f>
        <v>1</v>
      </c>
      <c r="I40">
        <v>1</v>
      </c>
      <c r="J40" s="115">
        <f>VLOOKUP(A40,'3.7'!$B$23:$E$168,4,FALSE)</f>
        <v>0</v>
      </c>
      <c r="K40">
        <v>0.1</v>
      </c>
      <c r="L40" s="115">
        <f>VLOOKUP(A40,'3.9'!$B$23:$E$168,4,FALSE)</f>
        <v>0</v>
      </c>
      <c r="M40">
        <f>VLOOKUP(A40,'3.10'!$B$23:$E$168,4,FALSE)</f>
        <v>0.2</v>
      </c>
      <c r="N40">
        <v>10</v>
      </c>
      <c r="O40" s="115">
        <f>VLOOKUP(A40,'3.12'!$B$23:$E$168,4,FALSE)</f>
        <v>0</v>
      </c>
      <c r="P40" s="52">
        <f t="shared" si="16"/>
        <v>0.25330444203683644</v>
      </c>
      <c r="Q40" s="52">
        <f t="shared" si="17"/>
        <v>0.2</v>
      </c>
      <c r="R40" s="52">
        <f t="shared" si="7"/>
        <v>1</v>
      </c>
      <c r="S40" s="52">
        <f t="shared" si="8"/>
        <v>0.2</v>
      </c>
      <c r="T40" s="52">
        <f t="shared" si="18"/>
        <v>6.8181818181818177E-2</v>
      </c>
      <c r="U40" s="52">
        <f t="shared" si="9"/>
        <v>6.6666666666666666E-2</v>
      </c>
      <c r="V40" s="52">
        <f t="shared" si="19"/>
        <v>1</v>
      </c>
      <c r="W40" s="52">
        <f t="shared" si="10"/>
        <v>0</v>
      </c>
      <c r="X40" s="52">
        <f t="shared" si="20"/>
        <v>0.2</v>
      </c>
      <c r="Y40" s="52">
        <f t="shared" si="11"/>
        <v>0</v>
      </c>
      <c r="Z40" s="52">
        <f t="shared" si="21"/>
        <v>0.2</v>
      </c>
      <c r="AA40" s="52">
        <f t="shared" si="22"/>
        <v>0.1111111111111111</v>
      </c>
      <c r="AB40" s="52">
        <f t="shared" si="12"/>
        <v>0</v>
      </c>
      <c r="AC40">
        <f>(P40*weights!$C$2)+(Exposure!Q40*weights!$C$3)+(Exposure!T40*weights!$C$6)+(V40*weights!$C$7)+(X40*weights!$C$9)+(AA40*weights!$C$12)</f>
        <v>0.32416756267988667</v>
      </c>
      <c r="AD40" s="52">
        <f t="shared" si="13"/>
        <v>0.42326113975344293</v>
      </c>
      <c r="AE40" s="52">
        <f>(P40*weights!$D$2)+(S40*weights!$D$5)+(U40*weights!$D$6)+(Z40*weights!$D$11)</f>
        <v>0.17817393873731904</v>
      </c>
      <c r="AF40" s="52">
        <f t="shared" si="14"/>
        <v>0.21325494388027799</v>
      </c>
      <c r="AG40">
        <f>(P40*weights!$E$2)+(R40*weights!$E$4)+(W40*weights!$E$8)+(Y40*weights!$E$10)+(AB40*weights!$E$13)</f>
        <v>0.31332611050920911</v>
      </c>
      <c r="AH40" s="52">
        <f t="shared" si="15"/>
        <v>0.37327403080191185</v>
      </c>
    </row>
    <row r="41" spans="1:34">
      <c r="A41" t="s">
        <v>38</v>
      </c>
      <c r="B41" t="s">
        <v>2087</v>
      </c>
      <c r="C41">
        <v>495.8</v>
      </c>
      <c r="D41">
        <v>10</v>
      </c>
      <c r="E41" s="115">
        <f>VLOOKUP(A41,'3.3'!$B$23:$E$168,4,FALSE)</f>
        <v>0.3</v>
      </c>
      <c r="F41">
        <f>VLOOKUP(A41,'3.4'!$B$23:$E$168,4,FALSE)</f>
        <v>1</v>
      </c>
      <c r="G41">
        <v>2</v>
      </c>
      <c r="H41">
        <v>0</v>
      </c>
      <c r="I41">
        <v>1</v>
      </c>
      <c r="J41" s="115">
        <f>VLOOKUP(A41,'3.7'!$B$23:$E$168,4,FALSE)</f>
        <v>0</v>
      </c>
      <c r="K41">
        <v>0.1</v>
      </c>
      <c r="L41" s="115">
        <f>VLOOKUP(A41,'3.9'!$B$23:$E$168,4,FALSE)</f>
        <v>0</v>
      </c>
      <c r="M41">
        <f>VLOOKUP(A41,'3.10'!$B$23:$E$168,4,FALSE)</f>
        <v>0.6</v>
      </c>
      <c r="N41">
        <v>10</v>
      </c>
      <c r="O41" s="115">
        <f>VLOOKUP(A41,'3.12'!$B$23:$E$168,4,FALSE)</f>
        <v>0</v>
      </c>
      <c r="P41" s="52">
        <f t="shared" si="16"/>
        <v>0.51245937161430122</v>
      </c>
      <c r="Q41" s="52">
        <f t="shared" si="17"/>
        <v>0.2</v>
      </c>
      <c r="R41" s="52">
        <f t="shared" si="7"/>
        <v>0.3</v>
      </c>
      <c r="S41" s="52">
        <f t="shared" si="8"/>
        <v>1</v>
      </c>
      <c r="T41" s="52">
        <f t="shared" si="18"/>
        <v>4.5454545454545456E-2</v>
      </c>
      <c r="U41" s="52">
        <f t="shared" si="9"/>
        <v>0</v>
      </c>
      <c r="V41" s="52">
        <f t="shared" si="19"/>
        <v>1</v>
      </c>
      <c r="W41" s="52">
        <f t="shared" si="10"/>
        <v>0</v>
      </c>
      <c r="X41" s="52">
        <f t="shared" si="20"/>
        <v>0.2</v>
      </c>
      <c r="Y41" s="52">
        <f t="shared" si="11"/>
        <v>0</v>
      </c>
      <c r="Z41" s="52">
        <f t="shared" si="21"/>
        <v>0.6</v>
      </c>
      <c r="AA41" s="52">
        <f t="shared" si="22"/>
        <v>0.1111111111111111</v>
      </c>
      <c r="AB41" s="52">
        <f t="shared" si="12"/>
        <v>0</v>
      </c>
      <c r="AC41">
        <f>(P41*weights!$C$2)+(Exposure!Q41*weights!$C$3)+(Exposure!T41*weights!$C$6)+(V41*weights!$C$7)+(X41*weights!$C$9)+(AA41*weights!$C$12)</f>
        <v>0.36849774833929766</v>
      </c>
      <c r="AD41" s="52">
        <f t="shared" si="13"/>
        <v>0.48882318515059314</v>
      </c>
      <c r="AE41" s="52">
        <f>(P41*weights!$D$2)+(S41*weights!$D$5)+(U41*weights!$D$6)+(Z41*weights!$D$11)</f>
        <v>0.52157982862208219</v>
      </c>
      <c r="AF41" s="52">
        <f t="shared" si="14"/>
        <v>0.703648485189457</v>
      </c>
      <c r="AG41">
        <f>(P41*weights!$E$2)+(R41*weights!$E$4)+(W41*weights!$E$8)+(Y41*weights!$E$10)+(AB41*weights!$E$13)</f>
        <v>0.20311484290357529</v>
      </c>
      <c r="AH41" s="52">
        <f t="shared" si="15"/>
        <v>0.23821694105151356</v>
      </c>
    </row>
    <row r="42" spans="1:34">
      <c r="A42" t="s">
        <v>93</v>
      </c>
      <c r="B42" t="s">
        <v>2088</v>
      </c>
      <c r="C42">
        <v>196.1</v>
      </c>
      <c r="D42">
        <v>10</v>
      </c>
      <c r="E42" s="115">
        <f>VLOOKUP(A42,'3.3'!$B$23:$E$168,4,FALSE)</f>
        <v>1</v>
      </c>
      <c r="F42">
        <f>VLOOKUP(A42,'3.4'!$B$23:$E$168,4,FALSE)</f>
        <v>1</v>
      </c>
      <c r="G42">
        <v>10</v>
      </c>
      <c r="H42">
        <f>VLOOKUP(A42,'3.5'!$M$68:$N$128,2,FALSE)</f>
        <v>6</v>
      </c>
      <c r="I42">
        <v>0</v>
      </c>
      <c r="J42" s="115">
        <f>VLOOKUP(A42,'3.7'!$B$23:$E$168,4,FALSE)</f>
        <v>0</v>
      </c>
      <c r="K42">
        <v>0.1</v>
      </c>
      <c r="L42" s="115">
        <f>VLOOKUP(A42,'3.9'!$B$23:$E$168,4,FALSE)</f>
        <v>0</v>
      </c>
      <c r="M42">
        <f>VLOOKUP(A42,'3.10'!$B$23:$E$168,4,FALSE)</f>
        <v>1</v>
      </c>
      <c r="N42">
        <v>10</v>
      </c>
      <c r="O42" s="115">
        <f>VLOOKUP(A42,'3.12'!$B$23:$E$168,4,FALSE)</f>
        <v>0</v>
      </c>
      <c r="P42" s="52">
        <f t="shared" si="16"/>
        <v>0.18775731310942576</v>
      </c>
      <c r="Q42" s="52">
        <f t="shared" si="17"/>
        <v>0.2</v>
      </c>
      <c r="R42" s="52">
        <f t="shared" si="7"/>
        <v>1</v>
      </c>
      <c r="S42" s="52">
        <f t="shared" si="8"/>
        <v>1</v>
      </c>
      <c r="T42" s="52">
        <f t="shared" si="18"/>
        <v>0.22727272727272727</v>
      </c>
      <c r="U42" s="52">
        <f t="shared" si="9"/>
        <v>0.4</v>
      </c>
      <c r="V42" s="52">
        <f t="shared" si="19"/>
        <v>0</v>
      </c>
      <c r="W42" s="52">
        <f t="shared" si="10"/>
        <v>0</v>
      </c>
      <c r="X42" s="52">
        <f t="shared" si="20"/>
        <v>0.2</v>
      </c>
      <c r="Y42" s="52">
        <f t="shared" si="11"/>
        <v>0</v>
      </c>
      <c r="Z42" s="52">
        <f t="shared" si="21"/>
        <v>1</v>
      </c>
      <c r="AA42" s="52">
        <f t="shared" si="22"/>
        <v>0.1111111111111111</v>
      </c>
      <c r="AB42" s="52">
        <f t="shared" si="12"/>
        <v>0</v>
      </c>
      <c r="AC42">
        <f>(P42*weights!$C$2)+(Exposure!Q42*weights!$C$3)+(Exposure!T42*weights!$C$6)+(V42*weights!$C$7)+(X42*weights!$C$9)+(AA42*weights!$C$12)</f>
        <v>0.15420702146054258</v>
      </c>
      <c r="AD42" s="52">
        <f t="shared" si="13"/>
        <v>0.1718983143243259</v>
      </c>
      <c r="AE42" s="52">
        <f>(P42*weights!$D$2)+(S42*weights!$D$5)+(U42*weights!$D$6)+(Z42*weights!$D$11)</f>
        <v>0.61484290357529792</v>
      </c>
      <c r="AF42" s="52">
        <f t="shared" si="14"/>
        <v>0.83683085318855677</v>
      </c>
      <c r="AG42">
        <f>(P42*weights!$E$2)+(R42*weights!$E$4)+(W42*weights!$E$8)+(Y42*weights!$E$10)+(AB42*weights!$E$13)</f>
        <v>0.29693932827735642</v>
      </c>
      <c r="AH42" s="52">
        <f t="shared" si="15"/>
        <v>0.35319304301646304</v>
      </c>
    </row>
    <row r="43" spans="1:34">
      <c r="A43" t="s">
        <v>1068</v>
      </c>
      <c r="B43" t="s">
        <v>2089</v>
      </c>
      <c r="C43">
        <v>696.1</v>
      </c>
      <c r="D43">
        <v>10</v>
      </c>
      <c r="E43" s="115">
        <f>VLOOKUP(A43,'3.3'!$B$23:$E$168,4,FALSE)</f>
        <v>0.6</v>
      </c>
      <c r="F43">
        <f>VLOOKUP(A43,'3.4'!$B$23:$E$168,4,FALSE)</f>
        <v>0.2</v>
      </c>
      <c r="G43">
        <v>1</v>
      </c>
      <c r="H43">
        <f>VLOOKUP(A43,'3.5'!$M$68:$N$128,2,FALSE)</f>
        <v>1</v>
      </c>
      <c r="I43">
        <v>1</v>
      </c>
      <c r="J43" s="115">
        <f>VLOOKUP(A43,'3.7'!$B$23:$E$168,4,FALSE)</f>
        <v>0</v>
      </c>
      <c r="K43">
        <v>0.1</v>
      </c>
      <c r="L43" s="115">
        <f>VLOOKUP(A43,'3.9'!$B$23:$E$168,4,FALSE)</f>
        <v>0</v>
      </c>
      <c r="M43">
        <f>VLOOKUP(A43,'3.10'!$B$23:$E$168,4,FALSE)</f>
        <v>0.2</v>
      </c>
      <c r="N43">
        <v>10</v>
      </c>
      <c r="O43" s="115">
        <f>VLOOKUP(A43,'3.12'!$B$23:$E$168,4,FALSE)</f>
        <v>0</v>
      </c>
      <c r="P43" s="52">
        <f t="shared" si="16"/>
        <v>0.72946912242686901</v>
      </c>
      <c r="Q43" s="52">
        <f t="shared" si="17"/>
        <v>0.2</v>
      </c>
      <c r="R43" s="52">
        <f t="shared" si="7"/>
        <v>0.6</v>
      </c>
      <c r="S43" s="52">
        <f t="shared" si="8"/>
        <v>0.2</v>
      </c>
      <c r="T43" s="52">
        <f t="shared" si="18"/>
        <v>2.2727272727272728E-2</v>
      </c>
      <c r="U43" s="52">
        <f t="shared" si="9"/>
        <v>6.6666666666666666E-2</v>
      </c>
      <c r="V43" s="52">
        <f t="shared" si="19"/>
        <v>1</v>
      </c>
      <c r="W43" s="52">
        <f t="shared" si="10"/>
        <v>0</v>
      </c>
      <c r="X43" s="52">
        <f t="shared" si="20"/>
        <v>0.2</v>
      </c>
      <c r="Y43" s="52">
        <f t="shared" si="11"/>
        <v>0</v>
      </c>
      <c r="Z43" s="52">
        <f t="shared" si="21"/>
        <v>0.2</v>
      </c>
      <c r="AA43" s="52">
        <f t="shared" si="22"/>
        <v>0.1111111111111111</v>
      </c>
      <c r="AB43" s="52">
        <f t="shared" si="12"/>
        <v>0</v>
      </c>
      <c r="AC43">
        <f>(P43*weights!$C$2)+(Exposure!Q43*weights!$C$3)+(Exposure!T43*weights!$C$6)+(V43*weights!$C$7)+(X43*weights!$C$9)+(AA43*weights!$C$12)</f>
        <v>0.40492571298029051</v>
      </c>
      <c r="AD43" s="52">
        <f t="shared" si="13"/>
        <v>0.5426982555116292</v>
      </c>
      <c r="AE43" s="52">
        <f>(P43*weights!$D$2)+(S43*weights!$D$5)+(U43*weights!$D$6)+(Z43*weights!$D$11)</f>
        <v>0.30803703338914612</v>
      </c>
      <c r="AF43" s="52">
        <f t="shared" si="14"/>
        <v>0.39870319840220553</v>
      </c>
      <c r="AG43">
        <f>(P43*weights!$E$2)+(R43*weights!$E$4)+(W43*weights!$E$8)+(Y43*weights!$E$10)+(AB43*weights!$E$13)</f>
        <v>0.33236728060671727</v>
      </c>
      <c r="AH43" s="52">
        <f t="shared" si="15"/>
        <v>0.39660780669144985</v>
      </c>
    </row>
    <row r="44" spans="1:34">
      <c r="A44" t="s">
        <v>169</v>
      </c>
      <c r="B44" t="s">
        <v>2089</v>
      </c>
      <c r="C44">
        <f>C43</f>
        <v>696.1</v>
      </c>
      <c r="D44">
        <v>10</v>
      </c>
      <c r="E44" s="115">
        <f>VLOOKUP(A44,'3.3'!$B$23:$E$168,4,FALSE)</f>
        <v>0.6</v>
      </c>
      <c r="F44">
        <f>VLOOKUP(A44,'3.4'!$B$23:$E$168,4,FALSE)</f>
        <v>0.2</v>
      </c>
      <c r="G44">
        <f>G43</f>
        <v>1</v>
      </c>
      <c r="H44">
        <f>H43</f>
        <v>1</v>
      </c>
      <c r="I44">
        <v>1</v>
      </c>
      <c r="J44" s="115">
        <f>J43</f>
        <v>0</v>
      </c>
      <c r="K44">
        <v>0.1</v>
      </c>
      <c r="L44" s="115">
        <f>VLOOKUP(A44,'3.9'!$B$23:$E$168,4,FALSE)</f>
        <v>0</v>
      </c>
      <c r="M44">
        <f>VLOOKUP(A44,'3.10'!$B$23:$E$168,4,FALSE)</f>
        <v>0.2</v>
      </c>
      <c r="N44">
        <v>10</v>
      </c>
      <c r="O44" s="115">
        <f>VLOOKUP(A44,'3.12'!$B$23:$E$168,4,FALSE)</f>
        <v>0</v>
      </c>
      <c r="P44" s="52">
        <f t="shared" si="16"/>
        <v>0.72946912242686901</v>
      </c>
      <c r="Q44" s="52">
        <f t="shared" si="17"/>
        <v>0.2</v>
      </c>
      <c r="R44" s="52">
        <f t="shared" si="7"/>
        <v>0.6</v>
      </c>
      <c r="S44" s="52">
        <f t="shared" si="8"/>
        <v>0.2</v>
      </c>
      <c r="T44" s="52">
        <f t="shared" si="18"/>
        <v>2.2727272727272728E-2</v>
      </c>
      <c r="U44" s="52">
        <f t="shared" si="9"/>
        <v>6.6666666666666666E-2</v>
      </c>
      <c r="V44" s="52">
        <f t="shared" si="19"/>
        <v>1</v>
      </c>
      <c r="W44" s="52">
        <f t="shared" si="10"/>
        <v>0</v>
      </c>
      <c r="X44" s="52">
        <f t="shared" si="20"/>
        <v>0.2</v>
      </c>
      <c r="Y44" s="52">
        <f t="shared" si="11"/>
        <v>0</v>
      </c>
      <c r="Z44" s="52">
        <f t="shared" si="21"/>
        <v>0.2</v>
      </c>
      <c r="AA44" s="52">
        <f t="shared" si="22"/>
        <v>0.1111111111111111</v>
      </c>
      <c r="AB44" s="52">
        <f t="shared" si="12"/>
        <v>0</v>
      </c>
      <c r="AC44">
        <f>(P44*weights!$C$2)+(Exposure!Q44*weights!$C$3)+(Exposure!T44*weights!$C$6)+(V44*weights!$C$7)+(X44*weights!$C$9)+(AA44*weights!$C$12)</f>
        <v>0.40492571298029051</v>
      </c>
      <c r="AD44" s="52">
        <f t="shared" si="13"/>
        <v>0.5426982555116292</v>
      </c>
      <c r="AE44" s="52">
        <f>(P44*weights!$D$2)+(S44*weights!$D$5)+(U44*weights!$D$6)+(Z44*weights!$D$11)</f>
        <v>0.30803703338914612</v>
      </c>
      <c r="AF44" s="52">
        <f t="shared" si="14"/>
        <v>0.39870319840220553</v>
      </c>
      <c r="AG44">
        <f>(P44*weights!$E$2)+(R44*weights!$E$4)+(W44*weights!$E$8)+(Y44*weights!$E$10)+(AB44*weights!$E$13)</f>
        <v>0.33236728060671727</v>
      </c>
      <c r="AH44" s="52">
        <f t="shared" si="15"/>
        <v>0.39660780669144985</v>
      </c>
    </row>
    <row r="45" spans="1:34">
      <c r="A45" t="s">
        <v>94</v>
      </c>
      <c r="B45" t="s">
        <v>2090</v>
      </c>
      <c r="C45">
        <v>23</v>
      </c>
      <c r="D45">
        <v>10</v>
      </c>
      <c r="E45" s="115">
        <f>VLOOKUP(A45,'3.3'!$B$23:$E$168,4,FALSE)</f>
        <v>1</v>
      </c>
      <c r="F45">
        <f>VLOOKUP(A45,'3.4'!$B$23:$E$168,4,FALSE)</f>
        <v>1</v>
      </c>
      <c r="G45">
        <v>10</v>
      </c>
      <c r="H45">
        <f>VLOOKUP(A45,'3.5'!$M$68:$N$128,2,FALSE)</f>
        <v>10</v>
      </c>
      <c r="I45">
        <v>1</v>
      </c>
      <c r="J45" s="115">
        <f>VLOOKUP(A45,'3.7'!$B$23:$E$168,4,FALSE)</f>
        <v>0</v>
      </c>
      <c r="K45">
        <v>0.1</v>
      </c>
      <c r="L45" s="115">
        <f>VLOOKUP(A45,'3.9'!$B$23:$E$168,4,FALSE)</f>
        <v>0.1</v>
      </c>
      <c r="M45">
        <f>VLOOKUP(A45,'3.10'!$B$23:$E$168,4,FALSE)</f>
        <v>1</v>
      </c>
      <c r="N45">
        <v>10</v>
      </c>
      <c r="O45" s="115">
        <f>VLOOKUP(A45,'3.12'!$B$23:$E$168,4,FALSE)</f>
        <v>0.33</v>
      </c>
      <c r="P45" s="52">
        <f t="shared" si="16"/>
        <v>2.1668472372697649E-4</v>
      </c>
      <c r="Q45" s="52">
        <f t="shared" si="17"/>
        <v>0.2</v>
      </c>
      <c r="R45" s="52">
        <f t="shared" si="7"/>
        <v>1</v>
      </c>
      <c r="S45" s="52">
        <f t="shared" si="8"/>
        <v>1</v>
      </c>
      <c r="T45" s="52">
        <f t="shared" si="18"/>
        <v>0.22727272727272727</v>
      </c>
      <c r="U45" s="52">
        <f t="shared" si="9"/>
        <v>0.66666666666666663</v>
      </c>
      <c r="V45" s="52">
        <f t="shared" si="19"/>
        <v>1</v>
      </c>
      <c r="W45" s="52">
        <f t="shared" si="10"/>
        <v>0</v>
      </c>
      <c r="X45" s="52">
        <f t="shared" si="20"/>
        <v>0.2</v>
      </c>
      <c r="Y45" s="52">
        <f t="shared" si="11"/>
        <v>0.11111111111111112</v>
      </c>
      <c r="Z45" s="52">
        <f t="shared" si="21"/>
        <v>1</v>
      </c>
      <c r="AA45" s="52">
        <f t="shared" si="22"/>
        <v>0.1111111111111111</v>
      </c>
      <c r="AB45" s="52">
        <f t="shared" si="12"/>
        <v>0.33</v>
      </c>
      <c r="AC45">
        <f>(P45*weights!$C$2)+(Exposure!Q45*weights!$C$3)+(Exposure!T45*weights!$C$6)+(V45*weights!$C$7)+(X45*weights!$C$9)+(AA45*weights!$C$12)</f>
        <v>0.3065431536382241</v>
      </c>
      <c r="AD45" s="52">
        <f t="shared" si="13"/>
        <v>0.39719555287399505</v>
      </c>
      <c r="AE45" s="52">
        <f>(P45*weights!$D$2)+(S45*weights!$D$5)+(U45*weights!$D$6)+(Z45*weights!$D$11)</f>
        <v>0.6364227321973801</v>
      </c>
      <c r="AF45" s="52">
        <f t="shared" si="14"/>
        <v>0.86764747250274288</v>
      </c>
      <c r="AG45">
        <f>(P45*weights!$E$2)+(R45*weights!$E$4)+(W45*weights!$E$8)+(Y45*weights!$E$10)+(AB45*weights!$E$13)</f>
        <v>0.32357268969945024</v>
      </c>
      <c r="AH45" s="52">
        <f t="shared" si="15"/>
        <v>0.38583057965028222</v>
      </c>
    </row>
    <row r="46" spans="1:34">
      <c r="A46" t="s">
        <v>40</v>
      </c>
      <c r="B46" t="s">
        <v>2091</v>
      </c>
      <c r="C46">
        <v>137.30000000000001</v>
      </c>
      <c r="D46">
        <v>0</v>
      </c>
      <c r="E46" s="115">
        <f>VLOOKUP(A46,'3.3'!$B$23:$E$168,4,FALSE)</f>
        <v>1</v>
      </c>
      <c r="F46">
        <f>VLOOKUP(A46,'3.4'!$B$23:$E$168,4,FALSE)</f>
        <v>0.2</v>
      </c>
      <c r="G46">
        <v>18</v>
      </c>
      <c r="H46">
        <v>0</v>
      </c>
      <c r="I46">
        <v>0</v>
      </c>
      <c r="J46" s="115">
        <f>VLOOKUP(A46,'3.7'!$B$23:$E$168,4,FALSE)</f>
        <v>1</v>
      </c>
      <c r="K46">
        <v>0</v>
      </c>
      <c r="L46" s="115">
        <f>VLOOKUP(A46,'3.9'!$B$23:$E$168,4,FALSE)</f>
        <v>0.5</v>
      </c>
      <c r="M46">
        <f>VLOOKUP(A46,'3.10'!$B$23:$E$168,4,FALSE)</f>
        <v>0</v>
      </c>
      <c r="N46">
        <v>0</v>
      </c>
      <c r="O46" s="115">
        <f>VLOOKUP(A46,'3.12'!$B$23:$E$168,4,FALSE)</f>
        <v>0.33</v>
      </c>
      <c r="P46" s="52">
        <f t="shared" si="16"/>
        <v>0.1240520043336945</v>
      </c>
      <c r="Q46" s="52">
        <f t="shared" si="17"/>
        <v>0</v>
      </c>
      <c r="R46" s="52">
        <f t="shared" si="7"/>
        <v>1</v>
      </c>
      <c r="S46" s="52">
        <f t="shared" si="8"/>
        <v>0.2</v>
      </c>
      <c r="T46" s="52">
        <f t="shared" si="18"/>
        <v>0.40909090909090912</v>
      </c>
      <c r="U46" s="52">
        <f t="shared" si="9"/>
        <v>0</v>
      </c>
      <c r="V46" s="52">
        <f t="shared" si="19"/>
        <v>0</v>
      </c>
      <c r="W46" s="52">
        <f t="shared" si="10"/>
        <v>1</v>
      </c>
      <c r="X46" s="52">
        <f t="shared" si="20"/>
        <v>0</v>
      </c>
      <c r="Y46" s="52">
        <f t="shared" si="11"/>
        <v>0.55555555555555558</v>
      </c>
      <c r="Z46" s="52">
        <f t="shared" si="21"/>
        <v>0</v>
      </c>
      <c r="AA46" s="52">
        <f t="shared" si="22"/>
        <v>0</v>
      </c>
      <c r="AB46" s="52">
        <f t="shared" si="12"/>
        <v>0.33</v>
      </c>
      <c r="AC46">
        <f>(P46*weights!$C$2)+(Exposure!Q46*weights!$C$3)+(Exposure!T46*weights!$C$6)+(V46*weights!$C$7)+(X46*weights!$C$9)+(AA46*weights!$C$12)</f>
        <v>9.9964296267113173E-2</v>
      </c>
      <c r="AD46" s="52">
        <f t="shared" si="13"/>
        <v>9.1676137072022948E-2</v>
      </c>
      <c r="AE46" s="52">
        <f>(P46*weights!$D$2)+(S46*weights!$D$5)+(U46*weights!$D$6)+(Z46*weights!$D$11)</f>
        <v>8.8377819363734858E-2</v>
      </c>
      <c r="AF46" s="52">
        <f t="shared" si="14"/>
        <v>8.5023488705730135E-2</v>
      </c>
      <c r="AG46">
        <f>(P46*weights!$E$2)+(R46*weights!$E$4)+(W46*weights!$E$8)+(Y46*weights!$E$10)+(AB46*weights!$E$13)</f>
        <v>0.59527226034268288</v>
      </c>
      <c r="AH46" s="52">
        <f t="shared" si="15"/>
        <v>0.71878159359572003</v>
      </c>
    </row>
    <row r="47" spans="1:34">
      <c r="A47" t="s">
        <v>41</v>
      </c>
      <c r="B47" t="s">
        <v>2082</v>
      </c>
      <c r="C47">
        <v>165.2</v>
      </c>
      <c r="D47">
        <v>10</v>
      </c>
      <c r="E47" s="115">
        <f>VLOOKUP(A47,'3.3'!$B$23:$E$168,4,FALSE)</f>
        <v>1</v>
      </c>
      <c r="F47">
        <f>VLOOKUP(A47,'3.4'!$B$23:$E$168,4,FALSE)</f>
        <v>1</v>
      </c>
      <c r="G47">
        <v>6</v>
      </c>
      <c r="H47">
        <v>0</v>
      </c>
      <c r="I47">
        <v>1</v>
      </c>
      <c r="J47" s="115">
        <f>VLOOKUP(A47,'3.7'!$B$23:$E$168,4,FALSE)</f>
        <v>1</v>
      </c>
      <c r="K47">
        <v>0.1</v>
      </c>
      <c r="L47" s="115">
        <f>VLOOKUP(A47,'3.9'!$B$23:$E$168,4,FALSE)</f>
        <v>0.1</v>
      </c>
      <c r="M47">
        <f>VLOOKUP(A47,'3.10'!$B$23:$E$168,4,FALSE)</f>
        <v>0.2</v>
      </c>
      <c r="N47">
        <v>10</v>
      </c>
      <c r="O47" s="115">
        <f>VLOOKUP(A47,'3.12'!$B$23:$E$168,4,FALSE)</f>
        <v>0.33</v>
      </c>
      <c r="P47" s="52">
        <f t="shared" si="16"/>
        <v>0.15427952329360778</v>
      </c>
      <c r="Q47" s="52">
        <f t="shared" si="17"/>
        <v>0.2</v>
      </c>
      <c r="R47" s="52">
        <f t="shared" si="7"/>
        <v>1</v>
      </c>
      <c r="S47" s="52">
        <f t="shared" si="8"/>
        <v>1</v>
      </c>
      <c r="T47" s="52">
        <f t="shared" si="18"/>
        <v>0.13636363636363635</v>
      </c>
      <c r="U47" s="52">
        <f t="shared" si="9"/>
        <v>0</v>
      </c>
      <c r="V47" s="52">
        <f t="shared" si="19"/>
        <v>1</v>
      </c>
      <c r="W47" s="52">
        <f t="shared" si="10"/>
        <v>1</v>
      </c>
      <c r="X47" s="52">
        <f t="shared" si="20"/>
        <v>0.2</v>
      </c>
      <c r="Y47" s="52">
        <f t="shared" si="11"/>
        <v>0.11111111111111112</v>
      </c>
      <c r="Z47" s="52">
        <f t="shared" si="21"/>
        <v>0.2</v>
      </c>
      <c r="AA47" s="52">
        <f t="shared" si="22"/>
        <v>0.1111111111111111</v>
      </c>
      <c r="AB47" s="52">
        <f t="shared" si="12"/>
        <v>0.33</v>
      </c>
      <c r="AC47">
        <f>(P47*weights!$C$2)+(Exposure!Q47*weights!$C$3)+(Exposure!T47*weights!$C$6)+(V47*weights!$C$7)+(X47*weights!$C$9)+(AA47*weights!$C$12)</f>
        <v>0.31838448132462221</v>
      </c>
      <c r="AD47" s="52">
        <f t="shared" si="13"/>
        <v>0.41470826236956998</v>
      </c>
      <c r="AE47" s="52">
        <f>(P47*weights!$D$2)+(S47*weights!$D$5)+(U47*weights!$D$6)+(Z47*weights!$D$11)</f>
        <v>0.35116714271643845</v>
      </c>
      <c r="AF47" s="52">
        <f t="shared" si="14"/>
        <v>0.46029424175082284</v>
      </c>
      <c r="AG47">
        <f>(P47*weights!$E$2)+(R47*weights!$E$4)+(W47*weights!$E$8)+(Y47*weights!$E$10)+(AB47*weights!$E$13)</f>
        <v>0.52875506600858713</v>
      </c>
      <c r="AH47" s="52">
        <f t="shared" si="15"/>
        <v>0.6372688873153558</v>
      </c>
    </row>
    <row r="48" spans="1:34">
      <c r="A48" t="s">
        <v>85</v>
      </c>
      <c r="B48" t="s">
        <v>2092</v>
      </c>
      <c r="C48">
        <v>160.19999999999999</v>
      </c>
      <c r="D48">
        <v>10</v>
      </c>
      <c r="E48" s="115">
        <f>VLOOKUP(A48,'3.3'!$B$23:$E$168,4,FALSE)</f>
        <v>0</v>
      </c>
      <c r="F48">
        <f>VLOOKUP(A48,'3.4'!$B$23:$E$168,4,FALSE)</f>
        <v>1</v>
      </c>
      <c r="G48">
        <v>6</v>
      </c>
      <c r="H48">
        <v>0</v>
      </c>
      <c r="I48">
        <v>0.5</v>
      </c>
      <c r="J48" s="115">
        <f>VLOOKUP(A48,'3.7'!$B$23:$E$168,4,FALSE)</f>
        <v>0</v>
      </c>
      <c r="K48">
        <v>0.1</v>
      </c>
      <c r="L48" s="115">
        <f>VLOOKUP(A48,'3.9'!$B$23:$E$168,4,FALSE)</f>
        <v>0</v>
      </c>
      <c r="M48">
        <f>VLOOKUP(A48,'3.10'!$B$23:$E$168,4,FALSE)</f>
        <v>0.6</v>
      </c>
      <c r="N48">
        <v>10</v>
      </c>
      <c r="O48" s="115">
        <f>VLOOKUP(A48,'3.12'!$B$23:$E$168,4,FALSE)</f>
        <v>0</v>
      </c>
      <c r="P48" s="52">
        <f t="shared" si="16"/>
        <v>0.14886240520043334</v>
      </c>
      <c r="Q48" s="52">
        <f t="shared" si="17"/>
        <v>0.2</v>
      </c>
      <c r="R48" s="52">
        <f t="shared" si="7"/>
        <v>0</v>
      </c>
      <c r="S48" s="52">
        <f t="shared" si="8"/>
        <v>1</v>
      </c>
      <c r="T48" s="52">
        <f t="shared" si="18"/>
        <v>0.13636363636363635</v>
      </c>
      <c r="U48" s="52">
        <f t="shared" si="9"/>
        <v>0</v>
      </c>
      <c r="V48" s="52">
        <f t="shared" si="19"/>
        <v>0.5</v>
      </c>
      <c r="W48" s="52">
        <f t="shared" si="10"/>
        <v>0</v>
      </c>
      <c r="X48" s="52">
        <f t="shared" si="20"/>
        <v>0.2</v>
      </c>
      <c r="Y48" s="52">
        <f t="shared" si="11"/>
        <v>0</v>
      </c>
      <c r="Z48" s="52">
        <f t="shared" si="21"/>
        <v>0.6</v>
      </c>
      <c r="AA48" s="52">
        <f t="shared" si="22"/>
        <v>0.1111111111111111</v>
      </c>
      <c r="AB48" s="52">
        <f t="shared" si="12"/>
        <v>0</v>
      </c>
      <c r="AC48">
        <f>(P48*weights!$C$2)+(Exposure!Q48*weights!$C$3)+(Exposure!T48*weights!$C$6)+(V48*weights!$C$7)+(X48*weights!$C$9)+(AA48*weights!$C$12)</f>
        <v>0.22361877168215197</v>
      </c>
      <c r="AD48" s="52">
        <f t="shared" si="13"/>
        <v>0.27455469284907302</v>
      </c>
      <c r="AE48" s="52">
        <f>(P48*weights!$D$2)+(S48*weights!$D$5)+(U48*weights!$D$6)+(Z48*weights!$D$11)</f>
        <v>0.42241701960011813</v>
      </c>
      <c r="AF48" s="52">
        <f t="shared" si="14"/>
        <v>0.56204112633266756</v>
      </c>
      <c r="AG48">
        <f>(P48*weights!$E$2)+(R48*weights!$E$4)+(W48*weights!$E$8)+(Y48*weights!$E$10)+(AB48*weights!$E$13)</f>
        <v>3.7215601300108335E-2</v>
      </c>
      <c r="AH48" s="52">
        <f t="shared" si="15"/>
        <v>3.4917684545937328E-2</v>
      </c>
    </row>
    <row r="49" spans="1:34">
      <c r="A49" t="s">
        <v>144</v>
      </c>
      <c r="B49" t="s">
        <v>2093</v>
      </c>
      <c r="C49">
        <f>C67</f>
        <v>33.200000000000003</v>
      </c>
      <c r="D49">
        <v>10</v>
      </c>
      <c r="E49" s="115">
        <f>VLOOKUP(A49,'3.3'!$B$23:$E$168,4,FALSE)</f>
        <v>0.6</v>
      </c>
      <c r="F49">
        <f>VLOOKUP(A49,'3.4'!$B$23:$E$168,4,FALSE)</f>
        <v>0.6</v>
      </c>
      <c r="G49">
        <f>G67</f>
        <v>7</v>
      </c>
      <c r="H49">
        <f>H67</f>
        <v>2</v>
      </c>
      <c r="I49">
        <v>0</v>
      </c>
      <c r="J49" s="115">
        <f>VLOOKUP(A49,'3.7'!$B$23:$E$168,4,FALSE)</f>
        <v>0</v>
      </c>
      <c r="K49">
        <v>0.1</v>
      </c>
      <c r="L49" s="115">
        <f>VLOOKUP(A49,'3.9'!$B$23:$E$168,4,FALSE)</f>
        <v>0.1</v>
      </c>
      <c r="M49">
        <f>VLOOKUP(A49,'3.10'!$B$23:$E$168,4,FALSE)</f>
        <v>0.6</v>
      </c>
      <c r="N49">
        <v>10</v>
      </c>
      <c r="O49" s="115">
        <f>VLOOKUP(A49,'3.12'!$B$23:$E$168,4,FALSE)</f>
        <v>0.33</v>
      </c>
      <c r="P49" s="52">
        <f t="shared" si="16"/>
        <v>1.1267605633802819E-2</v>
      </c>
      <c r="Q49" s="52">
        <f t="shared" si="17"/>
        <v>0.2</v>
      </c>
      <c r="R49" s="52">
        <f t="shared" si="7"/>
        <v>0.6</v>
      </c>
      <c r="S49" s="52">
        <f t="shared" si="8"/>
        <v>0.6</v>
      </c>
      <c r="T49" s="52">
        <f t="shared" si="18"/>
        <v>0.15909090909090909</v>
      </c>
      <c r="U49" s="52">
        <f t="shared" si="9"/>
        <v>0.13333333333333333</v>
      </c>
      <c r="V49" s="52">
        <f t="shared" si="19"/>
        <v>0</v>
      </c>
      <c r="W49" s="52">
        <f t="shared" si="10"/>
        <v>0</v>
      </c>
      <c r="X49" s="52">
        <f t="shared" si="20"/>
        <v>0.2</v>
      </c>
      <c r="Y49" s="52">
        <f t="shared" si="11"/>
        <v>0.11111111111111112</v>
      </c>
      <c r="Z49" s="52">
        <f t="shared" si="21"/>
        <v>0.6</v>
      </c>
      <c r="AA49" s="52">
        <f t="shared" si="22"/>
        <v>0.1111111111111111</v>
      </c>
      <c r="AB49" s="52">
        <f t="shared" si="12"/>
        <v>0.33</v>
      </c>
      <c r="AC49">
        <f>(P49*weights!$C$2)+(Exposure!Q49*weights!$C$3)+(Exposure!T49*weights!$C$6)+(V49*weights!$C$7)+(X49*weights!$C$9)+(AA49*weights!$C$12)</f>
        <v>0.10833111039977239</v>
      </c>
      <c r="AD49" s="52">
        <f t="shared" si="13"/>
        <v>0.10405022122789361</v>
      </c>
      <c r="AE49" s="52">
        <f>(P49*weights!$D$2)+(S49*weights!$D$5)+(U49*weights!$D$6)+(Z49*weights!$D$11)</f>
        <v>0.31216389244558251</v>
      </c>
      <c r="AF49" s="52">
        <f t="shared" si="14"/>
        <v>0.40459647247461245</v>
      </c>
      <c r="AG49">
        <f>(P49*weights!$E$2)+(R49*weights!$E$4)+(W49*weights!$E$8)+(Y49*weights!$E$10)+(AB49*weights!$E$13)</f>
        <v>0.22633541992696921</v>
      </c>
      <c r="AH49" s="52">
        <f t="shared" si="15"/>
        <v>0.26667232155150372</v>
      </c>
    </row>
    <row r="50" spans="1:34">
      <c r="A50" t="s">
        <v>145</v>
      </c>
      <c r="B50" t="s">
        <v>2094</v>
      </c>
      <c r="C50">
        <f>C67</f>
        <v>33.200000000000003</v>
      </c>
      <c r="D50">
        <v>10</v>
      </c>
      <c r="E50" s="115">
        <f>VLOOKUP(A50,'3.3'!$B$23:$E$168,4,FALSE)</f>
        <v>0.6</v>
      </c>
      <c r="F50">
        <f>VLOOKUP(A50,'3.4'!$B$23:$E$168,4,FALSE)</f>
        <v>1</v>
      </c>
      <c r="G50">
        <f>G67</f>
        <v>7</v>
      </c>
      <c r="H50">
        <f>H67</f>
        <v>2</v>
      </c>
      <c r="I50">
        <v>1</v>
      </c>
      <c r="J50" s="115">
        <f>VLOOKUP(A50,'3.7'!$B$23:$E$168,4,FALSE)</f>
        <v>0</v>
      </c>
      <c r="K50">
        <v>0.1</v>
      </c>
      <c r="L50" s="115">
        <f>VLOOKUP(A50,'3.9'!$B$23:$E$168,4,FALSE)</f>
        <v>0</v>
      </c>
      <c r="M50">
        <f>VLOOKUP(A50,'3.10'!$B$23:$E$168,4,FALSE)</f>
        <v>0.6</v>
      </c>
      <c r="N50">
        <v>10</v>
      </c>
      <c r="O50" s="115">
        <f>VLOOKUP(A50,'3.12'!$B$23:$E$168,4,FALSE)</f>
        <v>0</v>
      </c>
      <c r="P50" s="52">
        <f t="shared" si="16"/>
        <v>1.1267605633802819E-2</v>
      </c>
      <c r="Q50" s="52">
        <f t="shared" si="17"/>
        <v>0.2</v>
      </c>
      <c r="R50" s="52">
        <f t="shared" si="7"/>
        <v>0.6</v>
      </c>
      <c r="S50" s="52">
        <f t="shared" si="8"/>
        <v>1</v>
      </c>
      <c r="T50" s="52">
        <f t="shared" si="18"/>
        <v>0.15909090909090909</v>
      </c>
      <c r="U50" s="52">
        <f t="shared" si="9"/>
        <v>0.13333333333333333</v>
      </c>
      <c r="V50" s="52">
        <f t="shared" si="19"/>
        <v>1</v>
      </c>
      <c r="W50" s="52">
        <f t="shared" si="10"/>
        <v>0</v>
      </c>
      <c r="X50" s="52">
        <f t="shared" si="20"/>
        <v>0.2</v>
      </c>
      <c r="Y50" s="52">
        <f t="shared" si="11"/>
        <v>0</v>
      </c>
      <c r="Z50" s="52">
        <f t="shared" si="21"/>
        <v>0.6</v>
      </c>
      <c r="AA50" s="52">
        <f t="shared" si="22"/>
        <v>0.1111111111111111</v>
      </c>
      <c r="AB50" s="52">
        <f t="shared" si="12"/>
        <v>0</v>
      </c>
      <c r="AC50">
        <f>(P50*weights!$C$2)+(Exposure!Q50*weights!$C$3)+(Exposure!T50*weights!$C$6)+(V50*weights!$C$7)+(X50*weights!$C$9)+(AA50*weights!$C$12)</f>
        <v>0.29583111039977239</v>
      </c>
      <c r="AD50" s="52">
        <f t="shared" si="13"/>
        <v>0.38135299650639026</v>
      </c>
      <c r="AE50" s="52">
        <f>(P50*weights!$D$2)+(S50*weights!$D$5)+(U50*weights!$D$6)+(Z50*weights!$D$11)</f>
        <v>0.42125480153649164</v>
      </c>
      <c r="AF50" s="52">
        <f t="shared" si="14"/>
        <v>0.5603814453289826</v>
      </c>
      <c r="AG50">
        <f>(P50*weights!$E$2)+(R50*weights!$E$4)+(W50*weights!$E$8)+(Y50*weights!$E$10)+(AB50*weights!$E$13)</f>
        <v>0.15281690140845069</v>
      </c>
      <c r="AH50" s="52">
        <f t="shared" si="15"/>
        <v>0.17657992565055763</v>
      </c>
    </row>
    <row r="51" spans="1:34">
      <c r="A51" t="s">
        <v>160</v>
      </c>
      <c r="B51" t="s">
        <v>2095</v>
      </c>
      <c r="C51">
        <f>C48</f>
        <v>160.19999999999999</v>
      </c>
      <c r="D51">
        <v>10</v>
      </c>
      <c r="E51" s="115">
        <f>VLOOKUP(A51,'3.3'!$B$23:$E$168,4,FALSE)</f>
        <v>0</v>
      </c>
      <c r="F51">
        <f>VLOOKUP(A51,'3.4'!$B$23:$E$168,4,FALSE)</f>
        <v>1</v>
      </c>
      <c r="G51">
        <f>G48</f>
        <v>6</v>
      </c>
      <c r="H51">
        <f>H48</f>
        <v>0</v>
      </c>
      <c r="I51">
        <v>1</v>
      </c>
      <c r="J51" s="115">
        <f>VLOOKUP(A51,'3.7'!$B$23:$E$168,4,FALSE)</f>
        <v>0</v>
      </c>
      <c r="K51">
        <v>0.1</v>
      </c>
      <c r="L51" s="115">
        <f>VLOOKUP(A51,'3.9'!$B$23:$E$168,4,FALSE)</f>
        <v>0</v>
      </c>
      <c r="M51">
        <f>VLOOKUP(A51,'3.10'!$B$23:$E$168,4,FALSE)</f>
        <v>0.6</v>
      </c>
      <c r="N51">
        <v>10</v>
      </c>
      <c r="O51" s="115">
        <f>VLOOKUP(A51,'3.12'!$B$23:$E$168,4,FALSE)</f>
        <v>0</v>
      </c>
      <c r="P51" s="52">
        <f t="shared" si="16"/>
        <v>0.14886240520043334</v>
      </c>
      <c r="Q51" s="52">
        <f t="shared" si="17"/>
        <v>0.2</v>
      </c>
      <c r="R51" s="52">
        <f t="shared" si="7"/>
        <v>0</v>
      </c>
      <c r="S51" s="52">
        <f t="shared" si="8"/>
        <v>1</v>
      </c>
      <c r="T51" s="52">
        <f t="shared" si="18"/>
        <v>0.13636363636363635</v>
      </c>
      <c r="U51" s="52">
        <f t="shared" si="9"/>
        <v>0</v>
      </c>
      <c r="V51" s="52">
        <f t="shared" si="19"/>
        <v>1</v>
      </c>
      <c r="W51" s="52">
        <f t="shared" si="10"/>
        <v>0</v>
      </c>
      <c r="X51" s="52">
        <f t="shared" si="20"/>
        <v>0.2</v>
      </c>
      <c r="Y51" s="52">
        <f t="shared" si="11"/>
        <v>0</v>
      </c>
      <c r="Z51" s="52">
        <f t="shared" si="21"/>
        <v>0.6</v>
      </c>
      <c r="AA51" s="52">
        <f t="shared" si="22"/>
        <v>0.1111111111111111</v>
      </c>
      <c r="AB51" s="52">
        <f t="shared" si="12"/>
        <v>0</v>
      </c>
      <c r="AC51">
        <f>(P51*weights!$C$2)+(Exposure!Q51*weights!$C$3)+(Exposure!T51*weights!$C$6)+(V51*weights!$C$7)+(X51*weights!$C$9)+(AA51*weights!$C$12)</f>
        <v>0.317368771682152</v>
      </c>
      <c r="AD51" s="52">
        <f t="shared" si="13"/>
        <v>0.41320608048832136</v>
      </c>
      <c r="AE51" s="52">
        <f>(P51*weights!$D$2)+(S51*weights!$D$5)+(U51*weights!$D$6)+(Z51*weights!$D$11)</f>
        <v>0.42241701960011813</v>
      </c>
      <c r="AF51" s="52">
        <f t="shared" si="14"/>
        <v>0.56204112633266756</v>
      </c>
      <c r="AG51">
        <f>(P51*weights!$E$2)+(R51*weights!$E$4)+(W51*weights!$E$8)+(Y51*weights!$E$10)+(AB51*weights!$E$13)</f>
        <v>3.7215601300108335E-2</v>
      </c>
      <c r="AH51" s="52">
        <f t="shared" si="15"/>
        <v>3.4917684545937328E-2</v>
      </c>
    </row>
    <row r="52" spans="1:34">
      <c r="A52" t="s">
        <v>42</v>
      </c>
      <c r="B52" t="s">
        <v>2096</v>
      </c>
      <c r="C52">
        <v>120.4</v>
      </c>
      <c r="D52">
        <v>0</v>
      </c>
      <c r="E52" s="115">
        <f>VLOOKUP(A52,'3.3'!$B$23:$E$168,4,FALSE)</f>
        <v>0</v>
      </c>
      <c r="F52">
        <f>VLOOKUP(A52,'3.4'!$B$23:$E$168,4,FALSE)</f>
        <v>0</v>
      </c>
      <c r="G52">
        <v>1</v>
      </c>
      <c r="H52">
        <v>0</v>
      </c>
      <c r="I52">
        <v>0</v>
      </c>
      <c r="J52" s="115">
        <f>VLOOKUP(A52,'3.7'!$B$23:$E$168,4,FALSE)</f>
        <v>0</v>
      </c>
      <c r="K52">
        <v>0</v>
      </c>
      <c r="L52" s="115">
        <f>VLOOKUP(A52,'3.9'!$B$23:$E$168,4,FALSE)</f>
        <v>0</v>
      </c>
      <c r="M52">
        <f>VLOOKUP(A52,'3.10'!$B$23:$E$168,4,FALSE)</f>
        <v>0</v>
      </c>
      <c r="N52">
        <v>10</v>
      </c>
      <c r="O52" s="115">
        <f>VLOOKUP(A52,'3.12'!$B$23:$E$168,4,FALSE)</f>
        <v>0</v>
      </c>
      <c r="P52" s="52">
        <f t="shared" si="16"/>
        <v>0.1057421451787649</v>
      </c>
      <c r="Q52" s="52">
        <f t="shared" si="17"/>
        <v>0</v>
      </c>
      <c r="R52" s="52">
        <f t="shared" si="7"/>
        <v>0</v>
      </c>
      <c r="S52" s="52">
        <f t="shared" si="8"/>
        <v>0</v>
      </c>
      <c r="T52" s="52">
        <f t="shared" si="18"/>
        <v>2.2727272727272728E-2</v>
      </c>
      <c r="U52" s="52">
        <f t="shared" si="9"/>
        <v>0</v>
      </c>
      <c r="V52" s="52">
        <f t="shared" si="19"/>
        <v>0</v>
      </c>
      <c r="W52" s="52">
        <f t="shared" si="10"/>
        <v>0</v>
      </c>
      <c r="X52" s="52">
        <f t="shared" si="20"/>
        <v>0</v>
      </c>
      <c r="Y52" s="52">
        <f t="shared" si="11"/>
        <v>0</v>
      </c>
      <c r="Z52" s="52">
        <f t="shared" si="21"/>
        <v>0</v>
      </c>
      <c r="AA52" s="52">
        <f t="shared" si="22"/>
        <v>0.1111111111111111</v>
      </c>
      <c r="AB52" s="52">
        <f t="shared" si="12"/>
        <v>0</v>
      </c>
      <c r="AC52">
        <f>(P52*weights!$C$2)+(Exposure!Q52*weights!$C$3)+(Exposure!T52*weights!$C$6)+(V52*weights!$C$7)+(X52*weights!$C$9)+(AA52*weights!$C$12)</f>
        <v>3.797690474627094E-2</v>
      </c>
      <c r="AD52" s="52">
        <f t="shared" si="13"/>
        <v>0</v>
      </c>
      <c r="AE52" s="52">
        <f>(P52*weights!$D$2)+(S52*weights!$D$5)+(U52*weights!$D$6)+(Z52*weights!$D$11)</f>
        <v>2.8838766866935879E-2</v>
      </c>
      <c r="AF52" s="52">
        <f t="shared" si="14"/>
        <v>0</v>
      </c>
      <c r="AG52">
        <f>(P52*weights!$E$2)+(R52*weights!$E$4)+(W52*weights!$E$8)+(Y52*weights!$E$10)+(AB52*weights!$E$13)</f>
        <v>2.6435536294691225E-2</v>
      </c>
      <c r="AH52" s="52">
        <f t="shared" si="15"/>
        <v>2.1707381837493364E-2</v>
      </c>
    </row>
    <row r="53" spans="1:34">
      <c r="A53" t="s">
        <v>95</v>
      </c>
      <c r="B53" t="s">
        <v>2097</v>
      </c>
      <c r="C53">
        <v>303.60000000000002</v>
      </c>
      <c r="D53">
        <v>10</v>
      </c>
      <c r="E53" s="115">
        <f>VLOOKUP(A53,'3.3'!$B$23:$E$168,4,FALSE)</f>
        <v>0.3</v>
      </c>
      <c r="F53">
        <f>VLOOKUP(A53,'3.4'!$B$23:$E$168,4,FALSE)</f>
        <v>1</v>
      </c>
      <c r="G53">
        <v>1</v>
      </c>
      <c r="H53">
        <v>0</v>
      </c>
      <c r="I53">
        <v>0</v>
      </c>
      <c r="J53" s="115">
        <f>VLOOKUP(A53,'3.7'!$B$23:$E$168,4,FALSE)</f>
        <v>0</v>
      </c>
      <c r="K53">
        <v>0.1</v>
      </c>
      <c r="L53" s="115">
        <f>VLOOKUP(A53,'3.9'!$B$23:$E$168,4,FALSE)</f>
        <v>0</v>
      </c>
      <c r="M53">
        <f>VLOOKUP(A53,'3.10'!$B$23:$E$168,4,FALSE)</f>
        <v>0.6</v>
      </c>
      <c r="N53">
        <v>50</v>
      </c>
      <c r="O53" s="115">
        <f>VLOOKUP(A53,'3.12'!$B$23:$E$168,4,FALSE)</f>
        <v>0</v>
      </c>
      <c r="P53" s="52">
        <f t="shared" si="16"/>
        <v>0.3042253521126761</v>
      </c>
      <c r="Q53" s="52">
        <f t="shared" si="17"/>
        <v>0.2</v>
      </c>
      <c r="R53" s="52">
        <f t="shared" si="7"/>
        <v>0.3</v>
      </c>
      <c r="S53" s="52">
        <f t="shared" si="8"/>
        <v>1</v>
      </c>
      <c r="T53" s="52">
        <f t="shared" si="18"/>
        <v>2.2727272727272728E-2</v>
      </c>
      <c r="U53" s="52">
        <f t="shared" si="9"/>
        <v>0</v>
      </c>
      <c r="V53" s="52">
        <f t="shared" si="19"/>
        <v>0</v>
      </c>
      <c r="W53" s="52">
        <f t="shared" si="10"/>
        <v>0</v>
      </c>
      <c r="X53" s="52">
        <f t="shared" si="20"/>
        <v>0.2</v>
      </c>
      <c r="Y53" s="52">
        <f t="shared" si="11"/>
        <v>0</v>
      </c>
      <c r="Z53" s="52">
        <f t="shared" si="21"/>
        <v>0.6</v>
      </c>
      <c r="AA53" s="52">
        <f t="shared" si="22"/>
        <v>0.55555555555555558</v>
      </c>
      <c r="AB53" s="52">
        <f t="shared" si="12"/>
        <v>0</v>
      </c>
      <c r="AC53">
        <f>(P53*weights!$C$2)+(Exposure!Q53*weights!$C$3)+(Exposure!T53*weights!$C$6)+(V53*weights!$C$7)+(X53*weights!$C$9)+(AA53*weights!$C$12)</f>
        <v>0.19324806160193486</v>
      </c>
      <c r="AD53" s="52">
        <f t="shared" si="13"/>
        <v>0.229637987822818</v>
      </c>
      <c r="AE53" s="52">
        <f>(P53*weights!$D$2)+(S53*weights!$D$5)+(U53*weights!$D$6)+(Z53*weights!$D$11)</f>
        <v>0.46478873239436619</v>
      </c>
      <c r="AF53" s="52">
        <f t="shared" si="14"/>
        <v>0.62254915750091433</v>
      </c>
      <c r="AG53">
        <f>(P53*weights!$E$2)+(R53*weights!$E$4)+(W53*weights!$E$8)+(Y53*weights!$E$10)+(AB53*weights!$E$13)</f>
        <v>0.15105633802816903</v>
      </c>
      <c r="AH53" s="52">
        <f t="shared" si="15"/>
        <v>0.17442246415294746</v>
      </c>
    </row>
    <row r="54" spans="1:34">
      <c r="A54" t="s">
        <v>131</v>
      </c>
      <c r="B54" t="s">
        <v>2098</v>
      </c>
      <c r="C54">
        <v>225.7</v>
      </c>
      <c r="D54">
        <v>10</v>
      </c>
      <c r="E54" s="115">
        <f>VLOOKUP(A54,'3.3'!$B$23:$E$168,4,FALSE)</f>
        <v>0.6</v>
      </c>
      <c r="F54">
        <f>VLOOKUP(A54,'3.4'!$B$23:$E$168,4,FALSE)</f>
        <v>0.2</v>
      </c>
      <c r="G54">
        <v>3</v>
      </c>
      <c r="H54">
        <f>VLOOKUP(A54,'3.5'!$M$68:$N$128,2,FALSE)</f>
        <v>2</v>
      </c>
      <c r="I54">
        <v>1</v>
      </c>
      <c r="J54" s="115">
        <f>VLOOKUP(A54,'3.7'!$B$23:$E$168,4,FALSE)</f>
        <v>0</v>
      </c>
      <c r="K54">
        <v>0.1</v>
      </c>
      <c r="L54" s="115">
        <f>VLOOKUP(A54,'3.9'!$B$23:$E$168,4,FALSE)</f>
        <v>0</v>
      </c>
      <c r="M54">
        <f>VLOOKUP(A54,'3.10'!$B$23:$E$168,4,FALSE)</f>
        <v>0.2</v>
      </c>
      <c r="N54">
        <v>70</v>
      </c>
      <c r="O54" s="115">
        <f>VLOOKUP(A54,'3.12'!$B$23:$E$168,4,FALSE)</f>
        <v>0</v>
      </c>
      <c r="P54" s="52">
        <f t="shared" si="16"/>
        <v>0.21982665222101838</v>
      </c>
      <c r="Q54" s="52">
        <f t="shared" si="17"/>
        <v>0.2</v>
      </c>
      <c r="R54" s="52">
        <f t="shared" si="7"/>
        <v>0.6</v>
      </c>
      <c r="S54" s="52">
        <f t="shared" si="8"/>
        <v>0.2</v>
      </c>
      <c r="T54" s="52">
        <f t="shared" si="18"/>
        <v>6.8181818181818177E-2</v>
      </c>
      <c r="U54" s="52">
        <f t="shared" si="9"/>
        <v>0.13333333333333333</v>
      </c>
      <c r="V54" s="52">
        <f t="shared" si="19"/>
        <v>1</v>
      </c>
      <c r="W54" s="52">
        <f t="shared" si="10"/>
        <v>0</v>
      </c>
      <c r="X54" s="52">
        <f t="shared" si="20"/>
        <v>0.2</v>
      </c>
      <c r="Y54" s="52">
        <f t="shared" si="11"/>
        <v>0</v>
      </c>
      <c r="Z54" s="52">
        <f t="shared" si="21"/>
        <v>0.2</v>
      </c>
      <c r="AA54" s="52">
        <f t="shared" si="22"/>
        <v>0.77777777777777779</v>
      </c>
      <c r="AB54" s="52">
        <f t="shared" si="12"/>
        <v>0</v>
      </c>
      <c r="AC54">
        <f>(P54*weights!$C$2)+(Exposure!Q54*weights!$C$3)+(Exposure!T54*weights!$C$6)+(V54*weights!$C$7)+(X54*weights!$C$9)+(AA54*weights!$C$12)</f>
        <v>0.40122381042275412</v>
      </c>
      <c r="AD54" s="52">
        <f t="shared" si="13"/>
        <v>0.53722333362888042</v>
      </c>
      <c r="AE54" s="52">
        <f>(P54*weights!$D$2)+(S54*weights!$D$5)+(U54*weights!$D$6)+(Z54*weights!$D$11)</f>
        <v>0.18722545060573231</v>
      </c>
      <c r="AF54" s="52">
        <f t="shared" si="14"/>
        <v>0.22618076457846922</v>
      </c>
      <c r="AG54">
        <f>(P54*weights!$E$2)+(R54*weights!$E$4)+(W54*weights!$E$8)+(Y54*weights!$E$10)+(AB54*weights!$E$13)</f>
        <v>0.20495666305525459</v>
      </c>
      <c r="AH54" s="52">
        <f t="shared" si="15"/>
        <v>0.24047397769516729</v>
      </c>
    </row>
    <row r="55" spans="1:34">
      <c r="A55" t="s">
        <v>43</v>
      </c>
      <c r="B55" t="s">
        <v>2099</v>
      </c>
      <c r="C55">
        <v>8016.4</v>
      </c>
      <c r="D55">
        <v>10</v>
      </c>
      <c r="E55" s="115">
        <f>VLOOKUP(A55,'3.3'!$B$23:$E$168,4,FALSE)</f>
        <v>0</v>
      </c>
      <c r="F55">
        <f>VLOOKUP(A55,'3.4'!$B$23:$E$168,4,FALSE)</f>
        <v>0.2</v>
      </c>
      <c r="G55">
        <v>44</v>
      </c>
      <c r="H55">
        <v>0</v>
      </c>
      <c r="I55">
        <v>1</v>
      </c>
      <c r="J55" s="115">
        <f>VLOOKUP(A55,'3.7'!$B$23:$E$168,4,FALSE)</f>
        <v>0</v>
      </c>
      <c r="K55">
        <v>0.1</v>
      </c>
      <c r="L55" s="115">
        <f>VLOOKUP(A55,'3.9'!$B$23:$E$168,4,FALSE)</f>
        <v>0</v>
      </c>
      <c r="M55">
        <f>VLOOKUP(A55,'3.10'!$B$23:$E$168,4,FALSE)</f>
        <v>0.6</v>
      </c>
      <c r="N55">
        <v>10</v>
      </c>
      <c r="O55" s="115">
        <f>VLOOKUP(A55,'3.12'!$B$23:$E$168,4,FALSE)</f>
        <v>0</v>
      </c>
      <c r="P55" s="52">
        <v>1</v>
      </c>
      <c r="Q55" s="52">
        <f t="shared" si="17"/>
        <v>0.2</v>
      </c>
      <c r="R55" s="52">
        <f t="shared" si="7"/>
        <v>0</v>
      </c>
      <c r="S55" s="52">
        <f t="shared" si="8"/>
        <v>0.2</v>
      </c>
      <c r="T55" s="52">
        <f t="shared" si="18"/>
        <v>1</v>
      </c>
      <c r="U55" s="52">
        <f t="shared" si="9"/>
        <v>0</v>
      </c>
      <c r="V55" s="52">
        <f t="shared" si="19"/>
        <v>1</v>
      </c>
      <c r="W55" s="52">
        <f t="shared" si="10"/>
        <v>0</v>
      </c>
      <c r="X55" s="52">
        <f t="shared" si="20"/>
        <v>0.2</v>
      </c>
      <c r="Y55" s="52">
        <f t="shared" si="11"/>
        <v>0</v>
      </c>
      <c r="Z55" s="52">
        <f t="shared" si="21"/>
        <v>0.6</v>
      </c>
      <c r="AA55" s="52">
        <f t="shared" si="22"/>
        <v>0.1111111111111111</v>
      </c>
      <c r="AB55" s="52">
        <f t="shared" si="12"/>
        <v>0</v>
      </c>
      <c r="AC55">
        <f>(P55*weights!$C$2)+(Exposure!Q55*weights!$C$3)+(Exposure!T55*weights!$C$6)+(V55*weights!$C$7)+(X55*weights!$C$9)+(AA55*weights!$C$12)</f>
        <v>0.63888888888888884</v>
      </c>
      <c r="AD55" s="52">
        <f t="shared" si="13"/>
        <v>0.88871765813789816</v>
      </c>
      <c r="AE55" s="52">
        <f>(P55*weights!$D$2)+(S55*weights!$D$5)+(U55*weights!$D$6)+(Z55*weights!$D$11)</f>
        <v>0.43636363636363634</v>
      </c>
      <c r="AF55" s="52">
        <f t="shared" si="14"/>
        <v>0.58195729837688825</v>
      </c>
      <c r="AG55">
        <f>(P55*weights!$E$2)+(R55*weights!$E$4)+(W55*weights!$E$8)+(Y55*weights!$E$10)+(AB55*weights!$E$13)</f>
        <v>0.25</v>
      </c>
      <c r="AH55" s="52">
        <f t="shared" si="15"/>
        <v>0.29567180031864049</v>
      </c>
    </row>
    <row r="56" spans="1:34">
      <c r="A56" t="s">
        <v>44</v>
      </c>
      <c r="B56" t="s">
        <v>2100</v>
      </c>
      <c r="C56">
        <v>321.2</v>
      </c>
      <c r="D56">
        <v>10</v>
      </c>
      <c r="E56" s="115">
        <f>VLOOKUP(A56,'3.3'!$B$23:$E$168,4,FALSE)</f>
        <v>0.3</v>
      </c>
      <c r="F56">
        <f>VLOOKUP(A56,'3.4'!$B$23:$E$168,4,FALSE)</f>
        <v>0.2</v>
      </c>
      <c r="G56">
        <v>6</v>
      </c>
      <c r="H56">
        <v>0</v>
      </c>
      <c r="I56">
        <v>1</v>
      </c>
      <c r="J56" s="115">
        <f>VLOOKUP(A56,'3.7'!$B$23:$E$168,4,FALSE)</f>
        <v>0</v>
      </c>
      <c r="K56">
        <v>0.1</v>
      </c>
      <c r="L56" s="115">
        <f>VLOOKUP(A56,'3.9'!$B$23:$E$168,4,FALSE)</f>
        <v>0</v>
      </c>
      <c r="M56">
        <f>VLOOKUP(A56,'3.10'!$B$23:$E$168,4,FALSE)</f>
        <v>0.2</v>
      </c>
      <c r="N56">
        <v>30</v>
      </c>
      <c r="O56" s="115">
        <f>VLOOKUP(A56,'3.12'!$B$23:$E$168,4,FALSE)</f>
        <v>0</v>
      </c>
      <c r="P56" s="52">
        <f t="shared" ref="P56:P87" si="23">(C56-MIN($C$2:$C$147))/(945.8-MIN($C$2:$C$147))</f>
        <v>0.32329360780065003</v>
      </c>
      <c r="Q56" s="52">
        <f t="shared" si="17"/>
        <v>0.2</v>
      </c>
      <c r="R56" s="52">
        <f t="shared" si="7"/>
        <v>0.3</v>
      </c>
      <c r="S56" s="52">
        <f t="shared" si="8"/>
        <v>0.2</v>
      </c>
      <c r="T56" s="52">
        <f t="shared" si="18"/>
        <v>0.13636363636363635</v>
      </c>
      <c r="U56" s="52">
        <f t="shared" si="9"/>
        <v>0</v>
      </c>
      <c r="V56" s="52">
        <f t="shared" si="19"/>
        <v>1</v>
      </c>
      <c r="W56" s="52">
        <f t="shared" si="10"/>
        <v>0</v>
      </c>
      <c r="X56" s="52">
        <f t="shared" si="20"/>
        <v>0.2</v>
      </c>
      <c r="Y56" s="52">
        <f t="shared" si="11"/>
        <v>0</v>
      </c>
      <c r="Z56" s="52">
        <f t="shared" si="21"/>
        <v>0.2</v>
      </c>
      <c r="AA56" s="52">
        <f t="shared" si="22"/>
        <v>0.33333333333333331</v>
      </c>
      <c r="AB56" s="52">
        <f t="shared" si="12"/>
        <v>0</v>
      </c>
      <c r="AC56">
        <f>(P56*weights!$C$2)+(Exposure!Q56*weights!$C$3)+(Exposure!T56*weights!$C$6)+(V56*weights!$C$7)+(X56*weights!$C$9)+(AA56*weights!$C$12)</f>
        <v>0.37785239994747039</v>
      </c>
      <c r="AD56" s="52">
        <f t="shared" si="13"/>
        <v>0.50265822969837848</v>
      </c>
      <c r="AE56" s="52">
        <f>(P56*weights!$D$2)+(S56*weights!$D$5)+(U56*weights!$D$6)+(Z56*weights!$D$11)</f>
        <v>0.17908007485472274</v>
      </c>
      <c r="AF56" s="52">
        <f t="shared" si="14"/>
        <v>0.21454893245942225</v>
      </c>
      <c r="AG56">
        <f>(P56*weights!$E$2)+(R56*weights!$E$4)+(W56*weights!$E$8)+(Y56*weights!$E$10)+(AB56*weights!$E$13)</f>
        <v>0.1558234019501625</v>
      </c>
      <c r="AH56" s="52">
        <f t="shared" si="15"/>
        <v>0.18026420605416887</v>
      </c>
    </row>
    <row r="57" spans="1:34">
      <c r="A57" t="s">
        <v>77</v>
      </c>
      <c r="B57" t="s">
        <v>2101</v>
      </c>
      <c r="C57">
        <v>177.1</v>
      </c>
      <c r="D57">
        <v>10</v>
      </c>
      <c r="E57" s="115">
        <f>VLOOKUP(A57,'3.3'!$B$23:$E$168,4,FALSE)</f>
        <v>0.6</v>
      </c>
      <c r="F57">
        <f>VLOOKUP(A57,'3.4'!$B$23:$E$168,4,FALSE)</f>
        <v>0.4</v>
      </c>
      <c r="G57">
        <v>7</v>
      </c>
      <c r="H57">
        <v>0</v>
      </c>
      <c r="I57">
        <v>1</v>
      </c>
      <c r="J57" s="115">
        <f>VLOOKUP(A57,'3.7'!$B$23:$E$168,4,FALSE)</f>
        <v>0</v>
      </c>
      <c r="K57">
        <v>0.1</v>
      </c>
      <c r="L57" s="115">
        <f>VLOOKUP(A57,'3.9'!$B$23:$E$168,4,FALSE)</f>
        <v>0</v>
      </c>
      <c r="M57">
        <f>VLOOKUP(A57,'3.10'!$B$23:$E$168,4,FALSE)</f>
        <v>0.2</v>
      </c>
      <c r="N57">
        <v>10</v>
      </c>
      <c r="O57" s="115">
        <f>VLOOKUP(A57,'3.12'!$B$23:$E$168,4,FALSE)</f>
        <v>0</v>
      </c>
      <c r="P57" s="52">
        <f t="shared" si="23"/>
        <v>0.16717226435536292</v>
      </c>
      <c r="Q57" s="52">
        <f t="shared" si="17"/>
        <v>0.2</v>
      </c>
      <c r="R57" s="52">
        <f t="shared" si="7"/>
        <v>0.6</v>
      </c>
      <c r="S57" s="52">
        <f t="shared" si="8"/>
        <v>0.4</v>
      </c>
      <c r="T57" s="52">
        <f t="shared" si="18"/>
        <v>0.15909090909090909</v>
      </c>
      <c r="U57" s="52">
        <f t="shared" si="9"/>
        <v>0</v>
      </c>
      <c r="V57" s="52">
        <f t="shared" si="19"/>
        <v>1</v>
      </c>
      <c r="W57" s="52">
        <f t="shared" si="10"/>
        <v>0</v>
      </c>
      <c r="X57" s="52">
        <f t="shared" si="20"/>
        <v>0.2</v>
      </c>
      <c r="Y57" s="52">
        <f t="shared" si="11"/>
        <v>0</v>
      </c>
      <c r="Z57" s="52">
        <f t="shared" si="21"/>
        <v>0.2</v>
      </c>
      <c r="AA57" s="52">
        <f t="shared" si="22"/>
        <v>0.1111111111111111</v>
      </c>
      <c r="AB57" s="52">
        <f t="shared" si="12"/>
        <v>0</v>
      </c>
      <c r="AC57">
        <f>(P57*weights!$C$2)+(Exposure!Q57*weights!$C$3)+(Exposure!T57*weights!$C$6)+(V57*weights!$C$7)+(X57*weights!$C$9)+(AA57*weights!$C$12)</f>
        <v>0.32506323391006492</v>
      </c>
      <c r="AD57" s="52">
        <f t="shared" si="13"/>
        <v>0.42458579104872568</v>
      </c>
      <c r="AE57" s="52">
        <f>(P57*weights!$D$2)+(S57*weights!$D$5)+(U57*weights!$D$6)+(Z57*weights!$D$11)</f>
        <v>0.19104698118782626</v>
      </c>
      <c r="AF57" s="52">
        <f t="shared" si="14"/>
        <v>0.23163802076007767</v>
      </c>
      <c r="AG57">
        <f>(P57*weights!$E$2)+(R57*weights!$E$4)+(W57*weights!$E$8)+(Y57*weights!$E$10)+(AB57*weights!$E$13)</f>
        <v>0.19179306608884072</v>
      </c>
      <c r="AH57" s="52">
        <f t="shared" si="15"/>
        <v>0.22434280403611259</v>
      </c>
    </row>
    <row r="58" spans="1:34">
      <c r="A58" t="s">
        <v>86</v>
      </c>
      <c r="B58" t="s">
        <v>2102</v>
      </c>
      <c r="C58">
        <v>198.4</v>
      </c>
      <c r="D58">
        <v>10</v>
      </c>
      <c r="E58" s="115">
        <f>VLOOKUP(A58,'3.3'!$B$23:$E$168,4,FALSE)</f>
        <v>1</v>
      </c>
      <c r="F58">
        <f>VLOOKUP(A58,'3.4'!$B$23:$E$168,4,FALSE)</f>
        <v>0.6</v>
      </c>
      <c r="G58">
        <v>9</v>
      </c>
      <c r="H58">
        <v>0</v>
      </c>
      <c r="I58">
        <v>0.5</v>
      </c>
      <c r="J58" s="115">
        <f>VLOOKUP(A58,'3.7'!$B$23:$E$168,4,FALSE)</f>
        <v>1</v>
      </c>
      <c r="K58">
        <v>0.1</v>
      </c>
      <c r="L58" s="115">
        <f>VLOOKUP(A58,'3.9'!$B$23:$E$168,4,FALSE)</f>
        <v>0.1</v>
      </c>
      <c r="M58">
        <f>VLOOKUP(A58,'3.10'!$B$23:$E$168,4,FALSE)</f>
        <v>0.6</v>
      </c>
      <c r="N58">
        <v>10</v>
      </c>
      <c r="O58" s="115">
        <f>VLOOKUP(A58,'3.12'!$B$23:$E$168,4,FALSE)</f>
        <v>0.33</v>
      </c>
      <c r="P58" s="52">
        <f t="shared" si="23"/>
        <v>0.19024918743228603</v>
      </c>
      <c r="Q58" s="52">
        <f t="shared" si="17"/>
        <v>0.2</v>
      </c>
      <c r="R58" s="52">
        <f t="shared" si="7"/>
        <v>1</v>
      </c>
      <c r="S58" s="52">
        <f t="shared" si="8"/>
        <v>0.6</v>
      </c>
      <c r="T58" s="52">
        <f t="shared" si="18"/>
        <v>0.20454545454545456</v>
      </c>
      <c r="U58" s="52">
        <f t="shared" si="9"/>
        <v>0</v>
      </c>
      <c r="V58" s="52">
        <f t="shared" si="19"/>
        <v>0.5</v>
      </c>
      <c r="W58" s="52">
        <f t="shared" si="10"/>
        <v>1</v>
      </c>
      <c r="X58" s="52">
        <f t="shared" si="20"/>
        <v>0.2</v>
      </c>
      <c r="Y58" s="52">
        <f t="shared" si="11"/>
        <v>0.11111111111111112</v>
      </c>
      <c r="Z58" s="52">
        <f t="shared" si="21"/>
        <v>0.6</v>
      </c>
      <c r="AA58" s="52">
        <f t="shared" si="22"/>
        <v>0.1111111111111111</v>
      </c>
      <c r="AB58" s="52">
        <f t="shared" si="12"/>
        <v>0.33</v>
      </c>
      <c r="AC58">
        <f>(P58*weights!$C$2)+(Exposure!Q58*weights!$C$3)+(Exposure!T58*weights!$C$6)+(V58*weights!$C$7)+(X58*weights!$C$9)+(AA58*weights!$C$12)</f>
        <v>0.24416288425971525</v>
      </c>
      <c r="AD58" s="52">
        <f t="shared" si="13"/>
        <v>0.30493836982716455</v>
      </c>
      <c r="AE58" s="52">
        <f>(P58*weights!$D$2)+(S58*weights!$D$5)+(U58*weights!$D$6)+(Z58*weights!$D$11)</f>
        <v>0.32461341475425981</v>
      </c>
      <c r="AF58" s="52">
        <f t="shared" si="14"/>
        <v>0.42237475034459482</v>
      </c>
      <c r="AG58">
        <f>(P58*weights!$E$2)+(R58*weights!$E$4)+(W58*weights!$E$8)+(Y58*weights!$E$10)+(AB58*weights!$E$13)</f>
        <v>0.53774748204325673</v>
      </c>
      <c r="AH58" s="52">
        <f t="shared" si="15"/>
        <v>0.64828853681084175</v>
      </c>
    </row>
    <row r="59" spans="1:34">
      <c r="A59" t="s">
        <v>45</v>
      </c>
      <c r="B59" t="s">
        <v>2103</v>
      </c>
      <c r="C59">
        <v>298.8</v>
      </c>
      <c r="D59">
        <v>0</v>
      </c>
      <c r="E59" s="115">
        <f>VLOOKUP(A59,'3.3'!$B$23:$E$168,4,FALSE)</f>
        <v>1</v>
      </c>
      <c r="F59">
        <f>VLOOKUP(A59,'3.4'!$B$23:$E$168,4,FALSE)</f>
        <v>1</v>
      </c>
      <c r="G59">
        <v>14</v>
      </c>
      <c r="H59">
        <v>0</v>
      </c>
      <c r="I59">
        <v>0</v>
      </c>
      <c r="J59" s="115">
        <f>VLOOKUP(A59,'3.7'!$B$23:$E$168,4,FALSE)</f>
        <v>1</v>
      </c>
      <c r="K59">
        <v>0</v>
      </c>
      <c r="L59" s="115">
        <f>VLOOKUP(A59,'3.9'!$B$23:$E$168,4,FALSE)</f>
        <v>0.9</v>
      </c>
      <c r="M59">
        <f>VLOOKUP(A59,'3.10'!$B$23:$E$168,4,FALSE)</f>
        <v>0.2</v>
      </c>
      <c r="N59">
        <v>0</v>
      </c>
      <c r="O59" s="115">
        <f>VLOOKUP(A59,'3.12'!$B$23:$E$168,4,FALSE)</f>
        <v>1</v>
      </c>
      <c r="P59" s="52">
        <f t="shared" si="23"/>
        <v>0.29902491874322862</v>
      </c>
      <c r="Q59" s="52">
        <f t="shared" si="17"/>
        <v>0</v>
      </c>
      <c r="R59" s="52">
        <f t="shared" si="7"/>
        <v>1</v>
      </c>
      <c r="S59" s="52">
        <f t="shared" si="8"/>
        <v>1</v>
      </c>
      <c r="T59" s="52">
        <f t="shared" si="18"/>
        <v>0.31818181818181818</v>
      </c>
      <c r="U59" s="52">
        <f t="shared" si="9"/>
        <v>0</v>
      </c>
      <c r="V59" s="52">
        <f t="shared" si="19"/>
        <v>0</v>
      </c>
      <c r="W59" s="52">
        <f t="shared" si="10"/>
        <v>1</v>
      </c>
      <c r="X59" s="52">
        <f t="shared" si="20"/>
        <v>0</v>
      </c>
      <c r="Y59" s="52">
        <f t="shared" si="11"/>
        <v>1</v>
      </c>
      <c r="Z59" s="52">
        <f t="shared" si="21"/>
        <v>0.2</v>
      </c>
      <c r="AA59" s="52">
        <f t="shared" si="22"/>
        <v>0</v>
      </c>
      <c r="AB59" s="52">
        <f t="shared" si="12"/>
        <v>1</v>
      </c>
      <c r="AC59">
        <f>(P59*weights!$C$2)+(Exposure!Q59*weights!$C$3)+(Exposure!T59*weights!$C$6)+(V59*weights!$C$7)+(X59*weights!$C$9)+(AA59*weights!$C$12)</f>
        <v>0.11572626317344628</v>
      </c>
      <c r="AD59" s="52">
        <f t="shared" si="13"/>
        <v>0.11498726862921756</v>
      </c>
      <c r="AE59" s="52">
        <f>(P59*weights!$D$2)+(S59*weights!$D$5)+(U59*weights!$D$6)+(Z59*weights!$D$11)</f>
        <v>0.39064315965724417</v>
      </c>
      <c r="AF59" s="52">
        <f t="shared" si="14"/>
        <v>0.5166671355031085</v>
      </c>
      <c r="AG59">
        <f>(P59*weights!$E$2)+(R59*weights!$E$4)+(W59*weights!$E$8)+(Y59*weights!$E$10)+(AB59*weights!$E$13)</f>
        <v>0.82475622968580709</v>
      </c>
      <c r="AH59" s="52">
        <f t="shared" si="15"/>
        <v>1</v>
      </c>
    </row>
    <row r="60" spans="1:34">
      <c r="A60" t="s">
        <v>155</v>
      </c>
      <c r="B60" t="s">
        <v>2104</v>
      </c>
      <c r="C60">
        <f>C8</f>
        <v>105.09231962761831</v>
      </c>
      <c r="D60">
        <v>10</v>
      </c>
      <c r="E60" s="115">
        <f>VLOOKUP(A60,'3.3'!$B$23:$E$168,4,FALSE)</f>
        <v>0</v>
      </c>
      <c r="F60">
        <f>VLOOKUP(A60,'3.4'!$B$23:$E$168,4,FALSE)</f>
        <v>1</v>
      </c>
      <c r="G60">
        <f>G8</f>
        <v>22</v>
      </c>
      <c r="H60">
        <f>H8</f>
        <v>3</v>
      </c>
      <c r="I60">
        <v>1</v>
      </c>
      <c r="J60" s="115">
        <f>VLOOKUP(A60,'3.7'!$B$23:$E$168,4,FALSE)</f>
        <v>0</v>
      </c>
      <c r="K60">
        <v>0.1</v>
      </c>
      <c r="L60" s="115">
        <f>VLOOKUP(A60,'3.9'!$B$23:$E$168,4,FALSE)</f>
        <v>0</v>
      </c>
      <c r="M60">
        <f>VLOOKUP(A60,'3.10'!$B$23:$E$168,4,FALSE)</f>
        <v>0.6</v>
      </c>
      <c r="N60">
        <v>10</v>
      </c>
      <c r="O60" s="115">
        <f>VLOOKUP(A60,'3.12'!$B$23:$E$168,4,FALSE)</f>
        <v>0</v>
      </c>
      <c r="P60" s="52">
        <f t="shared" si="23"/>
        <v>8.9157442716812904E-2</v>
      </c>
      <c r="Q60" s="52">
        <f t="shared" si="17"/>
        <v>0.2</v>
      </c>
      <c r="R60" s="52">
        <f t="shared" si="7"/>
        <v>0</v>
      </c>
      <c r="S60" s="52">
        <f t="shared" si="8"/>
        <v>1</v>
      </c>
      <c r="T60" s="52">
        <f t="shared" si="18"/>
        <v>0.5</v>
      </c>
      <c r="U60" s="52">
        <f t="shared" si="9"/>
        <v>0.2</v>
      </c>
      <c r="V60" s="52">
        <f t="shared" si="19"/>
        <v>1</v>
      </c>
      <c r="W60" s="52">
        <f t="shared" si="10"/>
        <v>0</v>
      </c>
      <c r="X60" s="52">
        <f t="shared" si="20"/>
        <v>0.2</v>
      </c>
      <c r="Y60" s="52">
        <f t="shared" si="11"/>
        <v>0</v>
      </c>
      <c r="Z60" s="52">
        <f t="shared" si="21"/>
        <v>0.6</v>
      </c>
      <c r="AA60" s="52">
        <f t="shared" si="22"/>
        <v>0.1111111111111111</v>
      </c>
      <c r="AB60" s="52">
        <f t="shared" si="12"/>
        <v>0</v>
      </c>
      <c r="AC60">
        <f>(P60*weights!$C$2)+(Exposure!Q60*weights!$C$3)+(Exposure!T60*weights!$C$6)+(V60*weights!$C$7)+(X60*weights!$C$9)+(AA60*weights!$C$12)</f>
        <v>0.37435590939829133</v>
      </c>
      <c r="AD60" s="52">
        <f t="shared" si="13"/>
        <v>0.49748710152225917</v>
      </c>
      <c r="AE60" s="52">
        <f>(P60*weights!$D$2)+(S60*weights!$D$5)+(U60*weights!$D$6)+(Z60*weights!$D$11)</f>
        <v>0.46067930255913075</v>
      </c>
      <c r="AF60" s="52">
        <f t="shared" si="14"/>
        <v>0.61668077286039769</v>
      </c>
      <c r="AG60">
        <f>(P60*weights!$E$2)+(R60*weights!$E$4)+(W60*weights!$E$8)+(Y60*weights!$E$10)+(AB60*weights!$E$13)</f>
        <v>2.2289360679203226E-2</v>
      </c>
      <c r="AH60" s="52">
        <f t="shared" si="15"/>
        <v>1.6626500141933852E-2</v>
      </c>
    </row>
    <row r="61" spans="1:34">
      <c r="A61" t="s">
        <v>161</v>
      </c>
      <c r="B61" t="s">
        <v>2105</v>
      </c>
      <c r="C61">
        <f>C45</f>
        <v>23</v>
      </c>
      <c r="D61">
        <v>10</v>
      </c>
      <c r="E61" s="115">
        <f>VLOOKUP(A61,'3.3'!$B$23:$E$168,4,FALSE)</f>
        <v>1</v>
      </c>
      <c r="F61">
        <f>VLOOKUP(A61,'3.4'!$B$23:$E$168,4,FALSE)</f>
        <v>1</v>
      </c>
      <c r="G61">
        <f>G45</f>
        <v>10</v>
      </c>
      <c r="H61">
        <f>H45</f>
        <v>10</v>
      </c>
      <c r="I61">
        <v>0</v>
      </c>
      <c r="J61" s="115">
        <f>VLOOKUP(A61,'3.7'!$B$23:$E$168,4,FALSE)</f>
        <v>0</v>
      </c>
      <c r="K61">
        <v>0.1</v>
      </c>
      <c r="L61" s="115">
        <f>VLOOKUP(A61,'3.9'!$B$23:$E$168,4,FALSE)</f>
        <v>0</v>
      </c>
      <c r="M61">
        <f>VLOOKUP(A61,'3.10'!$B$23:$E$168,4,FALSE)</f>
        <v>0.6</v>
      </c>
      <c r="N61">
        <v>10</v>
      </c>
      <c r="O61" s="115">
        <f>VLOOKUP(A61,'3.12'!$B$23:$E$168,4,FALSE)</f>
        <v>0</v>
      </c>
      <c r="P61" s="52">
        <f t="shared" si="23"/>
        <v>2.1668472372697649E-4</v>
      </c>
      <c r="Q61" s="52">
        <f t="shared" si="17"/>
        <v>0.2</v>
      </c>
      <c r="R61" s="52">
        <f t="shared" si="7"/>
        <v>1</v>
      </c>
      <c r="S61" s="52">
        <f t="shared" si="8"/>
        <v>1</v>
      </c>
      <c r="T61" s="52">
        <f t="shared" si="18"/>
        <v>0.22727272727272727</v>
      </c>
      <c r="U61" s="52">
        <f t="shared" si="9"/>
        <v>0.66666666666666663</v>
      </c>
      <c r="V61" s="52">
        <f t="shared" si="19"/>
        <v>0</v>
      </c>
      <c r="W61" s="52">
        <f t="shared" si="10"/>
        <v>0</v>
      </c>
      <c r="X61" s="52">
        <f t="shared" si="20"/>
        <v>0.2</v>
      </c>
      <c r="Y61" s="52">
        <f t="shared" si="11"/>
        <v>0</v>
      </c>
      <c r="Z61" s="52">
        <f t="shared" si="21"/>
        <v>0.6</v>
      </c>
      <c r="AA61" s="52">
        <f t="shared" si="22"/>
        <v>0.1111111111111111</v>
      </c>
      <c r="AB61" s="52">
        <f t="shared" si="12"/>
        <v>0</v>
      </c>
      <c r="AC61">
        <f>(P61*weights!$C$2)+(Exposure!Q61*weights!$C$3)+(Exposure!T61*weights!$C$6)+(V61*weights!$C$7)+(X61*weights!$C$9)+(AA61*weights!$C$12)</f>
        <v>0.11904315363822407</v>
      </c>
      <c r="AD61" s="52">
        <f t="shared" si="13"/>
        <v>0.11989277759549843</v>
      </c>
      <c r="AE61" s="52">
        <f>(P61*weights!$D$2)+(S61*weights!$D$5)+(U61*weights!$D$6)+(Z61*weights!$D$11)</f>
        <v>0.56369545947010735</v>
      </c>
      <c r="AF61" s="52">
        <f t="shared" si="14"/>
        <v>0.76379082393316278</v>
      </c>
      <c r="AG61">
        <f>(P61*weights!$E$2)+(R61*weights!$E$4)+(W61*weights!$E$8)+(Y61*weights!$E$10)+(AB61*weights!$E$13)</f>
        <v>0.25005417118093176</v>
      </c>
      <c r="AH61" s="52">
        <f t="shared" si="15"/>
        <v>0.29573818374933619</v>
      </c>
    </row>
    <row r="62" spans="1:34">
      <c r="A62" t="s">
        <v>46</v>
      </c>
      <c r="B62" t="s">
        <v>2106</v>
      </c>
      <c r="C62">
        <v>236.1</v>
      </c>
      <c r="D62">
        <v>10</v>
      </c>
      <c r="E62" s="115">
        <f>VLOOKUP(A62,'3.3'!$B$23:$E$168,4,FALSE)</f>
        <v>1</v>
      </c>
      <c r="F62">
        <f>VLOOKUP(A62,'3.4'!$B$23:$E$168,4,FALSE)</f>
        <v>0.6</v>
      </c>
      <c r="G62">
        <v>34</v>
      </c>
      <c r="H62">
        <f>VLOOKUP(A62,'3.5'!$M$68:$N$128,2,FALSE)</f>
        <v>3</v>
      </c>
      <c r="I62">
        <v>1</v>
      </c>
      <c r="J62" s="115">
        <f>VLOOKUP(A62,'3.7'!$B$23:$E$168,4,FALSE)</f>
        <v>1</v>
      </c>
      <c r="K62">
        <v>0.1</v>
      </c>
      <c r="L62" s="115">
        <f>VLOOKUP(A62,'3.9'!$B$23:$E$168,4,FALSE)</f>
        <v>0.3</v>
      </c>
      <c r="M62">
        <f>VLOOKUP(A62,'3.10'!$B$23:$E$168,4,FALSE)</f>
        <v>0.6</v>
      </c>
      <c r="N62">
        <v>30</v>
      </c>
      <c r="O62" s="115">
        <f>VLOOKUP(A62,'3.12'!$B$23:$E$168,4,FALSE)</f>
        <v>0.33</v>
      </c>
      <c r="P62" s="52">
        <f t="shared" si="23"/>
        <v>0.23109425785482121</v>
      </c>
      <c r="Q62" s="52">
        <f t="shared" si="17"/>
        <v>0.2</v>
      </c>
      <c r="R62" s="52">
        <f t="shared" si="7"/>
        <v>1</v>
      </c>
      <c r="S62" s="52">
        <f t="shared" si="8"/>
        <v>0.6</v>
      </c>
      <c r="T62" s="52">
        <f t="shared" si="18"/>
        <v>0.77272727272727271</v>
      </c>
      <c r="U62" s="52">
        <f t="shared" si="9"/>
        <v>0.2</v>
      </c>
      <c r="V62" s="52">
        <f t="shared" si="19"/>
        <v>1</v>
      </c>
      <c r="W62" s="52">
        <f t="shared" si="10"/>
        <v>1</v>
      </c>
      <c r="X62" s="52">
        <f t="shared" si="20"/>
        <v>0.2</v>
      </c>
      <c r="Y62" s="52">
        <f t="shared" si="11"/>
        <v>0.33333333333333331</v>
      </c>
      <c r="Z62" s="52">
        <f t="shared" si="21"/>
        <v>0.6</v>
      </c>
      <c r="AA62" s="52">
        <f t="shared" si="22"/>
        <v>0.33333333333333331</v>
      </c>
      <c r="AB62" s="52">
        <f t="shared" si="12"/>
        <v>0.33</v>
      </c>
      <c r="AC62">
        <f>(P62*weights!$C$2)+(Exposure!Q62*weights!$C$3)+(Exposure!T62*weights!$C$6)+(V62*weights!$C$7)+(X62*weights!$C$9)+(AA62*weights!$C$12)</f>
        <v>0.47988320365080933</v>
      </c>
      <c r="AD62" s="52">
        <f t="shared" si="13"/>
        <v>0.65355649652947934</v>
      </c>
      <c r="AE62" s="52">
        <f>(P62*weights!$D$2)+(S62*weights!$D$5)+(U62*weights!$D$6)+(Z62*weights!$D$11)</f>
        <v>0.39029843396040576</v>
      </c>
      <c r="AF62" s="52">
        <f t="shared" si="14"/>
        <v>0.51617485723930356</v>
      </c>
      <c r="AG62">
        <f>(P62*weights!$E$2)+(R62*weights!$E$4)+(W62*weights!$E$8)+(Y62*weights!$E$10)+(AB62*weights!$E$13)</f>
        <v>0.58499578668592755</v>
      </c>
      <c r="AH62" s="52">
        <f t="shared" si="15"/>
        <v>0.70618841092818796</v>
      </c>
    </row>
    <row r="63" spans="1:34">
      <c r="A63" t="s">
        <v>156</v>
      </c>
      <c r="B63" t="s">
        <v>2107</v>
      </c>
      <c r="C63">
        <f>C109</f>
        <v>149.1</v>
      </c>
      <c r="D63">
        <v>10</v>
      </c>
      <c r="E63" s="115">
        <f>VLOOKUP(A63,'3.3'!$B$23:$E$168,4,FALSE)</f>
        <v>0.6</v>
      </c>
      <c r="F63">
        <f>VLOOKUP(A63,'3.4'!$B$23:$E$168,4,FALSE)</f>
        <v>1</v>
      </c>
      <c r="G63">
        <f>G109</f>
        <v>9</v>
      </c>
      <c r="H63">
        <f>H109</f>
        <v>3</v>
      </c>
      <c r="I63">
        <v>1</v>
      </c>
      <c r="J63" s="115">
        <f>VLOOKUP(A63,'3.7'!$B$23:$E$168,4,FALSE)</f>
        <v>0</v>
      </c>
      <c r="K63">
        <v>0.1</v>
      </c>
      <c r="L63" s="115">
        <f>VLOOKUP(A63,'3.9'!$B$23:$E$168,4,FALSE)</f>
        <v>0</v>
      </c>
      <c r="M63">
        <f>VLOOKUP(A63,'3.10'!$B$23:$E$168,4,FALSE)</f>
        <v>0.6</v>
      </c>
      <c r="N63">
        <v>10</v>
      </c>
      <c r="O63" s="115">
        <f>VLOOKUP(A63,'3.12'!$B$23:$E$168,4,FALSE)</f>
        <v>0</v>
      </c>
      <c r="P63" s="52">
        <f t="shared" si="23"/>
        <v>0.13683640303358613</v>
      </c>
      <c r="Q63" s="52">
        <f t="shared" si="17"/>
        <v>0.2</v>
      </c>
      <c r="R63" s="52">
        <f t="shared" si="7"/>
        <v>0.6</v>
      </c>
      <c r="S63" s="52">
        <f t="shared" si="8"/>
        <v>1</v>
      </c>
      <c r="T63" s="52">
        <f t="shared" si="18"/>
        <v>0.20454545454545456</v>
      </c>
      <c r="U63" s="52">
        <f t="shared" si="9"/>
        <v>0.2</v>
      </c>
      <c r="V63" s="52">
        <f t="shared" si="19"/>
        <v>1</v>
      </c>
      <c r="W63" s="52">
        <f t="shared" si="10"/>
        <v>0</v>
      </c>
      <c r="X63" s="52">
        <f t="shared" si="20"/>
        <v>0.2</v>
      </c>
      <c r="Y63" s="52">
        <f t="shared" si="11"/>
        <v>0</v>
      </c>
      <c r="Z63" s="52">
        <f t="shared" si="21"/>
        <v>0.6</v>
      </c>
      <c r="AA63" s="52">
        <f t="shared" si="22"/>
        <v>0.1111111111111111</v>
      </c>
      <c r="AB63" s="52">
        <f t="shared" si="12"/>
        <v>0</v>
      </c>
      <c r="AC63">
        <f>(P63*weights!$C$2)+(Exposure!Q63*weights!$C$3)+(Exposure!T63*weights!$C$6)+(V63*weights!$C$7)+(X63*weights!$C$9)+(AA63*weights!$C$12)</f>
        <v>0.32789798718495905</v>
      </c>
      <c r="AD63" s="52">
        <f t="shared" si="13"/>
        <v>0.42877824411730142</v>
      </c>
      <c r="AE63" s="52">
        <f>(P63*weights!$D$2)+(S63*weights!$D$5)+(U63*weights!$D$6)+(Z63*weights!$D$11)</f>
        <v>0.47368265537279619</v>
      </c>
      <c r="AF63" s="52">
        <f t="shared" si="14"/>
        <v>0.63524993670708041</v>
      </c>
      <c r="AG63">
        <f>(P63*weights!$E$2)+(R63*weights!$E$4)+(W63*weights!$E$8)+(Y63*weights!$E$10)+(AB63*weights!$E$13)</f>
        <v>0.18420910075839653</v>
      </c>
      <c r="AH63" s="52">
        <f t="shared" si="15"/>
        <v>0.21504912373871482</v>
      </c>
    </row>
    <row r="64" spans="1:34">
      <c r="A64" t="s">
        <v>74</v>
      </c>
      <c r="B64" t="s">
        <v>2108</v>
      </c>
      <c r="C64">
        <v>72.099999999999994</v>
      </c>
      <c r="D64">
        <v>30</v>
      </c>
      <c r="E64" s="115">
        <f>VLOOKUP(A64,'3.3'!$B$23:$E$168,4,FALSE)</f>
        <v>1</v>
      </c>
      <c r="F64">
        <f>VLOOKUP(A64,'3.4'!$B$23:$E$168,4,FALSE)</f>
        <v>1</v>
      </c>
      <c r="G64">
        <v>28</v>
      </c>
      <c r="H64">
        <f>VLOOKUP(A64,'3.5'!$M$68:$N$128,2,FALSE)</f>
        <v>5</v>
      </c>
      <c r="I64">
        <v>1</v>
      </c>
      <c r="J64" s="115">
        <f>VLOOKUP(A64,'3.7'!$B$23:$E$168,4,FALSE)</f>
        <v>0</v>
      </c>
      <c r="K64">
        <v>0.3</v>
      </c>
      <c r="L64" s="115">
        <f>VLOOKUP(A64,'3.9'!$B$23:$E$168,4,FALSE)</f>
        <v>0.1</v>
      </c>
      <c r="M64">
        <f>VLOOKUP(A64,'3.10'!$B$23:$E$168,4,FALSE)</f>
        <v>0.8</v>
      </c>
      <c r="N64">
        <v>90</v>
      </c>
      <c r="O64" s="115">
        <f>VLOOKUP(A64,'3.12'!$B$23:$E$168,4,FALSE)</f>
        <v>0.33</v>
      </c>
      <c r="P64" s="52">
        <f t="shared" si="23"/>
        <v>5.341278439869989E-2</v>
      </c>
      <c r="Q64" s="52">
        <f t="shared" si="17"/>
        <v>0.6</v>
      </c>
      <c r="R64" s="52">
        <f t="shared" si="7"/>
        <v>1</v>
      </c>
      <c r="S64" s="52">
        <f t="shared" si="8"/>
        <v>1</v>
      </c>
      <c r="T64" s="52">
        <f t="shared" si="18"/>
        <v>0.63636363636363635</v>
      </c>
      <c r="U64" s="52">
        <f t="shared" si="9"/>
        <v>0.33333333333333331</v>
      </c>
      <c r="V64" s="52">
        <f t="shared" si="19"/>
        <v>1</v>
      </c>
      <c r="W64" s="52">
        <f t="shared" si="10"/>
        <v>0</v>
      </c>
      <c r="X64" s="52">
        <f t="shared" si="20"/>
        <v>0.6</v>
      </c>
      <c r="Y64" s="52">
        <f t="shared" si="11"/>
        <v>0.11111111111111112</v>
      </c>
      <c r="Z64" s="52">
        <f t="shared" si="21"/>
        <v>0.8</v>
      </c>
      <c r="AA64" s="52">
        <f t="shared" si="22"/>
        <v>1</v>
      </c>
      <c r="AB64" s="52">
        <f t="shared" si="12"/>
        <v>0.33</v>
      </c>
      <c r="AC64">
        <f>(P64*weights!$C$2)+(Exposure!Q64*weights!$C$3)+(Exposure!T64*weights!$C$6)+(V64*weights!$C$7)+(X64*weights!$C$9)+(AA64*weights!$C$12)</f>
        <v>0.62933307889293799</v>
      </c>
      <c r="AD64" s="52">
        <f t="shared" si="13"/>
        <v>0.87458511076770529</v>
      </c>
      <c r="AE64" s="52">
        <f>(P64*weights!$D$2)+(S64*weights!$D$5)+(U64*weights!$D$6)+(Z64*weights!$D$11)</f>
        <v>0.52365803210873629</v>
      </c>
      <c r="AF64" s="52">
        <f t="shared" si="14"/>
        <v>0.7066162198655378</v>
      </c>
      <c r="AG64">
        <f>(P64*weights!$E$2)+(R64*weights!$E$4)+(W64*weights!$E$8)+(Y64*weights!$E$10)+(AB64*weights!$E$13)</f>
        <v>0.33687171461819349</v>
      </c>
      <c r="AH64" s="52">
        <f t="shared" si="15"/>
        <v>0.40212771188607616</v>
      </c>
    </row>
    <row r="65" spans="1:34">
      <c r="A65" t="s">
        <v>78</v>
      </c>
      <c r="B65" t="s">
        <v>2109</v>
      </c>
      <c r="C65">
        <v>231.2</v>
      </c>
      <c r="D65">
        <v>10</v>
      </c>
      <c r="E65" s="115">
        <f>VLOOKUP(A65,'3.3'!$B$23:$E$168,4,FALSE)</f>
        <v>0.3</v>
      </c>
      <c r="F65">
        <f>VLOOKUP(A65,'3.4'!$B$23:$E$168,4,FALSE)</f>
        <v>0.4</v>
      </c>
      <c r="G65">
        <v>3</v>
      </c>
      <c r="H65">
        <f>VLOOKUP(A65,'3.5'!$M$68:$N$128,2,FALSE)</f>
        <v>2</v>
      </c>
      <c r="I65">
        <v>1</v>
      </c>
      <c r="J65" s="115">
        <f>VLOOKUP(A65,'3.7'!$B$23:$E$168,4,FALSE)</f>
        <v>0</v>
      </c>
      <c r="K65">
        <v>0.1</v>
      </c>
      <c r="L65" s="115">
        <f>VLOOKUP(A65,'3.9'!$B$23:$E$168,4,FALSE)</f>
        <v>0</v>
      </c>
      <c r="M65">
        <f>VLOOKUP(A65,'3.10'!$B$23:$E$168,4,FALSE)</f>
        <v>0.2</v>
      </c>
      <c r="N65">
        <v>50</v>
      </c>
      <c r="O65" s="115">
        <f>VLOOKUP(A65,'3.12'!$B$23:$E$168,4,FALSE)</f>
        <v>0</v>
      </c>
      <c r="P65" s="52">
        <f t="shared" si="23"/>
        <v>0.22578548212351027</v>
      </c>
      <c r="Q65" s="52">
        <f t="shared" si="17"/>
        <v>0.2</v>
      </c>
      <c r="R65" s="52">
        <f t="shared" si="7"/>
        <v>0.3</v>
      </c>
      <c r="S65" s="52">
        <f t="shared" si="8"/>
        <v>0.4</v>
      </c>
      <c r="T65" s="52">
        <f t="shared" si="18"/>
        <v>6.8181818181818177E-2</v>
      </c>
      <c r="U65" s="52">
        <f t="shared" si="9"/>
        <v>0.13333333333333333</v>
      </c>
      <c r="V65" s="52">
        <f t="shared" si="19"/>
        <v>1</v>
      </c>
      <c r="W65" s="52">
        <f t="shared" si="10"/>
        <v>0</v>
      </c>
      <c r="X65" s="52">
        <f t="shared" si="20"/>
        <v>0.2</v>
      </c>
      <c r="Y65" s="52">
        <f t="shared" si="11"/>
        <v>0</v>
      </c>
      <c r="Z65" s="52">
        <f t="shared" si="21"/>
        <v>0.2</v>
      </c>
      <c r="AA65" s="52">
        <f t="shared" si="22"/>
        <v>0.55555555555555558</v>
      </c>
      <c r="AB65" s="52">
        <f t="shared" si="12"/>
        <v>0</v>
      </c>
      <c r="AC65">
        <f>(P65*weights!$C$2)+(Exposure!Q65*weights!$C$3)+(Exposure!T65*weights!$C$6)+(V65*weights!$C$7)+(X65*weights!$C$9)+(AA65*weights!$C$12)</f>
        <v>0.37456331325169356</v>
      </c>
      <c r="AD65" s="52">
        <f t="shared" si="13"/>
        <v>0.49779384106440261</v>
      </c>
      <c r="AE65" s="52">
        <f>(P65*weights!$D$2)+(S65*weights!$D$5)+(U65*weights!$D$6)+(Z65*weights!$D$11)</f>
        <v>0.24339604057913916</v>
      </c>
      <c r="AF65" s="52">
        <f t="shared" si="14"/>
        <v>0.30639399139216295</v>
      </c>
      <c r="AG65">
        <f>(P65*weights!$E$2)+(R65*weights!$E$4)+(W65*weights!$E$8)+(Y65*weights!$E$10)+(AB65*weights!$E$13)</f>
        <v>0.13144637053087757</v>
      </c>
      <c r="AH65" s="52">
        <f t="shared" si="15"/>
        <v>0.15039166224110462</v>
      </c>
    </row>
    <row r="66" spans="1:34">
      <c r="A66" t="s">
        <v>162</v>
      </c>
      <c r="B66" t="s">
        <v>2110</v>
      </c>
      <c r="C66">
        <f>C71</f>
        <v>72</v>
      </c>
      <c r="D66">
        <v>10</v>
      </c>
      <c r="E66" s="115">
        <f>VLOOKUP(A66,'3.3'!$B$23:$E$168,4,FALSE)</f>
        <v>0.6</v>
      </c>
      <c r="F66">
        <f>VLOOKUP(A66,'3.4'!$B$23:$E$168,4,FALSE)</f>
        <v>1</v>
      </c>
      <c r="G66">
        <f>G71</f>
        <v>1</v>
      </c>
      <c r="H66">
        <f>H71</f>
        <v>1</v>
      </c>
      <c r="I66">
        <v>1</v>
      </c>
      <c r="J66" s="115">
        <f>VLOOKUP(A66,'3.7'!$B$23:$E$168,4,FALSE)</f>
        <v>0</v>
      </c>
      <c r="K66">
        <v>0.1</v>
      </c>
      <c r="L66" s="115">
        <f>VLOOKUP(A66,'3.9'!$B$23:$E$168,4,FALSE)</f>
        <v>0</v>
      </c>
      <c r="M66">
        <f>VLOOKUP(A66,'3.10'!$B$23:$E$168,4,FALSE)</f>
        <v>0.6</v>
      </c>
      <c r="N66">
        <v>10</v>
      </c>
      <c r="O66" s="115">
        <f>VLOOKUP(A66,'3.12'!$B$23:$E$168,4,FALSE)</f>
        <v>0</v>
      </c>
      <c r="P66" s="52">
        <f t="shared" si="23"/>
        <v>5.3304442036836409E-2</v>
      </c>
      <c r="Q66" s="52">
        <f t="shared" ref="Q66:Q97" si="24">(D66-MIN($D$2:$D$147))/(MAX($D$2:$D$147)-MIN($D$2:$D$147))</f>
        <v>0.2</v>
      </c>
      <c r="R66" s="52">
        <f t="shared" si="7"/>
        <v>0.6</v>
      </c>
      <c r="S66" s="52">
        <f t="shared" si="8"/>
        <v>1</v>
      </c>
      <c r="T66" s="52">
        <f t="shared" ref="T66:T97" si="25">(G66-MIN($G$2:$G$147))/(MAX($G$2:$G$147)-MIN($G$2:$G$147))</f>
        <v>2.2727272727272728E-2</v>
      </c>
      <c r="U66" s="52">
        <f t="shared" si="9"/>
        <v>6.6666666666666666E-2</v>
      </c>
      <c r="V66" s="52">
        <f t="shared" ref="V66:V97" si="26">(I66-MIN($I$2:$I$147))/(MAX($I$2:$I$147)-MIN($I$2:$I$147))</f>
        <v>1</v>
      </c>
      <c r="W66" s="52">
        <f t="shared" si="10"/>
        <v>0</v>
      </c>
      <c r="X66" s="52">
        <f t="shared" ref="X66:X97" si="27">(K66-MIN($K$2:$K$147))/(MAX($K$2:$K$147)-MIN($K$2:$K$147))</f>
        <v>0.2</v>
      </c>
      <c r="Y66" s="52">
        <f t="shared" si="11"/>
        <v>0</v>
      </c>
      <c r="Z66" s="52">
        <f t="shared" ref="Z66:Z97" si="28">(M66-MIN($M$2:$M$147))/(MAX($M$2:$M$147)-MIN($M$2:$M$147))</f>
        <v>0.6</v>
      </c>
      <c r="AA66" s="52">
        <f t="shared" ref="AA66:AA97" si="29">(N66-MIN($N$2:$N$147))/(MAX($N$2:$N$147)-MIN($N$2:$N$147))</f>
        <v>0.1111111111111111</v>
      </c>
      <c r="AB66" s="52">
        <f t="shared" si="12"/>
        <v>0</v>
      </c>
      <c r="AC66">
        <f>(P66*weights!$C$2)+(Exposure!Q66*weights!$C$3)+(Exposure!T66*weights!$C$6)+(V66*weights!$C$7)+(X66*weights!$C$9)+(AA66*weights!$C$12)</f>
        <v>0.2781448354071594</v>
      </c>
      <c r="AD66" s="52">
        <f t="shared" si="13"/>
        <v>0.35519591309417553</v>
      </c>
      <c r="AE66" s="52">
        <f>(P66*weights!$D$2)+(S66*weights!$D$5)+(U66*weights!$D$6)+(Z66*weights!$D$11)</f>
        <v>0.41453757510095535</v>
      </c>
      <c r="AF66" s="52">
        <f t="shared" si="14"/>
        <v>0.55078905173141302</v>
      </c>
      <c r="AG66">
        <f>(P66*weights!$E$2)+(R66*weights!$E$4)+(W66*weights!$E$8)+(Y66*weights!$E$10)+(AB66*weights!$E$13)</f>
        <v>0.16332611050920909</v>
      </c>
      <c r="AH66" s="52">
        <f t="shared" si="15"/>
        <v>0.18945831120552312</v>
      </c>
    </row>
    <row r="67" spans="1:34">
      <c r="A67" t="s">
        <v>47</v>
      </c>
      <c r="B67" t="s">
        <v>2111</v>
      </c>
      <c r="C67">
        <v>33.200000000000003</v>
      </c>
      <c r="D67">
        <v>10</v>
      </c>
      <c r="E67" s="115">
        <f>VLOOKUP(A67,'3.3'!$B$23:$E$168,4,FALSE)</f>
        <v>0.6</v>
      </c>
      <c r="F67">
        <f>VLOOKUP(A67,'3.4'!$B$23:$E$168,4,FALSE)</f>
        <v>0.2</v>
      </c>
      <c r="G67">
        <v>7</v>
      </c>
      <c r="H67">
        <f>VLOOKUP(A67,'3.5'!$M$68:$N$128,2,FALSE)</f>
        <v>2</v>
      </c>
      <c r="I67">
        <v>0.5</v>
      </c>
      <c r="J67" s="115">
        <f>VLOOKUP(A67,'3.7'!$B$23:$E$168,4,FALSE)</f>
        <v>0</v>
      </c>
      <c r="K67">
        <v>0.1</v>
      </c>
      <c r="L67" s="115">
        <f>VLOOKUP(A67,'3.9'!$B$23:$E$168,4,FALSE)</f>
        <v>0</v>
      </c>
      <c r="M67">
        <f>VLOOKUP(A67,'3.10'!$B$23:$E$168,4,FALSE)</f>
        <v>0.2</v>
      </c>
      <c r="N67">
        <v>10</v>
      </c>
      <c r="O67" s="115">
        <f>VLOOKUP(A67,'3.12'!$B$23:$E$168,4,FALSE)</f>
        <v>0</v>
      </c>
      <c r="P67" s="52">
        <f t="shared" si="23"/>
        <v>1.1267605633802819E-2</v>
      </c>
      <c r="Q67" s="52">
        <f t="shared" si="24"/>
        <v>0.2</v>
      </c>
      <c r="R67" s="52">
        <f t="shared" ref="R67:R130" si="30">(E67-MIN($E$2:$E$147))/(MAX($E$2:$E$147)-MIN($E$2:$E$147))</f>
        <v>0.6</v>
      </c>
      <c r="S67" s="52">
        <f t="shared" ref="S67:S130" si="31">(F67-MIN($F$2:$F$147))/(MAX($F$2:$F$147)-MIN($F$2:$F$147))</f>
        <v>0.2</v>
      </c>
      <c r="T67" s="52">
        <f t="shared" si="25"/>
        <v>0.15909090909090909</v>
      </c>
      <c r="U67" s="52">
        <f t="shared" ref="U67:U130" si="32">(H67-MIN($H$2:$H$147))/(MAX($H$2:$H$147)-MIN($H$2:$H$147))</f>
        <v>0.13333333333333333</v>
      </c>
      <c r="V67" s="52">
        <f t="shared" si="26"/>
        <v>0.5</v>
      </c>
      <c r="W67" s="52">
        <f t="shared" ref="W67:W130" si="33">(J67-MIN($J$2:$J$147))/(MAX($J$2:$J$147)-MIN($J$2:$J$147))</f>
        <v>0</v>
      </c>
      <c r="X67" s="52">
        <f t="shared" si="27"/>
        <v>0.2</v>
      </c>
      <c r="Y67" s="52">
        <f t="shared" ref="Y67:Y130" si="34">(L67-MIN($L$2:$L$147))/(MAX($L$2:$L$147)-MIN($L$2:$L$147))</f>
        <v>0</v>
      </c>
      <c r="Z67" s="52">
        <f t="shared" si="28"/>
        <v>0.2</v>
      </c>
      <c r="AA67" s="52">
        <f t="shared" si="29"/>
        <v>0.1111111111111111</v>
      </c>
      <c r="AB67" s="52">
        <f t="shared" ref="AB67:AB130" si="35">(O67-MIN($O$2:$O$147))/(MAX($O$2:$O$147)-MIN($O$2:$O$147))</f>
        <v>0</v>
      </c>
      <c r="AC67">
        <f>(P67*weights!$C$2)+(Exposure!Q67*weights!$C$3)+(Exposure!T67*weights!$C$6)+(V67*weights!$C$7)+(X67*weights!$C$9)+(AA67*weights!$C$12)</f>
        <v>0.20208111039977236</v>
      </c>
      <c r="AD67" s="52">
        <f t="shared" ref="AD67:AD130" si="36">(AC67-MIN($AC$2:$AC$147))/(MAX($AC$2:$AC$147)-MIN($AC$2:$AC$147))</f>
        <v>0.24270160886714187</v>
      </c>
      <c r="AE67" s="52">
        <f>(P67*weights!$D$2)+(S67*weights!$D$5)+(U67*weights!$D$6)+(Z67*weights!$D$11)</f>
        <v>0.13034571062740077</v>
      </c>
      <c r="AF67" s="52">
        <f t="shared" ref="AF67:AF130" si="37">(AE67-MIN($AE$2:$AE$147))/(MAX($AE$2:$AE$147)-MIN($AE$2:$AE$147))</f>
        <v>0.1449548510506625</v>
      </c>
      <c r="AG67">
        <f>(P67*weights!$E$2)+(R67*weights!$E$4)+(W67*weights!$E$8)+(Y67*weights!$E$10)+(AB67*weights!$E$13)</f>
        <v>0.15281690140845069</v>
      </c>
      <c r="AH67" s="52">
        <f t="shared" ref="AH67:AH130" si="38">(AG67-MIN($AG$2:$AG$147))/(MAX($AG$2:$AG$147)-MIN($AG$2:$AG$147))</f>
        <v>0.17657992565055763</v>
      </c>
    </row>
    <row r="68" spans="1:34">
      <c r="A68" t="s">
        <v>48</v>
      </c>
      <c r="B68" t="s">
        <v>2112</v>
      </c>
      <c r="C68">
        <v>93.1</v>
      </c>
      <c r="D68">
        <v>10</v>
      </c>
      <c r="E68" s="115">
        <f>VLOOKUP(A68,'3.3'!$B$23:$E$168,4,FALSE)</f>
        <v>0.6</v>
      </c>
      <c r="F68">
        <f>VLOOKUP(A68,'3.4'!$B$23:$E$168,4,FALSE)</f>
        <v>1</v>
      </c>
      <c r="G68">
        <v>2</v>
      </c>
      <c r="H68">
        <f>VLOOKUP(A68,'3.5'!$M$68:$N$128,2,FALSE)</f>
        <v>5</v>
      </c>
      <c r="I68">
        <v>1</v>
      </c>
      <c r="J68" s="115">
        <f>VLOOKUP(A68,'3.7'!$B$23:$E$168,4,FALSE)</f>
        <v>0</v>
      </c>
      <c r="K68">
        <v>0.1</v>
      </c>
      <c r="L68" s="115">
        <f>VLOOKUP(A68,'3.9'!$B$23:$E$168,4,FALSE)</f>
        <v>0</v>
      </c>
      <c r="M68">
        <f>VLOOKUP(A68,'3.10'!$B$23:$E$168,4,FALSE)</f>
        <v>0.6</v>
      </c>
      <c r="N68">
        <v>50</v>
      </c>
      <c r="O68" s="115">
        <f>VLOOKUP(A68,'3.12'!$B$23:$E$168,4,FALSE)</f>
        <v>0</v>
      </c>
      <c r="P68" s="52">
        <f t="shared" si="23"/>
        <v>7.6164680390032505E-2</v>
      </c>
      <c r="Q68" s="52">
        <f t="shared" si="24"/>
        <v>0.2</v>
      </c>
      <c r="R68" s="52">
        <f t="shared" si="30"/>
        <v>0.6</v>
      </c>
      <c r="S68" s="52">
        <f t="shared" si="31"/>
        <v>1</v>
      </c>
      <c r="T68" s="52">
        <f t="shared" si="25"/>
        <v>4.5454545454545456E-2</v>
      </c>
      <c r="U68" s="52">
        <f t="shared" si="32"/>
        <v>0.33333333333333331</v>
      </c>
      <c r="V68" s="52">
        <f t="shared" si="26"/>
        <v>1</v>
      </c>
      <c r="W68" s="52">
        <f t="shared" si="33"/>
        <v>0</v>
      </c>
      <c r="X68" s="52">
        <f t="shared" si="27"/>
        <v>0.2</v>
      </c>
      <c r="Y68" s="52">
        <f t="shared" si="34"/>
        <v>0</v>
      </c>
      <c r="Z68" s="52">
        <f t="shared" si="28"/>
        <v>0.6</v>
      </c>
      <c r="AA68" s="52">
        <f t="shared" si="29"/>
        <v>0.55555555555555558</v>
      </c>
      <c r="AB68" s="52">
        <f t="shared" si="35"/>
        <v>0</v>
      </c>
      <c r="AC68">
        <f>(P68*weights!$C$2)+(Exposure!Q68*weights!$C$3)+(Exposure!T68*weights!$C$6)+(V68*weights!$C$7)+(X68*weights!$C$9)+(AA68*weights!$C$12)</f>
        <v>0.34224804929030284</v>
      </c>
      <c r="AD68" s="52">
        <f t="shared" si="36"/>
        <v>0.45000124170253147</v>
      </c>
      <c r="AE68" s="52">
        <f>(P68*weights!$D$2)+(S68*weights!$D$5)+(U68*weights!$D$6)+(Z68*weights!$D$11)</f>
        <v>0.49349945828819064</v>
      </c>
      <c r="AF68" s="52">
        <f t="shared" si="37"/>
        <v>0.66354890432923574</v>
      </c>
      <c r="AG68">
        <f>(P68*weights!$E$2)+(R68*weights!$E$4)+(W68*weights!$E$8)+(Y68*weights!$E$10)+(AB68*weights!$E$13)</f>
        <v>0.16904117009750813</v>
      </c>
      <c r="AH68" s="52">
        <f t="shared" si="38"/>
        <v>0.1964617631439193</v>
      </c>
    </row>
    <row r="69" spans="1:34">
      <c r="A69" t="s">
        <v>133</v>
      </c>
      <c r="B69" t="s">
        <v>2113</v>
      </c>
      <c r="C69">
        <v>420</v>
      </c>
      <c r="D69">
        <v>30</v>
      </c>
      <c r="E69" s="115">
        <f>VLOOKUP(A69,'3.3'!$B$23:$E$168,4,FALSE)</f>
        <v>0.3</v>
      </c>
      <c r="F69">
        <f>VLOOKUP(A69,'3.4'!$B$23:$E$168,4,FALSE)</f>
        <v>1</v>
      </c>
      <c r="G69">
        <v>2</v>
      </c>
      <c r="H69">
        <v>0</v>
      </c>
      <c r="I69">
        <v>1</v>
      </c>
      <c r="J69" s="115">
        <f>VLOOKUP(A69,'3.7'!$B$23:$E$168,4,FALSE)</f>
        <v>0</v>
      </c>
      <c r="K69">
        <v>0.3</v>
      </c>
      <c r="L69" s="115">
        <f>VLOOKUP(A69,'3.9'!$B$23:$E$168,4,FALSE)</f>
        <v>0</v>
      </c>
      <c r="M69">
        <f>VLOOKUP(A69,'3.10'!$B$23:$E$168,4,FALSE)</f>
        <v>0.6</v>
      </c>
      <c r="N69">
        <v>70</v>
      </c>
      <c r="O69" s="115">
        <f>VLOOKUP(A69,'3.12'!$B$23:$E$168,4,FALSE)</f>
        <v>0</v>
      </c>
      <c r="P69" s="52">
        <f t="shared" si="23"/>
        <v>0.43033586132177681</v>
      </c>
      <c r="Q69" s="52">
        <f t="shared" si="24"/>
        <v>0.6</v>
      </c>
      <c r="R69" s="52">
        <f t="shared" si="30"/>
        <v>0.3</v>
      </c>
      <c r="S69" s="52">
        <f t="shared" si="31"/>
        <v>1</v>
      </c>
      <c r="T69" s="52">
        <f t="shared" si="25"/>
        <v>4.5454545454545456E-2</v>
      </c>
      <c r="U69" s="52">
        <f t="shared" si="32"/>
        <v>0</v>
      </c>
      <c r="V69" s="52">
        <f t="shared" si="26"/>
        <v>1</v>
      </c>
      <c r="W69" s="52">
        <f t="shared" si="33"/>
        <v>0</v>
      </c>
      <c r="X69" s="52">
        <f t="shared" si="27"/>
        <v>0.6</v>
      </c>
      <c r="Y69" s="52">
        <f t="shared" si="34"/>
        <v>0</v>
      </c>
      <c r="Z69" s="52">
        <f t="shared" si="28"/>
        <v>0.6</v>
      </c>
      <c r="AA69" s="52">
        <f t="shared" si="29"/>
        <v>0.77777777777777779</v>
      </c>
      <c r="AB69" s="52">
        <f t="shared" si="35"/>
        <v>0</v>
      </c>
      <c r="AC69">
        <f>(P69*weights!$C$2)+(Exposure!Q69*weights!$C$3)+(Exposure!T69*weights!$C$6)+(V69*weights!$C$7)+(X69*weights!$C$9)+(AA69*weights!$C$12)</f>
        <v>0.56143292349278262</v>
      </c>
      <c r="AD69" s="52">
        <f t="shared" si="36"/>
        <v>0.77416430258474911</v>
      </c>
      <c r="AE69" s="52">
        <f>(P69*weights!$D$2)+(S69*weights!$D$5)+(U69*weights!$D$6)+(Z69*weights!$D$11)</f>
        <v>0.49918250763321181</v>
      </c>
      <c r="AF69" s="52">
        <f t="shared" si="37"/>
        <v>0.67166446313539063</v>
      </c>
      <c r="AG69">
        <f>(P69*weights!$E$2)+(R69*weights!$E$4)+(W69*weights!$E$8)+(Y69*weights!$E$10)+(AB69*weights!$E$13)</f>
        <v>0.18258396533044419</v>
      </c>
      <c r="AH69" s="52">
        <f t="shared" si="38"/>
        <v>0.21305762081784385</v>
      </c>
    </row>
    <row r="70" spans="1:34">
      <c r="A70" t="s">
        <v>157</v>
      </c>
      <c r="B70" t="s">
        <v>2114</v>
      </c>
      <c r="C70">
        <f>C38</f>
        <v>156.1</v>
      </c>
      <c r="D70">
        <v>10</v>
      </c>
      <c r="E70" s="115">
        <f>VLOOKUP(A70,'3.3'!$B$23:$E$168,4,FALSE)</f>
        <v>0.6</v>
      </c>
      <c r="F70">
        <f>VLOOKUP(A70,'3.4'!$B$23:$E$168,4,FALSE)</f>
        <v>1</v>
      </c>
      <c r="G70">
        <f>G38</f>
        <v>5</v>
      </c>
      <c r="H70">
        <f>H38</f>
        <v>0</v>
      </c>
      <c r="I70">
        <v>1</v>
      </c>
      <c r="J70" s="115">
        <f>VLOOKUP(A70,'3.7'!$B$23:$E$168,4,FALSE)</f>
        <v>0</v>
      </c>
      <c r="K70">
        <v>0.1</v>
      </c>
      <c r="L70" s="115">
        <f>VLOOKUP(A70,'3.9'!$B$23:$E$168,4,FALSE)</f>
        <v>0</v>
      </c>
      <c r="M70">
        <f>VLOOKUP(A70,'3.10'!$B$23:$E$168,4,FALSE)</f>
        <v>0.6</v>
      </c>
      <c r="N70">
        <v>10</v>
      </c>
      <c r="O70" s="115">
        <f>VLOOKUP(A70,'3.12'!$B$23:$E$168,4,FALSE)</f>
        <v>0</v>
      </c>
      <c r="P70" s="52">
        <f t="shared" si="23"/>
        <v>0.14442036836403033</v>
      </c>
      <c r="Q70" s="52">
        <f t="shared" si="24"/>
        <v>0.2</v>
      </c>
      <c r="R70" s="52">
        <f t="shared" si="30"/>
        <v>0.6</v>
      </c>
      <c r="S70" s="52">
        <f t="shared" si="31"/>
        <v>1</v>
      </c>
      <c r="T70" s="52">
        <f t="shared" si="25"/>
        <v>0.11363636363636363</v>
      </c>
      <c r="U70" s="52">
        <f t="shared" si="32"/>
        <v>0</v>
      </c>
      <c r="V70" s="52">
        <f t="shared" si="26"/>
        <v>1</v>
      </c>
      <c r="W70" s="52">
        <f t="shared" si="33"/>
        <v>0</v>
      </c>
      <c r="X70" s="52">
        <f t="shared" si="27"/>
        <v>0.2</v>
      </c>
      <c r="Y70" s="52">
        <f t="shared" si="34"/>
        <v>0</v>
      </c>
      <c r="Z70" s="52">
        <f t="shared" si="28"/>
        <v>0.6</v>
      </c>
      <c r="AA70" s="52">
        <f t="shared" si="29"/>
        <v>0.1111111111111111</v>
      </c>
      <c r="AB70" s="52">
        <f t="shared" si="35"/>
        <v>0</v>
      </c>
      <c r="AC70">
        <f>(P70*weights!$C$2)+(Exposure!Q70*weights!$C$3)+(Exposure!T70*weights!$C$6)+(V70*weights!$C$7)+(X70*weights!$C$9)+(AA70*weights!$C$12)</f>
        <v>0.31227452613896278</v>
      </c>
      <c r="AD70" s="52">
        <f t="shared" si="36"/>
        <v>0.4056719555439135</v>
      </c>
      <c r="AE70" s="52">
        <f>(P70*weights!$D$2)+(S70*weights!$D$5)+(U70*weights!$D$6)+(Z70*weights!$D$11)</f>
        <v>0.42120555500837187</v>
      </c>
      <c r="AF70" s="52">
        <f t="shared" si="37"/>
        <v>0.56031111986272475</v>
      </c>
      <c r="AG70">
        <f>(P70*weights!$E$2)+(R70*weights!$E$4)+(W70*weights!$E$8)+(Y70*weights!$E$10)+(AB70*weights!$E$13)</f>
        <v>0.18610509209100756</v>
      </c>
      <c r="AH70" s="52">
        <f t="shared" si="38"/>
        <v>0.21737254381306426</v>
      </c>
    </row>
    <row r="71" spans="1:34">
      <c r="A71" t="s">
        <v>96</v>
      </c>
      <c r="B71" t="s">
        <v>2115</v>
      </c>
      <c r="C71">
        <v>72</v>
      </c>
      <c r="D71">
        <v>10</v>
      </c>
      <c r="E71" s="115">
        <f>VLOOKUP(A71,'3.3'!$B$23:$E$168,4,FALSE)</f>
        <v>0.6</v>
      </c>
      <c r="F71">
        <f>VLOOKUP(A71,'3.4'!$B$23:$E$168,4,FALSE)</f>
        <v>0.6</v>
      </c>
      <c r="G71">
        <v>1</v>
      </c>
      <c r="H71">
        <f>VLOOKUP(A71,'3.5'!$M$68:$N$128,2,FALSE)</f>
        <v>1</v>
      </c>
      <c r="I71">
        <v>1</v>
      </c>
      <c r="J71" s="115">
        <f>VLOOKUP(A71,'3.7'!$B$23:$E$168,4,FALSE)</f>
        <v>0</v>
      </c>
      <c r="K71">
        <v>0.1</v>
      </c>
      <c r="L71" s="115">
        <f>VLOOKUP(A71,'3.9'!$B$23:$E$168,4,FALSE)</f>
        <v>0</v>
      </c>
      <c r="M71">
        <f>VLOOKUP(A71,'3.10'!$B$23:$E$168,4,FALSE)</f>
        <v>0.2</v>
      </c>
      <c r="N71">
        <v>10</v>
      </c>
      <c r="O71" s="115">
        <f>VLOOKUP(A71,'3.12'!$B$23:$E$168,4,FALSE)</f>
        <v>0</v>
      </c>
      <c r="P71" s="52">
        <f t="shared" si="23"/>
        <v>5.3304442036836409E-2</v>
      </c>
      <c r="Q71" s="52">
        <f t="shared" si="24"/>
        <v>0.2</v>
      </c>
      <c r="R71" s="52">
        <f t="shared" si="30"/>
        <v>0.6</v>
      </c>
      <c r="S71" s="52">
        <f t="shared" si="31"/>
        <v>0.6</v>
      </c>
      <c r="T71" s="52">
        <f t="shared" si="25"/>
        <v>2.2727272727272728E-2</v>
      </c>
      <c r="U71" s="52">
        <f t="shared" si="32"/>
        <v>6.6666666666666666E-2</v>
      </c>
      <c r="V71" s="52">
        <f t="shared" si="26"/>
        <v>1</v>
      </c>
      <c r="W71" s="52">
        <f t="shared" si="33"/>
        <v>0</v>
      </c>
      <c r="X71" s="52">
        <f t="shared" si="27"/>
        <v>0.2</v>
      </c>
      <c r="Y71" s="52">
        <f t="shared" si="34"/>
        <v>0</v>
      </c>
      <c r="Z71" s="52">
        <f t="shared" si="28"/>
        <v>0.2</v>
      </c>
      <c r="AA71" s="52">
        <f t="shared" si="29"/>
        <v>0.1111111111111111</v>
      </c>
      <c r="AB71" s="52">
        <f t="shared" si="35"/>
        <v>0</v>
      </c>
      <c r="AC71">
        <f>(P71*weights!$C$2)+(Exposure!Q71*weights!$C$3)+(Exposure!T71*weights!$C$6)+(V71*weights!$C$7)+(X71*weights!$C$9)+(AA71*weights!$C$12)</f>
        <v>0.2781448354071594</v>
      </c>
      <c r="AD71" s="52">
        <f t="shared" si="36"/>
        <v>0.35519591309417553</v>
      </c>
      <c r="AE71" s="52">
        <f>(P71*weights!$D$2)+(S71*weights!$D$5)+(U71*weights!$D$6)+(Z71*weights!$D$11)</f>
        <v>0.23271939328277355</v>
      </c>
      <c r="AF71" s="52">
        <f t="shared" si="37"/>
        <v>0.29114743030746298</v>
      </c>
      <c r="AG71">
        <f>(P71*weights!$E$2)+(R71*weights!$E$4)+(W71*weights!$E$8)+(Y71*weights!$E$10)+(AB71*weights!$E$13)</f>
        <v>0.16332611050920909</v>
      </c>
      <c r="AH71" s="52">
        <f t="shared" si="38"/>
        <v>0.18945831120552312</v>
      </c>
    </row>
    <row r="72" spans="1:34">
      <c r="A72" t="s">
        <v>123</v>
      </c>
      <c r="B72" t="s">
        <v>2116</v>
      </c>
      <c r="C72">
        <v>74</v>
      </c>
      <c r="D72">
        <v>10</v>
      </c>
      <c r="E72" s="115">
        <f>VLOOKUP(A72,'3.3'!$B$23:$E$168,4,FALSE)</f>
        <v>0.3</v>
      </c>
      <c r="F72">
        <f>VLOOKUP(A72,'3.4'!$B$23:$E$168,4,FALSE)</f>
        <v>1</v>
      </c>
      <c r="G72">
        <v>0</v>
      </c>
      <c r="H72">
        <v>0</v>
      </c>
      <c r="I72">
        <v>1</v>
      </c>
      <c r="J72" s="115">
        <f>VLOOKUP(A72,'3.7'!$B$23:$E$168,4,FALSE)</f>
        <v>0</v>
      </c>
      <c r="K72">
        <v>0.1</v>
      </c>
      <c r="L72" s="115">
        <f>VLOOKUP(A72,'3.9'!$B$23:$E$168,4,FALSE)</f>
        <v>0</v>
      </c>
      <c r="M72">
        <f>VLOOKUP(A72,'3.10'!$B$23:$E$168,4,FALSE)</f>
        <v>0.6</v>
      </c>
      <c r="N72">
        <v>10</v>
      </c>
      <c r="O72" s="115">
        <f>VLOOKUP(A72,'3.12'!$B$23:$E$168,4,FALSE)</f>
        <v>0</v>
      </c>
      <c r="P72" s="52">
        <f t="shared" si="23"/>
        <v>5.5471289274106175E-2</v>
      </c>
      <c r="Q72" s="52">
        <f t="shared" si="24"/>
        <v>0.2</v>
      </c>
      <c r="R72" s="52">
        <f t="shared" si="30"/>
        <v>0.3</v>
      </c>
      <c r="S72" s="52">
        <f t="shared" si="31"/>
        <v>1</v>
      </c>
      <c r="T72" s="52">
        <f t="shared" si="25"/>
        <v>0</v>
      </c>
      <c r="U72" s="52">
        <f t="shared" si="32"/>
        <v>0</v>
      </c>
      <c r="V72" s="52">
        <f t="shared" si="26"/>
        <v>1</v>
      </c>
      <c r="W72" s="52">
        <f t="shared" si="33"/>
        <v>0</v>
      </c>
      <c r="X72" s="52">
        <f t="shared" si="27"/>
        <v>0.2</v>
      </c>
      <c r="Y72" s="52">
        <f t="shared" si="34"/>
        <v>0</v>
      </c>
      <c r="Z72" s="52">
        <f t="shared" si="28"/>
        <v>0.6</v>
      </c>
      <c r="AA72" s="52">
        <f t="shared" si="29"/>
        <v>0.1111111111111111</v>
      </c>
      <c r="AB72" s="52">
        <f t="shared" si="35"/>
        <v>0</v>
      </c>
      <c r="AC72">
        <f>(P72*weights!$C$2)+(Exposure!Q72*weights!$C$3)+(Exposure!T72*weights!$C$6)+(V72*weights!$C$7)+(X72*weights!$C$9)+(AA72*weights!$C$12)</f>
        <v>0.27428975562778385</v>
      </c>
      <c r="AD72" s="52">
        <f t="shared" si="36"/>
        <v>0.34949445004489099</v>
      </c>
      <c r="AE72" s="52">
        <f>(P72*weights!$D$2)+(S72*weights!$D$5)+(U72*weights!$D$6)+(Z72*weights!$D$11)</f>
        <v>0.39694671525657438</v>
      </c>
      <c r="AF72" s="52">
        <f t="shared" si="37"/>
        <v>0.52566879518411214</v>
      </c>
      <c r="AG72">
        <f>(P72*weights!$E$2)+(R72*weights!$E$4)+(W72*weights!$E$8)+(Y72*weights!$E$10)+(AB72*weights!$E$13)</f>
        <v>8.8867822318526538E-2</v>
      </c>
      <c r="AH72" s="52">
        <f t="shared" si="38"/>
        <v>9.8214285714285698E-2</v>
      </c>
    </row>
    <row r="73" spans="1:34">
      <c r="A73" t="s">
        <v>49</v>
      </c>
      <c r="B73" t="s">
        <v>2117</v>
      </c>
      <c r="C73">
        <v>403</v>
      </c>
      <c r="D73">
        <v>0</v>
      </c>
      <c r="E73" s="115">
        <f>VLOOKUP(A73,'3.3'!$B$23:$E$168,4,FALSE)</f>
        <v>1</v>
      </c>
      <c r="F73">
        <f>VLOOKUP(A73,'3.4'!$B$23:$E$168,4,FALSE)</f>
        <v>0</v>
      </c>
      <c r="G73">
        <v>18</v>
      </c>
      <c r="H73">
        <v>0</v>
      </c>
      <c r="I73">
        <v>0</v>
      </c>
      <c r="J73" s="115">
        <f>VLOOKUP(A73,'3.7'!$B$23:$E$168,4,FALSE)</f>
        <v>1</v>
      </c>
      <c r="K73">
        <v>0</v>
      </c>
      <c r="L73" s="115">
        <f>VLOOKUP(A73,'3.9'!$B$23:$E$168,4,FALSE)</f>
        <v>0.5</v>
      </c>
      <c r="M73">
        <f>VLOOKUP(A73,'3.10'!$B$23:$E$168,4,FALSE)</f>
        <v>0</v>
      </c>
      <c r="N73">
        <v>0</v>
      </c>
      <c r="O73" s="115">
        <f>VLOOKUP(A73,'3.12'!$B$23:$E$168,4,FALSE)</f>
        <v>0.33</v>
      </c>
      <c r="P73" s="52">
        <f t="shared" si="23"/>
        <v>0.41191765980498374</v>
      </c>
      <c r="Q73" s="52">
        <f t="shared" si="24"/>
        <v>0</v>
      </c>
      <c r="R73" s="52">
        <f t="shared" si="30"/>
        <v>1</v>
      </c>
      <c r="S73" s="52">
        <f t="shared" si="31"/>
        <v>0</v>
      </c>
      <c r="T73" s="52">
        <f t="shared" si="25"/>
        <v>0.40909090909090912</v>
      </c>
      <c r="U73" s="52">
        <f t="shared" si="32"/>
        <v>0</v>
      </c>
      <c r="V73" s="52">
        <f t="shared" si="26"/>
        <v>0</v>
      </c>
      <c r="W73" s="52">
        <f t="shared" si="33"/>
        <v>1</v>
      </c>
      <c r="X73" s="52">
        <f t="shared" si="27"/>
        <v>0</v>
      </c>
      <c r="Y73" s="52">
        <f t="shared" si="34"/>
        <v>0.55555555555555558</v>
      </c>
      <c r="Z73" s="52">
        <f t="shared" si="28"/>
        <v>0</v>
      </c>
      <c r="AA73" s="52">
        <f t="shared" si="29"/>
        <v>0</v>
      </c>
      <c r="AB73" s="52">
        <f t="shared" si="35"/>
        <v>0.33</v>
      </c>
      <c r="AC73">
        <f>(P73*weights!$C$2)+(Exposure!Q73*weights!$C$3)+(Exposure!T73*weights!$C$6)+(V73*weights!$C$7)+(X73*weights!$C$9)+(AA73*weights!$C$12)</f>
        <v>0.15393910666797989</v>
      </c>
      <c r="AD73" s="52">
        <f t="shared" si="36"/>
        <v>0.17150208224157498</v>
      </c>
      <c r="AE73" s="52">
        <f>(P73*weights!$D$2)+(S73*weights!$D$5)+(U73*weights!$D$6)+(Z73*weights!$D$11)</f>
        <v>0.11234117994681374</v>
      </c>
      <c r="AF73" s="52">
        <f t="shared" si="37"/>
        <v>0.11924386058679567</v>
      </c>
      <c r="AG73">
        <f>(P73*weights!$E$2)+(R73*weights!$E$4)+(W73*weights!$E$8)+(Y73*weights!$E$10)+(AB73*weights!$E$13)</f>
        <v>0.6672386742105052</v>
      </c>
      <c r="AH73" s="52">
        <f t="shared" si="38"/>
        <v>0.80697198127495529</v>
      </c>
    </row>
    <row r="74" spans="1:34">
      <c r="A74" t="s">
        <v>163</v>
      </c>
      <c r="B74" t="s">
        <v>2118</v>
      </c>
      <c r="C74">
        <f>C57</f>
        <v>177.1</v>
      </c>
      <c r="D74">
        <v>10</v>
      </c>
      <c r="E74" s="115">
        <f>VLOOKUP(A74,'3.3'!$B$23:$E$168,4,FALSE)</f>
        <v>1</v>
      </c>
      <c r="F74">
        <f>VLOOKUP(A74,'3.4'!$B$23:$E$168,4,FALSE)</f>
        <v>1</v>
      </c>
      <c r="G74">
        <f>G57</f>
        <v>7</v>
      </c>
      <c r="H74">
        <f>H57</f>
        <v>0</v>
      </c>
      <c r="I74">
        <v>1</v>
      </c>
      <c r="J74" s="115">
        <f>VLOOKUP(A74,'3.7'!$B$23:$E$168,4,FALSE)</f>
        <v>0</v>
      </c>
      <c r="K74">
        <v>0.1</v>
      </c>
      <c r="L74" s="115">
        <f>VLOOKUP(A74,'3.9'!$B$23:$E$168,4,FALSE)</f>
        <v>0</v>
      </c>
      <c r="M74">
        <f>VLOOKUP(A74,'3.10'!$B$23:$E$168,4,FALSE)</f>
        <v>0.6</v>
      </c>
      <c r="N74">
        <v>10</v>
      </c>
      <c r="O74" s="115">
        <f>VLOOKUP(A74,'3.12'!$B$23:$E$168,4,FALSE)</f>
        <v>0</v>
      </c>
      <c r="P74" s="52">
        <f t="shared" si="23"/>
        <v>0.16717226435536292</v>
      </c>
      <c r="Q74" s="52">
        <f t="shared" si="24"/>
        <v>0.2</v>
      </c>
      <c r="R74" s="52">
        <f t="shared" si="30"/>
        <v>1</v>
      </c>
      <c r="S74" s="52">
        <f t="shared" si="31"/>
        <v>1</v>
      </c>
      <c r="T74" s="52">
        <f t="shared" si="25"/>
        <v>0.15909090909090909</v>
      </c>
      <c r="U74" s="52">
        <f t="shared" si="32"/>
        <v>0</v>
      </c>
      <c r="V74" s="52">
        <f t="shared" si="26"/>
        <v>1</v>
      </c>
      <c r="W74" s="52">
        <f t="shared" si="33"/>
        <v>0</v>
      </c>
      <c r="X74" s="52">
        <f t="shared" si="27"/>
        <v>0.2</v>
      </c>
      <c r="Y74" s="52">
        <f t="shared" si="34"/>
        <v>0</v>
      </c>
      <c r="Z74" s="52">
        <f t="shared" si="28"/>
        <v>0.6</v>
      </c>
      <c r="AA74" s="52">
        <f t="shared" si="29"/>
        <v>0.1111111111111111</v>
      </c>
      <c r="AB74" s="52">
        <f t="shared" si="35"/>
        <v>0</v>
      </c>
      <c r="AC74">
        <f>(P74*weights!$C$2)+(Exposure!Q74*weights!$C$3)+(Exposure!T74*weights!$C$6)+(V74*weights!$C$7)+(X74*weights!$C$9)+(AA74*weights!$C$12)</f>
        <v>0.32506323391006492</v>
      </c>
      <c r="AD74" s="52">
        <f t="shared" si="36"/>
        <v>0.42458579104872568</v>
      </c>
      <c r="AE74" s="52">
        <f>(P74*weights!$D$2)+(S74*weights!$D$5)+(U74*weights!$D$6)+(Z74*weights!$D$11)</f>
        <v>0.42741061755146259</v>
      </c>
      <c r="AF74" s="52">
        <f t="shared" si="37"/>
        <v>0.56917212861121269</v>
      </c>
      <c r="AG74">
        <f>(P74*weights!$E$2)+(R74*weights!$E$4)+(W74*weights!$E$8)+(Y74*weights!$E$10)+(AB74*weights!$E$13)</f>
        <v>0.2917930660888407</v>
      </c>
      <c r="AH74" s="52">
        <f t="shared" si="38"/>
        <v>0.34688661710037172</v>
      </c>
    </row>
    <row r="75" spans="1:34">
      <c r="A75" t="s">
        <v>50</v>
      </c>
      <c r="B75" t="s">
        <v>2119</v>
      </c>
      <c r="C75">
        <v>51</v>
      </c>
      <c r="D75">
        <v>10</v>
      </c>
      <c r="E75" s="115">
        <f>VLOOKUP(A75,'3.3'!$B$23:$E$168,4,FALSE)</f>
        <v>0.6</v>
      </c>
      <c r="F75">
        <f>VLOOKUP(A75,'3.4'!$B$23:$E$168,4,FALSE)</f>
        <v>1</v>
      </c>
      <c r="G75">
        <v>7</v>
      </c>
      <c r="H75">
        <f>VLOOKUP(A75,'3.5'!$M$68:$N$128,2,FALSE)</f>
        <v>2</v>
      </c>
      <c r="I75">
        <v>1</v>
      </c>
      <c r="J75" s="115">
        <f>VLOOKUP(A75,'3.7'!$B$23:$E$168,4,FALSE)</f>
        <v>0</v>
      </c>
      <c r="K75">
        <v>0.1</v>
      </c>
      <c r="L75" s="115">
        <f>VLOOKUP(A75,'3.9'!$B$23:$E$168,4,FALSE)</f>
        <v>0</v>
      </c>
      <c r="M75">
        <f>VLOOKUP(A75,'3.10'!$B$23:$E$168,4,FALSE)</f>
        <v>0.8</v>
      </c>
      <c r="N75">
        <v>10</v>
      </c>
      <c r="O75" s="115">
        <f>VLOOKUP(A75,'3.12'!$B$23:$E$168,4,FALSE)</f>
        <v>0</v>
      </c>
      <c r="P75" s="52">
        <f t="shared" si="23"/>
        <v>3.0552546045503792E-2</v>
      </c>
      <c r="Q75" s="52">
        <f t="shared" si="24"/>
        <v>0.2</v>
      </c>
      <c r="R75" s="52">
        <f t="shared" si="30"/>
        <v>0.6</v>
      </c>
      <c r="S75" s="52">
        <f t="shared" si="31"/>
        <v>1</v>
      </c>
      <c r="T75" s="52">
        <f t="shared" si="25"/>
        <v>0.15909090909090909</v>
      </c>
      <c r="U75" s="52">
        <f t="shared" si="32"/>
        <v>0.13333333333333333</v>
      </c>
      <c r="V75" s="52">
        <f t="shared" si="26"/>
        <v>1</v>
      </c>
      <c r="W75" s="52">
        <f t="shared" si="33"/>
        <v>0</v>
      </c>
      <c r="X75" s="52">
        <f t="shared" si="27"/>
        <v>0.2</v>
      </c>
      <c r="Y75" s="52">
        <f t="shared" si="34"/>
        <v>0</v>
      </c>
      <c r="Z75" s="52">
        <f t="shared" si="28"/>
        <v>0.8</v>
      </c>
      <c r="AA75" s="52">
        <f t="shared" si="29"/>
        <v>0.1111111111111111</v>
      </c>
      <c r="AB75" s="52">
        <f t="shared" si="35"/>
        <v>0</v>
      </c>
      <c r="AC75">
        <f>(P75*weights!$C$2)+(Exposure!Q75*weights!$C$3)+(Exposure!T75*weights!$C$6)+(V75*weights!$C$7)+(X75*weights!$C$9)+(AA75*weights!$C$12)</f>
        <v>0.29944703672696632</v>
      </c>
      <c r="AD75" s="52">
        <f t="shared" si="36"/>
        <v>0.38670076400363529</v>
      </c>
      <c r="AE75" s="52">
        <f>(P75*weights!$D$2)+(S75*weights!$D$5)+(U75*weights!$D$6)+(Z75*weights!$D$11)</f>
        <v>0.46287796710331919</v>
      </c>
      <c r="AF75" s="52">
        <f t="shared" si="37"/>
        <v>0.61982052941011001</v>
      </c>
      <c r="AG75">
        <f>(P75*weights!$E$2)+(R75*weights!$E$4)+(W75*weights!$E$8)+(Y75*weights!$E$10)+(AB75*weights!$E$13)</f>
        <v>0.15763813651137595</v>
      </c>
      <c r="AH75" s="52">
        <f t="shared" si="38"/>
        <v>0.18248805098247481</v>
      </c>
    </row>
    <row r="76" spans="1:34">
      <c r="A76" t="s">
        <v>97</v>
      </c>
      <c r="B76" t="s">
        <v>2120</v>
      </c>
      <c r="C76">
        <v>271.7</v>
      </c>
      <c r="D76">
        <v>10</v>
      </c>
      <c r="E76" s="115">
        <f>VLOOKUP(A76,'3.3'!$B$23:$E$168,4,FALSE)</f>
        <v>0.6</v>
      </c>
      <c r="F76">
        <f>VLOOKUP(A76,'3.4'!$B$23:$E$168,4,FALSE)</f>
        <v>1</v>
      </c>
      <c r="G76">
        <v>4</v>
      </c>
      <c r="H76">
        <f>VLOOKUP(A76,'3.5'!$M$68:$N$128,2,FALSE)</f>
        <v>2</v>
      </c>
      <c r="I76">
        <v>0</v>
      </c>
      <c r="J76" s="115">
        <f>VLOOKUP(A76,'3.7'!$B$23:$E$168,4,FALSE)</f>
        <v>0</v>
      </c>
      <c r="K76">
        <v>0.1</v>
      </c>
      <c r="L76" s="115">
        <f>VLOOKUP(A76,'3.9'!$B$23:$E$168,4,FALSE)</f>
        <v>0</v>
      </c>
      <c r="M76">
        <f>VLOOKUP(A76,'3.10'!$B$23:$E$168,4,FALSE)</f>
        <v>0.4</v>
      </c>
      <c r="N76">
        <v>10</v>
      </c>
      <c r="O76" s="115">
        <f>VLOOKUP(A76,'3.12'!$B$23:$E$168,4,FALSE)</f>
        <v>0</v>
      </c>
      <c r="P76" s="52">
        <f t="shared" si="23"/>
        <v>0.26966413867822314</v>
      </c>
      <c r="Q76" s="52">
        <f t="shared" si="24"/>
        <v>0.2</v>
      </c>
      <c r="R76" s="52">
        <f t="shared" si="30"/>
        <v>0.6</v>
      </c>
      <c r="S76" s="52">
        <f t="shared" si="31"/>
        <v>1</v>
      </c>
      <c r="T76" s="52">
        <f t="shared" si="25"/>
        <v>9.0909090909090912E-2</v>
      </c>
      <c r="U76" s="52">
        <f t="shared" si="32"/>
        <v>0.13333333333333333</v>
      </c>
      <c r="V76" s="52">
        <f t="shared" si="26"/>
        <v>0</v>
      </c>
      <c r="W76" s="52">
        <f t="shared" si="33"/>
        <v>0</v>
      </c>
      <c r="X76" s="52">
        <f t="shared" si="27"/>
        <v>0.2</v>
      </c>
      <c r="Y76" s="52">
        <f t="shared" si="34"/>
        <v>0</v>
      </c>
      <c r="Z76" s="52">
        <f t="shared" si="28"/>
        <v>0.4</v>
      </c>
      <c r="AA76" s="52">
        <f t="shared" si="29"/>
        <v>0.1111111111111111</v>
      </c>
      <c r="AB76" s="52">
        <f t="shared" si="35"/>
        <v>0</v>
      </c>
      <c r="AC76">
        <f>(P76*weights!$C$2)+(Exposure!Q76*weights!$C$3)+(Exposure!T76*weights!$C$6)+(V76*weights!$C$7)+(X76*weights!$C$9)+(AA76*weights!$C$12)</f>
        <v>0.14399636943651029</v>
      </c>
      <c r="AD76" s="52">
        <f t="shared" si="36"/>
        <v>0.15679728955810107</v>
      </c>
      <c r="AE76" s="52">
        <f>(P76*weights!$D$2)+(S76*weights!$D$5)+(U76*weights!$D$6)+(Z76*weights!$D$11)</f>
        <v>0.45536294691224266</v>
      </c>
      <c r="AF76" s="52">
        <f t="shared" si="37"/>
        <v>0.60908886325916345</v>
      </c>
      <c r="AG76">
        <f>(P76*weights!$E$2)+(R76*weights!$E$4)+(W76*weights!$E$8)+(Y76*weights!$E$10)+(AB76*weights!$E$13)</f>
        <v>0.21741603466955578</v>
      </c>
      <c r="AH76" s="52">
        <f t="shared" si="38"/>
        <v>0.25574216675517791</v>
      </c>
    </row>
    <row r="77" spans="1:34">
      <c r="A77" t="s">
        <v>134</v>
      </c>
      <c r="B77" t="s">
        <v>2121</v>
      </c>
      <c r="C77">
        <v>223.5</v>
      </c>
      <c r="D77">
        <v>10</v>
      </c>
      <c r="E77" s="115">
        <f>VLOOKUP(A77,'3.3'!$B$23:$E$168,4,FALSE)</f>
        <v>0.3</v>
      </c>
      <c r="F77">
        <f>VLOOKUP(A77,'3.4'!$B$23:$E$168,4,FALSE)</f>
        <v>1</v>
      </c>
      <c r="G77">
        <v>3</v>
      </c>
      <c r="H77">
        <v>0</v>
      </c>
      <c r="I77">
        <v>1</v>
      </c>
      <c r="J77" s="115">
        <f>VLOOKUP(A77,'3.7'!$B$23:$E$168,4,FALSE)</f>
        <v>0</v>
      </c>
      <c r="K77">
        <v>0.1</v>
      </c>
      <c r="L77" s="115">
        <f>VLOOKUP(A77,'3.9'!$B$23:$E$168,4,FALSE)</f>
        <v>0</v>
      </c>
      <c r="M77">
        <f>VLOOKUP(A77,'3.10'!$B$23:$E$168,4,FALSE)</f>
        <v>0.6</v>
      </c>
      <c r="N77">
        <v>10</v>
      </c>
      <c r="O77" s="115">
        <f>VLOOKUP(A77,'3.12'!$B$23:$E$168,4,FALSE)</f>
        <v>0</v>
      </c>
      <c r="P77" s="52">
        <f t="shared" si="23"/>
        <v>0.21744312026002166</v>
      </c>
      <c r="Q77" s="52">
        <f t="shared" si="24"/>
        <v>0.2</v>
      </c>
      <c r="R77" s="52">
        <f t="shared" si="30"/>
        <v>0.3</v>
      </c>
      <c r="S77" s="52">
        <f t="shared" si="31"/>
        <v>1</v>
      </c>
      <c r="T77" s="52">
        <f t="shared" si="25"/>
        <v>6.8181818181818177E-2</v>
      </c>
      <c r="U77" s="52">
        <f t="shared" si="32"/>
        <v>0</v>
      </c>
      <c r="V77" s="52">
        <f t="shared" si="26"/>
        <v>1</v>
      </c>
      <c r="W77" s="52">
        <f t="shared" si="33"/>
        <v>0</v>
      </c>
      <c r="X77" s="52">
        <f t="shared" si="27"/>
        <v>0.2</v>
      </c>
      <c r="Y77" s="52">
        <f t="shared" si="34"/>
        <v>0</v>
      </c>
      <c r="Z77" s="52">
        <f t="shared" si="28"/>
        <v>0.6</v>
      </c>
      <c r="AA77" s="52">
        <f t="shared" si="29"/>
        <v>0.1111111111111111</v>
      </c>
      <c r="AB77" s="52">
        <f t="shared" si="35"/>
        <v>0</v>
      </c>
      <c r="AC77">
        <f>(P77*weights!$C$2)+(Exposure!Q77*weights!$C$3)+(Exposure!T77*weights!$C$6)+(V77*weights!$C$7)+(X77*weights!$C$9)+(AA77*weights!$C$12)</f>
        <v>0.31744356484673392</v>
      </c>
      <c r="AD77" s="52">
        <f t="shared" si="36"/>
        <v>0.41331669569957696</v>
      </c>
      <c r="AE77" s="52">
        <f>(P77*weights!$D$2)+(S77*weights!$D$5)+(U77*weights!$D$6)+(Z77*weights!$D$11)</f>
        <v>0.44112085098000586</v>
      </c>
      <c r="AF77" s="52">
        <f t="shared" si="37"/>
        <v>0.58875073841739567</v>
      </c>
      <c r="AG77">
        <f>(P77*weights!$E$2)+(R77*weights!$E$4)+(W77*weights!$E$8)+(Y77*weights!$E$10)+(AB77*weights!$E$13)</f>
        <v>0.1293607800650054</v>
      </c>
      <c r="AH77" s="52">
        <f t="shared" si="38"/>
        <v>0.14783590015932022</v>
      </c>
    </row>
    <row r="78" spans="1:34">
      <c r="A78" t="s">
        <v>51</v>
      </c>
      <c r="B78" t="s">
        <v>2122</v>
      </c>
      <c r="C78">
        <v>50.2</v>
      </c>
      <c r="D78">
        <v>10</v>
      </c>
      <c r="E78" s="115">
        <f>VLOOKUP(A78,'3.3'!$B$23:$E$168,4,FALSE)</f>
        <v>1</v>
      </c>
      <c r="F78">
        <f>VLOOKUP(A78,'3.4'!$B$23:$E$168,4,FALSE)</f>
        <v>1</v>
      </c>
      <c r="G78">
        <v>8</v>
      </c>
      <c r="H78">
        <f>VLOOKUP(A78,'3.5'!$M$68:$N$128,2,FALSE)</f>
        <v>9</v>
      </c>
      <c r="I78">
        <v>1</v>
      </c>
      <c r="J78" s="115">
        <f>VLOOKUP(A78,'3.7'!$B$23:$E$168,4,FALSE)</f>
        <v>0</v>
      </c>
      <c r="K78">
        <v>0.1</v>
      </c>
      <c r="L78" s="115">
        <f>VLOOKUP(A78,'3.9'!$B$23:$E$168,4,FALSE)</f>
        <v>0</v>
      </c>
      <c r="M78">
        <f>VLOOKUP(A78,'3.10'!$B$23:$E$168,4,FALSE)</f>
        <v>1</v>
      </c>
      <c r="N78">
        <v>30</v>
      </c>
      <c r="O78" s="115">
        <f>VLOOKUP(A78,'3.12'!$B$23:$E$168,4,FALSE)</f>
        <v>0</v>
      </c>
      <c r="P78" s="52">
        <f t="shared" si="23"/>
        <v>2.9685807150595885E-2</v>
      </c>
      <c r="Q78" s="52">
        <f t="shared" si="24"/>
        <v>0.2</v>
      </c>
      <c r="R78" s="52">
        <f t="shared" si="30"/>
        <v>1</v>
      </c>
      <c r="S78" s="52">
        <f t="shared" si="31"/>
        <v>1</v>
      </c>
      <c r="T78" s="52">
        <f t="shared" si="25"/>
        <v>0.18181818181818182</v>
      </c>
      <c r="U78" s="52">
        <f t="shared" si="32"/>
        <v>0.6</v>
      </c>
      <c r="V78" s="52">
        <f t="shared" si="26"/>
        <v>1</v>
      </c>
      <c r="W78" s="52">
        <f t="shared" si="33"/>
        <v>0</v>
      </c>
      <c r="X78" s="52">
        <f t="shared" si="27"/>
        <v>0.2</v>
      </c>
      <c r="Y78" s="52">
        <f t="shared" si="34"/>
        <v>0</v>
      </c>
      <c r="Z78" s="52">
        <f t="shared" si="28"/>
        <v>1</v>
      </c>
      <c r="AA78" s="52">
        <f t="shared" si="29"/>
        <v>0.33333333333333331</v>
      </c>
      <c r="AB78" s="52">
        <f t="shared" si="35"/>
        <v>0</v>
      </c>
      <c r="AC78">
        <f>(P78*weights!$C$2)+(Exposure!Q78*weights!$C$3)+(Exposure!T78*weights!$C$6)+(V78*weights!$C$7)+(X78*weights!$C$9)+(AA78*weights!$C$12)</f>
        <v>0.33132366459831253</v>
      </c>
      <c r="AD78" s="52">
        <f t="shared" si="36"/>
        <v>0.433844643338271</v>
      </c>
      <c r="AE78" s="52">
        <f>(P78*weights!$D$2)+(S78*weights!$D$5)+(U78*weights!$D$6)+(Z78*weights!$D$11)</f>
        <v>0.62627794740470799</v>
      </c>
      <c r="AF78" s="52">
        <f t="shared" si="37"/>
        <v>0.85316042645362755</v>
      </c>
      <c r="AG78">
        <f>(P78*weights!$E$2)+(R78*weights!$E$4)+(W78*weights!$E$8)+(Y78*weights!$E$10)+(AB78*weights!$E$13)</f>
        <v>0.25742145178764897</v>
      </c>
      <c r="AH78" s="52">
        <f t="shared" si="38"/>
        <v>0.30476633032395117</v>
      </c>
    </row>
    <row r="79" spans="1:34">
      <c r="A79" t="s">
        <v>52</v>
      </c>
      <c r="B79" t="s">
        <v>2123</v>
      </c>
      <c r="C79">
        <v>238.6</v>
      </c>
      <c r="D79">
        <v>10</v>
      </c>
      <c r="E79" s="115">
        <f>VLOOKUP(A79,'3.3'!$B$23:$E$168,4,FALSE)</f>
        <v>0.3</v>
      </c>
      <c r="F79">
        <f>VLOOKUP(A79,'3.4'!$B$23:$E$168,4,FALSE)</f>
        <v>1</v>
      </c>
      <c r="G79">
        <v>9</v>
      </c>
      <c r="H79">
        <f>VLOOKUP(A79,'3.5'!$M$68:$N$128,2,FALSE)</f>
        <v>5</v>
      </c>
      <c r="I79">
        <v>0.5</v>
      </c>
      <c r="J79" s="115">
        <f>VLOOKUP(A79,'3.7'!$B$23:$E$168,4,FALSE)</f>
        <v>0</v>
      </c>
      <c r="K79">
        <v>0.1</v>
      </c>
      <c r="L79" s="115">
        <f>VLOOKUP(A79,'3.9'!$B$23:$E$168,4,FALSE)</f>
        <v>0</v>
      </c>
      <c r="M79">
        <f>VLOOKUP(A79,'3.10'!$B$23:$E$168,4,FALSE)</f>
        <v>0.6</v>
      </c>
      <c r="N79">
        <v>50</v>
      </c>
      <c r="O79" s="115">
        <f>VLOOKUP(A79,'3.12'!$B$23:$E$168,4,FALSE)</f>
        <v>0</v>
      </c>
      <c r="P79" s="52">
        <f t="shared" si="23"/>
        <v>0.23380281690140844</v>
      </c>
      <c r="Q79" s="52">
        <f t="shared" si="24"/>
        <v>0.2</v>
      </c>
      <c r="R79" s="52">
        <f t="shared" si="30"/>
        <v>0.3</v>
      </c>
      <c r="S79" s="52">
        <f t="shared" si="31"/>
        <v>1</v>
      </c>
      <c r="T79" s="52">
        <f t="shared" si="25"/>
        <v>0.20454545454545456</v>
      </c>
      <c r="U79" s="52">
        <f t="shared" si="32"/>
        <v>0.33333333333333331</v>
      </c>
      <c r="V79" s="52">
        <f t="shared" si="26"/>
        <v>0.5</v>
      </c>
      <c r="W79" s="52">
        <f t="shared" si="33"/>
        <v>0</v>
      </c>
      <c r="X79" s="52">
        <f t="shared" si="27"/>
        <v>0.2</v>
      </c>
      <c r="Y79" s="52">
        <f t="shared" si="34"/>
        <v>0</v>
      </c>
      <c r="Z79" s="52">
        <f t="shared" si="28"/>
        <v>0.6</v>
      </c>
      <c r="AA79" s="52">
        <f t="shared" si="29"/>
        <v>0.55555555555555558</v>
      </c>
      <c r="AB79" s="52">
        <f t="shared" si="35"/>
        <v>0</v>
      </c>
      <c r="AC79">
        <f>(P79*weights!$C$2)+(Exposure!Q79*weights!$C$3)+(Exposure!T79*weights!$C$6)+(V79*weights!$C$7)+(X79*weights!$C$9)+(AA79*weights!$C$12)</f>
        <v>0.30788474534073129</v>
      </c>
      <c r="AD79" s="52">
        <f t="shared" si="36"/>
        <v>0.39917969742010634</v>
      </c>
      <c r="AE79" s="52">
        <f>(P79*weights!$D$2)+(S79*weights!$D$5)+(U79*weights!$D$6)+(Z79*weights!$D$11)</f>
        <v>0.53649167733674774</v>
      </c>
      <c r="AF79" s="52">
        <f t="shared" si="37"/>
        <v>0.72494303637233126</v>
      </c>
      <c r="AG79">
        <f>(P79*weights!$E$2)+(R79*weights!$E$4)+(W79*weights!$E$8)+(Y79*weights!$E$10)+(AB79*weights!$E$13)</f>
        <v>0.1334507042253521</v>
      </c>
      <c r="AH79" s="52">
        <f t="shared" si="38"/>
        <v>0.15284784917684544</v>
      </c>
    </row>
    <row r="80" spans="1:34">
      <c r="A80" t="s">
        <v>158</v>
      </c>
      <c r="B80" t="s">
        <v>2124</v>
      </c>
      <c r="C80">
        <f>C10</f>
        <v>125.0851713607058</v>
      </c>
      <c r="D80">
        <v>10</v>
      </c>
      <c r="E80" s="115">
        <f>VLOOKUP(A80,'3.3'!$B$23:$E$168,4,FALSE)</f>
        <v>0</v>
      </c>
      <c r="F80">
        <f>VLOOKUP(A80,'3.4'!$B$23:$E$168,4,FALSE)</f>
        <v>1</v>
      </c>
      <c r="G80">
        <f>G10</f>
        <v>3</v>
      </c>
      <c r="H80">
        <f>H10</f>
        <v>0</v>
      </c>
      <c r="I80">
        <v>0</v>
      </c>
      <c r="J80" s="115">
        <f>VLOOKUP(A80,'3.7'!$B$23:$E$168,4,FALSE)</f>
        <v>0</v>
      </c>
      <c r="K80">
        <v>0.1</v>
      </c>
      <c r="L80" s="115">
        <f>VLOOKUP(A80,'3.9'!$B$23:$E$168,4,FALSE)</f>
        <v>0</v>
      </c>
      <c r="M80">
        <f>VLOOKUP(A80,'3.10'!$B$23:$E$168,4,FALSE)</f>
        <v>0.6</v>
      </c>
      <c r="N80">
        <v>10</v>
      </c>
      <c r="O80" s="115">
        <f>VLOOKUP(A80,'3.12'!$B$23:$E$168,4,FALSE)</f>
        <v>0</v>
      </c>
      <c r="P80" s="52">
        <f t="shared" si="23"/>
        <v>0.11081817048830531</v>
      </c>
      <c r="Q80" s="52">
        <f t="shared" si="24"/>
        <v>0.2</v>
      </c>
      <c r="R80" s="52">
        <f t="shared" si="30"/>
        <v>0</v>
      </c>
      <c r="S80" s="52">
        <f t="shared" si="31"/>
        <v>1</v>
      </c>
      <c r="T80" s="52">
        <f t="shared" si="25"/>
        <v>6.8181818181818177E-2</v>
      </c>
      <c r="U80" s="52">
        <f t="shared" si="32"/>
        <v>0</v>
      </c>
      <c r="V80" s="52">
        <f t="shared" si="26"/>
        <v>0</v>
      </c>
      <c r="W80" s="52">
        <f t="shared" si="33"/>
        <v>0</v>
      </c>
      <c r="X80" s="52">
        <f t="shared" si="27"/>
        <v>0.2</v>
      </c>
      <c r="Y80" s="52">
        <f t="shared" si="34"/>
        <v>0</v>
      </c>
      <c r="Z80" s="52">
        <f t="shared" si="28"/>
        <v>0.6</v>
      </c>
      <c r="AA80" s="52">
        <f t="shared" si="29"/>
        <v>0.1111111111111111</v>
      </c>
      <c r="AB80" s="52">
        <f t="shared" si="35"/>
        <v>0</v>
      </c>
      <c r="AC80">
        <f>(P80*weights!$C$2)+(Exposure!Q80*weights!$C$3)+(Exposure!T80*weights!$C$6)+(V80*weights!$C$7)+(X80*weights!$C$9)+(AA80*weights!$C$12)</f>
        <v>0.10995138676453706</v>
      </c>
      <c r="AD80" s="52">
        <f t="shared" si="36"/>
        <v>0.10644652593545305</v>
      </c>
      <c r="AE80" s="52">
        <f>(P80*weights!$D$2)+(S80*weights!$D$5)+(U80*weights!$D$6)+(Z80*weights!$D$11)</f>
        <v>0.41204131922408321</v>
      </c>
      <c r="AF80" s="52">
        <f t="shared" si="37"/>
        <v>0.54722432615293226</v>
      </c>
      <c r="AG80">
        <f>(P80*weights!$E$2)+(R80*weights!$E$4)+(W80*weights!$E$8)+(Y80*weights!$E$10)+(AB80*weights!$E$13)</f>
        <v>2.7704542622076327E-2</v>
      </c>
      <c r="AH80" s="52">
        <f t="shared" si="38"/>
        <v>2.3262470579097781E-2</v>
      </c>
    </row>
    <row r="81" spans="1:34">
      <c r="A81" t="s">
        <v>135</v>
      </c>
      <c r="B81" t="s">
        <v>2125</v>
      </c>
      <c r="C81">
        <v>110.2</v>
      </c>
      <c r="D81">
        <v>10</v>
      </c>
      <c r="E81" s="115">
        <f>VLOOKUP(A81,'3.3'!$B$23:$E$168,4,FALSE)</f>
        <v>1</v>
      </c>
      <c r="F81">
        <f>VLOOKUP(A81,'3.4'!$B$23:$E$168,4,FALSE)</f>
        <v>1</v>
      </c>
      <c r="G81">
        <v>2</v>
      </c>
      <c r="H81">
        <v>0</v>
      </c>
      <c r="I81">
        <v>1</v>
      </c>
      <c r="J81" s="115">
        <f>VLOOKUP(A81,'3.7'!$B$23:$E$168,4,FALSE)</f>
        <v>1</v>
      </c>
      <c r="K81">
        <v>0.1</v>
      </c>
      <c r="L81" s="115">
        <f>VLOOKUP(A81,'3.9'!$B$23:$E$168,4,FALSE)</f>
        <v>0.5</v>
      </c>
      <c r="M81">
        <f>VLOOKUP(A81,'3.10'!$B$23:$E$168,4,FALSE)</f>
        <v>0.2</v>
      </c>
      <c r="N81">
        <v>50</v>
      </c>
      <c r="O81" s="115">
        <f>VLOOKUP(A81,'3.12'!$B$23:$E$168,4,FALSE)</f>
        <v>0.66</v>
      </c>
      <c r="P81" s="52">
        <f t="shared" si="23"/>
        <v>9.4691224268689062E-2</v>
      </c>
      <c r="Q81" s="52">
        <f t="shared" si="24"/>
        <v>0.2</v>
      </c>
      <c r="R81" s="52">
        <f t="shared" si="30"/>
        <v>1</v>
      </c>
      <c r="S81" s="52">
        <f t="shared" si="31"/>
        <v>1</v>
      </c>
      <c r="T81" s="52">
        <f t="shared" si="25"/>
        <v>4.5454545454545456E-2</v>
      </c>
      <c r="U81" s="52">
        <f t="shared" si="32"/>
        <v>0</v>
      </c>
      <c r="V81" s="52">
        <f t="shared" si="26"/>
        <v>1</v>
      </c>
      <c r="W81" s="52">
        <f t="shared" si="33"/>
        <v>1</v>
      </c>
      <c r="X81" s="52">
        <f t="shared" si="27"/>
        <v>0.2</v>
      </c>
      <c r="Y81" s="52">
        <f t="shared" si="34"/>
        <v>0.55555555555555558</v>
      </c>
      <c r="Z81" s="52">
        <f t="shared" si="28"/>
        <v>0.2</v>
      </c>
      <c r="AA81" s="52">
        <f t="shared" si="29"/>
        <v>0.55555555555555558</v>
      </c>
      <c r="AB81" s="52">
        <f t="shared" si="35"/>
        <v>0.66</v>
      </c>
      <c r="AC81">
        <f>(P81*weights!$C$2)+(Exposure!Q81*weights!$C$3)+(Exposure!T81*weights!$C$6)+(V81*weights!$C$7)+(X81*weights!$C$9)+(AA81*weights!$C$12)</f>
        <v>0.34572177626755096</v>
      </c>
      <c r="AD81" s="52">
        <f t="shared" si="36"/>
        <v>0.45513870373640181</v>
      </c>
      <c r="AE81" s="52">
        <f>(P81*weights!$D$2)+(S81*weights!$D$5)+(U81*weights!$D$6)+(Z81*weights!$D$11)</f>
        <v>0.33491578843691516</v>
      </c>
      <c r="AF81" s="52">
        <f t="shared" si="37"/>
        <v>0.43708683788573521</v>
      </c>
      <c r="AG81">
        <f>(P81*weights!$E$2)+(R81*weights!$E$4)+(W81*weights!$E$8)+(Y81*weights!$E$10)+(AB81*weights!$E$13)</f>
        <v>0.64293206532643143</v>
      </c>
      <c r="AH81" s="52">
        <f t="shared" si="38"/>
        <v>0.77718573592179541</v>
      </c>
    </row>
    <row r="82" spans="1:34">
      <c r="A82" t="s">
        <v>124</v>
      </c>
      <c r="B82" t="s">
        <v>2126</v>
      </c>
      <c r="C82">
        <v>87.1</v>
      </c>
      <c r="D82">
        <v>10</v>
      </c>
      <c r="E82" s="115">
        <f>VLOOKUP(A82,'3.3'!$B$23:$E$168,4,FALSE)</f>
        <v>0.6</v>
      </c>
      <c r="F82">
        <f>VLOOKUP(A82,'3.4'!$B$23:$E$168,4,FALSE)</f>
        <v>1</v>
      </c>
      <c r="G82">
        <v>1</v>
      </c>
      <c r="H82">
        <v>0</v>
      </c>
      <c r="I82">
        <v>1</v>
      </c>
      <c r="J82" s="115">
        <f>VLOOKUP(A82,'3.7'!$B$23:$E$168,4,FALSE)</f>
        <v>0</v>
      </c>
      <c r="K82">
        <v>0.1</v>
      </c>
      <c r="L82" s="115">
        <f>VLOOKUP(A82,'3.9'!$B$23:$E$168,4,FALSE)</f>
        <v>0</v>
      </c>
      <c r="M82">
        <f>VLOOKUP(A82,'3.10'!$B$23:$E$168,4,FALSE)</f>
        <v>0.4</v>
      </c>
      <c r="N82">
        <v>30</v>
      </c>
      <c r="O82" s="115">
        <f>VLOOKUP(A82,'3.12'!$B$23:$E$168,4,FALSE)</f>
        <v>0</v>
      </c>
      <c r="P82" s="52">
        <f t="shared" si="23"/>
        <v>6.9664138678223186E-2</v>
      </c>
      <c r="Q82" s="52">
        <f t="shared" si="24"/>
        <v>0.2</v>
      </c>
      <c r="R82" s="52">
        <f t="shared" si="30"/>
        <v>0.6</v>
      </c>
      <c r="S82" s="52">
        <f t="shared" si="31"/>
        <v>1</v>
      </c>
      <c r="T82" s="52">
        <f t="shared" si="25"/>
        <v>2.2727272727272728E-2</v>
      </c>
      <c r="U82" s="52">
        <f t="shared" si="32"/>
        <v>0</v>
      </c>
      <c r="V82" s="52">
        <f t="shared" si="26"/>
        <v>1</v>
      </c>
      <c r="W82" s="52">
        <f t="shared" si="33"/>
        <v>0</v>
      </c>
      <c r="X82" s="52">
        <f t="shared" si="27"/>
        <v>0.2</v>
      </c>
      <c r="Y82" s="52">
        <f t="shared" si="34"/>
        <v>0</v>
      </c>
      <c r="Z82" s="52">
        <f t="shared" si="28"/>
        <v>0.4</v>
      </c>
      <c r="AA82" s="52">
        <f t="shared" si="29"/>
        <v>0.33333333333333331</v>
      </c>
      <c r="AB82" s="52">
        <f t="shared" si="35"/>
        <v>0</v>
      </c>
      <c r="AC82">
        <f>(P82*weights!$C$2)+(Exposure!Q82*weights!$C$3)+(Exposure!T82*weights!$C$6)+(V82*weights!$C$7)+(X82*weights!$C$9)+(AA82*weights!$C$12)</f>
        <v>0.30899005630519721</v>
      </c>
      <c r="AD82" s="52">
        <f t="shared" si="36"/>
        <v>0.40081439500939775</v>
      </c>
      <c r="AE82" s="52">
        <f>(P82*weights!$D$2)+(S82*weights!$D$5)+(U82*weights!$D$6)+(Z82*weights!$D$11)</f>
        <v>0.36445385600315178</v>
      </c>
      <c r="AF82" s="52">
        <f t="shared" si="37"/>
        <v>0.47926805254718846</v>
      </c>
      <c r="AG82">
        <f>(P82*weights!$E$2)+(R82*weights!$E$4)+(W82*weights!$E$8)+(Y82*weights!$E$10)+(AB82*weights!$E$13)</f>
        <v>0.16741603466955579</v>
      </c>
      <c r="AH82" s="52">
        <f t="shared" si="38"/>
        <v>0.19447026022304834</v>
      </c>
    </row>
    <row r="83" spans="1:34">
      <c r="A83" t="s">
        <v>115</v>
      </c>
      <c r="B83" t="s">
        <v>2127</v>
      </c>
      <c r="C83">
        <v>161.19999999999999</v>
      </c>
      <c r="D83">
        <v>10</v>
      </c>
      <c r="E83" s="115">
        <f>VLOOKUP(A83,'3.3'!$B$23:$E$168,4,FALSE)</f>
        <v>0.6</v>
      </c>
      <c r="F83">
        <f>VLOOKUP(A83,'3.4'!$B$23:$E$168,4,FALSE)</f>
        <v>0.2</v>
      </c>
      <c r="G83">
        <v>0</v>
      </c>
      <c r="H83">
        <v>0</v>
      </c>
      <c r="I83">
        <v>1</v>
      </c>
      <c r="J83" s="115">
        <f>VLOOKUP(A83,'3.7'!$B$23:$E$168,4,FALSE)</f>
        <v>0</v>
      </c>
      <c r="K83">
        <v>0.1</v>
      </c>
      <c r="L83" s="115">
        <f>VLOOKUP(A83,'3.9'!$B$23:$E$168,4,FALSE)</f>
        <v>0</v>
      </c>
      <c r="M83">
        <f>VLOOKUP(A83,'3.10'!$B$23:$E$168,4,FALSE)</f>
        <v>0.2</v>
      </c>
      <c r="N83">
        <v>10</v>
      </c>
      <c r="O83" s="115">
        <f>VLOOKUP(A83,'3.12'!$B$23:$E$168,4,FALSE)</f>
        <v>0</v>
      </c>
      <c r="P83" s="52">
        <f t="shared" si="23"/>
        <v>0.14994582881906823</v>
      </c>
      <c r="Q83" s="52">
        <f t="shared" si="24"/>
        <v>0.2</v>
      </c>
      <c r="R83" s="52">
        <f t="shared" si="30"/>
        <v>0.6</v>
      </c>
      <c r="S83" s="52">
        <f t="shared" si="31"/>
        <v>0.2</v>
      </c>
      <c r="T83" s="52">
        <f t="shared" si="25"/>
        <v>0</v>
      </c>
      <c r="U83" s="52">
        <f t="shared" si="32"/>
        <v>0</v>
      </c>
      <c r="V83" s="52">
        <f t="shared" si="26"/>
        <v>1</v>
      </c>
      <c r="W83" s="52">
        <f t="shared" si="33"/>
        <v>0</v>
      </c>
      <c r="X83" s="52">
        <f t="shared" si="27"/>
        <v>0.2</v>
      </c>
      <c r="Y83" s="52">
        <f t="shared" si="34"/>
        <v>0</v>
      </c>
      <c r="Z83" s="52">
        <f t="shared" si="28"/>
        <v>0.2</v>
      </c>
      <c r="AA83" s="52">
        <f t="shared" si="29"/>
        <v>0.1111111111111111</v>
      </c>
      <c r="AB83" s="52">
        <f t="shared" si="35"/>
        <v>0</v>
      </c>
      <c r="AC83">
        <f>(P83*weights!$C$2)+(Exposure!Q83*weights!$C$3)+(Exposure!T83*weights!$C$6)+(V83*weights!$C$7)+(X83*weights!$C$9)+(AA83*weights!$C$12)</f>
        <v>0.29200373179246425</v>
      </c>
      <c r="AD83" s="52">
        <f t="shared" si="36"/>
        <v>0.37569250205386701</v>
      </c>
      <c r="AE83" s="52">
        <f>(P83*weights!$D$2)+(S83*weights!$D$5)+(U83*weights!$D$6)+(Z83*weights!$D$11)</f>
        <v>0.1318034078597459</v>
      </c>
      <c r="AF83" s="52">
        <f t="shared" si="37"/>
        <v>0.14703648485189461</v>
      </c>
      <c r="AG83">
        <f>(P83*weights!$E$2)+(R83*weights!$E$4)+(W83*weights!$E$8)+(Y83*weights!$E$10)+(AB83*weights!$E$13)</f>
        <v>0.18748645720476706</v>
      </c>
      <c r="AH83" s="52">
        <f t="shared" si="38"/>
        <v>0.21906532129580458</v>
      </c>
    </row>
    <row r="84" spans="1:34">
      <c r="A84" t="s">
        <v>79</v>
      </c>
      <c r="B84" t="s">
        <v>2128</v>
      </c>
      <c r="C84">
        <v>179.1</v>
      </c>
      <c r="D84">
        <v>10</v>
      </c>
      <c r="E84" s="115">
        <f>VLOOKUP(A84,'3.3'!$B$23:$E$168,4,FALSE)</f>
        <v>0.6</v>
      </c>
      <c r="F84">
        <f>VLOOKUP(A84,'3.4'!$B$23:$E$168,4,FALSE)</f>
        <v>0</v>
      </c>
      <c r="G84">
        <v>2</v>
      </c>
      <c r="H84">
        <v>0</v>
      </c>
      <c r="I84">
        <v>0.5</v>
      </c>
      <c r="J84" s="115">
        <f>VLOOKUP(A84,'3.7'!$B$23:$E$168,4,FALSE)</f>
        <v>0</v>
      </c>
      <c r="K84">
        <v>0.1</v>
      </c>
      <c r="L84" s="115">
        <f>VLOOKUP(A84,'3.9'!$B$23:$E$168,4,FALSE)</f>
        <v>0</v>
      </c>
      <c r="M84">
        <f>VLOOKUP(A84,'3.10'!$B$23:$E$168,4,FALSE)</f>
        <v>0.2</v>
      </c>
      <c r="N84">
        <v>10</v>
      </c>
      <c r="O84" s="115">
        <f>VLOOKUP(A84,'3.12'!$B$23:$E$168,4,FALSE)</f>
        <v>0</v>
      </c>
      <c r="P84" s="52">
        <f t="shared" si="23"/>
        <v>0.16933911159263271</v>
      </c>
      <c r="Q84" s="52">
        <f t="shared" si="24"/>
        <v>0.2</v>
      </c>
      <c r="R84" s="52">
        <f t="shared" si="30"/>
        <v>0.6</v>
      </c>
      <c r="S84" s="52">
        <f t="shared" si="31"/>
        <v>0</v>
      </c>
      <c r="T84" s="52">
        <f t="shared" si="25"/>
        <v>4.5454545454545456E-2</v>
      </c>
      <c r="U84" s="52">
        <f t="shared" si="32"/>
        <v>0</v>
      </c>
      <c r="V84" s="52">
        <f t="shared" si="26"/>
        <v>0.5</v>
      </c>
      <c r="W84" s="52">
        <f t="shared" si="33"/>
        <v>0</v>
      </c>
      <c r="X84" s="52">
        <f t="shared" si="27"/>
        <v>0.2</v>
      </c>
      <c r="Y84" s="52">
        <f t="shared" si="34"/>
        <v>0</v>
      </c>
      <c r="Z84" s="52">
        <f t="shared" si="28"/>
        <v>0.2</v>
      </c>
      <c r="AA84" s="52">
        <f t="shared" si="29"/>
        <v>0.1111111111111111</v>
      </c>
      <c r="AB84" s="52">
        <f t="shared" si="35"/>
        <v>0</v>
      </c>
      <c r="AC84">
        <f>(P84*weights!$C$2)+(Exposure!Q84*weights!$C$3)+(Exposure!T84*weights!$C$6)+(V84*weights!$C$7)+(X84*weights!$C$9)+(AA84*weights!$C$12)</f>
        <v>0.21041269958523479</v>
      </c>
      <c r="AD84" s="52">
        <f t="shared" si="36"/>
        <v>0.25502359715305678</v>
      </c>
      <c r="AE84" s="52">
        <f>(P84*weights!$D$2)+(S84*weights!$D$5)+(U84*weights!$D$6)+(Z84*weights!$D$11)</f>
        <v>8.2547030434354379E-2</v>
      </c>
      <c r="AF84" s="52">
        <f t="shared" si="37"/>
        <v>7.6696953500801718E-2</v>
      </c>
      <c r="AG84">
        <f>(P84*weights!$E$2)+(R84*weights!$E$4)+(W84*weights!$E$8)+(Y84*weights!$E$10)+(AB84*weights!$E$13)</f>
        <v>0.19233477789815817</v>
      </c>
      <c r="AH84" s="52">
        <f t="shared" si="38"/>
        <v>0.22500663834306958</v>
      </c>
    </row>
    <row r="85" spans="1:34">
      <c r="A85" t="s">
        <v>150</v>
      </c>
      <c r="B85" t="s">
        <v>2129</v>
      </c>
      <c r="C85">
        <f>C131</f>
        <v>89.8</v>
      </c>
      <c r="D85">
        <v>10</v>
      </c>
      <c r="E85" s="115">
        <f>VLOOKUP(A85,'3.3'!$B$23:$E$168,4,FALSE)</f>
        <v>0.6</v>
      </c>
      <c r="F85">
        <f>VLOOKUP(A85,'3.4'!$B$23:$E$168,4,FALSE)</f>
        <v>0</v>
      </c>
      <c r="G85">
        <f>G131</f>
        <v>3</v>
      </c>
      <c r="H85">
        <f>H131</f>
        <v>6</v>
      </c>
      <c r="I85">
        <v>0.5</v>
      </c>
      <c r="J85" s="115">
        <f>VLOOKUP(A85,'3.7'!$B$23:$E$168,4,FALSE)</f>
        <v>0</v>
      </c>
      <c r="K85">
        <v>0.1</v>
      </c>
      <c r="L85" s="115">
        <f>VLOOKUP(A85,'3.9'!$B$23:$E$168,4,FALSE)</f>
        <v>0</v>
      </c>
      <c r="M85">
        <f>VLOOKUP(A85,'3.10'!$B$23:$E$168,4,FALSE)</f>
        <v>0</v>
      </c>
      <c r="N85">
        <v>10</v>
      </c>
      <c r="O85" s="115">
        <f>VLOOKUP(A85,'3.12'!$B$23:$E$168,4,FALSE)</f>
        <v>0</v>
      </c>
      <c r="P85" s="52">
        <f t="shared" si="23"/>
        <v>7.2589382448537382E-2</v>
      </c>
      <c r="Q85" s="52">
        <f t="shared" si="24"/>
        <v>0.2</v>
      </c>
      <c r="R85" s="52">
        <f t="shared" si="30"/>
        <v>0.6</v>
      </c>
      <c r="S85" s="52">
        <f t="shared" si="31"/>
        <v>0</v>
      </c>
      <c r="T85" s="52">
        <f t="shared" si="25"/>
        <v>6.8181818181818177E-2</v>
      </c>
      <c r="U85" s="52">
        <f t="shared" si="32"/>
        <v>0.4</v>
      </c>
      <c r="V85" s="52">
        <f t="shared" si="26"/>
        <v>0.5</v>
      </c>
      <c r="W85" s="52">
        <f t="shared" si="33"/>
        <v>0</v>
      </c>
      <c r="X85" s="52">
        <f t="shared" si="27"/>
        <v>0.2</v>
      </c>
      <c r="Y85" s="52">
        <f t="shared" si="34"/>
        <v>0</v>
      </c>
      <c r="Z85" s="52">
        <f t="shared" si="28"/>
        <v>0</v>
      </c>
      <c r="AA85" s="52">
        <f t="shared" si="29"/>
        <v>0.1111111111111111</v>
      </c>
      <c r="AB85" s="52">
        <f t="shared" si="35"/>
        <v>0</v>
      </c>
      <c r="AC85">
        <f>(P85*weights!$C$2)+(Exposure!Q85*weights!$C$3)+(Exposure!T85*weights!$C$6)+(V85*weights!$C$7)+(X85*weights!$C$9)+(AA85*weights!$C$12)</f>
        <v>0.19653348900708056</v>
      </c>
      <c r="AD85" s="52">
        <f t="shared" si="36"/>
        <v>0.23449696455574032</v>
      </c>
      <c r="AE85" s="52">
        <f>(P85*weights!$D$2)+(S85*weights!$D$5)+(U85*weights!$D$6)+(Z85*weights!$D$11)</f>
        <v>0.12888801339505565</v>
      </c>
      <c r="AF85" s="52">
        <f t="shared" si="37"/>
        <v>0.14287321724943039</v>
      </c>
      <c r="AG85">
        <f>(P85*weights!$E$2)+(R85*weights!$E$4)+(W85*weights!$E$8)+(Y85*weights!$E$10)+(AB85*weights!$E$13)</f>
        <v>0.16814734561213435</v>
      </c>
      <c r="AH85" s="52">
        <f t="shared" si="38"/>
        <v>0.19536643653744026</v>
      </c>
    </row>
    <row r="86" spans="1:34">
      <c r="A86" t="s">
        <v>116</v>
      </c>
      <c r="B86" t="s">
        <v>2130</v>
      </c>
      <c r="C86">
        <v>24</v>
      </c>
      <c r="D86">
        <v>10</v>
      </c>
      <c r="E86" s="115">
        <f>VLOOKUP(A86,'3.3'!$B$23:$E$168,4,FALSE)</f>
        <v>0.6</v>
      </c>
      <c r="F86">
        <f>VLOOKUP(A86,'3.4'!$B$23:$E$168,4,FALSE)</f>
        <v>1</v>
      </c>
      <c r="G86">
        <v>4</v>
      </c>
      <c r="H86">
        <f>VLOOKUP(A86,'3.5'!$M$68:$N$128,2,FALSE)</f>
        <v>3</v>
      </c>
      <c r="I86">
        <v>1</v>
      </c>
      <c r="J86" s="115">
        <f>VLOOKUP(A86,'3.7'!$B$23:$E$168,4,FALSE)</f>
        <v>0</v>
      </c>
      <c r="K86">
        <v>0.1</v>
      </c>
      <c r="L86" s="115">
        <f>VLOOKUP(A86,'3.9'!$B$23:$E$168,4,FALSE)</f>
        <v>0</v>
      </c>
      <c r="M86">
        <f>VLOOKUP(A86,'3.10'!$B$23:$E$168,4,FALSE)</f>
        <v>0.8</v>
      </c>
      <c r="N86">
        <v>10</v>
      </c>
      <c r="O86" s="115">
        <f>VLOOKUP(A86,'3.12'!$B$23:$E$168,4,FALSE)</f>
        <v>0</v>
      </c>
      <c r="P86" s="52">
        <f t="shared" si="23"/>
        <v>1.3001083423618627E-3</v>
      </c>
      <c r="Q86" s="52">
        <f t="shared" si="24"/>
        <v>0.2</v>
      </c>
      <c r="R86" s="52">
        <f t="shared" si="30"/>
        <v>0.6</v>
      </c>
      <c r="S86" s="52">
        <f t="shared" si="31"/>
        <v>1</v>
      </c>
      <c r="T86" s="52">
        <f t="shared" si="25"/>
        <v>9.0909090909090912E-2</v>
      </c>
      <c r="U86" s="52">
        <f t="shared" si="32"/>
        <v>0.2</v>
      </c>
      <c r="V86" s="52">
        <f t="shared" si="26"/>
        <v>1</v>
      </c>
      <c r="W86" s="52">
        <f t="shared" si="33"/>
        <v>0</v>
      </c>
      <c r="X86" s="52">
        <f t="shared" si="27"/>
        <v>0.2</v>
      </c>
      <c r="Y86" s="52">
        <f t="shared" si="34"/>
        <v>0</v>
      </c>
      <c r="Z86" s="52">
        <f t="shared" si="28"/>
        <v>0.8</v>
      </c>
      <c r="AA86" s="52">
        <f t="shared" si="29"/>
        <v>0.1111111111111111</v>
      </c>
      <c r="AB86" s="52">
        <f t="shared" si="35"/>
        <v>0</v>
      </c>
      <c r="AC86">
        <f>(P86*weights!$C$2)+(Exposure!Q86*weights!$C$3)+(Exposure!T86*weights!$C$6)+(V86*weights!$C$7)+(X86*weights!$C$9)+(AA86*weights!$C$12)</f>
        <v>0.2811781137485363</v>
      </c>
      <c r="AD86" s="52">
        <f t="shared" si="36"/>
        <v>0.3596819744395407</v>
      </c>
      <c r="AE86" s="52">
        <f>(P86*weights!$D$2)+(S86*weights!$D$5)+(U86*weights!$D$6)+(Z86*weights!$D$11)</f>
        <v>0.47308184772973505</v>
      </c>
      <c r="AF86" s="52">
        <f t="shared" si="37"/>
        <v>0.63439196601873482</v>
      </c>
      <c r="AG86">
        <f>(P86*weights!$E$2)+(R86*weights!$E$4)+(W86*weights!$E$8)+(Y86*weights!$E$10)+(AB86*weights!$E$13)</f>
        <v>0.15032502708559045</v>
      </c>
      <c r="AH86" s="52">
        <f t="shared" si="38"/>
        <v>0.1735262878385555</v>
      </c>
    </row>
    <row r="87" spans="1:34">
      <c r="A87" t="s">
        <v>53</v>
      </c>
      <c r="B87" t="s">
        <v>2131</v>
      </c>
      <c r="C87">
        <v>307.5</v>
      </c>
      <c r="D87">
        <v>10</v>
      </c>
      <c r="E87" s="115">
        <f>VLOOKUP(A87,'3.3'!$B$23:$E$168,4,FALSE)</f>
        <v>0.3</v>
      </c>
      <c r="F87">
        <f>VLOOKUP(A87,'3.4'!$B$23:$E$168,4,FALSE)</f>
        <v>1</v>
      </c>
      <c r="G87">
        <v>13</v>
      </c>
      <c r="H87">
        <f>VLOOKUP(A87,'3.5'!$M$68:$N$128,2,FALSE)</f>
        <v>3</v>
      </c>
      <c r="I87">
        <v>1</v>
      </c>
      <c r="J87" s="115">
        <f>VLOOKUP(A87,'3.7'!$B$23:$E$168,4,FALSE)</f>
        <v>0</v>
      </c>
      <c r="K87">
        <v>0.1</v>
      </c>
      <c r="L87" s="115">
        <f>VLOOKUP(A87,'3.9'!$B$23:$E$168,4,FALSE)</f>
        <v>0</v>
      </c>
      <c r="M87">
        <f>VLOOKUP(A87,'3.10'!$B$23:$E$168,4,FALSE)</f>
        <v>0.6</v>
      </c>
      <c r="N87">
        <v>10</v>
      </c>
      <c r="O87" s="115">
        <f>VLOOKUP(A87,'3.12'!$B$23:$E$168,4,FALSE)</f>
        <v>0</v>
      </c>
      <c r="P87" s="52">
        <f t="shared" si="23"/>
        <v>0.30845070422535209</v>
      </c>
      <c r="Q87" s="52">
        <f t="shared" si="24"/>
        <v>0.2</v>
      </c>
      <c r="R87" s="52">
        <f t="shared" si="30"/>
        <v>0.3</v>
      </c>
      <c r="S87" s="52">
        <f t="shared" si="31"/>
        <v>1</v>
      </c>
      <c r="T87" s="52">
        <f t="shared" si="25"/>
        <v>0.29545454545454547</v>
      </c>
      <c r="U87" s="52">
        <f t="shared" si="32"/>
        <v>0.2</v>
      </c>
      <c r="V87" s="52">
        <f t="shared" si="26"/>
        <v>1</v>
      </c>
      <c r="W87" s="52">
        <f t="shared" si="33"/>
        <v>0</v>
      </c>
      <c r="X87" s="52">
        <f t="shared" si="27"/>
        <v>0.2</v>
      </c>
      <c r="Y87" s="52">
        <f t="shared" si="34"/>
        <v>0</v>
      </c>
      <c r="Z87" s="52">
        <f t="shared" si="28"/>
        <v>0.6</v>
      </c>
      <c r="AA87" s="52">
        <f t="shared" si="29"/>
        <v>0.1111111111111111</v>
      </c>
      <c r="AB87" s="52">
        <f t="shared" si="35"/>
        <v>0</v>
      </c>
      <c r="AC87">
        <f>(P87*weights!$C$2)+(Exposure!Q87*weights!$C$3)+(Exposure!T87*weights!$C$6)+(V87*weights!$C$7)+(X87*weights!$C$9)+(AA87*weights!$C$12)</f>
        <v>0.3771211232038697</v>
      </c>
      <c r="AD87" s="52">
        <f t="shared" si="36"/>
        <v>0.50157670932239407</v>
      </c>
      <c r="AE87" s="52">
        <f>(P87*weights!$D$2)+(S87*weights!$D$5)+(U87*weights!$D$6)+(Z87*weights!$D$11)</f>
        <v>0.52048655569782332</v>
      </c>
      <c r="AF87" s="52">
        <f t="shared" si="37"/>
        <v>0.70208725983853282</v>
      </c>
      <c r="AG87">
        <f>(P87*weights!$E$2)+(R87*weights!$E$4)+(W87*weights!$E$8)+(Y87*weights!$E$10)+(AB87*weights!$E$13)</f>
        <v>0.15211267605633802</v>
      </c>
      <c r="AH87" s="52">
        <f t="shared" si="38"/>
        <v>0.17571694105151356</v>
      </c>
    </row>
    <row r="88" spans="1:34">
      <c r="A88" t="s">
        <v>175</v>
      </c>
      <c r="B88" t="s">
        <v>2131</v>
      </c>
      <c r="C88">
        <f>C87</f>
        <v>307.5</v>
      </c>
      <c r="D88">
        <v>10</v>
      </c>
      <c r="E88" s="115">
        <f>VLOOKUP(A88,'3.3'!$B$23:$E$168,4,FALSE)</f>
        <v>0.3</v>
      </c>
      <c r="F88">
        <f>VLOOKUP(A88,'3.4'!$B$23:$E$168,4,FALSE)</f>
        <v>1</v>
      </c>
      <c r="G88">
        <f>G87</f>
        <v>13</v>
      </c>
      <c r="H88">
        <f>H87</f>
        <v>3</v>
      </c>
      <c r="I88">
        <v>1</v>
      </c>
      <c r="J88" s="115">
        <f>VLOOKUP(A88,'3.7'!$B$23:$E$168,4,FALSE)</f>
        <v>0</v>
      </c>
      <c r="K88">
        <v>0.1</v>
      </c>
      <c r="L88" s="115">
        <f>VLOOKUP(A88,'3.9'!$B$23:$E$168,4,FALSE)</f>
        <v>0</v>
      </c>
      <c r="M88">
        <f>VLOOKUP(A88,'3.10'!$B$23:$E$168,4,FALSE)</f>
        <v>0.6</v>
      </c>
      <c r="N88">
        <v>10</v>
      </c>
      <c r="O88" s="115">
        <f>VLOOKUP(A88,'3.12'!$B$23:$E$168,4,FALSE)</f>
        <v>0</v>
      </c>
      <c r="P88" s="52">
        <f t="shared" ref="P88:P119" si="39">(C88-MIN($C$2:$C$147))/(945.8-MIN($C$2:$C$147))</f>
        <v>0.30845070422535209</v>
      </c>
      <c r="Q88" s="52">
        <f t="shared" si="24"/>
        <v>0.2</v>
      </c>
      <c r="R88" s="52">
        <f t="shared" si="30"/>
        <v>0.3</v>
      </c>
      <c r="S88" s="52">
        <f t="shared" si="31"/>
        <v>1</v>
      </c>
      <c r="T88" s="52">
        <f t="shared" si="25"/>
        <v>0.29545454545454547</v>
      </c>
      <c r="U88" s="52">
        <f t="shared" si="32"/>
        <v>0.2</v>
      </c>
      <c r="V88" s="52">
        <f t="shared" si="26"/>
        <v>1</v>
      </c>
      <c r="W88" s="52">
        <f t="shared" si="33"/>
        <v>0</v>
      </c>
      <c r="X88" s="52">
        <f t="shared" si="27"/>
        <v>0.2</v>
      </c>
      <c r="Y88" s="52">
        <f t="shared" si="34"/>
        <v>0</v>
      </c>
      <c r="Z88" s="52">
        <f t="shared" si="28"/>
        <v>0.6</v>
      </c>
      <c r="AA88" s="52">
        <f t="shared" si="29"/>
        <v>0.1111111111111111</v>
      </c>
      <c r="AB88" s="52">
        <f t="shared" si="35"/>
        <v>0</v>
      </c>
      <c r="AC88">
        <f>(P88*weights!$C$2)+(Exposure!Q88*weights!$C$3)+(Exposure!T88*weights!$C$6)+(V88*weights!$C$7)+(X88*weights!$C$9)+(AA88*weights!$C$12)</f>
        <v>0.3771211232038697</v>
      </c>
      <c r="AD88" s="52">
        <f t="shared" si="36"/>
        <v>0.50157670932239407</v>
      </c>
      <c r="AE88" s="52">
        <f>(P88*weights!$D$2)+(S88*weights!$D$5)+(U88*weights!$D$6)+(Z88*weights!$D$11)</f>
        <v>0.52048655569782332</v>
      </c>
      <c r="AF88" s="52">
        <f t="shared" si="37"/>
        <v>0.70208725983853282</v>
      </c>
      <c r="AG88">
        <f>(P88*weights!$E$2)+(R88*weights!$E$4)+(W88*weights!$E$8)+(Y88*weights!$E$10)+(AB88*weights!$E$13)</f>
        <v>0.15211267605633802</v>
      </c>
      <c r="AH88" s="52">
        <f t="shared" si="38"/>
        <v>0.17571694105151356</v>
      </c>
    </row>
    <row r="89" spans="1:34">
      <c r="A89" t="s">
        <v>125</v>
      </c>
      <c r="B89" t="s">
        <v>2132</v>
      </c>
      <c r="C89">
        <v>367.3</v>
      </c>
      <c r="D89">
        <v>0</v>
      </c>
      <c r="E89" s="115">
        <f>VLOOKUP(A89,'3.3'!$B$23:$E$168,4,FALSE)</f>
        <v>0.6</v>
      </c>
      <c r="F89">
        <f>VLOOKUP(A89,'3.4'!$B$23:$E$168,4,FALSE)</f>
        <v>0.8</v>
      </c>
      <c r="G89">
        <v>2</v>
      </c>
      <c r="H89">
        <v>0</v>
      </c>
      <c r="I89">
        <v>0</v>
      </c>
      <c r="J89" s="115">
        <f>VLOOKUP(A89,'3.7'!$B$23:$E$168,4,FALSE)</f>
        <v>0</v>
      </c>
      <c r="K89">
        <v>0</v>
      </c>
      <c r="L89" s="115">
        <f>VLOOKUP(A89,'3.9'!$B$23:$E$168,4,FALSE)</f>
        <v>0</v>
      </c>
      <c r="M89">
        <f>VLOOKUP(A89,'3.10'!$B$23:$E$168,4,FALSE)</f>
        <v>0.2</v>
      </c>
      <c r="N89">
        <v>0</v>
      </c>
      <c r="O89" s="115">
        <f>VLOOKUP(A89,'3.12'!$B$23:$E$168,4,FALSE)</f>
        <v>0</v>
      </c>
      <c r="P89" s="52">
        <f t="shared" si="39"/>
        <v>0.37323943661971831</v>
      </c>
      <c r="Q89" s="52">
        <f t="shared" si="24"/>
        <v>0</v>
      </c>
      <c r="R89" s="52">
        <f t="shared" si="30"/>
        <v>0.6</v>
      </c>
      <c r="S89" s="52">
        <f t="shared" si="31"/>
        <v>0.8</v>
      </c>
      <c r="T89" s="52">
        <f t="shared" si="25"/>
        <v>4.5454545454545456E-2</v>
      </c>
      <c r="U89" s="52">
        <f t="shared" si="32"/>
        <v>0</v>
      </c>
      <c r="V89" s="52">
        <f t="shared" si="26"/>
        <v>0</v>
      </c>
      <c r="W89" s="52">
        <f t="shared" si="33"/>
        <v>0</v>
      </c>
      <c r="X89" s="52">
        <f t="shared" si="27"/>
        <v>0</v>
      </c>
      <c r="Y89" s="52">
        <f t="shared" si="34"/>
        <v>0</v>
      </c>
      <c r="Z89" s="52">
        <f t="shared" si="28"/>
        <v>0.2</v>
      </c>
      <c r="AA89" s="52">
        <f t="shared" si="29"/>
        <v>0</v>
      </c>
      <c r="AB89" s="52">
        <f t="shared" si="35"/>
        <v>0</v>
      </c>
      <c r="AC89">
        <f>(P89*weights!$C$2)+(Exposure!Q89*weights!$C$3)+(Exposure!T89*weights!$C$6)+(V89*weights!$C$7)+(X89*weights!$C$9)+(AA89*weights!$C$12)</f>
        <v>7.8505121638924452E-2</v>
      </c>
      <c r="AD89" s="52">
        <f t="shared" si="36"/>
        <v>5.9939130780915562E-2</v>
      </c>
      <c r="AE89" s="52">
        <f>(P89*weights!$D$2)+(S89*weights!$D$5)+(U89*weights!$D$6)+(Z89*weights!$D$11)</f>
        <v>0.35633802816901405</v>
      </c>
      <c r="AF89" s="52">
        <f t="shared" si="37"/>
        <v>0.46767841570789614</v>
      </c>
      <c r="AG89">
        <f>(P89*weights!$E$2)+(R89*weights!$E$4)+(W89*weights!$E$8)+(Y89*weights!$E$10)+(AB89*weights!$E$13)</f>
        <v>0.24330985915492959</v>
      </c>
      <c r="AH89" s="52">
        <f t="shared" si="38"/>
        <v>0.28747344662772173</v>
      </c>
    </row>
    <row r="90" spans="1:34">
      <c r="A90" t="s">
        <v>54</v>
      </c>
      <c r="B90" t="s">
        <v>2133</v>
      </c>
      <c r="C90">
        <v>206.2</v>
      </c>
      <c r="D90">
        <v>10</v>
      </c>
      <c r="E90" s="115">
        <f>VLOOKUP(A90,'3.3'!$B$23:$E$168,4,FALSE)</f>
        <v>0.6</v>
      </c>
      <c r="F90">
        <f>VLOOKUP(A90,'3.4'!$B$23:$E$168,4,FALSE)</f>
        <v>0.8</v>
      </c>
      <c r="G90">
        <v>2</v>
      </c>
      <c r="H90">
        <v>0</v>
      </c>
      <c r="I90">
        <v>1</v>
      </c>
      <c r="J90" s="115">
        <f>VLOOKUP(A90,'3.7'!$B$23:$E$168,4,FALSE)</f>
        <v>0</v>
      </c>
      <c r="K90">
        <v>0.1</v>
      </c>
      <c r="L90" s="115">
        <f>VLOOKUP(A90,'3.9'!$B$23:$E$168,4,FALSE)</f>
        <v>0</v>
      </c>
      <c r="M90">
        <f>VLOOKUP(A90,'3.10'!$B$23:$E$168,4,FALSE)</f>
        <v>0.2</v>
      </c>
      <c r="N90">
        <v>10</v>
      </c>
      <c r="O90" s="115">
        <f>VLOOKUP(A90,'3.12'!$B$23:$E$168,4,FALSE)</f>
        <v>0</v>
      </c>
      <c r="P90" s="52">
        <f t="shared" si="39"/>
        <v>0.1986998916576381</v>
      </c>
      <c r="Q90" s="52">
        <f t="shared" si="24"/>
        <v>0.2</v>
      </c>
      <c r="R90" s="52">
        <f t="shared" si="30"/>
        <v>0.6</v>
      </c>
      <c r="S90" s="52">
        <f t="shared" si="31"/>
        <v>0.8</v>
      </c>
      <c r="T90" s="52">
        <f t="shared" si="25"/>
        <v>4.5454545454545456E-2</v>
      </c>
      <c r="U90" s="52">
        <f t="shared" si="32"/>
        <v>0</v>
      </c>
      <c r="V90" s="52">
        <f t="shared" si="26"/>
        <v>1</v>
      </c>
      <c r="W90" s="52">
        <f t="shared" si="33"/>
        <v>0</v>
      </c>
      <c r="X90" s="52">
        <f t="shared" si="27"/>
        <v>0.2</v>
      </c>
      <c r="Y90" s="52">
        <f t="shared" si="34"/>
        <v>0</v>
      </c>
      <c r="Z90" s="52">
        <f t="shared" si="28"/>
        <v>0.2</v>
      </c>
      <c r="AA90" s="52">
        <f t="shared" si="29"/>
        <v>0.1111111111111111</v>
      </c>
      <c r="AB90" s="52">
        <f t="shared" si="35"/>
        <v>0</v>
      </c>
      <c r="AC90">
        <f>(P90*weights!$C$2)+(Exposure!Q90*weights!$C$3)+(Exposure!T90*weights!$C$6)+(V90*weights!$C$7)+(X90*weights!$C$9)+(AA90*weights!$C$12)</f>
        <v>0.3096678458474233</v>
      </c>
      <c r="AD90" s="52">
        <f t="shared" si="36"/>
        <v>0.40181681058867258</v>
      </c>
      <c r="AE90" s="52">
        <f>(P90*weights!$D$2)+(S90*weights!$D$5)+(U90*weights!$D$6)+(Z90*weights!$D$11)</f>
        <v>0.30873633408844675</v>
      </c>
      <c r="AF90" s="52">
        <f t="shared" si="37"/>
        <v>0.39970182002306681</v>
      </c>
      <c r="AG90">
        <f>(P90*weights!$E$2)+(R90*weights!$E$4)+(W90*weights!$E$8)+(Y90*weights!$E$10)+(AB90*weights!$E$13)</f>
        <v>0.19967497291440953</v>
      </c>
      <c r="AH90" s="52">
        <f t="shared" si="38"/>
        <v>0.23400159320233671</v>
      </c>
    </row>
    <row r="91" spans="1:34">
      <c r="A91" t="s">
        <v>136</v>
      </c>
      <c r="B91" t="s">
        <v>2134</v>
      </c>
      <c r="C91">
        <v>268.5</v>
      </c>
      <c r="D91">
        <v>10</v>
      </c>
      <c r="E91" s="115">
        <f>VLOOKUP(A91,'3.3'!$B$23:$E$168,4,FALSE)</f>
        <v>0.6</v>
      </c>
      <c r="F91">
        <f>VLOOKUP(A91,'3.4'!$B$23:$E$168,4,FALSE)</f>
        <v>1</v>
      </c>
      <c r="G91">
        <v>0</v>
      </c>
      <c r="H91">
        <f>VLOOKUP(A91,'3.5'!$M$68:$N$128,2,FALSE)</f>
        <v>2</v>
      </c>
      <c r="I91">
        <v>1</v>
      </c>
      <c r="J91" s="115">
        <f>VLOOKUP(A91,'3.7'!$B$23:$E$168,4,FALSE)</f>
        <v>0</v>
      </c>
      <c r="K91">
        <v>0.1</v>
      </c>
      <c r="L91" s="115">
        <f>VLOOKUP(A91,'3.9'!$B$23:$E$168,4,FALSE)</f>
        <v>0</v>
      </c>
      <c r="M91">
        <f>VLOOKUP(A91,'3.10'!$B$23:$E$168,4,FALSE)</f>
        <v>0.6</v>
      </c>
      <c r="N91">
        <v>30</v>
      </c>
      <c r="O91" s="115">
        <f>VLOOKUP(A91,'3.12'!$B$23:$E$168,4,FALSE)</f>
        <v>0</v>
      </c>
      <c r="P91" s="52">
        <f t="shared" si="39"/>
        <v>0.26619718309859153</v>
      </c>
      <c r="Q91" s="52">
        <f t="shared" si="24"/>
        <v>0.2</v>
      </c>
      <c r="R91" s="52">
        <f t="shared" si="30"/>
        <v>0.6</v>
      </c>
      <c r="S91" s="52">
        <f t="shared" si="31"/>
        <v>1</v>
      </c>
      <c r="T91" s="52">
        <f t="shared" si="25"/>
        <v>0</v>
      </c>
      <c r="U91" s="52">
        <f t="shared" si="32"/>
        <v>0.13333333333333333</v>
      </c>
      <c r="V91" s="52">
        <f t="shared" si="26"/>
        <v>1</v>
      </c>
      <c r="W91" s="52">
        <f t="shared" si="33"/>
        <v>0</v>
      </c>
      <c r="X91" s="52">
        <f t="shared" si="27"/>
        <v>0.2</v>
      </c>
      <c r="Y91" s="52">
        <f t="shared" si="34"/>
        <v>0</v>
      </c>
      <c r="Z91" s="52">
        <f t="shared" si="28"/>
        <v>0.6</v>
      </c>
      <c r="AA91" s="52">
        <f t="shared" si="29"/>
        <v>0.33333333333333331</v>
      </c>
      <c r="AB91" s="52">
        <f t="shared" si="35"/>
        <v>0</v>
      </c>
      <c r="AC91">
        <f>(P91*weights!$C$2)+(Exposure!Q91*weights!$C$3)+(Exposure!T91*weights!$C$6)+(V91*weights!$C$7)+(X91*weights!$C$9)+(AA91*weights!$C$12)</f>
        <v>0.34157863849765263</v>
      </c>
      <c r="AD91" s="52">
        <f t="shared" si="36"/>
        <v>0.44901121785931392</v>
      </c>
      <c r="AE91" s="52">
        <f>(P91*weights!$D$2)+(S91*weights!$D$5)+(U91*weights!$D$6)+(Z91*weights!$D$11)</f>
        <v>0.49078104993597949</v>
      </c>
      <c r="AF91" s="52">
        <f t="shared" si="37"/>
        <v>0.65966693859180292</v>
      </c>
      <c r="AG91">
        <f>(P91*weights!$E$2)+(R91*weights!$E$4)+(W91*weights!$E$8)+(Y91*weights!$E$10)+(AB91*weights!$E$13)</f>
        <v>0.21654929577464788</v>
      </c>
      <c r="AH91" s="52">
        <f t="shared" si="38"/>
        <v>0.25468003186404675</v>
      </c>
    </row>
    <row r="92" spans="1:34">
      <c r="A92" t="s">
        <v>111</v>
      </c>
      <c r="B92" t="s">
        <v>2135</v>
      </c>
      <c r="C92">
        <v>106.2</v>
      </c>
      <c r="D92">
        <v>10</v>
      </c>
      <c r="E92" s="115">
        <f>VLOOKUP(A92,'3.3'!$B$23:$E$168,4,FALSE)</f>
        <v>0.6</v>
      </c>
      <c r="F92">
        <f>VLOOKUP(A92,'3.4'!$B$23:$E$168,4,FALSE)</f>
        <v>1</v>
      </c>
      <c r="G92">
        <v>0</v>
      </c>
      <c r="H92">
        <f>VLOOKUP(A92,'3.5'!$M$68:$N$128,2,FALSE)</f>
        <v>1</v>
      </c>
      <c r="I92">
        <v>1</v>
      </c>
      <c r="J92" s="115">
        <f>VLOOKUP(A92,'3.7'!$B$23:$E$168,4,FALSE)</f>
        <v>0</v>
      </c>
      <c r="K92">
        <v>0.1</v>
      </c>
      <c r="L92" s="115">
        <f>VLOOKUP(A92,'3.9'!$B$23:$E$168,4,FALSE)</f>
        <v>0</v>
      </c>
      <c r="M92">
        <f>VLOOKUP(A92,'3.10'!$B$23:$E$168,4,FALSE)</f>
        <v>0.6</v>
      </c>
      <c r="N92">
        <v>10</v>
      </c>
      <c r="O92" s="115">
        <f>VLOOKUP(A92,'3.12'!$B$23:$E$168,4,FALSE)</f>
        <v>0</v>
      </c>
      <c r="P92" s="52">
        <f t="shared" si="39"/>
        <v>9.0357529794149516E-2</v>
      </c>
      <c r="Q92" s="52">
        <f t="shared" si="24"/>
        <v>0.2</v>
      </c>
      <c r="R92" s="52">
        <f t="shared" si="30"/>
        <v>0.6</v>
      </c>
      <c r="S92" s="52">
        <f t="shared" si="31"/>
        <v>1</v>
      </c>
      <c r="T92" s="52">
        <f t="shared" si="25"/>
        <v>0</v>
      </c>
      <c r="U92" s="52">
        <f t="shared" si="32"/>
        <v>6.6666666666666666E-2</v>
      </c>
      <c r="V92" s="52">
        <f t="shared" si="26"/>
        <v>1</v>
      </c>
      <c r="W92" s="52">
        <f t="shared" si="33"/>
        <v>0</v>
      </c>
      <c r="X92" s="52">
        <f t="shared" si="27"/>
        <v>0.2</v>
      </c>
      <c r="Y92" s="52">
        <f t="shared" si="34"/>
        <v>0</v>
      </c>
      <c r="Z92" s="52">
        <f t="shared" si="28"/>
        <v>0.6</v>
      </c>
      <c r="AA92" s="52">
        <f t="shared" si="29"/>
        <v>0.1111111111111111</v>
      </c>
      <c r="AB92" s="52">
        <f t="shared" si="35"/>
        <v>0</v>
      </c>
      <c r="AC92">
        <f>(P92*weights!$C$2)+(Exposure!Q92*weights!$C$3)+(Exposure!T92*weights!$C$6)+(V92*weights!$C$7)+(X92*weights!$C$9)+(AA92*weights!$C$12)</f>
        <v>0.28083092572529195</v>
      </c>
      <c r="AD92" s="52">
        <f t="shared" si="36"/>
        <v>0.35916850136013212</v>
      </c>
      <c r="AE92" s="52">
        <f>(P92*weights!$D$2)+(S92*weights!$D$5)+(U92*weights!$D$6)+(Z92*weights!$D$11)</f>
        <v>0.42464296267113166</v>
      </c>
      <c r="AF92" s="52">
        <f t="shared" si="37"/>
        <v>0.56521983740752202</v>
      </c>
      <c r="AG92">
        <f>(P92*weights!$E$2)+(R92*weights!$E$4)+(W92*weights!$E$8)+(Y92*weights!$E$10)+(AB92*weights!$E$13)</f>
        <v>0.17258938244853739</v>
      </c>
      <c r="AH92" s="52">
        <f t="shared" si="38"/>
        <v>0.20080987785448756</v>
      </c>
    </row>
    <row r="93" spans="1:34">
      <c r="A93" t="s">
        <v>164</v>
      </c>
      <c r="B93" t="s">
        <v>2136</v>
      </c>
      <c r="C93">
        <f>C11</f>
        <v>180.0775961317062</v>
      </c>
      <c r="D93">
        <v>10</v>
      </c>
      <c r="E93" s="115">
        <f>VLOOKUP(A93,'3.3'!$B$23:$E$168,4,FALSE)</f>
        <v>0.6</v>
      </c>
      <c r="F93">
        <f>VLOOKUP(A93,'3.4'!$B$23:$E$168,4,FALSE)</f>
        <v>1</v>
      </c>
      <c r="G93">
        <f>G11</f>
        <v>5</v>
      </c>
      <c r="H93">
        <f>H11</f>
        <v>1</v>
      </c>
      <c r="I93">
        <v>0</v>
      </c>
      <c r="J93" s="115">
        <f>VLOOKUP(A93,'3.7'!$B$23:$E$168,4,FALSE)</f>
        <v>0</v>
      </c>
      <c r="K93">
        <v>0.1</v>
      </c>
      <c r="L93" s="115">
        <f>VLOOKUP(A93,'3.9'!$B$23:$E$168,4,FALSE)</f>
        <v>0</v>
      </c>
      <c r="M93">
        <f>VLOOKUP(A93,'3.10'!$B$23:$E$168,4,FALSE)</f>
        <v>0.6</v>
      </c>
      <c r="N93">
        <v>10</v>
      </c>
      <c r="O93" s="115">
        <f>VLOOKUP(A93,'3.12'!$B$23:$E$168,4,FALSE)</f>
        <v>0</v>
      </c>
      <c r="P93" s="52">
        <f t="shared" si="39"/>
        <v>0.1703982623312093</v>
      </c>
      <c r="Q93" s="52">
        <f t="shared" si="24"/>
        <v>0.2</v>
      </c>
      <c r="R93" s="52">
        <f t="shared" si="30"/>
        <v>0.6</v>
      </c>
      <c r="S93" s="52">
        <f t="shared" si="31"/>
        <v>1</v>
      </c>
      <c r="T93" s="52">
        <f t="shared" si="25"/>
        <v>0.11363636363636363</v>
      </c>
      <c r="U93" s="52">
        <f t="shared" si="32"/>
        <v>6.6666666666666666E-2</v>
      </c>
      <c r="V93" s="52">
        <f t="shared" si="26"/>
        <v>0</v>
      </c>
      <c r="W93" s="52">
        <f t="shared" si="33"/>
        <v>0</v>
      </c>
      <c r="X93" s="52">
        <f t="shared" si="27"/>
        <v>0.2</v>
      </c>
      <c r="Y93" s="52">
        <f t="shared" si="34"/>
        <v>0</v>
      </c>
      <c r="Z93" s="52">
        <f t="shared" si="28"/>
        <v>0.6</v>
      </c>
      <c r="AA93" s="52">
        <f t="shared" si="29"/>
        <v>0.1111111111111111</v>
      </c>
      <c r="AB93" s="52">
        <f t="shared" si="35"/>
        <v>0</v>
      </c>
      <c r="AC93">
        <f>(P93*weights!$C$2)+(Exposure!Q93*weights!$C$3)+(Exposure!T93*weights!$C$6)+(V93*weights!$C$7)+(X93*weights!$C$9)+(AA93*weights!$C$12)</f>
        <v>0.12964538125780883</v>
      </c>
      <c r="AD93" s="52">
        <f t="shared" si="36"/>
        <v>0.13557292235840607</v>
      </c>
      <c r="AE93" s="52">
        <f>(P93*weights!$D$2)+(S93*weights!$D$5)+(U93*weights!$D$6)+(Z93*weights!$D$11)</f>
        <v>0.44647225336305707</v>
      </c>
      <c r="AF93" s="52">
        <f t="shared" si="37"/>
        <v>0.59639269577134646</v>
      </c>
      <c r="AG93">
        <f>(P93*weights!$E$2)+(R93*weights!$E$4)+(W93*weights!$E$8)+(Y93*weights!$E$10)+(AB93*weights!$E$13)</f>
        <v>0.19259956558280233</v>
      </c>
      <c r="AH93" s="52">
        <f t="shared" si="38"/>
        <v>0.22533111926835711</v>
      </c>
    </row>
    <row r="94" spans="1:34">
      <c r="A94" t="s">
        <v>98</v>
      </c>
      <c r="B94" t="s">
        <v>2137</v>
      </c>
      <c r="C94">
        <v>280.60000000000002</v>
      </c>
      <c r="D94">
        <v>0</v>
      </c>
      <c r="E94" s="115">
        <f>VLOOKUP(A94,'3.3'!$B$23:$E$168,4,FALSE)</f>
        <v>1</v>
      </c>
      <c r="F94">
        <f>VLOOKUP(A94,'3.4'!$B$23:$E$168,4,FALSE)</f>
        <v>1</v>
      </c>
      <c r="G94">
        <v>9</v>
      </c>
      <c r="H94">
        <v>0</v>
      </c>
      <c r="I94">
        <v>0</v>
      </c>
      <c r="J94" s="115">
        <f>VLOOKUP(A94,'3.7'!$B$23:$E$168,4,FALSE)</f>
        <v>0</v>
      </c>
      <c r="K94">
        <v>0</v>
      </c>
      <c r="L94" s="115">
        <f>VLOOKUP(A94,'3.9'!$B$23:$E$168,4,FALSE)</f>
        <v>0</v>
      </c>
      <c r="M94">
        <f>VLOOKUP(A94,'3.10'!$B$23:$E$168,4,FALSE)</f>
        <v>0.2</v>
      </c>
      <c r="N94">
        <v>0</v>
      </c>
      <c r="O94" s="115">
        <f>VLOOKUP(A94,'3.12'!$B$23:$E$168,4,FALSE)</f>
        <v>0</v>
      </c>
      <c r="P94" s="52">
        <f t="shared" si="39"/>
        <v>0.27930660888407366</v>
      </c>
      <c r="Q94" s="52">
        <f t="shared" si="24"/>
        <v>0</v>
      </c>
      <c r="R94" s="52">
        <f t="shared" si="30"/>
        <v>1</v>
      </c>
      <c r="S94" s="52">
        <f t="shared" si="31"/>
        <v>1</v>
      </c>
      <c r="T94" s="52">
        <f t="shared" si="25"/>
        <v>0.20454545454545456</v>
      </c>
      <c r="U94" s="52">
        <f t="shared" si="32"/>
        <v>0</v>
      </c>
      <c r="V94" s="52">
        <f t="shared" si="26"/>
        <v>0</v>
      </c>
      <c r="W94" s="52">
        <f t="shared" si="33"/>
        <v>0</v>
      </c>
      <c r="X94" s="52">
        <f t="shared" si="27"/>
        <v>0</v>
      </c>
      <c r="Y94" s="52">
        <f t="shared" si="34"/>
        <v>0</v>
      </c>
      <c r="Z94" s="52">
        <f t="shared" si="28"/>
        <v>0.2</v>
      </c>
      <c r="AA94" s="52">
        <f t="shared" si="29"/>
        <v>0</v>
      </c>
      <c r="AB94" s="52">
        <f t="shared" si="35"/>
        <v>0</v>
      </c>
      <c r="AC94">
        <f>(P94*weights!$C$2)+(Exposure!Q94*weights!$C$3)+(Exposure!T94*weights!$C$6)+(V94*weights!$C$7)+(X94*weights!$C$9)+(AA94*weights!$C$12)</f>
        <v>9.0722261893036532E-2</v>
      </c>
      <c r="AD94" s="52">
        <f t="shared" si="36"/>
        <v>7.8007647572552463E-2</v>
      </c>
      <c r="AE94" s="52">
        <f>(P94*weights!$D$2)+(S94*weights!$D$5)+(U94*weights!$D$6)+(Z94*weights!$D$11)</f>
        <v>0.38526543878656555</v>
      </c>
      <c r="AF94" s="52">
        <f t="shared" si="37"/>
        <v>0.50898759458775222</v>
      </c>
      <c r="AG94">
        <f>(P94*weights!$E$2)+(R94*weights!$E$4)+(W94*weights!$E$8)+(Y94*weights!$E$10)+(AB94*weights!$E$13)</f>
        <v>0.31982665222101841</v>
      </c>
      <c r="AH94" s="52">
        <f t="shared" si="38"/>
        <v>0.38124004248539561</v>
      </c>
    </row>
    <row r="95" spans="1:34">
      <c r="A95" t="s">
        <v>108</v>
      </c>
      <c r="B95" t="s">
        <v>2138</v>
      </c>
      <c r="C95">
        <v>118.4</v>
      </c>
      <c r="D95">
        <v>10</v>
      </c>
      <c r="E95" s="115">
        <f>VLOOKUP(A95,'3.3'!$B$23:$E$168,4,FALSE)</f>
        <v>0.6</v>
      </c>
      <c r="F95">
        <f>VLOOKUP(A95,'3.4'!$B$23:$E$168,4,FALSE)</f>
        <v>1</v>
      </c>
      <c r="G95">
        <v>0</v>
      </c>
      <c r="H95">
        <f>VLOOKUP(A95,'3.5'!$M$68:$N$128,2,FALSE)</f>
        <v>1</v>
      </c>
      <c r="I95">
        <v>0</v>
      </c>
      <c r="J95" s="115">
        <f>VLOOKUP(A95,'3.7'!$B$23:$E$168,4,FALSE)</f>
        <v>0</v>
      </c>
      <c r="K95">
        <v>0.1</v>
      </c>
      <c r="L95" s="115">
        <f>VLOOKUP(A95,'3.9'!$B$23:$E$168,4,FALSE)</f>
        <v>0</v>
      </c>
      <c r="M95">
        <f>VLOOKUP(A95,'3.10'!$B$23:$E$168,4,FALSE)</f>
        <v>0.2</v>
      </c>
      <c r="N95">
        <v>10</v>
      </c>
      <c r="O95" s="115">
        <f>VLOOKUP(A95,'3.12'!$B$23:$E$168,4,FALSE)</f>
        <v>0</v>
      </c>
      <c r="P95" s="52">
        <f t="shared" si="39"/>
        <v>0.10357529794149513</v>
      </c>
      <c r="Q95" s="52">
        <f t="shared" si="24"/>
        <v>0.2</v>
      </c>
      <c r="R95" s="52">
        <f t="shared" si="30"/>
        <v>0.6</v>
      </c>
      <c r="S95" s="52">
        <f t="shared" si="31"/>
        <v>1</v>
      </c>
      <c r="T95" s="52">
        <f t="shared" si="25"/>
        <v>0</v>
      </c>
      <c r="U95" s="52">
        <f t="shared" si="32"/>
        <v>6.6666666666666666E-2</v>
      </c>
      <c r="V95" s="52">
        <f t="shared" si="26"/>
        <v>0</v>
      </c>
      <c r="W95" s="52">
        <f t="shared" si="33"/>
        <v>0</v>
      </c>
      <c r="X95" s="52">
        <f t="shared" si="27"/>
        <v>0.2</v>
      </c>
      <c r="Y95" s="52">
        <f t="shared" si="34"/>
        <v>0</v>
      </c>
      <c r="Z95" s="52">
        <f t="shared" si="28"/>
        <v>0.2</v>
      </c>
      <c r="AA95" s="52">
        <f t="shared" si="29"/>
        <v>0.1111111111111111</v>
      </c>
      <c r="AB95" s="52">
        <f t="shared" si="35"/>
        <v>0</v>
      </c>
      <c r="AC95">
        <f>(P95*weights!$C$2)+(Exposure!Q95*weights!$C$3)+(Exposure!T95*weights!$C$6)+(V95*weights!$C$7)+(X95*weights!$C$9)+(AA95*weights!$C$12)</f>
        <v>9.580925725291925E-2</v>
      </c>
      <c r="AD95" s="52">
        <f t="shared" si="36"/>
        <v>8.553104987188212E-2</v>
      </c>
      <c r="AE95" s="52">
        <f>(P95*weights!$D$2)+(S95*weights!$D$5)+(U95*weights!$D$6)+(Z95*weights!$D$11)</f>
        <v>0.35552053580222592</v>
      </c>
      <c r="AF95" s="52">
        <f t="shared" si="37"/>
        <v>0.466511012968016</v>
      </c>
      <c r="AG95">
        <f>(P95*weights!$E$2)+(R95*weights!$E$4)+(W95*weights!$E$8)+(Y95*weights!$E$10)+(AB95*weights!$E$13)</f>
        <v>0.17589382448537377</v>
      </c>
      <c r="AH95" s="52">
        <f t="shared" si="38"/>
        <v>0.20485926712692512</v>
      </c>
    </row>
    <row r="96" spans="1:34">
      <c r="A96" t="s">
        <v>55</v>
      </c>
      <c r="B96" t="s">
        <v>2139</v>
      </c>
      <c r="C96">
        <v>256.5</v>
      </c>
      <c r="D96">
        <v>10</v>
      </c>
      <c r="E96" s="115">
        <f>VLOOKUP(A96,'3.3'!$B$23:$E$168,4,FALSE)</f>
        <v>0.6</v>
      </c>
      <c r="F96">
        <f>VLOOKUP(A96,'3.4'!$B$23:$E$168,4,FALSE)</f>
        <v>0</v>
      </c>
      <c r="G96">
        <v>7</v>
      </c>
      <c r="H96">
        <f>VLOOKUP(A96,'3.5'!$M$68:$N$128,2,FALSE)</f>
        <v>3</v>
      </c>
      <c r="I96">
        <v>1</v>
      </c>
      <c r="J96" s="115">
        <f>VLOOKUP(A96,'3.7'!$B$23:$E$168,4,FALSE)</f>
        <v>0</v>
      </c>
      <c r="K96">
        <v>0.1</v>
      </c>
      <c r="L96" s="115">
        <f>VLOOKUP(A96,'3.9'!$B$23:$E$168,4,FALSE)</f>
        <v>0</v>
      </c>
      <c r="M96">
        <f>VLOOKUP(A96,'3.10'!$B$23:$E$168,4,FALSE)</f>
        <v>0</v>
      </c>
      <c r="N96">
        <v>10</v>
      </c>
      <c r="O96" s="115">
        <f>VLOOKUP(A96,'3.12'!$B$23:$E$168,4,FALSE)</f>
        <v>0</v>
      </c>
      <c r="P96" s="52">
        <f t="shared" si="39"/>
        <v>0.25319609967497292</v>
      </c>
      <c r="Q96" s="52">
        <f t="shared" si="24"/>
        <v>0.2</v>
      </c>
      <c r="R96" s="52">
        <f t="shared" si="30"/>
        <v>0.6</v>
      </c>
      <c r="S96" s="52">
        <f t="shared" si="31"/>
        <v>0</v>
      </c>
      <c r="T96" s="52">
        <f t="shared" si="25"/>
        <v>0.15909090909090909</v>
      </c>
      <c r="U96" s="52">
        <f t="shared" si="32"/>
        <v>0.2</v>
      </c>
      <c r="V96" s="52">
        <f t="shared" si="26"/>
        <v>1</v>
      </c>
      <c r="W96" s="52">
        <f t="shared" si="33"/>
        <v>0</v>
      </c>
      <c r="X96" s="52">
        <f t="shared" si="27"/>
        <v>0.2</v>
      </c>
      <c r="Y96" s="52">
        <f t="shared" si="34"/>
        <v>0</v>
      </c>
      <c r="Z96" s="52">
        <f t="shared" si="28"/>
        <v>0</v>
      </c>
      <c r="AA96" s="52">
        <f t="shared" si="29"/>
        <v>0.1111111111111111</v>
      </c>
      <c r="AB96" s="52">
        <f t="shared" si="35"/>
        <v>0</v>
      </c>
      <c r="AC96">
        <f>(P96*weights!$C$2)+(Exposure!Q96*weights!$C$3)+(Exposure!T96*weights!$C$6)+(V96*weights!$C$7)+(X96*weights!$C$9)+(AA96*weights!$C$12)</f>
        <v>0.34119270303249177</v>
      </c>
      <c r="AD96" s="52">
        <f t="shared" si="36"/>
        <v>0.44844043932295391</v>
      </c>
      <c r="AE96" s="52">
        <f>(P96*weights!$D$2)+(S96*weights!$D$5)+(U96*weights!$D$6)+(Z96*weights!$D$11)</f>
        <v>0.1235989362749926</v>
      </c>
      <c r="AF96" s="52">
        <f t="shared" si="37"/>
        <v>0.13532026217333823</v>
      </c>
      <c r="AG96">
        <f>(P96*weights!$E$2)+(R96*weights!$E$4)+(W96*weights!$E$8)+(Y96*weights!$E$10)+(AB96*weights!$E$13)</f>
        <v>0.21329902491874322</v>
      </c>
      <c r="AH96" s="52">
        <f t="shared" si="38"/>
        <v>0.25069702602230487</v>
      </c>
    </row>
    <row r="97" spans="1:34">
      <c r="A97" t="s">
        <v>172</v>
      </c>
      <c r="B97" t="s">
        <v>2139</v>
      </c>
      <c r="C97">
        <f>C96</f>
        <v>256.5</v>
      </c>
      <c r="D97">
        <v>10</v>
      </c>
      <c r="E97" s="115">
        <f>VLOOKUP(A97,'3.3'!$B$23:$E$168,4,FALSE)</f>
        <v>0.6</v>
      </c>
      <c r="F97">
        <f>VLOOKUP(A97,'3.4'!$B$23:$E$168,4,FALSE)</f>
        <v>0</v>
      </c>
      <c r="G97">
        <f>G96</f>
        <v>7</v>
      </c>
      <c r="H97">
        <f>H96</f>
        <v>3</v>
      </c>
      <c r="I97">
        <v>1</v>
      </c>
      <c r="J97" s="115">
        <f>VLOOKUP(A97,'3.7'!$B$23:$E$168,4,FALSE)</f>
        <v>0</v>
      </c>
      <c r="K97">
        <v>0.1</v>
      </c>
      <c r="L97" s="115">
        <f>VLOOKUP(A97,'3.9'!$B$23:$E$168,4,FALSE)</f>
        <v>0</v>
      </c>
      <c r="M97">
        <f>VLOOKUP(A97,'3.10'!$B$23:$E$168,4,FALSE)</f>
        <v>0.6</v>
      </c>
      <c r="N97">
        <v>10</v>
      </c>
      <c r="O97" s="115">
        <f>VLOOKUP(A97,'3.12'!$B$23:$E$168,4,FALSE)</f>
        <v>0</v>
      </c>
      <c r="P97" s="52">
        <f t="shared" si="39"/>
        <v>0.25319609967497292</v>
      </c>
      <c r="Q97" s="52">
        <f t="shared" si="24"/>
        <v>0.2</v>
      </c>
      <c r="R97" s="52">
        <f t="shared" si="30"/>
        <v>0.6</v>
      </c>
      <c r="S97" s="52">
        <f t="shared" si="31"/>
        <v>0</v>
      </c>
      <c r="T97" s="52">
        <f t="shared" si="25"/>
        <v>0.15909090909090909</v>
      </c>
      <c r="U97" s="52">
        <f t="shared" si="32"/>
        <v>0.2</v>
      </c>
      <c r="V97" s="52">
        <f t="shared" si="26"/>
        <v>1</v>
      </c>
      <c r="W97" s="52">
        <f t="shared" si="33"/>
        <v>0</v>
      </c>
      <c r="X97" s="52">
        <f t="shared" si="27"/>
        <v>0.2</v>
      </c>
      <c r="Y97" s="52">
        <f t="shared" si="34"/>
        <v>0</v>
      </c>
      <c r="Z97" s="52">
        <f t="shared" si="28"/>
        <v>0.6</v>
      </c>
      <c r="AA97" s="52">
        <f t="shared" si="29"/>
        <v>0.1111111111111111</v>
      </c>
      <c r="AB97" s="52">
        <f t="shared" si="35"/>
        <v>0</v>
      </c>
      <c r="AC97">
        <f>(P97*weights!$C$2)+(Exposure!Q97*weights!$C$3)+(Exposure!T97*weights!$C$6)+(V97*weights!$C$7)+(X97*weights!$C$9)+(AA97*weights!$C$12)</f>
        <v>0.34119270303249177</v>
      </c>
      <c r="AD97" s="52">
        <f t="shared" si="36"/>
        <v>0.44844043932295391</v>
      </c>
      <c r="AE97" s="52">
        <f>(P97*weights!$D$2)+(S97*weights!$D$5)+(U97*weights!$D$6)+(Z97*weights!$D$11)</f>
        <v>0.2326898453659017</v>
      </c>
      <c r="AF97" s="52">
        <f t="shared" si="37"/>
        <v>0.2911052350277083</v>
      </c>
      <c r="AG97">
        <f>(P97*weights!$E$2)+(R97*weights!$E$4)+(W97*weights!$E$8)+(Y97*weights!$E$10)+(AB97*weights!$E$13)</f>
        <v>0.21329902491874322</v>
      </c>
      <c r="AH97" s="52">
        <f t="shared" si="38"/>
        <v>0.25069702602230487</v>
      </c>
    </row>
    <row r="98" spans="1:34">
      <c r="A98" t="s">
        <v>56</v>
      </c>
      <c r="B98" t="s">
        <v>2140</v>
      </c>
      <c r="C98">
        <v>74</v>
      </c>
      <c r="D98">
        <v>10</v>
      </c>
      <c r="E98" s="115">
        <f>VLOOKUP(A98,'3.3'!$B$23:$E$168,4,FALSE)</f>
        <v>0.6</v>
      </c>
      <c r="F98">
        <f>VLOOKUP(A98,'3.4'!$B$23:$E$168,4,FALSE)</f>
        <v>0.8</v>
      </c>
      <c r="G98">
        <v>0</v>
      </c>
      <c r="H98">
        <f>VLOOKUP(A98,'3.5'!$M$68:$N$128,2,FALSE)</f>
        <v>1</v>
      </c>
      <c r="I98">
        <v>1</v>
      </c>
      <c r="J98" s="115">
        <f>VLOOKUP(A98,'3.7'!$B$23:$E$168,4,FALSE)</f>
        <v>0</v>
      </c>
      <c r="K98">
        <v>0.1</v>
      </c>
      <c r="L98" s="115">
        <f>VLOOKUP(A98,'3.9'!$B$23:$E$168,4,FALSE)</f>
        <v>0</v>
      </c>
      <c r="M98">
        <f>VLOOKUP(A98,'3.10'!$B$23:$E$168,4,FALSE)</f>
        <v>0.6</v>
      </c>
      <c r="N98">
        <v>10</v>
      </c>
      <c r="O98" s="115">
        <f>VLOOKUP(A98,'3.12'!$B$23:$E$168,4,FALSE)</f>
        <v>0</v>
      </c>
      <c r="P98" s="52">
        <f t="shared" si="39"/>
        <v>5.5471289274106175E-2</v>
      </c>
      <c r="Q98" s="52">
        <f t="shared" ref="Q98:Q129" si="40">(D98-MIN($D$2:$D$147))/(MAX($D$2:$D$147)-MIN($D$2:$D$147))</f>
        <v>0.2</v>
      </c>
      <c r="R98" s="52">
        <f t="shared" si="30"/>
        <v>0.6</v>
      </c>
      <c r="S98" s="52">
        <f t="shared" si="31"/>
        <v>0.8</v>
      </c>
      <c r="T98" s="52">
        <f t="shared" ref="T98:T129" si="41">(G98-MIN($G$2:$G$147))/(MAX($G$2:$G$147)-MIN($G$2:$G$147))</f>
        <v>0</v>
      </c>
      <c r="U98" s="52">
        <f t="shared" si="32"/>
        <v>6.6666666666666666E-2</v>
      </c>
      <c r="V98" s="52">
        <f t="shared" ref="V98:V129" si="42">(I98-MIN($I$2:$I$147))/(MAX($I$2:$I$147)-MIN($I$2:$I$147))</f>
        <v>1</v>
      </c>
      <c r="W98" s="52">
        <f t="shared" si="33"/>
        <v>0</v>
      </c>
      <c r="X98" s="52">
        <f t="shared" ref="X98:X129" si="43">(K98-MIN($K$2:$K$147))/(MAX($K$2:$K$147)-MIN($K$2:$K$147))</f>
        <v>0.2</v>
      </c>
      <c r="Y98" s="52">
        <f t="shared" si="34"/>
        <v>0</v>
      </c>
      <c r="Z98" s="52">
        <f t="shared" ref="Z98:Z129" si="44">(M98-MIN($M$2:$M$147))/(MAX($M$2:$M$147)-MIN($M$2:$M$147))</f>
        <v>0.6</v>
      </c>
      <c r="AA98" s="52">
        <f t="shared" ref="AA98:AA129" si="45">(N98-MIN($N$2:$N$147))/(MAX($N$2:$N$147)-MIN($N$2:$N$147))</f>
        <v>0.1111111111111111</v>
      </c>
      <c r="AB98" s="52">
        <f t="shared" si="35"/>
        <v>0</v>
      </c>
      <c r="AC98">
        <f>(P98*weights!$C$2)+(Exposure!Q98*weights!$C$3)+(Exposure!T98*weights!$C$6)+(V98*weights!$C$7)+(X98*weights!$C$9)+(AA98*weights!$C$12)</f>
        <v>0.27428975562778385</v>
      </c>
      <c r="AD98" s="52">
        <f t="shared" si="36"/>
        <v>0.34949445004489099</v>
      </c>
      <c r="AE98" s="52">
        <f>(P98*weights!$D$2)+(S98*weights!$D$5)+(U98*weights!$D$6)+(Z98*weights!$D$11)</f>
        <v>0.360583078892938</v>
      </c>
      <c r="AF98" s="52">
        <f t="shared" si="37"/>
        <v>0.47374047089932209</v>
      </c>
      <c r="AG98">
        <f>(P98*weights!$E$2)+(R98*weights!$E$4)+(W98*weights!$E$8)+(Y98*weights!$E$10)+(AB98*weights!$E$13)</f>
        <v>0.16386782231852653</v>
      </c>
      <c r="AH98" s="52">
        <f t="shared" si="38"/>
        <v>0.19012214551248008</v>
      </c>
    </row>
    <row r="99" spans="1:34">
      <c r="A99" t="s">
        <v>80</v>
      </c>
      <c r="B99" t="s">
        <v>2141</v>
      </c>
      <c r="C99">
        <v>441</v>
      </c>
      <c r="D99">
        <v>0</v>
      </c>
      <c r="E99" s="115">
        <f>VLOOKUP(A99,'3.3'!$B$23:$E$168,4,FALSE)</f>
        <v>0.6</v>
      </c>
      <c r="F99">
        <f>VLOOKUP(A99,'3.4'!$B$23:$E$168,4,FALSE)</f>
        <v>0.4</v>
      </c>
      <c r="G99">
        <v>2</v>
      </c>
      <c r="H99">
        <f>VLOOKUP(A99,'3.5'!$M$68:$N$128,2,FALSE)</f>
        <v>1</v>
      </c>
      <c r="I99">
        <v>0</v>
      </c>
      <c r="J99" s="115">
        <f>VLOOKUP(A99,'3.7'!$B$23:$E$168,4,FALSE)</f>
        <v>0</v>
      </c>
      <c r="K99">
        <v>0</v>
      </c>
      <c r="L99" s="115">
        <f>VLOOKUP(A99,'3.9'!$B$23:$E$168,4,FALSE)</f>
        <v>0</v>
      </c>
      <c r="M99">
        <f>VLOOKUP(A99,'3.10'!$B$23:$E$168,4,FALSE)</f>
        <v>0.4</v>
      </c>
      <c r="N99">
        <v>0</v>
      </c>
      <c r="O99" s="115">
        <f>VLOOKUP(A99,'3.12'!$B$23:$E$168,4,FALSE)</f>
        <v>0</v>
      </c>
      <c r="P99" s="52">
        <f t="shared" si="39"/>
        <v>0.45308775731310941</v>
      </c>
      <c r="Q99" s="52">
        <f t="shared" si="40"/>
        <v>0</v>
      </c>
      <c r="R99" s="52">
        <f t="shared" si="30"/>
        <v>0.6</v>
      </c>
      <c r="S99" s="52">
        <f t="shared" si="31"/>
        <v>0.4</v>
      </c>
      <c r="T99" s="52">
        <f t="shared" si="41"/>
        <v>4.5454545454545456E-2</v>
      </c>
      <c r="U99" s="52">
        <f t="shared" si="32"/>
        <v>6.6666666666666666E-2</v>
      </c>
      <c r="V99" s="52">
        <f t="shared" si="42"/>
        <v>0</v>
      </c>
      <c r="W99" s="52">
        <f t="shared" si="33"/>
        <v>0</v>
      </c>
      <c r="X99" s="52">
        <f t="shared" si="43"/>
        <v>0</v>
      </c>
      <c r="Y99" s="52">
        <f t="shared" si="34"/>
        <v>0</v>
      </c>
      <c r="Z99" s="52">
        <f t="shared" si="44"/>
        <v>0.4</v>
      </c>
      <c r="AA99" s="52">
        <f t="shared" si="45"/>
        <v>0</v>
      </c>
      <c r="AB99" s="52">
        <f t="shared" si="35"/>
        <v>0</v>
      </c>
      <c r="AC99">
        <f>(P99*weights!$C$2)+(Exposure!Q99*weights!$C$3)+(Exposure!T99*weights!$C$6)+(V99*weights!$C$7)+(X99*weights!$C$9)+(AA99*weights!$C$12)</f>
        <v>9.3476681768935282E-2</v>
      </c>
      <c r="AD99" s="52">
        <f t="shared" si="36"/>
        <v>8.2081291710520324E-2</v>
      </c>
      <c r="AE99" s="52">
        <f>(P99*weights!$D$2)+(S99*weights!$D$5)+(U99*weights!$D$6)+(Z99*weights!$D$11)</f>
        <v>0.32356938835812077</v>
      </c>
      <c r="AF99" s="52">
        <f t="shared" si="37"/>
        <v>0.42088385045992865</v>
      </c>
      <c r="AG99">
        <f>(P99*weights!$E$2)+(R99*weights!$E$4)+(W99*weights!$E$8)+(Y99*weights!$E$10)+(AB99*weights!$E$13)</f>
        <v>0.26327193932827736</v>
      </c>
      <c r="AH99" s="52">
        <f t="shared" si="38"/>
        <v>0.31193574083908654</v>
      </c>
    </row>
    <row r="100" spans="1:34">
      <c r="A100" t="s">
        <v>57</v>
      </c>
      <c r="B100" t="s">
        <v>2142</v>
      </c>
      <c r="C100">
        <v>945.8</v>
      </c>
      <c r="D100">
        <v>10</v>
      </c>
      <c r="E100" s="115">
        <f>VLOOKUP(A100,'3.3'!$B$23:$E$168,4,FALSE)</f>
        <v>1</v>
      </c>
      <c r="F100">
        <f>VLOOKUP(A100,'3.4'!$B$23:$E$168,4,FALSE)</f>
        <v>1</v>
      </c>
      <c r="G100">
        <v>15</v>
      </c>
      <c r="H100">
        <v>0</v>
      </c>
      <c r="I100">
        <v>0</v>
      </c>
      <c r="J100" s="115">
        <f>VLOOKUP(A100,'3.7'!$B$23:$E$168,4,FALSE)</f>
        <v>1</v>
      </c>
      <c r="K100">
        <v>0.1</v>
      </c>
      <c r="L100" s="115">
        <f>VLOOKUP(A100,'3.9'!$B$23:$E$168,4,FALSE)</f>
        <v>0.1</v>
      </c>
      <c r="M100">
        <f>VLOOKUP(A100,'3.10'!$B$23:$E$168,4,FALSE)</f>
        <v>0.2</v>
      </c>
      <c r="N100">
        <v>10</v>
      </c>
      <c r="O100" s="115">
        <f>VLOOKUP(A100,'3.12'!$B$23:$E$168,4,FALSE)</f>
        <v>0.33</v>
      </c>
      <c r="P100" s="52">
        <f t="shared" si="39"/>
        <v>1</v>
      </c>
      <c r="Q100" s="52">
        <f t="shared" si="40"/>
        <v>0.2</v>
      </c>
      <c r="R100" s="52">
        <f t="shared" si="30"/>
        <v>1</v>
      </c>
      <c r="S100" s="52">
        <f t="shared" si="31"/>
        <v>1</v>
      </c>
      <c r="T100" s="52">
        <f t="shared" si="41"/>
        <v>0.34090909090909088</v>
      </c>
      <c r="U100" s="52">
        <f t="shared" si="32"/>
        <v>0</v>
      </c>
      <c r="V100" s="52">
        <f t="shared" si="42"/>
        <v>0</v>
      </c>
      <c r="W100" s="52">
        <f t="shared" si="33"/>
        <v>1</v>
      </c>
      <c r="X100" s="52">
        <f t="shared" si="43"/>
        <v>0.2</v>
      </c>
      <c r="Y100" s="52">
        <f t="shared" si="34"/>
        <v>0.11111111111111112</v>
      </c>
      <c r="Z100" s="52">
        <f t="shared" si="44"/>
        <v>0.2</v>
      </c>
      <c r="AA100" s="52">
        <f t="shared" si="45"/>
        <v>0.1111111111111111</v>
      </c>
      <c r="AB100" s="52">
        <f t="shared" si="35"/>
        <v>0.33</v>
      </c>
      <c r="AC100">
        <f>(P100*weights!$C$2)+(Exposure!Q100*weights!$C$3)+(Exposure!T100*weights!$C$6)+(V100*weights!$C$7)+(X100*weights!$C$9)+(AA100*weights!$C$12)</f>
        <v>0.32780934343434348</v>
      </c>
      <c r="AD100" s="52">
        <f t="shared" si="36"/>
        <v>0.42864714460766523</v>
      </c>
      <c r="AE100" s="52">
        <f>(P100*weights!$D$2)+(S100*weights!$D$5)+(U100*weights!$D$6)+(Z100*weights!$D$11)</f>
        <v>0.58181818181818179</v>
      </c>
      <c r="AF100" s="52">
        <f t="shared" si="37"/>
        <v>0.78967059551604835</v>
      </c>
      <c r="AG100">
        <f>(P100*weights!$E$2)+(R100*weights!$E$4)+(W100*weights!$E$8)+(Y100*weights!$E$10)+(AB100*weights!$E$13)</f>
        <v>0.74018518518518517</v>
      </c>
      <c r="AH100" s="52">
        <f t="shared" si="38"/>
        <v>0.89636341732066649</v>
      </c>
    </row>
    <row r="101" spans="1:34">
      <c r="A101" t="s">
        <v>173</v>
      </c>
      <c r="B101" t="s">
        <v>2142</v>
      </c>
      <c r="C101">
        <f>C100</f>
        <v>945.8</v>
      </c>
      <c r="D101">
        <v>10</v>
      </c>
      <c r="E101" s="115">
        <f>VLOOKUP(A101,'3.3'!$B$23:$E$168,4,FALSE)</f>
        <v>1</v>
      </c>
      <c r="F101">
        <f>VLOOKUP(A101,'3.4'!$B$23:$E$168,4,FALSE)</f>
        <v>1</v>
      </c>
      <c r="G101">
        <f>G100</f>
        <v>15</v>
      </c>
      <c r="H101">
        <f>H100</f>
        <v>0</v>
      </c>
      <c r="I101">
        <v>0</v>
      </c>
      <c r="J101" s="115">
        <f>VLOOKUP(A101,'3.7'!$B$23:$E$168,4,FALSE)</f>
        <v>1</v>
      </c>
      <c r="K101">
        <v>0.1</v>
      </c>
      <c r="L101" s="115">
        <f>VLOOKUP(A101,'3.9'!$B$23:$E$168,4,FALSE)</f>
        <v>0.1</v>
      </c>
      <c r="M101">
        <f>VLOOKUP(A101,'3.10'!$B$23:$E$168,4,FALSE)</f>
        <v>0.6</v>
      </c>
      <c r="N101">
        <v>10</v>
      </c>
      <c r="O101" s="115">
        <f>VLOOKUP(A101,'3.12'!$B$23:$E$168,4,FALSE)</f>
        <v>0</v>
      </c>
      <c r="P101" s="52">
        <f t="shared" si="39"/>
        <v>1</v>
      </c>
      <c r="Q101" s="52">
        <f t="shared" si="40"/>
        <v>0.2</v>
      </c>
      <c r="R101" s="52">
        <f t="shared" si="30"/>
        <v>1</v>
      </c>
      <c r="S101" s="52">
        <f t="shared" si="31"/>
        <v>1</v>
      </c>
      <c r="T101" s="52">
        <f t="shared" si="41"/>
        <v>0.34090909090909088</v>
      </c>
      <c r="U101" s="52">
        <f t="shared" si="32"/>
        <v>0</v>
      </c>
      <c r="V101" s="52">
        <f t="shared" si="42"/>
        <v>0</v>
      </c>
      <c r="W101" s="52">
        <f t="shared" si="33"/>
        <v>1</v>
      </c>
      <c r="X101" s="52">
        <f t="shared" si="43"/>
        <v>0.2</v>
      </c>
      <c r="Y101" s="52">
        <f t="shared" si="34"/>
        <v>0.11111111111111112</v>
      </c>
      <c r="Z101" s="52">
        <f t="shared" si="44"/>
        <v>0.6</v>
      </c>
      <c r="AA101" s="52">
        <f t="shared" si="45"/>
        <v>0.1111111111111111</v>
      </c>
      <c r="AB101" s="52">
        <f t="shared" si="35"/>
        <v>0</v>
      </c>
      <c r="AC101">
        <f>(P101*weights!$C$2)+(Exposure!Q101*weights!$C$3)+(Exposure!T101*weights!$C$6)+(V101*weights!$C$7)+(X101*weights!$C$9)+(AA101*weights!$C$12)</f>
        <v>0.32780934343434348</v>
      </c>
      <c r="AD101" s="52">
        <f t="shared" si="36"/>
        <v>0.42864714460766523</v>
      </c>
      <c r="AE101" s="52">
        <f>(P101*weights!$D$2)+(S101*weights!$D$5)+(U101*weights!$D$6)+(Z101*weights!$D$11)</f>
        <v>0.65454545454545454</v>
      </c>
      <c r="AF101" s="52">
        <f t="shared" si="37"/>
        <v>0.89352724408562845</v>
      </c>
      <c r="AG101">
        <f>(P101*weights!$E$2)+(R101*weights!$E$4)+(W101*weights!$E$8)+(Y101*weights!$E$10)+(AB101*weights!$E$13)</f>
        <v>0.68518518518518512</v>
      </c>
      <c r="AH101" s="52">
        <f t="shared" si="38"/>
        <v>0.82896432013532384</v>
      </c>
    </row>
    <row r="102" spans="1:34">
      <c r="A102" t="s">
        <v>58</v>
      </c>
      <c r="B102" t="s">
        <v>2143</v>
      </c>
      <c r="C102">
        <v>265.39999999999998</v>
      </c>
      <c r="D102">
        <v>10</v>
      </c>
      <c r="E102" s="115">
        <f>VLOOKUP(A102,'3.3'!$B$23:$E$168,4,FALSE)</f>
        <v>1</v>
      </c>
      <c r="F102">
        <f>VLOOKUP(A102,'3.4'!$B$23:$E$168,4,FALSE)</f>
        <v>0.8</v>
      </c>
      <c r="G102">
        <v>8</v>
      </c>
      <c r="H102">
        <f>VLOOKUP(A102,'3.5'!$M$68:$N$128,2,FALSE)</f>
        <v>5</v>
      </c>
      <c r="I102">
        <v>1</v>
      </c>
      <c r="J102" s="115">
        <f>VLOOKUP(A102,'3.7'!$B$23:$E$168,4,FALSE)</f>
        <v>0</v>
      </c>
      <c r="K102">
        <v>0.1</v>
      </c>
      <c r="L102" s="115">
        <f>VLOOKUP(A102,'3.9'!$B$23:$E$168,4,FALSE)</f>
        <v>0</v>
      </c>
      <c r="M102">
        <f>VLOOKUP(A102,'3.10'!$B$23:$E$168,4,FALSE)</f>
        <v>0.8</v>
      </c>
      <c r="N102">
        <v>10</v>
      </c>
      <c r="O102" s="115">
        <f>VLOOKUP(A102,'3.12'!$B$23:$E$168,4,FALSE)</f>
        <v>0</v>
      </c>
      <c r="P102" s="52">
        <f t="shared" si="39"/>
        <v>0.26283856988082338</v>
      </c>
      <c r="Q102" s="52">
        <f t="shared" si="40"/>
        <v>0.2</v>
      </c>
      <c r="R102" s="52">
        <f t="shared" si="30"/>
        <v>1</v>
      </c>
      <c r="S102" s="52">
        <f t="shared" si="31"/>
        <v>0.8</v>
      </c>
      <c r="T102" s="52">
        <f t="shared" si="41"/>
        <v>0.18181818181818182</v>
      </c>
      <c r="U102" s="52">
        <f t="shared" si="32"/>
        <v>0.33333333333333331</v>
      </c>
      <c r="V102" s="52">
        <f t="shared" si="42"/>
        <v>1</v>
      </c>
      <c r="W102" s="52">
        <f t="shared" si="33"/>
        <v>0</v>
      </c>
      <c r="X102" s="52">
        <f t="shared" si="43"/>
        <v>0.2</v>
      </c>
      <c r="Y102" s="52">
        <f t="shared" si="34"/>
        <v>0</v>
      </c>
      <c r="Z102" s="52">
        <f t="shared" si="44"/>
        <v>0.8</v>
      </c>
      <c r="AA102" s="52">
        <f t="shared" si="45"/>
        <v>0.1111111111111111</v>
      </c>
      <c r="AB102" s="52">
        <f t="shared" si="35"/>
        <v>0</v>
      </c>
      <c r="AC102">
        <f>(P102*weights!$C$2)+(Exposure!Q102*weights!$C$3)+(Exposure!T102*weights!$C$6)+(V102*weights!$C$7)+(X102*weights!$C$9)+(AA102*weights!$C$12)</f>
        <v>0.34726202983245241</v>
      </c>
      <c r="AD102" s="52">
        <f t="shared" si="36"/>
        <v>0.45741665887336053</v>
      </c>
      <c r="AE102" s="52">
        <f>(P102*weights!$D$2)+(S102*weights!$D$5)+(U102*weights!$D$6)+(Z102*weights!$D$11)</f>
        <v>0.52622870087658813</v>
      </c>
      <c r="AF102" s="52">
        <f t="shared" si="37"/>
        <v>0.71028720920419697</v>
      </c>
      <c r="AG102">
        <f>(P102*weights!$E$2)+(R102*weights!$E$4)+(W102*weights!$E$8)+(Y102*weights!$E$10)+(AB102*weights!$E$13)</f>
        <v>0.31570964247020583</v>
      </c>
      <c r="AH102" s="52">
        <f t="shared" si="38"/>
        <v>0.37619490175252251</v>
      </c>
    </row>
    <row r="103" spans="1:34">
      <c r="A103" t="s">
        <v>171</v>
      </c>
      <c r="B103" t="s">
        <v>2143</v>
      </c>
      <c r="C103">
        <f>C102</f>
        <v>265.39999999999998</v>
      </c>
      <c r="D103">
        <v>10</v>
      </c>
      <c r="E103" s="115">
        <f>VLOOKUP(A103,'3.3'!$B$23:$E$168,4,FALSE)</f>
        <v>1</v>
      </c>
      <c r="F103">
        <f>VLOOKUP(A103,'3.4'!$B$23:$E$168,4,FALSE)</f>
        <v>0.8</v>
      </c>
      <c r="G103">
        <f>G102</f>
        <v>8</v>
      </c>
      <c r="H103">
        <f>H102</f>
        <v>5</v>
      </c>
      <c r="I103">
        <v>1</v>
      </c>
      <c r="J103" s="115">
        <f>VLOOKUP(A103,'3.7'!$B$23:$E$168,4,FALSE)</f>
        <v>0</v>
      </c>
      <c r="K103">
        <v>0.1</v>
      </c>
      <c r="L103" s="115">
        <f>VLOOKUP(A103,'3.9'!$B$23:$E$168,4,FALSE)</f>
        <v>0</v>
      </c>
      <c r="M103">
        <f>VLOOKUP(A103,'3.10'!$B$23:$E$168,4,FALSE)</f>
        <v>0.6</v>
      </c>
      <c r="N103">
        <v>10</v>
      </c>
      <c r="O103" s="115">
        <f>VLOOKUP(A103,'3.12'!$B$23:$E$168,4,FALSE)</f>
        <v>0</v>
      </c>
      <c r="P103" s="52">
        <f t="shared" si="39"/>
        <v>0.26283856988082338</v>
      </c>
      <c r="Q103" s="52">
        <f t="shared" si="40"/>
        <v>0.2</v>
      </c>
      <c r="R103" s="52">
        <f t="shared" si="30"/>
        <v>1</v>
      </c>
      <c r="S103" s="52">
        <f t="shared" si="31"/>
        <v>0.8</v>
      </c>
      <c r="T103" s="52">
        <f t="shared" si="41"/>
        <v>0.18181818181818182</v>
      </c>
      <c r="U103" s="52">
        <f t="shared" si="32"/>
        <v>0.33333333333333331</v>
      </c>
      <c r="V103" s="52">
        <f t="shared" si="42"/>
        <v>1</v>
      </c>
      <c r="W103" s="52">
        <f t="shared" si="33"/>
        <v>0</v>
      </c>
      <c r="X103" s="52">
        <f t="shared" si="43"/>
        <v>0.2</v>
      </c>
      <c r="Y103" s="52">
        <f t="shared" si="34"/>
        <v>0</v>
      </c>
      <c r="Z103" s="52">
        <f t="shared" si="44"/>
        <v>0.6</v>
      </c>
      <c r="AA103" s="52">
        <f t="shared" si="45"/>
        <v>0.1111111111111111</v>
      </c>
      <c r="AB103" s="52">
        <f t="shared" si="35"/>
        <v>0</v>
      </c>
      <c r="AC103">
        <f>(P103*weights!$C$2)+(Exposure!Q103*weights!$C$3)+(Exposure!T103*weights!$C$6)+(V103*weights!$C$7)+(X103*weights!$C$9)+(AA103*weights!$C$12)</f>
        <v>0.34726202983245241</v>
      </c>
      <c r="AD103" s="52">
        <f t="shared" si="36"/>
        <v>0.45741665887336053</v>
      </c>
      <c r="AE103" s="52">
        <f>(P103*weights!$D$2)+(S103*weights!$D$5)+(U103*weights!$D$6)+(Z103*weights!$D$11)</f>
        <v>0.48986506451295175</v>
      </c>
      <c r="AF103" s="52">
        <f t="shared" si="37"/>
        <v>0.65835888491940697</v>
      </c>
      <c r="AG103">
        <f>(P103*weights!$E$2)+(R103*weights!$E$4)+(W103*weights!$E$8)+(Y103*weights!$E$10)+(AB103*weights!$E$13)</f>
        <v>0.31570964247020583</v>
      </c>
      <c r="AH103" s="52">
        <f t="shared" si="38"/>
        <v>0.37619490175252251</v>
      </c>
    </row>
    <row r="104" spans="1:34">
      <c r="A104" t="s">
        <v>137</v>
      </c>
      <c r="B104" t="s">
        <v>2144</v>
      </c>
      <c r="C104">
        <v>338.5</v>
      </c>
      <c r="D104">
        <v>10</v>
      </c>
      <c r="E104" s="115">
        <f>VLOOKUP(A104,'3.3'!$B$23:$E$168,4,FALSE)</f>
        <v>1</v>
      </c>
      <c r="F104">
        <f>VLOOKUP(A104,'3.4'!$B$23:$E$168,4,FALSE)</f>
        <v>0.8</v>
      </c>
      <c r="G104">
        <v>0</v>
      </c>
      <c r="H104">
        <v>0</v>
      </c>
      <c r="I104">
        <v>0.5</v>
      </c>
      <c r="J104" s="115">
        <f>VLOOKUP(A104,'3.7'!$B$23:$E$168,4,FALSE)</f>
        <v>0</v>
      </c>
      <c r="K104">
        <v>0.1</v>
      </c>
      <c r="L104" s="115">
        <f>VLOOKUP(A104,'3.9'!$B$23:$E$168,4,FALSE)</f>
        <v>0</v>
      </c>
      <c r="M104">
        <f>VLOOKUP(A104,'3.10'!$B$23:$E$168,4,FALSE)</f>
        <v>0.8</v>
      </c>
      <c r="N104">
        <v>10</v>
      </c>
      <c r="O104" s="115">
        <f>VLOOKUP(A104,'3.12'!$B$23:$E$168,4,FALSE)</f>
        <v>0</v>
      </c>
      <c r="P104" s="52">
        <f t="shared" si="39"/>
        <v>0.34203683640303356</v>
      </c>
      <c r="Q104" s="52">
        <f t="shared" si="40"/>
        <v>0.2</v>
      </c>
      <c r="R104" s="52">
        <f t="shared" si="30"/>
        <v>1</v>
      </c>
      <c r="S104" s="52">
        <f t="shared" si="31"/>
        <v>0.8</v>
      </c>
      <c r="T104" s="52">
        <f t="shared" si="41"/>
        <v>0</v>
      </c>
      <c r="U104" s="52">
        <f t="shared" si="32"/>
        <v>0</v>
      </c>
      <c r="V104" s="52">
        <f t="shared" si="42"/>
        <v>0.5</v>
      </c>
      <c r="W104" s="52">
        <f t="shared" si="33"/>
        <v>0</v>
      </c>
      <c r="X104" s="52">
        <f t="shared" si="43"/>
        <v>0.2</v>
      </c>
      <c r="Y104" s="52">
        <f t="shared" si="34"/>
        <v>0</v>
      </c>
      <c r="Z104" s="52">
        <f t="shared" si="44"/>
        <v>0.8</v>
      </c>
      <c r="AA104" s="52">
        <f t="shared" si="45"/>
        <v>0.1111111111111111</v>
      </c>
      <c r="AB104" s="52">
        <f t="shared" si="35"/>
        <v>0</v>
      </c>
      <c r="AC104">
        <f>(P104*weights!$C$2)+(Exposure!Q104*weights!$C$3)+(Exposure!T104*weights!$C$6)+(V104*weights!$C$7)+(X104*weights!$C$9)+(AA104*weights!$C$12)</f>
        <v>0.23427079571445769</v>
      </c>
      <c r="AD104" s="52">
        <f t="shared" si="36"/>
        <v>0.29030848392369502</v>
      </c>
      <c r="AE104" s="52">
        <f>(P104*weights!$D$2)+(S104*weights!$D$5)+(U104*weights!$D$6)+(Z104*weights!$D$11)</f>
        <v>0.45691913720082733</v>
      </c>
      <c r="AF104" s="52">
        <f t="shared" si="37"/>
        <v>0.61131114799291131</v>
      </c>
      <c r="AG104">
        <f>(P104*weights!$E$2)+(R104*weights!$E$4)+(W104*weights!$E$8)+(Y104*weights!$E$10)+(AB104*weights!$E$13)</f>
        <v>0.33550920910075838</v>
      </c>
      <c r="AH104" s="52">
        <f t="shared" si="38"/>
        <v>0.40045804567180027</v>
      </c>
    </row>
    <row r="105" spans="1:34">
      <c r="A105" t="s">
        <v>99</v>
      </c>
      <c r="B105" t="s">
        <v>2145</v>
      </c>
      <c r="C105">
        <v>215.9</v>
      </c>
      <c r="D105">
        <v>10</v>
      </c>
      <c r="E105" s="115">
        <f>VLOOKUP(A105,'3.3'!$B$23:$E$168,4,FALSE)</f>
        <v>0.6</v>
      </c>
      <c r="F105">
        <f>VLOOKUP(A105,'3.4'!$B$23:$E$168,4,FALSE)</f>
        <v>0.8</v>
      </c>
      <c r="G105">
        <v>0</v>
      </c>
      <c r="H105">
        <f>VLOOKUP(A105,'3.5'!$M$68:$N$128,2,FALSE)</f>
        <v>1</v>
      </c>
      <c r="I105">
        <v>1</v>
      </c>
      <c r="J105" s="115">
        <f>VLOOKUP(A105,'3.7'!$B$23:$E$168,4,FALSE)</f>
        <v>0</v>
      </c>
      <c r="K105">
        <v>0.1</v>
      </c>
      <c r="L105" s="115">
        <f>VLOOKUP(A105,'3.9'!$B$23:$E$168,4,FALSE)</f>
        <v>0</v>
      </c>
      <c r="M105">
        <f>VLOOKUP(A105,'3.10'!$B$23:$E$168,4,FALSE)</f>
        <v>0.4</v>
      </c>
      <c r="N105">
        <v>10</v>
      </c>
      <c r="O105" s="115">
        <f>VLOOKUP(A105,'3.12'!$B$23:$E$168,4,FALSE)</f>
        <v>0</v>
      </c>
      <c r="P105" s="52">
        <f t="shared" si="39"/>
        <v>0.20920910075839652</v>
      </c>
      <c r="Q105" s="52">
        <f t="shared" si="40"/>
        <v>0.2</v>
      </c>
      <c r="R105" s="52">
        <f t="shared" si="30"/>
        <v>0.6</v>
      </c>
      <c r="S105" s="52">
        <f t="shared" si="31"/>
        <v>0.8</v>
      </c>
      <c r="T105" s="52">
        <f t="shared" si="41"/>
        <v>0</v>
      </c>
      <c r="U105" s="52">
        <f t="shared" si="32"/>
        <v>6.6666666666666666E-2</v>
      </c>
      <c r="V105" s="52">
        <f t="shared" si="42"/>
        <v>1</v>
      </c>
      <c r="W105" s="52">
        <f t="shared" si="33"/>
        <v>0</v>
      </c>
      <c r="X105" s="52">
        <f t="shared" si="43"/>
        <v>0.2</v>
      </c>
      <c r="Y105" s="52">
        <f t="shared" si="34"/>
        <v>0</v>
      </c>
      <c r="Z105" s="52">
        <f t="shared" si="44"/>
        <v>0.4</v>
      </c>
      <c r="AA105" s="52">
        <f t="shared" si="45"/>
        <v>0.1111111111111111</v>
      </c>
      <c r="AB105" s="52">
        <f t="shared" si="35"/>
        <v>0</v>
      </c>
      <c r="AC105">
        <f>(P105*weights!$C$2)+(Exposure!Q105*weights!$C$3)+(Exposure!T105*weights!$C$6)+(V105*weights!$C$7)+(X105*weights!$C$9)+(AA105*weights!$C$12)</f>
        <v>0.30311559528108828</v>
      </c>
      <c r="AD105" s="52">
        <f t="shared" si="36"/>
        <v>0.39212637183472698</v>
      </c>
      <c r="AE105" s="52">
        <f>(P105*weights!$D$2)+(S105*weights!$D$5)+(U105*weights!$D$6)+(Z105*weights!$D$11)</f>
        <v>0.36614793657047179</v>
      </c>
      <c r="AF105" s="52">
        <f t="shared" si="37"/>
        <v>0.48168724858645823</v>
      </c>
      <c r="AG105">
        <f>(P105*weights!$E$2)+(R105*weights!$E$4)+(W105*weights!$E$8)+(Y105*weights!$E$10)+(AB105*weights!$E$13)</f>
        <v>0.20230227518959912</v>
      </c>
      <c r="AH105" s="52">
        <f t="shared" si="38"/>
        <v>0.23722118959107807</v>
      </c>
    </row>
    <row r="106" spans="1:34">
      <c r="A106" t="s">
        <v>59</v>
      </c>
      <c r="B106" t="s">
        <v>2146</v>
      </c>
      <c r="C106">
        <v>29</v>
      </c>
      <c r="D106">
        <v>10</v>
      </c>
      <c r="E106" s="115">
        <f>VLOOKUP(A106,'3.3'!$B$23:$E$168,4,FALSE)</f>
        <v>1</v>
      </c>
      <c r="F106">
        <f>VLOOKUP(A106,'3.4'!$B$23:$E$168,4,FALSE)</f>
        <v>1</v>
      </c>
      <c r="G106">
        <v>17</v>
      </c>
      <c r="H106">
        <f>VLOOKUP(A106,'3.5'!$M$68:$N$128,2,FALSE)</f>
        <v>15</v>
      </c>
      <c r="I106">
        <v>0</v>
      </c>
      <c r="J106" s="115">
        <f>VLOOKUP(A106,'3.7'!$B$23:$E$168,4,FALSE)</f>
        <v>1</v>
      </c>
      <c r="K106">
        <v>0.1</v>
      </c>
      <c r="L106" s="115">
        <f>VLOOKUP(A106,'3.9'!$B$23:$E$168,4,FALSE)</f>
        <v>0.1</v>
      </c>
      <c r="M106">
        <f>VLOOKUP(A106,'3.10'!$B$23:$E$168,4,FALSE)</f>
        <v>1</v>
      </c>
      <c r="N106">
        <v>10</v>
      </c>
      <c r="O106" s="115">
        <f>VLOOKUP(A106,'3.12'!$B$23:$E$168,4,FALSE)</f>
        <v>0.33</v>
      </c>
      <c r="P106" s="52">
        <f t="shared" si="39"/>
        <v>6.7172264355362943E-3</v>
      </c>
      <c r="Q106" s="52">
        <f t="shared" si="40"/>
        <v>0.2</v>
      </c>
      <c r="R106" s="52">
        <f t="shared" si="30"/>
        <v>1</v>
      </c>
      <c r="S106" s="52">
        <f t="shared" si="31"/>
        <v>1</v>
      </c>
      <c r="T106" s="52">
        <f t="shared" si="41"/>
        <v>0.38636363636363635</v>
      </c>
      <c r="U106" s="52">
        <f t="shared" si="32"/>
        <v>1</v>
      </c>
      <c r="V106" s="52">
        <f t="shared" si="42"/>
        <v>0</v>
      </c>
      <c r="W106" s="52">
        <f t="shared" si="33"/>
        <v>1</v>
      </c>
      <c r="X106" s="52">
        <f t="shared" si="43"/>
        <v>0.2</v>
      </c>
      <c r="Y106" s="52">
        <f t="shared" si="34"/>
        <v>0.11111111111111112</v>
      </c>
      <c r="Z106" s="52">
        <f t="shared" si="44"/>
        <v>1</v>
      </c>
      <c r="AA106" s="52">
        <f t="shared" si="45"/>
        <v>0.1111111111111111</v>
      </c>
      <c r="AB106" s="52">
        <f t="shared" si="35"/>
        <v>0.33</v>
      </c>
      <c r="AC106">
        <f>(P106*weights!$C$2)+(Exposure!Q106*weights!$C$3)+(Exposure!T106*weights!$C$6)+(V106*weights!$C$7)+(X106*weights!$C$9)+(AA106*weights!$C$12)</f>
        <v>0.15009155066373378</v>
      </c>
      <c r="AD106" s="52">
        <f t="shared" si="36"/>
        <v>0.16581174646548491</v>
      </c>
      <c r="AE106" s="52">
        <f>(P106*weights!$D$2)+(S106*weights!$D$5)+(U106*weights!$D$6)+(Z106*weights!$D$11)</f>
        <v>0.72910469811878253</v>
      </c>
      <c r="AF106" s="52">
        <f t="shared" si="37"/>
        <v>1</v>
      </c>
      <c r="AG106">
        <f>(P106*weights!$E$2)+(R106*weights!$E$4)+(W106*weights!$E$8)+(Y106*weights!$E$10)+(AB106*weights!$E$13)</f>
        <v>0.49186449179406916</v>
      </c>
      <c r="AH106" s="52">
        <f t="shared" si="38"/>
        <v>0.59206177101158497</v>
      </c>
    </row>
    <row r="107" spans="1:34">
      <c r="A107" t="s">
        <v>60</v>
      </c>
      <c r="B107" t="s">
        <v>2147</v>
      </c>
      <c r="C107">
        <v>73.099999999999994</v>
      </c>
      <c r="D107">
        <v>10</v>
      </c>
      <c r="E107" s="115">
        <f>VLOOKUP(A107,'3.3'!$B$23:$E$168,4,FALSE)</f>
        <v>0.6</v>
      </c>
      <c r="F107">
        <f>VLOOKUP(A107,'3.4'!$B$23:$E$168,4,FALSE)</f>
        <v>1</v>
      </c>
      <c r="G107">
        <v>15</v>
      </c>
      <c r="H107">
        <f>VLOOKUP(A107,'3.5'!$M$68:$N$128,2,FALSE)</f>
        <v>1</v>
      </c>
      <c r="I107">
        <v>0</v>
      </c>
      <c r="J107" s="115">
        <f>VLOOKUP(A107,'3.7'!$B$23:$E$168,4,FALSE)</f>
        <v>0</v>
      </c>
      <c r="K107">
        <v>0.1</v>
      </c>
      <c r="L107" s="115">
        <f>VLOOKUP(A107,'3.9'!$B$23:$E$168,4,FALSE)</f>
        <v>0</v>
      </c>
      <c r="M107">
        <f>VLOOKUP(A107,'3.10'!$B$23:$E$168,4,FALSE)</f>
        <v>0.8</v>
      </c>
      <c r="N107">
        <v>70</v>
      </c>
      <c r="O107" s="115">
        <f>VLOOKUP(A107,'3.12'!$B$23:$E$168,4,FALSE)</f>
        <v>0</v>
      </c>
      <c r="P107" s="52">
        <f t="shared" si="39"/>
        <v>5.4496208017334777E-2</v>
      </c>
      <c r="Q107" s="52">
        <f t="shared" si="40"/>
        <v>0.2</v>
      </c>
      <c r="R107" s="52">
        <f t="shared" si="30"/>
        <v>0.6</v>
      </c>
      <c r="S107" s="52">
        <f t="shared" si="31"/>
        <v>1</v>
      </c>
      <c r="T107" s="52">
        <f t="shared" si="41"/>
        <v>0.34090909090909088</v>
      </c>
      <c r="U107" s="52">
        <f t="shared" si="32"/>
        <v>6.6666666666666666E-2</v>
      </c>
      <c r="V107" s="52">
        <f t="shared" si="42"/>
        <v>0</v>
      </c>
      <c r="W107" s="52">
        <f t="shared" si="33"/>
        <v>0</v>
      </c>
      <c r="X107" s="52">
        <f t="shared" si="43"/>
        <v>0.2</v>
      </c>
      <c r="Y107" s="52">
        <f t="shared" si="34"/>
        <v>0</v>
      </c>
      <c r="Z107" s="52">
        <f t="shared" si="44"/>
        <v>0.8</v>
      </c>
      <c r="AA107" s="52">
        <f t="shared" si="45"/>
        <v>0.77777777777777779</v>
      </c>
      <c r="AB107" s="52">
        <f t="shared" si="35"/>
        <v>0</v>
      </c>
      <c r="AC107">
        <f>(P107*weights!$C$2)+(Exposure!Q107*weights!$C$3)+(Exposure!T107*weights!$C$6)+(V107*weights!$C$7)+(X107*weights!$C$9)+(AA107*weights!$C$12)</f>
        <v>0.23386071577092704</v>
      </c>
      <c r="AD107" s="52">
        <f t="shared" si="36"/>
        <v>0.28970199695608378</v>
      </c>
      <c r="AE107" s="52">
        <f>(P107*weights!$D$2)+(S107*weights!$D$5)+(U107*weights!$D$6)+(Z107*weights!$D$11)</f>
        <v>0.45122623855018218</v>
      </c>
      <c r="AF107" s="52">
        <f t="shared" si="37"/>
        <v>0.60318152409350478</v>
      </c>
      <c r="AG107">
        <f>(P107*weights!$E$2)+(R107*weights!$E$4)+(W107*weights!$E$8)+(Y107*weights!$E$10)+(AB107*weights!$E$13)</f>
        <v>0.16362405200433369</v>
      </c>
      <c r="AH107" s="52">
        <f t="shared" si="38"/>
        <v>0.18982342007434946</v>
      </c>
    </row>
    <row r="108" spans="1:34">
      <c r="A108" t="s">
        <v>61</v>
      </c>
      <c r="B108" t="s">
        <v>2148</v>
      </c>
      <c r="C108">
        <v>208.4</v>
      </c>
      <c r="D108">
        <v>10</v>
      </c>
      <c r="E108" s="115">
        <f>VLOOKUP(A108,'3.3'!$B$23:$E$168,4,FALSE)</f>
        <v>0.6</v>
      </c>
      <c r="F108">
        <f>VLOOKUP(A108,'3.4'!$B$23:$E$168,4,FALSE)</f>
        <v>0</v>
      </c>
      <c r="G108">
        <v>1</v>
      </c>
      <c r="H108">
        <v>0</v>
      </c>
      <c r="I108">
        <v>1</v>
      </c>
      <c r="J108" s="115">
        <f>VLOOKUP(A108,'3.7'!$B$23:$E$168,4,FALSE)</f>
        <v>0</v>
      </c>
      <c r="K108">
        <v>0.1</v>
      </c>
      <c r="L108" s="115">
        <f>VLOOKUP(A108,'3.9'!$B$23:$E$168,4,FALSE)</f>
        <v>0</v>
      </c>
      <c r="M108">
        <f>VLOOKUP(A108,'3.10'!$B$23:$E$168,4,FALSE)</f>
        <v>0</v>
      </c>
      <c r="N108">
        <v>30</v>
      </c>
      <c r="O108" s="115">
        <f>VLOOKUP(A108,'3.12'!$B$23:$E$168,4,FALSE)</f>
        <v>0</v>
      </c>
      <c r="P108" s="52">
        <f t="shared" si="39"/>
        <v>0.20108342361863488</v>
      </c>
      <c r="Q108" s="52">
        <f t="shared" si="40"/>
        <v>0.2</v>
      </c>
      <c r="R108" s="52">
        <f t="shared" si="30"/>
        <v>0.6</v>
      </c>
      <c r="S108" s="52">
        <f t="shared" si="31"/>
        <v>0</v>
      </c>
      <c r="T108" s="52">
        <f t="shared" si="41"/>
        <v>2.2727272727272728E-2</v>
      </c>
      <c r="U108" s="52">
        <f t="shared" si="32"/>
        <v>0</v>
      </c>
      <c r="V108" s="52">
        <f t="shared" si="42"/>
        <v>1</v>
      </c>
      <c r="W108" s="52">
        <f t="shared" si="33"/>
        <v>0</v>
      </c>
      <c r="X108" s="52">
        <f t="shared" si="43"/>
        <v>0.2</v>
      </c>
      <c r="Y108" s="52">
        <f t="shared" si="34"/>
        <v>0</v>
      </c>
      <c r="Z108" s="52">
        <f t="shared" si="44"/>
        <v>0</v>
      </c>
      <c r="AA108" s="52">
        <f t="shared" si="45"/>
        <v>0.33333333333333331</v>
      </c>
      <c r="AB108" s="52">
        <f t="shared" si="35"/>
        <v>0</v>
      </c>
      <c r="AC108">
        <f>(P108*weights!$C$2)+(Exposure!Q108*weights!$C$3)+(Exposure!T108*weights!$C$6)+(V108*weights!$C$7)+(X108*weights!$C$9)+(AA108*weights!$C$12)</f>
        <v>0.33363117223152439</v>
      </c>
      <c r="AD108" s="52">
        <f t="shared" si="36"/>
        <v>0.4372573274484895</v>
      </c>
      <c r="AE108" s="52">
        <f>(P108*weights!$D$2)+(S108*weights!$D$5)+(U108*weights!$D$6)+(Z108*weights!$D$11)</f>
        <v>5.4840933714173146E-2</v>
      </c>
      <c r="AF108" s="52">
        <f t="shared" si="37"/>
        <v>3.7131846184140199E-2</v>
      </c>
      <c r="AG108">
        <f>(P108*weights!$E$2)+(R108*weights!$E$4)+(W108*weights!$E$8)+(Y108*weights!$E$10)+(AB108*weights!$E$13)</f>
        <v>0.20027085590465871</v>
      </c>
      <c r="AH108" s="52">
        <f t="shared" si="38"/>
        <v>0.23473181093998938</v>
      </c>
    </row>
    <row r="109" spans="1:34">
      <c r="A109" t="s">
        <v>62</v>
      </c>
      <c r="B109" t="s">
        <v>2149</v>
      </c>
      <c r="C109">
        <v>149.1</v>
      </c>
      <c r="D109">
        <v>10</v>
      </c>
      <c r="E109" s="115">
        <f>VLOOKUP(A109,'3.3'!$B$23:$E$168,4,FALSE)</f>
        <v>0.6</v>
      </c>
      <c r="F109">
        <f>VLOOKUP(A109,'3.4'!$B$23:$E$168,4,FALSE)</f>
        <v>1</v>
      </c>
      <c r="G109">
        <v>9</v>
      </c>
      <c r="H109">
        <f>VLOOKUP(A109,'3.5'!$M$68:$N$128,2,FALSE)</f>
        <v>3</v>
      </c>
      <c r="I109">
        <v>1</v>
      </c>
      <c r="J109" s="115">
        <f>VLOOKUP(A109,'3.7'!$B$23:$E$168,4,FALSE)</f>
        <v>0</v>
      </c>
      <c r="K109">
        <v>0.1</v>
      </c>
      <c r="L109" s="115">
        <f>VLOOKUP(A109,'3.9'!$B$23:$E$168,4,FALSE)</f>
        <v>0</v>
      </c>
      <c r="M109">
        <f>VLOOKUP(A109,'3.10'!$B$23:$E$168,4,FALSE)</f>
        <v>0.6</v>
      </c>
      <c r="N109">
        <v>10</v>
      </c>
      <c r="O109" s="115">
        <f>VLOOKUP(A109,'3.12'!$B$23:$E$168,4,FALSE)</f>
        <v>0</v>
      </c>
      <c r="P109" s="52">
        <f t="shared" si="39"/>
        <v>0.13683640303358613</v>
      </c>
      <c r="Q109" s="52">
        <f t="shared" si="40"/>
        <v>0.2</v>
      </c>
      <c r="R109" s="52">
        <f t="shared" si="30"/>
        <v>0.6</v>
      </c>
      <c r="S109" s="52">
        <f t="shared" si="31"/>
        <v>1</v>
      </c>
      <c r="T109" s="52">
        <f t="shared" si="41"/>
        <v>0.20454545454545456</v>
      </c>
      <c r="U109" s="52">
        <f t="shared" si="32"/>
        <v>0.2</v>
      </c>
      <c r="V109" s="52">
        <f t="shared" si="42"/>
        <v>1</v>
      </c>
      <c r="W109" s="52">
        <f t="shared" si="33"/>
        <v>0</v>
      </c>
      <c r="X109" s="52">
        <f t="shared" si="43"/>
        <v>0.2</v>
      </c>
      <c r="Y109" s="52">
        <f t="shared" si="34"/>
        <v>0</v>
      </c>
      <c r="Z109" s="52">
        <f t="shared" si="44"/>
        <v>0.6</v>
      </c>
      <c r="AA109" s="52">
        <f t="shared" si="45"/>
        <v>0.1111111111111111</v>
      </c>
      <c r="AB109" s="52">
        <f t="shared" si="35"/>
        <v>0</v>
      </c>
      <c r="AC109">
        <f>(P109*weights!$C$2)+(Exposure!Q109*weights!$C$3)+(Exposure!T109*weights!$C$6)+(V109*weights!$C$7)+(X109*weights!$C$9)+(AA109*weights!$C$12)</f>
        <v>0.32789798718495905</v>
      </c>
      <c r="AD109" s="52">
        <f t="shared" si="36"/>
        <v>0.42877824411730142</v>
      </c>
      <c r="AE109" s="52">
        <f>(P109*weights!$D$2)+(S109*weights!$D$5)+(U109*weights!$D$6)+(Z109*weights!$D$11)</f>
        <v>0.47368265537279619</v>
      </c>
      <c r="AF109" s="52">
        <f t="shared" si="37"/>
        <v>0.63524993670708041</v>
      </c>
      <c r="AG109">
        <f>(P109*weights!$E$2)+(R109*weights!$E$4)+(W109*weights!$E$8)+(Y109*weights!$E$10)+(AB109*weights!$E$13)</f>
        <v>0.18420910075839653</v>
      </c>
      <c r="AH109" s="52">
        <f t="shared" si="38"/>
        <v>0.21504912373871482</v>
      </c>
    </row>
    <row r="110" spans="1:34">
      <c r="A110" t="s">
        <v>63</v>
      </c>
      <c r="B110" t="s">
        <v>2150</v>
      </c>
      <c r="C110">
        <v>326.3</v>
      </c>
      <c r="D110">
        <v>10</v>
      </c>
      <c r="E110" s="115">
        <f>VLOOKUP(A110,'3.3'!$B$23:$E$168,4,FALSE)</f>
        <v>0.6</v>
      </c>
      <c r="F110">
        <f>VLOOKUP(A110,'3.4'!$B$23:$E$168,4,FALSE)</f>
        <v>0.2</v>
      </c>
      <c r="G110">
        <v>5</v>
      </c>
      <c r="H110">
        <f>VLOOKUP(A110,'3.5'!$M$68:$N$128,2,FALSE)</f>
        <v>1</v>
      </c>
      <c r="I110">
        <v>1</v>
      </c>
      <c r="J110" s="115">
        <f>VLOOKUP(A110,'3.7'!$B$23:$E$168,4,FALSE)</f>
        <v>0</v>
      </c>
      <c r="K110">
        <v>0.1</v>
      </c>
      <c r="L110" s="115">
        <f>VLOOKUP(A110,'3.9'!$B$23:$E$168,4,FALSE)</f>
        <v>0</v>
      </c>
      <c r="M110">
        <f>VLOOKUP(A110,'3.10'!$B$23:$E$168,4,FALSE)</f>
        <v>0.2</v>
      </c>
      <c r="N110">
        <v>10</v>
      </c>
      <c r="O110" s="115">
        <f>VLOOKUP(A110,'3.12'!$B$23:$E$168,4,FALSE)</f>
        <v>0</v>
      </c>
      <c r="P110" s="52">
        <f t="shared" si="39"/>
        <v>0.32881906825568796</v>
      </c>
      <c r="Q110" s="52">
        <f t="shared" si="40"/>
        <v>0.2</v>
      </c>
      <c r="R110" s="52">
        <f t="shared" si="30"/>
        <v>0.6</v>
      </c>
      <c r="S110" s="52">
        <f t="shared" si="31"/>
        <v>0.2</v>
      </c>
      <c r="T110" s="52">
        <f t="shared" si="41"/>
        <v>0.11363636363636363</v>
      </c>
      <c r="U110" s="52">
        <f t="shared" si="32"/>
        <v>6.6666666666666666E-2</v>
      </c>
      <c r="V110" s="52">
        <f t="shared" si="42"/>
        <v>1</v>
      </c>
      <c r="W110" s="52">
        <f t="shared" si="33"/>
        <v>0</v>
      </c>
      <c r="X110" s="52">
        <f t="shared" si="43"/>
        <v>0.2</v>
      </c>
      <c r="Y110" s="52">
        <f t="shared" si="34"/>
        <v>0</v>
      </c>
      <c r="Z110" s="52">
        <f t="shared" si="44"/>
        <v>0.2</v>
      </c>
      <c r="AA110" s="52">
        <f t="shared" si="45"/>
        <v>0.1111111111111111</v>
      </c>
      <c r="AB110" s="52">
        <f t="shared" si="35"/>
        <v>0</v>
      </c>
      <c r="AC110">
        <f>(P110*weights!$C$2)+(Exposure!Q110*weights!$C$3)+(Exposure!T110*weights!$C$6)+(V110*weights!$C$7)+(X110*weights!$C$9)+(AA110*weights!$C$12)</f>
        <v>0.34684928236864859</v>
      </c>
      <c r="AD110" s="52">
        <f t="shared" si="36"/>
        <v>0.4568062267816167</v>
      </c>
      <c r="AE110" s="52">
        <f>(P110*weights!$D$2)+(S110*weights!$D$5)+(U110*weights!$D$6)+(Z110*weights!$D$11)</f>
        <v>0.19876883679700583</v>
      </c>
      <c r="AF110" s="52">
        <f t="shared" si="37"/>
        <v>0.24266505386930723</v>
      </c>
      <c r="AG110">
        <f>(P110*weights!$E$2)+(R110*weights!$E$4)+(W110*weights!$E$8)+(Y110*weights!$E$10)+(AB110*weights!$E$13)</f>
        <v>0.23220476706392199</v>
      </c>
      <c r="AH110" s="52">
        <f t="shared" si="38"/>
        <v>0.27386484333510358</v>
      </c>
    </row>
    <row r="111" spans="1:34">
      <c r="A111" t="s">
        <v>159</v>
      </c>
      <c r="B111" t="s">
        <v>2151</v>
      </c>
      <c r="C111">
        <f>C112</f>
        <v>37</v>
      </c>
      <c r="D111">
        <v>10</v>
      </c>
      <c r="E111" s="115">
        <f>VLOOKUP(A111,'3.3'!$B$23:$E$168,4,FALSE)</f>
        <v>0.3</v>
      </c>
      <c r="F111">
        <f>VLOOKUP(A111,'3.4'!$B$23:$E$168,4,FALSE)</f>
        <v>1</v>
      </c>
      <c r="G111">
        <f>G112</f>
        <v>10</v>
      </c>
      <c r="H111">
        <f>H112</f>
        <v>5</v>
      </c>
      <c r="I111">
        <v>1</v>
      </c>
      <c r="J111" s="115">
        <f>VLOOKUP(A111,'3.7'!$B$23:$E$168,4,FALSE)</f>
        <v>0</v>
      </c>
      <c r="K111">
        <v>0.1</v>
      </c>
      <c r="L111" s="115">
        <f>VLOOKUP(A111,'3.9'!$B$23:$E$168,4,FALSE)</f>
        <v>0</v>
      </c>
      <c r="M111">
        <f>VLOOKUP(A111,'3.10'!$B$23:$E$168,4,FALSE)</f>
        <v>0.6</v>
      </c>
      <c r="N111">
        <v>10</v>
      </c>
      <c r="O111" s="115">
        <f>VLOOKUP(A111,'3.12'!$B$23:$E$168,4,FALSE)</f>
        <v>0</v>
      </c>
      <c r="P111" s="52">
        <f t="shared" si="39"/>
        <v>1.5384615384615384E-2</v>
      </c>
      <c r="Q111" s="52">
        <f t="shared" si="40"/>
        <v>0.2</v>
      </c>
      <c r="R111" s="52">
        <f t="shared" si="30"/>
        <v>0.3</v>
      </c>
      <c r="S111" s="52">
        <f t="shared" si="31"/>
        <v>1</v>
      </c>
      <c r="T111" s="52">
        <f t="shared" si="41"/>
        <v>0.22727272727272727</v>
      </c>
      <c r="U111" s="52">
        <f t="shared" si="32"/>
        <v>0.33333333333333331</v>
      </c>
      <c r="V111" s="52">
        <f t="shared" si="42"/>
        <v>1</v>
      </c>
      <c r="W111" s="52">
        <f t="shared" si="33"/>
        <v>0</v>
      </c>
      <c r="X111" s="52">
        <f t="shared" si="43"/>
        <v>0.2</v>
      </c>
      <c r="Y111" s="52">
        <f t="shared" si="34"/>
        <v>0</v>
      </c>
      <c r="Z111" s="52">
        <f t="shared" si="44"/>
        <v>0.6</v>
      </c>
      <c r="AA111" s="52">
        <f t="shared" si="45"/>
        <v>0.1111111111111111</v>
      </c>
      <c r="AB111" s="52">
        <f t="shared" si="35"/>
        <v>0</v>
      </c>
      <c r="AC111">
        <f>(P111*weights!$C$2)+(Exposure!Q111*weights!$C$3)+(Exposure!T111*weights!$C$6)+(V111*weights!$C$7)+(X111*weights!$C$9)+(AA111*weights!$C$12)</f>
        <v>0.30938714063714068</v>
      </c>
      <c r="AD111" s="52">
        <f t="shared" si="36"/>
        <v>0.40140166214149131</v>
      </c>
      <c r="AE111" s="52">
        <f>(P111*weights!$D$2)+(S111*weights!$D$5)+(U111*weights!$D$6)+(Z111*weights!$D$11)</f>
        <v>0.47692307692307684</v>
      </c>
      <c r="AF111" s="52">
        <f t="shared" si="37"/>
        <v>0.63987735238684629</v>
      </c>
      <c r="AG111">
        <f>(P111*weights!$E$2)+(R111*weights!$E$4)+(W111*weights!$E$8)+(Y111*weights!$E$10)+(AB111*weights!$E$13)</f>
        <v>7.8846153846153844E-2</v>
      </c>
      <c r="AH111" s="52">
        <f t="shared" si="38"/>
        <v>8.5933351035581515E-2</v>
      </c>
    </row>
    <row r="112" spans="1:34">
      <c r="A112" t="s">
        <v>87</v>
      </c>
      <c r="B112" t="s">
        <v>2152</v>
      </c>
      <c r="C112">
        <v>37</v>
      </c>
      <c r="D112">
        <v>30</v>
      </c>
      <c r="E112" s="115">
        <f>VLOOKUP(A112,'3.3'!$B$23:$E$168,4,FALSE)</f>
        <v>1</v>
      </c>
      <c r="F112">
        <f>VLOOKUP(A112,'3.4'!$B$23:$E$168,4,FALSE)</f>
        <v>1</v>
      </c>
      <c r="G112">
        <v>10</v>
      </c>
      <c r="H112">
        <f>VLOOKUP(A112,'3.5'!$M$68:$N$128,2,FALSE)</f>
        <v>5</v>
      </c>
      <c r="I112">
        <v>1</v>
      </c>
      <c r="J112" s="115">
        <f>VLOOKUP(A112,'3.7'!$B$23:$E$168,4,FALSE)</f>
        <v>1</v>
      </c>
      <c r="K112">
        <v>0.3</v>
      </c>
      <c r="L112" s="115">
        <f>VLOOKUP(A112,'3.9'!$B$23:$E$168,4,FALSE)</f>
        <v>0.1</v>
      </c>
      <c r="M112">
        <f>VLOOKUP(A112,'3.10'!$B$23:$E$168,4,FALSE)</f>
        <v>1</v>
      </c>
      <c r="N112">
        <v>90</v>
      </c>
      <c r="O112" s="115">
        <f>VLOOKUP(A112,'3.12'!$B$23:$E$168,4,FALSE)</f>
        <v>0.33</v>
      </c>
      <c r="P112" s="52">
        <f t="shared" si="39"/>
        <v>1.5384615384615384E-2</v>
      </c>
      <c r="Q112" s="52">
        <f t="shared" si="40"/>
        <v>0.6</v>
      </c>
      <c r="R112" s="52">
        <f t="shared" si="30"/>
        <v>1</v>
      </c>
      <c r="S112" s="52">
        <f t="shared" si="31"/>
        <v>1</v>
      </c>
      <c r="T112" s="52">
        <f t="shared" si="41"/>
        <v>0.22727272727272727</v>
      </c>
      <c r="U112" s="52">
        <f t="shared" si="32"/>
        <v>0.33333333333333331</v>
      </c>
      <c r="V112" s="52">
        <f t="shared" si="42"/>
        <v>1</v>
      </c>
      <c r="W112" s="52">
        <f t="shared" si="33"/>
        <v>1</v>
      </c>
      <c r="X112" s="52">
        <f t="shared" si="43"/>
        <v>0.6</v>
      </c>
      <c r="Y112" s="52">
        <f t="shared" si="34"/>
        <v>0.11111111111111112</v>
      </c>
      <c r="Z112" s="52">
        <f t="shared" si="44"/>
        <v>1</v>
      </c>
      <c r="AA112" s="52">
        <f t="shared" si="45"/>
        <v>1</v>
      </c>
      <c r="AB112" s="52">
        <f t="shared" si="35"/>
        <v>0.33</v>
      </c>
      <c r="AC112">
        <f>(P112*weights!$C$2)+(Exposure!Q112*weights!$C$3)+(Exposure!T112*weights!$C$6)+(V112*weights!$C$7)+(X112*weights!$C$9)+(AA112*weights!$C$12)</f>
        <v>0.54549825174825184</v>
      </c>
      <c r="AD112" s="52">
        <f t="shared" si="36"/>
        <v>0.75059774952922786</v>
      </c>
      <c r="AE112" s="52">
        <f>(P112*weights!$D$2)+(S112*weights!$D$5)+(U112*weights!$D$6)+(Z112*weights!$D$11)</f>
        <v>0.54965034965034953</v>
      </c>
      <c r="AF112" s="52">
        <f t="shared" si="37"/>
        <v>0.74373400095642628</v>
      </c>
      <c r="AG112">
        <f>(P112*weights!$E$2)+(R112*weights!$E$4)+(W112*weights!$E$8)+(Y112*weights!$E$10)+(AB112*weights!$E$13)</f>
        <v>0.49403133903133895</v>
      </c>
      <c r="AH112" s="52">
        <f t="shared" si="38"/>
        <v>0.59471710823941293</v>
      </c>
    </row>
    <row r="113" spans="1:34">
      <c r="A113" t="s">
        <v>100</v>
      </c>
      <c r="B113" t="s">
        <v>2153</v>
      </c>
      <c r="C113">
        <v>57</v>
      </c>
      <c r="D113">
        <v>10</v>
      </c>
      <c r="E113" s="115">
        <f>VLOOKUP(A113,'3.3'!$B$23:$E$168,4,FALSE)</f>
        <v>0.6</v>
      </c>
      <c r="F113">
        <f>VLOOKUP(A113,'3.4'!$B$23:$E$168,4,FALSE)</f>
        <v>1</v>
      </c>
      <c r="G113">
        <v>3</v>
      </c>
      <c r="H113">
        <f>VLOOKUP(A113,'3.5'!$M$68:$N$128,2,FALSE)</f>
        <v>1</v>
      </c>
      <c r="I113">
        <v>0.5</v>
      </c>
      <c r="J113" s="115">
        <f>VLOOKUP(A113,'3.7'!$B$23:$E$168,4,FALSE)</f>
        <v>0</v>
      </c>
      <c r="K113">
        <v>0.1</v>
      </c>
      <c r="L113" s="115">
        <f>VLOOKUP(A113,'3.9'!$B$23:$E$168,4,FALSE)</f>
        <v>0</v>
      </c>
      <c r="M113">
        <f>VLOOKUP(A113,'3.10'!$B$23:$E$168,4,FALSE)</f>
        <v>0.4</v>
      </c>
      <c r="N113">
        <v>10</v>
      </c>
      <c r="O113" s="115">
        <f>VLOOKUP(A113,'3.12'!$B$23:$E$168,4,FALSE)</f>
        <v>0</v>
      </c>
      <c r="P113" s="52">
        <f t="shared" si="39"/>
        <v>3.7053087757313113E-2</v>
      </c>
      <c r="Q113" s="52">
        <f t="shared" si="40"/>
        <v>0.2</v>
      </c>
      <c r="R113" s="52">
        <f t="shared" si="30"/>
        <v>0.6</v>
      </c>
      <c r="S113" s="52">
        <f t="shared" si="31"/>
        <v>1</v>
      </c>
      <c r="T113" s="52">
        <f t="shared" si="41"/>
        <v>6.8181818181818177E-2</v>
      </c>
      <c r="U113" s="52">
        <f t="shared" si="32"/>
        <v>6.6666666666666666E-2</v>
      </c>
      <c r="V113" s="52">
        <f t="shared" si="42"/>
        <v>0.5</v>
      </c>
      <c r="W113" s="52">
        <f t="shared" si="33"/>
        <v>0</v>
      </c>
      <c r="X113" s="52">
        <f t="shared" si="43"/>
        <v>0.2</v>
      </c>
      <c r="Y113" s="52">
        <f t="shared" si="34"/>
        <v>0</v>
      </c>
      <c r="Z113" s="52">
        <f t="shared" si="44"/>
        <v>0.4</v>
      </c>
      <c r="AA113" s="52">
        <f t="shared" si="45"/>
        <v>0.1111111111111111</v>
      </c>
      <c r="AB113" s="52">
        <f t="shared" si="35"/>
        <v>0</v>
      </c>
      <c r="AC113">
        <f>(P113*weights!$C$2)+(Exposure!Q113*weights!$C$3)+(Exposure!T113*weights!$C$6)+(V113*weights!$C$7)+(X113*weights!$C$9)+(AA113*weights!$C$12)</f>
        <v>0.189870433752476</v>
      </c>
      <c r="AD113" s="52">
        <f t="shared" si="36"/>
        <v>0.22464265141474929</v>
      </c>
      <c r="AE113" s="52">
        <f>(P113*weights!$D$2)+(S113*weights!$D$5)+(U113*weights!$D$6)+(Z113*weights!$D$11)</f>
        <v>0.37374175120653996</v>
      </c>
      <c r="AF113" s="52">
        <f t="shared" si="37"/>
        <v>0.49253143548341738</v>
      </c>
      <c r="AG113">
        <f>(P113*weights!$E$2)+(R113*weights!$E$4)+(W113*weights!$E$8)+(Y113*weights!$E$10)+(AB113*weights!$E$13)</f>
        <v>0.15926327193932827</v>
      </c>
      <c r="AH113" s="52">
        <f t="shared" si="38"/>
        <v>0.18447955390334572</v>
      </c>
    </row>
    <row r="114" spans="1:34">
      <c r="A114" t="s">
        <v>75</v>
      </c>
      <c r="B114" t="s">
        <v>2154</v>
      </c>
      <c r="C114">
        <v>55</v>
      </c>
      <c r="D114">
        <v>10</v>
      </c>
      <c r="E114" s="115">
        <f>VLOOKUP(A114,'3.3'!$B$23:$E$168,4,FALSE)</f>
        <v>0</v>
      </c>
      <c r="F114">
        <f>VLOOKUP(A114,'3.4'!$B$23:$E$168,4,FALSE)</f>
        <v>1</v>
      </c>
      <c r="G114">
        <v>2</v>
      </c>
      <c r="H114">
        <f>VLOOKUP(A114,'3.5'!$M$68:$N$128,2,FALSE)</f>
        <v>4</v>
      </c>
      <c r="I114">
        <v>1</v>
      </c>
      <c r="J114" s="115">
        <f>VLOOKUP(A114,'3.7'!$B$23:$E$168,4,FALSE)</f>
        <v>0</v>
      </c>
      <c r="K114">
        <v>0.1</v>
      </c>
      <c r="L114" s="115">
        <f>VLOOKUP(A114,'3.9'!$B$23:$E$168,4,FALSE)</f>
        <v>0</v>
      </c>
      <c r="M114">
        <f>VLOOKUP(A114,'3.10'!$B$23:$E$168,4,FALSE)</f>
        <v>0.6</v>
      </c>
      <c r="N114">
        <v>30</v>
      </c>
      <c r="O114" s="115">
        <f>VLOOKUP(A114,'3.12'!$B$23:$E$168,4,FALSE)</f>
        <v>0</v>
      </c>
      <c r="P114" s="52">
        <f t="shared" si="39"/>
        <v>3.4886240520043341E-2</v>
      </c>
      <c r="Q114" s="52">
        <f t="shared" si="40"/>
        <v>0.2</v>
      </c>
      <c r="R114" s="52">
        <f t="shared" si="30"/>
        <v>0</v>
      </c>
      <c r="S114" s="52">
        <f t="shared" si="31"/>
        <v>1</v>
      </c>
      <c r="T114" s="52">
        <f t="shared" si="41"/>
        <v>4.5454545454545456E-2</v>
      </c>
      <c r="U114" s="52">
        <f t="shared" si="32"/>
        <v>0.26666666666666666</v>
      </c>
      <c r="V114" s="52">
        <f t="shared" si="42"/>
        <v>1</v>
      </c>
      <c r="W114" s="52">
        <f t="shared" si="33"/>
        <v>0</v>
      </c>
      <c r="X114" s="52">
        <f t="shared" si="43"/>
        <v>0.2</v>
      </c>
      <c r="Y114" s="52">
        <f t="shared" si="34"/>
        <v>0</v>
      </c>
      <c r="Z114" s="52">
        <f t="shared" si="44"/>
        <v>0.6</v>
      </c>
      <c r="AA114" s="52">
        <f t="shared" si="45"/>
        <v>0.33333333333333331</v>
      </c>
      <c r="AB114" s="52">
        <f t="shared" si="35"/>
        <v>0</v>
      </c>
      <c r="AC114">
        <f>(P114*weights!$C$2)+(Exposure!Q114*weights!$C$3)+(Exposure!T114*weights!$C$6)+(V114*weights!$C$7)+(X114*weights!$C$9)+(AA114*weights!$C$12)</f>
        <v>0.30673056403690208</v>
      </c>
      <c r="AD114" s="52">
        <f t="shared" si="36"/>
        <v>0.39747272313356546</v>
      </c>
      <c r="AE114" s="52">
        <f>(P114*weights!$D$2)+(S114*weights!$D$5)+(U114*weights!$D$6)+(Z114*weights!$D$11)</f>
        <v>0.46405988377819357</v>
      </c>
      <c r="AF114" s="52">
        <f t="shared" si="37"/>
        <v>0.62150834060029814</v>
      </c>
      <c r="AG114">
        <f>(P114*weights!$E$2)+(R114*weights!$E$4)+(W114*weights!$E$8)+(Y114*weights!$E$10)+(AB114*weights!$E$13)</f>
        <v>8.7215601300108352E-3</v>
      </c>
      <c r="AH114" s="52">
        <f t="shared" si="38"/>
        <v>0</v>
      </c>
    </row>
    <row r="115" spans="1:34">
      <c r="A115" t="s">
        <v>126</v>
      </c>
      <c r="B115" t="s">
        <v>2155</v>
      </c>
      <c r="C115">
        <v>368.3</v>
      </c>
      <c r="D115">
        <v>0</v>
      </c>
      <c r="E115" s="115">
        <f>VLOOKUP(A115,'3.3'!$B$23:$E$168,4,FALSE)</f>
        <v>0.6</v>
      </c>
      <c r="F115">
        <f>VLOOKUP(A115,'3.4'!$B$23:$E$168,4,FALSE)</f>
        <v>0.6</v>
      </c>
      <c r="G115">
        <v>1</v>
      </c>
      <c r="H115">
        <v>0</v>
      </c>
      <c r="I115">
        <v>0</v>
      </c>
      <c r="J115" s="115">
        <f>VLOOKUP(A115,'3.7'!$B$23:$E$168,4,FALSE)</f>
        <v>0</v>
      </c>
      <c r="K115">
        <v>0</v>
      </c>
      <c r="L115" s="115">
        <f>VLOOKUP(A115,'3.9'!$B$23:$E$168,4,FALSE)</f>
        <v>0</v>
      </c>
      <c r="M115">
        <f>VLOOKUP(A115,'3.10'!$B$23:$E$168,4,FALSE)</f>
        <v>0.6</v>
      </c>
      <c r="N115">
        <v>0</v>
      </c>
      <c r="O115" s="115">
        <f>VLOOKUP(A115,'3.12'!$B$23:$E$168,4,FALSE)</f>
        <v>0</v>
      </c>
      <c r="P115" s="52">
        <f t="shared" si="39"/>
        <v>0.37432286023835321</v>
      </c>
      <c r="Q115" s="52">
        <f t="shared" si="40"/>
        <v>0</v>
      </c>
      <c r="R115" s="52">
        <f t="shared" si="30"/>
        <v>0.6</v>
      </c>
      <c r="S115" s="52">
        <f t="shared" si="31"/>
        <v>0.6</v>
      </c>
      <c r="T115" s="52">
        <f t="shared" si="41"/>
        <v>2.2727272727272728E-2</v>
      </c>
      <c r="U115" s="52">
        <f t="shared" si="32"/>
        <v>0</v>
      </c>
      <c r="V115" s="52">
        <f t="shared" si="42"/>
        <v>0</v>
      </c>
      <c r="W115" s="52">
        <f t="shared" si="33"/>
        <v>0</v>
      </c>
      <c r="X115" s="52">
        <f t="shared" si="43"/>
        <v>0</v>
      </c>
      <c r="Y115" s="52">
        <f t="shared" si="34"/>
        <v>0</v>
      </c>
      <c r="Z115" s="52">
        <f t="shared" si="44"/>
        <v>0.6</v>
      </c>
      <c r="AA115" s="52">
        <f t="shared" si="45"/>
        <v>0</v>
      </c>
      <c r="AB115" s="52">
        <f t="shared" si="35"/>
        <v>0</v>
      </c>
      <c r="AC115">
        <f>(P115*weights!$C$2)+(Exposure!Q115*weights!$C$3)+(Exposure!T115*weights!$C$6)+(V115*weights!$C$7)+(X115*weights!$C$9)+(AA115*weights!$C$12)</f>
        <v>7.4446899931054855E-2</v>
      </c>
      <c r="AD115" s="52">
        <f t="shared" si="36"/>
        <v>5.3937231355381275E-2</v>
      </c>
      <c r="AE115" s="52">
        <f>(P115*weights!$D$2)+(S115*weights!$D$5)+(U115*weights!$D$6)+(Z115*weights!$D$11)</f>
        <v>0.37481532551955082</v>
      </c>
      <c r="AF115" s="52">
        <f t="shared" si="37"/>
        <v>0.49406453064783817</v>
      </c>
      <c r="AG115">
        <f>(P115*weights!$E$2)+(R115*weights!$E$4)+(W115*weights!$E$8)+(Y115*weights!$E$10)+(AB115*weights!$E$13)</f>
        <v>0.24358071505958828</v>
      </c>
      <c r="AH115" s="52">
        <f t="shared" si="38"/>
        <v>0.2878053637812002</v>
      </c>
    </row>
    <row r="116" spans="1:34">
      <c r="A116" t="s">
        <v>151</v>
      </c>
      <c r="B116" t="s">
        <v>2156</v>
      </c>
      <c r="C116">
        <f>C94</f>
        <v>280.60000000000002</v>
      </c>
      <c r="D116">
        <v>0</v>
      </c>
      <c r="E116" s="115">
        <f>VLOOKUP(A116,'3.3'!$B$23:$E$168,4,FALSE)</f>
        <v>1</v>
      </c>
      <c r="F116">
        <f>VLOOKUP(A116,'3.4'!$B$23:$E$168,4,FALSE)</f>
        <v>0.8</v>
      </c>
      <c r="G116">
        <f>G94</f>
        <v>9</v>
      </c>
      <c r="H116">
        <f>H94</f>
        <v>0</v>
      </c>
      <c r="I116">
        <v>0</v>
      </c>
      <c r="J116" s="115">
        <f>VLOOKUP(A116,'3.7'!$B$23:$E$168,4,FALSE)</f>
        <v>0</v>
      </c>
      <c r="K116">
        <v>0</v>
      </c>
      <c r="L116" s="115">
        <f>VLOOKUP(A116,'3.9'!$B$23:$E$168,4,FALSE)</f>
        <v>0.1</v>
      </c>
      <c r="M116">
        <f>VLOOKUP(A116,'3.10'!$B$23:$E$168,4,FALSE)</f>
        <v>0.2</v>
      </c>
      <c r="N116">
        <v>0</v>
      </c>
      <c r="O116" s="115">
        <f>VLOOKUP(A116,'3.12'!$B$23:$E$168,4,FALSE)</f>
        <v>0.33</v>
      </c>
      <c r="P116" s="52">
        <f t="shared" si="39"/>
        <v>0.27930660888407366</v>
      </c>
      <c r="Q116" s="52">
        <f t="shared" si="40"/>
        <v>0</v>
      </c>
      <c r="R116" s="52">
        <f t="shared" si="30"/>
        <v>1</v>
      </c>
      <c r="S116" s="52">
        <f t="shared" si="31"/>
        <v>0.8</v>
      </c>
      <c r="T116" s="52">
        <f t="shared" si="41"/>
        <v>0.20454545454545456</v>
      </c>
      <c r="U116" s="52">
        <f t="shared" si="32"/>
        <v>0</v>
      </c>
      <c r="V116" s="52">
        <f t="shared" si="42"/>
        <v>0</v>
      </c>
      <c r="W116" s="52">
        <f t="shared" si="33"/>
        <v>0</v>
      </c>
      <c r="X116" s="52">
        <f t="shared" si="43"/>
        <v>0</v>
      </c>
      <c r="Y116" s="52">
        <f t="shared" si="34"/>
        <v>0.11111111111111112</v>
      </c>
      <c r="Z116" s="52">
        <f t="shared" si="44"/>
        <v>0.2</v>
      </c>
      <c r="AA116" s="52">
        <f t="shared" si="45"/>
        <v>0</v>
      </c>
      <c r="AB116" s="52">
        <f t="shared" si="35"/>
        <v>0.33</v>
      </c>
      <c r="AC116">
        <f>(P116*weights!$C$2)+(Exposure!Q116*weights!$C$3)+(Exposure!T116*weights!$C$6)+(V116*weights!$C$7)+(X116*weights!$C$9)+(AA116*weights!$C$12)</f>
        <v>9.0722261893036532E-2</v>
      </c>
      <c r="AD116" s="52">
        <f t="shared" si="36"/>
        <v>7.8007647572552463E-2</v>
      </c>
      <c r="AE116" s="52">
        <f>(P116*weights!$D$2)+(S116*weights!$D$5)+(U116*weights!$D$6)+(Z116*weights!$D$11)</f>
        <v>0.33071998424111099</v>
      </c>
      <c r="AF116" s="52">
        <f t="shared" si="37"/>
        <v>0.43109510816056712</v>
      </c>
      <c r="AG116">
        <f>(P116*weights!$E$2)+(R116*weights!$E$4)+(W116*weights!$E$8)+(Y116*weights!$E$10)+(AB116*weights!$E$13)</f>
        <v>0.39334517073953695</v>
      </c>
      <c r="AH116" s="52">
        <f t="shared" si="38"/>
        <v>0.47133243838634176</v>
      </c>
    </row>
    <row r="117" spans="1:34">
      <c r="A117" t="s">
        <v>106</v>
      </c>
      <c r="B117" t="s">
        <v>2157</v>
      </c>
      <c r="C117">
        <v>311.8</v>
      </c>
      <c r="D117">
        <v>30</v>
      </c>
      <c r="E117" s="115">
        <f>VLOOKUP(A117,'3.3'!$B$23:$E$168,4,FALSE)</f>
        <v>0.3</v>
      </c>
      <c r="F117">
        <f>VLOOKUP(A117,'3.4'!$B$23:$E$168,4,FALSE)</f>
        <v>1</v>
      </c>
      <c r="G117">
        <v>2</v>
      </c>
      <c r="H117">
        <f>VLOOKUP(A117,'3.5'!$M$68:$N$128,2,FALSE)</f>
        <v>1</v>
      </c>
      <c r="I117">
        <v>1</v>
      </c>
      <c r="J117" s="115">
        <f>VLOOKUP(A117,'3.7'!$B$23:$E$168,4,FALSE)</f>
        <v>0</v>
      </c>
      <c r="K117">
        <v>0.3</v>
      </c>
      <c r="L117" s="115">
        <f>VLOOKUP(A117,'3.9'!$B$23:$E$168,4,FALSE)</f>
        <v>0</v>
      </c>
      <c r="M117">
        <f>VLOOKUP(A117,'3.10'!$B$23:$E$168,4,FALSE)</f>
        <v>0.6</v>
      </c>
      <c r="N117">
        <v>70</v>
      </c>
      <c r="O117" s="115">
        <f>VLOOKUP(A117,'3.12'!$B$23:$E$168,4,FALSE)</f>
        <v>0</v>
      </c>
      <c r="P117" s="52">
        <f t="shared" si="39"/>
        <v>0.31310942578548212</v>
      </c>
      <c r="Q117" s="52">
        <f t="shared" si="40"/>
        <v>0.6</v>
      </c>
      <c r="R117" s="52">
        <f t="shared" si="30"/>
        <v>0.3</v>
      </c>
      <c r="S117" s="52">
        <f t="shared" si="31"/>
        <v>1</v>
      </c>
      <c r="T117" s="52">
        <f t="shared" si="41"/>
        <v>4.5454545454545456E-2</v>
      </c>
      <c r="U117" s="52">
        <f t="shared" si="32"/>
        <v>6.6666666666666666E-2</v>
      </c>
      <c r="V117" s="52">
        <f t="shared" si="42"/>
        <v>1</v>
      </c>
      <c r="W117" s="52">
        <f t="shared" si="33"/>
        <v>0</v>
      </c>
      <c r="X117" s="52">
        <f t="shared" si="43"/>
        <v>0.6</v>
      </c>
      <c r="Y117" s="52">
        <f t="shared" si="34"/>
        <v>0</v>
      </c>
      <c r="Z117" s="52">
        <f t="shared" si="44"/>
        <v>0.6</v>
      </c>
      <c r="AA117" s="52">
        <f t="shared" si="45"/>
        <v>0.77777777777777779</v>
      </c>
      <c r="AB117" s="52">
        <f t="shared" si="35"/>
        <v>0</v>
      </c>
      <c r="AC117">
        <f>(P117*weights!$C$2)+(Exposure!Q117*weights!$C$3)+(Exposure!T117*weights!$C$6)+(V117*weights!$C$7)+(X117*weights!$C$9)+(AA117*weights!$C$12)</f>
        <v>0.53945296682972743</v>
      </c>
      <c r="AD117" s="52">
        <f t="shared" si="36"/>
        <v>0.7416570866745289</v>
      </c>
      <c r="AE117" s="52">
        <f>(P117*weights!$D$2)+(S117*weights!$D$5)+(U117*weights!$D$6)+(Z117*weights!$D$11)</f>
        <v>0.48539347975967689</v>
      </c>
      <c r="AF117" s="52">
        <f t="shared" si="37"/>
        <v>0.65197333258319501</v>
      </c>
      <c r="AG117">
        <f>(P117*weights!$E$2)+(R117*weights!$E$4)+(W117*weights!$E$8)+(Y117*weights!$E$10)+(AB117*weights!$E$13)</f>
        <v>0.15327735644637053</v>
      </c>
      <c r="AH117" s="52">
        <f t="shared" si="38"/>
        <v>0.17714418481147107</v>
      </c>
    </row>
    <row r="118" spans="1:34">
      <c r="A118" t="s">
        <v>138</v>
      </c>
      <c r="B118" t="s">
        <v>2158</v>
      </c>
      <c r="C118">
        <v>29</v>
      </c>
      <c r="D118">
        <v>30</v>
      </c>
      <c r="E118" s="115">
        <f>VLOOKUP(A118,'3.3'!$B$23:$E$168,4,FALSE)</f>
        <v>1</v>
      </c>
      <c r="F118">
        <f>VLOOKUP(A118,'3.4'!$B$23:$E$168,4,FALSE)</f>
        <v>1</v>
      </c>
      <c r="G118">
        <v>10</v>
      </c>
      <c r="H118">
        <f>VLOOKUP(A118,'3.5'!$M$68:$N$128,2,FALSE)</f>
        <v>7</v>
      </c>
      <c r="I118">
        <v>1</v>
      </c>
      <c r="J118" s="115">
        <f>VLOOKUP(A118,'3.7'!$B$23:$E$168,4,FALSE)</f>
        <v>0</v>
      </c>
      <c r="K118">
        <v>0.3</v>
      </c>
      <c r="L118" s="115">
        <f>VLOOKUP(A118,'3.9'!$B$23:$E$168,4,FALSE)</f>
        <v>0.1</v>
      </c>
      <c r="M118">
        <f>VLOOKUP(A118,'3.10'!$B$23:$E$168,4,FALSE)</f>
        <v>1</v>
      </c>
      <c r="N118">
        <v>70</v>
      </c>
      <c r="O118" s="115">
        <f>VLOOKUP(A118,'3.12'!$B$23:$E$168,4,FALSE)</f>
        <v>0.33</v>
      </c>
      <c r="P118" s="52">
        <f t="shared" si="39"/>
        <v>6.7172264355362943E-3</v>
      </c>
      <c r="Q118" s="52">
        <f t="shared" si="40"/>
        <v>0.6</v>
      </c>
      <c r="R118" s="52">
        <f t="shared" si="30"/>
        <v>1</v>
      </c>
      <c r="S118" s="52">
        <f t="shared" si="31"/>
        <v>1</v>
      </c>
      <c r="T118" s="52">
        <f t="shared" si="41"/>
        <v>0.22727272727272727</v>
      </c>
      <c r="U118" s="52">
        <f t="shared" si="32"/>
        <v>0.46666666666666667</v>
      </c>
      <c r="V118" s="52">
        <f t="shared" si="42"/>
        <v>1</v>
      </c>
      <c r="W118" s="52">
        <f t="shared" si="33"/>
        <v>0</v>
      </c>
      <c r="X118" s="52">
        <f t="shared" si="43"/>
        <v>0.6</v>
      </c>
      <c r="Y118" s="52">
        <f t="shared" si="34"/>
        <v>0.11111111111111112</v>
      </c>
      <c r="Z118" s="52">
        <f t="shared" si="44"/>
        <v>1</v>
      </c>
      <c r="AA118" s="52">
        <f t="shared" si="45"/>
        <v>0.77777777777777779</v>
      </c>
      <c r="AB118" s="52">
        <f t="shared" si="35"/>
        <v>0.33</v>
      </c>
      <c r="AC118">
        <f>(P118*weights!$C$2)+(Exposure!Q118*weights!$C$3)+(Exposure!T118*weights!$C$6)+(V118*weights!$C$7)+(X118*weights!$C$9)+(AA118*weights!$C$12)</f>
        <v>0.51609533854252165</v>
      </c>
      <c r="AD118" s="52">
        <f t="shared" si="36"/>
        <v>0.70711236588537862</v>
      </c>
      <c r="AE118" s="52">
        <f>(P118*weights!$D$2)+(S118*weights!$D$5)+(U118*weights!$D$6)+(Z118*weights!$D$11)</f>
        <v>0.58365015266423714</v>
      </c>
      <c r="AF118" s="52">
        <f t="shared" si="37"/>
        <v>0.79228670286084002</v>
      </c>
      <c r="AG118">
        <f>(P118*weights!$E$2)+(R118*weights!$E$4)+(W118*weights!$E$8)+(Y118*weights!$E$10)+(AB118*weights!$E$13)</f>
        <v>0.32519782512740253</v>
      </c>
      <c r="AH118" s="52">
        <f t="shared" si="38"/>
        <v>0.38782208257115314</v>
      </c>
    </row>
    <row r="119" spans="1:34">
      <c r="A119" t="s">
        <v>64</v>
      </c>
      <c r="B119" t="s">
        <v>2159</v>
      </c>
      <c r="C119">
        <v>124.7</v>
      </c>
      <c r="D119">
        <v>10</v>
      </c>
      <c r="E119" s="115">
        <f>VLOOKUP(A119,'3.3'!$B$23:$E$168,4,FALSE)</f>
        <v>1</v>
      </c>
      <c r="F119">
        <f>VLOOKUP(A119,'3.4'!$B$23:$E$168,4,FALSE)</f>
        <v>0.6</v>
      </c>
      <c r="G119">
        <v>21</v>
      </c>
      <c r="H119">
        <f>VLOOKUP(A119,'3.5'!$M$68:$N$128,2,FALSE)</f>
        <v>2</v>
      </c>
      <c r="I119">
        <v>0</v>
      </c>
      <c r="J119" s="115">
        <f>VLOOKUP(A119,'3.7'!$B$23:$E$168,4,FALSE)</f>
        <v>0</v>
      </c>
      <c r="K119">
        <v>0.1</v>
      </c>
      <c r="L119" s="115">
        <f>VLOOKUP(A119,'3.9'!$B$23:$E$168,4,FALSE)</f>
        <v>0</v>
      </c>
      <c r="M119">
        <f>VLOOKUP(A119,'3.10'!$B$23:$E$168,4,FALSE)</f>
        <v>0.8</v>
      </c>
      <c r="N119">
        <v>10</v>
      </c>
      <c r="O119" s="115">
        <f>VLOOKUP(A119,'3.12'!$B$23:$E$168,4,FALSE)</f>
        <v>0</v>
      </c>
      <c r="P119" s="52">
        <f t="shared" si="39"/>
        <v>0.11040086673889492</v>
      </c>
      <c r="Q119" s="52">
        <f t="shared" si="40"/>
        <v>0.2</v>
      </c>
      <c r="R119" s="52">
        <f t="shared" si="30"/>
        <v>1</v>
      </c>
      <c r="S119" s="52">
        <f t="shared" si="31"/>
        <v>0.6</v>
      </c>
      <c r="T119" s="52">
        <f t="shared" si="41"/>
        <v>0.47727272727272729</v>
      </c>
      <c r="U119" s="52">
        <f t="shared" si="32"/>
        <v>0.13333333333333333</v>
      </c>
      <c r="V119" s="52">
        <f t="shared" si="42"/>
        <v>0</v>
      </c>
      <c r="W119" s="52">
        <f t="shared" si="33"/>
        <v>0</v>
      </c>
      <c r="X119" s="52">
        <f t="shared" si="43"/>
        <v>0.2</v>
      </c>
      <c r="Y119" s="52">
        <f t="shared" si="34"/>
        <v>0</v>
      </c>
      <c r="Z119" s="52">
        <f t="shared" si="44"/>
        <v>0.8</v>
      </c>
      <c r="AA119" s="52">
        <f t="shared" si="45"/>
        <v>0.1111111111111111</v>
      </c>
      <c r="AB119" s="52">
        <f t="shared" si="35"/>
        <v>0</v>
      </c>
      <c r="AC119">
        <f>(P119*weights!$C$2)+(Exposure!Q119*weights!$C$3)+(Exposure!T119*weights!$C$6)+(V119*weights!$C$7)+(X119*weights!$C$9)+(AA119*weights!$C$12)</f>
        <v>0.18657768776606806</v>
      </c>
      <c r="AD119" s="52">
        <f t="shared" si="36"/>
        <v>0.21977285087971968</v>
      </c>
      <c r="AE119" s="52">
        <f>(P119*weights!$D$2)+(S119*weights!$D$5)+(U119*weights!$D$6)+(Z119*weights!$D$11)</f>
        <v>0.37556387274697134</v>
      </c>
      <c r="AF119" s="52">
        <f t="shared" si="37"/>
        <v>0.49513347773495747</v>
      </c>
      <c r="AG119">
        <f>(P119*weights!$E$2)+(R119*weights!$E$4)+(W119*weights!$E$8)+(Y119*weights!$E$10)+(AB119*weights!$E$13)</f>
        <v>0.27760021668472373</v>
      </c>
      <c r="AH119" s="52">
        <f t="shared" si="38"/>
        <v>0.3294941582580988</v>
      </c>
    </row>
    <row r="120" spans="1:34">
      <c r="A120" t="s">
        <v>139</v>
      </c>
      <c r="B120" t="s">
        <v>2160</v>
      </c>
      <c r="C120">
        <v>22.8</v>
      </c>
      <c r="D120">
        <v>30</v>
      </c>
      <c r="E120" s="115">
        <f>VLOOKUP(A120,'3.3'!$B$23:$E$168,4,FALSE)</f>
        <v>0.3</v>
      </c>
      <c r="F120">
        <f>VLOOKUP(A120,'3.4'!$B$23:$E$168,4,FALSE)</f>
        <v>1</v>
      </c>
      <c r="G120">
        <v>1</v>
      </c>
      <c r="H120">
        <v>0</v>
      </c>
      <c r="I120">
        <v>1</v>
      </c>
      <c r="J120" s="115">
        <f>VLOOKUP(A120,'3.7'!$B$23:$E$168,4,FALSE)</f>
        <v>0</v>
      </c>
      <c r="K120">
        <v>0.3</v>
      </c>
      <c r="L120" s="115">
        <f>VLOOKUP(A120,'3.9'!$B$23:$E$168,4,FALSE)</f>
        <v>0</v>
      </c>
      <c r="M120">
        <f>VLOOKUP(A120,'3.10'!$B$23:$E$168,4,FALSE)</f>
        <v>0.6</v>
      </c>
      <c r="N120">
        <v>90</v>
      </c>
      <c r="O120" s="115">
        <f>VLOOKUP(A120,'3.12'!$B$23:$E$168,4,FALSE)</f>
        <v>0</v>
      </c>
      <c r="P120" s="52">
        <f t="shared" ref="P120:P144" si="46">(C120-MIN($C$2:$C$147))/(945.8-MIN($C$2:$C$147))</f>
        <v>0</v>
      </c>
      <c r="Q120" s="52">
        <f t="shared" si="40"/>
        <v>0.6</v>
      </c>
      <c r="R120" s="52">
        <f t="shared" si="30"/>
        <v>0.3</v>
      </c>
      <c r="S120" s="52">
        <f t="shared" si="31"/>
        <v>1</v>
      </c>
      <c r="T120" s="52">
        <f t="shared" si="41"/>
        <v>2.2727272727272728E-2</v>
      </c>
      <c r="U120" s="52">
        <f t="shared" si="32"/>
        <v>0</v>
      </c>
      <c r="V120" s="52">
        <f t="shared" si="42"/>
        <v>1</v>
      </c>
      <c r="W120" s="52">
        <f t="shared" si="33"/>
        <v>0</v>
      </c>
      <c r="X120" s="52">
        <f t="shared" si="43"/>
        <v>0.6</v>
      </c>
      <c r="Y120" s="52">
        <f t="shared" si="34"/>
        <v>0</v>
      </c>
      <c r="Z120" s="52">
        <f t="shared" si="44"/>
        <v>0.6</v>
      </c>
      <c r="AA120" s="52">
        <f t="shared" si="45"/>
        <v>1</v>
      </c>
      <c r="AB120" s="52">
        <f t="shared" si="35"/>
        <v>0</v>
      </c>
      <c r="AC120">
        <f>(P120*weights!$C$2)+(Exposure!Q120*weights!$C$3)+(Exposure!T120*weights!$C$6)+(V120*weights!$C$7)+(X120*weights!$C$9)+(AA120*weights!$C$12)</f>
        <v>0.50426136363636365</v>
      </c>
      <c r="AD120" s="52">
        <f t="shared" si="36"/>
        <v>0.68961053077042556</v>
      </c>
      <c r="AE120" s="52">
        <f>(P120*weights!$D$2)+(S120*weights!$D$5)+(U120*weights!$D$6)+(Z120*weights!$D$11)</f>
        <v>0.38181818181818178</v>
      </c>
      <c r="AF120" s="52">
        <f t="shared" si="37"/>
        <v>0.50406481194970321</v>
      </c>
      <c r="AG120">
        <f>(P120*weights!$E$2)+(R120*weights!$E$4)+(W120*weights!$E$8)+(Y120*weights!$E$10)+(AB120*weights!$E$13)</f>
        <v>7.4999999999999997E-2</v>
      </c>
      <c r="AH120" s="52">
        <f t="shared" si="38"/>
        <v>8.1220127456186925E-2</v>
      </c>
    </row>
    <row r="121" spans="1:34">
      <c r="A121" t="s">
        <v>127</v>
      </c>
      <c r="B121" t="s">
        <v>2161</v>
      </c>
      <c r="C121">
        <v>54.1</v>
      </c>
      <c r="D121">
        <v>30</v>
      </c>
      <c r="E121" s="115">
        <f>VLOOKUP(A121,'3.3'!$B$23:$E$168,4,FALSE)</f>
        <v>1</v>
      </c>
      <c r="F121">
        <f>VLOOKUP(A121,'3.4'!$B$23:$E$168,4,FALSE)</f>
        <v>1</v>
      </c>
      <c r="G121">
        <v>14</v>
      </c>
      <c r="H121">
        <v>0</v>
      </c>
      <c r="I121">
        <v>1</v>
      </c>
      <c r="J121" s="115">
        <f>VLOOKUP(A121,'3.7'!$B$23:$E$168,4,FALSE)</f>
        <v>1</v>
      </c>
      <c r="K121">
        <v>0.3</v>
      </c>
      <c r="L121" s="115">
        <f>VLOOKUP(A121,'3.9'!$B$23:$E$168,4,FALSE)</f>
        <v>0.1</v>
      </c>
      <c r="M121">
        <f>VLOOKUP(A121,'3.10'!$B$23:$E$168,4,FALSE)</f>
        <v>0.2</v>
      </c>
      <c r="N121">
        <v>90</v>
      </c>
      <c r="O121" s="115">
        <f>VLOOKUP(A121,'3.12'!$B$23:$E$168,4,FALSE)</f>
        <v>0.33</v>
      </c>
      <c r="P121" s="52">
        <f t="shared" si="46"/>
        <v>3.3911159263271942E-2</v>
      </c>
      <c r="Q121" s="52">
        <f t="shared" si="40"/>
        <v>0.6</v>
      </c>
      <c r="R121" s="52">
        <f t="shared" si="30"/>
        <v>1</v>
      </c>
      <c r="S121" s="52">
        <f t="shared" si="31"/>
        <v>1</v>
      </c>
      <c r="T121" s="52">
        <f t="shared" si="41"/>
        <v>0.31818181818181818</v>
      </c>
      <c r="U121" s="52">
        <f t="shared" si="32"/>
        <v>0</v>
      </c>
      <c r="V121" s="52">
        <f t="shared" si="42"/>
        <v>1</v>
      </c>
      <c r="W121" s="52">
        <f t="shared" si="33"/>
        <v>1</v>
      </c>
      <c r="X121" s="52">
        <f t="shared" si="43"/>
        <v>0.6</v>
      </c>
      <c r="Y121" s="52">
        <f t="shared" si="34"/>
        <v>0.11111111111111112</v>
      </c>
      <c r="Z121" s="52">
        <f t="shared" si="44"/>
        <v>0.2</v>
      </c>
      <c r="AA121" s="52">
        <f t="shared" si="45"/>
        <v>1</v>
      </c>
      <c r="AB121" s="52">
        <f t="shared" si="35"/>
        <v>0.33</v>
      </c>
      <c r="AC121">
        <f>(P121*weights!$C$2)+(Exposure!Q121*weights!$C$3)+(Exposure!T121*weights!$C$6)+(V121*weights!$C$7)+(X121*weights!$C$9)+(AA121*weights!$C$12)</f>
        <v>0.56601743327095444</v>
      </c>
      <c r="AD121" s="52">
        <f t="shared" si="36"/>
        <v>0.78094455477023417</v>
      </c>
      <c r="AE121" s="52">
        <f>(P121*weights!$D$2)+(S121*weights!$D$5)+(U121*weights!$D$6)+(Z121*weights!$D$11)</f>
        <v>0.31833940707180142</v>
      </c>
      <c r="AF121" s="52">
        <f t="shared" si="37"/>
        <v>0.41341528594334581</v>
      </c>
      <c r="AG121">
        <f>(P121*weights!$E$2)+(R121*weights!$E$4)+(W121*weights!$E$8)+(Y121*weights!$E$10)+(AB121*weights!$E$13)</f>
        <v>0.49866297500100315</v>
      </c>
      <c r="AH121" s="52">
        <f t="shared" si="38"/>
        <v>0.6003928915638953</v>
      </c>
    </row>
    <row r="122" spans="1:34">
      <c r="A122" t="s">
        <v>65</v>
      </c>
      <c r="B122" t="s">
        <v>2162</v>
      </c>
      <c r="C122">
        <v>236.3</v>
      </c>
      <c r="D122">
        <v>10</v>
      </c>
      <c r="E122" s="115">
        <f>VLOOKUP(A122,'3.3'!$B$23:$E$168,4,FALSE)</f>
        <v>1</v>
      </c>
      <c r="F122">
        <f>VLOOKUP(A122,'3.4'!$B$23:$E$168,4,FALSE)</f>
        <v>0.6</v>
      </c>
      <c r="G122">
        <v>6</v>
      </c>
      <c r="H122">
        <f>VLOOKUP(A122,'3.5'!$M$68:$N$128,2,FALSE)</f>
        <v>3</v>
      </c>
      <c r="I122">
        <v>0.5</v>
      </c>
      <c r="J122" s="115">
        <f>VLOOKUP(A122,'3.7'!$B$23:$E$168,4,FALSE)</f>
        <v>0</v>
      </c>
      <c r="K122">
        <v>0.1</v>
      </c>
      <c r="L122" s="115">
        <f>VLOOKUP(A122,'3.9'!$B$23:$E$168,4,FALSE)</f>
        <v>0.1</v>
      </c>
      <c r="M122">
        <f>VLOOKUP(A122,'3.10'!$B$23:$E$168,4,FALSE)</f>
        <v>0.6</v>
      </c>
      <c r="N122">
        <v>10</v>
      </c>
      <c r="O122" s="115">
        <f>VLOOKUP(A122,'3.12'!$B$23:$E$168,4,FALSE)</f>
        <v>0.33</v>
      </c>
      <c r="P122" s="52">
        <f t="shared" si="46"/>
        <v>0.2313109425785482</v>
      </c>
      <c r="Q122" s="52">
        <f t="shared" si="40"/>
        <v>0.2</v>
      </c>
      <c r="R122" s="52">
        <f t="shared" si="30"/>
        <v>1</v>
      </c>
      <c r="S122" s="52">
        <f t="shared" si="31"/>
        <v>0.6</v>
      </c>
      <c r="T122" s="52">
        <f t="shared" si="41"/>
        <v>0.13636363636363635</v>
      </c>
      <c r="U122" s="52">
        <f t="shared" si="32"/>
        <v>0.2</v>
      </c>
      <c r="V122" s="52">
        <f t="shared" si="42"/>
        <v>0.5</v>
      </c>
      <c r="W122" s="52">
        <f t="shared" si="33"/>
        <v>0</v>
      </c>
      <c r="X122" s="52">
        <f t="shared" si="43"/>
        <v>0.2</v>
      </c>
      <c r="Y122" s="52">
        <f t="shared" si="34"/>
        <v>0.11111111111111112</v>
      </c>
      <c r="Z122" s="52">
        <f t="shared" si="44"/>
        <v>0.6</v>
      </c>
      <c r="AA122" s="52">
        <f t="shared" si="45"/>
        <v>0.1111111111111111</v>
      </c>
      <c r="AB122" s="52">
        <f t="shared" si="35"/>
        <v>0.33</v>
      </c>
      <c r="AC122">
        <f>(P122*weights!$C$2)+(Exposure!Q122*weights!$C$3)+(Exposure!T122*weights!$C$6)+(V122*weights!$C$7)+(X122*weights!$C$9)+(AA122*weights!$C$12)</f>
        <v>0.23907787244054851</v>
      </c>
      <c r="AD122" s="52">
        <f t="shared" si="36"/>
        <v>0.29741790108167715</v>
      </c>
      <c r="AE122" s="52">
        <f>(P122*weights!$D$2)+(S122*weights!$D$5)+(U122*weights!$D$6)+(Z122*weights!$D$11)</f>
        <v>0.39035752979414945</v>
      </c>
      <c r="AF122" s="52">
        <f t="shared" si="37"/>
        <v>0.51625924779881294</v>
      </c>
      <c r="AG122">
        <f>(P122*weights!$E$2)+(R122*weights!$E$4)+(W122*weights!$E$8)+(Y122*weights!$E$10)+(AB122*weights!$E$13)</f>
        <v>0.38134625416315554</v>
      </c>
      <c r="AH122" s="52">
        <f t="shared" si="38"/>
        <v>0.45662850848724451</v>
      </c>
    </row>
    <row r="123" spans="1:34">
      <c r="A123" t="s">
        <v>141</v>
      </c>
      <c r="B123" t="s">
        <v>2163</v>
      </c>
      <c r="C123">
        <v>29</v>
      </c>
      <c r="D123">
        <v>10</v>
      </c>
      <c r="E123" s="115">
        <f>VLOOKUP(A123,'3.3'!$B$23:$E$168,4,FALSE)</f>
        <v>0.3</v>
      </c>
      <c r="F123">
        <f>VLOOKUP(A123,'3.4'!$B$23:$E$168,4,FALSE)</f>
        <v>1</v>
      </c>
      <c r="G123">
        <v>1</v>
      </c>
      <c r="H123">
        <v>0</v>
      </c>
      <c r="I123">
        <v>1</v>
      </c>
      <c r="J123" s="115">
        <f>VLOOKUP(A123,'3.7'!$B$23:$E$168,4,FALSE)</f>
        <v>0</v>
      </c>
      <c r="K123">
        <v>0.1</v>
      </c>
      <c r="L123" s="115">
        <f>VLOOKUP(A123,'3.9'!$B$23:$E$168,4,FALSE)</f>
        <v>0</v>
      </c>
      <c r="M123">
        <f>VLOOKUP(A123,'3.10'!$B$23:$E$168,4,FALSE)</f>
        <v>0.6</v>
      </c>
      <c r="N123">
        <v>50</v>
      </c>
      <c r="O123" s="115">
        <f>VLOOKUP(A123,'3.12'!$B$23:$E$168,4,FALSE)</f>
        <v>0</v>
      </c>
      <c r="P123" s="52">
        <f t="shared" si="46"/>
        <v>6.7172264355362943E-3</v>
      </c>
      <c r="Q123" s="52">
        <f t="shared" si="40"/>
        <v>0.2</v>
      </c>
      <c r="R123" s="52">
        <f t="shared" si="30"/>
        <v>0.3</v>
      </c>
      <c r="S123" s="52">
        <f t="shared" si="31"/>
        <v>1</v>
      </c>
      <c r="T123" s="52">
        <f t="shared" si="41"/>
        <v>2.2727272727272728E-2</v>
      </c>
      <c r="U123" s="52">
        <f t="shared" si="32"/>
        <v>0</v>
      </c>
      <c r="V123" s="52">
        <f t="shared" si="42"/>
        <v>1</v>
      </c>
      <c r="W123" s="52">
        <f t="shared" si="33"/>
        <v>0</v>
      </c>
      <c r="X123" s="52">
        <f t="shared" si="43"/>
        <v>0.2</v>
      </c>
      <c r="Y123" s="52">
        <f t="shared" si="34"/>
        <v>0</v>
      </c>
      <c r="Z123" s="52">
        <f t="shared" si="44"/>
        <v>0.6</v>
      </c>
      <c r="AA123" s="52">
        <f t="shared" si="45"/>
        <v>0.55555555555555558</v>
      </c>
      <c r="AB123" s="52">
        <f t="shared" si="35"/>
        <v>0</v>
      </c>
      <c r="AC123">
        <f>(P123*weights!$C$2)+(Exposure!Q123*weights!$C$3)+(Exposure!T123*weights!$C$6)+(V123*weights!$C$7)+(X123*weights!$C$9)+(AA123*weights!$C$12)</f>
        <v>0.32496528803747116</v>
      </c>
      <c r="AD123" s="52">
        <f t="shared" si="36"/>
        <v>0.42444093418314005</v>
      </c>
      <c r="AE123" s="52">
        <f>(P123*weights!$D$2)+(S123*weights!$D$5)+(U123*weights!$D$6)+(Z123*weights!$D$11)</f>
        <v>0.38365015266423713</v>
      </c>
      <c r="AF123" s="52">
        <f t="shared" si="37"/>
        <v>0.50668091929449499</v>
      </c>
      <c r="AG123">
        <f>(P123*weights!$E$2)+(R123*weights!$E$4)+(W123*weights!$E$8)+(Y123*weights!$E$10)+(AB123*weights!$E$13)</f>
        <v>7.6679306608884071E-2</v>
      </c>
      <c r="AH123" s="52">
        <f t="shared" si="38"/>
        <v>8.3278013807753584E-2</v>
      </c>
    </row>
    <row r="124" spans="1:34">
      <c r="A124" t="s">
        <v>165</v>
      </c>
      <c r="B124" t="s">
        <v>2164</v>
      </c>
      <c r="C124">
        <f>C107</f>
        <v>73.099999999999994</v>
      </c>
      <c r="D124">
        <v>10</v>
      </c>
      <c r="E124" s="115">
        <f>VLOOKUP(A124,'3.3'!$B$23:$E$168,4,FALSE)</f>
        <v>0.6</v>
      </c>
      <c r="F124">
        <f>VLOOKUP(A124,'3.4'!$B$23:$E$168,4,FALSE)</f>
        <v>1</v>
      </c>
      <c r="G124">
        <f>G107</f>
        <v>15</v>
      </c>
      <c r="H124">
        <f>H107</f>
        <v>1</v>
      </c>
      <c r="I124">
        <v>1</v>
      </c>
      <c r="J124" s="115">
        <f>VLOOKUP(A124,'3.7'!$B$23:$E$168,4,FALSE)</f>
        <v>0</v>
      </c>
      <c r="K124">
        <v>0.1</v>
      </c>
      <c r="L124" s="115">
        <f>VLOOKUP(A124,'3.9'!$B$23:$E$168,4,FALSE)</f>
        <v>0</v>
      </c>
      <c r="M124">
        <f>VLOOKUP(A124,'3.10'!$B$23:$E$168,4,FALSE)</f>
        <v>0.6</v>
      </c>
      <c r="N124">
        <v>10</v>
      </c>
      <c r="O124" s="115">
        <f>VLOOKUP(A124,'3.12'!$B$23:$E$168,4,FALSE)</f>
        <v>0</v>
      </c>
      <c r="P124" s="52">
        <f t="shared" si="46"/>
        <v>5.4496208017334777E-2</v>
      </c>
      <c r="Q124" s="52">
        <f t="shared" si="40"/>
        <v>0.2</v>
      </c>
      <c r="R124" s="52">
        <f t="shared" si="30"/>
        <v>0.6</v>
      </c>
      <c r="S124" s="52">
        <f t="shared" si="31"/>
        <v>1</v>
      </c>
      <c r="T124" s="52">
        <f t="shared" si="41"/>
        <v>0.34090909090909088</v>
      </c>
      <c r="U124" s="52">
        <f t="shared" si="32"/>
        <v>6.6666666666666666E-2</v>
      </c>
      <c r="V124" s="52">
        <f t="shared" si="42"/>
        <v>1</v>
      </c>
      <c r="W124" s="52">
        <f t="shared" si="33"/>
        <v>0</v>
      </c>
      <c r="X124" s="52">
        <f t="shared" si="43"/>
        <v>0.2</v>
      </c>
      <c r="Y124" s="52">
        <f t="shared" si="34"/>
        <v>0</v>
      </c>
      <c r="Z124" s="52">
        <f t="shared" si="44"/>
        <v>0.6</v>
      </c>
      <c r="AA124" s="52">
        <f t="shared" si="45"/>
        <v>0.1111111111111111</v>
      </c>
      <c r="AB124" s="52">
        <f t="shared" si="35"/>
        <v>0</v>
      </c>
      <c r="AC124">
        <f>(P124*weights!$C$2)+(Exposure!Q124*weights!$C$3)+(Exposure!T124*weights!$C$6)+(V124*weights!$C$7)+(X124*weights!$C$9)+(AA124*weights!$C$12)</f>
        <v>0.33802738243759373</v>
      </c>
      <c r="AD124" s="52">
        <f t="shared" si="36"/>
        <v>0.44375909433302635</v>
      </c>
      <c r="AE124" s="52">
        <f>(P124*weights!$D$2)+(S124*weights!$D$5)+(U124*weights!$D$6)+(Z124*weights!$D$11)</f>
        <v>0.4148626021865458</v>
      </c>
      <c r="AF124" s="52">
        <f t="shared" si="37"/>
        <v>0.55125319980871479</v>
      </c>
      <c r="AG124">
        <f>(P124*weights!$E$2)+(R124*weights!$E$4)+(W124*weights!$E$8)+(Y124*weights!$E$10)+(AB124*weights!$E$13)</f>
        <v>0.16362405200433369</v>
      </c>
      <c r="AH124" s="52">
        <f t="shared" si="38"/>
        <v>0.18982342007434946</v>
      </c>
    </row>
    <row r="125" spans="1:34">
      <c r="A125" t="s">
        <v>146</v>
      </c>
      <c r="B125" t="s">
        <v>2165</v>
      </c>
      <c r="C125">
        <f>C124+C36</f>
        <v>153.39999999999998</v>
      </c>
      <c r="D125">
        <v>10</v>
      </c>
      <c r="E125" s="115">
        <f>VLOOKUP(A125,'3.3'!$B$23:$E$168,4,FALSE)</f>
        <v>0.3</v>
      </c>
      <c r="F125">
        <f>VLOOKUP(A125,'3.4'!$B$23:$E$168,4,FALSE)</f>
        <v>0.6</v>
      </c>
      <c r="G125">
        <f>G36</f>
        <v>11</v>
      </c>
      <c r="H125">
        <f>H36</f>
        <v>1</v>
      </c>
      <c r="I125">
        <v>1</v>
      </c>
      <c r="J125" s="115">
        <f>VLOOKUP(A125,'3.7'!$B$23:$E$168,4,FALSE)</f>
        <v>0</v>
      </c>
      <c r="K125">
        <v>0.1</v>
      </c>
      <c r="L125" s="115">
        <f>VLOOKUP(A125,'3.9'!$B$23:$E$168,4,FALSE)</f>
        <v>0</v>
      </c>
      <c r="M125">
        <f>VLOOKUP(A125,'3.10'!$B$23:$E$168,4,FALSE)</f>
        <v>0.6</v>
      </c>
      <c r="N125">
        <v>10</v>
      </c>
      <c r="O125" s="115">
        <f>VLOOKUP(A125,'3.12'!$B$23:$E$168,4,FALSE)</f>
        <v>0</v>
      </c>
      <c r="P125" s="52">
        <f t="shared" si="46"/>
        <v>0.1414951245937161</v>
      </c>
      <c r="Q125" s="52">
        <f t="shared" si="40"/>
        <v>0.2</v>
      </c>
      <c r="R125" s="52">
        <f t="shared" si="30"/>
        <v>0.3</v>
      </c>
      <c r="S125" s="52">
        <f t="shared" si="31"/>
        <v>0.6</v>
      </c>
      <c r="T125" s="52">
        <f t="shared" si="41"/>
        <v>0.25</v>
      </c>
      <c r="U125" s="52">
        <f t="shared" si="32"/>
        <v>6.6666666666666666E-2</v>
      </c>
      <c r="V125" s="52">
        <f t="shared" si="42"/>
        <v>1</v>
      </c>
      <c r="W125" s="52">
        <f t="shared" si="33"/>
        <v>0</v>
      </c>
      <c r="X125" s="52">
        <f t="shared" si="43"/>
        <v>0.2</v>
      </c>
      <c r="Y125" s="52">
        <f t="shared" si="34"/>
        <v>0</v>
      </c>
      <c r="Z125" s="52">
        <f t="shared" si="44"/>
        <v>0.6</v>
      </c>
      <c r="AA125" s="52">
        <f t="shared" si="45"/>
        <v>0.1111111111111111</v>
      </c>
      <c r="AB125" s="52">
        <f t="shared" si="35"/>
        <v>0</v>
      </c>
      <c r="AC125">
        <f>(P125*weights!$C$2)+(Exposure!Q125*weights!$C$3)+(Exposure!T125*weights!$C$6)+(V125*weights!$C$7)+(X125*weights!$C$9)+(AA125*weights!$C$12)</f>
        <v>0.3372942247502107</v>
      </c>
      <c r="AD125" s="52">
        <f t="shared" si="36"/>
        <v>0.44267479213874328</v>
      </c>
      <c r="AE125" s="52">
        <f>(P125*weights!$D$2)+(S125*weights!$D$5)+(U125*weights!$D$6)+(Z125*weights!$D$11)</f>
        <v>0.3294986703437407</v>
      </c>
      <c r="AF125" s="52">
        <f t="shared" si="37"/>
        <v>0.42935103659737262</v>
      </c>
      <c r="AG125">
        <f>(P125*weights!$E$2)+(R125*weights!$E$4)+(W125*weights!$E$8)+(Y125*weights!$E$10)+(AB125*weights!$E$13)</f>
        <v>0.11037378114842902</v>
      </c>
      <c r="AH125" s="52">
        <f t="shared" si="38"/>
        <v>0.12456850770047795</v>
      </c>
    </row>
    <row r="126" spans="1:34">
      <c r="A126" t="s">
        <v>117</v>
      </c>
      <c r="B126" t="s">
        <v>2166</v>
      </c>
      <c r="C126">
        <v>67</v>
      </c>
      <c r="D126">
        <v>10</v>
      </c>
      <c r="E126" s="115">
        <f>VLOOKUP(A126,'3.3'!$B$23:$E$168,4,FALSE)</f>
        <v>0.6</v>
      </c>
      <c r="F126">
        <f>VLOOKUP(A126,'3.4'!$B$23:$E$168,4,FALSE)</f>
        <v>1</v>
      </c>
      <c r="G126">
        <v>9</v>
      </c>
      <c r="H126">
        <f>VLOOKUP(A126,'3.5'!$M$68:$N$128,2,FALSE)</f>
        <v>3</v>
      </c>
      <c r="I126">
        <v>1</v>
      </c>
      <c r="J126" s="115">
        <f>VLOOKUP(A126,'3.7'!$B$23:$E$168,4,FALSE)</f>
        <v>0</v>
      </c>
      <c r="K126">
        <v>0.1</v>
      </c>
      <c r="L126" s="115">
        <f>VLOOKUP(A126,'3.9'!$B$23:$E$168,4,FALSE)</f>
        <v>0</v>
      </c>
      <c r="M126">
        <f>VLOOKUP(A126,'3.10'!$B$23:$E$168,4,FALSE)</f>
        <v>0.8</v>
      </c>
      <c r="N126">
        <v>50</v>
      </c>
      <c r="O126" s="115">
        <f>VLOOKUP(A126,'3.12'!$B$23:$E$168,4,FALSE)</f>
        <v>0</v>
      </c>
      <c r="P126" s="52">
        <f t="shared" si="46"/>
        <v>4.7887323943661977E-2</v>
      </c>
      <c r="Q126" s="52">
        <f t="shared" si="40"/>
        <v>0.2</v>
      </c>
      <c r="R126" s="52">
        <f t="shared" si="30"/>
        <v>0.6</v>
      </c>
      <c r="S126" s="52">
        <f t="shared" si="31"/>
        <v>1</v>
      </c>
      <c r="T126" s="52">
        <f t="shared" si="41"/>
        <v>0.20454545454545456</v>
      </c>
      <c r="U126" s="52">
        <f t="shared" si="32"/>
        <v>0.2</v>
      </c>
      <c r="V126" s="52">
        <f t="shared" si="42"/>
        <v>1</v>
      </c>
      <c r="W126" s="52">
        <f t="shared" si="33"/>
        <v>0</v>
      </c>
      <c r="X126" s="52">
        <f t="shared" si="43"/>
        <v>0.2</v>
      </c>
      <c r="Y126" s="52">
        <f t="shared" si="34"/>
        <v>0</v>
      </c>
      <c r="Z126" s="52">
        <f t="shared" si="44"/>
        <v>0.8</v>
      </c>
      <c r="AA126" s="52">
        <f t="shared" si="45"/>
        <v>0.55555555555555558</v>
      </c>
      <c r="AB126" s="52">
        <f t="shared" si="35"/>
        <v>0</v>
      </c>
      <c r="AC126">
        <f>(P126*weights!$C$2)+(Exposure!Q126*weights!$C$3)+(Exposure!T126*weights!$C$6)+(V126*weights!$C$7)+(X126*weights!$C$9)+(AA126*weights!$C$12)</f>
        <v>0.36677559041115382</v>
      </c>
      <c r="AD126" s="52">
        <f t="shared" si="36"/>
        <v>0.48627620289490175</v>
      </c>
      <c r="AE126" s="52">
        <f>(P126*weights!$D$2)+(S126*weights!$D$5)+(U126*weights!$D$6)+(Z126*weights!$D$11)</f>
        <v>0.48578745198463513</v>
      </c>
      <c r="AF126" s="52">
        <f t="shared" si="37"/>
        <v>0.6525359363132579</v>
      </c>
      <c r="AG126">
        <f>(P126*weights!$E$2)+(R126*weights!$E$4)+(W126*weights!$E$8)+(Y126*weights!$E$10)+(AB126*weights!$E$13)</f>
        <v>0.1619718309859155</v>
      </c>
      <c r="AH126" s="52">
        <f t="shared" si="38"/>
        <v>0.18779872543813067</v>
      </c>
    </row>
    <row r="127" spans="1:34">
      <c r="A127" t="s">
        <v>1071</v>
      </c>
      <c r="B127" t="s">
        <v>2167</v>
      </c>
      <c r="C127">
        <v>175.2</v>
      </c>
      <c r="D127">
        <v>10</v>
      </c>
      <c r="E127" s="115">
        <f>VLOOKUP(A127,'3.3'!$B$23:$E$168,4,FALSE)</f>
        <v>0.3</v>
      </c>
      <c r="F127">
        <f>VLOOKUP(A127,'3.4'!$B$23:$E$168,4,FALSE)</f>
        <v>0.8</v>
      </c>
      <c r="G127">
        <v>2</v>
      </c>
      <c r="H127">
        <v>0</v>
      </c>
      <c r="I127">
        <v>1</v>
      </c>
      <c r="J127" s="115">
        <f>VLOOKUP(A127,'3.7'!$B$23:$E$168,4,FALSE)</f>
        <v>0</v>
      </c>
      <c r="K127">
        <v>0.1</v>
      </c>
      <c r="L127" s="115">
        <f>VLOOKUP(A127,'3.9'!$B$23:$E$168,4,FALSE)</f>
        <v>0</v>
      </c>
      <c r="M127">
        <f>VLOOKUP(A127,'3.10'!$B$23:$E$168,4,FALSE)</f>
        <v>0.6</v>
      </c>
      <c r="N127">
        <v>10</v>
      </c>
      <c r="O127" s="115">
        <f>VLOOKUP(A127,'3.12'!$B$23:$E$168,4,FALSE)</f>
        <v>0</v>
      </c>
      <c r="P127" s="52">
        <f t="shared" si="46"/>
        <v>0.16511375947995663</v>
      </c>
      <c r="Q127" s="52">
        <f t="shared" si="40"/>
        <v>0.2</v>
      </c>
      <c r="R127" s="52">
        <f t="shared" si="30"/>
        <v>0.3</v>
      </c>
      <c r="S127" s="52">
        <f t="shared" si="31"/>
        <v>0.8</v>
      </c>
      <c r="T127" s="52">
        <f t="shared" si="41"/>
        <v>4.5454545454545456E-2</v>
      </c>
      <c r="U127" s="52">
        <f t="shared" si="32"/>
        <v>0</v>
      </c>
      <c r="V127" s="52">
        <f t="shared" si="42"/>
        <v>1</v>
      </c>
      <c r="W127" s="52">
        <f t="shared" si="33"/>
        <v>0</v>
      </c>
      <c r="X127" s="52">
        <f t="shared" si="43"/>
        <v>0.2</v>
      </c>
      <c r="Y127" s="52">
        <f t="shared" si="34"/>
        <v>0</v>
      </c>
      <c r="Z127" s="52">
        <f t="shared" si="44"/>
        <v>0.6</v>
      </c>
      <c r="AA127" s="52">
        <f t="shared" si="45"/>
        <v>0.1111111111111111</v>
      </c>
      <c r="AB127" s="52">
        <f t="shared" si="35"/>
        <v>0</v>
      </c>
      <c r="AC127">
        <f>(P127*weights!$C$2)+(Exposure!Q127*weights!$C$3)+(Exposure!T127*weights!$C$6)+(V127*weights!$C$7)+(X127*weights!$C$9)+(AA127*weights!$C$12)</f>
        <v>0.30337044606410807</v>
      </c>
      <c r="AD127" s="52">
        <f t="shared" si="36"/>
        <v>0.39250328292493114</v>
      </c>
      <c r="AE127" s="52">
        <f>(P127*weights!$D$2)+(S127*weights!$D$5)+(U127*weights!$D$6)+(Z127*weights!$D$11)</f>
        <v>0.37230375258544268</v>
      </c>
      <c r="AF127" s="52">
        <f t="shared" si="37"/>
        <v>0.49047793186868832</v>
      </c>
      <c r="AG127">
        <f>(P127*weights!$E$2)+(R127*weights!$E$4)+(W127*weights!$E$8)+(Y127*weights!$E$10)+(AB127*weights!$E$13)</f>
        <v>0.11627843986998915</v>
      </c>
      <c r="AH127" s="52">
        <f t="shared" si="38"/>
        <v>0.13180430164630905</v>
      </c>
    </row>
    <row r="128" spans="1:34">
      <c r="A128" t="s">
        <v>81</v>
      </c>
      <c r="B128" t="s">
        <v>2168</v>
      </c>
      <c r="C128">
        <v>54</v>
      </c>
      <c r="D128">
        <v>10</v>
      </c>
      <c r="E128" s="115">
        <f>VLOOKUP(A128,'3.3'!$B$23:$E$168,4,FALSE)</f>
        <v>0.6</v>
      </c>
      <c r="F128">
        <f>VLOOKUP(A128,'3.4'!$B$23:$E$168,4,FALSE)</f>
        <v>1</v>
      </c>
      <c r="G128">
        <v>5</v>
      </c>
      <c r="H128">
        <f>VLOOKUP(A128,'3.5'!$M$68:$N$128,2,FALSE)</f>
        <v>1</v>
      </c>
      <c r="I128">
        <v>0</v>
      </c>
      <c r="J128" s="115">
        <f>VLOOKUP(A128,'3.7'!$B$23:$E$168,4,FALSE)</f>
        <v>0</v>
      </c>
      <c r="K128">
        <v>0.1</v>
      </c>
      <c r="L128" s="115">
        <f>VLOOKUP(A128,'3.9'!$B$23:$E$168,4,FALSE)</f>
        <v>0</v>
      </c>
      <c r="M128">
        <f>VLOOKUP(A128,'3.10'!$B$23:$E$168,4,FALSE)</f>
        <v>0.8</v>
      </c>
      <c r="N128">
        <v>10</v>
      </c>
      <c r="O128" s="115">
        <f>VLOOKUP(A128,'3.12'!$B$23:$E$168,4,FALSE)</f>
        <v>0</v>
      </c>
      <c r="P128" s="52">
        <f t="shared" si="46"/>
        <v>3.3802816901408447E-2</v>
      </c>
      <c r="Q128" s="52">
        <f t="shared" si="40"/>
        <v>0.2</v>
      </c>
      <c r="R128" s="52">
        <f t="shared" si="30"/>
        <v>0.6</v>
      </c>
      <c r="S128" s="52">
        <f t="shared" si="31"/>
        <v>1</v>
      </c>
      <c r="T128" s="52">
        <f t="shared" si="41"/>
        <v>0.11363636363636363</v>
      </c>
      <c r="U128" s="52">
        <f t="shared" si="32"/>
        <v>6.6666666666666666E-2</v>
      </c>
      <c r="V128" s="52">
        <f t="shared" si="42"/>
        <v>0</v>
      </c>
      <c r="W128" s="52">
        <f t="shared" si="33"/>
        <v>0</v>
      </c>
      <c r="X128" s="52">
        <f t="shared" si="43"/>
        <v>0.2</v>
      </c>
      <c r="Y128" s="52">
        <f t="shared" si="34"/>
        <v>0</v>
      </c>
      <c r="Z128" s="52">
        <f t="shared" si="44"/>
        <v>0.8</v>
      </c>
      <c r="AA128" s="52">
        <f t="shared" si="45"/>
        <v>0.1111111111111111</v>
      </c>
      <c r="AB128" s="52">
        <f t="shared" si="35"/>
        <v>0</v>
      </c>
      <c r="AC128">
        <f>(P128*weights!$C$2)+(Exposure!Q128*weights!$C$3)+(Exposure!T128*weights!$C$6)+(V128*weights!$C$7)+(X128*weights!$C$9)+(AA128*weights!$C$12)</f>
        <v>0.10403373523972118</v>
      </c>
      <c r="AD128" s="52">
        <f t="shared" si="36"/>
        <v>9.7694626250319869E-2</v>
      </c>
      <c r="AE128" s="52">
        <f>(P128*weights!$D$2)+(S128*weights!$D$5)+(U128*weights!$D$6)+(Z128*weights!$D$11)</f>
        <v>0.4455825864276568</v>
      </c>
      <c r="AF128" s="52">
        <f t="shared" si="37"/>
        <v>0.59512222566035611</v>
      </c>
      <c r="AG128">
        <f>(P128*weights!$E$2)+(R128*weights!$E$4)+(W128*weights!$E$8)+(Y128*weights!$E$10)+(AB128*weights!$E$13)</f>
        <v>0.1584507042253521</v>
      </c>
      <c r="AH128" s="52">
        <f t="shared" si="38"/>
        <v>0.18348380244291024</v>
      </c>
    </row>
    <row r="129" spans="1:34">
      <c r="A129" t="s">
        <v>152</v>
      </c>
      <c r="B129" t="s">
        <v>2169</v>
      </c>
      <c r="C129">
        <f>C119</f>
        <v>124.7</v>
      </c>
      <c r="D129">
        <v>10</v>
      </c>
      <c r="E129" s="115">
        <f>VLOOKUP(A129,'3.3'!$B$23:$E$168,4,FALSE)</f>
        <v>0.6</v>
      </c>
      <c r="F129">
        <f>VLOOKUP(A129,'3.4'!$B$23:$E$168,4,FALSE)</f>
        <v>1</v>
      </c>
      <c r="G129">
        <f>G119</f>
        <v>21</v>
      </c>
      <c r="H129">
        <f>H119</f>
        <v>2</v>
      </c>
      <c r="I129">
        <v>0</v>
      </c>
      <c r="J129" s="115">
        <f>VLOOKUP(A129,'3.7'!$B$23:$E$168,4,FALSE)</f>
        <v>0</v>
      </c>
      <c r="K129">
        <v>0.1</v>
      </c>
      <c r="L129" s="115">
        <f>VLOOKUP(A129,'3.9'!$B$23:$E$168,4,FALSE)</f>
        <v>0</v>
      </c>
      <c r="M129">
        <f>VLOOKUP(A129,'3.10'!$B$23:$E$168,4,FALSE)</f>
        <v>0.8</v>
      </c>
      <c r="N129">
        <v>10</v>
      </c>
      <c r="O129" s="115">
        <f>VLOOKUP(A129,'3.12'!$B$23:$E$168,4,FALSE)</f>
        <v>0</v>
      </c>
      <c r="P129" s="52">
        <f t="shared" si="46"/>
        <v>0.11040086673889492</v>
      </c>
      <c r="Q129" s="52">
        <f t="shared" si="40"/>
        <v>0.2</v>
      </c>
      <c r="R129" s="52">
        <f t="shared" si="30"/>
        <v>0.6</v>
      </c>
      <c r="S129" s="52">
        <f t="shared" si="31"/>
        <v>1</v>
      </c>
      <c r="T129" s="52">
        <f t="shared" si="41"/>
        <v>0.47727272727272729</v>
      </c>
      <c r="U129" s="52">
        <f t="shared" si="32"/>
        <v>0.13333333333333333</v>
      </c>
      <c r="V129" s="52">
        <f t="shared" si="42"/>
        <v>0</v>
      </c>
      <c r="W129" s="52">
        <f t="shared" si="33"/>
        <v>0</v>
      </c>
      <c r="X129" s="52">
        <f t="shared" si="43"/>
        <v>0.2</v>
      </c>
      <c r="Y129" s="52">
        <f t="shared" si="34"/>
        <v>0</v>
      </c>
      <c r="Z129" s="52">
        <f t="shared" si="44"/>
        <v>0.8</v>
      </c>
      <c r="AA129" s="52">
        <f t="shared" si="45"/>
        <v>0.1111111111111111</v>
      </c>
      <c r="AB129" s="52">
        <f t="shared" si="35"/>
        <v>0</v>
      </c>
      <c r="AC129">
        <f>(P129*weights!$C$2)+(Exposure!Q129*weights!$C$3)+(Exposure!T129*weights!$C$6)+(V129*weights!$C$7)+(X129*weights!$C$9)+(AA129*weights!$C$12)</f>
        <v>0.18657768776606806</v>
      </c>
      <c r="AD129" s="52">
        <f t="shared" si="36"/>
        <v>0.21977285087971968</v>
      </c>
      <c r="AE129" s="52">
        <f>(P129*weights!$D$2)+(S129*weights!$D$5)+(U129*weights!$D$6)+(Z129*weights!$D$11)</f>
        <v>0.48465478183788047</v>
      </c>
      <c r="AF129" s="52">
        <f t="shared" si="37"/>
        <v>0.65091845058932751</v>
      </c>
      <c r="AG129">
        <f>(P129*weights!$E$2)+(R129*weights!$E$4)+(W129*weights!$E$8)+(Y129*weights!$E$10)+(AB129*weights!$E$13)</f>
        <v>0.17760021668472373</v>
      </c>
      <c r="AH129" s="52">
        <f t="shared" si="38"/>
        <v>0.20695034519383965</v>
      </c>
    </row>
    <row r="130" spans="1:34">
      <c r="A130" t="s">
        <v>66</v>
      </c>
      <c r="B130" t="s">
        <v>2170</v>
      </c>
      <c r="C130">
        <v>234.9</v>
      </c>
      <c r="D130">
        <v>30</v>
      </c>
      <c r="E130" s="115">
        <f>VLOOKUP(A130,'3.3'!$B$23:$E$168,4,FALSE)</f>
        <v>0.3</v>
      </c>
      <c r="F130">
        <f>VLOOKUP(A130,'3.4'!$B$23:$E$168,4,FALSE)</f>
        <v>1</v>
      </c>
      <c r="G130">
        <v>1</v>
      </c>
      <c r="H130">
        <f>VLOOKUP(A130,'3.5'!$M$68:$N$128,2,FALSE)</f>
        <v>1</v>
      </c>
      <c r="I130">
        <v>1</v>
      </c>
      <c r="J130" s="115">
        <f>VLOOKUP(A130,'3.7'!$B$23:$E$168,4,FALSE)</f>
        <v>0</v>
      </c>
      <c r="K130">
        <v>0.3</v>
      </c>
      <c r="L130" s="115">
        <f>VLOOKUP(A130,'3.9'!$B$23:$E$168,4,FALSE)</f>
        <v>0</v>
      </c>
      <c r="M130">
        <f>VLOOKUP(A130,'3.10'!$B$23:$E$168,4,FALSE)</f>
        <v>0.6</v>
      </c>
      <c r="N130">
        <v>90</v>
      </c>
      <c r="O130" s="115">
        <f>VLOOKUP(A130,'3.12'!$B$23:$E$168,4,FALSE)</f>
        <v>0</v>
      </c>
      <c r="P130" s="52">
        <f t="shared" si="46"/>
        <v>0.22979414951245936</v>
      </c>
      <c r="Q130" s="52">
        <f t="shared" ref="Q130:Q147" si="47">(D130-MIN($D$2:$D$147))/(MAX($D$2:$D$147)-MIN($D$2:$D$147))</f>
        <v>0.6</v>
      </c>
      <c r="R130" s="52">
        <f t="shared" si="30"/>
        <v>0.3</v>
      </c>
      <c r="S130" s="52">
        <f t="shared" si="31"/>
        <v>1</v>
      </c>
      <c r="T130" s="52">
        <f t="shared" ref="T130:T147" si="48">(G130-MIN($G$2:$G$147))/(MAX($G$2:$G$147)-MIN($G$2:$G$147))</f>
        <v>2.2727272727272728E-2</v>
      </c>
      <c r="U130" s="52">
        <f t="shared" si="32"/>
        <v>6.6666666666666666E-2</v>
      </c>
      <c r="V130" s="52">
        <f t="shared" ref="V130:V147" si="49">(I130-MIN($I$2:$I$147))/(MAX($I$2:$I$147)-MIN($I$2:$I$147))</f>
        <v>1</v>
      </c>
      <c r="W130" s="52">
        <f t="shared" si="33"/>
        <v>0</v>
      </c>
      <c r="X130" s="52">
        <f t="shared" ref="X130:X147" si="50">(K130-MIN($K$2:$K$147))/(MAX($K$2:$K$147)-MIN($K$2:$K$147))</f>
        <v>0.6</v>
      </c>
      <c r="Y130" s="52">
        <f t="shared" si="34"/>
        <v>0</v>
      </c>
      <c r="Z130" s="52">
        <f t="shared" ref="Z130:Z147" si="51">(M130-MIN($M$2:$M$147))/(MAX($M$2:$M$147)-MIN($M$2:$M$147))</f>
        <v>0.6</v>
      </c>
      <c r="AA130" s="52">
        <f t="shared" ref="AA130:AA147" si="52">(N130-MIN($N$2:$N$147))/(MAX($N$2:$N$147)-MIN($N$2:$N$147))</f>
        <v>1</v>
      </c>
      <c r="AB130" s="52">
        <f t="shared" si="35"/>
        <v>0</v>
      </c>
      <c r="AC130">
        <f>(P130*weights!$C$2)+(Exposure!Q130*weights!$C$3)+(Exposure!T130*weights!$C$6)+(V130*weights!$C$7)+(X130*weights!$C$9)+(AA130*weights!$C$12)</f>
        <v>0.54734776666994978</v>
      </c>
      <c r="AD130" s="52">
        <f t="shared" si="36"/>
        <v>0.75333308617299233</v>
      </c>
      <c r="AE130" s="52">
        <f>(P130*weights!$D$2)+(S130*weights!$D$5)+(U130*weights!$D$6)+(Z130*weights!$D$11)</f>
        <v>0.46267113168521617</v>
      </c>
      <c r="AF130" s="52">
        <f t="shared" si="37"/>
        <v>0.61952516245182709</v>
      </c>
      <c r="AG130">
        <f>(P130*weights!$E$2)+(R130*weights!$E$4)+(W130*weights!$E$8)+(Y130*weights!$E$10)+(AB130*weights!$E$13)</f>
        <v>0.13244853737811485</v>
      </c>
      <c r="AH130" s="52">
        <f t="shared" si="38"/>
        <v>0.15161975570897504</v>
      </c>
    </row>
    <row r="131" spans="1:34">
      <c r="A131" t="s">
        <v>67</v>
      </c>
      <c r="B131" t="s">
        <v>2171</v>
      </c>
      <c r="C131">
        <v>89.8</v>
      </c>
      <c r="D131">
        <v>10</v>
      </c>
      <c r="E131" s="115">
        <f>VLOOKUP(A131,'3.3'!$B$23:$E$168,4,FALSE)</f>
        <v>0.6</v>
      </c>
      <c r="F131">
        <f>VLOOKUP(A131,'3.4'!$B$23:$E$168,4,FALSE)</f>
        <v>1</v>
      </c>
      <c r="G131">
        <v>3</v>
      </c>
      <c r="H131">
        <f>VLOOKUP(A131,'3.5'!$M$68:$N$128,2,FALSE)</f>
        <v>6</v>
      </c>
      <c r="I131">
        <v>0</v>
      </c>
      <c r="J131" s="115">
        <f>VLOOKUP(A131,'3.7'!$B$23:$E$168,4,FALSE)</f>
        <v>0</v>
      </c>
      <c r="K131">
        <v>0.1</v>
      </c>
      <c r="L131" s="115">
        <f>VLOOKUP(A131,'3.9'!$B$23:$E$168,4,FALSE)</f>
        <v>0</v>
      </c>
      <c r="M131">
        <f>VLOOKUP(A131,'3.10'!$B$23:$E$168,4,FALSE)</f>
        <v>0.6</v>
      </c>
      <c r="N131">
        <v>10</v>
      </c>
      <c r="O131" s="115">
        <f>VLOOKUP(A131,'3.12'!$B$23:$E$168,4,FALSE)</f>
        <v>0</v>
      </c>
      <c r="P131" s="52">
        <f t="shared" si="46"/>
        <v>7.2589382448537382E-2</v>
      </c>
      <c r="Q131" s="52">
        <f t="shared" si="47"/>
        <v>0.2</v>
      </c>
      <c r="R131" s="52">
        <f t="shared" ref="R131:R147" si="53">(E131-MIN($E$2:$E$147))/(MAX($E$2:$E$147)-MIN($E$2:$E$147))</f>
        <v>0.6</v>
      </c>
      <c r="S131" s="52">
        <f t="shared" ref="S131:S147" si="54">(F131-MIN($F$2:$F$147))/(MAX($F$2:$F$147)-MIN($F$2:$F$147))</f>
        <v>1</v>
      </c>
      <c r="T131" s="52">
        <f t="shared" si="48"/>
        <v>6.8181818181818177E-2</v>
      </c>
      <c r="U131" s="52">
        <f t="shared" ref="U131:U147" si="55">(H131-MIN($H$2:$H$147))/(MAX($H$2:$H$147)-MIN($H$2:$H$147))</f>
        <v>0.4</v>
      </c>
      <c r="V131" s="52">
        <f t="shared" si="49"/>
        <v>0</v>
      </c>
      <c r="W131" s="52">
        <f t="shared" ref="W131:W147" si="56">(J131-MIN($J$2:$J$147))/(MAX($J$2:$J$147)-MIN($J$2:$J$147))</f>
        <v>0</v>
      </c>
      <c r="X131" s="52">
        <f t="shared" si="50"/>
        <v>0.2</v>
      </c>
      <c r="Y131" s="52">
        <f t="shared" ref="Y131:Y147" si="57">(L131-MIN($L$2:$L$147))/(MAX($L$2:$L$147)-MIN($L$2:$L$147))</f>
        <v>0</v>
      </c>
      <c r="Z131" s="52">
        <f t="shared" si="51"/>
        <v>0.6</v>
      </c>
      <c r="AA131" s="52">
        <f t="shared" si="52"/>
        <v>0.1111111111111111</v>
      </c>
      <c r="AB131" s="52">
        <f t="shared" ref="AB131:AB147" si="58">(O131-MIN($O$2:$O$147))/(MAX($O$2:$O$147)-MIN($O$2:$O$147))</f>
        <v>0</v>
      </c>
      <c r="AC131">
        <f>(P131*weights!$C$2)+(Exposure!Q131*weights!$C$3)+(Exposure!T131*weights!$C$6)+(V131*weights!$C$7)+(X131*weights!$C$9)+(AA131*weights!$C$12)</f>
        <v>0.10278348900708056</v>
      </c>
      <c r="AD131" s="52">
        <f t="shared" ref="AD131:AD147" si="59">(AC131-MIN($AC$2:$AC$147))/(MAX($AC$2:$AC$147)-MIN($AC$2:$AC$147))</f>
        <v>9.5845576916491995E-2</v>
      </c>
      <c r="AE131" s="52">
        <f>(P131*weights!$D$2)+(S131*weights!$D$5)+(U131*weights!$D$6)+(Z131*weights!$D$11)</f>
        <v>0.51070619521323746</v>
      </c>
      <c r="AF131" s="52">
        <f t="shared" ref="AF131:AF147" si="60">(AE131-MIN($AE$2:$AE$147))/(MAX($AE$2:$AE$147)-MIN($AE$2:$AE$147))</f>
        <v>0.68812062223972548</v>
      </c>
      <c r="AG131">
        <f>(P131*weights!$E$2)+(R131*weights!$E$4)+(W131*weights!$E$8)+(Y131*weights!$E$10)+(AB131*weights!$E$13)</f>
        <v>0.16814734561213435</v>
      </c>
      <c r="AH131" s="52">
        <f t="shared" ref="AH131:AH147" si="61">(AG131-MIN($AG$2:$AG$147))/(MAX($AG$2:$AG$147)-MIN($AG$2:$AG$147))</f>
        <v>0.19536643653744026</v>
      </c>
    </row>
    <row r="132" spans="1:34">
      <c r="A132" t="s">
        <v>147</v>
      </c>
      <c r="B132" t="s">
        <v>2172</v>
      </c>
      <c r="C132">
        <f>C46</f>
        <v>137.30000000000001</v>
      </c>
      <c r="D132">
        <v>10</v>
      </c>
      <c r="E132" s="115">
        <f>VLOOKUP(A132,'3.3'!$B$23:$E$168,4,FALSE)</f>
        <v>1</v>
      </c>
      <c r="F132">
        <f>VLOOKUP(A132,'3.4'!$B$23:$E$168,4,FALSE)</f>
        <v>0</v>
      </c>
      <c r="G132">
        <f>G46</f>
        <v>18</v>
      </c>
      <c r="H132">
        <f>H46</f>
        <v>0</v>
      </c>
      <c r="I132">
        <v>0.5</v>
      </c>
      <c r="J132" s="115">
        <f>VLOOKUP(A132,'3.7'!$B$23:$E$168,4,FALSE)</f>
        <v>1</v>
      </c>
      <c r="K132">
        <v>0.1</v>
      </c>
      <c r="L132" s="115">
        <f>VLOOKUP(A132,'3.9'!$B$23:$E$168,4,FALSE)</f>
        <v>0.5</v>
      </c>
      <c r="M132">
        <f>VLOOKUP(A132,'3.10'!$B$23:$E$168,4,FALSE)</f>
        <v>0</v>
      </c>
      <c r="N132">
        <v>10</v>
      </c>
      <c r="O132" s="115">
        <f>VLOOKUP(A132,'3.12'!$B$23:$E$168,4,FALSE)</f>
        <v>0.66</v>
      </c>
      <c r="P132" s="52">
        <f t="shared" si="46"/>
        <v>0.1240520043336945</v>
      </c>
      <c r="Q132" s="52">
        <f t="shared" si="47"/>
        <v>0.2</v>
      </c>
      <c r="R132" s="52">
        <f t="shared" si="53"/>
        <v>1</v>
      </c>
      <c r="S132" s="52">
        <f t="shared" si="54"/>
        <v>0</v>
      </c>
      <c r="T132" s="52">
        <f t="shared" si="48"/>
        <v>0.40909090909090912</v>
      </c>
      <c r="U132" s="52">
        <f t="shared" si="55"/>
        <v>0</v>
      </c>
      <c r="V132" s="52">
        <f t="shared" si="49"/>
        <v>0.5</v>
      </c>
      <c r="W132" s="52">
        <f t="shared" si="56"/>
        <v>1</v>
      </c>
      <c r="X132" s="52">
        <f t="shared" si="50"/>
        <v>0.2</v>
      </c>
      <c r="Y132" s="52">
        <f t="shared" si="57"/>
        <v>0.55555555555555558</v>
      </c>
      <c r="Z132" s="52">
        <f t="shared" si="51"/>
        <v>0</v>
      </c>
      <c r="AA132" s="52">
        <f t="shared" si="52"/>
        <v>0.1111111111111111</v>
      </c>
      <c r="AB132" s="52">
        <f t="shared" si="58"/>
        <v>0.66</v>
      </c>
      <c r="AC132">
        <f>(P132*weights!$C$2)+(Exposure!Q132*weights!$C$3)+(Exposure!T132*weights!$C$6)+(V132*weights!$C$7)+(X132*weights!$C$9)+(AA132*weights!$C$12)</f>
        <v>0.27010318515600207</v>
      </c>
      <c r="AD132" s="52">
        <f t="shared" si="59"/>
        <v>0.34330272945436247</v>
      </c>
      <c r="AE132" s="52">
        <f>(P132*weights!$D$2)+(S132*weights!$D$5)+(U132*weights!$D$6)+(Z132*weights!$D$11)</f>
        <v>3.3832364818280315E-2</v>
      </c>
      <c r="AF132" s="52">
        <f t="shared" si="60"/>
        <v>7.1310022785451158E-3</v>
      </c>
      <c r="AG132">
        <f>(P132*weights!$E$2)+(R132*weights!$E$4)+(W132*weights!$E$8)+(Y132*weights!$E$10)+(AB132*weights!$E$13)</f>
        <v>0.65027226034268282</v>
      </c>
      <c r="AH132" s="52">
        <f t="shared" si="61"/>
        <v>0.78618069078106256</v>
      </c>
    </row>
    <row r="133" spans="1:34">
      <c r="A133" t="s">
        <v>143</v>
      </c>
      <c r="B133" t="s">
        <v>2173</v>
      </c>
      <c r="C133">
        <v>118.3</v>
      </c>
      <c r="D133">
        <v>10</v>
      </c>
      <c r="E133" s="115">
        <f>VLOOKUP(A133,'3.3'!$B$23:$E$168,4,FALSE)</f>
        <v>1</v>
      </c>
      <c r="F133">
        <f>VLOOKUP(A133,'3.4'!$B$23:$E$168,4,FALSE)</f>
        <v>1</v>
      </c>
      <c r="G133">
        <v>0</v>
      </c>
      <c r="H133">
        <v>0</v>
      </c>
      <c r="I133">
        <v>0</v>
      </c>
      <c r="J133" s="115">
        <f>VLOOKUP(A133,'3.7'!$B$23:$E$168,4,FALSE)</f>
        <v>1</v>
      </c>
      <c r="K133">
        <v>0.1</v>
      </c>
      <c r="L133" s="115">
        <f>VLOOKUP(A133,'3.9'!$B$23:$E$168,4,FALSE)</f>
        <v>0.1</v>
      </c>
      <c r="M133">
        <f>VLOOKUP(A133,'3.10'!$B$23:$E$168,4,FALSE)</f>
        <v>0.2</v>
      </c>
      <c r="N133">
        <v>10</v>
      </c>
      <c r="O133" s="115">
        <f>VLOOKUP(A133,'3.12'!$B$23:$E$168,4,FALSE)</f>
        <v>0.33</v>
      </c>
      <c r="P133" s="52">
        <f t="shared" si="46"/>
        <v>0.10346695557963163</v>
      </c>
      <c r="Q133" s="52">
        <f t="shared" si="47"/>
        <v>0.2</v>
      </c>
      <c r="R133" s="52">
        <f t="shared" si="53"/>
        <v>1</v>
      </c>
      <c r="S133" s="52">
        <f t="shared" si="54"/>
        <v>1</v>
      </c>
      <c r="T133" s="52">
        <f t="shared" si="48"/>
        <v>0</v>
      </c>
      <c r="U133" s="52">
        <f t="shared" si="55"/>
        <v>0</v>
      </c>
      <c r="V133" s="52">
        <f t="shared" si="49"/>
        <v>0</v>
      </c>
      <c r="W133" s="52">
        <f t="shared" si="56"/>
        <v>1</v>
      </c>
      <c r="X133" s="52">
        <f t="shared" si="50"/>
        <v>0.2</v>
      </c>
      <c r="Y133" s="52">
        <f t="shared" si="57"/>
        <v>0.11111111111111112</v>
      </c>
      <c r="Z133" s="52">
        <f t="shared" si="51"/>
        <v>0.2</v>
      </c>
      <c r="AA133" s="52">
        <f t="shared" si="52"/>
        <v>0.1111111111111111</v>
      </c>
      <c r="AB133" s="52">
        <f t="shared" si="58"/>
        <v>0.33</v>
      </c>
      <c r="AC133">
        <f>(P133*weights!$C$2)+(Exposure!Q133*weights!$C$3)+(Exposure!T133*weights!$C$6)+(V133*weights!$C$7)+(X133*weights!$C$9)+(AA133*weights!$C$12)</f>
        <v>9.5788943060069826E-2</v>
      </c>
      <c r="AD133" s="52">
        <f t="shared" si="59"/>
        <v>8.5501006234257118E-2</v>
      </c>
      <c r="AE133" s="52">
        <f>(P133*weights!$D$2)+(S133*weights!$D$5)+(U133*weights!$D$6)+(Z133*weights!$D$11)</f>
        <v>0.33730916970353586</v>
      </c>
      <c r="AF133" s="52">
        <f t="shared" si="60"/>
        <v>0.44050465554586626</v>
      </c>
      <c r="AG133">
        <f>(P133*weights!$E$2)+(R133*weights!$E$4)+(W133*weights!$E$8)+(Y133*weights!$E$10)+(AB133*weights!$E$13)</f>
        <v>0.51605192408009315</v>
      </c>
      <c r="AH133" s="52">
        <f t="shared" si="61"/>
        <v>0.62170197281721462</v>
      </c>
    </row>
    <row r="134" spans="1:34">
      <c r="A134" t="s">
        <v>153</v>
      </c>
      <c r="B134" t="s">
        <v>2174</v>
      </c>
      <c r="C134">
        <f>C67</f>
        <v>33.200000000000003</v>
      </c>
      <c r="D134">
        <v>10</v>
      </c>
      <c r="E134" s="115">
        <f>VLOOKUP(A134,'3.3'!$B$23:$E$168,4,FALSE)</f>
        <v>1</v>
      </c>
      <c r="F134">
        <f>VLOOKUP(A134,'3.4'!$B$23:$E$168,4,FALSE)</f>
        <v>0.2</v>
      </c>
      <c r="G134">
        <f>G46</f>
        <v>18</v>
      </c>
      <c r="H134">
        <f>H46</f>
        <v>0</v>
      </c>
      <c r="I134">
        <v>1</v>
      </c>
      <c r="J134" s="115">
        <f>VLOOKUP(A134,'3.7'!$B$23:$E$168,4,FALSE)</f>
        <v>1</v>
      </c>
      <c r="K134">
        <v>0.1</v>
      </c>
      <c r="L134" s="115">
        <f>VLOOKUP(A134,'3.9'!$B$23:$E$168,4,FALSE)</f>
        <v>0.3</v>
      </c>
      <c r="M134">
        <f>VLOOKUP(A134,'3.10'!$B$23:$E$168,4,FALSE)</f>
        <v>0.2</v>
      </c>
      <c r="N134">
        <v>10</v>
      </c>
      <c r="O134" s="115">
        <f>VLOOKUP(A134,'3.12'!$B$23:$E$168,4,FALSE)</f>
        <v>0.33</v>
      </c>
      <c r="P134" s="52">
        <f t="shared" si="46"/>
        <v>1.1267605633802819E-2</v>
      </c>
      <c r="Q134" s="52">
        <f t="shared" si="47"/>
        <v>0.2</v>
      </c>
      <c r="R134" s="52">
        <f t="shared" si="53"/>
        <v>1</v>
      </c>
      <c r="S134" s="52">
        <f t="shared" si="54"/>
        <v>0.2</v>
      </c>
      <c r="T134" s="52">
        <f t="shared" si="48"/>
        <v>0.40909090909090912</v>
      </c>
      <c r="U134" s="52">
        <f t="shared" si="55"/>
        <v>0</v>
      </c>
      <c r="V134" s="52">
        <f t="shared" si="49"/>
        <v>1</v>
      </c>
      <c r="W134" s="52">
        <f t="shared" si="56"/>
        <v>1</v>
      </c>
      <c r="X134" s="52">
        <f t="shared" si="50"/>
        <v>0.2</v>
      </c>
      <c r="Y134" s="52">
        <f t="shared" si="57"/>
        <v>0.33333333333333331</v>
      </c>
      <c r="Z134" s="52">
        <f t="shared" si="51"/>
        <v>0.2</v>
      </c>
      <c r="AA134" s="52">
        <f t="shared" si="52"/>
        <v>0.1111111111111111</v>
      </c>
      <c r="AB134" s="52">
        <f t="shared" si="58"/>
        <v>0.33</v>
      </c>
      <c r="AC134">
        <f>(P134*weights!$C$2)+(Exposure!Q134*weights!$C$3)+(Exposure!T134*weights!$C$6)+(V134*weights!$C$7)+(X134*weights!$C$9)+(AA134*weights!$C$12)</f>
        <v>0.34270611039977239</v>
      </c>
      <c r="AD134" s="52">
        <f t="shared" si="59"/>
        <v>0.45067869032601443</v>
      </c>
      <c r="AE134" s="52">
        <f>(P134*weights!$D$2)+(S134*weights!$D$5)+(U134*weights!$D$6)+(Z134*weights!$D$11)</f>
        <v>9.3982074263764398E-2</v>
      </c>
      <c r="AF134" s="52">
        <f t="shared" si="60"/>
        <v>9.3026526765872475E-2</v>
      </c>
      <c r="AG134">
        <f>(P134*weights!$E$2)+(R134*weights!$E$4)+(W134*weights!$E$8)+(Y134*weights!$E$10)+(AB134*weights!$E$13)</f>
        <v>0.53003912363067296</v>
      </c>
      <c r="AH134" s="52">
        <f t="shared" si="61"/>
        <v>0.63884242048740203</v>
      </c>
    </row>
    <row r="135" spans="1:34">
      <c r="A135" t="s">
        <v>68</v>
      </c>
      <c r="B135" t="s">
        <v>2175</v>
      </c>
      <c r="C135">
        <v>219.3</v>
      </c>
      <c r="D135">
        <v>10</v>
      </c>
      <c r="E135" s="115">
        <f>VLOOKUP(A135,'3.3'!$B$23:$E$168,4,FALSE)</f>
        <v>1</v>
      </c>
      <c r="F135">
        <f>VLOOKUP(A135,'3.4'!$B$23:$E$168,4,FALSE)</f>
        <v>0.6</v>
      </c>
      <c r="G135">
        <v>4</v>
      </c>
      <c r="H135">
        <v>0</v>
      </c>
      <c r="I135">
        <v>1</v>
      </c>
      <c r="J135" s="115">
        <f>VLOOKUP(A135,'3.7'!$B$23:$E$168,4,FALSE)</f>
        <v>1</v>
      </c>
      <c r="K135">
        <v>0.1</v>
      </c>
      <c r="L135" s="115">
        <f>VLOOKUP(A135,'3.9'!$B$23:$E$168,4,FALSE)</f>
        <v>0.1</v>
      </c>
      <c r="M135">
        <f>VLOOKUP(A135,'3.10'!$B$23:$E$168,4,FALSE)</f>
        <v>0.6</v>
      </c>
      <c r="N135">
        <v>10</v>
      </c>
      <c r="O135" s="115">
        <f>VLOOKUP(A135,'3.12'!$B$23:$E$168,4,FALSE)</f>
        <v>0.33</v>
      </c>
      <c r="P135" s="52">
        <f t="shared" si="46"/>
        <v>0.21289274106175515</v>
      </c>
      <c r="Q135" s="52">
        <f t="shared" si="47"/>
        <v>0.2</v>
      </c>
      <c r="R135" s="52">
        <f t="shared" si="53"/>
        <v>1</v>
      </c>
      <c r="S135" s="52">
        <f t="shared" si="54"/>
        <v>0.6</v>
      </c>
      <c r="T135" s="52">
        <f t="shared" si="48"/>
        <v>9.0909090909090912E-2</v>
      </c>
      <c r="U135" s="52">
        <f t="shared" si="55"/>
        <v>0</v>
      </c>
      <c r="V135" s="52">
        <f t="shared" si="49"/>
        <v>1</v>
      </c>
      <c r="W135" s="52">
        <f t="shared" si="56"/>
        <v>1</v>
      </c>
      <c r="X135" s="52">
        <f t="shared" si="50"/>
        <v>0.2</v>
      </c>
      <c r="Y135" s="52">
        <f t="shared" si="57"/>
        <v>0.11111111111111112</v>
      </c>
      <c r="Z135" s="52">
        <f t="shared" si="51"/>
        <v>0.6</v>
      </c>
      <c r="AA135" s="52">
        <f t="shared" si="52"/>
        <v>0.1111111111111111</v>
      </c>
      <c r="AB135" s="52">
        <f t="shared" si="58"/>
        <v>0.33</v>
      </c>
      <c r="AC135">
        <f>(P135*weights!$C$2)+(Exposure!Q135*weights!$C$3)+(Exposure!T135*weights!$C$6)+(V135*weights!$C$7)+(X135*weights!$C$9)+(AA135*weights!$C$12)</f>
        <v>0.32085173238342257</v>
      </c>
      <c r="AD135" s="52">
        <f t="shared" si="59"/>
        <v>0.41835719872111221</v>
      </c>
      <c r="AE135" s="52">
        <f>(P135*weights!$D$2)+(S135*weights!$D$5)+(U135*weights!$D$6)+(Z135*weights!$D$11)</f>
        <v>0.33078892938047866</v>
      </c>
      <c r="AF135" s="52">
        <f t="shared" si="60"/>
        <v>0.43119356381332813</v>
      </c>
      <c r="AG135">
        <f>(P135*weights!$E$2)+(R135*weights!$E$4)+(W135*weights!$E$8)+(Y135*weights!$E$10)+(AB135*weights!$E$13)</f>
        <v>0.54340837045062396</v>
      </c>
      <c r="AH135" s="52">
        <f t="shared" si="61"/>
        <v>0.65522560531854213</v>
      </c>
    </row>
    <row r="136" spans="1:34">
      <c r="A136" t="s">
        <v>166</v>
      </c>
      <c r="B136" t="s">
        <v>2176</v>
      </c>
      <c r="C136">
        <f>C102</f>
        <v>265.39999999999998</v>
      </c>
      <c r="D136">
        <v>10</v>
      </c>
      <c r="E136" s="115">
        <f>VLOOKUP(A136,'3.3'!$B$23:$E$168,4,FALSE)</f>
        <v>0.6</v>
      </c>
      <c r="F136">
        <f>VLOOKUP(A136,'3.4'!$B$23:$E$168,4,FALSE)</f>
        <v>1</v>
      </c>
      <c r="G136">
        <f>G102</f>
        <v>8</v>
      </c>
      <c r="H136">
        <f>H102</f>
        <v>5</v>
      </c>
      <c r="I136">
        <v>1</v>
      </c>
      <c r="J136" s="115">
        <f>VLOOKUP(A136,'3.7'!$B$23:$E$168,4,FALSE)</f>
        <v>0</v>
      </c>
      <c r="K136">
        <v>0.1</v>
      </c>
      <c r="L136" s="115">
        <f>VLOOKUP(A136,'3.9'!$B$23:$E$168,4,FALSE)</f>
        <v>0</v>
      </c>
      <c r="M136">
        <f>VLOOKUP(A136,'3.10'!$B$23:$E$168,4,FALSE)</f>
        <v>0.6</v>
      </c>
      <c r="N136">
        <v>10</v>
      </c>
      <c r="O136" s="115">
        <f>VLOOKUP(A136,'3.12'!$B$23:$E$168,4,FALSE)</f>
        <v>0</v>
      </c>
      <c r="P136" s="52">
        <f t="shared" si="46"/>
        <v>0.26283856988082338</v>
      </c>
      <c r="Q136" s="52">
        <f t="shared" si="47"/>
        <v>0.2</v>
      </c>
      <c r="R136" s="52">
        <f t="shared" si="53"/>
        <v>0.6</v>
      </c>
      <c r="S136" s="52">
        <f t="shared" si="54"/>
        <v>1</v>
      </c>
      <c r="T136" s="52">
        <f t="shared" si="48"/>
        <v>0.18181818181818182</v>
      </c>
      <c r="U136" s="52">
        <f t="shared" si="55"/>
        <v>0.33333333333333331</v>
      </c>
      <c r="V136" s="52">
        <f t="shared" si="49"/>
        <v>1</v>
      </c>
      <c r="W136" s="52">
        <f t="shared" si="56"/>
        <v>0</v>
      </c>
      <c r="X136" s="52">
        <f t="shared" si="50"/>
        <v>0.2</v>
      </c>
      <c r="Y136" s="52">
        <f t="shared" si="57"/>
        <v>0</v>
      </c>
      <c r="Z136" s="52">
        <f t="shared" si="51"/>
        <v>0.6</v>
      </c>
      <c r="AA136" s="52">
        <f t="shared" si="52"/>
        <v>0.1111111111111111</v>
      </c>
      <c r="AB136" s="52">
        <f t="shared" si="58"/>
        <v>0</v>
      </c>
      <c r="AC136">
        <f>(P136*weights!$C$2)+(Exposure!Q136*weights!$C$3)+(Exposure!T136*weights!$C$6)+(V136*weights!$C$7)+(X136*weights!$C$9)+(AA136*weights!$C$12)</f>
        <v>0.34726202983245241</v>
      </c>
      <c r="AD136" s="52">
        <f t="shared" si="59"/>
        <v>0.45741665887336053</v>
      </c>
      <c r="AE136" s="52">
        <f>(P136*weights!$D$2)+(S136*weights!$D$5)+(U136*weights!$D$6)+(Z136*weights!$D$11)</f>
        <v>0.54441051905840632</v>
      </c>
      <c r="AF136" s="52">
        <f t="shared" si="60"/>
        <v>0.73625137134659202</v>
      </c>
      <c r="AG136">
        <f>(P136*weights!$E$2)+(R136*weights!$E$4)+(W136*weights!$E$8)+(Y136*weights!$E$10)+(AB136*weights!$E$13)</f>
        <v>0.21570964247020585</v>
      </c>
      <c r="AH136" s="52">
        <f t="shared" si="61"/>
        <v>0.25365108868826342</v>
      </c>
    </row>
    <row r="137" spans="1:34">
      <c r="A137" t="s">
        <v>1069</v>
      </c>
      <c r="B137" t="s">
        <v>2177</v>
      </c>
      <c r="C137">
        <v>109.1</v>
      </c>
      <c r="D137">
        <v>10</v>
      </c>
      <c r="E137" s="115">
        <f>VLOOKUP(A137,'3.3'!$B$23:$E$168,4,FALSE)</f>
        <v>0.6</v>
      </c>
      <c r="F137">
        <f>VLOOKUP(A137,'3.4'!$B$23:$E$168,4,FALSE)</f>
        <v>1</v>
      </c>
      <c r="G137">
        <v>2</v>
      </c>
      <c r="H137">
        <f>VLOOKUP(A137,'3.5'!$M$68:$N$128,2,FALSE)</f>
        <v>3</v>
      </c>
      <c r="I137">
        <v>1</v>
      </c>
      <c r="J137" s="115">
        <f>VLOOKUP(A137,'3.7'!$B$23:$E$168,4,FALSE)</f>
        <v>0</v>
      </c>
      <c r="K137">
        <v>0.1</v>
      </c>
      <c r="L137" s="115">
        <f>VLOOKUP(A137,'3.9'!$B$23:$E$168,4,FALSE)</f>
        <v>0</v>
      </c>
      <c r="M137">
        <f>VLOOKUP(A137,'3.10'!$B$23:$E$168,4,FALSE)</f>
        <v>0.6</v>
      </c>
      <c r="N137">
        <v>30</v>
      </c>
      <c r="O137" s="115">
        <f>VLOOKUP(A137,'3.12'!$B$23:$E$168,4,FALSE)</f>
        <v>0</v>
      </c>
      <c r="P137" s="52">
        <f t="shared" si="46"/>
        <v>9.3499458288190673E-2</v>
      </c>
      <c r="Q137" s="52">
        <f t="shared" si="47"/>
        <v>0.2</v>
      </c>
      <c r="R137" s="52">
        <f t="shared" si="53"/>
        <v>0.6</v>
      </c>
      <c r="S137" s="52">
        <f t="shared" si="54"/>
        <v>1</v>
      </c>
      <c r="T137" s="52">
        <f t="shared" si="48"/>
        <v>4.5454545454545456E-2</v>
      </c>
      <c r="U137" s="52">
        <f t="shared" si="55"/>
        <v>0.2</v>
      </c>
      <c r="V137" s="52">
        <f t="shared" si="49"/>
        <v>1</v>
      </c>
      <c r="W137" s="52">
        <f t="shared" si="56"/>
        <v>0</v>
      </c>
      <c r="X137" s="52">
        <f t="shared" si="50"/>
        <v>0.2</v>
      </c>
      <c r="Y137" s="52">
        <f t="shared" si="57"/>
        <v>0</v>
      </c>
      <c r="Z137" s="52">
        <f t="shared" si="51"/>
        <v>0.6</v>
      </c>
      <c r="AA137" s="52">
        <f t="shared" si="52"/>
        <v>0.33333333333333331</v>
      </c>
      <c r="AB137" s="52">
        <f t="shared" si="58"/>
        <v>0</v>
      </c>
      <c r="AC137">
        <f>(P137*weights!$C$2)+(Exposure!Q137*weights!$C$3)+(Exposure!T137*weights!$C$6)+(V137*weights!$C$7)+(X137*weights!$C$9)+(AA137*weights!$C$12)</f>
        <v>0.31772054236842973</v>
      </c>
      <c r="AD137" s="52">
        <f t="shared" si="59"/>
        <v>0.41372633108867574</v>
      </c>
      <c r="AE137" s="52">
        <f>(P137*weights!$D$2)+(S137*weights!$D$5)+(U137*weights!$D$6)+(Z137*weights!$D$11)</f>
        <v>0.46186348862405197</v>
      </c>
      <c r="AF137" s="52">
        <f t="shared" si="60"/>
        <v>0.61837182480519848</v>
      </c>
      <c r="AG137">
        <f>(P137*weights!$E$2)+(R137*weights!$E$4)+(W137*weights!$E$8)+(Y137*weights!$E$10)+(AB137*weights!$E$13)</f>
        <v>0.17337486457204765</v>
      </c>
      <c r="AH137" s="52">
        <f t="shared" si="61"/>
        <v>0.20177243759957514</v>
      </c>
    </row>
    <row r="138" spans="1:34">
      <c r="A138" t="s">
        <v>128</v>
      </c>
      <c r="B138" t="s">
        <v>2178</v>
      </c>
      <c r="C138">
        <v>191.2</v>
      </c>
      <c r="D138">
        <v>10</v>
      </c>
      <c r="E138" s="115">
        <f>VLOOKUP(A138,'3.3'!$B$23:$E$168,4,FALSE)</f>
        <v>0.3</v>
      </c>
      <c r="F138">
        <f>VLOOKUP(A138,'3.4'!$B$23:$E$168,4,FALSE)</f>
        <v>1</v>
      </c>
      <c r="G138">
        <v>8</v>
      </c>
      <c r="H138">
        <f>VLOOKUP(A138,'3.5'!$M$68:$N$128,2,FALSE)</f>
        <v>1</v>
      </c>
      <c r="I138">
        <v>1</v>
      </c>
      <c r="J138" s="115">
        <f>VLOOKUP(A138,'3.7'!$B$23:$E$168,4,FALSE)</f>
        <v>0</v>
      </c>
      <c r="K138">
        <v>0.1</v>
      </c>
      <c r="L138" s="115">
        <f>VLOOKUP(A138,'3.9'!$B$23:$E$168,4,FALSE)</f>
        <v>0</v>
      </c>
      <c r="M138">
        <f>VLOOKUP(A138,'3.10'!$B$23:$E$168,4,FALSE)</f>
        <v>0.6</v>
      </c>
      <c r="N138">
        <v>30</v>
      </c>
      <c r="O138" s="115">
        <f>VLOOKUP(A138,'3.12'!$B$23:$E$168,4,FALSE)</f>
        <v>0</v>
      </c>
      <c r="P138" s="52">
        <f t="shared" si="46"/>
        <v>0.18244853737811481</v>
      </c>
      <c r="Q138" s="52">
        <f t="shared" si="47"/>
        <v>0.2</v>
      </c>
      <c r="R138" s="52">
        <f t="shared" si="53"/>
        <v>0.3</v>
      </c>
      <c r="S138" s="52">
        <f t="shared" si="54"/>
        <v>1</v>
      </c>
      <c r="T138" s="52">
        <f t="shared" si="48"/>
        <v>0.18181818181818182</v>
      </c>
      <c r="U138" s="52">
        <f t="shared" si="55"/>
        <v>6.6666666666666666E-2</v>
      </c>
      <c r="V138" s="52">
        <f t="shared" si="49"/>
        <v>1</v>
      </c>
      <c r="W138" s="52">
        <f t="shared" si="56"/>
        <v>0</v>
      </c>
      <c r="X138" s="52">
        <f t="shared" si="50"/>
        <v>0.2</v>
      </c>
      <c r="Y138" s="52">
        <f t="shared" si="57"/>
        <v>0</v>
      </c>
      <c r="Z138" s="52">
        <f t="shared" si="51"/>
        <v>0.6</v>
      </c>
      <c r="AA138" s="52">
        <f t="shared" si="52"/>
        <v>0.33333333333333331</v>
      </c>
      <c r="AB138" s="52">
        <f t="shared" si="58"/>
        <v>0</v>
      </c>
      <c r="AC138">
        <f>(P138*weights!$C$2)+(Exposure!Q138*weights!$C$3)+(Exposure!T138*weights!$C$6)+(V138*weights!$C$7)+(X138*weights!$C$9)+(AA138*weights!$C$12)</f>
        <v>0.35996667651597231</v>
      </c>
      <c r="AD138" s="52">
        <f t="shared" si="59"/>
        <v>0.47620617238948221</v>
      </c>
      <c r="AE138" s="52">
        <f>(P138*weights!$D$2)+(S138*weights!$D$5)+(U138*weights!$D$6)+(Z138*weights!$D$11)</f>
        <v>0.44975869201221308</v>
      </c>
      <c r="AF138" s="52">
        <f t="shared" si="60"/>
        <v>0.6010858251990211</v>
      </c>
      <c r="AG138">
        <f>(P138*weights!$E$2)+(R138*weights!$E$4)+(W138*weights!$E$8)+(Y138*weights!$E$10)+(AB138*weights!$E$13)</f>
        <v>0.12061213434452869</v>
      </c>
      <c r="AH138" s="52">
        <f t="shared" si="61"/>
        <v>0.13711497610196494</v>
      </c>
    </row>
    <row r="139" spans="1:34">
      <c r="A139" t="s">
        <v>132</v>
      </c>
      <c r="B139" t="s">
        <v>2179</v>
      </c>
      <c r="C139">
        <v>297.89999999999998</v>
      </c>
      <c r="D139">
        <v>10</v>
      </c>
      <c r="E139" s="115">
        <f>VLOOKUP(A139,'3.3'!$B$23:$E$168,4,FALSE)</f>
        <v>1</v>
      </c>
      <c r="F139">
        <f>VLOOKUP(A139,'3.4'!$B$23:$E$168,4,FALSE)</f>
        <v>0.2</v>
      </c>
      <c r="G139">
        <v>0</v>
      </c>
      <c r="H139">
        <v>0</v>
      </c>
      <c r="I139">
        <v>0.5</v>
      </c>
      <c r="J139" s="115">
        <f>VLOOKUP(A139,'3.7'!$B$23:$E$168,4,FALSE)</f>
        <v>0</v>
      </c>
      <c r="K139">
        <v>0.1</v>
      </c>
      <c r="L139" s="115">
        <f>VLOOKUP(A139,'3.9'!$B$23:$E$168,4,FALSE)</f>
        <v>0</v>
      </c>
      <c r="M139">
        <f>VLOOKUP(A139,'3.10'!$B$23:$E$168,4,FALSE)</f>
        <v>0.2</v>
      </c>
      <c r="N139">
        <v>10</v>
      </c>
      <c r="O139" s="115">
        <f>VLOOKUP(A139,'3.12'!$B$23:$E$168,4,FALSE)</f>
        <v>0</v>
      </c>
      <c r="P139" s="52">
        <f t="shared" si="46"/>
        <v>0.29804983748645719</v>
      </c>
      <c r="Q139" s="52">
        <f t="shared" si="47"/>
        <v>0.2</v>
      </c>
      <c r="R139" s="52">
        <f t="shared" si="53"/>
        <v>1</v>
      </c>
      <c r="S139" s="52">
        <f t="shared" si="54"/>
        <v>0.2</v>
      </c>
      <c r="T139" s="52">
        <f t="shared" si="48"/>
        <v>0</v>
      </c>
      <c r="U139" s="52">
        <f t="shared" si="55"/>
        <v>0</v>
      </c>
      <c r="V139" s="52">
        <f t="shared" si="49"/>
        <v>0.5</v>
      </c>
      <c r="W139" s="52">
        <f t="shared" si="56"/>
        <v>0</v>
      </c>
      <c r="X139" s="52">
        <f t="shared" si="50"/>
        <v>0.2</v>
      </c>
      <c r="Y139" s="52">
        <f t="shared" si="57"/>
        <v>0</v>
      </c>
      <c r="Z139" s="52">
        <f t="shared" si="51"/>
        <v>0.2</v>
      </c>
      <c r="AA139" s="52">
        <f t="shared" si="52"/>
        <v>0.1111111111111111</v>
      </c>
      <c r="AB139" s="52">
        <f t="shared" si="58"/>
        <v>0</v>
      </c>
      <c r="AC139">
        <f>(P139*weights!$C$2)+(Exposure!Q139*weights!$C$3)+(Exposure!T139*weights!$C$6)+(V139*weights!$C$7)+(X139*weights!$C$9)+(AA139*weights!$C$12)</f>
        <v>0.22602323341759961</v>
      </c>
      <c r="AD139" s="52">
        <f t="shared" si="59"/>
        <v>0.27811076704795612</v>
      </c>
      <c r="AE139" s="52">
        <f>(P139*weights!$D$2)+(S139*weights!$D$5)+(U139*weights!$D$6)+(Z139*weights!$D$11)</f>
        <v>0.17219541022357923</v>
      </c>
      <c r="AF139" s="52">
        <f t="shared" si="60"/>
        <v>0.20471743227657602</v>
      </c>
      <c r="AG139">
        <f>(P139*weights!$E$2)+(R139*weights!$E$4)+(W139*weights!$E$8)+(Y139*weights!$E$10)+(AB139*weights!$E$13)</f>
        <v>0.32451245937161433</v>
      </c>
      <c r="AH139" s="52">
        <f t="shared" si="61"/>
        <v>0.38698220924057358</v>
      </c>
    </row>
    <row r="140" spans="1:34">
      <c r="A140" t="s">
        <v>82</v>
      </c>
      <c r="B140" t="s">
        <v>2180</v>
      </c>
      <c r="C140">
        <v>604.5</v>
      </c>
      <c r="D140">
        <v>10</v>
      </c>
      <c r="E140" s="115">
        <f>VLOOKUP(A140,'3.3'!$B$23:$E$168,4,FALSE)</f>
        <v>1</v>
      </c>
      <c r="F140">
        <f>VLOOKUP(A140,'3.4'!$B$23:$E$168,4,FALSE)</f>
        <v>1</v>
      </c>
      <c r="G140">
        <v>21</v>
      </c>
      <c r="H140">
        <f>VLOOKUP(A140,'3.5'!$M$68:$N$128,2,FALSE)</f>
        <v>1</v>
      </c>
      <c r="I140">
        <v>1</v>
      </c>
      <c r="J140" s="115">
        <f>VLOOKUP(A140,'3.7'!$B$23:$E$168,4,FALSE)</f>
        <v>1</v>
      </c>
      <c r="K140">
        <v>0.1</v>
      </c>
      <c r="L140" s="115">
        <f>VLOOKUP(A140,'3.9'!$B$23:$E$168,4,FALSE)</f>
        <v>0.5</v>
      </c>
      <c r="M140">
        <f>VLOOKUP(A140,'3.10'!$B$23:$E$168,4,FALSE)</f>
        <v>0.2</v>
      </c>
      <c r="N140">
        <v>50</v>
      </c>
      <c r="O140" s="115">
        <f>VLOOKUP(A140,'3.12'!$B$23:$E$168,4,FALSE)</f>
        <v>0.33</v>
      </c>
      <c r="P140" s="52">
        <f t="shared" si="46"/>
        <v>0.63022751895991336</v>
      </c>
      <c r="Q140" s="52">
        <f t="shared" si="47"/>
        <v>0.2</v>
      </c>
      <c r="R140" s="52">
        <f t="shared" si="53"/>
        <v>1</v>
      </c>
      <c r="S140" s="52">
        <f t="shared" si="54"/>
        <v>1</v>
      </c>
      <c r="T140" s="52">
        <f t="shared" si="48"/>
        <v>0.47727272727272729</v>
      </c>
      <c r="U140" s="52">
        <f t="shared" si="55"/>
        <v>6.6666666666666666E-2</v>
      </c>
      <c r="V140" s="52">
        <f t="shared" si="49"/>
        <v>1</v>
      </c>
      <c r="W140" s="52">
        <f t="shared" si="56"/>
        <v>1</v>
      </c>
      <c r="X140" s="52">
        <f t="shared" si="50"/>
        <v>0.2</v>
      </c>
      <c r="Y140" s="52">
        <f t="shared" si="57"/>
        <v>0.55555555555555558</v>
      </c>
      <c r="Z140" s="52">
        <f t="shared" si="51"/>
        <v>0.2</v>
      </c>
      <c r="AA140" s="52">
        <f t="shared" si="52"/>
        <v>0.55555555555555558</v>
      </c>
      <c r="AB140" s="52">
        <f t="shared" si="58"/>
        <v>0.33</v>
      </c>
      <c r="AC140">
        <f>(P140*weights!$C$2)+(Exposure!Q140*weights!$C$3)+(Exposure!T140*weights!$C$6)+(V140*weights!$C$7)+(X140*weights!$C$9)+(AA140*weights!$C$12)</f>
        <v>0.52710074061306456</v>
      </c>
      <c r="AD140" s="52">
        <f t="shared" si="59"/>
        <v>0.72338878475053736</v>
      </c>
      <c r="AE140" s="52">
        <f>(P140*weights!$D$2)+(S140*weights!$D$5)+(U140*weights!$D$6)+(Z140*weights!$D$11)</f>
        <v>0.49915295971633999</v>
      </c>
      <c r="AF140" s="52">
        <f t="shared" si="60"/>
        <v>0.67162226785563595</v>
      </c>
      <c r="AG140">
        <f>(P140*weights!$E$2)+(R140*weights!$E$4)+(W140*weights!$E$8)+(Y140*weights!$E$10)+(AB140*weights!$E$13)</f>
        <v>0.72181613899923758</v>
      </c>
      <c r="AH140" s="52">
        <f t="shared" si="61"/>
        <v>0.87385328770087145</v>
      </c>
    </row>
    <row r="141" spans="1:34">
      <c r="A141" t="s">
        <v>69</v>
      </c>
      <c r="B141" t="s">
        <v>2181</v>
      </c>
      <c r="C141">
        <v>217.3</v>
      </c>
      <c r="D141">
        <v>10</v>
      </c>
      <c r="E141" s="115">
        <f>VLOOKUP(A141,'3.3'!$B$23:$E$168,4,FALSE)</f>
        <v>0.3</v>
      </c>
      <c r="F141">
        <f>VLOOKUP(A141,'3.4'!$B$23:$E$168,4,FALSE)</f>
        <v>1</v>
      </c>
      <c r="G141">
        <v>12</v>
      </c>
      <c r="H141">
        <f>VLOOKUP(A141,'3.5'!$M$68:$N$128,2,FALSE)</f>
        <v>3</v>
      </c>
      <c r="I141">
        <v>1</v>
      </c>
      <c r="J141" s="115">
        <f>VLOOKUP(A141,'3.7'!$B$23:$E$168,4,FALSE)</f>
        <v>0</v>
      </c>
      <c r="K141">
        <v>0.1</v>
      </c>
      <c r="L141" s="115">
        <f>VLOOKUP(A141,'3.9'!$B$23:$E$168,4,FALSE)</f>
        <v>0</v>
      </c>
      <c r="M141">
        <f>VLOOKUP(A141,'3.10'!$B$23:$E$168,4,FALSE)</f>
        <v>0.6</v>
      </c>
      <c r="N141">
        <v>30</v>
      </c>
      <c r="O141" s="115">
        <f>VLOOKUP(A141,'3.12'!$B$23:$E$168,4,FALSE)</f>
        <v>0</v>
      </c>
      <c r="P141" s="52">
        <f t="shared" si="46"/>
        <v>0.21072589382448537</v>
      </c>
      <c r="Q141" s="52">
        <f t="shared" si="47"/>
        <v>0.2</v>
      </c>
      <c r="R141" s="52">
        <f t="shared" si="53"/>
        <v>0.3</v>
      </c>
      <c r="S141" s="52">
        <f t="shared" si="54"/>
        <v>1</v>
      </c>
      <c r="T141" s="52">
        <f t="shared" si="48"/>
        <v>0.27272727272727271</v>
      </c>
      <c r="U141" s="52">
        <f t="shared" si="55"/>
        <v>0.2</v>
      </c>
      <c r="V141" s="52">
        <f t="shared" si="49"/>
        <v>1</v>
      </c>
      <c r="W141" s="52">
        <f t="shared" si="56"/>
        <v>0</v>
      </c>
      <c r="X141" s="52">
        <f t="shared" si="50"/>
        <v>0.2</v>
      </c>
      <c r="Y141" s="52">
        <f t="shared" si="57"/>
        <v>0</v>
      </c>
      <c r="Z141" s="52">
        <f t="shared" si="51"/>
        <v>0.6</v>
      </c>
      <c r="AA141" s="52">
        <f t="shared" si="52"/>
        <v>0.33333333333333331</v>
      </c>
      <c r="AB141" s="52">
        <f t="shared" si="58"/>
        <v>0</v>
      </c>
      <c r="AC141">
        <f>(P141*weights!$C$2)+(Exposure!Q141*weights!$C$3)+(Exposure!T141*weights!$C$6)+(V141*weights!$C$7)+(X141*weights!$C$9)+(AA141*weights!$C$12)</f>
        <v>0.38231413539512132</v>
      </c>
      <c r="AD141" s="52">
        <f t="shared" si="59"/>
        <v>0.50925690501673604</v>
      </c>
      <c r="AE141" s="52">
        <f>(P141*weights!$D$2)+(S141*weights!$D$5)+(U141*weights!$D$6)+(Z141*weights!$D$11)</f>
        <v>0.49383433467940507</v>
      </c>
      <c r="AF141" s="52">
        <f t="shared" si="60"/>
        <v>0.66402711749978904</v>
      </c>
      <c r="AG141">
        <f>(P141*weights!$E$2)+(R141*weights!$E$4)+(W141*weights!$E$8)+(Y141*weights!$E$10)+(AB141*weights!$E$13)</f>
        <v>0.12768147345612135</v>
      </c>
      <c r="AH141" s="52">
        <f t="shared" si="61"/>
        <v>0.1457780138077536</v>
      </c>
    </row>
    <row r="142" spans="1:34">
      <c r="A142" t="s">
        <v>177</v>
      </c>
      <c r="B142" t="s">
        <v>2181</v>
      </c>
      <c r="C142">
        <f>C141</f>
        <v>217.3</v>
      </c>
      <c r="D142">
        <v>10</v>
      </c>
      <c r="E142" s="115">
        <f>VLOOKUP(A142,'3.3'!$B$23:$E$168,4,FALSE)</f>
        <v>0.3</v>
      </c>
      <c r="F142">
        <f>VLOOKUP(A142,'3.4'!$B$23:$E$168,4,FALSE)</f>
        <v>1</v>
      </c>
      <c r="G142">
        <f>G141</f>
        <v>12</v>
      </c>
      <c r="H142">
        <f>H141</f>
        <v>3</v>
      </c>
      <c r="I142">
        <v>1</v>
      </c>
      <c r="J142" s="115">
        <f>VLOOKUP(A142,'3.7'!$B$23:$E$168,4,FALSE)</f>
        <v>0</v>
      </c>
      <c r="K142">
        <v>0.1</v>
      </c>
      <c r="L142" s="115">
        <f>VLOOKUP(A142,'3.9'!$B$23:$E$168,4,FALSE)</f>
        <v>0</v>
      </c>
      <c r="M142">
        <f>VLOOKUP(A142,'3.10'!$B$23:$E$168,4,FALSE)</f>
        <v>0.6</v>
      </c>
      <c r="N142">
        <v>10</v>
      </c>
      <c r="O142" s="115">
        <f>VLOOKUP(A142,'3.12'!$B$23:$E$168,4,FALSE)</f>
        <v>0</v>
      </c>
      <c r="P142" s="52">
        <f t="shared" si="46"/>
        <v>0.21072589382448537</v>
      </c>
      <c r="Q142" s="52">
        <f t="shared" si="47"/>
        <v>0.2</v>
      </c>
      <c r="R142" s="52">
        <f t="shared" si="53"/>
        <v>0.3</v>
      </c>
      <c r="S142" s="52">
        <f t="shared" si="54"/>
        <v>1</v>
      </c>
      <c r="T142" s="52">
        <f t="shared" si="48"/>
        <v>0.27272727272727271</v>
      </c>
      <c r="U142" s="52">
        <f t="shared" si="55"/>
        <v>0.2</v>
      </c>
      <c r="V142" s="52">
        <f t="shared" si="49"/>
        <v>1</v>
      </c>
      <c r="W142" s="52">
        <f t="shared" si="56"/>
        <v>0</v>
      </c>
      <c r="X142" s="52">
        <f t="shared" si="50"/>
        <v>0.2</v>
      </c>
      <c r="Y142" s="52">
        <f t="shared" si="57"/>
        <v>0</v>
      </c>
      <c r="Z142" s="52">
        <f t="shared" si="51"/>
        <v>0.6</v>
      </c>
      <c r="AA142" s="52">
        <f t="shared" si="52"/>
        <v>0.1111111111111111</v>
      </c>
      <c r="AB142" s="52">
        <f t="shared" si="58"/>
        <v>0</v>
      </c>
      <c r="AC142">
        <f>(P142*weights!$C$2)+(Exposure!Q142*weights!$C$3)+(Exposure!T142*weights!$C$6)+(V142*weights!$C$7)+(X142*weights!$C$9)+(AA142*weights!$C$12)</f>
        <v>0.35453635761734353</v>
      </c>
      <c r="AD142" s="52">
        <f t="shared" si="59"/>
        <v>0.46817501238288473</v>
      </c>
      <c r="AE142" s="52">
        <f>(P142*weights!$D$2)+(S142*weights!$D$5)+(U142*weights!$D$6)+(Z142*weights!$D$11)</f>
        <v>0.49383433467940507</v>
      </c>
      <c r="AF142" s="52">
        <f t="shared" si="60"/>
        <v>0.66402711749978904</v>
      </c>
      <c r="AG142">
        <f>(P142*weights!$E$2)+(R142*weights!$E$4)+(W142*weights!$E$8)+(Y142*weights!$E$10)+(AB142*weights!$E$13)</f>
        <v>0.12768147345612135</v>
      </c>
      <c r="AH142" s="52">
        <f t="shared" si="61"/>
        <v>0.1457780138077536</v>
      </c>
    </row>
    <row r="143" spans="1:34">
      <c r="A143" t="s">
        <v>174</v>
      </c>
      <c r="B143" t="s">
        <v>2060</v>
      </c>
      <c r="C143">
        <f>C11</f>
        <v>180.0775961317062</v>
      </c>
      <c r="D143">
        <v>10</v>
      </c>
      <c r="E143" s="115">
        <f>VLOOKUP(A143,'3.3'!$B$23:$E$168,4,FALSE)</f>
        <v>0.6</v>
      </c>
      <c r="F143">
        <f>VLOOKUP(A143,'3.4'!$B$23:$E$168,4,FALSE)</f>
        <v>0.8</v>
      </c>
      <c r="G143">
        <f>G11</f>
        <v>5</v>
      </c>
      <c r="H143">
        <f>H11</f>
        <v>1</v>
      </c>
      <c r="I143">
        <v>1</v>
      </c>
      <c r="J143" s="115">
        <f>VLOOKUP(A143,'3.7'!$B$23:$E$168,4,FALSE)</f>
        <v>0</v>
      </c>
      <c r="K143">
        <v>0.1</v>
      </c>
      <c r="L143" s="115">
        <f>VLOOKUP(A143,'3.9'!$B$23:$E$168,4,FALSE)</f>
        <v>0</v>
      </c>
      <c r="M143">
        <f>VLOOKUP(A143,'3.10'!$B$23:$E$168,4,FALSE)</f>
        <v>0.6</v>
      </c>
      <c r="N143">
        <v>10</v>
      </c>
      <c r="O143" s="115">
        <f>VLOOKUP(A143,'3.12'!$B$23:$E$168,4,FALSE)</f>
        <v>0</v>
      </c>
      <c r="P143" s="52">
        <f t="shared" si="46"/>
        <v>0.1703982623312093</v>
      </c>
      <c r="Q143" s="52">
        <f t="shared" si="47"/>
        <v>0.2</v>
      </c>
      <c r="R143" s="52">
        <f t="shared" si="53"/>
        <v>0.6</v>
      </c>
      <c r="S143" s="52">
        <f t="shared" si="54"/>
        <v>0.8</v>
      </c>
      <c r="T143" s="52">
        <f t="shared" si="48"/>
        <v>0.11363636363636363</v>
      </c>
      <c r="U143" s="52">
        <f t="shared" si="55"/>
        <v>6.6666666666666666E-2</v>
      </c>
      <c r="V143" s="52">
        <f t="shared" si="49"/>
        <v>1</v>
      </c>
      <c r="W143" s="52">
        <f t="shared" si="56"/>
        <v>0</v>
      </c>
      <c r="X143" s="52">
        <f t="shared" si="50"/>
        <v>0.2</v>
      </c>
      <c r="Y143" s="52">
        <f t="shared" si="57"/>
        <v>0</v>
      </c>
      <c r="Z143" s="52">
        <f t="shared" si="51"/>
        <v>0.6</v>
      </c>
      <c r="AA143" s="52">
        <f t="shared" si="52"/>
        <v>0.1111111111111111</v>
      </c>
      <c r="AB143" s="52">
        <f t="shared" si="58"/>
        <v>0</v>
      </c>
      <c r="AC143">
        <f>(P143*weights!$C$2)+(Exposure!Q143*weights!$C$3)+(Exposure!T143*weights!$C$6)+(V143*weights!$C$7)+(X143*weights!$C$9)+(AA143*weights!$C$12)</f>
        <v>0.31714538125780883</v>
      </c>
      <c r="AD143" s="52">
        <f t="shared" si="59"/>
        <v>0.41287569763690268</v>
      </c>
      <c r="AE143" s="52">
        <f>(P143*weights!$D$2)+(S143*weights!$D$5)+(U143*weights!$D$6)+(Z143*weights!$D$11)</f>
        <v>0.39192679881760251</v>
      </c>
      <c r="AF143" s="52">
        <f t="shared" si="60"/>
        <v>0.51850020934416141</v>
      </c>
      <c r="AG143">
        <f>(P143*weights!$E$2)+(R143*weights!$E$4)+(W143*weights!$E$8)+(Y143*weights!$E$10)+(AB143*weights!$E$13)</f>
        <v>0.19259956558280233</v>
      </c>
      <c r="AH143" s="52">
        <f t="shared" si="61"/>
        <v>0.22533111926835711</v>
      </c>
    </row>
    <row r="144" spans="1:34">
      <c r="A144" t="s">
        <v>70</v>
      </c>
      <c r="B144" t="s">
        <v>2182</v>
      </c>
      <c r="C144">
        <v>433.8</v>
      </c>
      <c r="D144">
        <v>10</v>
      </c>
      <c r="E144" s="115">
        <f>VLOOKUP(A144,'3.3'!$B$23:$E$168,4,FALSE)</f>
        <v>0.6</v>
      </c>
      <c r="F144">
        <f>VLOOKUP(A144,'3.4'!$B$23:$E$168,4,FALSE)</f>
        <v>0.8</v>
      </c>
      <c r="G144">
        <v>18</v>
      </c>
      <c r="H144">
        <f>VLOOKUP(A144,'3.5'!$M$68:$N$128,2,FALSE)</f>
        <v>2</v>
      </c>
      <c r="I144">
        <v>1</v>
      </c>
      <c r="J144" s="115">
        <f>VLOOKUP(A144,'3.7'!$B$23:$E$168,4,FALSE)</f>
        <v>0</v>
      </c>
      <c r="K144">
        <v>0.1</v>
      </c>
      <c r="L144" s="115">
        <f>VLOOKUP(A144,'3.9'!$B$23:$E$168,4,FALSE)</f>
        <v>0</v>
      </c>
      <c r="M144">
        <f>VLOOKUP(A144,'3.10'!$B$23:$E$168,4,FALSE)</f>
        <v>0.6</v>
      </c>
      <c r="N144">
        <v>30</v>
      </c>
      <c r="O144" s="115">
        <f>VLOOKUP(A144,'3.12'!$B$23:$E$168,4,FALSE)</f>
        <v>0</v>
      </c>
      <c r="P144" s="52">
        <f t="shared" si="46"/>
        <v>0.44528710725893822</v>
      </c>
      <c r="Q144" s="52">
        <f t="shared" si="47"/>
        <v>0.2</v>
      </c>
      <c r="R144" s="52">
        <f t="shared" si="53"/>
        <v>0.6</v>
      </c>
      <c r="S144" s="52">
        <f t="shared" si="54"/>
        <v>0.8</v>
      </c>
      <c r="T144" s="52">
        <f t="shared" si="48"/>
        <v>0.40909090909090912</v>
      </c>
      <c r="U144" s="52">
        <f t="shared" si="55"/>
        <v>0.13333333333333333</v>
      </c>
      <c r="V144" s="52">
        <f t="shared" si="49"/>
        <v>1</v>
      </c>
      <c r="W144" s="52">
        <f t="shared" si="56"/>
        <v>0</v>
      </c>
      <c r="X144" s="52">
        <f t="shared" si="50"/>
        <v>0.2</v>
      </c>
      <c r="Y144" s="52">
        <f t="shared" si="57"/>
        <v>0</v>
      </c>
      <c r="Z144" s="52">
        <f t="shared" si="51"/>
        <v>0.6</v>
      </c>
      <c r="AA144" s="52">
        <f t="shared" si="52"/>
        <v>0.33333333333333331</v>
      </c>
      <c r="AB144" s="52">
        <f t="shared" si="58"/>
        <v>0</v>
      </c>
      <c r="AC144">
        <f>(P144*weights!$C$2)+(Exposure!Q144*weights!$C$3)+(Exposure!T144*weights!$C$6)+(V144*weights!$C$7)+(X144*weights!$C$9)+(AA144*weights!$C$12)</f>
        <v>0.45186254473226312</v>
      </c>
      <c r="AD144" s="52">
        <f t="shared" si="59"/>
        <v>0.61211539528550585</v>
      </c>
      <c r="AE144" s="52">
        <f>(P144*weights!$D$2)+(S144*weights!$D$5)+(U144*weights!$D$6)+(Z144*weights!$D$11)</f>
        <v>0.48507830197971041</v>
      </c>
      <c r="AF144" s="52">
        <f t="shared" si="60"/>
        <v>0.65152324959914487</v>
      </c>
      <c r="AG144">
        <f>(P144*weights!$E$2)+(R144*weights!$E$4)+(W144*weights!$E$8)+(Y144*weights!$E$10)+(AB144*weights!$E$13)</f>
        <v>0.26132177681473456</v>
      </c>
      <c r="AH144" s="52">
        <f t="shared" si="61"/>
        <v>0.3095459373340414</v>
      </c>
    </row>
    <row r="145" spans="1:34">
      <c r="A145" t="s">
        <v>83</v>
      </c>
      <c r="B145" t="s">
        <v>2183</v>
      </c>
      <c r="C145">
        <v>1061.3</v>
      </c>
      <c r="D145">
        <v>10</v>
      </c>
      <c r="E145" s="115">
        <f>VLOOKUP(A145,'3.3'!$B$23:$E$168,4,FALSE)</f>
        <v>0.6</v>
      </c>
      <c r="F145">
        <f>VLOOKUP(A145,'3.4'!$B$23:$E$168,4,FALSE)</f>
        <v>0.4</v>
      </c>
      <c r="G145">
        <v>4</v>
      </c>
      <c r="H145">
        <v>0</v>
      </c>
      <c r="I145">
        <v>1</v>
      </c>
      <c r="J145" s="115">
        <f>VLOOKUP(A145,'3.7'!$B$23:$E$168,4,FALSE)</f>
        <v>0</v>
      </c>
      <c r="K145">
        <v>0.1</v>
      </c>
      <c r="L145" s="115">
        <f>VLOOKUP(A145,'3.9'!$B$23:$E$168,4,FALSE)</f>
        <v>0</v>
      </c>
      <c r="M145">
        <f>VLOOKUP(A145,'3.10'!$B$23:$E$168,4,FALSE)</f>
        <v>0.4</v>
      </c>
      <c r="N145">
        <v>10</v>
      </c>
      <c r="O145" s="115">
        <f>VLOOKUP(A145,'3.12'!$B$23:$E$168,4,FALSE)</f>
        <v>0</v>
      </c>
      <c r="P145" s="52">
        <v>1</v>
      </c>
      <c r="Q145" s="52">
        <f t="shared" si="47"/>
        <v>0.2</v>
      </c>
      <c r="R145" s="52">
        <f t="shared" si="53"/>
        <v>0.6</v>
      </c>
      <c r="S145" s="52">
        <f t="shared" si="54"/>
        <v>0.4</v>
      </c>
      <c r="T145" s="52">
        <f t="shared" si="48"/>
        <v>9.0909090909090912E-2</v>
      </c>
      <c r="U145" s="52">
        <f t="shared" si="55"/>
        <v>0</v>
      </c>
      <c r="V145" s="52">
        <f t="shared" si="49"/>
        <v>1</v>
      </c>
      <c r="W145" s="52">
        <f t="shared" si="56"/>
        <v>0</v>
      </c>
      <c r="X145" s="52">
        <f t="shared" si="50"/>
        <v>0.2</v>
      </c>
      <c r="Y145" s="52">
        <f t="shared" si="57"/>
        <v>0</v>
      </c>
      <c r="Z145" s="52">
        <f t="shared" si="51"/>
        <v>0.4</v>
      </c>
      <c r="AA145" s="52">
        <f t="shared" si="52"/>
        <v>0.1111111111111111</v>
      </c>
      <c r="AB145" s="52">
        <f t="shared" si="58"/>
        <v>0</v>
      </c>
      <c r="AC145">
        <f>(P145*weights!$C$2)+(Exposure!Q145*weights!$C$3)+(Exposure!T145*weights!$C$6)+(V145*weights!$C$7)+(X145*weights!$C$9)+(AA145*weights!$C$12)</f>
        <v>0.46843434343434348</v>
      </c>
      <c r="AD145" s="52">
        <f t="shared" si="59"/>
        <v>0.63662422606653768</v>
      </c>
      <c r="AE145" s="52">
        <f>(P145*weights!$D$2)+(S145*weights!$D$5)+(U145*weights!$D$6)+(Z145*weights!$D$11)</f>
        <v>0.45454545454545453</v>
      </c>
      <c r="AF145" s="52">
        <f t="shared" si="60"/>
        <v>0.60792146051928331</v>
      </c>
      <c r="AG145">
        <f>(P145*weights!$E$2)+(R145*weights!$E$4)+(W145*weights!$E$8)+(Y145*weights!$E$10)+(AB145*weights!$E$13)</f>
        <v>0.4</v>
      </c>
      <c r="AH145" s="52">
        <f t="shared" si="61"/>
        <v>0.47948751991502925</v>
      </c>
    </row>
    <row r="146" spans="1:34">
      <c r="A146" t="s">
        <v>84</v>
      </c>
      <c r="B146" t="s">
        <v>2184</v>
      </c>
      <c r="C146">
        <v>209.2</v>
      </c>
      <c r="D146">
        <v>10</v>
      </c>
      <c r="E146" s="115">
        <f>VLOOKUP(A146,'3.3'!$B$23:$E$168,4,FALSE)</f>
        <v>0.6</v>
      </c>
      <c r="F146">
        <f>VLOOKUP(A146,'3.4'!$B$23:$E$168,4,FALSE)</f>
        <v>1</v>
      </c>
      <c r="G146">
        <v>3</v>
      </c>
      <c r="H146">
        <f>VLOOKUP(A146,'3.5'!$M$68:$N$128,2,FALSE)</f>
        <v>1</v>
      </c>
      <c r="I146">
        <v>1</v>
      </c>
      <c r="J146" s="115">
        <f>VLOOKUP(A146,'3.7'!$B$23:$E$168,4,FALSE)</f>
        <v>0</v>
      </c>
      <c r="K146">
        <v>0.1</v>
      </c>
      <c r="L146" s="115">
        <f>VLOOKUP(A146,'3.9'!$B$23:$E$168,4,FALSE)</f>
        <v>0</v>
      </c>
      <c r="M146">
        <f>VLOOKUP(A146,'3.10'!$B$23:$E$168,4,FALSE)</f>
        <v>0.8</v>
      </c>
      <c r="N146">
        <v>10</v>
      </c>
      <c r="O146" s="115">
        <f>VLOOKUP(A146,'3.12'!$B$23:$E$168,4,FALSE)</f>
        <v>0</v>
      </c>
      <c r="P146" s="52">
        <f>(C146-MIN($C$2:$C$147))/(945.8-MIN($C$2:$C$147))</f>
        <v>0.20195016251354278</v>
      </c>
      <c r="Q146" s="52">
        <f t="shared" si="47"/>
        <v>0.2</v>
      </c>
      <c r="R146" s="52">
        <f t="shared" si="53"/>
        <v>0.6</v>
      </c>
      <c r="S146" s="52">
        <f t="shared" si="54"/>
        <v>1</v>
      </c>
      <c r="T146" s="52">
        <f t="shared" si="48"/>
        <v>6.8181818181818177E-2</v>
      </c>
      <c r="U146" s="52">
        <f t="shared" si="55"/>
        <v>6.6666666666666666E-2</v>
      </c>
      <c r="V146" s="52">
        <f t="shared" si="49"/>
        <v>1</v>
      </c>
      <c r="W146" s="52">
        <f t="shared" si="56"/>
        <v>0</v>
      </c>
      <c r="X146" s="52">
        <f t="shared" si="50"/>
        <v>0.2</v>
      </c>
      <c r="Y146" s="52">
        <f t="shared" si="57"/>
        <v>0</v>
      </c>
      <c r="Z146" s="52">
        <f t="shared" si="51"/>
        <v>0.8</v>
      </c>
      <c r="AA146" s="52">
        <f t="shared" si="52"/>
        <v>0.1111111111111111</v>
      </c>
      <c r="AB146" s="52">
        <f t="shared" si="58"/>
        <v>0</v>
      </c>
      <c r="AC146">
        <f>(P146*weights!$C$2)+(Exposure!Q146*weights!$C$3)+(Exposure!T146*weights!$C$6)+(V146*weights!$C$7)+(X146*weights!$C$9)+(AA146*weights!$C$12)</f>
        <v>0.31453863526926912</v>
      </c>
      <c r="AD146" s="52">
        <f t="shared" si="59"/>
        <v>0.40902045551920585</v>
      </c>
      <c r="AE146" s="52">
        <f>(P146*weights!$D$2)+(S146*weights!$D$5)+(U146*weights!$D$6)+(Z146*weights!$D$11)</f>
        <v>0.49144095341278438</v>
      </c>
      <c r="AF146" s="52">
        <f t="shared" si="60"/>
        <v>0.66060929983965799</v>
      </c>
      <c r="AG146">
        <f>(P146*weights!$E$2)+(R146*weights!$E$4)+(W146*weights!$E$8)+(Y146*weights!$E$10)+(AB146*weights!$E$13)</f>
        <v>0.2004875406283857</v>
      </c>
      <c r="AH146" s="52">
        <f t="shared" si="61"/>
        <v>0.2349973446627722</v>
      </c>
    </row>
    <row r="147" spans="1:34">
      <c r="A147" t="s">
        <v>118</v>
      </c>
      <c r="B147" t="s">
        <v>2185</v>
      </c>
      <c r="C147">
        <v>255.4</v>
      </c>
      <c r="D147">
        <v>10</v>
      </c>
      <c r="E147" s="115">
        <f>VLOOKUP(A147,'3.3'!$B$23:$E$168,4,FALSE)</f>
        <v>0.6</v>
      </c>
      <c r="F147">
        <f>VLOOKUP(A147,'3.4'!$B$23:$E$168,4,FALSE)</f>
        <v>0</v>
      </c>
      <c r="G147">
        <v>5</v>
      </c>
      <c r="H147">
        <f>VLOOKUP(A147,'3.5'!$M$68:$N$128,2,FALSE)</f>
        <v>2</v>
      </c>
      <c r="I147">
        <v>0</v>
      </c>
      <c r="J147" s="115">
        <f>VLOOKUP(A147,'3.7'!$B$23:$E$168,4,FALSE)</f>
        <v>0</v>
      </c>
      <c r="K147">
        <v>0.1</v>
      </c>
      <c r="L147" s="115">
        <f>VLOOKUP(A147,'3.9'!$B$23:$E$168,4,FALSE)</f>
        <v>0</v>
      </c>
      <c r="M147">
        <f>VLOOKUP(A147,'3.10'!$B$23:$E$168,4,FALSE)</f>
        <v>0</v>
      </c>
      <c r="N147">
        <v>10</v>
      </c>
      <c r="O147" s="115">
        <f>VLOOKUP(A147,'3.12'!$B$23:$E$168,4,FALSE)</f>
        <v>0</v>
      </c>
      <c r="P147" s="52">
        <f>(C147-MIN($C$2:$C$147))/(945.8-MIN($C$2:$C$147))</f>
        <v>0.25200433369447456</v>
      </c>
      <c r="Q147" s="52">
        <f t="shared" si="47"/>
        <v>0.2</v>
      </c>
      <c r="R147" s="52">
        <f t="shared" si="53"/>
        <v>0.6</v>
      </c>
      <c r="S147" s="52">
        <f t="shared" si="54"/>
        <v>0</v>
      </c>
      <c r="T147" s="52">
        <f t="shared" si="48"/>
        <v>0.11363636363636363</v>
      </c>
      <c r="U147" s="52">
        <f t="shared" si="55"/>
        <v>0.13333333333333333</v>
      </c>
      <c r="V147" s="52">
        <f t="shared" si="49"/>
        <v>0</v>
      </c>
      <c r="W147" s="52">
        <f t="shared" si="56"/>
        <v>0</v>
      </c>
      <c r="X147" s="52">
        <f t="shared" si="50"/>
        <v>0.2</v>
      </c>
      <c r="Y147" s="52">
        <f t="shared" si="57"/>
        <v>0</v>
      </c>
      <c r="Z147" s="52">
        <f t="shared" si="51"/>
        <v>0</v>
      </c>
      <c r="AA147" s="52">
        <f t="shared" si="52"/>
        <v>0.1111111111111111</v>
      </c>
      <c r="AB147" s="52">
        <f t="shared" si="58"/>
        <v>0</v>
      </c>
      <c r="AC147">
        <f>(P147*weights!$C$2)+(Exposure!Q147*weights!$C$3)+(Exposure!T147*weights!$C$6)+(V147*weights!$C$7)+(X147*weights!$C$9)+(AA147*weights!$C$12)</f>
        <v>0.14494651963842106</v>
      </c>
      <c r="AD147" s="52">
        <f t="shared" si="59"/>
        <v>0.15820251242701458</v>
      </c>
      <c r="AE147" s="52">
        <f>(P147*weights!$D$2)+(S147*weights!$D$5)+(U147*weights!$D$6)+(Z147*weights!$D$11)</f>
        <v>0.10509209100758396</v>
      </c>
      <c r="AF147" s="52">
        <f t="shared" si="60"/>
        <v>0.10889195195364147</v>
      </c>
      <c r="AG147">
        <f>(P147*weights!$E$2)+(R147*weights!$E$4)+(W147*weights!$E$8)+(Y147*weights!$E$10)+(AB147*weights!$E$13)</f>
        <v>0.21300108342361862</v>
      </c>
      <c r="AH147" s="52">
        <f t="shared" si="61"/>
        <v>0.25033191715347847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E14"/>
  <sheetViews>
    <sheetView workbookViewId="0">
      <selection activeCell="C2" sqref="C2"/>
    </sheetView>
  </sheetViews>
  <sheetFormatPr baseColWidth="10" defaultRowHeight="14" x14ac:dyDescent="0"/>
  <cols>
    <col min="3" max="3" width="15.33203125" customWidth="1"/>
    <col min="4" max="4" width="15" customWidth="1"/>
    <col min="5" max="5" width="17.6640625" customWidth="1"/>
  </cols>
  <sheetData>
    <row r="1" spans="1:5">
      <c r="A1" t="s">
        <v>1672</v>
      </c>
      <c r="B1" s="113" t="s">
        <v>2267</v>
      </c>
      <c r="C1" s="113" t="s">
        <v>2393</v>
      </c>
      <c r="D1" s="113" t="s">
        <v>2391</v>
      </c>
      <c r="E1" s="113" t="s">
        <v>2392</v>
      </c>
    </row>
    <row r="2" spans="1:5">
      <c r="A2">
        <v>3.1</v>
      </c>
      <c r="B2" s="113">
        <v>1.5</v>
      </c>
      <c r="C2" s="126">
        <f>B2*1/$B$14</f>
        <v>0.1875</v>
      </c>
      <c r="D2" s="52">
        <v>0.27272727272727271</v>
      </c>
      <c r="E2" s="52">
        <v>0.25</v>
      </c>
    </row>
    <row r="3" spans="1:5">
      <c r="A3">
        <v>3.2</v>
      </c>
      <c r="B3" s="113">
        <v>1.5</v>
      </c>
      <c r="C3" s="126">
        <f t="shared" ref="C3:C12" si="0">B3*1/$B$14</f>
        <v>0.1875</v>
      </c>
      <c r="D3" s="52"/>
      <c r="E3" s="52"/>
    </row>
    <row r="4" spans="1:5">
      <c r="A4">
        <v>3.3</v>
      </c>
      <c r="B4" s="113"/>
      <c r="C4" s="126"/>
      <c r="D4" s="52"/>
      <c r="E4" s="52">
        <v>0.25</v>
      </c>
    </row>
    <row r="5" spans="1:5">
      <c r="A5">
        <v>3.4</v>
      </c>
      <c r="B5" s="113"/>
      <c r="C5" s="126"/>
      <c r="D5" s="52">
        <v>0.27272727272727271</v>
      </c>
      <c r="E5" s="52"/>
    </row>
    <row r="6" spans="1:5">
      <c r="A6">
        <v>3.5</v>
      </c>
      <c r="B6" s="113">
        <v>1.5</v>
      </c>
      <c r="C6" s="126">
        <f t="shared" si="0"/>
        <v>0.1875</v>
      </c>
      <c r="D6" s="52">
        <v>0.27272727272727271</v>
      </c>
      <c r="E6" s="52"/>
    </row>
    <row r="7" spans="1:5">
      <c r="A7">
        <v>3.6</v>
      </c>
      <c r="B7" s="113">
        <v>1.5</v>
      </c>
      <c r="C7" s="126">
        <f t="shared" si="0"/>
        <v>0.1875</v>
      </c>
      <c r="D7" s="52"/>
      <c r="E7" s="52"/>
    </row>
    <row r="8" spans="1:5">
      <c r="A8">
        <v>3.7</v>
      </c>
      <c r="B8" s="113"/>
      <c r="C8" s="126"/>
      <c r="D8" s="52"/>
      <c r="E8" s="52">
        <v>0.16666666666666666</v>
      </c>
    </row>
    <row r="9" spans="1:5">
      <c r="A9">
        <v>3.8</v>
      </c>
      <c r="B9" s="113">
        <v>1</v>
      </c>
      <c r="C9" s="126">
        <f t="shared" si="0"/>
        <v>0.125</v>
      </c>
      <c r="D9" s="52"/>
      <c r="E9" s="52"/>
    </row>
    <row r="10" spans="1:5">
      <c r="A10">
        <v>3.9</v>
      </c>
      <c r="B10" s="113"/>
      <c r="C10" s="126"/>
      <c r="D10" s="52"/>
      <c r="E10" s="52">
        <v>0.16666666666666666</v>
      </c>
    </row>
    <row r="11" spans="1:5">
      <c r="A11" s="52">
        <v>3.1</v>
      </c>
      <c r="B11" s="113"/>
      <c r="C11" s="126"/>
      <c r="D11" s="52">
        <v>0.18181818181818182</v>
      </c>
      <c r="E11" s="52"/>
    </row>
    <row r="12" spans="1:5">
      <c r="A12">
        <v>3.11</v>
      </c>
      <c r="B12" s="113">
        <v>1</v>
      </c>
      <c r="C12" s="126">
        <f t="shared" si="0"/>
        <v>0.125</v>
      </c>
      <c r="D12" s="52"/>
      <c r="E12" s="52"/>
    </row>
    <row r="13" spans="1:5">
      <c r="A13">
        <v>3.12</v>
      </c>
      <c r="B13" s="113"/>
      <c r="C13" s="126"/>
      <c r="D13" s="52"/>
      <c r="E13" s="52">
        <v>0.16666666666666666</v>
      </c>
    </row>
    <row r="14" spans="1:5">
      <c r="B14" s="113">
        <f>SUM(B2:B12)</f>
        <v>8</v>
      </c>
      <c r="C14" s="113">
        <f>SUM(C2:C12)</f>
        <v>1</v>
      </c>
      <c r="D14" s="113">
        <f>SUM(D2:D12)</f>
        <v>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85" zoomScaleNormal="85" zoomScalePageLayoutView="85" workbookViewId="0">
      <pane xSplit="2" ySplit="22" topLeftCell="C168" activePane="bottomRight" state="frozen"/>
      <selection activeCell="J31" sqref="J31"/>
      <selection pane="topRight" activeCell="J31" sqref="J31"/>
      <selection pane="bottomLeft" activeCell="J31" sqref="J31"/>
      <selection pane="bottomRight" activeCell="J22" sqref="J22:J168"/>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7" t="s">
        <v>16</v>
      </c>
      <c r="C2" s="192" t="s">
        <v>191</v>
      </c>
      <c r="D2" s="192"/>
      <c r="E2" s="192"/>
      <c r="F2" s="192"/>
      <c r="G2" s="192"/>
      <c r="H2" s="192"/>
      <c r="I2" s="192"/>
      <c r="J2" s="192"/>
      <c r="K2" s="192"/>
      <c r="L2" s="192"/>
      <c r="N2" s="78" t="s">
        <v>2018</v>
      </c>
    </row>
    <row r="3" spans="2:19">
      <c r="B3" s="17" t="s">
        <v>17</v>
      </c>
      <c r="C3" s="193" t="s">
        <v>190</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t="s">
        <v>4</v>
      </c>
      <c r="D5" s="194"/>
      <c r="E5" s="194"/>
      <c r="F5" s="194"/>
      <c r="G5" s="194"/>
      <c r="H5" s="194"/>
      <c r="I5" s="194"/>
      <c r="J5" s="194"/>
      <c r="K5" s="194"/>
      <c r="L5" s="194"/>
      <c r="N5" s="91">
        <v>16</v>
      </c>
      <c r="O5" s="84">
        <v>59.259259259259252</v>
      </c>
      <c r="P5" s="91">
        <v>8</v>
      </c>
      <c r="Q5" s="84">
        <v>29.629629629629626</v>
      </c>
      <c r="R5" s="91">
        <v>3</v>
      </c>
      <c r="S5" s="84">
        <v>11.111111111111111</v>
      </c>
    </row>
    <row r="6" spans="2:19" ht="43.25" customHeight="1">
      <c r="B6" s="17" t="s">
        <v>18</v>
      </c>
      <c r="C6" s="194" t="s">
        <v>1888</v>
      </c>
      <c r="D6" s="194"/>
      <c r="E6" s="194"/>
      <c r="F6" s="194"/>
      <c r="G6" s="194"/>
      <c r="H6" s="194"/>
      <c r="I6" s="194"/>
      <c r="J6" s="194"/>
      <c r="K6" s="194"/>
      <c r="L6" s="194"/>
    </row>
    <row r="7" spans="2:19" ht="29" customHeight="1" outlineLevel="1">
      <c r="B7" s="6" t="s">
        <v>19</v>
      </c>
      <c r="C7" s="135" t="s">
        <v>1889</v>
      </c>
      <c r="D7" s="135"/>
      <c r="E7" s="135"/>
      <c r="F7" s="135"/>
      <c r="G7" s="135"/>
      <c r="H7" s="135"/>
      <c r="I7" s="135"/>
      <c r="J7" s="135"/>
      <c r="K7" s="135"/>
      <c r="L7" s="135"/>
    </row>
    <row r="8" spans="2:19" outlineLevel="1">
      <c r="B8" s="6" t="s">
        <v>20</v>
      </c>
      <c r="C8" s="131" t="s">
        <v>1830</v>
      </c>
      <c r="D8" s="131"/>
      <c r="E8" s="131"/>
      <c r="F8" s="131"/>
      <c r="G8" s="131"/>
      <c r="H8" s="131"/>
      <c r="I8" s="131"/>
      <c r="J8" s="131"/>
      <c r="K8" s="131"/>
      <c r="L8" s="131"/>
    </row>
    <row r="9" spans="2:19" ht="32" customHeight="1" outlineLevel="1">
      <c r="B9" s="6" t="s">
        <v>29</v>
      </c>
      <c r="C9" s="131" t="s">
        <v>1945</v>
      </c>
      <c r="D9" s="131"/>
      <c r="E9" s="131"/>
      <c r="F9" s="131"/>
      <c r="G9" s="131"/>
      <c r="H9" s="131"/>
      <c r="I9" s="131"/>
      <c r="J9" s="131"/>
      <c r="K9" s="131"/>
      <c r="L9" s="131"/>
    </row>
    <row r="10" spans="2:19" outlineLevel="1">
      <c r="B10" s="6" t="s">
        <v>21</v>
      </c>
      <c r="C10" s="137" t="s">
        <v>226</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66">
        <v>2015</v>
      </c>
      <c r="D12" s="166"/>
      <c r="E12" s="166"/>
      <c r="F12" s="166"/>
      <c r="G12" s="166"/>
      <c r="H12" s="166"/>
      <c r="I12" s="166"/>
      <c r="J12" s="166"/>
      <c r="K12" s="166"/>
      <c r="L12" s="166"/>
    </row>
    <row r="13" spans="2:19" outlineLevel="1">
      <c r="B13" s="6" t="s">
        <v>30</v>
      </c>
      <c r="C13" s="137">
        <v>2014</v>
      </c>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t="s">
        <v>1891</v>
      </c>
      <c r="D15" s="139"/>
      <c r="E15" s="139"/>
      <c r="F15" s="139"/>
      <c r="G15" s="139"/>
      <c r="H15" s="139"/>
      <c r="I15" s="139"/>
      <c r="J15" s="139"/>
      <c r="K15" s="139"/>
      <c r="L15" s="139"/>
    </row>
    <row r="16" spans="2:19" outlineLevel="1">
      <c r="B16" s="7" t="s">
        <v>25</v>
      </c>
      <c r="C16" s="140" t="s">
        <v>1893</v>
      </c>
      <c r="D16" s="140"/>
      <c r="E16" s="140"/>
      <c r="F16" s="140"/>
      <c r="G16" s="140"/>
      <c r="H16" s="140"/>
      <c r="I16" s="140"/>
      <c r="J16" s="140"/>
      <c r="K16" s="140"/>
      <c r="L16" s="140"/>
    </row>
    <row r="17" spans="1:80" outlineLevel="1">
      <c r="B17" s="7" t="s">
        <v>26</v>
      </c>
      <c r="C17" s="140" t="s">
        <v>1892</v>
      </c>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ht="118.25" customHeight="1" outlineLevel="1">
      <c r="B19" s="6" t="s">
        <v>180</v>
      </c>
      <c r="C19" s="191" t="s">
        <v>1890</v>
      </c>
      <c r="D19" s="191"/>
      <c r="E19" s="191"/>
      <c r="F19" s="191"/>
      <c r="G19" s="191"/>
      <c r="H19" s="191"/>
      <c r="I19" s="191"/>
      <c r="J19" s="191"/>
      <c r="K19" s="191"/>
      <c r="L19" s="191"/>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J23" s="43">
        <v>46.02131287297528</v>
      </c>
    </row>
    <row r="24" spans="1:80">
      <c r="A24">
        <v>2</v>
      </c>
      <c r="B24" t="s">
        <v>71</v>
      </c>
      <c r="J24" s="43">
        <v>76.046927751519249</v>
      </c>
    </row>
    <row r="25" spans="1:80">
      <c r="A25">
        <v>3</v>
      </c>
      <c r="B25" t="s">
        <v>142</v>
      </c>
      <c r="J25" s="43">
        <v>65.027690550956322</v>
      </c>
    </row>
    <row r="26" spans="1:80">
      <c r="A26">
        <v>4</v>
      </c>
      <c r="B26" t="s">
        <v>119</v>
      </c>
      <c r="J26" s="43">
        <v>148.23517915309446</v>
      </c>
    </row>
    <row r="27" spans="1:80">
      <c r="A27">
        <v>5</v>
      </c>
      <c r="B27" t="s">
        <v>88</v>
      </c>
      <c r="J27" s="43">
        <v>127.1961970613656</v>
      </c>
    </row>
    <row r="28" spans="1:80">
      <c r="A28">
        <v>6</v>
      </c>
      <c r="B28" t="s">
        <v>112</v>
      </c>
      <c r="J28" s="43">
        <v>65.048585485854858</v>
      </c>
    </row>
    <row r="29" spans="1:80">
      <c r="A29">
        <v>7</v>
      </c>
      <c r="B29" t="s">
        <v>89</v>
      </c>
      <c r="J29" s="43">
        <v>105.09231962761831</v>
      </c>
    </row>
    <row r="30" spans="1:80">
      <c r="A30">
        <v>8</v>
      </c>
      <c r="B30" t="s">
        <v>102</v>
      </c>
      <c r="J30" s="43">
        <v>52.03344481605351</v>
      </c>
    </row>
    <row r="31" spans="1:80">
      <c r="A31">
        <v>9</v>
      </c>
      <c r="B31" s="8" t="s">
        <v>32</v>
      </c>
      <c r="J31" s="43">
        <v>125.0851713607058</v>
      </c>
    </row>
    <row r="32" spans="1:80">
      <c r="A32">
        <v>10</v>
      </c>
      <c r="B32" t="s">
        <v>33</v>
      </c>
      <c r="J32" s="43">
        <v>180.0775961317062</v>
      </c>
    </row>
    <row r="33" spans="1:10">
      <c r="A33">
        <v>11</v>
      </c>
      <c r="B33" t="s">
        <v>167</v>
      </c>
    </row>
    <row r="34" spans="1:10">
      <c r="A34">
        <v>12</v>
      </c>
      <c r="B34" t="s">
        <v>103</v>
      </c>
      <c r="J34" s="43">
        <v>508.81617647058823</v>
      </c>
    </row>
    <row r="35" spans="1:10">
      <c r="A35">
        <v>13</v>
      </c>
      <c r="B35" t="s">
        <v>109</v>
      </c>
      <c r="J35" s="43">
        <v>665.10443037974687</v>
      </c>
    </row>
    <row r="36" spans="1:10">
      <c r="A36">
        <v>14</v>
      </c>
      <c r="B36" t="s">
        <v>72</v>
      </c>
      <c r="J36" s="43">
        <v>368.89499036608862</v>
      </c>
    </row>
    <row r="37" spans="1:10">
      <c r="A37">
        <v>15</v>
      </c>
      <c r="B37" t="s">
        <v>154</v>
      </c>
      <c r="J37" s="43"/>
    </row>
    <row r="38" spans="1:10">
      <c r="A38">
        <v>16</v>
      </c>
      <c r="B38" t="s">
        <v>140</v>
      </c>
      <c r="J38" s="43">
        <v>161.4</v>
      </c>
    </row>
    <row r="39" spans="1:10">
      <c r="A39">
        <v>17</v>
      </c>
      <c r="B39" t="s">
        <v>113</v>
      </c>
      <c r="J39" s="43">
        <v>350.6</v>
      </c>
    </row>
    <row r="40" spans="1:10">
      <c r="A40">
        <v>18</v>
      </c>
      <c r="B40" t="s">
        <v>110</v>
      </c>
      <c r="J40" s="43">
        <v>97.3</v>
      </c>
    </row>
    <row r="41" spans="1:10">
      <c r="A41">
        <v>19</v>
      </c>
      <c r="B41" t="s">
        <v>129</v>
      </c>
      <c r="J41" s="43">
        <v>252.8</v>
      </c>
    </row>
    <row r="42" spans="1:10">
      <c r="A42">
        <v>20</v>
      </c>
      <c r="B42" t="s">
        <v>90</v>
      </c>
      <c r="J42" s="43">
        <v>170.5</v>
      </c>
    </row>
    <row r="43" spans="1:10">
      <c r="A43">
        <v>21</v>
      </c>
      <c r="B43" t="s">
        <v>120</v>
      </c>
      <c r="J43" s="43">
        <v>251.8</v>
      </c>
    </row>
    <row r="44" spans="1:10">
      <c r="A44">
        <v>22</v>
      </c>
      <c r="B44" t="s">
        <v>104</v>
      </c>
      <c r="J44" s="43">
        <v>102.1</v>
      </c>
    </row>
    <row r="45" spans="1:10">
      <c r="A45">
        <v>23</v>
      </c>
      <c r="B45" t="s">
        <v>34</v>
      </c>
      <c r="J45" s="43">
        <v>264.60000000000002</v>
      </c>
    </row>
    <row r="46" spans="1:10">
      <c r="A46">
        <v>24</v>
      </c>
      <c r="B46" t="s">
        <v>148</v>
      </c>
      <c r="J46" s="43"/>
    </row>
    <row r="47" spans="1:10">
      <c r="A47">
        <v>25</v>
      </c>
      <c r="B47" t="s">
        <v>35</v>
      </c>
      <c r="J47" s="43">
        <v>277.8</v>
      </c>
    </row>
    <row r="48" spans="1:10">
      <c r="A48">
        <v>26</v>
      </c>
      <c r="B48" t="s">
        <v>73</v>
      </c>
      <c r="J48" s="43">
        <v>441</v>
      </c>
    </row>
    <row r="49" spans="1:10">
      <c r="A49">
        <v>27</v>
      </c>
      <c r="B49" t="s">
        <v>91</v>
      </c>
      <c r="J49" s="43">
        <v>373.9</v>
      </c>
    </row>
    <row r="50" spans="1:10">
      <c r="A50">
        <v>28</v>
      </c>
      <c r="B50" t="s">
        <v>130</v>
      </c>
      <c r="J50" s="43">
        <v>250.2</v>
      </c>
    </row>
    <row r="51" spans="1:10">
      <c r="A51">
        <v>29</v>
      </c>
      <c r="B51" t="s">
        <v>149</v>
      </c>
      <c r="J51" s="43"/>
    </row>
    <row r="52" spans="1:10">
      <c r="A52">
        <v>30</v>
      </c>
      <c r="B52" t="s">
        <v>121</v>
      </c>
      <c r="J52" s="43">
        <v>306.8</v>
      </c>
    </row>
    <row r="53" spans="1:10">
      <c r="A53">
        <v>31</v>
      </c>
      <c r="B53" t="s">
        <v>114</v>
      </c>
      <c r="J53" s="43">
        <v>234.3</v>
      </c>
    </row>
    <row r="54" spans="1:10">
      <c r="A54">
        <v>32</v>
      </c>
      <c r="B54" t="s">
        <v>105</v>
      </c>
      <c r="J54" s="43">
        <v>182.4</v>
      </c>
    </row>
    <row r="55" spans="1:10">
      <c r="A55">
        <v>33</v>
      </c>
      <c r="B55" t="s">
        <v>170</v>
      </c>
      <c r="J55" s="43"/>
    </row>
    <row r="56" spans="1:10">
      <c r="A56">
        <v>34</v>
      </c>
      <c r="B56" t="s">
        <v>122</v>
      </c>
      <c r="J56" s="43">
        <v>96.1</v>
      </c>
    </row>
    <row r="57" spans="1:10">
      <c r="A57">
        <v>35</v>
      </c>
      <c r="B57" t="s">
        <v>36</v>
      </c>
      <c r="J57" s="43">
        <v>80.3</v>
      </c>
    </row>
    <row r="58" spans="1:10">
      <c r="A58">
        <v>36</v>
      </c>
      <c r="B58" t="s">
        <v>168</v>
      </c>
      <c r="J58" s="43"/>
    </row>
    <row r="59" spans="1:10">
      <c r="A59">
        <v>37</v>
      </c>
      <c r="B59" t="s">
        <v>37</v>
      </c>
      <c r="J59" s="43">
        <v>156.1</v>
      </c>
    </row>
    <row r="60" spans="1:10">
      <c r="A60">
        <v>38</v>
      </c>
      <c r="B60" t="s">
        <v>176</v>
      </c>
    </row>
    <row r="61" spans="1:10">
      <c r="A61">
        <v>39</v>
      </c>
      <c r="B61" t="s">
        <v>92</v>
      </c>
      <c r="J61" s="43">
        <v>256.60000000000002</v>
      </c>
    </row>
    <row r="62" spans="1:10">
      <c r="A62">
        <v>40</v>
      </c>
      <c r="B62" t="s">
        <v>38</v>
      </c>
      <c r="J62" s="43">
        <v>495.8</v>
      </c>
    </row>
    <row r="63" spans="1:10">
      <c r="A63">
        <v>41</v>
      </c>
      <c r="B63" t="s">
        <v>93</v>
      </c>
      <c r="J63" s="43">
        <v>196.1</v>
      </c>
    </row>
    <row r="64" spans="1:10">
      <c r="A64">
        <v>42</v>
      </c>
      <c r="B64" t="s">
        <v>39</v>
      </c>
      <c r="J64" s="43">
        <v>696.1</v>
      </c>
    </row>
    <row r="65" spans="1:10">
      <c r="A65">
        <v>43</v>
      </c>
      <c r="B65" t="s">
        <v>169</v>
      </c>
    </row>
    <row r="66" spans="1:10">
      <c r="A66">
        <v>44</v>
      </c>
      <c r="B66" t="s">
        <v>94</v>
      </c>
      <c r="J66" s="43">
        <v>23</v>
      </c>
    </row>
    <row r="67" spans="1:10">
      <c r="A67">
        <v>45</v>
      </c>
      <c r="B67" t="s">
        <v>40</v>
      </c>
      <c r="J67" s="43">
        <v>137.30000000000001</v>
      </c>
    </row>
    <row r="68" spans="1:10">
      <c r="A68">
        <v>46</v>
      </c>
      <c r="B68" t="s">
        <v>41</v>
      </c>
      <c r="J68" s="43">
        <v>165.2</v>
      </c>
    </row>
    <row r="69" spans="1:10">
      <c r="A69">
        <v>47</v>
      </c>
      <c r="B69" t="s">
        <v>85</v>
      </c>
      <c r="J69" s="43">
        <v>160.19999999999999</v>
      </c>
    </row>
    <row r="70" spans="1:10">
      <c r="A70">
        <v>48</v>
      </c>
      <c r="B70" t="s">
        <v>144</v>
      </c>
    </row>
    <row r="71" spans="1:10">
      <c r="A71">
        <v>49</v>
      </c>
      <c r="B71" t="s">
        <v>145</v>
      </c>
    </row>
    <row r="72" spans="1:10">
      <c r="A72">
        <v>50</v>
      </c>
      <c r="B72" t="s">
        <v>160</v>
      </c>
    </row>
    <row r="73" spans="1:10">
      <c r="A73">
        <v>51</v>
      </c>
      <c r="B73" t="s">
        <v>42</v>
      </c>
      <c r="J73">
        <v>120.4</v>
      </c>
    </row>
    <row r="74" spans="1:10">
      <c r="A74">
        <v>52</v>
      </c>
      <c r="B74" t="s">
        <v>95</v>
      </c>
      <c r="J74">
        <v>303.60000000000002</v>
      </c>
    </row>
    <row r="75" spans="1:10">
      <c r="A75">
        <v>53</v>
      </c>
      <c r="B75" t="s">
        <v>131</v>
      </c>
      <c r="J75">
        <v>225.7</v>
      </c>
    </row>
    <row r="76" spans="1:10">
      <c r="A76">
        <v>54</v>
      </c>
      <c r="B76" t="s">
        <v>43</v>
      </c>
      <c r="J76">
        <v>8016.4</v>
      </c>
    </row>
    <row r="77" spans="1:10">
      <c r="A77">
        <v>55</v>
      </c>
      <c r="B77" t="s">
        <v>44</v>
      </c>
      <c r="J77">
        <v>321.2</v>
      </c>
    </row>
    <row r="78" spans="1:10">
      <c r="A78">
        <v>56</v>
      </c>
      <c r="B78" t="s">
        <v>77</v>
      </c>
      <c r="J78">
        <v>177.1</v>
      </c>
    </row>
    <row r="79" spans="1:10">
      <c r="A79">
        <v>57</v>
      </c>
      <c r="B79" t="s">
        <v>86</v>
      </c>
      <c r="J79">
        <v>198.4</v>
      </c>
    </row>
    <row r="80" spans="1:10">
      <c r="A80">
        <v>58</v>
      </c>
      <c r="B80" t="s">
        <v>45</v>
      </c>
      <c r="J80">
        <v>298.8</v>
      </c>
    </row>
    <row r="81" spans="1:10">
      <c r="A81">
        <v>59</v>
      </c>
      <c r="B81" t="s">
        <v>155</v>
      </c>
    </row>
    <row r="82" spans="1:10">
      <c r="A82">
        <v>60</v>
      </c>
      <c r="B82" t="s">
        <v>161</v>
      </c>
    </row>
    <row r="83" spans="1:10">
      <c r="A83">
        <v>61</v>
      </c>
      <c r="B83" t="s">
        <v>46</v>
      </c>
      <c r="J83">
        <v>236.1</v>
      </c>
    </row>
    <row r="84" spans="1:10">
      <c r="A84">
        <v>62</v>
      </c>
      <c r="B84" t="s">
        <v>156</v>
      </c>
    </row>
    <row r="85" spans="1:10">
      <c r="A85">
        <v>63</v>
      </c>
      <c r="B85" t="s">
        <v>74</v>
      </c>
      <c r="J85">
        <v>72.099999999999994</v>
      </c>
    </row>
    <row r="86" spans="1:10">
      <c r="A86">
        <v>64</v>
      </c>
      <c r="B86" t="s">
        <v>78</v>
      </c>
      <c r="J86">
        <v>231.2</v>
      </c>
    </row>
    <row r="87" spans="1:10">
      <c r="A87">
        <v>65</v>
      </c>
      <c r="B87" t="s">
        <v>162</v>
      </c>
    </row>
    <row r="88" spans="1:10">
      <c r="A88">
        <v>66</v>
      </c>
      <c r="B88" t="s">
        <v>47</v>
      </c>
      <c r="J88">
        <v>33.200000000000003</v>
      </c>
    </row>
    <row r="89" spans="1:10">
      <c r="A89">
        <v>67</v>
      </c>
      <c r="B89" t="s">
        <v>48</v>
      </c>
      <c r="J89">
        <v>93.1</v>
      </c>
    </row>
    <row r="90" spans="1:10">
      <c r="A90">
        <v>68</v>
      </c>
      <c r="B90" t="s">
        <v>133</v>
      </c>
      <c r="J90">
        <v>420</v>
      </c>
    </row>
    <row r="91" spans="1:10">
      <c r="A91">
        <v>69</v>
      </c>
      <c r="B91" t="s">
        <v>157</v>
      </c>
    </row>
    <row r="92" spans="1:10">
      <c r="A92">
        <v>70</v>
      </c>
      <c r="B92" t="s">
        <v>96</v>
      </c>
      <c r="J92">
        <v>72</v>
      </c>
    </row>
    <row r="93" spans="1:10">
      <c r="A93">
        <v>71</v>
      </c>
      <c r="B93" t="s">
        <v>123</v>
      </c>
      <c r="J93">
        <v>74</v>
      </c>
    </row>
    <row r="94" spans="1:10">
      <c r="A94">
        <v>72</v>
      </c>
      <c r="B94" t="s">
        <v>49</v>
      </c>
      <c r="J94">
        <v>403</v>
      </c>
    </row>
    <row r="95" spans="1:10">
      <c r="A95">
        <v>73</v>
      </c>
      <c r="B95" t="s">
        <v>163</v>
      </c>
    </row>
    <row r="96" spans="1:10">
      <c r="A96">
        <v>74</v>
      </c>
      <c r="B96" t="s">
        <v>50</v>
      </c>
      <c r="J96">
        <v>51</v>
      </c>
    </row>
    <row r="97" spans="1:10">
      <c r="A97">
        <v>75</v>
      </c>
      <c r="B97" t="s">
        <v>97</v>
      </c>
      <c r="J97">
        <v>271.7</v>
      </c>
    </row>
    <row r="98" spans="1:10">
      <c r="A98">
        <v>76</v>
      </c>
      <c r="B98" t="s">
        <v>134</v>
      </c>
      <c r="J98">
        <v>223.5</v>
      </c>
    </row>
    <row r="99" spans="1:10">
      <c r="A99">
        <v>77</v>
      </c>
      <c r="B99" t="s">
        <v>51</v>
      </c>
      <c r="J99">
        <v>50.2</v>
      </c>
    </row>
    <row r="100" spans="1:10">
      <c r="A100">
        <v>78</v>
      </c>
      <c r="B100" t="s">
        <v>52</v>
      </c>
      <c r="J100">
        <v>238.6</v>
      </c>
    </row>
    <row r="101" spans="1:10">
      <c r="A101">
        <v>79</v>
      </c>
      <c r="B101" t="s">
        <v>158</v>
      </c>
    </row>
    <row r="102" spans="1:10">
      <c r="A102">
        <v>80</v>
      </c>
      <c r="B102" t="s">
        <v>135</v>
      </c>
      <c r="J102">
        <v>110.2</v>
      </c>
    </row>
    <row r="103" spans="1:10">
      <c r="A103">
        <v>81</v>
      </c>
      <c r="B103" t="s">
        <v>124</v>
      </c>
      <c r="J103">
        <v>87.1</v>
      </c>
    </row>
    <row r="104" spans="1:10">
      <c r="A104">
        <v>82</v>
      </c>
      <c r="B104" t="s">
        <v>115</v>
      </c>
      <c r="J104">
        <v>161.19999999999999</v>
      </c>
    </row>
    <row r="105" spans="1:10">
      <c r="A105">
        <v>83</v>
      </c>
      <c r="B105" t="s">
        <v>79</v>
      </c>
      <c r="J105">
        <v>179.1</v>
      </c>
    </row>
    <row r="106" spans="1:10">
      <c r="A106">
        <v>84</v>
      </c>
      <c r="B106" t="s">
        <v>150</v>
      </c>
    </row>
    <row r="107" spans="1:10">
      <c r="A107">
        <v>85</v>
      </c>
      <c r="B107" t="s">
        <v>116</v>
      </c>
      <c r="J107">
        <v>24</v>
      </c>
    </row>
    <row r="108" spans="1:10">
      <c r="A108">
        <v>86</v>
      </c>
      <c r="B108" t="s">
        <v>53</v>
      </c>
      <c r="J108">
        <v>307.5</v>
      </c>
    </row>
    <row r="109" spans="1:10">
      <c r="A109">
        <v>87</v>
      </c>
      <c r="B109" t="s">
        <v>175</v>
      </c>
    </row>
    <row r="110" spans="1:10">
      <c r="A110">
        <v>88</v>
      </c>
      <c r="B110" t="s">
        <v>125</v>
      </c>
      <c r="J110">
        <v>367.3</v>
      </c>
    </row>
    <row r="111" spans="1:10">
      <c r="A111">
        <v>89</v>
      </c>
      <c r="B111" t="s">
        <v>54</v>
      </c>
      <c r="J111">
        <v>206.2</v>
      </c>
    </row>
    <row r="112" spans="1:10">
      <c r="A112">
        <v>90</v>
      </c>
      <c r="B112" t="s">
        <v>136</v>
      </c>
      <c r="J112">
        <v>268.5</v>
      </c>
    </row>
    <row r="113" spans="1:10">
      <c r="A113">
        <v>91</v>
      </c>
      <c r="B113" t="s">
        <v>111</v>
      </c>
      <c r="J113">
        <v>106.2</v>
      </c>
    </row>
    <row r="114" spans="1:10">
      <c r="A114">
        <v>92</v>
      </c>
      <c r="B114" t="s">
        <v>164</v>
      </c>
    </row>
    <row r="115" spans="1:10">
      <c r="A115">
        <v>93</v>
      </c>
      <c r="B115" t="s">
        <v>98</v>
      </c>
      <c r="J115">
        <v>280.60000000000002</v>
      </c>
    </row>
    <row r="116" spans="1:10">
      <c r="A116">
        <v>94</v>
      </c>
      <c r="B116" t="s">
        <v>108</v>
      </c>
      <c r="J116">
        <v>118.4</v>
      </c>
    </row>
    <row r="117" spans="1:10">
      <c r="A117">
        <v>95</v>
      </c>
      <c r="B117" t="s">
        <v>55</v>
      </c>
      <c r="J117">
        <v>256.5</v>
      </c>
    </row>
    <row r="118" spans="1:10">
      <c r="A118">
        <v>96</v>
      </c>
      <c r="B118" t="s">
        <v>172</v>
      </c>
    </row>
    <row r="119" spans="1:10">
      <c r="A119">
        <v>97</v>
      </c>
      <c r="B119" t="s">
        <v>56</v>
      </c>
      <c r="J119">
        <v>74</v>
      </c>
    </row>
    <row r="120" spans="1:10">
      <c r="A120">
        <v>98</v>
      </c>
      <c r="B120" t="s">
        <v>80</v>
      </c>
      <c r="J120">
        <v>441</v>
      </c>
    </row>
    <row r="121" spans="1:10">
      <c r="A121">
        <v>99</v>
      </c>
      <c r="B121" t="s">
        <v>57</v>
      </c>
      <c r="J121">
        <v>945.8</v>
      </c>
    </row>
    <row r="122" spans="1:10">
      <c r="A122">
        <v>100</v>
      </c>
      <c r="B122" t="s">
        <v>173</v>
      </c>
    </row>
    <row r="123" spans="1:10">
      <c r="A123">
        <v>101</v>
      </c>
      <c r="B123" t="s">
        <v>58</v>
      </c>
      <c r="J123">
        <v>265.39999999999998</v>
      </c>
    </row>
    <row r="124" spans="1:10">
      <c r="A124">
        <v>102</v>
      </c>
      <c r="B124" t="s">
        <v>171</v>
      </c>
    </row>
    <row r="125" spans="1:10">
      <c r="A125">
        <v>103</v>
      </c>
      <c r="B125" t="s">
        <v>137</v>
      </c>
      <c r="J125">
        <v>338.5</v>
      </c>
    </row>
    <row r="126" spans="1:10">
      <c r="A126">
        <v>104</v>
      </c>
      <c r="B126" t="s">
        <v>99</v>
      </c>
      <c r="J126">
        <v>215.9</v>
      </c>
    </row>
    <row r="127" spans="1:10">
      <c r="A127">
        <v>105</v>
      </c>
      <c r="B127" t="s">
        <v>59</v>
      </c>
      <c r="J127">
        <v>29</v>
      </c>
    </row>
    <row r="128" spans="1:10">
      <c r="A128">
        <v>106</v>
      </c>
      <c r="B128" t="s">
        <v>60</v>
      </c>
      <c r="J128">
        <v>73.099999999999994</v>
      </c>
    </row>
    <row r="129" spans="1:10">
      <c r="A129">
        <v>107</v>
      </c>
      <c r="B129" t="s">
        <v>61</v>
      </c>
      <c r="J129">
        <v>208.4</v>
      </c>
    </row>
    <row r="130" spans="1:10">
      <c r="A130">
        <v>108</v>
      </c>
      <c r="B130" t="s">
        <v>62</v>
      </c>
      <c r="J130">
        <v>149.1</v>
      </c>
    </row>
    <row r="131" spans="1:10">
      <c r="A131">
        <v>109</v>
      </c>
      <c r="B131" t="s">
        <v>63</v>
      </c>
      <c r="J131">
        <v>326.3</v>
      </c>
    </row>
    <row r="132" spans="1:10">
      <c r="A132">
        <v>110</v>
      </c>
      <c r="B132" t="s">
        <v>159</v>
      </c>
    </row>
    <row r="133" spans="1:10">
      <c r="A133">
        <v>11</v>
      </c>
      <c r="B133" t="s">
        <v>87</v>
      </c>
      <c r="J133">
        <v>37</v>
      </c>
    </row>
    <row r="134" spans="1:10">
      <c r="A134">
        <v>112</v>
      </c>
      <c r="B134" t="s">
        <v>100</v>
      </c>
      <c r="J134">
        <v>57</v>
      </c>
    </row>
    <row r="135" spans="1:10">
      <c r="A135">
        <v>113</v>
      </c>
      <c r="B135" t="s">
        <v>75</v>
      </c>
      <c r="J135">
        <v>55</v>
      </c>
    </row>
    <row r="136" spans="1:10">
      <c r="A136">
        <v>114</v>
      </c>
      <c r="B136" t="s">
        <v>126</v>
      </c>
      <c r="J136">
        <v>368.3</v>
      </c>
    </row>
    <row r="137" spans="1:10">
      <c r="A137">
        <v>115</v>
      </c>
      <c r="B137" t="s">
        <v>151</v>
      </c>
    </row>
    <row r="138" spans="1:10">
      <c r="A138">
        <v>116</v>
      </c>
      <c r="B138" t="s">
        <v>106</v>
      </c>
      <c r="J138">
        <v>311.8</v>
      </c>
    </row>
    <row r="139" spans="1:10">
      <c r="A139">
        <v>117</v>
      </c>
      <c r="B139" t="s">
        <v>138</v>
      </c>
      <c r="J139">
        <v>29</v>
      </c>
    </row>
    <row r="140" spans="1:10">
      <c r="A140">
        <v>118</v>
      </c>
      <c r="B140" t="s">
        <v>64</v>
      </c>
      <c r="J140">
        <v>124.7</v>
      </c>
    </row>
    <row r="141" spans="1:10">
      <c r="A141">
        <v>119</v>
      </c>
      <c r="B141" t="s">
        <v>139</v>
      </c>
      <c r="J141">
        <v>22.8</v>
      </c>
    </row>
    <row r="142" spans="1:10">
      <c r="A142">
        <v>120</v>
      </c>
      <c r="B142" t="s">
        <v>127</v>
      </c>
      <c r="J142">
        <v>54.1</v>
      </c>
    </row>
    <row r="143" spans="1:10">
      <c r="A143">
        <v>121</v>
      </c>
      <c r="B143" t="s">
        <v>65</v>
      </c>
      <c r="J143">
        <v>236.3</v>
      </c>
    </row>
    <row r="144" spans="1:10">
      <c r="A144">
        <v>122</v>
      </c>
      <c r="B144" t="s">
        <v>141</v>
      </c>
      <c r="J144">
        <v>29</v>
      </c>
    </row>
    <row r="145" spans="1:10">
      <c r="A145">
        <v>123</v>
      </c>
      <c r="B145" t="s">
        <v>165</v>
      </c>
    </row>
    <row r="146" spans="1:10">
      <c r="A146">
        <v>124</v>
      </c>
      <c r="B146" t="s">
        <v>146</v>
      </c>
    </row>
    <row r="147" spans="1:10">
      <c r="A147">
        <v>125</v>
      </c>
      <c r="B147" t="s">
        <v>117</v>
      </c>
      <c r="J147">
        <v>67</v>
      </c>
    </row>
    <row r="148" spans="1:10">
      <c r="A148">
        <v>126</v>
      </c>
      <c r="B148" t="s">
        <v>107</v>
      </c>
      <c r="J148">
        <v>175.2</v>
      </c>
    </row>
    <row r="149" spans="1:10">
      <c r="A149">
        <v>127</v>
      </c>
      <c r="B149" t="s">
        <v>81</v>
      </c>
      <c r="J149">
        <v>54</v>
      </c>
    </row>
    <row r="150" spans="1:10">
      <c r="A150">
        <v>128</v>
      </c>
      <c r="B150" t="s">
        <v>152</v>
      </c>
    </row>
    <row r="151" spans="1:10">
      <c r="A151">
        <v>129</v>
      </c>
      <c r="B151" t="s">
        <v>66</v>
      </c>
      <c r="J151">
        <v>234.9</v>
      </c>
    </row>
    <row r="152" spans="1:10">
      <c r="A152">
        <v>130</v>
      </c>
      <c r="B152" t="s">
        <v>67</v>
      </c>
      <c r="J152">
        <v>89.8</v>
      </c>
    </row>
    <row r="153" spans="1:10">
      <c r="A153">
        <v>131</v>
      </c>
      <c r="B153" t="s">
        <v>147</v>
      </c>
    </row>
    <row r="154" spans="1:10">
      <c r="A154">
        <v>132</v>
      </c>
      <c r="B154" t="s">
        <v>143</v>
      </c>
      <c r="J154">
        <v>118.3</v>
      </c>
    </row>
    <row r="155" spans="1:10">
      <c r="A155">
        <v>133</v>
      </c>
      <c r="B155" t="s">
        <v>153</v>
      </c>
    </row>
    <row r="156" spans="1:10">
      <c r="A156">
        <v>134</v>
      </c>
      <c r="B156" t="s">
        <v>68</v>
      </c>
      <c r="J156">
        <v>219.3</v>
      </c>
    </row>
    <row r="157" spans="1:10">
      <c r="A157">
        <v>135</v>
      </c>
      <c r="B157" t="s">
        <v>166</v>
      </c>
    </row>
    <row r="158" spans="1:10">
      <c r="A158">
        <v>136</v>
      </c>
      <c r="B158" t="s">
        <v>76</v>
      </c>
      <c r="J158">
        <v>109.1</v>
      </c>
    </row>
    <row r="159" spans="1:10">
      <c r="A159">
        <v>137</v>
      </c>
      <c r="B159" t="s">
        <v>128</v>
      </c>
      <c r="J159">
        <v>191.2</v>
      </c>
    </row>
    <row r="160" spans="1:10">
      <c r="A160">
        <v>138</v>
      </c>
      <c r="B160" t="s">
        <v>132</v>
      </c>
      <c r="J160">
        <v>297.89999999999998</v>
      </c>
    </row>
    <row r="161" spans="1:10">
      <c r="A161">
        <v>139</v>
      </c>
      <c r="B161" t="s">
        <v>82</v>
      </c>
      <c r="J161">
        <v>604.5</v>
      </c>
    </row>
    <row r="162" spans="1:10">
      <c r="A162">
        <v>140</v>
      </c>
      <c r="B162" t="s">
        <v>69</v>
      </c>
      <c r="J162">
        <v>217.3</v>
      </c>
    </row>
    <row r="163" spans="1:10">
      <c r="A163">
        <v>141</v>
      </c>
      <c r="B163" t="s">
        <v>177</v>
      </c>
    </row>
    <row r="164" spans="1:10">
      <c r="A164">
        <v>142</v>
      </c>
      <c r="B164" t="s">
        <v>174</v>
      </c>
    </row>
    <row r="165" spans="1:10">
      <c r="A165">
        <v>143</v>
      </c>
      <c r="B165" t="s">
        <v>70</v>
      </c>
      <c r="J165">
        <v>433.8</v>
      </c>
    </row>
    <row r="166" spans="1:10">
      <c r="A166">
        <v>144</v>
      </c>
      <c r="B166" t="s">
        <v>83</v>
      </c>
      <c r="J166">
        <v>1061.3</v>
      </c>
    </row>
    <row r="167" spans="1:10">
      <c r="A167">
        <v>145</v>
      </c>
      <c r="B167" t="s">
        <v>84</v>
      </c>
      <c r="J167">
        <v>209.2</v>
      </c>
    </row>
    <row r="168" spans="1:10">
      <c r="A168">
        <v>146</v>
      </c>
      <c r="B168" t="s">
        <v>118</v>
      </c>
      <c r="J168">
        <v>255.4</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A1:R887"/>
  <sheetViews>
    <sheetView zoomScale="92" workbookViewId="0">
      <pane ySplit="22" topLeftCell="A23" activePane="bottomLeft" state="frozen"/>
      <selection pane="bottomLeft" activeCell="N15" sqref="N15"/>
    </sheetView>
  </sheetViews>
  <sheetFormatPr baseColWidth="10" defaultColWidth="11.5" defaultRowHeight="14" outlineLevelRow="1" x14ac:dyDescent="0"/>
  <cols>
    <col min="2" max="2" width="18.83203125" customWidth="1"/>
    <col min="3" max="8" width="10" customWidth="1"/>
    <col min="9" max="9" width="10.5" bestFit="1" customWidth="1"/>
    <col min="10" max="18" width="10.33203125" customWidth="1"/>
    <col min="19" max="19" width="8.5" bestFit="1" customWidth="1"/>
    <col min="20" max="20" width="7.1640625" bestFit="1" customWidth="1"/>
    <col min="21" max="21" width="8" bestFit="1" customWidth="1"/>
    <col min="22" max="22" width="9" bestFit="1" customWidth="1"/>
    <col min="23" max="23" width="15.5" bestFit="1" customWidth="1"/>
    <col min="24" max="24" width="7.83203125" bestFit="1" customWidth="1"/>
    <col min="25" max="25" width="11.33203125" bestFit="1" customWidth="1"/>
    <col min="26" max="26" width="7.6640625" bestFit="1" customWidth="1"/>
    <col min="27" max="27" width="13" bestFit="1" customWidth="1"/>
    <col min="28" max="28" width="9.6640625" bestFit="1" customWidth="1"/>
    <col min="29" max="29" width="6.33203125" bestFit="1" customWidth="1"/>
    <col min="30" max="30" width="9.5" bestFit="1" customWidth="1"/>
    <col min="31" max="31" width="11.83203125" bestFit="1" customWidth="1"/>
    <col min="32" max="33" width="9.1640625" bestFit="1" customWidth="1"/>
    <col min="34" max="34" width="8.33203125" bestFit="1" customWidth="1"/>
    <col min="35" max="35" width="7.83203125" bestFit="1" customWidth="1"/>
    <col min="36" max="36" width="6" bestFit="1" customWidth="1"/>
    <col min="37" max="37" width="7.33203125" bestFit="1" customWidth="1"/>
    <col min="38" max="38" width="7.6640625" bestFit="1" customWidth="1"/>
    <col min="39" max="39" width="8.33203125" bestFit="1" customWidth="1"/>
    <col min="40" max="40" width="8.83203125" bestFit="1" customWidth="1"/>
    <col min="41" max="41" width="5.5" bestFit="1" customWidth="1"/>
    <col min="42" max="42" width="9.83203125" bestFit="1" customWidth="1"/>
    <col min="43" max="43" width="7.5" bestFit="1" customWidth="1"/>
    <col min="44" max="44" width="10" bestFit="1" customWidth="1"/>
    <col min="45" max="45" width="14" bestFit="1" customWidth="1"/>
    <col min="46" max="46" width="11.5" bestFit="1" customWidth="1"/>
    <col min="47" max="47" width="7.33203125" bestFit="1" customWidth="1"/>
    <col min="48" max="48" width="9.6640625" bestFit="1" customWidth="1"/>
    <col min="49" max="49" width="9.5" bestFit="1" customWidth="1"/>
    <col min="50" max="50" width="7.83203125" bestFit="1" customWidth="1"/>
    <col min="51" max="51" width="11.6640625" bestFit="1" customWidth="1"/>
    <col min="52" max="52" width="10.33203125" bestFit="1" customWidth="1"/>
    <col min="53" max="53" width="12.5" bestFit="1" customWidth="1"/>
    <col min="54" max="54" width="7.33203125" bestFit="1" customWidth="1"/>
    <col min="55" max="55" width="9.1640625" bestFit="1" customWidth="1"/>
    <col min="56" max="56" width="9.83203125" bestFit="1" customWidth="1"/>
    <col min="57" max="57" width="8.1640625" bestFit="1" customWidth="1"/>
    <col min="58" max="59" width="7.6640625" bestFit="1" customWidth="1"/>
    <col min="60" max="60" width="10.1640625" bestFit="1" customWidth="1"/>
    <col min="61" max="61" width="7.5" bestFit="1" customWidth="1"/>
    <col min="62" max="62" width="8.33203125" bestFit="1" customWidth="1"/>
    <col min="63" max="63" width="8.5" bestFit="1" customWidth="1"/>
    <col min="64" max="64" width="5.33203125" bestFit="1" customWidth="1"/>
    <col min="65" max="65" width="7.6640625" bestFit="1" customWidth="1"/>
    <col min="66" max="66" width="5.6640625" bestFit="1" customWidth="1"/>
    <col min="67" max="67" width="7.33203125" bestFit="1" customWidth="1"/>
    <col min="68" max="68" width="13" bestFit="1" customWidth="1"/>
    <col min="69" max="69" width="9.6640625" bestFit="1" customWidth="1"/>
    <col min="70" max="70" width="8.33203125" bestFit="1" customWidth="1"/>
    <col min="71" max="71" width="4.6640625" bestFit="1" customWidth="1"/>
    <col min="72" max="72" width="6.83203125" bestFit="1" customWidth="1"/>
    <col min="73" max="73" width="8.5" bestFit="1" customWidth="1"/>
    <col min="74" max="74" width="8.83203125" bestFit="1" customWidth="1"/>
    <col min="75" max="75" width="11.5" bestFit="1" customWidth="1"/>
    <col min="76" max="76" width="10.6640625" bestFit="1" customWidth="1"/>
    <col min="77" max="77" width="10" bestFit="1" customWidth="1"/>
    <col min="78" max="78" width="8.5" bestFit="1" customWidth="1"/>
    <col min="79" max="79" width="8.6640625" bestFit="1" customWidth="1"/>
    <col min="80" max="80" width="8.83203125" bestFit="1" customWidth="1"/>
    <col min="81" max="81" width="7" bestFit="1" customWidth="1"/>
    <col min="82" max="82" width="9.83203125" bestFit="1" customWidth="1"/>
    <col min="83" max="83" width="9.33203125" bestFit="1" customWidth="1"/>
    <col min="84" max="84" width="9" bestFit="1" customWidth="1"/>
    <col min="85" max="85" width="6.6640625" bestFit="1" customWidth="1"/>
    <col min="86" max="86" width="6.33203125" bestFit="1" customWidth="1"/>
    <col min="87" max="87" width="9.83203125" bestFit="1" customWidth="1"/>
    <col min="88" max="88" width="9.5" bestFit="1" customWidth="1"/>
    <col min="89" max="89" width="13.5" bestFit="1" customWidth="1"/>
    <col min="90" max="90" width="10" bestFit="1" customWidth="1"/>
    <col min="91" max="91" width="14.5" bestFit="1" customWidth="1"/>
    <col min="92" max="92" width="12.5" bestFit="1" customWidth="1"/>
    <col min="93" max="93" width="13.33203125" bestFit="1" customWidth="1"/>
    <col min="94" max="94" width="7.1640625" bestFit="1" customWidth="1"/>
    <col min="95" max="95" width="6.1640625" bestFit="1" customWidth="1"/>
    <col min="96" max="96" width="7.5" bestFit="1" customWidth="1"/>
    <col min="97" max="97" width="9.6640625" bestFit="1" customWidth="1"/>
    <col min="98" max="98" width="11.83203125" bestFit="1" customWidth="1"/>
    <col min="99" max="99" width="8" bestFit="1" customWidth="1"/>
    <col min="100" max="100" width="6.6640625" bestFit="1" customWidth="1"/>
    <col min="101" max="101" width="6.5" bestFit="1" customWidth="1"/>
    <col min="102" max="102" width="6.6640625" bestFit="1" customWidth="1"/>
    <col min="103" max="103" width="7.83203125" bestFit="1" customWidth="1"/>
    <col min="104" max="104" width="6.33203125" bestFit="1" customWidth="1"/>
    <col min="105" max="105" width="11" bestFit="1" customWidth="1"/>
    <col min="106" max="106" width="7.33203125" bestFit="1" customWidth="1"/>
    <col min="107" max="107" width="8.83203125" bestFit="1" customWidth="1"/>
    <col min="108" max="108" width="7.33203125" bestFit="1" customWidth="1"/>
    <col min="109" max="109" width="12.5" bestFit="1" customWidth="1"/>
    <col min="110" max="111" width="8.33203125" bestFit="1" customWidth="1"/>
    <col min="112" max="112" width="7.33203125" bestFit="1" customWidth="1"/>
    <col min="113" max="113" width="7.6640625" bestFit="1" customWidth="1"/>
    <col min="114" max="114" width="4.66406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2" ht="7.25" customHeight="1"/>
    <row r="2" spans="2:12">
      <c r="B2" s="33" t="s">
        <v>16</v>
      </c>
      <c r="C2" s="132" t="s">
        <v>1964</v>
      </c>
      <c r="D2" s="132"/>
      <c r="E2" s="132"/>
      <c r="F2" s="132"/>
      <c r="G2" s="132"/>
      <c r="H2" s="132"/>
      <c r="I2" s="132"/>
      <c r="J2" s="132"/>
      <c r="K2" s="132"/>
      <c r="L2" s="132"/>
    </row>
    <row r="3" spans="2:12">
      <c r="B3" s="33" t="s">
        <v>17</v>
      </c>
      <c r="C3" s="133" t="s">
        <v>1070</v>
      </c>
      <c r="D3" s="133"/>
      <c r="E3" s="133"/>
      <c r="F3" s="133"/>
      <c r="G3" s="133"/>
      <c r="H3" s="133"/>
      <c r="I3" s="133"/>
      <c r="J3" s="133"/>
      <c r="K3" s="133"/>
      <c r="L3" s="133"/>
    </row>
    <row r="4" spans="2:12">
      <c r="B4" s="33" t="s">
        <v>3</v>
      </c>
      <c r="C4" s="134" t="s">
        <v>1799</v>
      </c>
      <c r="D4" s="134"/>
      <c r="E4" s="134"/>
      <c r="F4" s="134"/>
      <c r="G4" s="134"/>
      <c r="H4" s="134"/>
      <c r="I4" s="134"/>
      <c r="J4" s="134"/>
      <c r="K4" s="134"/>
      <c r="L4" s="134"/>
    </row>
    <row r="5" spans="2:12" ht="32.5" customHeight="1">
      <c r="B5" s="33" t="s">
        <v>1063</v>
      </c>
      <c r="C5" s="134" t="s">
        <v>1799</v>
      </c>
      <c r="D5" s="134"/>
      <c r="E5" s="134"/>
      <c r="F5" s="134"/>
      <c r="G5" s="134"/>
      <c r="H5" s="134"/>
      <c r="I5" s="134"/>
      <c r="J5" s="134"/>
      <c r="K5" s="134"/>
      <c r="L5" s="134"/>
    </row>
    <row r="6" spans="2:12" ht="53" customHeight="1">
      <c r="B6" s="33" t="s">
        <v>18</v>
      </c>
      <c r="C6" s="134" t="s">
        <v>1990</v>
      </c>
      <c r="D6" s="134"/>
      <c r="E6" s="134"/>
      <c r="F6" s="134"/>
      <c r="G6" s="134"/>
      <c r="H6" s="134"/>
      <c r="I6" s="134"/>
      <c r="J6" s="134"/>
      <c r="K6" s="134"/>
      <c r="L6" s="134"/>
    </row>
    <row r="7" spans="2:12" ht="29" customHeight="1" outlineLevel="1">
      <c r="B7" s="6" t="s">
        <v>19</v>
      </c>
      <c r="C7" s="131" t="s">
        <v>1992</v>
      </c>
      <c r="D7" s="131"/>
      <c r="E7" s="131"/>
      <c r="F7" s="131"/>
      <c r="G7" s="131"/>
      <c r="H7" s="131"/>
      <c r="I7" s="131"/>
      <c r="J7" s="131"/>
      <c r="K7" s="131"/>
      <c r="L7" s="131"/>
    </row>
    <row r="8" spans="2:12" outlineLevel="1">
      <c r="B8" s="6" t="s">
        <v>20</v>
      </c>
      <c r="C8" s="131" t="s">
        <v>28</v>
      </c>
      <c r="D8" s="131"/>
      <c r="E8" s="131"/>
      <c r="F8" s="131"/>
      <c r="G8" s="131"/>
      <c r="H8" s="131"/>
      <c r="I8" s="131"/>
      <c r="J8" s="131"/>
      <c r="K8" s="131"/>
      <c r="L8" s="131"/>
    </row>
    <row r="9" spans="2:12" outlineLevel="1">
      <c r="B9" s="6" t="s">
        <v>29</v>
      </c>
      <c r="C9" s="137" t="s">
        <v>1989</v>
      </c>
      <c r="D9" s="137"/>
      <c r="E9" s="137"/>
      <c r="F9" s="137"/>
      <c r="G9" s="137"/>
      <c r="H9" s="137"/>
      <c r="I9" s="137"/>
      <c r="J9" s="137"/>
      <c r="K9" s="137"/>
      <c r="L9" s="137"/>
    </row>
    <row r="10" spans="2:12" outlineLevel="1">
      <c r="B10" s="6" t="s">
        <v>21</v>
      </c>
      <c r="C10" s="137" t="s">
        <v>31</v>
      </c>
      <c r="D10" s="137"/>
      <c r="E10" s="137"/>
      <c r="F10" s="137"/>
      <c r="G10" s="137"/>
      <c r="H10" s="137"/>
      <c r="I10" s="137"/>
      <c r="J10" s="137"/>
      <c r="K10" s="137"/>
      <c r="L10" s="137"/>
    </row>
    <row r="11" spans="2:12" ht="28" outlineLevel="1">
      <c r="B11" s="6" t="s">
        <v>22</v>
      </c>
      <c r="C11" s="135" t="s">
        <v>31</v>
      </c>
      <c r="D11" s="135"/>
      <c r="E11" s="135"/>
      <c r="F11" s="135"/>
      <c r="G11" s="135"/>
      <c r="H11" s="135"/>
      <c r="I11" s="135"/>
      <c r="J11" s="135"/>
      <c r="K11" s="135"/>
      <c r="L11" s="135"/>
    </row>
    <row r="12" spans="2:12" outlineLevel="1">
      <c r="B12" s="6" t="s">
        <v>23</v>
      </c>
      <c r="C12" s="138" t="s">
        <v>1988</v>
      </c>
      <c r="D12" s="138"/>
      <c r="E12" s="138"/>
      <c r="F12" s="138"/>
      <c r="G12" s="138"/>
      <c r="H12" s="138"/>
      <c r="I12" s="138"/>
      <c r="J12" s="138"/>
      <c r="K12" s="138"/>
      <c r="L12" s="138"/>
    </row>
    <row r="13" spans="2:12" outlineLevel="1">
      <c r="B13" s="6" t="s">
        <v>30</v>
      </c>
      <c r="C13" s="137"/>
      <c r="D13" s="137"/>
      <c r="E13" s="137"/>
      <c r="F13" s="137"/>
      <c r="G13" s="137"/>
      <c r="H13" s="137"/>
      <c r="I13" s="137"/>
      <c r="J13" s="137"/>
      <c r="K13" s="137"/>
      <c r="L13" s="137"/>
    </row>
    <row r="14" spans="2:12" ht="82" customHeight="1" outlineLevel="1">
      <c r="B14" s="6" t="s">
        <v>24</v>
      </c>
      <c r="C14" s="135" t="s">
        <v>1991</v>
      </c>
      <c r="D14" s="135"/>
      <c r="E14" s="135"/>
      <c r="F14" s="135"/>
      <c r="G14" s="135"/>
      <c r="H14" s="135"/>
      <c r="I14" s="135"/>
      <c r="J14" s="135"/>
      <c r="K14" s="135"/>
      <c r="L14" s="135"/>
    </row>
    <row r="15" spans="2:12" outlineLevel="1">
      <c r="B15" s="7" t="s">
        <v>14</v>
      </c>
      <c r="C15" s="139">
        <v>44446</v>
      </c>
      <c r="D15" s="139"/>
      <c r="E15" s="139"/>
      <c r="F15" s="139"/>
      <c r="G15" s="139"/>
      <c r="H15" s="139"/>
      <c r="I15" s="139"/>
      <c r="J15" s="139"/>
      <c r="K15" s="139"/>
      <c r="L15" s="139"/>
    </row>
    <row r="16" spans="2:12" outlineLevel="1">
      <c r="B16" s="7" t="s">
        <v>25</v>
      </c>
      <c r="C16" s="140" t="s">
        <v>183</v>
      </c>
      <c r="D16" s="140"/>
      <c r="E16" s="140"/>
      <c r="F16" s="140"/>
      <c r="G16" s="140"/>
      <c r="H16" s="140"/>
      <c r="I16" s="140"/>
      <c r="J16" s="140"/>
      <c r="K16" s="140"/>
      <c r="L16" s="140"/>
    </row>
    <row r="17" spans="1:18" outlineLevel="1">
      <c r="B17" s="7" t="s">
        <v>1804</v>
      </c>
      <c r="C17" s="141" t="s">
        <v>1987</v>
      </c>
      <c r="D17" s="141"/>
      <c r="E17" s="141"/>
      <c r="F17" s="141"/>
      <c r="G17" s="141"/>
      <c r="H17" s="141"/>
      <c r="I17" s="141"/>
      <c r="J17" s="141"/>
      <c r="K17" s="141"/>
      <c r="L17" s="141"/>
    </row>
    <row r="18" spans="1:18" outlineLevel="1">
      <c r="B18" s="7" t="s">
        <v>15</v>
      </c>
      <c r="C18" s="142"/>
      <c r="D18" s="142"/>
      <c r="E18" s="142"/>
      <c r="F18" s="142"/>
      <c r="G18" s="142"/>
      <c r="H18" s="142"/>
      <c r="I18" s="142"/>
      <c r="J18" s="142"/>
      <c r="K18" s="142"/>
      <c r="L18" s="142"/>
    </row>
    <row r="19" spans="1:18" outlineLevel="1">
      <c r="B19" s="6" t="s">
        <v>180</v>
      </c>
      <c r="C19" s="135"/>
      <c r="D19" s="135"/>
      <c r="E19" s="135"/>
      <c r="F19" s="135"/>
      <c r="G19" s="135"/>
      <c r="H19" s="135"/>
      <c r="I19" s="135"/>
      <c r="J19" s="135"/>
      <c r="K19" s="135"/>
      <c r="L19" s="135"/>
    </row>
    <row r="20" spans="1:18" s="9" customFormat="1" ht="21" customHeight="1" thickBot="1">
      <c r="G20"/>
      <c r="H20"/>
    </row>
    <row r="21" spans="1:18">
      <c r="A21" s="28"/>
      <c r="B21" s="29"/>
      <c r="C21" s="29"/>
      <c r="D21" s="29"/>
      <c r="G21" s="21"/>
    </row>
    <row r="22" spans="1:18" s="38" customFormat="1">
      <c r="A22" s="60"/>
      <c r="B22" s="60" t="s">
        <v>1966</v>
      </c>
      <c r="C22" s="60">
        <v>2015</v>
      </c>
      <c r="D22" s="60">
        <v>2016</v>
      </c>
      <c r="E22" s="22">
        <v>2017</v>
      </c>
      <c r="F22" s="61">
        <v>2018</v>
      </c>
      <c r="G22" s="61">
        <v>2019</v>
      </c>
      <c r="H22" s="61">
        <v>2020</v>
      </c>
      <c r="I22" s="61">
        <v>2021</v>
      </c>
      <c r="J22" s="61">
        <v>2022</v>
      </c>
      <c r="K22" s="61">
        <v>2023</v>
      </c>
      <c r="L22" s="61">
        <v>2024</v>
      </c>
      <c r="M22" s="61">
        <v>2025</v>
      </c>
      <c r="N22" s="61">
        <v>2026</v>
      </c>
      <c r="O22" s="61">
        <v>2027</v>
      </c>
      <c r="P22" s="61">
        <v>2028</v>
      </c>
      <c r="Q22" s="61">
        <v>2029</v>
      </c>
      <c r="R22" s="61">
        <v>2030</v>
      </c>
    </row>
    <row r="23" spans="1:18" s="38" customFormat="1">
      <c r="B23" s="62" t="s">
        <v>228</v>
      </c>
      <c r="C23" s="63">
        <v>113400</v>
      </c>
      <c r="D23" s="63">
        <v>120700</v>
      </c>
      <c r="E23" s="63">
        <v>128200</v>
      </c>
      <c r="F23" s="63">
        <v>136200</v>
      </c>
      <c r="G23" s="63">
        <v>144600</v>
      </c>
      <c r="H23" s="63">
        <v>153500</v>
      </c>
      <c r="I23" s="63">
        <v>162900</v>
      </c>
      <c r="J23" s="63">
        <v>172600</v>
      </c>
      <c r="K23" s="63">
        <v>182800</v>
      </c>
      <c r="L23" s="63">
        <v>193600</v>
      </c>
      <c r="M23" s="63">
        <v>204700</v>
      </c>
      <c r="N23" s="63">
        <v>216300</v>
      </c>
      <c r="O23" s="63">
        <v>228300</v>
      </c>
      <c r="P23" s="63">
        <v>240900</v>
      </c>
      <c r="Q23" s="63">
        <v>253900</v>
      </c>
      <c r="R23" s="63">
        <v>267000</v>
      </c>
    </row>
    <row r="24" spans="1:18" s="38" customFormat="1">
      <c r="A24" s="64"/>
      <c r="B24" s="64" t="s">
        <v>230</v>
      </c>
      <c r="C24" s="63">
        <v>226500</v>
      </c>
      <c r="D24" s="63">
        <v>228600</v>
      </c>
      <c r="E24" s="63">
        <v>230500</v>
      </c>
      <c r="F24" s="63">
        <v>232400</v>
      </c>
      <c r="G24" s="63">
        <v>234300</v>
      </c>
      <c r="H24" s="63">
        <v>235900</v>
      </c>
      <c r="I24" s="63">
        <v>237400</v>
      </c>
      <c r="J24" s="63">
        <v>238800</v>
      </c>
      <c r="K24" s="63">
        <v>240000</v>
      </c>
      <c r="L24" s="63">
        <v>241200</v>
      </c>
      <c r="M24" s="63">
        <v>242000</v>
      </c>
      <c r="N24" s="63">
        <v>242700</v>
      </c>
      <c r="O24" s="63">
        <v>243200</v>
      </c>
      <c r="P24" s="63">
        <v>243400</v>
      </c>
      <c r="Q24" s="63">
        <v>243500</v>
      </c>
      <c r="R24" s="63">
        <v>242900</v>
      </c>
    </row>
    <row r="25" spans="1:18" s="38" customFormat="1">
      <c r="A25" s="64"/>
      <c r="B25" s="64" t="s">
        <v>232</v>
      </c>
      <c r="C25" s="63">
        <v>230800</v>
      </c>
      <c r="D25" s="63">
        <v>234900</v>
      </c>
      <c r="E25" s="63">
        <v>239000</v>
      </c>
      <c r="F25" s="63">
        <v>243200</v>
      </c>
      <c r="G25" s="63">
        <v>247200</v>
      </c>
      <c r="H25" s="63">
        <v>251200</v>
      </c>
      <c r="I25" s="63">
        <v>255000</v>
      </c>
      <c r="J25" s="63">
        <v>258800</v>
      </c>
      <c r="K25" s="63">
        <v>262500</v>
      </c>
      <c r="L25" s="63">
        <v>266000</v>
      </c>
      <c r="M25" s="63">
        <v>269300</v>
      </c>
      <c r="N25" s="63">
        <v>272500</v>
      </c>
      <c r="O25" s="63">
        <v>275400</v>
      </c>
      <c r="P25" s="63">
        <v>278200</v>
      </c>
      <c r="Q25" s="63">
        <v>280600</v>
      </c>
      <c r="R25" s="63">
        <v>282500</v>
      </c>
    </row>
    <row r="26" spans="1:18" s="38" customFormat="1">
      <c r="A26" s="64"/>
      <c r="B26" s="64" t="s">
        <v>234</v>
      </c>
      <c r="C26" s="63">
        <v>232400</v>
      </c>
      <c r="D26" s="63">
        <v>239000</v>
      </c>
      <c r="E26" s="63">
        <v>245700</v>
      </c>
      <c r="F26" s="63">
        <v>252400</v>
      </c>
      <c r="G26" s="63">
        <v>259200</v>
      </c>
      <c r="H26" s="63">
        <v>266100</v>
      </c>
      <c r="I26" s="63">
        <v>272800</v>
      </c>
      <c r="J26" s="63">
        <v>279600</v>
      </c>
      <c r="K26" s="63">
        <v>286400</v>
      </c>
      <c r="L26" s="63">
        <v>293200</v>
      </c>
      <c r="M26" s="63">
        <v>299900</v>
      </c>
      <c r="N26" s="63">
        <v>306500</v>
      </c>
      <c r="O26" s="63">
        <v>312900</v>
      </c>
      <c r="P26" s="63">
        <v>319200</v>
      </c>
      <c r="Q26" s="63">
        <v>325300</v>
      </c>
      <c r="R26" s="63">
        <v>330800</v>
      </c>
    </row>
    <row r="27" spans="1:18" s="38" customFormat="1">
      <c r="A27" s="64"/>
      <c r="B27" s="64" t="s">
        <v>236</v>
      </c>
      <c r="C27" s="63">
        <v>150100</v>
      </c>
      <c r="D27" s="63">
        <v>154000</v>
      </c>
      <c r="E27" s="63">
        <v>158000</v>
      </c>
      <c r="F27" s="63">
        <v>162000</v>
      </c>
      <c r="G27" s="63">
        <v>166000</v>
      </c>
      <c r="H27" s="63">
        <v>170100</v>
      </c>
      <c r="I27" s="63">
        <v>174000</v>
      </c>
      <c r="J27" s="63">
        <v>178000</v>
      </c>
      <c r="K27" s="63">
        <v>182000</v>
      </c>
      <c r="L27" s="63">
        <v>185900</v>
      </c>
      <c r="M27" s="63">
        <v>189700</v>
      </c>
      <c r="N27" s="63">
        <v>193500</v>
      </c>
      <c r="O27" s="63">
        <v>197200</v>
      </c>
      <c r="P27" s="63">
        <v>200700</v>
      </c>
      <c r="Q27" s="63">
        <v>204200</v>
      </c>
      <c r="R27" s="63">
        <v>241600</v>
      </c>
    </row>
    <row r="28" spans="1:18" s="38" customFormat="1">
      <c r="A28" s="64"/>
      <c r="B28" s="64" t="s">
        <v>238</v>
      </c>
      <c r="C28" s="63">
        <v>109400</v>
      </c>
      <c r="D28" s="63">
        <v>114200</v>
      </c>
      <c r="E28" s="63">
        <v>119100</v>
      </c>
      <c r="F28" s="63">
        <v>124300</v>
      </c>
      <c r="G28" s="63">
        <v>129400</v>
      </c>
      <c r="H28" s="63">
        <v>134900</v>
      </c>
      <c r="I28" s="63">
        <v>140400</v>
      </c>
      <c r="J28" s="63">
        <v>146100</v>
      </c>
      <c r="K28" s="63">
        <v>151900</v>
      </c>
      <c r="L28" s="63">
        <v>157800</v>
      </c>
      <c r="M28" s="63">
        <v>163800</v>
      </c>
      <c r="N28" s="63">
        <v>169900</v>
      </c>
      <c r="O28" s="63">
        <v>176100</v>
      </c>
      <c r="P28" s="63">
        <v>182300</v>
      </c>
      <c r="Q28" s="63">
        <v>188600</v>
      </c>
      <c r="R28" s="63">
        <v>194700</v>
      </c>
    </row>
    <row r="29" spans="1:18" s="38" customFormat="1">
      <c r="A29" s="64"/>
      <c r="B29" s="64" t="s">
        <v>240</v>
      </c>
      <c r="C29" s="63">
        <v>188600</v>
      </c>
      <c r="D29" s="63">
        <v>195600</v>
      </c>
      <c r="E29" s="63">
        <v>202600</v>
      </c>
      <c r="F29" s="63">
        <v>210000</v>
      </c>
      <c r="G29" s="63">
        <v>217500</v>
      </c>
      <c r="H29" s="63">
        <v>225000</v>
      </c>
      <c r="I29" s="63">
        <v>232800</v>
      </c>
      <c r="J29" s="63">
        <v>240500</v>
      </c>
      <c r="K29" s="63">
        <v>248500</v>
      </c>
      <c r="L29" s="63">
        <v>256400</v>
      </c>
      <c r="M29" s="63">
        <v>264500</v>
      </c>
      <c r="N29" s="63">
        <v>272600</v>
      </c>
      <c r="O29" s="63">
        <v>280600</v>
      </c>
      <c r="P29" s="63">
        <v>288600</v>
      </c>
      <c r="Q29" s="63">
        <v>296600</v>
      </c>
      <c r="R29" s="63">
        <v>304200</v>
      </c>
    </row>
    <row r="30" spans="1:18" s="38" customFormat="1">
      <c r="B30" s="64" t="s">
        <v>242</v>
      </c>
      <c r="C30" s="63">
        <v>190500</v>
      </c>
      <c r="D30" s="63">
        <v>195700</v>
      </c>
      <c r="E30" s="63">
        <v>200900</v>
      </c>
      <c r="F30" s="63">
        <v>206100</v>
      </c>
      <c r="G30" s="63">
        <v>211400</v>
      </c>
      <c r="H30" s="63">
        <v>216800</v>
      </c>
      <c r="I30" s="63">
        <v>222000</v>
      </c>
      <c r="J30" s="63">
        <v>227300</v>
      </c>
      <c r="K30" s="63">
        <v>232500</v>
      </c>
      <c r="L30" s="63">
        <v>237700</v>
      </c>
      <c r="M30" s="63">
        <v>242800</v>
      </c>
      <c r="N30" s="63">
        <v>247900</v>
      </c>
      <c r="O30" s="63">
        <v>252800</v>
      </c>
      <c r="P30" s="63">
        <v>257600</v>
      </c>
      <c r="Q30" s="63">
        <v>262100</v>
      </c>
      <c r="R30" s="63">
        <v>266200</v>
      </c>
    </row>
    <row r="31" spans="1:18" s="38" customFormat="1">
      <c r="A31" s="64"/>
      <c r="B31" s="38" t="s">
        <v>244</v>
      </c>
      <c r="C31" s="63">
        <v>190500</v>
      </c>
      <c r="D31" s="63">
        <v>197400</v>
      </c>
      <c r="E31" s="63">
        <v>204500</v>
      </c>
      <c r="F31" s="63">
        <v>211700</v>
      </c>
      <c r="G31" s="63">
        <v>219000</v>
      </c>
      <c r="H31" s="63">
        <v>226600</v>
      </c>
      <c r="I31" s="63">
        <v>234100</v>
      </c>
      <c r="J31" s="63">
        <v>241900</v>
      </c>
      <c r="K31" s="63">
        <v>249600</v>
      </c>
      <c r="L31" s="63">
        <v>257500</v>
      </c>
      <c r="M31" s="63">
        <v>265400</v>
      </c>
      <c r="N31" s="63">
        <v>273300</v>
      </c>
      <c r="O31" s="63">
        <v>281200</v>
      </c>
      <c r="P31" s="63">
        <v>289000</v>
      </c>
      <c r="Q31" s="63">
        <v>296800</v>
      </c>
      <c r="R31" s="63">
        <v>304100</v>
      </c>
    </row>
    <row r="32" spans="1:18" s="38" customFormat="1">
      <c r="A32" s="64"/>
      <c r="B32" s="64" t="s">
        <v>246</v>
      </c>
      <c r="C32" s="63">
        <v>799200</v>
      </c>
      <c r="D32" s="63">
        <v>821800</v>
      </c>
      <c r="E32" s="63">
        <v>844800</v>
      </c>
      <c r="F32" s="63">
        <v>868100</v>
      </c>
      <c r="G32" s="63">
        <v>891700</v>
      </c>
      <c r="H32" s="63">
        <v>915200</v>
      </c>
      <c r="I32" s="63">
        <v>938900</v>
      </c>
      <c r="J32" s="63">
        <v>962600</v>
      </c>
      <c r="K32" s="63">
        <v>986200</v>
      </c>
      <c r="L32" s="63">
        <v>1009600</v>
      </c>
      <c r="M32" s="63">
        <v>1032800</v>
      </c>
      <c r="N32" s="63">
        <v>1055600</v>
      </c>
      <c r="O32" s="63">
        <v>1077900</v>
      </c>
      <c r="P32" s="63">
        <v>1099700</v>
      </c>
      <c r="Q32" s="63">
        <v>1121100</v>
      </c>
      <c r="R32" s="63">
        <v>1140000</v>
      </c>
    </row>
    <row r="33" spans="1:18" s="38" customFormat="1">
      <c r="A33" s="64"/>
      <c r="B33" s="64" t="s">
        <v>248</v>
      </c>
      <c r="C33" s="63">
        <v>213400</v>
      </c>
      <c r="D33" s="63">
        <v>220900</v>
      </c>
      <c r="E33" s="63">
        <v>228700</v>
      </c>
      <c r="F33" s="63">
        <v>236700</v>
      </c>
      <c r="G33" s="63">
        <v>244800</v>
      </c>
      <c r="H33" s="63">
        <v>253100</v>
      </c>
      <c r="I33" s="63">
        <v>261400</v>
      </c>
      <c r="J33" s="63">
        <v>270000</v>
      </c>
      <c r="K33" s="63">
        <v>278600</v>
      </c>
      <c r="L33" s="63">
        <v>287100</v>
      </c>
      <c r="M33" s="63">
        <v>295800</v>
      </c>
      <c r="N33" s="63">
        <v>304500</v>
      </c>
      <c r="O33" s="63">
        <v>313100</v>
      </c>
      <c r="P33" s="63">
        <v>321700</v>
      </c>
      <c r="Q33" s="63">
        <v>330300</v>
      </c>
      <c r="R33" s="63">
        <v>338200</v>
      </c>
    </row>
    <row r="34" spans="1:18" s="38" customFormat="1">
      <c r="A34" s="64"/>
      <c r="B34" s="64" t="s">
        <v>250</v>
      </c>
      <c r="C34" s="63">
        <v>217800</v>
      </c>
      <c r="D34" s="63">
        <v>227800</v>
      </c>
      <c r="E34" s="63">
        <v>238100</v>
      </c>
      <c r="F34" s="63">
        <v>248800</v>
      </c>
      <c r="G34" s="63">
        <v>259800</v>
      </c>
      <c r="H34" s="63">
        <v>271100</v>
      </c>
      <c r="I34" s="63">
        <v>282900</v>
      </c>
      <c r="J34" s="63">
        <v>294800</v>
      </c>
      <c r="K34" s="63">
        <v>307200</v>
      </c>
      <c r="L34" s="63">
        <v>319800</v>
      </c>
      <c r="M34" s="63">
        <v>332600</v>
      </c>
      <c r="N34" s="63">
        <v>345700</v>
      </c>
      <c r="O34" s="63">
        <v>358900</v>
      </c>
      <c r="P34" s="63">
        <v>372400</v>
      </c>
      <c r="Q34" s="63">
        <v>386000</v>
      </c>
      <c r="R34" s="63">
        <v>399200</v>
      </c>
    </row>
    <row r="35" spans="1:18" s="38" customFormat="1">
      <c r="B35" s="64" t="s">
        <v>252</v>
      </c>
      <c r="C35" s="63">
        <v>395200</v>
      </c>
      <c r="D35" s="63">
        <v>411200</v>
      </c>
      <c r="E35" s="63">
        <v>427800</v>
      </c>
      <c r="F35" s="63">
        <v>444900</v>
      </c>
      <c r="G35" s="63">
        <v>462400</v>
      </c>
      <c r="H35" s="63">
        <v>480400</v>
      </c>
      <c r="I35" s="63">
        <v>498700</v>
      </c>
      <c r="J35" s="63">
        <v>517400</v>
      </c>
      <c r="K35" s="63">
        <v>536400</v>
      </c>
      <c r="L35" s="63">
        <v>555800</v>
      </c>
      <c r="M35" s="63">
        <v>575300</v>
      </c>
      <c r="N35" s="63">
        <v>595100</v>
      </c>
      <c r="O35" s="63">
        <v>615000</v>
      </c>
      <c r="P35" s="63">
        <v>635000</v>
      </c>
      <c r="Q35" s="63">
        <v>654900</v>
      </c>
      <c r="R35" s="63">
        <v>674100</v>
      </c>
    </row>
    <row r="36" spans="1:18" s="38" customFormat="1">
      <c r="B36" s="38" t="s">
        <v>1973</v>
      </c>
      <c r="C36" s="63">
        <v>168300</v>
      </c>
      <c r="D36" s="63">
        <v>172900</v>
      </c>
      <c r="E36" s="63">
        <v>177400</v>
      </c>
      <c r="F36" s="63">
        <v>182200</v>
      </c>
      <c r="G36" s="63">
        <v>186900</v>
      </c>
      <c r="H36" s="63">
        <v>191600</v>
      </c>
      <c r="I36" s="63">
        <v>196300</v>
      </c>
      <c r="J36" s="63">
        <v>201000</v>
      </c>
      <c r="K36" s="63">
        <v>205600</v>
      </c>
      <c r="L36" s="63">
        <v>210300</v>
      </c>
      <c r="M36" s="63">
        <v>214900</v>
      </c>
      <c r="N36" s="63">
        <v>219400</v>
      </c>
      <c r="O36" s="63">
        <v>223700</v>
      </c>
      <c r="P36" s="63">
        <v>228000</v>
      </c>
      <c r="Q36" s="63">
        <v>232100</v>
      </c>
      <c r="R36" s="63">
        <v>235700</v>
      </c>
    </row>
    <row r="37" spans="1:18" s="38" customFormat="1">
      <c r="B37" s="64" t="s">
        <v>254</v>
      </c>
      <c r="C37" s="63">
        <v>123700</v>
      </c>
      <c r="D37" s="63">
        <v>127600</v>
      </c>
      <c r="E37" s="63">
        <v>131600</v>
      </c>
      <c r="F37" s="63">
        <v>135700</v>
      </c>
      <c r="G37" s="63">
        <v>139900</v>
      </c>
      <c r="H37" s="63">
        <v>144100</v>
      </c>
      <c r="I37" s="63">
        <v>148300</v>
      </c>
      <c r="J37" s="63">
        <v>152600</v>
      </c>
      <c r="K37" s="63">
        <v>156900</v>
      </c>
      <c r="L37" s="63">
        <v>161100</v>
      </c>
      <c r="M37" s="63">
        <v>165400</v>
      </c>
      <c r="N37" s="63">
        <v>169700</v>
      </c>
      <c r="O37" s="63">
        <v>173800</v>
      </c>
      <c r="P37" s="63">
        <v>177900</v>
      </c>
      <c r="Q37" s="63">
        <v>182000</v>
      </c>
      <c r="R37" s="63">
        <v>185700</v>
      </c>
    </row>
    <row r="38" spans="1:18" s="38" customFormat="1">
      <c r="B38" s="64" t="s">
        <v>256</v>
      </c>
      <c r="C38" s="63">
        <v>429300</v>
      </c>
      <c r="D38" s="63">
        <v>438300</v>
      </c>
      <c r="E38" s="63">
        <v>447300</v>
      </c>
      <c r="F38" s="63">
        <v>456300</v>
      </c>
      <c r="G38" s="63">
        <v>465200</v>
      </c>
      <c r="H38" s="63">
        <v>474100</v>
      </c>
      <c r="I38" s="63">
        <v>482900</v>
      </c>
      <c r="J38" s="63">
        <v>491400</v>
      </c>
      <c r="K38" s="63">
        <v>499800</v>
      </c>
      <c r="L38" s="63">
        <v>508000</v>
      </c>
      <c r="M38" s="63">
        <v>515900</v>
      </c>
      <c r="N38" s="63">
        <v>523500</v>
      </c>
      <c r="O38" s="63">
        <v>530700</v>
      </c>
      <c r="P38" s="63">
        <v>537500</v>
      </c>
      <c r="Q38" s="63">
        <v>543800</v>
      </c>
      <c r="R38" s="63">
        <v>549000</v>
      </c>
    </row>
    <row r="39" spans="1:18" s="38" customFormat="1">
      <c r="A39" s="64"/>
      <c r="B39" s="64" t="s">
        <v>258</v>
      </c>
      <c r="C39" s="63">
        <v>210600</v>
      </c>
      <c r="D39" s="63">
        <v>219700</v>
      </c>
      <c r="E39" s="63">
        <v>229100</v>
      </c>
      <c r="F39" s="63">
        <v>238900</v>
      </c>
      <c r="G39" s="63">
        <v>249000</v>
      </c>
      <c r="H39" s="63">
        <v>259300</v>
      </c>
      <c r="I39" s="63">
        <v>269900</v>
      </c>
      <c r="J39" s="63">
        <v>280700</v>
      </c>
      <c r="K39" s="63">
        <v>291800</v>
      </c>
      <c r="L39" s="63">
        <v>303100</v>
      </c>
      <c r="M39" s="63">
        <v>314600</v>
      </c>
      <c r="N39" s="63">
        <v>326200</v>
      </c>
      <c r="O39" s="63">
        <v>338100</v>
      </c>
      <c r="P39" s="63">
        <v>349900</v>
      </c>
      <c r="Q39" s="63">
        <v>361800</v>
      </c>
      <c r="R39" s="63">
        <v>373400</v>
      </c>
    </row>
    <row r="40" spans="1:18" s="38" customFormat="1">
      <c r="A40" s="64"/>
      <c r="B40" s="64" t="s">
        <v>260</v>
      </c>
      <c r="C40" s="63">
        <v>152000</v>
      </c>
      <c r="D40" s="63">
        <v>153000</v>
      </c>
      <c r="E40" s="63">
        <v>154000</v>
      </c>
      <c r="F40" s="63">
        <v>154900</v>
      </c>
      <c r="G40" s="63">
        <v>155800</v>
      </c>
      <c r="H40" s="63">
        <v>156600</v>
      </c>
      <c r="I40" s="63">
        <v>157300</v>
      </c>
      <c r="J40" s="63">
        <v>157900</v>
      </c>
      <c r="K40" s="63">
        <v>158400</v>
      </c>
      <c r="L40" s="63">
        <v>158700</v>
      </c>
      <c r="M40" s="63">
        <v>159000</v>
      </c>
      <c r="N40" s="63">
        <v>159100</v>
      </c>
      <c r="O40" s="63">
        <v>159000</v>
      </c>
      <c r="P40" s="63">
        <v>158900</v>
      </c>
      <c r="Q40" s="63">
        <v>158500</v>
      </c>
      <c r="R40" s="63">
        <v>157900</v>
      </c>
    </row>
    <row r="41" spans="1:18" s="38" customFormat="1">
      <c r="B41" s="64" t="s">
        <v>262</v>
      </c>
      <c r="C41" s="63">
        <v>93000</v>
      </c>
      <c r="D41" s="63">
        <v>97800</v>
      </c>
      <c r="E41" s="63">
        <v>102800</v>
      </c>
      <c r="F41" s="63">
        <v>108100</v>
      </c>
      <c r="G41" s="63">
        <v>113500</v>
      </c>
      <c r="H41" s="63">
        <v>119100</v>
      </c>
      <c r="I41" s="63">
        <v>124900</v>
      </c>
      <c r="J41" s="63">
        <v>131000</v>
      </c>
      <c r="K41" s="63">
        <v>137200</v>
      </c>
      <c r="L41" s="63">
        <v>143600</v>
      </c>
      <c r="M41" s="63">
        <v>150300</v>
      </c>
      <c r="N41" s="63">
        <v>157000</v>
      </c>
      <c r="O41" s="63">
        <v>164100</v>
      </c>
      <c r="P41" s="63">
        <v>171100</v>
      </c>
      <c r="Q41" s="63">
        <v>178400</v>
      </c>
      <c r="R41" s="63">
        <v>185500</v>
      </c>
    </row>
    <row r="42" spans="1:18" s="38" customFormat="1">
      <c r="A42" s="64"/>
      <c r="B42" s="64" t="s">
        <v>264</v>
      </c>
      <c r="C42" s="63">
        <v>181400</v>
      </c>
      <c r="D42" s="63">
        <v>190600</v>
      </c>
      <c r="E42" s="63">
        <v>200000</v>
      </c>
      <c r="F42" s="63">
        <v>209900</v>
      </c>
      <c r="G42" s="63">
        <v>220100</v>
      </c>
      <c r="H42" s="63">
        <v>230600</v>
      </c>
      <c r="I42" s="63">
        <v>241600</v>
      </c>
      <c r="J42" s="63">
        <v>252900</v>
      </c>
      <c r="K42" s="63">
        <v>264500</v>
      </c>
      <c r="L42" s="63">
        <v>276500</v>
      </c>
      <c r="M42" s="63">
        <v>288800</v>
      </c>
      <c r="N42" s="63">
        <v>301400</v>
      </c>
      <c r="O42" s="63">
        <v>314300</v>
      </c>
      <c r="P42" s="63">
        <v>327300</v>
      </c>
      <c r="Q42" s="63">
        <v>340700</v>
      </c>
      <c r="R42" s="63">
        <v>353800</v>
      </c>
    </row>
    <row r="43" spans="1:18" s="38" customFormat="1">
      <c r="B43" s="64" t="s">
        <v>266</v>
      </c>
      <c r="C43" s="63">
        <v>117600</v>
      </c>
      <c r="D43" s="63">
        <v>123500</v>
      </c>
      <c r="E43" s="63">
        <v>129600</v>
      </c>
      <c r="F43" s="63">
        <v>136000</v>
      </c>
      <c r="G43" s="63">
        <v>142500</v>
      </c>
      <c r="H43" s="63">
        <v>149300</v>
      </c>
      <c r="I43" s="63">
        <v>156400</v>
      </c>
      <c r="J43" s="63">
        <v>163700</v>
      </c>
      <c r="K43" s="63">
        <v>171300</v>
      </c>
      <c r="L43" s="63">
        <v>179000</v>
      </c>
      <c r="M43" s="63">
        <v>186900</v>
      </c>
      <c r="N43" s="63">
        <v>195100</v>
      </c>
      <c r="O43" s="63">
        <v>203400</v>
      </c>
      <c r="P43" s="63">
        <v>211900</v>
      </c>
      <c r="Q43" s="63">
        <v>220500</v>
      </c>
      <c r="R43" s="63">
        <v>229000</v>
      </c>
    </row>
    <row r="44" spans="1:18" s="38" customFormat="1">
      <c r="B44" s="64" t="s">
        <v>268</v>
      </c>
      <c r="C44" s="63">
        <v>229400</v>
      </c>
      <c r="D44" s="63">
        <v>236100</v>
      </c>
      <c r="E44" s="63">
        <v>243000</v>
      </c>
      <c r="F44" s="63">
        <v>249900</v>
      </c>
      <c r="G44" s="63">
        <v>256800</v>
      </c>
      <c r="H44" s="63">
        <v>263800</v>
      </c>
      <c r="I44" s="63">
        <v>270800</v>
      </c>
      <c r="J44" s="63">
        <v>277900</v>
      </c>
      <c r="K44" s="63">
        <v>285000</v>
      </c>
      <c r="L44" s="63">
        <v>292000</v>
      </c>
      <c r="M44" s="63">
        <v>298900</v>
      </c>
      <c r="N44" s="63">
        <v>305700</v>
      </c>
      <c r="O44" s="63">
        <v>312500</v>
      </c>
      <c r="P44" s="63">
        <v>319100</v>
      </c>
      <c r="Q44" s="63">
        <v>325500</v>
      </c>
      <c r="R44" s="63">
        <v>331400</v>
      </c>
    </row>
    <row r="45" spans="1:18" s="38" customFormat="1">
      <c r="A45" s="64"/>
      <c r="B45" s="64" t="s">
        <v>1985</v>
      </c>
      <c r="C45" s="63">
        <v>173500</v>
      </c>
      <c r="D45" s="63">
        <v>177700</v>
      </c>
      <c r="E45" s="63">
        <v>182000</v>
      </c>
      <c r="F45" s="63">
        <v>186400</v>
      </c>
      <c r="G45" s="63">
        <v>190700</v>
      </c>
      <c r="H45" s="63">
        <v>195100</v>
      </c>
      <c r="I45" s="63">
        <v>199500</v>
      </c>
      <c r="J45" s="63">
        <v>203800</v>
      </c>
      <c r="K45" s="63">
        <v>208000</v>
      </c>
      <c r="L45" s="63">
        <v>212200</v>
      </c>
      <c r="M45" s="63">
        <v>216300</v>
      </c>
      <c r="N45" s="63">
        <v>220300</v>
      </c>
      <c r="O45" s="63">
        <v>224300</v>
      </c>
      <c r="P45" s="63">
        <v>227900</v>
      </c>
      <c r="Q45" s="63">
        <v>231500</v>
      </c>
      <c r="R45" s="63">
        <v>234600</v>
      </c>
    </row>
    <row r="46" spans="1:18" s="38" customFormat="1">
      <c r="A46" s="64"/>
      <c r="B46" s="64" t="s">
        <v>270</v>
      </c>
      <c r="C46" s="63">
        <v>236100</v>
      </c>
      <c r="D46" s="63">
        <v>238700</v>
      </c>
      <c r="E46" s="63">
        <v>241200</v>
      </c>
      <c r="F46" s="63">
        <v>243700</v>
      </c>
      <c r="G46" s="63">
        <v>246100</v>
      </c>
      <c r="H46" s="63">
        <v>248300</v>
      </c>
      <c r="I46" s="63">
        <v>250400</v>
      </c>
      <c r="J46" s="63">
        <v>252400</v>
      </c>
      <c r="K46" s="63">
        <v>254200</v>
      </c>
      <c r="L46" s="63">
        <v>255800</v>
      </c>
      <c r="M46" s="63">
        <v>257200</v>
      </c>
      <c r="N46" s="63">
        <v>258500</v>
      </c>
      <c r="O46" s="63">
        <v>259500</v>
      </c>
      <c r="P46" s="63">
        <v>260200</v>
      </c>
      <c r="Q46" s="63">
        <v>260900</v>
      </c>
      <c r="R46" s="63">
        <v>260700</v>
      </c>
    </row>
    <row r="47" spans="1:18" s="38" customFormat="1">
      <c r="A47" s="64"/>
      <c r="B47" s="64" t="s">
        <v>272</v>
      </c>
      <c r="C47" s="63">
        <v>331400</v>
      </c>
      <c r="D47" s="63">
        <v>341500</v>
      </c>
      <c r="E47" s="63">
        <v>351900</v>
      </c>
      <c r="F47" s="63">
        <v>362500</v>
      </c>
      <c r="G47" s="63">
        <v>373200</v>
      </c>
      <c r="H47" s="63">
        <v>384000</v>
      </c>
      <c r="I47" s="63">
        <v>394900</v>
      </c>
      <c r="J47" s="63">
        <v>405800</v>
      </c>
      <c r="K47" s="63">
        <v>416700</v>
      </c>
      <c r="L47" s="63">
        <v>427600</v>
      </c>
      <c r="M47" s="63">
        <v>438500</v>
      </c>
      <c r="N47" s="63">
        <v>449200</v>
      </c>
      <c r="O47" s="63">
        <v>459800</v>
      </c>
      <c r="P47" s="63">
        <v>470300</v>
      </c>
      <c r="Q47" s="63">
        <v>480500</v>
      </c>
      <c r="R47" s="63">
        <v>489800</v>
      </c>
    </row>
    <row r="48" spans="1:18" s="38" customFormat="1">
      <c r="A48" s="64"/>
      <c r="B48" s="64" t="s">
        <v>274</v>
      </c>
      <c r="C48" s="63">
        <v>251300</v>
      </c>
      <c r="D48" s="63">
        <v>260700</v>
      </c>
      <c r="E48" s="63">
        <v>270200</v>
      </c>
      <c r="F48" s="63">
        <v>280100</v>
      </c>
      <c r="G48" s="63">
        <v>290200</v>
      </c>
      <c r="H48" s="63">
        <v>300500</v>
      </c>
      <c r="I48" s="63">
        <v>310900</v>
      </c>
      <c r="J48" s="63">
        <v>321500</v>
      </c>
      <c r="K48" s="63">
        <v>332200</v>
      </c>
      <c r="L48" s="63">
        <v>343100</v>
      </c>
      <c r="M48" s="63">
        <v>354000</v>
      </c>
      <c r="N48" s="63">
        <v>364900</v>
      </c>
      <c r="O48" s="63">
        <v>375900</v>
      </c>
      <c r="P48" s="63">
        <v>386800</v>
      </c>
      <c r="Q48" s="63">
        <v>397700</v>
      </c>
      <c r="R48" s="63">
        <v>408000</v>
      </c>
    </row>
    <row r="49" spans="1:18" s="38" customFormat="1">
      <c r="B49" s="64" t="s">
        <v>276</v>
      </c>
      <c r="C49" s="63">
        <v>101700</v>
      </c>
      <c r="D49" s="63">
        <v>103000</v>
      </c>
      <c r="E49" s="63">
        <v>104300</v>
      </c>
      <c r="F49" s="63">
        <v>105500</v>
      </c>
      <c r="G49" s="63">
        <v>106700</v>
      </c>
      <c r="H49" s="63">
        <v>107800</v>
      </c>
      <c r="I49" s="63">
        <v>109000</v>
      </c>
      <c r="J49" s="63">
        <v>110000</v>
      </c>
      <c r="K49" s="63">
        <v>110900</v>
      </c>
      <c r="L49" s="63">
        <v>111900</v>
      </c>
      <c r="M49" s="63">
        <v>112700</v>
      </c>
      <c r="N49" s="63">
        <v>113300</v>
      </c>
      <c r="O49" s="63">
        <v>114100</v>
      </c>
      <c r="P49" s="63">
        <v>114500</v>
      </c>
      <c r="Q49" s="63">
        <v>114900</v>
      </c>
      <c r="R49" s="63">
        <v>115100</v>
      </c>
    </row>
    <row r="50" spans="1:18" s="38" customFormat="1">
      <c r="B50" s="64" t="s">
        <v>1971</v>
      </c>
      <c r="C50" s="63">
        <v>113000</v>
      </c>
      <c r="D50" s="63">
        <v>114700</v>
      </c>
      <c r="E50" s="63">
        <v>116300</v>
      </c>
      <c r="F50" s="63">
        <v>118000</v>
      </c>
      <c r="G50" s="63">
        <v>119600</v>
      </c>
      <c r="H50" s="63">
        <v>121200</v>
      </c>
      <c r="I50" s="63">
        <v>122800</v>
      </c>
      <c r="J50" s="63">
        <v>124300</v>
      </c>
      <c r="K50" s="63">
        <v>125700</v>
      </c>
      <c r="L50" s="63">
        <v>127000</v>
      </c>
      <c r="M50" s="63">
        <v>128200</v>
      </c>
      <c r="N50" s="63">
        <v>129400</v>
      </c>
      <c r="O50" s="63">
        <v>130400</v>
      </c>
      <c r="P50" s="63">
        <v>131300</v>
      </c>
      <c r="Q50" s="63">
        <v>132100</v>
      </c>
      <c r="R50" s="63">
        <v>132700</v>
      </c>
    </row>
    <row r="51" spans="1:18" s="38" customFormat="1">
      <c r="A51" s="64"/>
      <c r="B51" s="64" t="s">
        <v>278</v>
      </c>
      <c r="C51" s="63">
        <v>94500</v>
      </c>
      <c r="D51" s="63">
        <v>100700</v>
      </c>
      <c r="E51" s="63">
        <v>107200</v>
      </c>
      <c r="F51" s="63">
        <v>114000</v>
      </c>
      <c r="G51" s="63">
        <v>121300</v>
      </c>
      <c r="H51" s="63">
        <v>128900</v>
      </c>
      <c r="I51" s="63">
        <v>137000</v>
      </c>
      <c r="J51" s="63">
        <v>145300</v>
      </c>
      <c r="K51" s="63">
        <v>154200</v>
      </c>
      <c r="L51" s="63">
        <v>163500</v>
      </c>
      <c r="M51" s="63">
        <v>173100</v>
      </c>
      <c r="N51" s="63">
        <v>183200</v>
      </c>
      <c r="O51" s="63">
        <v>193800</v>
      </c>
      <c r="P51" s="63">
        <v>204700</v>
      </c>
      <c r="Q51" s="63">
        <v>216100</v>
      </c>
      <c r="R51" s="63">
        <v>227600</v>
      </c>
    </row>
    <row r="52" spans="1:18" s="38" customFormat="1">
      <c r="B52" s="64" t="s">
        <v>280</v>
      </c>
      <c r="C52" s="63">
        <v>334500</v>
      </c>
      <c r="D52" s="63">
        <v>349500</v>
      </c>
      <c r="E52" s="63">
        <v>364900</v>
      </c>
      <c r="F52" s="63">
        <v>381000</v>
      </c>
      <c r="G52" s="63">
        <v>397500</v>
      </c>
      <c r="H52" s="63">
        <v>414600</v>
      </c>
      <c r="I52" s="63">
        <v>432100</v>
      </c>
      <c r="J52" s="63">
        <v>450100</v>
      </c>
      <c r="K52" s="63">
        <v>468400</v>
      </c>
      <c r="L52" s="63">
        <v>487100</v>
      </c>
      <c r="M52" s="63">
        <v>506300</v>
      </c>
      <c r="N52" s="63">
        <v>525700</v>
      </c>
      <c r="O52" s="63">
        <v>545300</v>
      </c>
      <c r="P52" s="63">
        <v>565200</v>
      </c>
      <c r="Q52" s="63">
        <v>585300</v>
      </c>
      <c r="R52" s="63">
        <v>604800</v>
      </c>
    </row>
    <row r="53" spans="1:18" s="38" customFormat="1">
      <c r="A53" s="64"/>
      <c r="B53" s="38" t="s">
        <v>282</v>
      </c>
      <c r="C53" s="63">
        <v>187200</v>
      </c>
      <c r="D53" s="63">
        <v>192800</v>
      </c>
      <c r="E53" s="63">
        <v>198400</v>
      </c>
      <c r="F53" s="63">
        <v>204000</v>
      </c>
      <c r="G53" s="63">
        <v>209800</v>
      </c>
      <c r="H53" s="63">
        <v>215500</v>
      </c>
      <c r="I53" s="63">
        <v>221400</v>
      </c>
      <c r="J53" s="63">
        <v>227100</v>
      </c>
      <c r="K53" s="63">
        <v>232900</v>
      </c>
      <c r="L53" s="63">
        <v>238700</v>
      </c>
      <c r="M53" s="63">
        <v>244400</v>
      </c>
      <c r="N53" s="63">
        <v>250000</v>
      </c>
      <c r="O53" s="63">
        <v>255600</v>
      </c>
      <c r="P53" s="63">
        <v>261000</v>
      </c>
      <c r="Q53" s="63">
        <v>266300</v>
      </c>
      <c r="R53" s="63">
        <v>271200</v>
      </c>
    </row>
    <row r="54" spans="1:18" s="38" customFormat="1">
      <c r="B54" s="64" t="s">
        <v>284</v>
      </c>
      <c r="C54" s="63">
        <v>161700</v>
      </c>
      <c r="D54" s="63">
        <v>164100</v>
      </c>
      <c r="E54" s="63">
        <v>166600</v>
      </c>
      <c r="F54" s="63">
        <v>169100</v>
      </c>
      <c r="G54" s="63">
        <v>171400</v>
      </c>
      <c r="H54" s="63">
        <v>173800</v>
      </c>
      <c r="I54" s="63">
        <v>176100</v>
      </c>
      <c r="J54" s="63">
        <v>178200</v>
      </c>
      <c r="K54" s="63">
        <v>180300</v>
      </c>
      <c r="L54" s="63">
        <v>182200</v>
      </c>
      <c r="M54" s="63">
        <v>184100</v>
      </c>
      <c r="N54" s="63">
        <v>185800</v>
      </c>
      <c r="O54" s="63">
        <v>187300</v>
      </c>
      <c r="P54" s="63">
        <v>188700</v>
      </c>
      <c r="Q54" s="63">
        <v>189900</v>
      </c>
      <c r="R54" s="63">
        <v>190800</v>
      </c>
    </row>
    <row r="55" spans="1:18" s="38" customFormat="1">
      <c r="A55" s="64"/>
      <c r="B55" s="64" t="s">
        <v>286</v>
      </c>
      <c r="C55" s="63">
        <v>282000</v>
      </c>
      <c r="D55" s="63">
        <v>290500</v>
      </c>
      <c r="E55" s="63">
        <v>299100</v>
      </c>
      <c r="F55" s="63">
        <v>307800</v>
      </c>
      <c r="G55" s="63">
        <v>316600</v>
      </c>
      <c r="H55" s="63">
        <v>325600</v>
      </c>
      <c r="I55" s="63">
        <v>334500</v>
      </c>
      <c r="J55" s="63">
        <v>343500</v>
      </c>
      <c r="K55" s="63">
        <v>352500</v>
      </c>
      <c r="L55" s="63">
        <v>361500</v>
      </c>
      <c r="M55" s="63">
        <v>370300</v>
      </c>
      <c r="N55" s="63">
        <v>379100</v>
      </c>
      <c r="O55" s="63">
        <v>387800</v>
      </c>
      <c r="P55" s="63">
        <v>396300</v>
      </c>
      <c r="Q55" s="63">
        <v>404500</v>
      </c>
      <c r="R55" s="63">
        <v>412000</v>
      </c>
    </row>
    <row r="56" spans="1:18" s="38" customFormat="1">
      <c r="A56" s="64"/>
      <c r="B56" s="64" t="s">
        <v>288</v>
      </c>
      <c r="C56" s="63">
        <v>314300</v>
      </c>
      <c r="D56" s="63">
        <v>325700</v>
      </c>
      <c r="E56" s="63">
        <v>337500</v>
      </c>
      <c r="F56" s="63">
        <v>349600</v>
      </c>
      <c r="G56" s="63">
        <v>361800</v>
      </c>
      <c r="H56" s="63">
        <v>374500</v>
      </c>
      <c r="I56" s="63">
        <v>387200</v>
      </c>
      <c r="J56" s="63">
        <v>400000</v>
      </c>
      <c r="K56" s="63">
        <v>413100</v>
      </c>
      <c r="L56" s="63">
        <v>426300</v>
      </c>
      <c r="M56" s="63">
        <v>439500</v>
      </c>
      <c r="N56" s="63">
        <v>452800</v>
      </c>
      <c r="O56" s="63">
        <v>466000</v>
      </c>
      <c r="P56" s="63">
        <v>479200</v>
      </c>
      <c r="Q56" s="63">
        <v>492400</v>
      </c>
      <c r="R56" s="63">
        <v>504600</v>
      </c>
    </row>
    <row r="57" spans="1:18" s="38" customFormat="1">
      <c r="B57" s="64" t="s">
        <v>290</v>
      </c>
      <c r="C57" s="63">
        <v>253200</v>
      </c>
      <c r="D57" s="63">
        <v>258000</v>
      </c>
      <c r="E57" s="63">
        <v>262800</v>
      </c>
      <c r="F57" s="63">
        <v>267700</v>
      </c>
      <c r="G57" s="63">
        <v>272600</v>
      </c>
      <c r="H57" s="63">
        <v>277300</v>
      </c>
      <c r="I57" s="63">
        <v>281900</v>
      </c>
      <c r="J57" s="63">
        <v>286400</v>
      </c>
      <c r="K57" s="63">
        <v>290900</v>
      </c>
      <c r="L57" s="63">
        <v>295100</v>
      </c>
      <c r="M57" s="63">
        <v>299200</v>
      </c>
      <c r="N57" s="63">
        <v>303100</v>
      </c>
      <c r="O57" s="63">
        <v>306800</v>
      </c>
      <c r="P57" s="63">
        <v>310100</v>
      </c>
      <c r="Q57" s="63">
        <v>313400</v>
      </c>
      <c r="R57" s="63">
        <v>315800</v>
      </c>
    </row>
    <row r="58" spans="1:18" s="38" customFormat="1">
      <c r="A58" s="64"/>
      <c r="B58" s="64" t="s">
        <v>292</v>
      </c>
      <c r="C58" s="63">
        <v>347400</v>
      </c>
      <c r="D58" s="63">
        <v>358100</v>
      </c>
      <c r="E58" s="63">
        <v>368900</v>
      </c>
      <c r="F58" s="63">
        <v>380000</v>
      </c>
      <c r="G58" s="63">
        <v>391300</v>
      </c>
      <c r="H58" s="63">
        <v>402600</v>
      </c>
      <c r="I58" s="63">
        <v>414000</v>
      </c>
      <c r="J58" s="63">
        <v>425400</v>
      </c>
      <c r="K58" s="63">
        <v>436800</v>
      </c>
      <c r="L58" s="63">
        <v>448300</v>
      </c>
      <c r="M58" s="63">
        <v>459600</v>
      </c>
      <c r="N58" s="63">
        <v>470900</v>
      </c>
      <c r="O58" s="63">
        <v>482100</v>
      </c>
      <c r="P58" s="63">
        <v>493000</v>
      </c>
      <c r="Q58" s="63">
        <v>503700</v>
      </c>
      <c r="R58" s="63">
        <v>513400</v>
      </c>
    </row>
    <row r="59" spans="1:18" s="38" customFormat="1">
      <c r="A59" s="64"/>
      <c r="B59" s="64" t="s">
        <v>294</v>
      </c>
      <c r="C59" s="63">
        <v>500300</v>
      </c>
      <c r="D59" s="63">
        <v>518600</v>
      </c>
      <c r="E59" s="63">
        <v>537400</v>
      </c>
      <c r="F59" s="63">
        <v>556700</v>
      </c>
      <c r="G59" s="63">
        <v>576300</v>
      </c>
      <c r="H59" s="63">
        <v>596400</v>
      </c>
      <c r="I59" s="63">
        <v>616700</v>
      </c>
      <c r="J59" s="63">
        <v>637300</v>
      </c>
      <c r="K59" s="63">
        <v>658100</v>
      </c>
      <c r="L59" s="63">
        <v>679200</v>
      </c>
      <c r="M59" s="63">
        <v>700400</v>
      </c>
      <c r="N59" s="63">
        <v>721500</v>
      </c>
      <c r="O59" s="63">
        <v>742800</v>
      </c>
      <c r="P59" s="63">
        <v>763900</v>
      </c>
      <c r="Q59" s="63">
        <v>784900</v>
      </c>
      <c r="R59" s="63">
        <v>804600</v>
      </c>
    </row>
    <row r="60" spans="1:18" s="38" customFormat="1">
      <c r="A60" s="64"/>
      <c r="B60" s="64" t="s">
        <v>296</v>
      </c>
      <c r="C60" s="63">
        <v>476800</v>
      </c>
      <c r="D60" s="63">
        <v>484600</v>
      </c>
      <c r="E60" s="63">
        <v>492400</v>
      </c>
      <c r="F60" s="63">
        <v>500100</v>
      </c>
      <c r="G60" s="63">
        <v>507700</v>
      </c>
      <c r="H60" s="63">
        <v>515100</v>
      </c>
      <c r="I60" s="63">
        <v>522300</v>
      </c>
      <c r="J60" s="63">
        <v>529200</v>
      </c>
      <c r="K60" s="63">
        <v>535800</v>
      </c>
      <c r="L60" s="63">
        <v>542200</v>
      </c>
      <c r="M60" s="63">
        <v>548100</v>
      </c>
      <c r="N60" s="63">
        <v>553800</v>
      </c>
      <c r="O60" s="63">
        <v>558900</v>
      </c>
      <c r="P60" s="63">
        <v>563600</v>
      </c>
      <c r="Q60" s="63">
        <v>567800</v>
      </c>
      <c r="R60" s="63">
        <v>570700</v>
      </c>
    </row>
    <row r="61" spans="1:18" s="38" customFormat="1">
      <c r="A61" s="64"/>
      <c r="B61" s="64" t="s">
        <v>298</v>
      </c>
      <c r="C61" s="63">
        <v>171200</v>
      </c>
      <c r="D61" s="63">
        <v>175600</v>
      </c>
      <c r="E61" s="63">
        <v>180200</v>
      </c>
      <c r="F61" s="63">
        <v>184700</v>
      </c>
      <c r="G61" s="63">
        <v>189300</v>
      </c>
      <c r="H61" s="63">
        <v>193900</v>
      </c>
      <c r="I61" s="63">
        <v>198500</v>
      </c>
      <c r="J61" s="63">
        <v>203000</v>
      </c>
      <c r="K61" s="63">
        <v>207500</v>
      </c>
      <c r="L61" s="63">
        <v>211900</v>
      </c>
      <c r="M61" s="63">
        <v>216300</v>
      </c>
      <c r="N61" s="63">
        <v>220600</v>
      </c>
      <c r="O61" s="63">
        <v>224700</v>
      </c>
      <c r="P61" s="63">
        <v>228700</v>
      </c>
      <c r="Q61" s="63">
        <v>232600</v>
      </c>
      <c r="R61" s="63">
        <v>236100</v>
      </c>
    </row>
    <row r="62" spans="1:18" s="38" customFormat="1">
      <c r="B62" s="64" t="s">
        <v>300</v>
      </c>
      <c r="C62" s="63">
        <v>232800</v>
      </c>
      <c r="D62" s="63">
        <v>236100</v>
      </c>
      <c r="E62" s="63">
        <v>239400</v>
      </c>
      <c r="F62" s="63">
        <v>242500</v>
      </c>
      <c r="G62" s="63">
        <v>245600</v>
      </c>
      <c r="H62" s="63">
        <v>248700</v>
      </c>
      <c r="I62" s="63">
        <v>251600</v>
      </c>
      <c r="J62" s="63">
        <v>254300</v>
      </c>
      <c r="K62" s="63">
        <v>256900</v>
      </c>
      <c r="L62" s="63">
        <v>259400</v>
      </c>
      <c r="M62" s="63">
        <v>261600</v>
      </c>
      <c r="N62" s="63">
        <v>263700</v>
      </c>
      <c r="O62" s="63">
        <v>265600</v>
      </c>
      <c r="P62" s="63">
        <v>267200</v>
      </c>
      <c r="Q62" s="63">
        <v>268500</v>
      </c>
      <c r="R62" s="63">
        <v>269300</v>
      </c>
    </row>
    <row r="63" spans="1:18" s="38" customFormat="1">
      <c r="A63" s="64"/>
      <c r="B63" s="64" t="s">
        <v>302</v>
      </c>
      <c r="C63" s="63">
        <v>304000</v>
      </c>
      <c r="D63" s="63">
        <v>310700</v>
      </c>
      <c r="E63" s="63">
        <v>317500</v>
      </c>
      <c r="F63" s="63">
        <v>324300</v>
      </c>
      <c r="G63" s="63">
        <v>331100</v>
      </c>
      <c r="H63" s="63">
        <v>337800</v>
      </c>
      <c r="I63" s="63">
        <v>344500</v>
      </c>
      <c r="J63" s="63">
        <v>351000</v>
      </c>
      <c r="K63" s="63">
        <v>357500</v>
      </c>
      <c r="L63" s="63">
        <v>363700</v>
      </c>
      <c r="M63" s="63">
        <v>369900</v>
      </c>
      <c r="N63" s="63">
        <v>375700</v>
      </c>
      <c r="O63" s="63">
        <v>381400</v>
      </c>
      <c r="P63" s="63">
        <v>386800</v>
      </c>
      <c r="Q63" s="63">
        <v>391800</v>
      </c>
      <c r="R63" s="63">
        <v>396100</v>
      </c>
    </row>
    <row r="64" spans="1:18" s="38" customFormat="1">
      <c r="A64" s="64"/>
      <c r="B64" s="64" t="s">
        <v>304</v>
      </c>
      <c r="C64" s="63">
        <v>222200</v>
      </c>
      <c r="D64" s="63">
        <v>231400</v>
      </c>
      <c r="E64" s="63">
        <v>240900</v>
      </c>
      <c r="F64" s="63">
        <v>250900</v>
      </c>
      <c r="G64" s="63">
        <v>261100</v>
      </c>
      <c r="H64" s="63">
        <v>271400</v>
      </c>
      <c r="I64" s="63">
        <v>282100</v>
      </c>
      <c r="J64" s="63">
        <v>293000</v>
      </c>
      <c r="K64" s="63">
        <v>304100</v>
      </c>
      <c r="L64" s="63">
        <v>315500</v>
      </c>
      <c r="M64" s="63">
        <v>326900</v>
      </c>
      <c r="N64" s="63">
        <v>338500</v>
      </c>
      <c r="O64" s="63">
        <v>350200</v>
      </c>
      <c r="P64" s="63">
        <v>362000</v>
      </c>
      <c r="Q64" s="63">
        <v>373800</v>
      </c>
      <c r="R64" s="63">
        <v>385100</v>
      </c>
    </row>
    <row r="65" spans="2:18" s="38" customFormat="1">
      <c r="B65" s="64" t="s">
        <v>1981</v>
      </c>
      <c r="C65" s="63">
        <v>361100</v>
      </c>
      <c r="D65" s="63">
        <v>374200</v>
      </c>
      <c r="E65" s="63">
        <v>387800</v>
      </c>
      <c r="F65" s="63">
        <v>401700</v>
      </c>
      <c r="G65" s="63">
        <v>415800</v>
      </c>
      <c r="H65" s="63">
        <v>430200</v>
      </c>
      <c r="I65" s="63">
        <v>444900</v>
      </c>
      <c r="J65" s="63">
        <v>459700</v>
      </c>
      <c r="K65" s="63">
        <v>474700</v>
      </c>
      <c r="L65" s="63">
        <v>489800</v>
      </c>
      <c r="M65" s="63">
        <v>505100</v>
      </c>
      <c r="N65" s="63">
        <v>520300</v>
      </c>
      <c r="O65" s="63">
        <v>535600</v>
      </c>
      <c r="P65" s="63">
        <v>550800</v>
      </c>
      <c r="Q65" s="63">
        <v>565800</v>
      </c>
      <c r="R65" s="63">
        <v>580100</v>
      </c>
    </row>
    <row r="66" spans="2:18" s="38" customFormat="1">
      <c r="B66" s="64" t="s">
        <v>1982</v>
      </c>
      <c r="C66" s="63">
        <v>313700</v>
      </c>
      <c r="D66" s="63">
        <v>340800</v>
      </c>
      <c r="E66" s="63">
        <v>370300</v>
      </c>
      <c r="F66" s="63">
        <v>402100</v>
      </c>
      <c r="G66" s="63">
        <v>436500</v>
      </c>
      <c r="H66" s="63">
        <v>473400</v>
      </c>
      <c r="I66" s="63">
        <v>513200</v>
      </c>
      <c r="J66" s="63">
        <v>556000</v>
      </c>
      <c r="K66" s="63">
        <v>601900</v>
      </c>
      <c r="L66" s="63">
        <v>651200</v>
      </c>
      <c r="M66" s="63">
        <v>704000</v>
      </c>
      <c r="N66" s="63">
        <v>760300</v>
      </c>
      <c r="O66" s="63">
        <v>820500</v>
      </c>
      <c r="P66" s="63">
        <v>884600</v>
      </c>
      <c r="Q66" s="63">
        <v>952900</v>
      </c>
      <c r="R66" s="63">
        <v>1024000</v>
      </c>
    </row>
    <row r="67" spans="2:18" s="38" customFormat="1">
      <c r="B67" s="65" t="s">
        <v>306</v>
      </c>
      <c r="C67" s="63">
        <v>55900</v>
      </c>
      <c r="D67" s="63">
        <v>58100</v>
      </c>
      <c r="E67" s="63">
        <v>60300</v>
      </c>
      <c r="F67" s="63">
        <v>62500</v>
      </c>
      <c r="G67" s="63">
        <v>64800</v>
      </c>
      <c r="H67" s="63">
        <v>67200</v>
      </c>
      <c r="I67" s="63">
        <v>69500</v>
      </c>
      <c r="J67" s="63">
        <v>72000</v>
      </c>
      <c r="K67" s="63">
        <v>74500</v>
      </c>
      <c r="L67" s="63">
        <v>77000</v>
      </c>
      <c r="M67" s="63">
        <v>79500</v>
      </c>
      <c r="N67" s="63">
        <v>82000</v>
      </c>
      <c r="O67" s="63">
        <v>84500</v>
      </c>
      <c r="P67" s="63">
        <v>87100</v>
      </c>
      <c r="Q67" s="63">
        <v>89700</v>
      </c>
      <c r="R67" s="63">
        <v>92100</v>
      </c>
    </row>
    <row r="68" spans="2:18" s="38" customFormat="1">
      <c r="B68" s="64" t="s">
        <v>308</v>
      </c>
      <c r="C68" s="63">
        <v>242900</v>
      </c>
      <c r="D68" s="63">
        <v>251600</v>
      </c>
      <c r="E68" s="63">
        <v>260500</v>
      </c>
      <c r="F68" s="63">
        <v>269700</v>
      </c>
      <c r="G68" s="63">
        <v>279000</v>
      </c>
      <c r="H68" s="63">
        <v>288500</v>
      </c>
      <c r="I68" s="63">
        <v>298200</v>
      </c>
      <c r="J68" s="63">
        <v>308000</v>
      </c>
      <c r="K68" s="63">
        <v>317900</v>
      </c>
      <c r="L68" s="63">
        <v>327800</v>
      </c>
      <c r="M68" s="63">
        <v>337800</v>
      </c>
      <c r="N68" s="63">
        <v>347800</v>
      </c>
      <c r="O68" s="63">
        <v>357800</v>
      </c>
      <c r="P68" s="63">
        <v>367800</v>
      </c>
      <c r="Q68" s="63">
        <v>377600</v>
      </c>
      <c r="R68" s="63">
        <v>386800</v>
      </c>
    </row>
    <row r="69" spans="2:18" s="38" customFormat="1">
      <c r="B69" s="64" t="s">
        <v>310</v>
      </c>
      <c r="C69" s="63">
        <v>184600</v>
      </c>
      <c r="D69" s="63">
        <v>186600</v>
      </c>
      <c r="E69" s="63">
        <v>188600</v>
      </c>
      <c r="F69" s="63">
        <v>190500</v>
      </c>
      <c r="G69" s="63">
        <v>192400</v>
      </c>
      <c r="H69" s="63">
        <v>194100</v>
      </c>
      <c r="I69" s="63">
        <v>195800</v>
      </c>
      <c r="J69" s="63">
        <v>197300</v>
      </c>
      <c r="K69" s="63">
        <v>198800</v>
      </c>
      <c r="L69" s="63">
        <v>200000</v>
      </c>
      <c r="M69" s="63">
        <v>201200</v>
      </c>
      <c r="N69" s="63">
        <v>202100</v>
      </c>
      <c r="O69" s="63">
        <v>202900</v>
      </c>
      <c r="P69" s="63">
        <v>203500</v>
      </c>
      <c r="Q69" s="63">
        <v>203900</v>
      </c>
      <c r="R69" s="63">
        <v>203900</v>
      </c>
    </row>
    <row r="70" spans="2:18" s="38" customFormat="1">
      <c r="B70" s="64" t="s">
        <v>312</v>
      </c>
      <c r="C70" s="63">
        <v>1529400</v>
      </c>
      <c r="D70" s="63">
        <v>1559700</v>
      </c>
      <c r="E70" s="63">
        <v>1590100</v>
      </c>
      <c r="F70" s="63">
        <v>1620600</v>
      </c>
      <c r="G70" s="63">
        <v>1650800</v>
      </c>
      <c r="H70" s="63">
        <v>1680600</v>
      </c>
      <c r="I70" s="63">
        <v>1709900</v>
      </c>
      <c r="J70" s="63">
        <v>1738600</v>
      </c>
      <c r="K70" s="63">
        <v>1766500</v>
      </c>
      <c r="L70" s="63">
        <v>1793600</v>
      </c>
      <c r="M70" s="63">
        <v>1819700</v>
      </c>
      <c r="N70" s="63">
        <v>1844500</v>
      </c>
      <c r="O70" s="63">
        <v>1868100</v>
      </c>
      <c r="P70" s="63">
        <v>1890300</v>
      </c>
      <c r="Q70" s="63">
        <v>1911000</v>
      </c>
      <c r="R70" s="63">
        <v>1927400</v>
      </c>
    </row>
    <row r="71" spans="2:18" s="38" customFormat="1">
      <c r="B71" s="64" t="s">
        <v>314</v>
      </c>
      <c r="C71" s="63">
        <v>495600</v>
      </c>
      <c r="D71" s="63">
        <v>508000</v>
      </c>
      <c r="E71" s="63">
        <v>520500</v>
      </c>
      <c r="F71" s="63">
        <v>533200</v>
      </c>
      <c r="G71" s="63">
        <v>545900</v>
      </c>
      <c r="H71" s="63">
        <v>558500</v>
      </c>
      <c r="I71" s="63">
        <v>571200</v>
      </c>
      <c r="J71" s="63">
        <v>583700</v>
      </c>
      <c r="K71" s="63">
        <v>596100</v>
      </c>
      <c r="L71" s="63">
        <v>608400</v>
      </c>
      <c r="M71" s="63">
        <v>620300</v>
      </c>
      <c r="N71" s="63">
        <v>632000</v>
      </c>
      <c r="O71" s="63">
        <v>643300</v>
      </c>
      <c r="P71" s="63">
        <v>654300</v>
      </c>
      <c r="Q71" s="63">
        <v>664800</v>
      </c>
      <c r="R71" s="63">
        <v>673900</v>
      </c>
    </row>
    <row r="72" spans="2:18" s="38" customFormat="1">
      <c r="B72" s="64" t="s">
        <v>316</v>
      </c>
      <c r="C72" s="63">
        <v>426900</v>
      </c>
      <c r="D72" s="63">
        <v>443400</v>
      </c>
      <c r="E72" s="63">
        <v>460200</v>
      </c>
      <c r="F72" s="63">
        <v>477700</v>
      </c>
      <c r="G72" s="63">
        <v>495400</v>
      </c>
      <c r="H72" s="63">
        <v>513500</v>
      </c>
      <c r="I72" s="63">
        <v>532000</v>
      </c>
      <c r="J72" s="63">
        <v>550700</v>
      </c>
      <c r="K72" s="63">
        <v>569800</v>
      </c>
      <c r="L72" s="63">
        <v>589100</v>
      </c>
      <c r="M72" s="63">
        <v>608500</v>
      </c>
      <c r="N72" s="63">
        <v>628100</v>
      </c>
      <c r="O72" s="63">
        <v>647700</v>
      </c>
      <c r="P72" s="63">
        <v>667300</v>
      </c>
      <c r="Q72" s="63">
        <v>686900</v>
      </c>
      <c r="R72" s="63">
        <v>705500</v>
      </c>
    </row>
    <row r="73" spans="2:18" s="38" customFormat="1">
      <c r="B73" s="64" t="s">
        <v>318</v>
      </c>
      <c r="C73" s="63">
        <v>255400</v>
      </c>
      <c r="D73" s="63">
        <v>259800</v>
      </c>
      <c r="E73" s="63">
        <v>264300</v>
      </c>
      <c r="F73" s="63">
        <v>268700</v>
      </c>
      <c r="G73" s="63">
        <v>273000</v>
      </c>
      <c r="H73" s="63">
        <v>277300</v>
      </c>
      <c r="I73" s="63">
        <v>281400</v>
      </c>
      <c r="J73" s="63">
        <v>285500</v>
      </c>
      <c r="K73" s="63">
        <v>289400</v>
      </c>
      <c r="L73" s="63">
        <v>293200</v>
      </c>
      <c r="M73" s="63">
        <v>296700</v>
      </c>
      <c r="N73" s="63">
        <v>300100</v>
      </c>
      <c r="O73" s="63">
        <v>303200</v>
      </c>
      <c r="P73" s="63">
        <v>306000</v>
      </c>
      <c r="Q73" s="63">
        <v>308600</v>
      </c>
      <c r="R73" s="63">
        <v>310500</v>
      </c>
    </row>
    <row r="74" spans="2:18" s="38" customFormat="1">
      <c r="B74" s="64" t="s">
        <v>320</v>
      </c>
      <c r="C74" s="63">
        <v>107600</v>
      </c>
      <c r="D74" s="63">
        <v>110700</v>
      </c>
      <c r="E74" s="63">
        <v>114000</v>
      </c>
      <c r="F74" s="63">
        <v>117200</v>
      </c>
      <c r="G74" s="63">
        <v>120500</v>
      </c>
      <c r="H74" s="63">
        <v>123800</v>
      </c>
      <c r="I74" s="63">
        <v>127200</v>
      </c>
      <c r="J74" s="63">
        <v>130600</v>
      </c>
      <c r="K74" s="63">
        <v>133900</v>
      </c>
      <c r="L74" s="63">
        <v>137300</v>
      </c>
      <c r="M74" s="63">
        <v>140500</v>
      </c>
      <c r="N74" s="63">
        <v>143800</v>
      </c>
      <c r="O74" s="63">
        <v>146900</v>
      </c>
      <c r="P74" s="63">
        <v>150100</v>
      </c>
      <c r="Q74" s="63">
        <v>153200</v>
      </c>
      <c r="R74" s="63">
        <v>155900</v>
      </c>
    </row>
    <row r="75" spans="2:18" s="38" customFormat="1">
      <c r="B75" s="64" t="s">
        <v>1974</v>
      </c>
      <c r="C75" s="63">
        <v>89600</v>
      </c>
      <c r="D75" s="63">
        <v>92400</v>
      </c>
      <c r="E75" s="63">
        <v>95200</v>
      </c>
      <c r="F75" s="63">
        <v>98000</v>
      </c>
      <c r="G75" s="63">
        <v>100900</v>
      </c>
      <c r="H75" s="63">
        <v>103800</v>
      </c>
      <c r="I75" s="63">
        <v>106600</v>
      </c>
      <c r="J75" s="63">
        <v>109500</v>
      </c>
      <c r="K75" s="63">
        <v>112500</v>
      </c>
      <c r="L75" s="63">
        <v>115500</v>
      </c>
      <c r="M75" s="63">
        <v>118400</v>
      </c>
      <c r="N75" s="63">
        <v>121200</v>
      </c>
      <c r="O75" s="63">
        <v>124000</v>
      </c>
      <c r="P75" s="63">
        <v>126800</v>
      </c>
      <c r="Q75" s="63">
        <v>129500</v>
      </c>
      <c r="R75" s="63">
        <v>132000</v>
      </c>
    </row>
    <row r="76" spans="2:18" s="38" customFormat="1">
      <c r="B76" s="64" t="s">
        <v>322</v>
      </c>
      <c r="C76" s="63">
        <v>707600</v>
      </c>
      <c r="D76" s="63">
        <v>724500</v>
      </c>
      <c r="E76" s="63">
        <v>741600</v>
      </c>
      <c r="F76" s="63">
        <v>758900</v>
      </c>
      <c r="G76" s="63">
        <v>776100</v>
      </c>
      <c r="H76" s="63">
        <v>793200</v>
      </c>
      <c r="I76" s="63">
        <v>810400</v>
      </c>
      <c r="J76" s="63">
        <v>827200</v>
      </c>
      <c r="K76" s="63">
        <v>843900</v>
      </c>
      <c r="L76" s="63">
        <v>860300</v>
      </c>
      <c r="M76" s="63">
        <v>876200</v>
      </c>
      <c r="N76" s="63">
        <v>891800</v>
      </c>
      <c r="O76" s="63">
        <v>906800</v>
      </c>
      <c r="P76" s="63">
        <v>921200</v>
      </c>
      <c r="Q76" s="63">
        <v>935100</v>
      </c>
      <c r="R76" s="63">
        <v>946900</v>
      </c>
    </row>
    <row r="77" spans="2:18" s="38" customFormat="1">
      <c r="B77" s="64" t="s">
        <v>1970</v>
      </c>
      <c r="C77" s="63">
        <v>276800</v>
      </c>
      <c r="D77" s="63">
        <v>283900</v>
      </c>
      <c r="E77" s="63">
        <v>291000</v>
      </c>
      <c r="F77" s="63">
        <v>298200</v>
      </c>
      <c r="G77" s="63">
        <v>305400</v>
      </c>
      <c r="H77" s="63">
        <v>312700</v>
      </c>
      <c r="I77" s="63">
        <v>319900</v>
      </c>
      <c r="J77" s="63">
        <v>327000</v>
      </c>
      <c r="K77" s="63">
        <v>334100</v>
      </c>
      <c r="L77" s="63">
        <v>341100</v>
      </c>
      <c r="M77" s="63">
        <v>348000</v>
      </c>
      <c r="N77" s="63">
        <v>354700</v>
      </c>
      <c r="O77" s="63">
        <v>361200</v>
      </c>
      <c r="P77" s="63">
        <v>367600</v>
      </c>
      <c r="Q77" s="63">
        <v>373600</v>
      </c>
      <c r="R77" s="63">
        <v>379000</v>
      </c>
    </row>
    <row r="78" spans="2:18" s="38" customFormat="1">
      <c r="B78" s="64" t="s">
        <v>324</v>
      </c>
      <c r="C78" s="63">
        <v>169900</v>
      </c>
      <c r="D78" s="63">
        <v>174700</v>
      </c>
      <c r="E78" s="63">
        <v>179500</v>
      </c>
      <c r="F78" s="63">
        <v>184500</v>
      </c>
      <c r="G78" s="63">
        <v>189500</v>
      </c>
      <c r="H78" s="63">
        <v>194600</v>
      </c>
      <c r="I78" s="63">
        <v>199500</v>
      </c>
      <c r="J78" s="63">
        <v>204600</v>
      </c>
      <c r="K78" s="63">
        <v>209700</v>
      </c>
      <c r="L78" s="63">
        <v>214600</v>
      </c>
      <c r="M78" s="63">
        <v>219500</v>
      </c>
      <c r="N78" s="63">
        <v>224300</v>
      </c>
      <c r="O78" s="63">
        <v>229100</v>
      </c>
      <c r="P78" s="63">
        <v>233800</v>
      </c>
      <c r="Q78" s="63">
        <v>238300</v>
      </c>
      <c r="R78" s="63">
        <v>242300</v>
      </c>
    </row>
    <row r="79" spans="2:18" s="38" customFormat="1">
      <c r="B79" s="64" t="s">
        <v>326</v>
      </c>
      <c r="C79" s="63">
        <v>373200</v>
      </c>
      <c r="D79" s="63">
        <v>380100</v>
      </c>
      <c r="E79" s="63">
        <v>387100</v>
      </c>
      <c r="F79" s="63">
        <v>394000</v>
      </c>
      <c r="G79" s="63">
        <v>400900</v>
      </c>
      <c r="H79" s="63">
        <v>407700</v>
      </c>
      <c r="I79" s="63">
        <v>414300</v>
      </c>
      <c r="J79" s="63">
        <v>420800</v>
      </c>
      <c r="K79" s="63">
        <v>427100</v>
      </c>
      <c r="L79" s="63">
        <v>433100</v>
      </c>
      <c r="M79" s="63">
        <v>438900</v>
      </c>
      <c r="N79" s="63">
        <v>444400</v>
      </c>
      <c r="O79" s="63">
        <v>449600</v>
      </c>
      <c r="P79" s="63">
        <v>454400</v>
      </c>
      <c r="Q79" s="63">
        <v>458900</v>
      </c>
      <c r="R79" s="63">
        <v>462300</v>
      </c>
    </row>
    <row r="80" spans="2:18" s="38" customFormat="1">
      <c r="B80" s="64" t="s">
        <v>328</v>
      </c>
      <c r="C80" s="63">
        <v>147900</v>
      </c>
      <c r="D80" s="63">
        <v>157000</v>
      </c>
      <c r="E80" s="63">
        <v>166500</v>
      </c>
      <c r="F80" s="63">
        <v>176600</v>
      </c>
      <c r="G80" s="63">
        <v>187200</v>
      </c>
      <c r="H80" s="63">
        <v>198200</v>
      </c>
      <c r="I80" s="63">
        <v>209900</v>
      </c>
      <c r="J80" s="63">
        <v>222000</v>
      </c>
      <c r="K80" s="63">
        <v>234800</v>
      </c>
      <c r="L80" s="63">
        <v>248100</v>
      </c>
      <c r="M80" s="63">
        <v>261800</v>
      </c>
      <c r="N80" s="63">
        <v>276300</v>
      </c>
      <c r="O80" s="63">
        <v>291100</v>
      </c>
      <c r="P80" s="63">
        <v>306600</v>
      </c>
      <c r="Q80" s="63">
        <v>322400</v>
      </c>
      <c r="R80" s="63">
        <v>338400</v>
      </c>
    </row>
    <row r="81" spans="1:18" s="38" customFormat="1">
      <c r="B81" s="64" t="s">
        <v>330</v>
      </c>
      <c r="C81" s="63">
        <v>151200</v>
      </c>
      <c r="D81" s="63">
        <v>155100</v>
      </c>
      <c r="E81" s="63">
        <v>159100</v>
      </c>
      <c r="F81" s="63">
        <v>163100</v>
      </c>
      <c r="G81" s="63">
        <v>167100</v>
      </c>
      <c r="H81" s="63">
        <v>171200</v>
      </c>
      <c r="I81" s="63">
        <v>175200</v>
      </c>
      <c r="J81" s="63">
        <v>179300</v>
      </c>
      <c r="K81" s="63">
        <v>183300</v>
      </c>
      <c r="L81" s="63">
        <v>187200</v>
      </c>
      <c r="M81" s="63">
        <v>191100</v>
      </c>
      <c r="N81" s="63">
        <v>194900</v>
      </c>
      <c r="O81" s="63">
        <v>198600</v>
      </c>
      <c r="P81" s="63">
        <v>202200</v>
      </c>
      <c r="Q81" s="63">
        <v>205600</v>
      </c>
      <c r="R81" s="63">
        <v>208600</v>
      </c>
    </row>
    <row r="82" spans="1:18" s="38" customFormat="1">
      <c r="B82" s="64" t="s">
        <v>332</v>
      </c>
      <c r="C82" s="63">
        <v>208200</v>
      </c>
      <c r="D82" s="63">
        <v>216200</v>
      </c>
      <c r="E82" s="63">
        <v>224500</v>
      </c>
      <c r="F82" s="63">
        <v>233000</v>
      </c>
      <c r="G82" s="63">
        <v>241700</v>
      </c>
      <c r="H82" s="63">
        <v>250600</v>
      </c>
      <c r="I82" s="63">
        <v>259600</v>
      </c>
      <c r="J82" s="63">
        <v>268900</v>
      </c>
      <c r="K82" s="63">
        <v>278200</v>
      </c>
      <c r="L82" s="63">
        <v>287700</v>
      </c>
      <c r="M82" s="63">
        <v>297200</v>
      </c>
      <c r="N82" s="63">
        <v>306800</v>
      </c>
      <c r="O82" s="63">
        <v>316400</v>
      </c>
      <c r="P82" s="63">
        <v>326100</v>
      </c>
      <c r="Q82" s="63">
        <v>335700</v>
      </c>
      <c r="R82" s="63">
        <v>344800</v>
      </c>
    </row>
    <row r="83" spans="1:18" s="38" customFormat="1">
      <c r="B83" s="64" t="s">
        <v>1986</v>
      </c>
      <c r="C83" s="63">
        <v>278700</v>
      </c>
      <c r="D83" s="63">
        <v>293400</v>
      </c>
      <c r="E83" s="63">
        <v>308700</v>
      </c>
      <c r="F83" s="63">
        <v>324700</v>
      </c>
      <c r="G83" s="63">
        <v>341300</v>
      </c>
      <c r="H83" s="63">
        <v>358700</v>
      </c>
      <c r="I83" s="63">
        <v>376600</v>
      </c>
      <c r="J83" s="63">
        <v>395200</v>
      </c>
      <c r="K83" s="63">
        <v>414400</v>
      </c>
      <c r="L83" s="63">
        <v>434300</v>
      </c>
      <c r="M83" s="63">
        <v>454600</v>
      </c>
      <c r="N83" s="63">
        <v>475700</v>
      </c>
      <c r="O83" s="63">
        <v>497200</v>
      </c>
      <c r="P83" s="63">
        <v>519200</v>
      </c>
      <c r="Q83" s="63">
        <v>541700</v>
      </c>
      <c r="R83" s="63">
        <v>563900</v>
      </c>
    </row>
    <row r="84" spans="1:18" s="38" customFormat="1">
      <c r="B84" s="64" t="s">
        <v>334</v>
      </c>
      <c r="C84" s="63">
        <v>337600</v>
      </c>
      <c r="D84" s="63">
        <v>350100</v>
      </c>
      <c r="E84" s="63">
        <v>363000</v>
      </c>
      <c r="F84" s="63">
        <v>376100</v>
      </c>
      <c r="G84" s="63">
        <v>389600</v>
      </c>
      <c r="H84" s="63">
        <v>403300</v>
      </c>
      <c r="I84" s="63">
        <v>417200</v>
      </c>
      <c r="J84" s="63">
        <v>431300</v>
      </c>
      <c r="K84" s="63">
        <v>445700</v>
      </c>
      <c r="L84" s="63">
        <v>460100</v>
      </c>
      <c r="M84" s="63">
        <v>474600</v>
      </c>
      <c r="N84" s="63">
        <v>489200</v>
      </c>
      <c r="O84" s="63">
        <v>503800</v>
      </c>
      <c r="P84" s="63">
        <v>518400</v>
      </c>
      <c r="Q84" s="63">
        <v>532800</v>
      </c>
      <c r="R84" s="63">
        <v>546400</v>
      </c>
    </row>
    <row r="85" spans="1:18" s="38" customFormat="1">
      <c r="B85" s="64" t="s">
        <v>336</v>
      </c>
      <c r="C85" s="63">
        <v>272200</v>
      </c>
      <c r="D85" s="63">
        <v>280300</v>
      </c>
      <c r="E85" s="63">
        <v>288600</v>
      </c>
      <c r="F85" s="63">
        <v>296800</v>
      </c>
      <c r="G85" s="63">
        <v>305300</v>
      </c>
      <c r="H85" s="63">
        <v>313800</v>
      </c>
      <c r="I85" s="63">
        <v>322300</v>
      </c>
      <c r="J85" s="63">
        <v>330800</v>
      </c>
      <c r="K85" s="63">
        <v>339200</v>
      </c>
      <c r="L85" s="63">
        <v>347800</v>
      </c>
      <c r="M85" s="63">
        <v>356100</v>
      </c>
      <c r="N85" s="63">
        <v>364500</v>
      </c>
      <c r="O85" s="63">
        <v>372700</v>
      </c>
      <c r="P85" s="63">
        <v>380700</v>
      </c>
      <c r="Q85" s="63">
        <v>388500</v>
      </c>
      <c r="R85" s="63">
        <v>395500</v>
      </c>
    </row>
    <row r="86" spans="1:18" s="38" customFormat="1">
      <c r="B86" s="64" t="s">
        <v>338</v>
      </c>
      <c r="C86" s="63">
        <v>286000</v>
      </c>
      <c r="D86" s="63">
        <v>291900</v>
      </c>
      <c r="E86" s="63">
        <v>297800</v>
      </c>
      <c r="F86" s="63">
        <v>303700</v>
      </c>
      <c r="G86" s="63">
        <v>309600</v>
      </c>
      <c r="H86" s="63">
        <v>315400</v>
      </c>
      <c r="I86" s="63">
        <v>321100</v>
      </c>
      <c r="J86" s="63">
        <v>326700</v>
      </c>
      <c r="K86" s="63">
        <v>332200</v>
      </c>
      <c r="L86" s="63">
        <v>337500</v>
      </c>
      <c r="M86" s="63">
        <v>342700</v>
      </c>
      <c r="N86" s="63">
        <v>347600</v>
      </c>
      <c r="O86" s="63">
        <v>352200</v>
      </c>
      <c r="P86" s="63">
        <v>356700</v>
      </c>
      <c r="Q86" s="63">
        <v>360900</v>
      </c>
      <c r="R86" s="63">
        <v>364200</v>
      </c>
    </row>
    <row r="87" spans="1:18" s="38" customFormat="1">
      <c r="B87" s="64" t="s">
        <v>340</v>
      </c>
      <c r="C87" s="63">
        <v>206600</v>
      </c>
      <c r="D87" s="63">
        <v>210000</v>
      </c>
      <c r="E87" s="63">
        <v>213400</v>
      </c>
      <c r="F87" s="63">
        <v>216900</v>
      </c>
      <c r="G87" s="63">
        <v>220200</v>
      </c>
      <c r="H87" s="63">
        <v>223600</v>
      </c>
      <c r="I87" s="63">
        <v>226700</v>
      </c>
      <c r="J87" s="63">
        <v>229800</v>
      </c>
      <c r="K87" s="63">
        <v>232900</v>
      </c>
      <c r="L87" s="63">
        <v>235700</v>
      </c>
      <c r="M87" s="63">
        <v>238400</v>
      </c>
      <c r="N87" s="63">
        <v>240900</v>
      </c>
      <c r="O87" s="63">
        <v>243200</v>
      </c>
      <c r="P87" s="63">
        <v>245400</v>
      </c>
      <c r="Q87" s="63">
        <v>247300</v>
      </c>
      <c r="R87" s="63">
        <v>248600</v>
      </c>
    </row>
    <row r="88" spans="1:18" s="38" customFormat="1">
      <c r="B88" s="64" t="s">
        <v>342</v>
      </c>
      <c r="C88" s="63">
        <v>213000</v>
      </c>
      <c r="D88" s="63">
        <v>221500</v>
      </c>
      <c r="E88" s="63">
        <v>230300</v>
      </c>
      <c r="F88" s="63">
        <v>239300</v>
      </c>
      <c r="G88" s="63">
        <v>248500</v>
      </c>
      <c r="H88" s="63">
        <v>258000</v>
      </c>
      <c r="I88" s="63">
        <v>267700</v>
      </c>
      <c r="J88" s="63">
        <v>277500</v>
      </c>
      <c r="K88" s="63">
        <v>287500</v>
      </c>
      <c r="L88" s="63">
        <v>297600</v>
      </c>
      <c r="M88" s="63">
        <v>307900</v>
      </c>
      <c r="N88" s="63">
        <v>318300</v>
      </c>
      <c r="O88" s="63">
        <v>328700</v>
      </c>
      <c r="P88" s="63">
        <v>339100</v>
      </c>
      <c r="Q88" s="63">
        <v>349500</v>
      </c>
      <c r="R88" s="63">
        <v>359500</v>
      </c>
    </row>
    <row r="89" spans="1:18" s="38" customFormat="1">
      <c r="A89" s="64"/>
      <c r="B89" s="64" t="s">
        <v>344</v>
      </c>
      <c r="C89" s="63">
        <v>245100</v>
      </c>
      <c r="D89" s="63">
        <v>252700</v>
      </c>
      <c r="E89" s="63">
        <v>260400</v>
      </c>
      <c r="F89" s="63">
        <v>268300</v>
      </c>
      <c r="G89" s="63">
        <v>276300</v>
      </c>
      <c r="H89" s="63">
        <v>284300</v>
      </c>
      <c r="I89" s="63">
        <v>292500</v>
      </c>
      <c r="J89" s="63">
        <v>300600</v>
      </c>
      <c r="K89" s="63">
        <v>308800</v>
      </c>
      <c r="L89" s="63">
        <v>317000</v>
      </c>
      <c r="M89" s="63">
        <v>325100</v>
      </c>
      <c r="N89" s="63">
        <v>333200</v>
      </c>
      <c r="O89" s="63">
        <v>341100</v>
      </c>
      <c r="P89" s="63">
        <v>348900</v>
      </c>
      <c r="Q89" s="63">
        <v>356600</v>
      </c>
      <c r="R89" s="63">
        <v>363500</v>
      </c>
    </row>
    <row r="90" spans="1:18" s="38" customFormat="1">
      <c r="A90" s="64"/>
      <c r="B90" s="64" t="s">
        <v>346</v>
      </c>
      <c r="C90" s="63">
        <v>184300</v>
      </c>
      <c r="D90" s="63">
        <v>188700</v>
      </c>
      <c r="E90" s="63">
        <v>193200</v>
      </c>
      <c r="F90" s="63">
        <v>197600</v>
      </c>
      <c r="G90" s="63">
        <v>202100</v>
      </c>
      <c r="H90" s="63">
        <v>206500</v>
      </c>
      <c r="I90" s="63">
        <v>210900</v>
      </c>
      <c r="J90" s="63">
        <v>215300</v>
      </c>
      <c r="K90" s="63">
        <v>219700</v>
      </c>
      <c r="L90" s="63">
        <v>223900</v>
      </c>
      <c r="M90" s="63">
        <v>228000</v>
      </c>
      <c r="N90" s="63">
        <v>232000</v>
      </c>
      <c r="O90" s="63">
        <v>236000</v>
      </c>
      <c r="P90" s="63">
        <v>239600</v>
      </c>
      <c r="Q90" s="63">
        <v>243200</v>
      </c>
      <c r="R90" s="63">
        <v>284300</v>
      </c>
    </row>
    <row r="91" spans="1:18" s="38" customFormat="1">
      <c r="B91" s="38" t="s">
        <v>348</v>
      </c>
      <c r="C91" s="63">
        <v>245000</v>
      </c>
      <c r="D91" s="63">
        <v>252700</v>
      </c>
      <c r="E91" s="63">
        <v>260500</v>
      </c>
      <c r="F91" s="63">
        <v>268500</v>
      </c>
      <c r="G91" s="63">
        <v>276600</v>
      </c>
      <c r="H91" s="63">
        <v>284800</v>
      </c>
      <c r="I91" s="63">
        <v>292900</v>
      </c>
      <c r="J91" s="63">
        <v>301200</v>
      </c>
      <c r="K91" s="63">
        <v>309500</v>
      </c>
      <c r="L91" s="63">
        <v>317700</v>
      </c>
      <c r="M91" s="63">
        <v>325900</v>
      </c>
      <c r="N91" s="63">
        <v>334100</v>
      </c>
      <c r="O91" s="63">
        <v>342100</v>
      </c>
      <c r="P91" s="63">
        <v>350100</v>
      </c>
      <c r="Q91" s="63">
        <v>357900</v>
      </c>
      <c r="R91" s="63">
        <v>365000</v>
      </c>
    </row>
    <row r="92" spans="1:18" s="38" customFormat="1">
      <c r="B92" s="64" t="s">
        <v>1977</v>
      </c>
      <c r="C92" s="63">
        <v>187500</v>
      </c>
      <c r="D92" s="63">
        <v>193200</v>
      </c>
      <c r="E92" s="63">
        <v>198900</v>
      </c>
      <c r="F92" s="63">
        <v>204800</v>
      </c>
      <c r="G92" s="63">
        <v>210600</v>
      </c>
      <c r="H92" s="63">
        <v>216600</v>
      </c>
      <c r="I92" s="63">
        <v>222600</v>
      </c>
      <c r="J92" s="63">
        <v>228600</v>
      </c>
      <c r="K92" s="63">
        <v>234600</v>
      </c>
      <c r="L92" s="63">
        <v>240500</v>
      </c>
      <c r="M92" s="63">
        <v>246500</v>
      </c>
      <c r="N92" s="63">
        <v>252400</v>
      </c>
      <c r="O92" s="63">
        <v>258100</v>
      </c>
      <c r="P92" s="63">
        <v>263800</v>
      </c>
      <c r="Q92" s="63">
        <v>269400</v>
      </c>
      <c r="R92" s="63">
        <v>274400</v>
      </c>
    </row>
    <row r="93" spans="1:18" s="38" customFormat="1">
      <c r="B93" s="64" t="s">
        <v>350</v>
      </c>
      <c r="C93" s="63">
        <v>95700</v>
      </c>
      <c r="D93" s="63">
        <v>98400</v>
      </c>
      <c r="E93" s="63">
        <v>101100</v>
      </c>
      <c r="F93" s="63">
        <v>103900</v>
      </c>
      <c r="G93" s="63">
        <v>106700</v>
      </c>
      <c r="H93" s="63">
        <v>109500</v>
      </c>
      <c r="I93" s="63">
        <v>112300</v>
      </c>
      <c r="J93" s="63">
        <v>115200</v>
      </c>
      <c r="K93" s="63">
        <v>118000</v>
      </c>
      <c r="L93" s="63">
        <v>120800</v>
      </c>
      <c r="M93" s="63">
        <v>123500</v>
      </c>
      <c r="N93" s="63">
        <v>126200</v>
      </c>
      <c r="O93" s="63">
        <v>128900</v>
      </c>
      <c r="P93" s="63">
        <v>131500</v>
      </c>
      <c r="Q93" s="63">
        <v>134000</v>
      </c>
      <c r="R93" s="63">
        <v>136300</v>
      </c>
    </row>
    <row r="94" spans="1:18" s="38" customFormat="1">
      <c r="A94" s="64"/>
      <c r="B94" s="64" t="s">
        <v>1969</v>
      </c>
      <c r="C94" s="63">
        <v>223200</v>
      </c>
      <c r="D94" s="63">
        <v>234200</v>
      </c>
      <c r="E94" s="63">
        <v>245600</v>
      </c>
      <c r="F94" s="63">
        <v>257600</v>
      </c>
      <c r="G94" s="63">
        <v>270000</v>
      </c>
      <c r="H94" s="63">
        <v>282800</v>
      </c>
      <c r="I94" s="63">
        <v>296100</v>
      </c>
      <c r="J94" s="63">
        <v>309700</v>
      </c>
      <c r="K94" s="63">
        <v>323900</v>
      </c>
      <c r="L94" s="63">
        <v>338300</v>
      </c>
      <c r="M94" s="63">
        <v>353200</v>
      </c>
      <c r="N94" s="63">
        <v>368400</v>
      </c>
      <c r="O94" s="63">
        <v>384000</v>
      </c>
      <c r="P94" s="63">
        <v>399700</v>
      </c>
      <c r="Q94" s="63">
        <v>415800</v>
      </c>
      <c r="R94" s="63">
        <v>431600</v>
      </c>
    </row>
    <row r="95" spans="1:18" s="38" customFormat="1">
      <c r="A95" s="64"/>
      <c r="B95" s="64" t="s">
        <v>354</v>
      </c>
      <c r="C95" s="63">
        <v>300100</v>
      </c>
      <c r="D95" s="63">
        <v>324300</v>
      </c>
      <c r="E95" s="63">
        <v>350500</v>
      </c>
      <c r="F95" s="63">
        <v>378600</v>
      </c>
      <c r="G95" s="63">
        <v>408700</v>
      </c>
      <c r="H95" s="63">
        <v>441000</v>
      </c>
      <c r="I95" s="63">
        <v>475600</v>
      </c>
      <c r="J95" s="63">
        <v>512400</v>
      </c>
      <c r="K95" s="63">
        <v>551900</v>
      </c>
      <c r="L95" s="63">
        <v>593900</v>
      </c>
      <c r="M95" s="63">
        <v>638500</v>
      </c>
      <c r="N95" s="63">
        <v>686000</v>
      </c>
      <c r="O95" s="63">
        <v>736300</v>
      </c>
      <c r="P95" s="63">
        <v>789800</v>
      </c>
      <c r="Q95" s="63">
        <v>846100</v>
      </c>
      <c r="R95" s="63">
        <v>904500</v>
      </c>
    </row>
    <row r="96" spans="1:18" s="38" customFormat="1">
      <c r="A96" s="64"/>
      <c r="B96" s="38" t="s">
        <v>356</v>
      </c>
      <c r="C96" s="63">
        <v>435200</v>
      </c>
      <c r="D96" s="63">
        <v>452300</v>
      </c>
      <c r="E96" s="63">
        <v>469900</v>
      </c>
      <c r="F96" s="63">
        <v>488000</v>
      </c>
      <c r="G96" s="63">
        <v>506500</v>
      </c>
      <c r="H96" s="63">
        <v>525400</v>
      </c>
      <c r="I96" s="63">
        <v>544800</v>
      </c>
      <c r="J96" s="63">
        <v>564500</v>
      </c>
      <c r="K96" s="63">
        <v>584400</v>
      </c>
      <c r="L96" s="63">
        <v>604600</v>
      </c>
      <c r="M96" s="63">
        <v>625000</v>
      </c>
      <c r="N96" s="63">
        <v>645600</v>
      </c>
      <c r="O96" s="63">
        <v>666300</v>
      </c>
      <c r="P96" s="63">
        <v>686900</v>
      </c>
      <c r="Q96" s="63">
        <v>707700</v>
      </c>
      <c r="R96" s="63">
        <v>727400</v>
      </c>
    </row>
    <row r="97" spans="1:18" s="38" customFormat="1">
      <c r="A97" s="64"/>
      <c r="B97" s="64" t="s">
        <v>1967</v>
      </c>
      <c r="C97" s="63">
        <v>242300</v>
      </c>
      <c r="D97" s="63">
        <v>246100</v>
      </c>
      <c r="E97" s="63">
        <v>250000</v>
      </c>
      <c r="F97" s="63">
        <v>253700</v>
      </c>
      <c r="G97" s="63">
        <v>257400</v>
      </c>
      <c r="H97" s="63">
        <v>261000</v>
      </c>
      <c r="I97" s="63">
        <v>264500</v>
      </c>
      <c r="J97" s="63">
        <v>267900</v>
      </c>
      <c r="K97" s="63">
        <v>271100</v>
      </c>
      <c r="L97" s="63">
        <v>274200</v>
      </c>
      <c r="M97" s="63">
        <v>277100</v>
      </c>
      <c r="N97" s="63">
        <v>279800</v>
      </c>
      <c r="O97" s="63">
        <v>282200</v>
      </c>
      <c r="P97" s="63">
        <v>284400</v>
      </c>
      <c r="Q97" s="63">
        <v>286300</v>
      </c>
      <c r="R97" s="63">
        <v>287700</v>
      </c>
    </row>
    <row r="98" spans="1:18" s="38" customFormat="1">
      <c r="B98" s="64" t="s">
        <v>358</v>
      </c>
      <c r="C98" s="63">
        <v>135600</v>
      </c>
      <c r="D98" s="63">
        <v>137300</v>
      </c>
      <c r="E98" s="63">
        <v>139000</v>
      </c>
      <c r="F98" s="63">
        <v>140700</v>
      </c>
      <c r="G98" s="63">
        <v>142300</v>
      </c>
      <c r="H98" s="63">
        <v>143800</v>
      </c>
      <c r="I98" s="63">
        <v>145400</v>
      </c>
      <c r="J98" s="63">
        <v>146800</v>
      </c>
      <c r="K98" s="63">
        <v>148100</v>
      </c>
      <c r="L98" s="63">
        <v>149300</v>
      </c>
      <c r="M98" s="63">
        <v>150500</v>
      </c>
      <c r="N98" s="63">
        <v>151500</v>
      </c>
      <c r="O98" s="63">
        <v>152400</v>
      </c>
      <c r="P98" s="63">
        <v>153100</v>
      </c>
      <c r="Q98" s="63">
        <v>153700</v>
      </c>
      <c r="R98" s="63">
        <v>154000</v>
      </c>
    </row>
    <row r="99" spans="1:18" s="38" customFormat="1">
      <c r="A99" s="64"/>
      <c r="B99" s="64" t="s">
        <v>360</v>
      </c>
      <c r="C99" s="63">
        <v>417000</v>
      </c>
      <c r="D99" s="63">
        <v>429000</v>
      </c>
      <c r="E99" s="63">
        <v>441200</v>
      </c>
      <c r="F99" s="63">
        <v>453500</v>
      </c>
      <c r="G99" s="63">
        <v>465900</v>
      </c>
      <c r="H99" s="63">
        <v>478500</v>
      </c>
      <c r="I99" s="63">
        <v>491000</v>
      </c>
      <c r="J99" s="63">
        <v>503600</v>
      </c>
      <c r="K99" s="63">
        <v>516000</v>
      </c>
      <c r="L99" s="63">
        <v>528400</v>
      </c>
      <c r="M99" s="63">
        <v>540700</v>
      </c>
      <c r="N99" s="63">
        <v>552900</v>
      </c>
      <c r="O99" s="63">
        <v>564800</v>
      </c>
      <c r="P99" s="63">
        <v>576400</v>
      </c>
      <c r="Q99" s="63">
        <v>587700</v>
      </c>
      <c r="R99" s="63">
        <v>597900</v>
      </c>
    </row>
    <row r="100" spans="1:18" s="38" customFormat="1">
      <c r="A100" s="64"/>
      <c r="B100" s="64" t="s">
        <v>362</v>
      </c>
      <c r="C100" s="63">
        <v>241800</v>
      </c>
      <c r="D100" s="63">
        <v>246800</v>
      </c>
      <c r="E100" s="63">
        <v>251900</v>
      </c>
      <c r="F100" s="63">
        <v>257000</v>
      </c>
      <c r="G100" s="63">
        <v>262100</v>
      </c>
      <c r="H100" s="63">
        <v>267100</v>
      </c>
      <c r="I100" s="63">
        <v>272000</v>
      </c>
      <c r="J100" s="63">
        <v>276800</v>
      </c>
      <c r="K100" s="63">
        <v>281600</v>
      </c>
      <c r="L100" s="63">
        <v>286200</v>
      </c>
      <c r="M100" s="63">
        <v>290600</v>
      </c>
      <c r="N100" s="63">
        <v>294900</v>
      </c>
      <c r="O100" s="63">
        <v>298900</v>
      </c>
      <c r="P100" s="63">
        <v>302800</v>
      </c>
      <c r="Q100" s="63">
        <v>306400</v>
      </c>
      <c r="R100" s="63">
        <v>309400</v>
      </c>
    </row>
    <row r="101" spans="1:18" s="38" customFormat="1">
      <c r="A101" s="64"/>
      <c r="B101" s="64" t="s">
        <v>364</v>
      </c>
      <c r="C101" s="63">
        <v>465500</v>
      </c>
      <c r="D101" s="63">
        <v>476900</v>
      </c>
      <c r="E101" s="63">
        <v>488500</v>
      </c>
      <c r="F101" s="63">
        <v>500200</v>
      </c>
      <c r="G101" s="63">
        <v>511900</v>
      </c>
      <c r="H101" s="63">
        <v>523600</v>
      </c>
      <c r="I101" s="63">
        <v>535200</v>
      </c>
      <c r="J101" s="63">
        <v>546700</v>
      </c>
      <c r="K101" s="63">
        <v>558100</v>
      </c>
      <c r="L101" s="63">
        <v>569200</v>
      </c>
      <c r="M101" s="63">
        <v>580200</v>
      </c>
      <c r="N101" s="63">
        <v>590900</v>
      </c>
      <c r="O101" s="63">
        <v>601300</v>
      </c>
      <c r="P101" s="63">
        <v>611300</v>
      </c>
      <c r="Q101" s="63">
        <v>620700</v>
      </c>
      <c r="R101" s="63">
        <v>629100</v>
      </c>
    </row>
    <row r="102" spans="1:18" s="38" customFormat="1">
      <c r="A102" s="64"/>
      <c r="B102" s="64" t="s">
        <v>366</v>
      </c>
      <c r="C102" s="63">
        <v>276900</v>
      </c>
      <c r="D102" s="63">
        <v>279800</v>
      </c>
      <c r="E102" s="63">
        <v>282600</v>
      </c>
      <c r="F102" s="63">
        <v>285400</v>
      </c>
      <c r="G102" s="63">
        <v>288100</v>
      </c>
      <c r="H102" s="63">
        <v>290500</v>
      </c>
      <c r="I102" s="63">
        <v>292900</v>
      </c>
      <c r="J102" s="63">
        <v>295200</v>
      </c>
      <c r="K102" s="63">
        <v>297200</v>
      </c>
      <c r="L102" s="63">
        <v>298900</v>
      </c>
      <c r="M102" s="63">
        <v>300500</v>
      </c>
      <c r="N102" s="63">
        <v>301800</v>
      </c>
      <c r="O102" s="63">
        <v>302900</v>
      </c>
      <c r="P102" s="63">
        <v>303700</v>
      </c>
      <c r="Q102" s="63">
        <v>304200</v>
      </c>
      <c r="R102" s="63">
        <v>304000</v>
      </c>
    </row>
    <row r="103" spans="1:18" s="38" customFormat="1">
      <c r="A103" s="64"/>
      <c r="B103" s="64" t="s">
        <v>1968</v>
      </c>
      <c r="C103" s="63">
        <v>95900</v>
      </c>
      <c r="D103" s="63">
        <v>98800</v>
      </c>
      <c r="E103" s="63">
        <v>101600</v>
      </c>
      <c r="F103" s="63">
        <v>104600</v>
      </c>
      <c r="G103" s="63">
        <v>107500</v>
      </c>
      <c r="H103" s="63">
        <v>110500</v>
      </c>
      <c r="I103" s="63">
        <v>113500</v>
      </c>
      <c r="J103" s="63">
        <v>116500</v>
      </c>
      <c r="K103" s="63">
        <v>119600</v>
      </c>
      <c r="L103" s="63">
        <v>122600</v>
      </c>
      <c r="M103" s="63">
        <v>125600</v>
      </c>
      <c r="N103" s="63">
        <v>128500</v>
      </c>
      <c r="O103" s="63">
        <v>131400</v>
      </c>
      <c r="P103" s="63">
        <v>134200</v>
      </c>
      <c r="Q103" s="63">
        <v>137000</v>
      </c>
      <c r="R103" s="63">
        <v>139500</v>
      </c>
    </row>
    <row r="104" spans="1:18" s="38" customFormat="1">
      <c r="B104" s="64" t="s">
        <v>370</v>
      </c>
      <c r="C104" s="63">
        <v>156200</v>
      </c>
      <c r="D104" s="63">
        <v>160000</v>
      </c>
      <c r="E104" s="63">
        <v>163800</v>
      </c>
      <c r="F104" s="63">
        <v>167600</v>
      </c>
      <c r="G104" s="63">
        <v>171300</v>
      </c>
      <c r="H104" s="63">
        <v>175200</v>
      </c>
      <c r="I104" s="63">
        <v>179000</v>
      </c>
      <c r="J104" s="63">
        <v>182700</v>
      </c>
      <c r="K104" s="63">
        <v>186300</v>
      </c>
      <c r="L104" s="63">
        <v>190000</v>
      </c>
      <c r="M104" s="63">
        <v>193500</v>
      </c>
      <c r="N104" s="63">
        <v>197000</v>
      </c>
      <c r="O104" s="63">
        <v>200300</v>
      </c>
      <c r="P104" s="63">
        <v>203500</v>
      </c>
      <c r="Q104" s="63">
        <v>206500</v>
      </c>
      <c r="R104" s="63">
        <v>209100</v>
      </c>
    </row>
    <row r="105" spans="1:18" s="38" customFormat="1">
      <c r="B105" s="64" t="s">
        <v>372</v>
      </c>
      <c r="C105" s="63">
        <v>188900</v>
      </c>
      <c r="D105" s="63">
        <v>192900</v>
      </c>
      <c r="E105" s="63">
        <v>196800</v>
      </c>
      <c r="F105" s="63">
        <v>200700</v>
      </c>
      <c r="G105" s="63">
        <v>204500</v>
      </c>
      <c r="H105" s="63">
        <v>208300</v>
      </c>
      <c r="I105" s="63">
        <v>212200</v>
      </c>
      <c r="J105" s="63">
        <v>215800</v>
      </c>
      <c r="K105" s="63">
        <v>219500</v>
      </c>
      <c r="L105" s="63">
        <v>222900</v>
      </c>
      <c r="M105" s="63">
        <v>226300</v>
      </c>
      <c r="N105" s="63">
        <v>229600</v>
      </c>
      <c r="O105" s="63">
        <v>232700</v>
      </c>
      <c r="P105" s="63">
        <v>235600</v>
      </c>
      <c r="Q105" s="63">
        <v>238300</v>
      </c>
      <c r="R105" s="63">
        <v>240600</v>
      </c>
    </row>
    <row r="106" spans="1:18" s="38" customFormat="1">
      <c r="B106" s="64" t="s">
        <v>374</v>
      </c>
      <c r="C106" s="63">
        <v>301900</v>
      </c>
      <c r="D106" s="63">
        <v>308600</v>
      </c>
      <c r="E106" s="63">
        <v>315400</v>
      </c>
      <c r="F106" s="63">
        <v>322200</v>
      </c>
      <c r="G106" s="63">
        <v>328900</v>
      </c>
      <c r="H106" s="63">
        <v>335700</v>
      </c>
      <c r="I106" s="63">
        <v>342300</v>
      </c>
      <c r="J106" s="63">
        <v>348800</v>
      </c>
      <c r="K106" s="63">
        <v>355200</v>
      </c>
      <c r="L106" s="63">
        <v>361500</v>
      </c>
      <c r="M106" s="63">
        <v>367600</v>
      </c>
      <c r="N106" s="63">
        <v>373400</v>
      </c>
      <c r="O106" s="63">
        <v>379000</v>
      </c>
      <c r="P106" s="63">
        <v>384400</v>
      </c>
      <c r="Q106" s="63">
        <v>389600</v>
      </c>
      <c r="R106" s="63">
        <v>393800</v>
      </c>
    </row>
    <row r="107" spans="1:18" s="38" customFormat="1">
      <c r="A107" s="64"/>
      <c r="B107" s="64" t="s">
        <v>376</v>
      </c>
      <c r="C107" s="63">
        <v>297500</v>
      </c>
      <c r="D107" s="63">
        <v>305800</v>
      </c>
      <c r="E107" s="63">
        <v>314400</v>
      </c>
      <c r="F107" s="63">
        <v>323100</v>
      </c>
      <c r="G107" s="63">
        <v>331800</v>
      </c>
      <c r="H107" s="63">
        <v>340500</v>
      </c>
      <c r="I107" s="63">
        <v>349300</v>
      </c>
      <c r="J107" s="63">
        <v>358100</v>
      </c>
      <c r="K107" s="63">
        <v>366900</v>
      </c>
      <c r="L107" s="63">
        <v>375600</v>
      </c>
      <c r="M107" s="63">
        <v>384200</v>
      </c>
      <c r="N107" s="63">
        <v>392600</v>
      </c>
      <c r="O107" s="63">
        <v>400900</v>
      </c>
      <c r="P107" s="63">
        <v>409000</v>
      </c>
      <c r="Q107" s="63">
        <v>416900</v>
      </c>
      <c r="R107" s="63">
        <v>423900</v>
      </c>
    </row>
    <row r="108" spans="1:18" s="38" customFormat="1">
      <c r="A108" s="64"/>
      <c r="B108" s="64" t="s">
        <v>378</v>
      </c>
      <c r="C108" s="63">
        <v>484900</v>
      </c>
      <c r="D108" s="63">
        <v>500500</v>
      </c>
      <c r="E108" s="63">
        <v>516200</v>
      </c>
      <c r="F108" s="63">
        <v>532200</v>
      </c>
      <c r="G108" s="63">
        <v>548600</v>
      </c>
      <c r="H108" s="63">
        <v>565100</v>
      </c>
      <c r="I108" s="63">
        <v>581700</v>
      </c>
      <c r="J108" s="63">
        <v>598400</v>
      </c>
      <c r="K108" s="63">
        <v>615200</v>
      </c>
      <c r="L108" s="63">
        <v>632000</v>
      </c>
      <c r="M108" s="63">
        <v>648700</v>
      </c>
      <c r="N108" s="63">
        <v>665300</v>
      </c>
      <c r="O108" s="63">
        <v>681800</v>
      </c>
      <c r="P108" s="63">
        <v>698000</v>
      </c>
      <c r="Q108" s="63">
        <v>713900</v>
      </c>
      <c r="R108" s="63">
        <v>728500</v>
      </c>
    </row>
    <row r="109" spans="1:18" s="38" customFormat="1">
      <c r="A109" s="64"/>
      <c r="B109" s="64" t="s">
        <v>380</v>
      </c>
      <c r="C109" s="63">
        <v>501400</v>
      </c>
      <c r="D109" s="63">
        <v>517700</v>
      </c>
      <c r="E109" s="63">
        <v>534400</v>
      </c>
      <c r="F109" s="63">
        <v>551500</v>
      </c>
      <c r="G109" s="63">
        <v>568800</v>
      </c>
      <c r="H109" s="63">
        <v>586300</v>
      </c>
      <c r="I109" s="63">
        <v>604100</v>
      </c>
      <c r="J109" s="63">
        <v>621800</v>
      </c>
      <c r="K109" s="63">
        <v>639700</v>
      </c>
      <c r="L109" s="63">
        <v>657700</v>
      </c>
      <c r="M109" s="63">
        <v>675600</v>
      </c>
      <c r="N109" s="63">
        <v>693400</v>
      </c>
      <c r="O109" s="63">
        <v>711000</v>
      </c>
      <c r="P109" s="63">
        <v>728500</v>
      </c>
      <c r="Q109" s="63">
        <v>745700</v>
      </c>
      <c r="R109" s="63">
        <v>761600</v>
      </c>
    </row>
    <row r="110" spans="1:18" s="38" customFormat="1">
      <c r="A110" s="64"/>
      <c r="B110" s="64" t="s">
        <v>382</v>
      </c>
      <c r="C110" s="63">
        <v>480700</v>
      </c>
      <c r="D110" s="63">
        <v>491500</v>
      </c>
      <c r="E110" s="63">
        <v>502400</v>
      </c>
      <c r="F110" s="63">
        <v>513400</v>
      </c>
      <c r="G110" s="63">
        <v>524400</v>
      </c>
      <c r="H110" s="63">
        <v>535300</v>
      </c>
      <c r="I110" s="63">
        <v>546000</v>
      </c>
      <c r="J110" s="63">
        <v>556600</v>
      </c>
      <c r="K110" s="63">
        <v>567100</v>
      </c>
      <c r="L110" s="63">
        <v>577300</v>
      </c>
      <c r="M110" s="63">
        <v>587200</v>
      </c>
      <c r="N110" s="63">
        <v>596800</v>
      </c>
      <c r="O110" s="63">
        <v>606000</v>
      </c>
      <c r="P110" s="63">
        <v>614800</v>
      </c>
      <c r="Q110" s="63">
        <v>623200</v>
      </c>
      <c r="R110" s="63">
        <v>630200</v>
      </c>
    </row>
    <row r="111" spans="1:18" s="38" customFormat="1">
      <c r="A111" s="64"/>
      <c r="B111" s="64" t="s">
        <v>384</v>
      </c>
      <c r="C111" s="63">
        <v>184800</v>
      </c>
      <c r="D111" s="63">
        <v>186800</v>
      </c>
      <c r="E111" s="63">
        <v>188800</v>
      </c>
      <c r="F111" s="63">
        <v>190800</v>
      </c>
      <c r="G111" s="63">
        <v>192600</v>
      </c>
      <c r="H111" s="63">
        <v>194300</v>
      </c>
      <c r="I111" s="63">
        <v>195900</v>
      </c>
      <c r="J111" s="63">
        <v>197500</v>
      </c>
      <c r="K111" s="63">
        <v>198900</v>
      </c>
      <c r="L111" s="63">
        <v>200200</v>
      </c>
      <c r="M111" s="63">
        <v>201400</v>
      </c>
      <c r="N111" s="63">
        <v>202400</v>
      </c>
      <c r="O111" s="63">
        <v>203100</v>
      </c>
      <c r="P111" s="63">
        <v>203700</v>
      </c>
      <c r="Q111" s="63">
        <v>204100</v>
      </c>
      <c r="R111" s="63">
        <v>204200</v>
      </c>
    </row>
    <row r="112" spans="1:18" s="38" customFormat="1">
      <c r="A112" s="64"/>
      <c r="B112" s="64" t="s">
        <v>386</v>
      </c>
      <c r="C112" s="63">
        <v>333300</v>
      </c>
      <c r="D112" s="63">
        <v>339200</v>
      </c>
      <c r="E112" s="63">
        <v>345200</v>
      </c>
      <c r="F112" s="63">
        <v>351100</v>
      </c>
      <c r="G112" s="63">
        <v>356800</v>
      </c>
      <c r="H112" s="63">
        <v>362500</v>
      </c>
      <c r="I112" s="63">
        <v>368200</v>
      </c>
      <c r="J112" s="63">
        <v>373600</v>
      </c>
      <c r="K112" s="63">
        <v>378800</v>
      </c>
      <c r="L112" s="63">
        <v>383900</v>
      </c>
      <c r="M112" s="63">
        <v>388600</v>
      </c>
      <c r="N112" s="63">
        <v>393100</v>
      </c>
      <c r="O112" s="63">
        <v>397400</v>
      </c>
      <c r="P112" s="63">
        <v>401300</v>
      </c>
      <c r="Q112" s="63">
        <v>404900</v>
      </c>
      <c r="R112" s="63">
        <v>407600</v>
      </c>
    </row>
    <row r="113" spans="1:18" s="38" customFormat="1">
      <c r="A113" s="64"/>
      <c r="B113" s="38" t="s">
        <v>388</v>
      </c>
      <c r="C113" s="63">
        <v>105400</v>
      </c>
      <c r="D113" s="63">
        <v>108000</v>
      </c>
      <c r="E113" s="63">
        <v>110600</v>
      </c>
      <c r="F113" s="63">
        <v>113200</v>
      </c>
      <c r="G113" s="63">
        <v>115800</v>
      </c>
      <c r="H113" s="63">
        <v>118500</v>
      </c>
      <c r="I113" s="63">
        <v>121200</v>
      </c>
      <c r="J113" s="63">
        <v>123800</v>
      </c>
      <c r="K113" s="63">
        <v>126300</v>
      </c>
      <c r="L113" s="63">
        <v>128800</v>
      </c>
      <c r="M113" s="63">
        <v>131300</v>
      </c>
      <c r="N113" s="63">
        <v>133700</v>
      </c>
      <c r="O113" s="63">
        <v>136000</v>
      </c>
      <c r="P113" s="63">
        <v>138300</v>
      </c>
      <c r="Q113" s="63">
        <v>140500</v>
      </c>
      <c r="R113" s="63">
        <v>142400</v>
      </c>
    </row>
    <row r="114" spans="1:18" s="38" customFormat="1">
      <c r="A114" s="64"/>
      <c r="B114" s="64" t="s">
        <v>390</v>
      </c>
      <c r="C114" s="63">
        <v>141500</v>
      </c>
      <c r="D114" s="63">
        <v>144900</v>
      </c>
      <c r="E114" s="63">
        <v>148400</v>
      </c>
      <c r="F114" s="63">
        <v>151800</v>
      </c>
      <c r="G114" s="63">
        <v>155200</v>
      </c>
      <c r="H114" s="63">
        <v>158600</v>
      </c>
      <c r="I114" s="63">
        <v>162100</v>
      </c>
      <c r="J114" s="63">
        <v>165400</v>
      </c>
      <c r="K114" s="63">
        <v>168700</v>
      </c>
      <c r="L114" s="63">
        <v>172000</v>
      </c>
      <c r="M114" s="63">
        <v>175200</v>
      </c>
      <c r="N114" s="63">
        <v>178300</v>
      </c>
      <c r="O114" s="63">
        <v>181300</v>
      </c>
      <c r="P114" s="63">
        <v>184200</v>
      </c>
      <c r="Q114" s="63">
        <v>186900</v>
      </c>
      <c r="R114" s="63">
        <v>189300</v>
      </c>
    </row>
    <row r="115" spans="1:18" s="38" customFormat="1">
      <c r="B115" s="64" t="s">
        <v>392</v>
      </c>
      <c r="C115" s="63">
        <v>255200</v>
      </c>
      <c r="D115" s="63">
        <v>261400</v>
      </c>
      <c r="E115" s="63">
        <v>267600</v>
      </c>
      <c r="F115" s="63">
        <v>273900</v>
      </c>
      <c r="G115" s="63">
        <v>280300</v>
      </c>
      <c r="H115" s="63">
        <v>286600</v>
      </c>
      <c r="I115" s="63">
        <v>292900</v>
      </c>
      <c r="J115" s="63">
        <v>299100</v>
      </c>
      <c r="K115" s="63">
        <v>305300</v>
      </c>
      <c r="L115" s="63">
        <v>311200</v>
      </c>
      <c r="M115" s="63">
        <v>317100</v>
      </c>
      <c r="N115" s="63">
        <v>322900</v>
      </c>
      <c r="O115" s="63">
        <v>328500</v>
      </c>
      <c r="P115" s="63">
        <v>333800</v>
      </c>
      <c r="Q115" s="63">
        <v>338900</v>
      </c>
      <c r="R115" s="63">
        <v>343300</v>
      </c>
    </row>
    <row r="116" spans="1:18" s="38" customFormat="1">
      <c r="A116" s="64"/>
      <c r="B116" s="64" t="s">
        <v>394</v>
      </c>
      <c r="C116" s="63">
        <v>430200</v>
      </c>
      <c r="D116" s="63">
        <v>453000</v>
      </c>
      <c r="E116" s="63">
        <v>476900</v>
      </c>
      <c r="F116" s="63">
        <v>501900</v>
      </c>
      <c r="G116" s="63">
        <v>527800</v>
      </c>
      <c r="H116" s="63">
        <v>554800</v>
      </c>
      <c r="I116" s="63">
        <v>582900</v>
      </c>
      <c r="J116" s="63">
        <v>611900</v>
      </c>
      <c r="K116" s="63">
        <v>641800</v>
      </c>
      <c r="L116" s="63">
        <v>672900</v>
      </c>
      <c r="M116" s="63">
        <v>704800</v>
      </c>
      <c r="N116" s="63">
        <v>737600</v>
      </c>
      <c r="O116" s="63">
        <v>771300</v>
      </c>
      <c r="P116" s="63">
        <v>805900</v>
      </c>
      <c r="Q116" s="63">
        <v>841100</v>
      </c>
      <c r="R116" s="63">
        <v>875900</v>
      </c>
    </row>
    <row r="117" spans="1:18" s="38" customFormat="1">
      <c r="A117" s="64"/>
      <c r="B117" s="64" t="s">
        <v>396</v>
      </c>
      <c r="C117" s="63">
        <v>610200</v>
      </c>
      <c r="D117" s="63">
        <v>627900</v>
      </c>
      <c r="E117" s="63">
        <v>646000</v>
      </c>
      <c r="F117" s="63">
        <v>664300</v>
      </c>
      <c r="G117" s="63">
        <v>682800</v>
      </c>
      <c r="H117" s="63">
        <v>701400</v>
      </c>
      <c r="I117" s="63">
        <v>720100</v>
      </c>
      <c r="J117" s="63">
        <v>738800</v>
      </c>
      <c r="K117" s="63">
        <v>757500</v>
      </c>
      <c r="L117" s="63">
        <v>776000</v>
      </c>
      <c r="M117" s="63">
        <v>794300</v>
      </c>
      <c r="N117" s="63">
        <v>812500</v>
      </c>
      <c r="O117" s="63">
        <v>830300</v>
      </c>
      <c r="P117" s="63">
        <v>847700</v>
      </c>
      <c r="Q117" s="63">
        <v>864800</v>
      </c>
      <c r="R117" s="63">
        <v>880100</v>
      </c>
    </row>
    <row r="118" spans="1:18" s="38" customFormat="1">
      <c r="A118" s="64"/>
      <c r="B118" s="64" t="s">
        <v>1978</v>
      </c>
      <c r="C118" s="63">
        <v>71100</v>
      </c>
      <c r="D118" s="63">
        <v>74500</v>
      </c>
      <c r="E118" s="63">
        <v>78100</v>
      </c>
      <c r="F118" s="63">
        <v>81900</v>
      </c>
      <c r="G118" s="63">
        <v>85700</v>
      </c>
      <c r="H118" s="63">
        <v>89700</v>
      </c>
      <c r="I118" s="63">
        <v>93800</v>
      </c>
      <c r="J118" s="63">
        <v>98200</v>
      </c>
      <c r="K118" s="63">
        <v>102500</v>
      </c>
      <c r="L118" s="63">
        <v>107100</v>
      </c>
      <c r="M118" s="63">
        <v>111700</v>
      </c>
      <c r="N118" s="63">
        <v>116400</v>
      </c>
      <c r="O118" s="63">
        <v>121300</v>
      </c>
      <c r="P118" s="63">
        <v>126100</v>
      </c>
      <c r="Q118" s="63">
        <v>131100</v>
      </c>
      <c r="R118" s="63">
        <v>136000</v>
      </c>
    </row>
    <row r="119" spans="1:18" s="38" customFormat="1">
      <c r="A119" s="64"/>
      <c r="B119" s="38" t="s">
        <v>398</v>
      </c>
      <c r="C119" s="63">
        <v>91400</v>
      </c>
      <c r="D119" s="63">
        <v>95500</v>
      </c>
      <c r="E119" s="63">
        <v>99700</v>
      </c>
      <c r="F119" s="63">
        <v>104200</v>
      </c>
      <c r="G119" s="63">
        <v>108700</v>
      </c>
      <c r="H119" s="63">
        <v>113300</v>
      </c>
      <c r="I119" s="63">
        <v>118100</v>
      </c>
      <c r="J119" s="63">
        <v>123000</v>
      </c>
      <c r="K119" s="63">
        <v>128100</v>
      </c>
      <c r="L119" s="63">
        <v>133200</v>
      </c>
      <c r="M119" s="63">
        <v>138400</v>
      </c>
      <c r="N119" s="63">
        <v>143700</v>
      </c>
      <c r="O119" s="63">
        <v>149200</v>
      </c>
      <c r="P119" s="63">
        <v>154700</v>
      </c>
      <c r="Q119" s="63">
        <v>160200</v>
      </c>
      <c r="R119" s="63">
        <v>165400</v>
      </c>
    </row>
    <row r="120" spans="1:18" s="38" customFormat="1">
      <c r="A120" s="64"/>
      <c r="B120" s="64" t="s">
        <v>400</v>
      </c>
      <c r="C120" s="63">
        <v>202200</v>
      </c>
      <c r="D120" s="63">
        <v>208400</v>
      </c>
      <c r="E120" s="63">
        <v>214700</v>
      </c>
      <c r="F120" s="63">
        <v>221300</v>
      </c>
      <c r="G120" s="63">
        <v>227900</v>
      </c>
      <c r="H120" s="63">
        <v>234600</v>
      </c>
      <c r="I120" s="63">
        <v>241400</v>
      </c>
      <c r="J120" s="63">
        <v>248200</v>
      </c>
      <c r="K120" s="63">
        <v>254900</v>
      </c>
      <c r="L120" s="63">
        <v>261800</v>
      </c>
      <c r="M120" s="63">
        <v>268500</v>
      </c>
      <c r="N120" s="63">
        <v>275200</v>
      </c>
      <c r="O120" s="63">
        <v>281900</v>
      </c>
      <c r="P120" s="63">
        <v>288400</v>
      </c>
      <c r="Q120" s="63">
        <v>295000</v>
      </c>
      <c r="R120" s="63">
        <v>300900</v>
      </c>
    </row>
    <row r="121" spans="1:18" s="38" customFormat="1">
      <c r="B121" s="64" t="s">
        <v>402</v>
      </c>
      <c r="C121" s="63">
        <v>186100</v>
      </c>
      <c r="D121" s="63">
        <v>191700</v>
      </c>
      <c r="E121" s="63">
        <v>197500</v>
      </c>
      <c r="F121" s="63">
        <v>203400</v>
      </c>
      <c r="G121" s="63">
        <v>209300</v>
      </c>
      <c r="H121" s="63">
        <v>215200</v>
      </c>
      <c r="I121" s="63">
        <v>221300</v>
      </c>
      <c r="J121" s="63">
        <v>227300</v>
      </c>
      <c r="K121" s="63">
        <v>233400</v>
      </c>
      <c r="L121" s="63">
        <v>239400</v>
      </c>
      <c r="M121" s="63">
        <v>245400</v>
      </c>
      <c r="N121" s="63">
        <v>251300</v>
      </c>
      <c r="O121" s="63">
        <v>257200</v>
      </c>
      <c r="P121" s="63">
        <v>262900</v>
      </c>
      <c r="Q121" s="63">
        <v>268500</v>
      </c>
      <c r="R121" s="63">
        <v>273700</v>
      </c>
    </row>
    <row r="122" spans="1:18" s="38" customFormat="1">
      <c r="B122" s="64" t="s">
        <v>404</v>
      </c>
      <c r="C122" s="63">
        <v>218200</v>
      </c>
      <c r="D122" s="63">
        <v>222000</v>
      </c>
      <c r="E122" s="63">
        <v>225800</v>
      </c>
      <c r="F122" s="63">
        <v>229600</v>
      </c>
      <c r="G122" s="63">
        <v>233300</v>
      </c>
      <c r="H122" s="63">
        <v>237000</v>
      </c>
      <c r="I122" s="63">
        <v>240600</v>
      </c>
      <c r="J122" s="63">
        <v>244000</v>
      </c>
      <c r="K122" s="63">
        <v>247400</v>
      </c>
      <c r="L122" s="63">
        <v>250600</v>
      </c>
      <c r="M122" s="63">
        <v>253700</v>
      </c>
      <c r="N122" s="63">
        <v>256500</v>
      </c>
      <c r="O122" s="63">
        <v>259200</v>
      </c>
      <c r="P122" s="63">
        <v>261700</v>
      </c>
      <c r="Q122" s="63">
        <v>264000</v>
      </c>
      <c r="R122" s="63">
        <v>265600</v>
      </c>
    </row>
    <row r="123" spans="1:18" s="38" customFormat="1">
      <c r="B123" s="64" t="s">
        <v>1972</v>
      </c>
      <c r="C123" s="63">
        <v>204300</v>
      </c>
      <c r="D123" s="63">
        <v>209700</v>
      </c>
      <c r="E123" s="63">
        <v>215100</v>
      </c>
      <c r="F123" s="63">
        <v>220500</v>
      </c>
      <c r="G123" s="63">
        <v>226100</v>
      </c>
      <c r="H123" s="63">
        <v>231500</v>
      </c>
      <c r="I123" s="63">
        <v>237000</v>
      </c>
      <c r="J123" s="63">
        <v>242500</v>
      </c>
      <c r="K123" s="63">
        <v>247900</v>
      </c>
      <c r="L123" s="63">
        <v>253200</v>
      </c>
      <c r="M123" s="63">
        <v>258500</v>
      </c>
      <c r="N123" s="63">
        <v>263600</v>
      </c>
      <c r="O123" s="63">
        <v>268500</v>
      </c>
      <c r="P123" s="63">
        <v>273400</v>
      </c>
      <c r="Q123" s="63">
        <v>278100</v>
      </c>
      <c r="R123" s="63">
        <v>282200</v>
      </c>
    </row>
    <row r="124" spans="1:18" s="38" customFormat="1">
      <c r="B124" s="64" t="s">
        <v>406</v>
      </c>
      <c r="C124" s="63">
        <v>259400</v>
      </c>
      <c r="D124" s="63">
        <v>268400</v>
      </c>
      <c r="E124" s="63">
        <v>277600</v>
      </c>
      <c r="F124" s="63">
        <v>287100</v>
      </c>
      <c r="G124" s="63">
        <v>296700</v>
      </c>
      <c r="H124" s="63">
        <v>306500</v>
      </c>
      <c r="I124" s="63">
        <v>316400</v>
      </c>
      <c r="J124" s="63">
        <v>326300</v>
      </c>
      <c r="K124" s="63">
        <v>336400</v>
      </c>
      <c r="L124" s="63">
        <v>346600</v>
      </c>
      <c r="M124" s="63">
        <v>356700</v>
      </c>
      <c r="N124" s="63">
        <v>366900</v>
      </c>
      <c r="O124" s="63">
        <v>377000</v>
      </c>
      <c r="P124" s="63">
        <v>387100</v>
      </c>
      <c r="Q124" s="63">
        <v>397000</v>
      </c>
      <c r="R124" s="63">
        <v>406200</v>
      </c>
    </row>
    <row r="125" spans="1:18" s="38" customFormat="1">
      <c r="B125" s="64" t="s">
        <v>408</v>
      </c>
      <c r="C125" s="63">
        <v>144300</v>
      </c>
      <c r="D125" s="63">
        <v>147100</v>
      </c>
      <c r="E125" s="63">
        <v>150000</v>
      </c>
      <c r="F125" s="63">
        <v>152700</v>
      </c>
      <c r="G125" s="63">
        <v>155500</v>
      </c>
      <c r="H125" s="63">
        <v>158300</v>
      </c>
      <c r="I125" s="63">
        <v>161000</v>
      </c>
      <c r="J125" s="63">
        <v>163600</v>
      </c>
      <c r="K125" s="63">
        <v>166200</v>
      </c>
      <c r="L125" s="63">
        <v>168700</v>
      </c>
      <c r="M125" s="63">
        <v>171100</v>
      </c>
      <c r="N125" s="63">
        <v>173400</v>
      </c>
      <c r="O125" s="63">
        <v>175500</v>
      </c>
      <c r="P125" s="63">
        <v>177600</v>
      </c>
      <c r="Q125" s="63">
        <v>179400</v>
      </c>
      <c r="R125" s="63">
        <v>181000</v>
      </c>
    </row>
    <row r="126" spans="1:18" s="38" customFormat="1">
      <c r="A126" s="64"/>
      <c r="B126" s="64" t="s">
        <v>410</v>
      </c>
      <c r="C126" s="63">
        <v>244300</v>
      </c>
      <c r="D126" s="63">
        <v>251700</v>
      </c>
      <c r="E126" s="63">
        <v>259300</v>
      </c>
      <c r="F126" s="63">
        <v>267000</v>
      </c>
      <c r="G126" s="63">
        <v>274800</v>
      </c>
      <c r="H126" s="63">
        <v>282600</v>
      </c>
      <c r="I126" s="63">
        <v>290400</v>
      </c>
      <c r="J126" s="63">
        <v>298300</v>
      </c>
      <c r="K126" s="63">
        <v>306300</v>
      </c>
      <c r="L126" s="63">
        <v>314100</v>
      </c>
      <c r="M126" s="63">
        <v>321900</v>
      </c>
      <c r="N126" s="63">
        <v>329700</v>
      </c>
      <c r="O126" s="63">
        <v>337300</v>
      </c>
      <c r="P126" s="63">
        <v>344800</v>
      </c>
      <c r="Q126" s="63">
        <v>352100</v>
      </c>
      <c r="R126" s="63">
        <v>358800</v>
      </c>
    </row>
    <row r="127" spans="1:18" s="38" customFormat="1">
      <c r="A127" s="64"/>
      <c r="B127" s="64" t="s">
        <v>412</v>
      </c>
      <c r="C127" s="63">
        <v>145000</v>
      </c>
      <c r="D127" s="63">
        <v>149000</v>
      </c>
      <c r="E127" s="63">
        <v>153100</v>
      </c>
      <c r="F127" s="63">
        <v>157300</v>
      </c>
      <c r="G127" s="63">
        <v>161600</v>
      </c>
      <c r="H127" s="63">
        <v>165800</v>
      </c>
      <c r="I127" s="63">
        <v>170000</v>
      </c>
      <c r="J127" s="63">
        <v>174300</v>
      </c>
      <c r="K127" s="63">
        <v>178400</v>
      </c>
      <c r="L127" s="63">
        <v>182600</v>
      </c>
      <c r="M127" s="63">
        <v>186800</v>
      </c>
      <c r="N127" s="63">
        <v>190800</v>
      </c>
      <c r="O127" s="63">
        <v>194800</v>
      </c>
      <c r="P127" s="63">
        <v>198600</v>
      </c>
      <c r="Q127" s="63">
        <v>202400</v>
      </c>
      <c r="R127" s="63">
        <v>205900</v>
      </c>
    </row>
    <row r="128" spans="1:18" s="38" customFormat="1">
      <c r="A128" s="64"/>
      <c r="B128" s="64" t="s">
        <v>414</v>
      </c>
      <c r="C128" s="63">
        <v>68100</v>
      </c>
      <c r="D128" s="63">
        <v>69800</v>
      </c>
      <c r="E128" s="63">
        <v>71300</v>
      </c>
      <c r="F128" s="63">
        <v>72900</v>
      </c>
      <c r="G128" s="63">
        <v>74500</v>
      </c>
      <c r="H128" s="63">
        <v>76000</v>
      </c>
      <c r="I128" s="63">
        <v>77700</v>
      </c>
      <c r="J128" s="63">
        <v>79200</v>
      </c>
      <c r="K128" s="63">
        <v>80700</v>
      </c>
      <c r="L128" s="63">
        <v>82100</v>
      </c>
      <c r="M128" s="63">
        <v>83600</v>
      </c>
      <c r="N128" s="63">
        <v>85000</v>
      </c>
      <c r="O128" s="63">
        <v>86400</v>
      </c>
      <c r="P128" s="63">
        <v>87700</v>
      </c>
      <c r="Q128" s="63">
        <v>88900</v>
      </c>
      <c r="R128" s="63">
        <v>90000</v>
      </c>
    </row>
    <row r="129" spans="1:18" s="38" customFormat="1">
      <c r="A129" s="64"/>
      <c r="B129" s="64" t="s">
        <v>416</v>
      </c>
      <c r="C129" s="63">
        <v>491200</v>
      </c>
      <c r="D129" s="63">
        <v>501100</v>
      </c>
      <c r="E129" s="63">
        <v>511100</v>
      </c>
      <c r="F129" s="63">
        <v>521100</v>
      </c>
      <c r="G129" s="63">
        <v>531100</v>
      </c>
      <c r="H129" s="63">
        <v>540800</v>
      </c>
      <c r="I129" s="63">
        <v>550500</v>
      </c>
      <c r="J129" s="63">
        <v>559900</v>
      </c>
      <c r="K129" s="63">
        <v>569200</v>
      </c>
      <c r="L129" s="63">
        <v>578200</v>
      </c>
      <c r="M129" s="63">
        <v>586800</v>
      </c>
      <c r="N129" s="63">
        <v>595100</v>
      </c>
      <c r="O129" s="63">
        <v>603000</v>
      </c>
      <c r="P129" s="63">
        <v>610300</v>
      </c>
      <c r="Q129" s="63">
        <v>617200</v>
      </c>
      <c r="R129" s="63">
        <v>622900</v>
      </c>
    </row>
    <row r="130" spans="1:18" s="38" customFormat="1">
      <c r="A130" s="64"/>
      <c r="B130" s="64" t="s">
        <v>418</v>
      </c>
      <c r="C130" s="63">
        <v>144700</v>
      </c>
      <c r="D130" s="63">
        <v>159700</v>
      </c>
      <c r="E130" s="63">
        <v>176200</v>
      </c>
      <c r="F130" s="63">
        <v>194300</v>
      </c>
      <c r="G130" s="63">
        <v>214200</v>
      </c>
      <c r="H130" s="63">
        <v>236000</v>
      </c>
      <c r="I130" s="63">
        <v>259800</v>
      </c>
      <c r="J130" s="63">
        <v>285800</v>
      </c>
      <c r="K130" s="63">
        <v>314300</v>
      </c>
      <c r="L130" s="63">
        <v>345300</v>
      </c>
      <c r="M130" s="63">
        <v>379100</v>
      </c>
      <c r="N130" s="63">
        <v>415800</v>
      </c>
      <c r="O130" s="63">
        <v>455600</v>
      </c>
      <c r="P130" s="63">
        <v>498900</v>
      </c>
      <c r="Q130" s="63">
        <v>545800</v>
      </c>
      <c r="R130" s="63">
        <v>595600</v>
      </c>
    </row>
    <row r="131" spans="1:18" s="38" customFormat="1">
      <c r="A131" s="64"/>
      <c r="B131" s="64" t="s">
        <v>1976</v>
      </c>
      <c r="C131" s="63">
        <v>165300</v>
      </c>
      <c r="D131" s="63">
        <v>171200</v>
      </c>
      <c r="E131" s="63">
        <v>177300</v>
      </c>
      <c r="F131" s="63">
        <v>183500</v>
      </c>
      <c r="G131" s="63">
        <v>189900</v>
      </c>
      <c r="H131" s="63">
        <v>196400</v>
      </c>
      <c r="I131" s="63">
        <v>203000</v>
      </c>
      <c r="J131" s="63">
        <v>209600</v>
      </c>
      <c r="K131" s="63">
        <v>216400</v>
      </c>
      <c r="L131" s="63">
        <v>223200</v>
      </c>
      <c r="M131" s="63">
        <v>230000</v>
      </c>
      <c r="N131" s="63">
        <v>236800</v>
      </c>
      <c r="O131" s="63">
        <v>243600</v>
      </c>
      <c r="P131" s="63">
        <v>250400</v>
      </c>
      <c r="Q131" s="63">
        <v>257100</v>
      </c>
      <c r="R131" s="63">
        <v>263500</v>
      </c>
    </row>
    <row r="132" spans="1:18" s="38" customFormat="1">
      <c r="A132" s="64"/>
      <c r="B132" s="64" t="s">
        <v>420</v>
      </c>
      <c r="C132" s="63">
        <v>107900</v>
      </c>
      <c r="D132" s="63">
        <v>112600</v>
      </c>
      <c r="E132" s="63">
        <v>117600</v>
      </c>
      <c r="F132" s="63">
        <v>122700</v>
      </c>
      <c r="G132" s="63">
        <v>128100</v>
      </c>
      <c r="H132" s="63">
        <v>133500</v>
      </c>
      <c r="I132" s="63">
        <v>139000</v>
      </c>
      <c r="J132" s="63">
        <v>144700</v>
      </c>
      <c r="K132" s="63">
        <v>150600</v>
      </c>
      <c r="L132" s="63">
        <v>156600</v>
      </c>
      <c r="M132" s="63">
        <v>162600</v>
      </c>
      <c r="N132" s="63">
        <v>168900</v>
      </c>
      <c r="O132" s="63">
        <v>175100</v>
      </c>
      <c r="P132" s="63">
        <v>181400</v>
      </c>
      <c r="Q132" s="63">
        <v>187700</v>
      </c>
      <c r="R132" s="63">
        <v>193900</v>
      </c>
    </row>
    <row r="133" spans="1:18" s="38" customFormat="1">
      <c r="A133" s="64"/>
      <c r="B133" s="64" t="s">
        <v>422</v>
      </c>
      <c r="C133" s="63">
        <v>392600</v>
      </c>
      <c r="D133" s="63">
        <v>404500</v>
      </c>
      <c r="E133" s="63">
        <v>416500</v>
      </c>
      <c r="F133" s="63">
        <v>428800</v>
      </c>
      <c r="G133" s="63">
        <v>441300</v>
      </c>
      <c r="H133" s="63">
        <v>453700</v>
      </c>
      <c r="I133" s="63">
        <v>466300</v>
      </c>
      <c r="J133" s="63">
        <v>479000</v>
      </c>
      <c r="K133" s="63">
        <v>491600</v>
      </c>
      <c r="L133" s="63">
        <v>504200</v>
      </c>
      <c r="M133" s="63">
        <v>516700</v>
      </c>
      <c r="N133" s="63">
        <v>529100</v>
      </c>
      <c r="O133" s="63">
        <v>541200</v>
      </c>
      <c r="P133" s="63">
        <v>553200</v>
      </c>
      <c r="Q133" s="63">
        <v>564900</v>
      </c>
      <c r="R133" s="63">
        <v>575600</v>
      </c>
    </row>
    <row r="134" spans="1:18" s="38" customFormat="1">
      <c r="A134" s="64"/>
      <c r="B134" s="64" t="s">
        <v>424</v>
      </c>
      <c r="C134" s="63">
        <v>180400</v>
      </c>
      <c r="D134" s="63">
        <v>183800</v>
      </c>
      <c r="E134" s="63">
        <v>187200</v>
      </c>
      <c r="F134" s="63">
        <v>190700</v>
      </c>
      <c r="G134" s="63">
        <v>194000</v>
      </c>
      <c r="H134" s="63">
        <v>197300</v>
      </c>
      <c r="I134" s="63">
        <v>200500</v>
      </c>
      <c r="J134" s="63">
        <v>203700</v>
      </c>
      <c r="K134" s="63">
        <v>206700</v>
      </c>
      <c r="L134" s="63">
        <v>209600</v>
      </c>
      <c r="M134" s="63">
        <v>212400</v>
      </c>
      <c r="N134" s="63">
        <v>215100</v>
      </c>
      <c r="O134" s="63">
        <v>217700</v>
      </c>
      <c r="P134" s="63">
        <v>220000</v>
      </c>
      <c r="Q134" s="63">
        <v>222100</v>
      </c>
      <c r="R134" s="63">
        <v>223900</v>
      </c>
    </row>
    <row r="135" spans="1:18" s="38" customFormat="1">
      <c r="A135" s="64"/>
      <c r="B135" s="64" t="s">
        <v>1975</v>
      </c>
      <c r="C135" s="63">
        <v>162900</v>
      </c>
      <c r="D135" s="63">
        <v>169400</v>
      </c>
      <c r="E135" s="63">
        <v>175900</v>
      </c>
      <c r="F135" s="63">
        <v>182800</v>
      </c>
      <c r="G135" s="63">
        <v>189700</v>
      </c>
      <c r="H135" s="63">
        <v>196800</v>
      </c>
      <c r="I135" s="63">
        <v>204100</v>
      </c>
      <c r="J135" s="63">
        <v>211500</v>
      </c>
      <c r="K135" s="63">
        <v>219000</v>
      </c>
      <c r="L135" s="63">
        <v>226600</v>
      </c>
      <c r="M135" s="63">
        <v>234400</v>
      </c>
      <c r="N135" s="63">
        <v>242100</v>
      </c>
      <c r="O135" s="63">
        <v>249900</v>
      </c>
      <c r="P135" s="63">
        <v>257600</v>
      </c>
      <c r="Q135" s="63">
        <v>265400</v>
      </c>
      <c r="R135" s="63">
        <v>272900</v>
      </c>
    </row>
    <row r="136" spans="1:18" s="38" customFormat="1">
      <c r="B136" s="64" t="s">
        <v>426</v>
      </c>
      <c r="C136" s="63">
        <v>284900</v>
      </c>
      <c r="D136" s="63">
        <v>297700</v>
      </c>
      <c r="E136" s="63">
        <v>310900</v>
      </c>
      <c r="F136" s="63">
        <v>324600</v>
      </c>
      <c r="G136" s="63">
        <v>338800</v>
      </c>
      <c r="H136" s="63">
        <v>353400</v>
      </c>
      <c r="I136" s="63">
        <v>368400</v>
      </c>
      <c r="J136" s="63">
        <v>383700</v>
      </c>
      <c r="K136" s="63">
        <v>399500</v>
      </c>
      <c r="L136" s="63">
        <v>415500</v>
      </c>
      <c r="M136" s="63">
        <v>431900</v>
      </c>
      <c r="N136" s="63">
        <v>448500</v>
      </c>
      <c r="O136" s="63">
        <v>465400</v>
      </c>
      <c r="P136" s="63">
        <v>482400</v>
      </c>
      <c r="Q136" s="63">
        <v>499700</v>
      </c>
      <c r="R136" s="63">
        <v>516400</v>
      </c>
    </row>
    <row r="137" spans="1:18" s="38" customFormat="1">
      <c r="A137" s="64"/>
      <c r="B137" s="64" t="s">
        <v>428</v>
      </c>
      <c r="C137" s="63">
        <v>282000</v>
      </c>
      <c r="D137" s="63">
        <v>289000</v>
      </c>
      <c r="E137" s="63">
        <v>296100</v>
      </c>
      <c r="F137" s="63">
        <v>303300</v>
      </c>
      <c r="G137" s="63">
        <v>310500</v>
      </c>
      <c r="H137" s="63">
        <v>317700</v>
      </c>
      <c r="I137" s="63">
        <v>324800</v>
      </c>
      <c r="J137" s="63">
        <v>331900</v>
      </c>
      <c r="K137" s="63">
        <v>338900</v>
      </c>
      <c r="L137" s="63">
        <v>345700</v>
      </c>
      <c r="M137" s="63">
        <v>352500</v>
      </c>
      <c r="N137" s="63">
        <v>359100</v>
      </c>
      <c r="O137" s="63">
        <v>365500</v>
      </c>
      <c r="P137" s="63">
        <v>371700</v>
      </c>
      <c r="Q137" s="63">
        <v>377700</v>
      </c>
      <c r="R137" s="63">
        <v>382800</v>
      </c>
    </row>
    <row r="138" spans="1:18" s="38" customFormat="1">
      <c r="A138" s="64"/>
      <c r="B138" s="64" t="s">
        <v>1983</v>
      </c>
      <c r="C138" s="63">
        <v>198300</v>
      </c>
      <c r="D138" s="63">
        <v>200500</v>
      </c>
      <c r="E138" s="63">
        <v>202600</v>
      </c>
      <c r="F138" s="63">
        <v>204600</v>
      </c>
      <c r="G138" s="63">
        <v>206600</v>
      </c>
      <c r="H138" s="63">
        <v>208500</v>
      </c>
      <c r="I138" s="63">
        <v>210300</v>
      </c>
      <c r="J138" s="63">
        <v>211900</v>
      </c>
      <c r="K138" s="63">
        <v>213400</v>
      </c>
      <c r="L138" s="63">
        <v>214800</v>
      </c>
      <c r="M138" s="63">
        <v>216000</v>
      </c>
      <c r="N138" s="63">
        <v>217000</v>
      </c>
      <c r="O138" s="63">
        <v>217900</v>
      </c>
      <c r="P138" s="63">
        <v>218500</v>
      </c>
      <c r="Q138" s="63">
        <v>219000</v>
      </c>
      <c r="R138" s="63">
        <v>218900</v>
      </c>
    </row>
    <row r="139" spans="1:18" s="38" customFormat="1">
      <c r="A139" s="64"/>
      <c r="B139" s="64" t="s">
        <v>1979</v>
      </c>
      <c r="C139" s="63">
        <v>131000</v>
      </c>
      <c r="D139" s="63">
        <v>133700</v>
      </c>
      <c r="E139" s="63">
        <v>136300</v>
      </c>
      <c r="F139" s="63">
        <v>138900</v>
      </c>
      <c r="G139" s="63">
        <v>141500</v>
      </c>
      <c r="H139" s="63">
        <v>144100</v>
      </c>
      <c r="I139" s="63">
        <v>146600</v>
      </c>
      <c r="J139" s="63">
        <v>149100</v>
      </c>
      <c r="K139" s="63">
        <v>151500</v>
      </c>
      <c r="L139" s="63">
        <v>153900</v>
      </c>
      <c r="M139" s="63">
        <v>156100</v>
      </c>
      <c r="N139" s="63">
        <v>158200</v>
      </c>
      <c r="O139" s="63">
        <v>160300</v>
      </c>
      <c r="P139" s="63">
        <v>162200</v>
      </c>
      <c r="Q139" s="63">
        <v>164000</v>
      </c>
      <c r="R139" s="63">
        <v>165400</v>
      </c>
    </row>
    <row r="140" spans="1:18" s="38" customFormat="1">
      <c r="B140" s="64" t="s">
        <v>1984</v>
      </c>
      <c r="C140" s="63">
        <v>101200</v>
      </c>
      <c r="D140" s="63">
        <v>102100</v>
      </c>
      <c r="E140" s="63">
        <v>103000</v>
      </c>
      <c r="F140" s="63">
        <v>103800</v>
      </c>
      <c r="G140" s="63">
        <v>104700</v>
      </c>
      <c r="H140" s="63">
        <v>105400</v>
      </c>
      <c r="I140" s="63">
        <v>106000</v>
      </c>
      <c r="J140" s="63">
        <v>106700</v>
      </c>
      <c r="K140" s="63">
        <v>107200</v>
      </c>
      <c r="L140" s="63">
        <v>107700</v>
      </c>
      <c r="M140" s="63">
        <v>108000</v>
      </c>
      <c r="N140" s="63">
        <v>108400</v>
      </c>
      <c r="O140" s="63">
        <v>108500</v>
      </c>
      <c r="P140" s="63">
        <v>108600</v>
      </c>
      <c r="Q140" s="63">
        <v>108600</v>
      </c>
      <c r="R140" s="63">
        <v>108300</v>
      </c>
    </row>
    <row r="141" spans="1:18" s="38" customFormat="1">
      <c r="B141" s="64" t="s">
        <v>430</v>
      </c>
      <c r="C141" s="63">
        <v>317100</v>
      </c>
      <c r="D141" s="63">
        <v>320500</v>
      </c>
      <c r="E141" s="63">
        <v>324100</v>
      </c>
      <c r="F141" s="63">
        <v>327400</v>
      </c>
      <c r="G141" s="63">
        <v>330700</v>
      </c>
      <c r="H141" s="63">
        <v>333800</v>
      </c>
      <c r="I141" s="63">
        <v>336700</v>
      </c>
      <c r="J141" s="63">
        <v>339400</v>
      </c>
      <c r="K141" s="63">
        <v>342000</v>
      </c>
      <c r="L141" s="63">
        <v>344200</v>
      </c>
      <c r="M141" s="63">
        <v>346300</v>
      </c>
      <c r="N141" s="63">
        <v>348000</v>
      </c>
      <c r="O141" s="63">
        <v>349400</v>
      </c>
      <c r="P141" s="63">
        <v>350600</v>
      </c>
      <c r="Q141" s="63">
        <v>351300</v>
      </c>
      <c r="R141" s="63">
        <v>351300</v>
      </c>
    </row>
    <row r="142" spans="1:18" s="38" customFormat="1">
      <c r="B142" s="38" t="s">
        <v>432</v>
      </c>
      <c r="C142" s="63">
        <v>295100</v>
      </c>
      <c r="D142" s="63">
        <v>307200</v>
      </c>
      <c r="E142" s="63">
        <v>319800</v>
      </c>
      <c r="F142" s="63">
        <v>332700</v>
      </c>
      <c r="G142" s="63">
        <v>345900</v>
      </c>
      <c r="H142" s="63">
        <v>359500</v>
      </c>
      <c r="I142" s="63">
        <v>373300</v>
      </c>
      <c r="J142" s="63">
        <v>387500</v>
      </c>
      <c r="K142" s="63">
        <v>401800</v>
      </c>
      <c r="L142" s="63">
        <v>416500</v>
      </c>
      <c r="M142" s="63">
        <v>431300</v>
      </c>
      <c r="N142" s="63">
        <v>446400</v>
      </c>
      <c r="O142" s="63">
        <v>461400</v>
      </c>
      <c r="P142" s="63">
        <v>476600</v>
      </c>
      <c r="Q142" s="63">
        <v>491800</v>
      </c>
      <c r="R142" s="63">
        <v>506400</v>
      </c>
    </row>
    <row r="143" spans="1:18" s="38" customFormat="1">
      <c r="A143" s="64"/>
      <c r="B143" s="64" t="s">
        <v>1980</v>
      </c>
      <c r="C143" s="63">
        <v>209000</v>
      </c>
      <c r="D143" s="63">
        <v>211400</v>
      </c>
      <c r="E143" s="63">
        <v>213800</v>
      </c>
      <c r="F143" s="63">
        <v>216100</v>
      </c>
      <c r="G143" s="63">
        <v>218400</v>
      </c>
      <c r="H143" s="63">
        <v>220500</v>
      </c>
      <c r="I143" s="63">
        <v>222600</v>
      </c>
      <c r="J143" s="63">
        <v>224500</v>
      </c>
      <c r="K143" s="63">
        <v>226300</v>
      </c>
      <c r="L143" s="63">
        <v>227900</v>
      </c>
      <c r="M143" s="63">
        <v>229300</v>
      </c>
      <c r="N143" s="63">
        <v>230600</v>
      </c>
      <c r="O143" s="63">
        <v>231700</v>
      </c>
      <c r="P143" s="63">
        <v>232500</v>
      </c>
      <c r="Q143" s="63">
        <v>233200</v>
      </c>
      <c r="R143" s="63">
        <v>233300</v>
      </c>
    </row>
    <row r="144" spans="1:18" s="38" customFormat="1">
      <c r="A144" s="64"/>
      <c r="B144" s="64" t="s">
        <v>434</v>
      </c>
      <c r="C144" s="63">
        <v>246500</v>
      </c>
      <c r="D144" s="63">
        <v>252000</v>
      </c>
      <c r="E144" s="63">
        <v>257600</v>
      </c>
      <c r="F144" s="63">
        <v>263200</v>
      </c>
      <c r="G144" s="63">
        <v>268800</v>
      </c>
      <c r="H144" s="63">
        <v>274300</v>
      </c>
      <c r="I144" s="63">
        <v>279700</v>
      </c>
      <c r="J144" s="63">
        <v>285200</v>
      </c>
      <c r="K144" s="63">
        <v>290500</v>
      </c>
      <c r="L144" s="63">
        <v>295600</v>
      </c>
      <c r="M144" s="63">
        <v>300700</v>
      </c>
      <c r="N144" s="63">
        <v>305600</v>
      </c>
      <c r="O144" s="63">
        <v>310200</v>
      </c>
      <c r="P144" s="63">
        <v>314700</v>
      </c>
      <c r="Q144" s="63">
        <v>318900</v>
      </c>
      <c r="R144" s="63">
        <v>322500</v>
      </c>
    </row>
    <row r="145" spans="1:18" s="38" customFormat="1">
      <c r="B145" s="64" t="s">
        <v>436</v>
      </c>
      <c r="C145" s="63">
        <v>305300</v>
      </c>
      <c r="D145" s="63">
        <v>316400</v>
      </c>
      <c r="E145" s="63">
        <v>327900</v>
      </c>
      <c r="F145" s="63">
        <v>339500</v>
      </c>
      <c r="G145" s="63">
        <v>351400</v>
      </c>
      <c r="H145" s="63">
        <v>363600</v>
      </c>
      <c r="I145" s="63">
        <v>375900</v>
      </c>
      <c r="J145" s="63">
        <v>388400</v>
      </c>
      <c r="K145" s="63">
        <v>401000</v>
      </c>
      <c r="L145" s="63">
        <v>413900</v>
      </c>
      <c r="M145" s="63">
        <v>426600</v>
      </c>
      <c r="N145" s="63">
        <v>439500</v>
      </c>
      <c r="O145" s="63">
        <v>452300</v>
      </c>
      <c r="P145" s="63">
        <v>465100</v>
      </c>
      <c r="Q145" s="63">
        <v>477800</v>
      </c>
      <c r="R145" s="63">
        <v>489700</v>
      </c>
    </row>
    <row r="146" spans="1:18" s="38" customFormat="1">
      <c r="B146" s="64" t="s">
        <v>438</v>
      </c>
      <c r="C146" s="63">
        <v>258200</v>
      </c>
      <c r="D146" s="63">
        <v>265500</v>
      </c>
      <c r="E146" s="63">
        <v>273100</v>
      </c>
      <c r="F146" s="63">
        <v>280700</v>
      </c>
      <c r="G146" s="63">
        <v>288400</v>
      </c>
      <c r="H146" s="63">
        <v>296100</v>
      </c>
      <c r="I146" s="63">
        <v>303900</v>
      </c>
      <c r="J146" s="63">
        <v>311700</v>
      </c>
      <c r="K146" s="63">
        <v>319300</v>
      </c>
      <c r="L146" s="63">
        <v>327000</v>
      </c>
      <c r="M146" s="63">
        <v>334600</v>
      </c>
      <c r="N146" s="63">
        <v>342100</v>
      </c>
      <c r="O146" s="63">
        <v>349500</v>
      </c>
      <c r="P146" s="63">
        <v>356700</v>
      </c>
      <c r="Q146" s="63">
        <v>363700</v>
      </c>
      <c r="R146" s="63">
        <v>370000</v>
      </c>
    </row>
    <row r="147" spans="1:18" s="38" customFormat="1">
      <c r="A147" s="64"/>
      <c r="B147" s="64" t="s">
        <v>440</v>
      </c>
      <c r="C147" s="63">
        <v>527400</v>
      </c>
      <c r="D147" s="63">
        <v>541200</v>
      </c>
      <c r="E147" s="63">
        <v>555100</v>
      </c>
      <c r="F147" s="63">
        <v>569200</v>
      </c>
      <c r="G147" s="63">
        <v>583400</v>
      </c>
      <c r="H147" s="63">
        <v>597500</v>
      </c>
      <c r="I147" s="63">
        <v>611600</v>
      </c>
      <c r="J147" s="63">
        <v>625700</v>
      </c>
      <c r="K147" s="63">
        <v>639700</v>
      </c>
      <c r="L147" s="63">
        <v>653400</v>
      </c>
      <c r="M147" s="63">
        <v>667000</v>
      </c>
      <c r="N147" s="63">
        <v>680200</v>
      </c>
      <c r="O147" s="63">
        <v>693100</v>
      </c>
      <c r="P147" s="63">
        <v>705700</v>
      </c>
      <c r="Q147" s="63">
        <v>717700</v>
      </c>
      <c r="R147" s="63">
        <v>728300</v>
      </c>
    </row>
    <row r="148" spans="1:18" s="38" customFormat="1">
      <c r="A148" s="64"/>
      <c r="B148" s="64" t="s">
        <v>442</v>
      </c>
      <c r="C148" s="63">
        <v>2107500</v>
      </c>
      <c r="D148" s="63">
        <v>2250000</v>
      </c>
      <c r="E148" s="63">
        <v>2402800</v>
      </c>
      <c r="F148" s="63">
        <v>2563800</v>
      </c>
      <c r="G148" s="63">
        <v>2735100</v>
      </c>
      <c r="H148" s="63">
        <v>2915200</v>
      </c>
      <c r="I148" s="63">
        <v>3105700</v>
      </c>
      <c r="J148" s="63">
        <v>3308000</v>
      </c>
      <c r="K148" s="63">
        <v>3519300</v>
      </c>
      <c r="L148" s="63">
        <v>3741000</v>
      </c>
      <c r="M148" s="63">
        <v>3975300</v>
      </c>
      <c r="N148" s="63">
        <v>4219200</v>
      </c>
      <c r="O148" s="63">
        <v>4475400</v>
      </c>
      <c r="P148" s="63">
        <v>4743000</v>
      </c>
      <c r="Q148" s="63">
        <v>5021300</v>
      </c>
      <c r="R148" s="63">
        <v>5302500</v>
      </c>
    </row>
    <row r="149" spans="1:18" s="38" customFormat="1">
      <c r="A149" s="64"/>
      <c r="B149" s="64" t="s">
        <v>444</v>
      </c>
      <c r="C149" s="63">
        <v>506600</v>
      </c>
      <c r="D149" s="63">
        <v>535100</v>
      </c>
      <c r="E149" s="63">
        <v>565100</v>
      </c>
      <c r="F149" s="63">
        <v>596500</v>
      </c>
      <c r="G149" s="63">
        <v>629400</v>
      </c>
      <c r="H149" s="63">
        <v>663600</v>
      </c>
      <c r="I149" s="63">
        <v>699300</v>
      </c>
      <c r="J149" s="63">
        <v>736400</v>
      </c>
      <c r="K149" s="63">
        <v>775000</v>
      </c>
      <c r="L149" s="63">
        <v>815200</v>
      </c>
      <c r="M149" s="63">
        <v>856600</v>
      </c>
      <c r="N149" s="63">
        <v>899400</v>
      </c>
      <c r="O149" s="63">
        <v>943500</v>
      </c>
      <c r="P149" s="63">
        <v>989000</v>
      </c>
      <c r="Q149" s="63">
        <v>1035600</v>
      </c>
      <c r="R149" s="63">
        <v>1082000</v>
      </c>
    </row>
    <row r="150" spans="1:18" s="38" customFormat="1">
      <c r="A150" s="64"/>
      <c r="B150" s="38" t="s">
        <v>446</v>
      </c>
      <c r="C150" s="63">
        <v>245600</v>
      </c>
      <c r="D150" s="63">
        <v>252900</v>
      </c>
      <c r="E150" s="63">
        <v>260200</v>
      </c>
      <c r="F150" s="63">
        <v>267800</v>
      </c>
      <c r="G150" s="63">
        <v>275400</v>
      </c>
      <c r="H150" s="63">
        <v>283100</v>
      </c>
      <c r="I150" s="63">
        <v>290700</v>
      </c>
      <c r="J150" s="63">
        <v>298500</v>
      </c>
      <c r="K150" s="63">
        <v>306100</v>
      </c>
      <c r="L150" s="63">
        <v>313900</v>
      </c>
      <c r="M150" s="63">
        <v>321500</v>
      </c>
      <c r="N150" s="63">
        <v>329000</v>
      </c>
      <c r="O150" s="63">
        <v>336400</v>
      </c>
      <c r="P150" s="63">
        <v>343600</v>
      </c>
      <c r="Q150" s="63">
        <v>350700</v>
      </c>
      <c r="R150" s="63">
        <v>357100</v>
      </c>
    </row>
    <row r="151" spans="1:18" s="38" customFormat="1">
      <c r="A151" s="64"/>
      <c r="B151" s="64"/>
      <c r="C151" s="63"/>
      <c r="D151" s="63"/>
      <c r="E151" s="63"/>
      <c r="F151" s="63"/>
      <c r="G151" s="63"/>
      <c r="H151" s="63"/>
      <c r="I151" s="63"/>
      <c r="J151" s="63"/>
      <c r="K151" s="63"/>
      <c r="L151" s="63"/>
      <c r="M151" s="63"/>
      <c r="N151" s="63"/>
      <c r="O151" s="63"/>
      <c r="P151" s="63"/>
      <c r="Q151" s="63"/>
      <c r="R151" s="63"/>
    </row>
    <row r="152" spans="1:18" s="38" customFormat="1">
      <c r="A152" s="64"/>
      <c r="B152" s="64"/>
      <c r="C152" s="66"/>
      <c r="D152" s="64"/>
    </row>
    <row r="153" spans="1:18" s="38" customFormat="1">
      <c r="A153" s="64"/>
      <c r="B153" s="64"/>
      <c r="C153" s="66"/>
      <c r="D153" s="64"/>
    </row>
    <row r="154" spans="1:18" s="38" customFormat="1">
      <c r="A154" s="64"/>
      <c r="B154" s="64"/>
      <c r="C154" s="66"/>
      <c r="D154" s="64"/>
    </row>
    <row r="155" spans="1:18" s="38" customFormat="1">
      <c r="A155" s="64"/>
      <c r="B155" s="64"/>
      <c r="C155" s="66"/>
      <c r="D155" s="64"/>
    </row>
    <row r="156" spans="1:18" s="38" customFormat="1">
      <c r="B156" s="64"/>
      <c r="C156" s="66"/>
    </row>
    <row r="157" spans="1:18" s="38" customFormat="1">
      <c r="A157" s="64"/>
      <c r="B157" s="64"/>
      <c r="C157" s="66"/>
    </row>
    <row r="158" spans="1:18" s="38" customFormat="1">
      <c r="A158" s="64"/>
      <c r="B158" s="64"/>
      <c r="C158" s="66"/>
    </row>
    <row r="159" spans="1:18" s="38" customFormat="1">
      <c r="A159" s="64"/>
      <c r="C159" s="66"/>
    </row>
    <row r="160" spans="1:18" s="38" customFormat="1">
      <c r="B160" s="64"/>
      <c r="C160" s="66"/>
    </row>
    <row r="161" spans="2:4" s="38" customFormat="1">
      <c r="B161" s="64"/>
      <c r="C161" s="66"/>
      <c r="D161" s="64"/>
    </row>
    <row r="162" spans="2:4" s="38" customFormat="1">
      <c r="B162" s="64"/>
      <c r="C162" s="66"/>
    </row>
    <row r="163" spans="2:4" s="38" customFormat="1">
      <c r="B163" s="64"/>
      <c r="C163" s="66"/>
    </row>
    <row r="164" spans="2:4" s="38" customFormat="1">
      <c r="B164" s="64"/>
      <c r="D164" s="64"/>
    </row>
    <row r="165" spans="2:4" s="38" customFormat="1">
      <c r="B165" s="64"/>
      <c r="D165" s="64"/>
    </row>
    <row r="166" spans="2:4" s="38" customFormat="1">
      <c r="B166" s="64"/>
      <c r="C166" s="66"/>
      <c r="D166" s="64"/>
    </row>
    <row r="167" spans="2:4" s="38" customFormat="1">
      <c r="B167" s="64"/>
      <c r="C167" s="66"/>
    </row>
    <row r="168" spans="2:4" s="38" customFormat="1">
      <c r="B168" s="64"/>
      <c r="C168" s="66"/>
      <c r="D168" s="64"/>
    </row>
    <row r="169" spans="2:4" s="38" customFormat="1">
      <c r="B169" s="64"/>
      <c r="C169" s="66"/>
      <c r="D169" s="64"/>
    </row>
    <row r="170" spans="2:4" s="38" customFormat="1">
      <c r="D170" s="64"/>
    </row>
    <row r="171" spans="2:4" s="38" customFormat="1"/>
    <row r="172" spans="2:4" s="38" customFormat="1"/>
    <row r="173" spans="2:4" s="38" customFormat="1"/>
    <row r="174" spans="2:4" s="38" customFormat="1"/>
    <row r="175" spans="2:4" s="38" customFormat="1"/>
    <row r="176" spans="2:4"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38" customFormat="1"/>
    <row r="322" s="38" customFormat="1"/>
    <row r="323" s="38" customFormat="1"/>
    <row r="324" s="38" customFormat="1"/>
    <row r="325" s="38" customFormat="1"/>
    <row r="326" s="38" customFormat="1"/>
    <row r="327" s="38" customFormat="1"/>
    <row r="328" s="38" customFormat="1"/>
    <row r="329" s="38" customFormat="1"/>
    <row r="330" s="38" customFormat="1"/>
    <row r="331" s="38" customFormat="1"/>
    <row r="332" s="38" customFormat="1"/>
    <row r="333" s="38" customFormat="1"/>
    <row r="334" s="38" customFormat="1"/>
    <row r="335" s="38" customFormat="1"/>
    <row r="336" s="38" customFormat="1"/>
    <row r="337" s="38" customFormat="1"/>
    <row r="338" s="38" customFormat="1"/>
    <row r="339" s="38" customFormat="1"/>
    <row r="340" s="38" customFormat="1"/>
    <row r="341" s="38" customFormat="1"/>
    <row r="342" s="38" customFormat="1"/>
    <row r="343" s="38" customFormat="1"/>
    <row r="344" s="38" customFormat="1"/>
    <row r="345" s="38" customFormat="1"/>
    <row r="346" s="38" customFormat="1"/>
    <row r="347" s="38" customFormat="1"/>
    <row r="348" s="38" customFormat="1"/>
    <row r="349" s="38" customFormat="1"/>
    <row r="350" s="38" customFormat="1"/>
    <row r="351" s="38" customFormat="1"/>
    <row r="352" s="38" customFormat="1"/>
    <row r="353" s="38" customFormat="1"/>
    <row r="354" s="38" customFormat="1"/>
    <row r="355" s="38" customFormat="1"/>
    <row r="356" s="38" customFormat="1"/>
    <row r="357" s="38" customFormat="1"/>
    <row r="358" s="38" customFormat="1"/>
    <row r="359" s="38" customFormat="1"/>
    <row r="360" s="38" customFormat="1"/>
    <row r="361" s="38" customFormat="1"/>
    <row r="362" s="38" customFormat="1"/>
    <row r="363" s="38" customFormat="1"/>
    <row r="364" s="38" customFormat="1"/>
    <row r="365" s="38" customFormat="1"/>
    <row r="366" s="38" customFormat="1"/>
    <row r="367" s="38" customFormat="1"/>
    <row r="368" s="38" customFormat="1"/>
    <row r="369" s="38" customFormat="1"/>
    <row r="370" s="38" customFormat="1"/>
    <row r="371" s="38" customFormat="1"/>
    <row r="372" s="38" customFormat="1"/>
    <row r="373" s="38" customFormat="1"/>
    <row r="374" s="38" customFormat="1"/>
    <row r="375" s="38" customFormat="1"/>
    <row r="376" s="38" customFormat="1"/>
    <row r="377" s="38" customFormat="1"/>
    <row r="378" s="38" customFormat="1"/>
    <row r="379" s="38" customFormat="1"/>
    <row r="380" s="38" customFormat="1"/>
    <row r="381" s="38" customFormat="1"/>
    <row r="382" s="38" customFormat="1"/>
    <row r="383" s="38" customFormat="1"/>
    <row r="384" s="38" customFormat="1"/>
    <row r="385" s="38" customFormat="1"/>
    <row r="386" s="38" customFormat="1"/>
    <row r="387" s="38" customFormat="1"/>
    <row r="388" s="38" customFormat="1"/>
    <row r="389" s="38" customFormat="1"/>
    <row r="390" s="38" customFormat="1"/>
    <row r="391" s="38" customFormat="1"/>
    <row r="392" s="38" customFormat="1"/>
    <row r="393" s="38" customFormat="1"/>
    <row r="394" s="38" customFormat="1"/>
    <row r="395" s="38" customFormat="1"/>
    <row r="396" s="38" customFormat="1"/>
    <row r="397" s="38" customFormat="1"/>
    <row r="398" s="38" customFormat="1"/>
    <row r="399" s="38" customFormat="1"/>
    <row r="400" s="38" customFormat="1"/>
    <row r="401" s="38" customFormat="1"/>
    <row r="402" s="38" customFormat="1"/>
    <row r="403" s="38" customFormat="1"/>
    <row r="404" s="38" customFormat="1"/>
    <row r="405" s="38" customFormat="1"/>
    <row r="406" s="38" customFormat="1"/>
    <row r="407" s="38" customFormat="1"/>
    <row r="408" s="38" customFormat="1"/>
    <row r="409" s="38" customFormat="1"/>
    <row r="410" s="38" customFormat="1"/>
    <row r="411" s="38" customFormat="1"/>
    <row r="412" s="38" customFormat="1"/>
    <row r="413" s="38" customFormat="1"/>
    <row r="414" s="38" customFormat="1"/>
    <row r="415" s="38" customFormat="1"/>
    <row r="416" s="38" customFormat="1"/>
    <row r="417" spans="1:4" s="38" customFormat="1"/>
    <row r="418" spans="1:4" s="38" customFormat="1"/>
    <row r="419" spans="1:4" s="38" customFormat="1"/>
    <row r="420" spans="1:4" s="38" customFormat="1"/>
    <row r="421" spans="1:4" s="38" customFormat="1"/>
    <row r="422" spans="1:4" s="38" customFormat="1"/>
    <row r="423" spans="1:4" s="38" customFormat="1"/>
    <row r="424" spans="1:4" s="38" customFormat="1"/>
    <row r="425" spans="1:4" s="38" customFormat="1"/>
    <row r="426" spans="1:4" s="38" customFormat="1"/>
    <row r="427" spans="1:4" s="38" customFormat="1"/>
    <row r="428" spans="1:4">
      <c r="A428" s="29"/>
      <c r="B428" s="29"/>
      <c r="C428" s="29"/>
      <c r="D428" s="29"/>
    </row>
    <row r="429" spans="1:4">
      <c r="A429" s="29"/>
      <c r="B429" s="29"/>
      <c r="C429" s="29"/>
      <c r="D429" s="29"/>
    </row>
    <row r="430" spans="1:4">
      <c r="A430" s="29"/>
      <c r="B430" s="29"/>
      <c r="C430" s="29"/>
      <c r="D430" s="29"/>
    </row>
    <row r="431" spans="1:4">
      <c r="A431" s="29"/>
      <c r="B431" s="29"/>
      <c r="C431" s="29"/>
      <c r="D431" s="29"/>
    </row>
    <row r="432" spans="1:4">
      <c r="A432" s="29"/>
      <c r="B432" s="29"/>
      <c r="C432" s="29"/>
      <c r="D432" s="29"/>
    </row>
    <row r="433" spans="1:4">
      <c r="A433" s="29"/>
      <c r="B433" s="29"/>
      <c r="C433" s="29"/>
      <c r="D433" s="29"/>
    </row>
    <row r="434" spans="1:4">
      <c r="A434" s="29"/>
      <c r="B434" s="29"/>
      <c r="C434" s="29"/>
      <c r="D434" s="29"/>
    </row>
    <row r="435" spans="1:4">
      <c r="A435" s="29"/>
      <c r="B435" s="29"/>
      <c r="C435" s="29"/>
      <c r="D435" s="29"/>
    </row>
    <row r="436" spans="1:4">
      <c r="A436" s="29"/>
      <c r="B436" s="29"/>
      <c r="C436" s="29"/>
      <c r="D436" s="29"/>
    </row>
    <row r="437" spans="1:4">
      <c r="A437" s="29"/>
      <c r="B437" s="29"/>
      <c r="C437" s="29"/>
      <c r="D437" s="29"/>
    </row>
    <row r="438" spans="1:4">
      <c r="A438" s="29"/>
      <c r="B438" s="29"/>
      <c r="C438" s="29"/>
      <c r="D438" s="29"/>
    </row>
    <row r="439" spans="1:4">
      <c r="A439" s="29"/>
      <c r="B439" s="29"/>
      <c r="C439" s="29"/>
      <c r="D439" s="29"/>
    </row>
    <row r="440" spans="1:4">
      <c r="A440" s="29"/>
      <c r="B440" s="29"/>
      <c r="C440" s="29"/>
      <c r="D440" s="29"/>
    </row>
    <row r="441" spans="1:4">
      <c r="A441" s="29"/>
      <c r="B441" s="29"/>
      <c r="C441" s="29"/>
      <c r="D441" s="29"/>
    </row>
    <row r="442" spans="1:4">
      <c r="A442" s="29"/>
      <c r="B442" s="29"/>
      <c r="C442" s="29"/>
      <c r="D442" s="29"/>
    </row>
    <row r="443" spans="1:4">
      <c r="A443" s="29"/>
      <c r="B443" s="29"/>
      <c r="C443" s="29"/>
      <c r="D443" s="29"/>
    </row>
    <row r="444" spans="1:4">
      <c r="A444" s="29"/>
      <c r="B444" s="29"/>
      <c r="C444" s="29"/>
      <c r="D444" s="29"/>
    </row>
    <row r="445" spans="1:4">
      <c r="A445" s="29"/>
      <c r="B445" s="29"/>
      <c r="C445" s="29"/>
      <c r="D445" s="29"/>
    </row>
    <row r="446" spans="1:4">
      <c r="A446" s="29"/>
      <c r="B446" s="29"/>
      <c r="C446" s="29"/>
      <c r="D446" s="29"/>
    </row>
    <row r="447" spans="1:4">
      <c r="A447" s="29"/>
      <c r="B447" s="29"/>
      <c r="C447" s="29"/>
      <c r="D447" s="29"/>
    </row>
    <row r="448" spans="1:4">
      <c r="A448" s="29"/>
      <c r="B448" s="29"/>
      <c r="C448" s="29"/>
      <c r="D448" s="29"/>
    </row>
    <row r="449" spans="1:4">
      <c r="A449" s="29"/>
      <c r="B449" s="29"/>
      <c r="C449" s="29"/>
      <c r="D449" s="29"/>
    </row>
    <row r="450" spans="1:4">
      <c r="A450" s="29"/>
      <c r="B450" s="29"/>
      <c r="C450" s="29"/>
      <c r="D450" s="29"/>
    </row>
    <row r="451" spans="1:4">
      <c r="A451" s="29"/>
      <c r="B451" s="29"/>
      <c r="C451" s="29"/>
      <c r="D451" s="29"/>
    </row>
    <row r="452" spans="1:4">
      <c r="A452" s="29"/>
      <c r="B452" s="29"/>
      <c r="C452" s="29"/>
      <c r="D452" s="29"/>
    </row>
    <row r="453" spans="1:4">
      <c r="A453" s="29"/>
      <c r="B453" s="29"/>
      <c r="C453" s="29"/>
      <c r="D453" s="29"/>
    </row>
    <row r="454" spans="1:4">
      <c r="A454" s="29"/>
      <c r="B454" s="29"/>
      <c r="C454" s="29"/>
      <c r="D454" s="29"/>
    </row>
    <row r="455" spans="1:4">
      <c r="A455" s="29"/>
      <c r="B455" s="29"/>
      <c r="C455" s="29"/>
      <c r="D455" s="29"/>
    </row>
    <row r="456" spans="1:4">
      <c r="A456" s="29"/>
      <c r="B456" s="29"/>
      <c r="C456" s="29"/>
      <c r="D456" s="29"/>
    </row>
    <row r="457" spans="1:4">
      <c r="A457" s="29"/>
      <c r="B457" s="29"/>
      <c r="C457" s="29"/>
      <c r="D457" s="29"/>
    </row>
    <row r="458" spans="1:4">
      <c r="A458" s="29"/>
      <c r="B458" s="29"/>
      <c r="C458" s="29"/>
      <c r="D458" s="29"/>
    </row>
    <row r="459" spans="1:4">
      <c r="A459" s="29"/>
      <c r="B459" s="29"/>
      <c r="C459" s="29"/>
      <c r="D459" s="29"/>
    </row>
    <row r="460" spans="1:4">
      <c r="A460" s="29"/>
      <c r="B460" s="29"/>
      <c r="C460" s="29"/>
      <c r="D460" s="29"/>
    </row>
    <row r="461" spans="1:4">
      <c r="A461" s="29"/>
      <c r="B461" s="29"/>
      <c r="C461" s="29"/>
      <c r="D461" s="29"/>
    </row>
    <row r="462" spans="1:4">
      <c r="A462" s="29"/>
      <c r="B462" s="29"/>
      <c r="C462" s="29"/>
      <c r="D462" s="29"/>
    </row>
    <row r="463" spans="1:4">
      <c r="A463" s="29"/>
      <c r="B463" s="29"/>
      <c r="C463" s="29"/>
      <c r="D463" s="29"/>
    </row>
    <row r="464" spans="1:4">
      <c r="A464" s="29"/>
      <c r="B464" s="29"/>
      <c r="C464" s="29"/>
      <c r="D464" s="29"/>
    </row>
    <row r="465" spans="1:4">
      <c r="A465" s="29"/>
      <c r="B465" s="29"/>
      <c r="C465" s="29"/>
      <c r="D465" s="29"/>
    </row>
    <row r="466" spans="1:4">
      <c r="A466" s="29"/>
      <c r="B466" s="29"/>
      <c r="C466" s="29"/>
      <c r="D466" s="29"/>
    </row>
    <row r="467" spans="1:4">
      <c r="A467" s="29"/>
      <c r="B467" s="29"/>
      <c r="C467" s="29"/>
      <c r="D467" s="29"/>
    </row>
    <row r="468" spans="1:4">
      <c r="A468" s="29"/>
      <c r="B468" s="29"/>
      <c r="C468" s="29"/>
      <c r="D468" s="29"/>
    </row>
    <row r="469" spans="1:4">
      <c r="A469" s="29"/>
      <c r="B469" s="29"/>
      <c r="C469" s="29"/>
      <c r="D469" s="29"/>
    </row>
    <row r="470" spans="1:4">
      <c r="A470" s="29"/>
      <c r="B470" s="29"/>
      <c r="C470" s="29"/>
      <c r="D470" s="29"/>
    </row>
    <row r="471" spans="1:4">
      <c r="A471" s="29"/>
      <c r="B471" s="29"/>
      <c r="C471" s="29"/>
      <c r="D471" s="29"/>
    </row>
    <row r="472" spans="1:4">
      <c r="A472" s="29"/>
      <c r="B472" s="29"/>
      <c r="C472" s="29"/>
      <c r="D472" s="29"/>
    </row>
    <row r="473" spans="1:4">
      <c r="A473" s="29"/>
      <c r="B473" s="29"/>
      <c r="C473" s="29"/>
      <c r="D473" s="29"/>
    </row>
    <row r="474" spans="1:4">
      <c r="A474" s="29"/>
      <c r="B474" s="29"/>
      <c r="C474" s="29"/>
      <c r="D474" s="29"/>
    </row>
    <row r="475" spans="1:4">
      <c r="A475" s="29"/>
      <c r="B475" s="29"/>
      <c r="C475" s="29"/>
      <c r="D475" s="29"/>
    </row>
    <row r="476" spans="1:4">
      <c r="A476" s="29"/>
      <c r="B476" s="29"/>
      <c r="C476" s="29"/>
      <c r="D476" s="29"/>
    </row>
    <row r="477" spans="1:4">
      <c r="A477" s="29"/>
      <c r="B477" s="29"/>
      <c r="C477" s="29"/>
      <c r="D477" s="29"/>
    </row>
    <row r="478" spans="1:4">
      <c r="A478" s="29"/>
      <c r="B478" s="29"/>
      <c r="C478" s="29"/>
      <c r="D478" s="29"/>
    </row>
    <row r="479" spans="1:4">
      <c r="A479" s="29"/>
      <c r="B479" s="29"/>
      <c r="C479" s="29"/>
      <c r="D479" s="29"/>
    </row>
    <row r="480" spans="1:4">
      <c r="A480" s="29"/>
      <c r="B480" s="29"/>
      <c r="C480" s="29"/>
      <c r="D480" s="29"/>
    </row>
    <row r="481" spans="1:4">
      <c r="A481" s="29"/>
      <c r="B481" s="29"/>
      <c r="C481" s="29"/>
      <c r="D481" s="29"/>
    </row>
    <row r="482" spans="1:4">
      <c r="A482" s="29"/>
      <c r="B482" s="29"/>
      <c r="C482" s="29"/>
      <c r="D482" s="29"/>
    </row>
    <row r="483" spans="1:4">
      <c r="A483" s="29"/>
      <c r="B483" s="29"/>
      <c r="C483" s="29"/>
      <c r="D483" s="29"/>
    </row>
    <row r="484" spans="1:4">
      <c r="A484" s="29"/>
      <c r="B484" s="29"/>
      <c r="C484" s="29"/>
      <c r="D484" s="29"/>
    </row>
    <row r="485" spans="1:4">
      <c r="A485" s="29"/>
      <c r="B485" s="29"/>
      <c r="C485" s="29"/>
      <c r="D485" s="29"/>
    </row>
    <row r="486" spans="1:4">
      <c r="A486" s="29"/>
      <c r="B486" s="29"/>
      <c r="C486" s="29"/>
      <c r="D486" s="29"/>
    </row>
    <row r="487" spans="1:4">
      <c r="A487" s="29"/>
      <c r="B487" s="29"/>
      <c r="C487" s="29"/>
      <c r="D487" s="29"/>
    </row>
    <row r="488" spans="1:4">
      <c r="A488" s="29"/>
      <c r="B488" s="29"/>
      <c r="C488" s="29"/>
      <c r="D488" s="29"/>
    </row>
    <row r="489" spans="1:4">
      <c r="A489" s="29"/>
      <c r="B489" s="29"/>
      <c r="C489" s="29"/>
      <c r="D489" s="29"/>
    </row>
    <row r="490" spans="1:4">
      <c r="A490" s="29"/>
      <c r="B490" s="29"/>
      <c r="C490" s="29"/>
      <c r="D490" s="29"/>
    </row>
    <row r="491" spans="1:4">
      <c r="A491" s="29"/>
      <c r="B491" s="29"/>
      <c r="C491" s="29"/>
      <c r="D491" s="29"/>
    </row>
    <row r="492" spans="1:4">
      <c r="A492" s="29"/>
      <c r="B492" s="29"/>
      <c r="C492" s="29"/>
      <c r="D492" s="29"/>
    </row>
    <row r="493" spans="1:4">
      <c r="A493" s="29"/>
      <c r="B493" s="29"/>
      <c r="C493" s="29"/>
      <c r="D493" s="29"/>
    </row>
    <row r="494" spans="1:4">
      <c r="A494" s="29"/>
      <c r="B494" s="29"/>
      <c r="C494" s="29"/>
      <c r="D494" s="29"/>
    </row>
    <row r="495" spans="1:4">
      <c r="A495" s="29"/>
      <c r="B495" s="29"/>
      <c r="C495" s="29"/>
      <c r="D495" s="29"/>
    </row>
    <row r="496" spans="1:4">
      <c r="A496" s="29"/>
      <c r="B496" s="29"/>
      <c r="C496" s="29"/>
      <c r="D496" s="29"/>
    </row>
    <row r="497" spans="1:4">
      <c r="A497" s="29"/>
      <c r="B497" s="29"/>
      <c r="C497" s="29"/>
      <c r="D497" s="29"/>
    </row>
    <row r="498" spans="1:4">
      <c r="A498" s="29"/>
      <c r="B498" s="29"/>
      <c r="C498" s="29"/>
      <c r="D498" s="29"/>
    </row>
    <row r="499" spans="1:4">
      <c r="A499" s="29"/>
      <c r="B499" s="29"/>
      <c r="C499" s="29"/>
      <c r="D499" s="29"/>
    </row>
    <row r="500" spans="1:4">
      <c r="A500" s="29"/>
      <c r="B500" s="29"/>
      <c r="C500" s="29"/>
      <c r="D500" s="29"/>
    </row>
    <row r="501" spans="1:4">
      <c r="A501" s="29"/>
      <c r="B501" s="29"/>
      <c r="C501" s="29"/>
      <c r="D501" s="29"/>
    </row>
    <row r="502" spans="1:4">
      <c r="A502" s="29"/>
      <c r="B502" s="29"/>
      <c r="C502" s="29"/>
      <c r="D502" s="29"/>
    </row>
    <row r="503" spans="1:4">
      <c r="A503" s="29"/>
      <c r="B503" s="29"/>
      <c r="C503" s="29"/>
      <c r="D503" s="29"/>
    </row>
    <row r="504" spans="1:4">
      <c r="A504" s="29"/>
      <c r="B504" s="29"/>
      <c r="C504" s="29"/>
      <c r="D504" s="29"/>
    </row>
    <row r="505" spans="1:4">
      <c r="A505" s="29"/>
      <c r="B505" s="29"/>
      <c r="C505" s="29"/>
      <c r="D505" s="29"/>
    </row>
    <row r="506" spans="1:4">
      <c r="A506" s="29"/>
      <c r="B506" s="29"/>
      <c r="C506" s="29"/>
      <c r="D506" s="29"/>
    </row>
    <row r="507" spans="1:4">
      <c r="A507" s="29"/>
      <c r="B507" s="29"/>
      <c r="C507" s="29"/>
      <c r="D507" s="29"/>
    </row>
    <row r="508" spans="1:4">
      <c r="A508" s="29"/>
      <c r="B508" s="29"/>
      <c r="C508" s="29"/>
      <c r="D508" s="29"/>
    </row>
    <row r="509" spans="1:4">
      <c r="A509" s="29"/>
      <c r="B509" s="29"/>
      <c r="C509" s="29"/>
      <c r="D509" s="29"/>
    </row>
    <row r="510" spans="1:4">
      <c r="A510" s="29"/>
      <c r="B510" s="29"/>
      <c r="C510" s="29"/>
      <c r="D510" s="29"/>
    </row>
    <row r="511" spans="1:4">
      <c r="A511" s="29"/>
      <c r="B511" s="29"/>
      <c r="C511" s="29"/>
      <c r="D511" s="29"/>
    </row>
    <row r="512" spans="1:4">
      <c r="A512" s="29"/>
      <c r="B512" s="29"/>
      <c r="C512" s="29"/>
      <c r="D512" s="29"/>
    </row>
    <row r="513" spans="1:4">
      <c r="A513" s="29"/>
      <c r="B513" s="29"/>
      <c r="C513" s="29"/>
      <c r="D513" s="29"/>
    </row>
    <row r="514" spans="1:4">
      <c r="A514" s="29"/>
      <c r="B514" s="29"/>
      <c r="C514" s="29"/>
      <c r="D514" s="29"/>
    </row>
    <row r="515" spans="1:4">
      <c r="A515" s="29"/>
      <c r="B515" s="29"/>
      <c r="C515" s="29"/>
      <c r="D515" s="29"/>
    </row>
    <row r="516" spans="1:4">
      <c r="A516" s="29"/>
      <c r="B516" s="29"/>
      <c r="C516" s="29"/>
      <c r="D516" s="29"/>
    </row>
    <row r="517" spans="1:4">
      <c r="A517" s="29"/>
      <c r="B517" s="29"/>
      <c r="C517" s="29"/>
      <c r="D517" s="29"/>
    </row>
    <row r="518" spans="1:4">
      <c r="A518" s="29"/>
      <c r="B518" s="29"/>
      <c r="C518" s="29"/>
      <c r="D518" s="29"/>
    </row>
    <row r="519" spans="1:4">
      <c r="A519" s="29"/>
      <c r="B519" s="29"/>
      <c r="C519" s="29"/>
      <c r="D519" s="29"/>
    </row>
    <row r="520" spans="1:4">
      <c r="A520" s="29"/>
      <c r="B520" s="29"/>
      <c r="C520" s="29"/>
      <c r="D520" s="29"/>
    </row>
    <row r="521" spans="1:4">
      <c r="A521" s="29"/>
      <c r="B521" s="29"/>
      <c r="C521" s="29"/>
      <c r="D521" s="29"/>
    </row>
    <row r="522" spans="1:4">
      <c r="A522" s="29"/>
      <c r="B522" s="29"/>
      <c r="C522" s="29"/>
      <c r="D522" s="29"/>
    </row>
    <row r="523" spans="1:4">
      <c r="A523" s="29"/>
      <c r="B523" s="29"/>
      <c r="C523" s="29"/>
      <c r="D523" s="29"/>
    </row>
    <row r="524" spans="1:4">
      <c r="A524" s="29"/>
      <c r="B524" s="29"/>
      <c r="C524" s="29"/>
      <c r="D524" s="29"/>
    </row>
    <row r="525" spans="1:4">
      <c r="A525" s="29"/>
      <c r="B525" s="29"/>
      <c r="C525" s="29"/>
      <c r="D525" s="29"/>
    </row>
    <row r="526" spans="1:4">
      <c r="A526" s="29"/>
      <c r="B526" s="29"/>
      <c r="C526" s="29"/>
      <c r="D526" s="29"/>
    </row>
    <row r="527" spans="1:4">
      <c r="A527" s="29"/>
      <c r="B527" s="29"/>
      <c r="C527" s="29"/>
      <c r="D527" s="29"/>
    </row>
    <row r="528" spans="1:4">
      <c r="A528" s="29"/>
      <c r="B528" s="29"/>
      <c r="C528" s="29"/>
      <c r="D528" s="29"/>
    </row>
    <row r="529" spans="1:4">
      <c r="A529" s="29"/>
      <c r="B529" s="29"/>
      <c r="C529" s="29"/>
      <c r="D529" s="29"/>
    </row>
    <row r="530" spans="1:4">
      <c r="A530" s="29"/>
      <c r="B530" s="29"/>
      <c r="C530" s="29"/>
      <c r="D530" s="29"/>
    </row>
    <row r="531" spans="1:4">
      <c r="A531" s="29"/>
      <c r="B531" s="29"/>
      <c r="C531" s="29"/>
      <c r="D531" s="29"/>
    </row>
    <row r="532" spans="1:4">
      <c r="A532" s="29"/>
      <c r="B532" s="29"/>
      <c r="C532" s="29"/>
      <c r="D532" s="29"/>
    </row>
    <row r="533" spans="1:4">
      <c r="A533" s="29"/>
      <c r="B533" s="29"/>
      <c r="C533" s="29"/>
      <c r="D533" s="29"/>
    </row>
    <row r="534" spans="1:4">
      <c r="A534" s="29"/>
      <c r="B534" s="29"/>
      <c r="C534" s="29"/>
      <c r="D534" s="29"/>
    </row>
    <row r="535" spans="1:4">
      <c r="A535" s="29"/>
      <c r="B535" s="29"/>
      <c r="C535" s="29"/>
      <c r="D535" s="29"/>
    </row>
    <row r="536" spans="1:4">
      <c r="A536" s="29"/>
      <c r="B536" s="29"/>
      <c r="C536" s="29"/>
      <c r="D536" s="29"/>
    </row>
    <row r="537" spans="1:4">
      <c r="A537" s="29"/>
      <c r="B537" s="29"/>
      <c r="C537" s="29"/>
      <c r="D537" s="29"/>
    </row>
    <row r="538" spans="1:4">
      <c r="A538" s="29"/>
      <c r="B538" s="29"/>
      <c r="C538" s="29"/>
      <c r="D538" s="29"/>
    </row>
    <row r="539" spans="1:4">
      <c r="A539" s="29"/>
      <c r="B539" s="29"/>
      <c r="C539" s="29"/>
      <c r="D539" s="29"/>
    </row>
    <row r="540" spans="1:4">
      <c r="A540" s="29"/>
      <c r="B540" s="29"/>
      <c r="C540" s="29"/>
      <c r="D540" s="29"/>
    </row>
    <row r="541" spans="1:4">
      <c r="A541" s="29"/>
      <c r="B541" s="29"/>
      <c r="C541" s="29"/>
      <c r="D541" s="29"/>
    </row>
    <row r="542" spans="1:4">
      <c r="A542" s="29"/>
      <c r="B542" s="29"/>
      <c r="C542" s="29"/>
      <c r="D542" s="29"/>
    </row>
    <row r="543" spans="1:4">
      <c r="A543" s="29"/>
      <c r="B543" s="29"/>
      <c r="C543" s="29"/>
      <c r="D543" s="29"/>
    </row>
    <row r="544" spans="1:4">
      <c r="A544" s="29"/>
      <c r="B544" s="29"/>
      <c r="C544" s="29"/>
      <c r="D544" s="29"/>
    </row>
    <row r="545" spans="1:4">
      <c r="A545" s="29"/>
      <c r="B545" s="29"/>
      <c r="C545" s="29"/>
      <c r="D545" s="29"/>
    </row>
    <row r="546" spans="1:4">
      <c r="A546" s="29"/>
      <c r="B546" s="29"/>
      <c r="C546" s="29"/>
      <c r="D546" s="29"/>
    </row>
    <row r="547" spans="1:4">
      <c r="A547" s="29"/>
      <c r="B547" s="29"/>
      <c r="C547" s="29"/>
      <c r="D547" s="29"/>
    </row>
    <row r="548" spans="1:4">
      <c r="A548" s="29"/>
      <c r="B548" s="29"/>
      <c r="C548" s="29"/>
      <c r="D548" s="29"/>
    </row>
    <row r="549" spans="1:4">
      <c r="A549" s="29"/>
      <c r="B549" s="29"/>
      <c r="C549" s="29"/>
      <c r="D549" s="29"/>
    </row>
    <row r="550" spans="1:4">
      <c r="A550" s="29"/>
      <c r="B550" s="29"/>
      <c r="C550" s="29"/>
      <c r="D550" s="29"/>
    </row>
    <row r="551" spans="1:4">
      <c r="A551" s="29"/>
      <c r="B551" s="29"/>
      <c r="C551" s="29"/>
      <c r="D551" s="29"/>
    </row>
    <row r="552" spans="1:4">
      <c r="A552" s="29"/>
      <c r="B552" s="29"/>
      <c r="C552" s="29"/>
      <c r="D552" s="29"/>
    </row>
    <row r="553" spans="1:4">
      <c r="A553" s="29"/>
      <c r="B553" s="29"/>
      <c r="C553" s="29"/>
      <c r="D553" s="29"/>
    </row>
    <row r="554" spans="1:4">
      <c r="A554" s="29"/>
      <c r="B554" s="29"/>
      <c r="C554" s="29"/>
      <c r="D554" s="29"/>
    </row>
    <row r="555" spans="1:4">
      <c r="A555" s="29"/>
      <c r="B555" s="29"/>
      <c r="C555" s="29"/>
      <c r="D555" s="29"/>
    </row>
    <row r="556" spans="1:4">
      <c r="A556" s="29"/>
      <c r="B556" s="29"/>
      <c r="C556" s="29"/>
      <c r="D556" s="29"/>
    </row>
    <row r="557" spans="1:4">
      <c r="A557" s="29"/>
      <c r="B557" s="29"/>
      <c r="C557" s="29"/>
      <c r="D557" s="29"/>
    </row>
    <row r="558" spans="1:4">
      <c r="A558" s="29"/>
      <c r="B558" s="29"/>
      <c r="C558" s="29"/>
      <c r="D558" s="29"/>
    </row>
    <row r="559" spans="1:4">
      <c r="A559" s="29"/>
      <c r="B559" s="29"/>
      <c r="C559" s="29"/>
      <c r="D559" s="29"/>
    </row>
    <row r="560" spans="1:4">
      <c r="A560" s="29"/>
      <c r="B560" s="29"/>
      <c r="C560" s="29"/>
      <c r="D560" s="29"/>
    </row>
    <row r="561" spans="1:4">
      <c r="A561" s="29"/>
      <c r="B561" s="29"/>
      <c r="C561" s="29"/>
      <c r="D561" s="29"/>
    </row>
    <row r="562" spans="1:4">
      <c r="A562" s="29"/>
      <c r="B562" s="29"/>
      <c r="C562" s="29"/>
      <c r="D562" s="29"/>
    </row>
    <row r="563" spans="1:4">
      <c r="A563" s="29"/>
      <c r="B563" s="29"/>
      <c r="C563" s="29"/>
      <c r="D563" s="29"/>
    </row>
    <row r="564" spans="1:4">
      <c r="A564" s="29"/>
      <c r="B564" s="29"/>
      <c r="C564" s="29"/>
      <c r="D564" s="29"/>
    </row>
    <row r="565" spans="1:4">
      <c r="A565" s="29"/>
      <c r="B565" s="29"/>
      <c r="C565" s="29"/>
      <c r="D565" s="29"/>
    </row>
    <row r="566" spans="1:4">
      <c r="A566" s="29"/>
      <c r="B566" s="29"/>
      <c r="C566" s="29"/>
      <c r="D566" s="29"/>
    </row>
    <row r="567" spans="1:4">
      <c r="A567" s="29"/>
      <c r="B567" s="29"/>
      <c r="C567" s="29"/>
      <c r="D567" s="29"/>
    </row>
    <row r="568" spans="1:4">
      <c r="A568" s="29"/>
      <c r="B568" s="29"/>
      <c r="C568" s="29"/>
      <c r="D568" s="29"/>
    </row>
    <row r="569" spans="1:4">
      <c r="A569" s="29"/>
      <c r="B569" s="29"/>
      <c r="C569" s="29"/>
      <c r="D569" s="29"/>
    </row>
    <row r="570" spans="1:4">
      <c r="A570" s="29"/>
      <c r="B570" s="29"/>
      <c r="C570" s="29"/>
      <c r="D570" s="29"/>
    </row>
    <row r="571" spans="1:4">
      <c r="A571" s="29"/>
      <c r="B571" s="29"/>
      <c r="C571" s="29"/>
      <c r="D571" s="29"/>
    </row>
    <row r="572" spans="1:4">
      <c r="A572" s="29"/>
      <c r="B572" s="29"/>
      <c r="C572" s="29"/>
      <c r="D572" s="29"/>
    </row>
    <row r="573" spans="1:4">
      <c r="A573" s="29"/>
      <c r="B573" s="29"/>
      <c r="C573" s="29"/>
      <c r="D573" s="29"/>
    </row>
    <row r="574" spans="1:4">
      <c r="A574" s="29"/>
      <c r="B574" s="29"/>
      <c r="C574" s="29"/>
      <c r="D574" s="29"/>
    </row>
    <row r="575" spans="1:4">
      <c r="A575" s="29"/>
      <c r="B575" s="29"/>
      <c r="C575" s="29"/>
      <c r="D575" s="29"/>
    </row>
    <row r="576" spans="1:4">
      <c r="A576" s="29"/>
      <c r="B576" s="29"/>
      <c r="C576" s="29"/>
      <c r="D576" s="29"/>
    </row>
    <row r="577" spans="1:4">
      <c r="A577" s="29"/>
      <c r="B577" s="29"/>
      <c r="C577" s="29"/>
      <c r="D577" s="29"/>
    </row>
    <row r="578" spans="1:4">
      <c r="A578" s="29"/>
      <c r="B578" s="29"/>
      <c r="C578" s="29"/>
      <c r="D578" s="29"/>
    </row>
    <row r="579" spans="1:4">
      <c r="A579" s="29"/>
      <c r="B579" s="29"/>
      <c r="C579" s="29"/>
      <c r="D579" s="29"/>
    </row>
    <row r="580" spans="1:4">
      <c r="A580" s="29"/>
      <c r="B580" s="29"/>
      <c r="C580" s="29"/>
      <c r="D580" s="29"/>
    </row>
    <row r="581" spans="1:4">
      <c r="A581" s="29"/>
      <c r="B581" s="29"/>
      <c r="C581" s="29"/>
      <c r="D581" s="29"/>
    </row>
    <row r="582" spans="1:4">
      <c r="A582" s="29"/>
      <c r="B582" s="29"/>
      <c r="C582" s="29"/>
      <c r="D582" s="29"/>
    </row>
    <row r="583" spans="1:4">
      <c r="A583" s="29"/>
      <c r="B583" s="29"/>
      <c r="C583" s="29"/>
      <c r="D583" s="29"/>
    </row>
    <row r="584" spans="1:4">
      <c r="A584" s="29"/>
      <c r="B584" s="29"/>
      <c r="C584" s="29"/>
      <c r="D584" s="29"/>
    </row>
    <row r="585" spans="1:4">
      <c r="A585" s="29"/>
      <c r="B585" s="29"/>
      <c r="C585" s="29"/>
      <c r="D585" s="29"/>
    </row>
    <row r="586" spans="1:4">
      <c r="A586" s="29"/>
      <c r="B586" s="29"/>
      <c r="C586" s="29"/>
      <c r="D586" s="29"/>
    </row>
    <row r="587" spans="1:4">
      <c r="A587" s="29"/>
      <c r="B587" s="29"/>
      <c r="C587" s="29"/>
      <c r="D587" s="29"/>
    </row>
    <row r="588" spans="1:4">
      <c r="A588" s="29"/>
      <c r="B588" s="29"/>
      <c r="C588" s="29"/>
      <c r="D588" s="29"/>
    </row>
    <row r="589" spans="1:4">
      <c r="A589" s="29"/>
      <c r="B589" s="29"/>
      <c r="C589" s="29"/>
      <c r="D589" s="29"/>
    </row>
    <row r="590" spans="1:4">
      <c r="A590" s="29"/>
      <c r="B590" s="29"/>
      <c r="C590" s="29"/>
      <c r="D590" s="29"/>
    </row>
    <row r="591" spans="1:4">
      <c r="A591" s="29"/>
      <c r="B591" s="29"/>
      <c r="C591" s="29"/>
      <c r="D591" s="29"/>
    </row>
    <row r="592" spans="1:4">
      <c r="A592" s="29"/>
      <c r="B592" s="29"/>
      <c r="C592" s="29"/>
      <c r="D592" s="29"/>
    </row>
    <row r="593" spans="1:4">
      <c r="A593" s="29"/>
      <c r="B593" s="29"/>
      <c r="C593" s="29"/>
      <c r="D593" s="29"/>
    </row>
    <row r="594" spans="1:4">
      <c r="A594" s="29"/>
      <c r="B594" s="29"/>
      <c r="C594" s="29"/>
      <c r="D594" s="29"/>
    </row>
    <row r="595" spans="1:4">
      <c r="A595" s="29"/>
      <c r="B595" s="29"/>
      <c r="C595" s="29"/>
      <c r="D595" s="29"/>
    </row>
    <row r="596" spans="1:4">
      <c r="A596" s="29"/>
      <c r="B596" s="29"/>
      <c r="C596" s="29"/>
      <c r="D596" s="29"/>
    </row>
    <row r="597" spans="1:4">
      <c r="A597" s="29"/>
      <c r="B597" s="29"/>
      <c r="C597" s="29"/>
      <c r="D597" s="29"/>
    </row>
    <row r="598" spans="1:4">
      <c r="A598" s="29"/>
      <c r="B598" s="29"/>
      <c r="C598" s="29"/>
      <c r="D598" s="29"/>
    </row>
    <row r="599" spans="1:4">
      <c r="A599" s="29"/>
      <c r="B599" s="29"/>
      <c r="C599" s="29"/>
      <c r="D599" s="29"/>
    </row>
    <row r="600" spans="1:4">
      <c r="A600" s="29"/>
      <c r="B600" s="29"/>
      <c r="C600" s="29"/>
      <c r="D600" s="29"/>
    </row>
    <row r="601" spans="1:4">
      <c r="A601" s="29"/>
      <c r="B601" s="29"/>
      <c r="C601" s="29"/>
      <c r="D601" s="29"/>
    </row>
    <row r="602" spans="1:4">
      <c r="A602" s="29"/>
      <c r="B602" s="29"/>
      <c r="C602" s="29"/>
      <c r="D602" s="29"/>
    </row>
    <row r="603" spans="1:4">
      <c r="A603" s="29"/>
      <c r="B603" s="29"/>
      <c r="C603" s="29"/>
      <c r="D603" s="29"/>
    </row>
    <row r="604" spans="1:4">
      <c r="A604" s="29"/>
      <c r="B604" s="29"/>
      <c r="C604" s="29"/>
      <c r="D604" s="29"/>
    </row>
    <row r="605" spans="1:4">
      <c r="A605" s="29"/>
      <c r="B605" s="29"/>
      <c r="C605" s="29"/>
      <c r="D605" s="29"/>
    </row>
    <row r="606" spans="1:4">
      <c r="A606" s="29"/>
      <c r="B606" s="29"/>
      <c r="C606" s="29"/>
      <c r="D606" s="29"/>
    </row>
    <row r="607" spans="1:4">
      <c r="A607" s="29"/>
      <c r="B607" s="29"/>
      <c r="C607" s="29"/>
      <c r="D607" s="29"/>
    </row>
    <row r="608" spans="1:4">
      <c r="A608" s="29"/>
      <c r="B608" s="29"/>
      <c r="C608" s="29"/>
      <c r="D608" s="29"/>
    </row>
    <row r="609" spans="1:4">
      <c r="A609" s="29"/>
      <c r="B609" s="29"/>
      <c r="C609" s="29"/>
      <c r="D609" s="29"/>
    </row>
    <row r="610" spans="1:4">
      <c r="A610" s="29"/>
      <c r="B610" s="29"/>
      <c r="C610" s="29"/>
      <c r="D610" s="29"/>
    </row>
    <row r="611" spans="1:4">
      <c r="A611" s="29"/>
      <c r="B611" s="29"/>
      <c r="C611" s="29"/>
      <c r="D611" s="29"/>
    </row>
    <row r="612" spans="1:4">
      <c r="A612" s="29"/>
      <c r="B612" s="29"/>
      <c r="C612" s="29"/>
      <c r="D612" s="29"/>
    </row>
    <row r="613" spans="1:4">
      <c r="A613" s="29"/>
      <c r="B613" s="29"/>
      <c r="C613" s="29"/>
      <c r="D613" s="29"/>
    </row>
    <row r="614" spans="1:4">
      <c r="A614" s="29"/>
      <c r="B614" s="29"/>
      <c r="C614" s="29"/>
      <c r="D614" s="29"/>
    </row>
    <row r="615" spans="1:4">
      <c r="A615" s="29"/>
      <c r="B615" s="29"/>
      <c r="C615" s="29"/>
      <c r="D615" s="29"/>
    </row>
    <row r="616" spans="1:4">
      <c r="A616" s="29"/>
      <c r="B616" s="29"/>
      <c r="C616" s="29"/>
      <c r="D616" s="29"/>
    </row>
    <row r="617" spans="1:4">
      <c r="A617" s="29"/>
      <c r="B617" s="29"/>
      <c r="C617" s="29"/>
      <c r="D617" s="29"/>
    </row>
    <row r="618" spans="1:4">
      <c r="A618" s="29"/>
      <c r="B618" s="29"/>
      <c r="C618" s="29"/>
      <c r="D618" s="29"/>
    </row>
    <row r="619" spans="1:4">
      <c r="A619" s="29"/>
      <c r="B619" s="29"/>
      <c r="C619" s="29"/>
      <c r="D619" s="29"/>
    </row>
    <row r="620" spans="1:4">
      <c r="A620" s="29"/>
      <c r="B620" s="29"/>
      <c r="C620" s="29"/>
      <c r="D620" s="29"/>
    </row>
    <row r="621" spans="1:4">
      <c r="A621" s="29"/>
      <c r="B621" s="29"/>
      <c r="C621" s="29"/>
      <c r="D621" s="29"/>
    </row>
    <row r="622" spans="1:4">
      <c r="A622" s="29"/>
      <c r="B622" s="29"/>
      <c r="C622" s="29"/>
      <c r="D622" s="29"/>
    </row>
    <row r="623" spans="1:4">
      <c r="A623" s="29"/>
      <c r="B623" s="29"/>
      <c r="C623" s="29"/>
      <c r="D623" s="29"/>
    </row>
    <row r="624" spans="1:4">
      <c r="A624" s="29"/>
      <c r="B624" s="29"/>
      <c r="C624" s="29"/>
      <c r="D624" s="29"/>
    </row>
    <row r="625" spans="1:4">
      <c r="A625" s="29"/>
      <c r="B625" s="29"/>
      <c r="C625" s="29"/>
      <c r="D625" s="29"/>
    </row>
    <row r="626" spans="1:4">
      <c r="A626" s="29"/>
      <c r="B626" s="29"/>
      <c r="C626" s="29"/>
      <c r="D626" s="29"/>
    </row>
    <row r="627" spans="1:4">
      <c r="A627" s="29"/>
      <c r="B627" s="29"/>
      <c r="C627" s="29"/>
      <c r="D627" s="29"/>
    </row>
    <row r="628" spans="1:4">
      <c r="A628" s="29"/>
      <c r="B628" s="29"/>
      <c r="C628" s="29"/>
      <c r="D628" s="29"/>
    </row>
    <row r="629" spans="1:4">
      <c r="A629" s="29"/>
      <c r="B629" s="29"/>
      <c r="C629" s="29"/>
      <c r="D629" s="29"/>
    </row>
    <row r="630" spans="1:4">
      <c r="A630" s="29"/>
      <c r="B630" s="29"/>
      <c r="C630" s="29"/>
      <c r="D630" s="29"/>
    </row>
    <row r="631" spans="1:4">
      <c r="A631" s="29"/>
      <c r="B631" s="29"/>
      <c r="C631" s="29"/>
      <c r="D631" s="29"/>
    </row>
    <row r="632" spans="1:4">
      <c r="A632" s="29"/>
      <c r="B632" s="29"/>
      <c r="C632" s="29"/>
      <c r="D632" s="29"/>
    </row>
    <row r="633" spans="1:4">
      <c r="A633" s="29"/>
      <c r="B633" s="29"/>
      <c r="C633" s="29"/>
      <c r="D633" s="29"/>
    </row>
    <row r="634" spans="1:4">
      <c r="A634" s="29"/>
      <c r="B634" s="29"/>
      <c r="C634" s="29"/>
      <c r="D634" s="29"/>
    </row>
    <row r="635" spans="1:4">
      <c r="A635" s="29"/>
      <c r="B635" s="29"/>
      <c r="C635" s="29"/>
      <c r="D635" s="29"/>
    </row>
    <row r="636" spans="1:4">
      <c r="A636" s="29"/>
      <c r="B636" s="29"/>
      <c r="C636" s="29"/>
      <c r="D636" s="29"/>
    </row>
    <row r="637" spans="1:4">
      <c r="A637" s="29"/>
      <c r="B637" s="29"/>
      <c r="C637" s="29"/>
      <c r="D637" s="29"/>
    </row>
    <row r="638" spans="1:4">
      <c r="A638" s="29"/>
      <c r="B638" s="29"/>
      <c r="C638" s="29"/>
      <c r="D638" s="29"/>
    </row>
    <row r="639" spans="1:4">
      <c r="A639" s="29"/>
      <c r="B639" s="29"/>
      <c r="C639" s="29"/>
      <c r="D639" s="29"/>
    </row>
    <row r="640" spans="1:4">
      <c r="A640" s="29"/>
      <c r="B640" s="29"/>
      <c r="C640" s="29"/>
      <c r="D640" s="29"/>
    </row>
    <row r="641" spans="1:4">
      <c r="A641" s="29"/>
      <c r="B641" s="29"/>
      <c r="C641" s="29"/>
      <c r="D641" s="29"/>
    </row>
    <row r="642" spans="1:4">
      <c r="A642" s="29"/>
      <c r="B642" s="29"/>
      <c r="C642" s="29"/>
      <c r="D642" s="29"/>
    </row>
    <row r="643" spans="1:4">
      <c r="A643" s="29"/>
      <c r="B643" s="29"/>
      <c r="C643" s="29"/>
      <c r="D643" s="29"/>
    </row>
    <row r="644" spans="1:4">
      <c r="A644" s="29"/>
      <c r="B644" s="29"/>
      <c r="C644" s="29"/>
      <c r="D644" s="29"/>
    </row>
    <row r="645" spans="1:4">
      <c r="A645" s="29"/>
      <c r="B645" s="29"/>
      <c r="C645" s="29"/>
      <c r="D645" s="29"/>
    </row>
    <row r="646" spans="1:4">
      <c r="A646" s="29"/>
      <c r="B646" s="29"/>
      <c r="C646" s="29"/>
      <c r="D646" s="29"/>
    </row>
    <row r="647" spans="1:4">
      <c r="A647" s="29"/>
      <c r="B647" s="29"/>
      <c r="C647" s="29"/>
      <c r="D647" s="29"/>
    </row>
    <row r="648" spans="1:4">
      <c r="A648" s="29"/>
      <c r="B648" s="29"/>
      <c r="C648" s="29"/>
      <c r="D648" s="29"/>
    </row>
    <row r="649" spans="1:4">
      <c r="A649" s="29"/>
      <c r="B649" s="29"/>
      <c r="C649" s="29"/>
      <c r="D649" s="29"/>
    </row>
    <row r="650" spans="1:4">
      <c r="A650" s="29"/>
      <c r="B650" s="29"/>
      <c r="C650" s="29"/>
      <c r="D650" s="29"/>
    </row>
    <row r="651" spans="1:4">
      <c r="A651" s="29"/>
      <c r="B651" s="29"/>
      <c r="C651" s="29"/>
      <c r="D651" s="29"/>
    </row>
    <row r="652" spans="1:4">
      <c r="A652" s="29"/>
      <c r="B652" s="29"/>
      <c r="C652" s="29"/>
      <c r="D652" s="29"/>
    </row>
    <row r="653" spans="1:4">
      <c r="A653" s="29"/>
      <c r="B653" s="29"/>
      <c r="C653" s="29"/>
      <c r="D653" s="29"/>
    </row>
    <row r="654" spans="1:4">
      <c r="A654" s="29"/>
      <c r="B654" s="29"/>
      <c r="C654" s="29"/>
      <c r="D654" s="29"/>
    </row>
    <row r="655" spans="1:4">
      <c r="A655" s="29"/>
      <c r="B655" s="29"/>
      <c r="C655" s="29"/>
      <c r="D655" s="29"/>
    </row>
    <row r="656" spans="1:4">
      <c r="A656" s="29"/>
      <c r="B656" s="29"/>
      <c r="C656" s="29"/>
      <c r="D656" s="29"/>
    </row>
    <row r="657" spans="1:4">
      <c r="A657" s="29"/>
      <c r="B657" s="29"/>
      <c r="C657" s="29"/>
      <c r="D657" s="29"/>
    </row>
    <row r="658" spans="1:4">
      <c r="A658" s="29"/>
      <c r="B658" s="29"/>
      <c r="C658" s="29"/>
      <c r="D658" s="29"/>
    </row>
    <row r="659" spans="1:4">
      <c r="A659" s="29"/>
      <c r="B659" s="29"/>
      <c r="C659" s="29"/>
      <c r="D659" s="29"/>
    </row>
    <row r="660" spans="1:4">
      <c r="A660" s="29"/>
      <c r="B660" s="29"/>
      <c r="C660" s="29"/>
      <c r="D660" s="29"/>
    </row>
    <row r="661" spans="1:4">
      <c r="A661" s="29"/>
      <c r="B661" s="29"/>
      <c r="C661" s="29"/>
      <c r="D661" s="29"/>
    </row>
    <row r="662" spans="1:4">
      <c r="A662" s="29"/>
      <c r="B662" s="29"/>
      <c r="C662" s="29"/>
      <c r="D662" s="29"/>
    </row>
    <row r="663" spans="1:4">
      <c r="A663" s="29"/>
      <c r="B663" s="29"/>
      <c r="C663" s="29"/>
      <c r="D663" s="29"/>
    </row>
    <row r="664" spans="1:4">
      <c r="A664" s="29"/>
      <c r="B664" s="29"/>
      <c r="C664" s="29"/>
      <c r="D664" s="29"/>
    </row>
    <row r="665" spans="1:4">
      <c r="A665" s="29"/>
      <c r="B665" s="29"/>
      <c r="C665" s="29"/>
      <c r="D665" s="29"/>
    </row>
    <row r="666" spans="1:4">
      <c r="A666" s="29"/>
      <c r="B666" s="29"/>
      <c r="C666" s="29"/>
      <c r="D666" s="29"/>
    </row>
    <row r="667" spans="1:4">
      <c r="A667" s="29"/>
      <c r="B667" s="29"/>
      <c r="C667" s="29"/>
      <c r="D667" s="29"/>
    </row>
    <row r="668" spans="1:4">
      <c r="A668" s="29"/>
      <c r="B668" s="29"/>
      <c r="C668" s="29"/>
      <c r="D668" s="29"/>
    </row>
    <row r="669" spans="1:4">
      <c r="A669" s="29"/>
      <c r="B669" s="29"/>
      <c r="C669" s="29"/>
      <c r="D669" s="29"/>
    </row>
    <row r="670" spans="1:4">
      <c r="A670" s="29"/>
      <c r="B670" s="29"/>
      <c r="C670" s="29"/>
      <c r="D670" s="29"/>
    </row>
    <row r="671" spans="1:4">
      <c r="A671" s="29"/>
      <c r="B671" s="29"/>
      <c r="C671" s="29"/>
      <c r="D671" s="29"/>
    </row>
    <row r="672" spans="1:4">
      <c r="A672" s="29"/>
      <c r="B672" s="29"/>
      <c r="C672" s="29"/>
      <c r="D672" s="29"/>
    </row>
    <row r="673" spans="1:4">
      <c r="A673" s="29"/>
      <c r="B673" s="29"/>
      <c r="C673" s="29"/>
      <c r="D673" s="29"/>
    </row>
    <row r="674" spans="1:4">
      <c r="A674" s="29"/>
      <c r="B674" s="29"/>
      <c r="C674" s="29"/>
      <c r="D674" s="29"/>
    </row>
    <row r="675" spans="1:4">
      <c r="A675" s="29"/>
      <c r="B675" s="29"/>
      <c r="C675" s="29"/>
      <c r="D675" s="29"/>
    </row>
    <row r="676" spans="1:4">
      <c r="A676" s="29"/>
      <c r="B676" s="29"/>
      <c r="C676" s="29"/>
      <c r="D676" s="29"/>
    </row>
    <row r="677" spans="1:4">
      <c r="A677" s="29"/>
      <c r="B677" s="29"/>
      <c r="C677" s="29"/>
      <c r="D677" s="29"/>
    </row>
    <row r="678" spans="1:4">
      <c r="A678" s="29"/>
      <c r="B678" s="29"/>
      <c r="C678" s="29"/>
      <c r="D678" s="29"/>
    </row>
    <row r="679" spans="1:4">
      <c r="A679" s="29"/>
      <c r="B679" s="29"/>
      <c r="C679" s="29"/>
      <c r="D679" s="29"/>
    </row>
    <row r="680" spans="1:4">
      <c r="A680" s="29"/>
      <c r="B680" s="29"/>
      <c r="C680" s="29"/>
      <c r="D680" s="29"/>
    </row>
    <row r="681" spans="1:4">
      <c r="A681" s="29"/>
      <c r="B681" s="29"/>
      <c r="C681" s="29"/>
      <c r="D681" s="29"/>
    </row>
    <row r="682" spans="1:4">
      <c r="A682" s="29"/>
      <c r="B682" s="29"/>
      <c r="C682" s="29"/>
      <c r="D682" s="29"/>
    </row>
    <row r="683" spans="1:4">
      <c r="A683" s="29"/>
      <c r="B683" s="29"/>
      <c r="C683" s="29"/>
      <c r="D683" s="29"/>
    </row>
    <row r="684" spans="1:4">
      <c r="A684" s="29"/>
      <c r="B684" s="29"/>
      <c r="C684" s="29"/>
      <c r="D684" s="29"/>
    </row>
    <row r="685" spans="1:4">
      <c r="A685" s="29"/>
      <c r="B685" s="29"/>
      <c r="C685" s="29"/>
      <c r="D685" s="29"/>
    </row>
    <row r="686" spans="1:4">
      <c r="A686" s="29"/>
      <c r="B686" s="29"/>
      <c r="C686" s="29"/>
      <c r="D686" s="29"/>
    </row>
    <row r="687" spans="1:4">
      <c r="A687" s="29"/>
      <c r="B687" s="29"/>
      <c r="C687" s="29"/>
      <c r="D687" s="29"/>
    </row>
    <row r="688" spans="1:4">
      <c r="A688" s="29"/>
      <c r="B688" s="29"/>
      <c r="C688" s="29"/>
      <c r="D688" s="29"/>
    </row>
    <row r="689" spans="1:4">
      <c r="A689" s="29"/>
      <c r="B689" s="29"/>
      <c r="C689" s="29"/>
      <c r="D689" s="29"/>
    </row>
    <row r="690" spans="1:4">
      <c r="A690" s="29"/>
      <c r="B690" s="29"/>
      <c r="C690" s="29"/>
      <c r="D690" s="29"/>
    </row>
    <row r="691" spans="1:4">
      <c r="A691" s="29"/>
      <c r="B691" s="29"/>
      <c r="C691" s="29"/>
      <c r="D691" s="29"/>
    </row>
    <row r="692" spans="1:4">
      <c r="A692" s="29"/>
      <c r="B692" s="29"/>
      <c r="C692" s="29"/>
      <c r="D692" s="29"/>
    </row>
    <row r="693" spans="1:4">
      <c r="A693" s="29"/>
      <c r="B693" s="29"/>
      <c r="C693" s="29"/>
      <c r="D693" s="29"/>
    </row>
    <row r="694" spans="1:4">
      <c r="A694" s="29"/>
      <c r="B694" s="29"/>
      <c r="C694" s="29"/>
      <c r="D694" s="29"/>
    </row>
    <row r="695" spans="1:4">
      <c r="A695" s="29"/>
      <c r="B695" s="29"/>
      <c r="C695" s="29"/>
      <c r="D695" s="29"/>
    </row>
    <row r="696" spans="1:4">
      <c r="A696" s="29"/>
      <c r="B696" s="29"/>
      <c r="C696" s="29"/>
      <c r="D696" s="29"/>
    </row>
    <row r="697" spans="1:4">
      <c r="A697" s="29"/>
      <c r="B697" s="29"/>
      <c r="C697" s="29"/>
      <c r="D697" s="29"/>
    </row>
    <row r="698" spans="1:4">
      <c r="A698" s="29"/>
      <c r="B698" s="29"/>
      <c r="C698" s="29"/>
      <c r="D698" s="29"/>
    </row>
    <row r="699" spans="1:4">
      <c r="A699" s="29"/>
      <c r="B699" s="29"/>
      <c r="C699" s="29"/>
      <c r="D699" s="29"/>
    </row>
    <row r="700" spans="1:4">
      <c r="A700" s="29"/>
      <c r="B700" s="29"/>
      <c r="C700" s="29"/>
      <c r="D700" s="29"/>
    </row>
    <row r="701" spans="1:4">
      <c r="A701" s="29"/>
      <c r="B701" s="29"/>
      <c r="C701" s="29"/>
      <c r="D701" s="29"/>
    </row>
    <row r="702" spans="1:4">
      <c r="A702" s="29"/>
      <c r="B702" s="29"/>
      <c r="C702" s="29"/>
      <c r="D702" s="29"/>
    </row>
    <row r="703" spans="1:4">
      <c r="A703" s="29"/>
      <c r="B703" s="29"/>
      <c r="C703" s="29"/>
      <c r="D703" s="29"/>
    </row>
    <row r="704" spans="1:4">
      <c r="A704" s="29"/>
      <c r="B704" s="29"/>
      <c r="C704" s="29"/>
      <c r="D704" s="29"/>
    </row>
    <row r="705" spans="1:4">
      <c r="A705" s="29"/>
      <c r="B705" s="29"/>
      <c r="C705" s="29"/>
      <c r="D705" s="29"/>
    </row>
    <row r="706" spans="1:4">
      <c r="A706" s="29"/>
      <c r="B706" s="29"/>
      <c r="C706" s="29"/>
      <c r="D706" s="29"/>
    </row>
    <row r="707" spans="1:4">
      <c r="A707" s="29"/>
      <c r="B707" s="29"/>
      <c r="C707" s="29"/>
      <c r="D707" s="29"/>
    </row>
    <row r="708" spans="1:4">
      <c r="A708" s="29"/>
      <c r="B708" s="29"/>
      <c r="C708" s="29"/>
      <c r="D708" s="29"/>
    </row>
    <row r="709" spans="1:4">
      <c r="A709" s="29"/>
      <c r="B709" s="29"/>
      <c r="C709" s="29"/>
      <c r="D709" s="29"/>
    </row>
    <row r="710" spans="1:4">
      <c r="A710" s="29"/>
      <c r="B710" s="29"/>
      <c r="C710" s="29"/>
      <c r="D710" s="29"/>
    </row>
    <row r="711" spans="1:4">
      <c r="A711" s="29"/>
      <c r="B711" s="29"/>
      <c r="C711" s="29"/>
      <c r="D711" s="29"/>
    </row>
    <row r="712" spans="1:4">
      <c r="A712" s="29"/>
      <c r="B712" s="29"/>
      <c r="C712" s="29"/>
      <c r="D712" s="29"/>
    </row>
    <row r="713" spans="1:4">
      <c r="A713" s="29"/>
      <c r="B713" s="29"/>
      <c r="C713" s="29"/>
      <c r="D713" s="29"/>
    </row>
    <row r="714" spans="1:4">
      <c r="A714" s="29"/>
      <c r="B714" s="29"/>
      <c r="C714" s="29"/>
      <c r="D714" s="29"/>
    </row>
    <row r="715" spans="1:4">
      <c r="A715" s="29"/>
      <c r="B715" s="29"/>
      <c r="C715" s="29"/>
      <c r="D715" s="29"/>
    </row>
    <row r="716" spans="1:4">
      <c r="A716" s="29"/>
      <c r="B716" s="29"/>
      <c r="C716" s="29"/>
      <c r="D716" s="29"/>
    </row>
    <row r="717" spans="1:4">
      <c r="A717" s="29"/>
      <c r="B717" s="29"/>
      <c r="C717" s="29"/>
      <c r="D717" s="29"/>
    </row>
    <row r="718" spans="1:4">
      <c r="A718" s="29"/>
      <c r="B718" s="29"/>
      <c r="C718" s="29"/>
      <c r="D718" s="29"/>
    </row>
    <row r="719" spans="1:4">
      <c r="A719" s="29"/>
      <c r="B719" s="29"/>
      <c r="C719" s="29"/>
      <c r="D719" s="29"/>
    </row>
    <row r="720" spans="1:4">
      <c r="A720" s="29"/>
      <c r="B720" s="29"/>
      <c r="C720" s="29"/>
      <c r="D720" s="29"/>
    </row>
    <row r="721" spans="1:4">
      <c r="A721" s="29"/>
      <c r="B721" s="29"/>
      <c r="C721" s="29"/>
      <c r="D721" s="29"/>
    </row>
    <row r="722" spans="1:4">
      <c r="A722" s="29"/>
      <c r="B722" s="29"/>
      <c r="C722" s="29"/>
      <c r="D722" s="29"/>
    </row>
    <row r="723" spans="1:4">
      <c r="A723" s="29"/>
      <c r="B723" s="29"/>
      <c r="C723" s="29"/>
      <c r="D723" s="29"/>
    </row>
    <row r="724" spans="1:4">
      <c r="A724" s="29"/>
      <c r="B724" s="29"/>
      <c r="C724" s="29"/>
      <c r="D724" s="29"/>
    </row>
    <row r="725" spans="1:4">
      <c r="A725" s="29"/>
      <c r="B725" s="29"/>
      <c r="C725" s="29"/>
      <c r="D725" s="29"/>
    </row>
    <row r="726" spans="1:4">
      <c r="A726" s="29"/>
      <c r="B726" s="29"/>
      <c r="C726" s="29"/>
      <c r="D726" s="29"/>
    </row>
    <row r="727" spans="1:4">
      <c r="A727" s="29"/>
      <c r="B727" s="29"/>
      <c r="C727" s="29"/>
      <c r="D727" s="29"/>
    </row>
    <row r="728" spans="1:4">
      <c r="A728" s="29"/>
      <c r="B728" s="29"/>
      <c r="C728" s="29"/>
      <c r="D728" s="29"/>
    </row>
    <row r="729" spans="1:4">
      <c r="A729" s="29"/>
      <c r="B729" s="29"/>
      <c r="C729" s="29"/>
      <c r="D729" s="29"/>
    </row>
    <row r="730" spans="1:4">
      <c r="A730" s="29"/>
      <c r="B730" s="29"/>
      <c r="C730" s="29"/>
      <c r="D730" s="29"/>
    </row>
    <row r="731" spans="1:4">
      <c r="A731" s="29"/>
      <c r="B731" s="29"/>
      <c r="C731" s="29"/>
      <c r="D731" s="29"/>
    </row>
    <row r="732" spans="1:4">
      <c r="A732" s="29"/>
      <c r="B732" s="29"/>
      <c r="C732" s="29"/>
      <c r="D732" s="29"/>
    </row>
    <row r="733" spans="1:4">
      <c r="A733" s="29"/>
      <c r="B733" s="29"/>
      <c r="C733" s="29"/>
      <c r="D733" s="29"/>
    </row>
    <row r="734" spans="1:4">
      <c r="A734" s="29"/>
      <c r="B734" s="29"/>
      <c r="C734" s="29"/>
      <c r="D734" s="29"/>
    </row>
    <row r="735" spans="1:4">
      <c r="A735" s="29"/>
      <c r="B735" s="29"/>
      <c r="C735" s="29"/>
      <c r="D735" s="29"/>
    </row>
    <row r="736" spans="1:4">
      <c r="A736" s="29"/>
      <c r="B736" s="29"/>
      <c r="C736" s="29"/>
      <c r="D736" s="29"/>
    </row>
    <row r="737" spans="1:4">
      <c r="A737" s="29"/>
      <c r="B737" s="29"/>
      <c r="C737" s="29"/>
      <c r="D737" s="29"/>
    </row>
    <row r="738" spans="1:4">
      <c r="A738" s="29"/>
      <c r="B738" s="29"/>
      <c r="C738" s="29"/>
      <c r="D738" s="29"/>
    </row>
    <row r="739" spans="1:4">
      <c r="A739" s="29"/>
      <c r="B739" s="29"/>
      <c r="C739" s="29"/>
      <c r="D739" s="29"/>
    </row>
    <row r="740" spans="1:4">
      <c r="A740" s="29"/>
      <c r="B740" s="29"/>
      <c r="C740" s="29"/>
      <c r="D740" s="29"/>
    </row>
    <row r="741" spans="1:4">
      <c r="A741" s="29"/>
      <c r="B741" s="29"/>
      <c r="C741" s="29"/>
      <c r="D741" s="29"/>
    </row>
    <row r="742" spans="1:4">
      <c r="A742" s="29"/>
      <c r="B742" s="29"/>
      <c r="C742" s="29"/>
      <c r="D742" s="29"/>
    </row>
    <row r="743" spans="1:4">
      <c r="A743" s="29"/>
      <c r="B743" s="29"/>
      <c r="C743" s="29"/>
      <c r="D743" s="29"/>
    </row>
    <row r="744" spans="1:4">
      <c r="A744" s="29"/>
      <c r="B744" s="29"/>
      <c r="C744" s="29"/>
      <c r="D744" s="29"/>
    </row>
    <row r="745" spans="1:4">
      <c r="A745" s="29"/>
      <c r="B745" s="29"/>
      <c r="C745" s="29"/>
      <c r="D745" s="29"/>
    </row>
    <row r="746" spans="1:4">
      <c r="A746" s="29"/>
      <c r="B746" s="29"/>
      <c r="C746" s="29"/>
      <c r="D746" s="29"/>
    </row>
    <row r="747" spans="1:4">
      <c r="A747" s="29"/>
      <c r="B747" s="29"/>
      <c r="C747" s="29"/>
      <c r="D747" s="29"/>
    </row>
    <row r="748" spans="1:4">
      <c r="A748" s="29"/>
      <c r="B748" s="29"/>
      <c r="C748" s="29"/>
      <c r="D748" s="29"/>
    </row>
    <row r="749" spans="1:4">
      <c r="A749" s="29"/>
      <c r="B749" s="29"/>
      <c r="C749" s="29"/>
      <c r="D749" s="29"/>
    </row>
    <row r="750" spans="1:4">
      <c r="A750" s="29"/>
      <c r="B750" s="29"/>
      <c r="C750" s="29"/>
      <c r="D750" s="29"/>
    </row>
    <row r="751" spans="1:4">
      <c r="A751" s="29"/>
      <c r="B751" s="29"/>
      <c r="C751" s="29"/>
      <c r="D751" s="29"/>
    </row>
    <row r="752" spans="1:4">
      <c r="A752" s="29"/>
      <c r="B752" s="29"/>
      <c r="C752" s="29"/>
      <c r="D752" s="29"/>
    </row>
    <row r="753" spans="1:4">
      <c r="A753" s="29"/>
      <c r="B753" s="29"/>
      <c r="C753" s="29"/>
      <c r="D753" s="29"/>
    </row>
    <row r="754" spans="1:4">
      <c r="A754" s="29"/>
      <c r="B754" s="29"/>
      <c r="C754" s="29"/>
      <c r="D754" s="29"/>
    </row>
    <row r="755" spans="1:4">
      <c r="A755" s="29"/>
      <c r="B755" s="29"/>
      <c r="C755" s="29"/>
      <c r="D755" s="29"/>
    </row>
    <row r="756" spans="1:4">
      <c r="A756" s="29"/>
      <c r="B756" s="29"/>
      <c r="C756" s="29"/>
      <c r="D756" s="29"/>
    </row>
    <row r="757" spans="1:4">
      <c r="A757" s="29"/>
      <c r="B757" s="29"/>
      <c r="C757" s="29"/>
      <c r="D757" s="29"/>
    </row>
    <row r="758" spans="1:4">
      <c r="A758" s="29"/>
      <c r="B758" s="29"/>
      <c r="C758" s="29"/>
      <c r="D758" s="29"/>
    </row>
    <row r="759" spans="1:4">
      <c r="A759" s="29"/>
      <c r="B759" s="29"/>
      <c r="C759" s="29"/>
      <c r="D759" s="29"/>
    </row>
    <row r="760" spans="1:4">
      <c r="A760" s="29"/>
      <c r="B760" s="29"/>
      <c r="C760" s="29"/>
      <c r="D760" s="29"/>
    </row>
    <row r="761" spans="1:4">
      <c r="A761" s="29"/>
      <c r="B761" s="29"/>
      <c r="C761" s="29"/>
      <c r="D761" s="29"/>
    </row>
    <row r="762" spans="1:4">
      <c r="A762" s="29"/>
      <c r="B762" s="29"/>
      <c r="C762" s="29"/>
      <c r="D762" s="29"/>
    </row>
    <row r="763" spans="1:4">
      <c r="A763" s="29"/>
      <c r="B763" s="29"/>
      <c r="C763" s="29"/>
      <c r="D763" s="29"/>
    </row>
    <row r="764" spans="1:4">
      <c r="A764" s="29"/>
      <c r="B764" s="29"/>
      <c r="C764" s="29"/>
      <c r="D764" s="29"/>
    </row>
    <row r="765" spans="1:4">
      <c r="A765" s="29"/>
      <c r="B765" s="29"/>
      <c r="C765" s="29"/>
      <c r="D765" s="29"/>
    </row>
    <row r="766" spans="1:4">
      <c r="A766" s="29"/>
      <c r="B766" s="29"/>
      <c r="C766" s="29"/>
      <c r="D766" s="29"/>
    </row>
    <row r="767" spans="1:4">
      <c r="A767" s="29"/>
      <c r="B767" s="29"/>
      <c r="C767" s="29"/>
      <c r="D767" s="29"/>
    </row>
    <row r="768" spans="1:4">
      <c r="A768" s="29"/>
      <c r="B768" s="29"/>
      <c r="C768" s="29"/>
      <c r="D768" s="29"/>
    </row>
    <row r="769" spans="1:4">
      <c r="A769" s="29"/>
      <c r="B769" s="29"/>
      <c r="C769" s="29"/>
      <c r="D769" s="29"/>
    </row>
    <row r="770" spans="1:4">
      <c r="A770" s="29"/>
      <c r="B770" s="29"/>
      <c r="C770" s="29"/>
      <c r="D770" s="29"/>
    </row>
    <row r="771" spans="1:4">
      <c r="A771" s="29"/>
      <c r="B771" s="29"/>
      <c r="C771" s="29"/>
      <c r="D771" s="29"/>
    </row>
    <row r="772" spans="1:4">
      <c r="A772" s="29"/>
      <c r="B772" s="29"/>
      <c r="C772" s="29"/>
      <c r="D772" s="29"/>
    </row>
    <row r="773" spans="1:4">
      <c r="A773" s="29"/>
      <c r="B773" s="29"/>
      <c r="C773" s="29"/>
      <c r="D773" s="29"/>
    </row>
    <row r="774" spans="1:4">
      <c r="A774" s="29"/>
      <c r="B774" s="29"/>
      <c r="C774" s="29"/>
      <c r="D774" s="29"/>
    </row>
    <row r="775" spans="1:4">
      <c r="A775" s="29"/>
      <c r="B775" s="29"/>
      <c r="C775" s="29"/>
      <c r="D775" s="29"/>
    </row>
    <row r="776" spans="1:4">
      <c r="A776" s="29"/>
      <c r="B776" s="29"/>
      <c r="C776" s="29"/>
      <c r="D776" s="29"/>
    </row>
    <row r="777" spans="1:4">
      <c r="A777" s="29"/>
      <c r="B777" s="29"/>
      <c r="C777" s="29"/>
      <c r="D777" s="29"/>
    </row>
    <row r="778" spans="1:4">
      <c r="A778" s="29"/>
      <c r="B778" s="29"/>
      <c r="C778" s="29"/>
      <c r="D778" s="29"/>
    </row>
    <row r="779" spans="1:4">
      <c r="A779" s="29"/>
      <c r="B779" s="29"/>
      <c r="C779" s="29"/>
      <c r="D779" s="29"/>
    </row>
    <row r="780" spans="1:4">
      <c r="A780" s="29"/>
      <c r="B780" s="29"/>
      <c r="C780" s="29"/>
      <c r="D780" s="29"/>
    </row>
    <row r="781" spans="1:4">
      <c r="A781" s="29"/>
      <c r="B781" s="29"/>
      <c r="C781" s="29"/>
      <c r="D781" s="29"/>
    </row>
    <row r="782" spans="1:4">
      <c r="A782" s="29"/>
      <c r="B782" s="29"/>
      <c r="C782" s="29"/>
      <c r="D782" s="29"/>
    </row>
    <row r="783" spans="1:4">
      <c r="A783" s="29"/>
      <c r="B783" s="29"/>
      <c r="C783" s="29"/>
      <c r="D783" s="29"/>
    </row>
    <row r="784" spans="1:4">
      <c r="A784" s="29"/>
      <c r="B784" s="29"/>
      <c r="C784" s="29"/>
      <c r="D784" s="29"/>
    </row>
    <row r="785" spans="1:4">
      <c r="A785" s="29"/>
      <c r="B785" s="29"/>
      <c r="C785" s="29"/>
      <c r="D785" s="29"/>
    </row>
    <row r="786" spans="1:4">
      <c r="A786" s="29"/>
      <c r="B786" s="29"/>
      <c r="C786" s="29"/>
      <c r="D786" s="29"/>
    </row>
    <row r="787" spans="1:4">
      <c r="A787" s="29"/>
      <c r="B787" s="29"/>
      <c r="C787" s="29"/>
      <c r="D787" s="29"/>
    </row>
    <row r="788" spans="1:4">
      <c r="A788" s="29"/>
      <c r="B788" s="29"/>
      <c r="C788" s="29"/>
      <c r="D788" s="29"/>
    </row>
    <row r="789" spans="1:4">
      <c r="A789" s="29"/>
      <c r="B789" s="29"/>
      <c r="C789" s="29"/>
      <c r="D789" s="29"/>
    </row>
    <row r="790" spans="1:4">
      <c r="A790" s="29"/>
      <c r="B790" s="29"/>
      <c r="C790" s="29"/>
      <c r="D790" s="29"/>
    </row>
    <row r="791" spans="1:4">
      <c r="A791" s="29"/>
      <c r="B791" s="29"/>
      <c r="C791" s="29"/>
      <c r="D791" s="29"/>
    </row>
    <row r="792" spans="1:4">
      <c r="A792" s="29"/>
      <c r="B792" s="29"/>
      <c r="C792" s="29"/>
      <c r="D792" s="29"/>
    </row>
    <row r="793" spans="1:4">
      <c r="A793" s="29"/>
      <c r="B793" s="29"/>
      <c r="C793" s="29"/>
      <c r="D793" s="29"/>
    </row>
    <row r="794" spans="1:4">
      <c r="A794" s="29"/>
      <c r="B794" s="29"/>
      <c r="C794" s="29"/>
      <c r="D794" s="29"/>
    </row>
    <row r="795" spans="1:4">
      <c r="A795" s="29"/>
      <c r="B795" s="29"/>
      <c r="C795" s="29"/>
      <c r="D795" s="29"/>
    </row>
    <row r="796" spans="1:4">
      <c r="A796" s="29"/>
      <c r="B796" s="29"/>
      <c r="C796" s="29"/>
      <c r="D796" s="29"/>
    </row>
    <row r="797" spans="1:4">
      <c r="A797" s="29"/>
      <c r="B797" s="29"/>
      <c r="C797" s="29"/>
      <c r="D797" s="29"/>
    </row>
    <row r="798" spans="1:4">
      <c r="A798" s="29"/>
      <c r="B798" s="29"/>
      <c r="C798" s="29"/>
      <c r="D798" s="29"/>
    </row>
    <row r="799" spans="1:4">
      <c r="A799" s="29"/>
      <c r="B799" s="29"/>
      <c r="C799" s="29"/>
      <c r="D799" s="29"/>
    </row>
    <row r="800" spans="1:4">
      <c r="A800" s="29"/>
      <c r="B800" s="29"/>
      <c r="C800" s="29"/>
      <c r="D800" s="29"/>
    </row>
    <row r="801" spans="1:4">
      <c r="A801" s="29"/>
      <c r="B801" s="29"/>
      <c r="C801" s="29"/>
      <c r="D801" s="29"/>
    </row>
    <row r="802" spans="1:4">
      <c r="A802" s="29"/>
      <c r="B802" s="29"/>
      <c r="C802" s="29"/>
      <c r="D802" s="29"/>
    </row>
    <row r="803" spans="1:4">
      <c r="A803" s="29"/>
      <c r="B803" s="29"/>
      <c r="C803" s="29"/>
      <c r="D803" s="29"/>
    </row>
    <row r="804" spans="1:4">
      <c r="A804" s="29"/>
      <c r="B804" s="29"/>
      <c r="C804" s="29"/>
      <c r="D804" s="29"/>
    </row>
    <row r="805" spans="1:4">
      <c r="A805" s="29"/>
      <c r="B805" s="29"/>
      <c r="C805" s="29"/>
      <c r="D805" s="29"/>
    </row>
    <row r="806" spans="1:4">
      <c r="A806" s="29"/>
      <c r="B806" s="29"/>
      <c r="C806" s="29"/>
      <c r="D806" s="29"/>
    </row>
    <row r="807" spans="1:4">
      <c r="A807" s="29"/>
      <c r="B807" s="29"/>
      <c r="C807" s="29"/>
      <c r="D807" s="29"/>
    </row>
    <row r="808" spans="1:4">
      <c r="A808" s="29"/>
      <c r="B808" s="29"/>
      <c r="C808" s="29"/>
      <c r="D808" s="29"/>
    </row>
    <row r="809" spans="1:4">
      <c r="A809" s="29"/>
      <c r="B809" s="29"/>
      <c r="C809" s="29"/>
      <c r="D809" s="29"/>
    </row>
    <row r="810" spans="1:4">
      <c r="A810" s="29"/>
      <c r="B810" s="29"/>
      <c r="C810" s="29"/>
      <c r="D810" s="29"/>
    </row>
    <row r="811" spans="1:4">
      <c r="A811" s="29"/>
      <c r="B811" s="29"/>
      <c r="C811" s="29"/>
      <c r="D811" s="29"/>
    </row>
    <row r="812" spans="1:4">
      <c r="A812" s="29"/>
      <c r="B812" s="29"/>
      <c r="C812" s="29"/>
      <c r="D812" s="29"/>
    </row>
    <row r="813" spans="1:4">
      <c r="A813" s="29"/>
      <c r="B813" s="29"/>
      <c r="C813" s="29"/>
      <c r="D813" s="29"/>
    </row>
    <row r="814" spans="1:4">
      <c r="A814" s="29"/>
      <c r="B814" s="29"/>
      <c r="C814" s="29"/>
      <c r="D814" s="29"/>
    </row>
    <row r="815" spans="1:4">
      <c r="A815" s="29"/>
      <c r="B815" s="29"/>
      <c r="C815" s="29"/>
      <c r="D815" s="29"/>
    </row>
    <row r="816" spans="1:4">
      <c r="A816" s="29"/>
      <c r="B816" s="29"/>
      <c r="C816" s="29"/>
      <c r="D816" s="29"/>
    </row>
    <row r="817" spans="1:4">
      <c r="A817" s="29"/>
      <c r="B817" s="29"/>
      <c r="C817" s="29"/>
      <c r="D817" s="29"/>
    </row>
    <row r="818" spans="1:4">
      <c r="A818" s="29"/>
      <c r="B818" s="29"/>
      <c r="C818" s="29"/>
      <c r="D818" s="29"/>
    </row>
    <row r="819" spans="1:4">
      <c r="A819" s="29"/>
      <c r="B819" s="29"/>
      <c r="C819" s="29"/>
      <c r="D819" s="29"/>
    </row>
    <row r="820" spans="1:4">
      <c r="A820" s="29"/>
      <c r="B820" s="29"/>
      <c r="C820" s="29"/>
      <c r="D820" s="29"/>
    </row>
    <row r="821" spans="1:4">
      <c r="A821" s="29"/>
      <c r="B821" s="29"/>
      <c r="C821" s="29"/>
      <c r="D821" s="29"/>
    </row>
    <row r="822" spans="1:4">
      <c r="A822" s="29"/>
      <c r="B822" s="29"/>
      <c r="C822" s="29"/>
      <c r="D822" s="29"/>
    </row>
    <row r="823" spans="1:4">
      <c r="A823" s="29"/>
      <c r="B823" s="29"/>
      <c r="C823" s="29"/>
      <c r="D823" s="29"/>
    </row>
    <row r="824" spans="1:4">
      <c r="A824" s="29"/>
      <c r="B824" s="29"/>
      <c r="C824" s="29"/>
      <c r="D824" s="29"/>
    </row>
    <row r="825" spans="1:4">
      <c r="A825" s="29"/>
      <c r="B825" s="29"/>
      <c r="C825" s="29"/>
      <c r="D825" s="29"/>
    </row>
    <row r="826" spans="1:4">
      <c r="A826" s="29"/>
      <c r="B826" s="29"/>
      <c r="C826" s="29"/>
      <c r="D826" s="29"/>
    </row>
    <row r="827" spans="1:4">
      <c r="A827" s="29"/>
      <c r="B827" s="29"/>
      <c r="C827" s="29"/>
      <c r="D827" s="29"/>
    </row>
    <row r="828" spans="1:4">
      <c r="A828" s="29"/>
      <c r="B828" s="29"/>
      <c r="C828" s="29"/>
      <c r="D828" s="29"/>
    </row>
    <row r="829" spans="1:4">
      <c r="A829" s="29"/>
      <c r="B829" s="29"/>
      <c r="C829" s="29"/>
      <c r="D829" s="29"/>
    </row>
    <row r="830" spans="1:4">
      <c r="A830" s="29"/>
      <c r="B830" s="29"/>
      <c r="C830" s="29"/>
      <c r="D830" s="29"/>
    </row>
    <row r="831" spans="1:4">
      <c r="A831" s="29"/>
      <c r="B831" s="29"/>
      <c r="C831" s="29"/>
      <c r="D831" s="29"/>
    </row>
    <row r="832" spans="1:4">
      <c r="A832" s="29"/>
      <c r="B832" s="29"/>
      <c r="C832" s="29"/>
      <c r="D832" s="29"/>
    </row>
    <row r="833" spans="1:4">
      <c r="A833" s="29"/>
      <c r="B833" s="29"/>
      <c r="C833" s="29"/>
      <c r="D833" s="29"/>
    </row>
    <row r="834" spans="1:4">
      <c r="A834" s="29"/>
      <c r="B834" s="29"/>
      <c r="C834" s="29"/>
      <c r="D834" s="29"/>
    </row>
    <row r="835" spans="1:4">
      <c r="A835" s="29"/>
      <c r="B835" s="29"/>
      <c r="C835" s="29"/>
      <c r="D835" s="29"/>
    </row>
    <row r="836" spans="1:4">
      <c r="A836" s="29"/>
      <c r="B836" s="29"/>
      <c r="C836" s="29"/>
      <c r="D836" s="29"/>
    </row>
    <row r="837" spans="1:4">
      <c r="A837" s="29"/>
      <c r="B837" s="29"/>
      <c r="C837" s="29"/>
      <c r="D837" s="29"/>
    </row>
    <row r="838" spans="1:4">
      <c r="A838" s="29"/>
      <c r="B838" s="29"/>
      <c r="C838" s="29"/>
      <c r="D838" s="29"/>
    </row>
    <row r="839" spans="1:4">
      <c r="A839" s="29"/>
      <c r="B839" s="29"/>
      <c r="C839" s="29"/>
      <c r="D839" s="29"/>
    </row>
    <row r="840" spans="1:4">
      <c r="A840" s="29"/>
      <c r="B840" s="29"/>
      <c r="C840" s="29"/>
      <c r="D840" s="29"/>
    </row>
    <row r="841" spans="1:4">
      <c r="A841" s="29"/>
      <c r="B841" s="29"/>
      <c r="C841" s="29"/>
      <c r="D841" s="29"/>
    </row>
    <row r="842" spans="1:4">
      <c r="A842" s="29"/>
      <c r="B842" s="29"/>
      <c r="C842" s="29"/>
      <c r="D842" s="29"/>
    </row>
    <row r="843" spans="1:4">
      <c r="A843" s="29"/>
      <c r="B843" s="29"/>
      <c r="C843" s="29"/>
      <c r="D843" s="29"/>
    </row>
    <row r="844" spans="1:4">
      <c r="A844" s="29"/>
      <c r="B844" s="29"/>
      <c r="C844" s="29"/>
      <c r="D844" s="29"/>
    </row>
    <row r="845" spans="1:4">
      <c r="A845" s="29"/>
      <c r="B845" s="29"/>
      <c r="C845" s="29"/>
      <c r="D845" s="29"/>
    </row>
    <row r="846" spans="1:4">
      <c r="A846" s="29"/>
      <c r="B846" s="29"/>
      <c r="C846" s="29"/>
      <c r="D846" s="29"/>
    </row>
    <row r="847" spans="1:4">
      <c r="A847" s="29"/>
      <c r="B847" s="29"/>
      <c r="C847" s="29"/>
      <c r="D847" s="29"/>
    </row>
    <row r="848" spans="1:4">
      <c r="A848" s="29"/>
      <c r="B848" s="29"/>
      <c r="C848" s="29"/>
      <c r="D848" s="29"/>
    </row>
    <row r="849" spans="1:4">
      <c r="A849" s="29"/>
      <c r="B849" s="29"/>
      <c r="C849" s="29"/>
      <c r="D849" s="29"/>
    </row>
    <row r="850" spans="1:4">
      <c r="A850" s="29"/>
      <c r="B850" s="29"/>
      <c r="C850" s="29"/>
      <c r="D850" s="29"/>
    </row>
    <row r="851" spans="1:4">
      <c r="A851" s="29"/>
      <c r="B851" s="29"/>
      <c r="C851" s="29"/>
      <c r="D851" s="29"/>
    </row>
    <row r="852" spans="1:4">
      <c r="A852" s="29"/>
      <c r="B852" s="29"/>
      <c r="C852" s="29"/>
      <c r="D852" s="29"/>
    </row>
    <row r="853" spans="1:4">
      <c r="A853" s="29"/>
      <c r="B853" s="29"/>
      <c r="C853" s="29"/>
      <c r="D853" s="29"/>
    </row>
    <row r="854" spans="1:4">
      <c r="A854" s="29"/>
      <c r="B854" s="29"/>
      <c r="C854" s="29"/>
      <c r="D854" s="29"/>
    </row>
    <row r="855" spans="1:4">
      <c r="A855" s="29"/>
      <c r="B855" s="29"/>
      <c r="C855" s="29"/>
      <c r="D855" s="29"/>
    </row>
    <row r="856" spans="1:4">
      <c r="A856" s="29"/>
      <c r="B856" s="29"/>
      <c r="C856" s="29"/>
      <c r="D856" s="29"/>
    </row>
    <row r="857" spans="1:4">
      <c r="A857" s="29"/>
      <c r="B857" s="29"/>
      <c r="C857" s="29"/>
      <c r="D857" s="29"/>
    </row>
    <row r="858" spans="1:4">
      <c r="A858" s="29"/>
      <c r="B858" s="29"/>
      <c r="C858" s="29"/>
      <c r="D858" s="29"/>
    </row>
    <row r="859" spans="1:4">
      <c r="A859" s="29"/>
      <c r="B859" s="29"/>
      <c r="C859" s="29"/>
      <c r="D859" s="29"/>
    </row>
    <row r="860" spans="1:4">
      <c r="A860" s="29"/>
      <c r="B860" s="29"/>
      <c r="C860" s="29"/>
      <c r="D860" s="29"/>
    </row>
    <row r="861" spans="1:4">
      <c r="A861" s="29"/>
      <c r="B861" s="29"/>
      <c r="C861" s="29"/>
      <c r="D861" s="29"/>
    </row>
    <row r="862" spans="1:4">
      <c r="A862" s="29"/>
      <c r="B862" s="29"/>
      <c r="C862" s="29"/>
      <c r="D862" s="29"/>
    </row>
    <row r="863" spans="1:4">
      <c r="A863" s="29"/>
      <c r="B863" s="29"/>
      <c r="C863" s="29"/>
      <c r="D863" s="29"/>
    </row>
    <row r="864" spans="1:4">
      <c r="A864" s="29"/>
      <c r="B864" s="29"/>
      <c r="C864" s="29"/>
      <c r="D864" s="29"/>
    </row>
    <row r="865" spans="1:4">
      <c r="A865" s="29"/>
      <c r="B865" s="29"/>
      <c r="C865" s="29"/>
      <c r="D865" s="29"/>
    </row>
    <row r="866" spans="1:4">
      <c r="A866" s="29"/>
      <c r="B866" s="29"/>
      <c r="C866" s="29"/>
      <c r="D866" s="29"/>
    </row>
    <row r="867" spans="1:4">
      <c r="A867" s="29"/>
      <c r="B867" s="29"/>
      <c r="C867" s="29"/>
      <c r="D867" s="29"/>
    </row>
    <row r="868" spans="1:4">
      <c r="A868" s="29"/>
      <c r="B868" s="29"/>
      <c r="C868" s="29"/>
      <c r="D868" s="29"/>
    </row>
    <row r="869" spans="1:4">
      <c r="A869" s="29"/>
      <c r="B869" s="29"/>
      <c r="C869" s="29"/>
      <c r="D869" s="29"/>
    </row>
    <row r="870" spans="1:4">
      <c r="A870" s="29"/>
      <c r="B870" s="29"/>
      <c r="C870" s="29"/>
      <c r="D870" s="29"/>
    </row>
    <row r="871" spans="1:4">
      <c r="A871" s="29"/>
      <c r="B871" s="29"/>
      <c r="C871" s="29"/>
      <c r="D871" s="29"/>
    </row>
    <row r="872" spans="1:4">
      <c r="A872" s="29"/>
      <c r="B872" s="29"/>
      <c r="C872" s="29"/>
      <c r="D872" s="29"/>
    </row>
    <row r="873" spans="1:4">
      <c r="A873" s="29"/>
      <c r="B873" s="29"/>
      <c r="C873" s="29"/>
      <c r="D873" s="29"/>
    </row>
    <row r="874" spans="1:4">
      <c r="A874" s="29"/>
      <c r="B874" s="29"/>
      <c r="C874" s="29"/>
      <c r="D874" s="29"/>
    </row>
    <row r="875" spans="1:4">
      <c r="A875" s="29"/>
      <c r="B875" s="29"/>
      <c r="C875" s="29"/>
      <c r="D875" s="29"/>
    </row>
    <row r="876" spans="1:4">
      <c r="A876" s="29"/>
      <c r="B876" s="29"/>
      <c r="C876" s="29"/>
      <c r="D876" s="29"/>
    </row>
    <row r="877" spans="1:4">
      <c r="A877" s="29"/>
      <c r="B877" s="29"/>
      <c r="C877" s="29"/>
      <c r="D877" s="29"/>
    </row>
    <row r="878" spans="1:4">
      <c r="A878" s="29"/>
      <c r="B878" s="29"/>
      <c r="C878" s="29"/>
      <c r="D878" s="29"/>
    </row>
    <row r="879" spans="1:4">
      <c r="A879" s="29"/>
      <c r="B879" s="29"/>
      <c r="C879" s="29"/>
      <c r="D879" s="29"/>
    </row>
    <row r="880" spans="1:4">
      <c r="A880" s="29"/>
      <c r="B880" s="29"/>
      <c r="C880" s="29"/>
      <c r="D880" s="29"/>
    </row>
    <row r="881" spans="1:4">
      <c r="A881" s="29"/>
      <c r="B881" s="29"/>
      <c r="C881" s="29"/>
      <c r="D881" s="29"/>
    </row>
    <row r="882" spans="1:4">
      <c r="A882" s="29"/>
      <c r="B882" s="29"/>
      <c r="C882" s="29"/>
      <c r="D882" s="29"/>
    </row>
    <row r="883" spans="1:4">
      <c r="A883" s="29"/>
      <c r="B883" s="29"/>
      <c r="C883" s="29"/>
      <c r="D883" s="29"/>
    </row>
    <row r="884" spans="1:4">
      <c r="A884" s="29"/>
      <c r="B884" s="29"/>
      <c r="C884" s="29"/>
      <c r="D884" s="29"/>
    </row>
    <row r="885" spans="1:4">
      <c r="A885" s="29"/>
      <c r="B885" s="29"/>
      <c r="C885" s="29"/>
      <c r="D885" s="29"/>
    </row>
    <row r="886" spans="1:4">
      <c r="A886" s="29"/>
      <c r="B886" s="29"/>
      <c r="C886" s="29"/>
      <c r="D886" s="29"/>
    </row>
    <row r="887" spans="1:4">
      <c r="A887" s="29"/>
      <c r="B887" s="29"/>
      <c r="C887" s="29"/>
      <c r="D887" s="29"/>
    </row>
  </sheetData>
  <sortState ref="B23:R150">
    <sortCondition ref="B23:B150"/>
  </sortState>
  <mergeCells count="18">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4:L4"/>
    <mergeCell ref="C5:L5"/>
    <mergeCell ref="C6:L6"/>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5" zoomScaleNormal="80" zoomScalePageLayoutView="80" workbookViewId="0">
      <pane xSplit="2" ySplit="22" topLeftCell="C147" activePane="bottomRight" state="frozen"/>
      <selection activeCell="J31" sqref="J31"/>
      <selection pane="topRight" activeCell="J31" sqref="J31"/>
      <selection pane="bottomLeft" activeCell="J31" sqref="J31"/>
      <selection pane="bottomRight" activeCell="E22" sqref="E22:E168"/>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7" t="s">
        <v>16</v>
      </c>
      <c r="C2" s="192" t="s">
        <v>1831</v>
      </c>
      <c r="D2" s="192"/>
      <c r="E2" s="192"/>
      <c r="F2" s="192"/>
      <c r="G2" s="192"/>
      <c r="H2" s="192"/>
      <c r="I2" s="192"/>
      <c r="J2" s="192"/>
      <c r="K2" s="192"/>
      <c r="L2" s="192"/>
      <c r="N2" s="78" t="s">
        <v>2018</v>
      </c>
    </row>
    <row r="3" spans="2:19">
      <c r="B3" s="17" t="s">
        <v>17</v>
      </c>
      <c r="C3" s="193" t="s">
        <v>192</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t="s">
        <v>4</v>
      </c>
      <c r="D5" s="194"/>
      <c r="E5" s="194"/>
      <c r="F5" s="194"/>
      <c r="G5" s="194"/>
      <c r="H5" s="194"/>
      <c r="I5" s="194"/>
      <c r="J5" s="194"/>
      <c r="K5" s="194"/>
      <c r="L5" s="194"/>
      <c r="N5" s="91">
        <v>22</v>
      </c>
      <c r="O5" s="84">
        <v>81.481481481481481</v>
      </c>
      <c r="P5" s="91">
        <v>1</v>
      </c>
      <c r="Q5" s="84">
        <v>3.7037037037037033</v>
      </c>
      <c r="R5" s="91">
        <v>4</v>
      </c>
      <c r="S5" s="84">
        <v>14.814814814814813</v>
      </c>
    </row>
    <row r="6" spans="2:19" ht="43.25" customHeight="1">
      <c r="B6" s="17" t="s">
        <v>18</v>
      </c>
      <c r="C6" s="194" t="s">
        <v>1894</v>
      </c>
      <c r="D6" s="194"/>
      <c r="E6" s="194"/>
      <c r="F6" s="194"/>
      <c r="G6" s="194"/>
      <c r="H6" s="194"/>
      <c r="I6" s="194"/>
      <c r="J6" s="194"/>
      <c r="K6" s="194"/>
      <c r="L6" s="194"/>
    </row>
    <row r="7" spans="2:19" ht="29" customHeight="1" outlineLevel="1">
      <c r="B7" s="6" t="s">
        <v>19</v>
      </c>
      <c r="C7" s="167" t="s">
        <v>1895</v>
      </c>
      <c r="D7" s="168"/>
      <c r="E7" s="168"/>
      <c r="F7" s="168"/>
      <c r="G7" s="168"/>
      <c r="H7" s="168"/>
      <c r="I7" s="168"/>
      <c r="J7" s="168"/>
      <c r="K7" s="168"/>
      <c r="L7" s="168"/>
    </row>
    <row r="8" spans="2:19" ht="14.5" customHeight="1" outlineLevel="1">
      <c r="B8" s="6" t="s">
        <v>20</v>
      </c>
      <c r="C8" s="201"/>
      <c r="D8" s="202"/>
      <c r="E8" s="202"/>
      <c r="F8" s="202"/>
      <c r="G8" s="202"/>
      <c r="H8" s="202"/>
      <c r="I8" s="202"/>
      <c r="J8" s="202"/>
      <c r="K8" s="202"/>
      <c r="L8" s="203"/>
    </row>
    <row r="9" spans="2:19" outlineLevel="1">
      <c r="B9" s="6" t="s">
        <v>29</v>
      </c>
      <c r="C9" s="179" t="s">
        <v>1947</v>
      </c>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4.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10</v>
      </c>
    </row>
    <row r="24" spans="1:80">
      <c r="A24">
        <v>2</v>
      </c>
      <c r="B24" t="s">
        <v>71</v>
      </c>
      <c r="E24">
        <v>10</v>
      </c>
    </row>
    <row r="25" spans="1:80">
      <c r="A25">
        <v>3</v>
      </c>
      <c r="B25" t="s">
        <v>142</v>
      </c>
      <c r="E25">
        <v>10</v>
      </c>
    </row>
    <row r="26" spans="1:80">
      <c r="A26">
        <v>4</v>
      </c>
      <c r="B26" t="s">
        <v>119</v>
      </c>
      <c r="E26">
        <v>10</v>
      </c>
    </row>
    <row r="27" spans="1:80">
      <c r="A27">
        <v>5</v>
      </c>
      <c r="B27" t="s">
        <v>88</v>
      </c>
      <c r="E27">
        <v>10</v>
      </c>
    </row>
    <row r="28" spans="1:80">
      <c r="A28">
        <v>6</v>
      </c>
      <c r="B28" t="s">
        <v>112</v>
      </c>
      <c r="E28">
        <v>10</v>
      </c>
    </row>
    <row r="29" spans="1:80">
      <c r="A29">
        <v>7</v>
      </c>
      <c r="B29" t="s">
        <v>89</v>
      </c>
      <c r="E29">
        <v>10</v>
      </c>
    </row>
    <row r="30" spans="1:80">
      <c r="A30">
        <v>8</v>
      </c>
      <c r="B30" t="s">
        <v>102</v>
      </c>
      <c r="E30">
        <v>10</v>
      </c>
    </row>
    <row r="31" spans="1:80">
      <c r="A31">
        <v>9</v>
      </c>
      <c r="B31" s="8" t="s">
        <v>32</v>
      </c>
      <c r="E31">
        <v>10</v>
      </c>
    </row>
    <row r="32" spans="1:80">
      <c r="A32">
        <v>10</v>
      </c>
      <c r="B32" t="s">
        <v>33</v>
      </c>
      <c r="E32">
        <v>10</v>
      </c>
    </row>
    <row r="33" spans="1:5">
      <c r="A33">
        <v>11</v>
      </c>
      <c r="B33" t="s">
        <v>167</v>
      </c>
      <c r="E33">
        <v>10</v>
      </c>
    </row>
    <row r="34" spans="1:5">
      <c r="A34">
        <v>12</v>
      </c>
      <c r="B34" t="s">
        <v>103</v>
      </c>
      <c r="E34">
        <v>10</v>
      </c>
    </row>
    <row r="35" spans="1:5">
      <c r="A35">
        <v>13</v>
      </c>
      <c r="B35" t="s">
        <v>109</v>
      </c>
      <c r="E35">
        <v>0</v>
      </c>
    </row>
    <row r="36" spans="1:5">
      <c r="A36">
        <v>14</v>
      </c>
      <c r="B36" t="s">
        <v>72</v>
      </c>
      <c r="E36">
        <v>10</v>
      </c>
    </row>
    <row r="37" spans="1:5">
      <c r="A37">
        <v>15</v>
      </c>
      <c r="B37" t="s">
        <v>154</v>
      </c>
      <c r="E37">
        <v>10</v>
      </c>
    </row>
    <row r="38" spans="1:5">
      <c r="A38">
        <v>16</v>
      </c>
      <c r="B38" t="s">
        <v>140</v>
      </c>
      <c r="E38">
        <v>10</v>
      </c>
    </row>
    <row r="39" spans="1:5">
      <c r="A39">
        <v>17</v>
      </c>
      <c r="B39" t="s">
        <v>113</v>
      </c>
      <c r="E39">
        <v>0</v>
      </c>
    </row>
    <row r="40" spans="1:5">
      <c r="A40">
        <v>18</v>
      </c>
      <c r="B40" t="s">
        <v>110</v>
      </c>
      <c r="E40">
        <v>30</v>
      </c>
    </row>
    <row r="41" spans="1:5">
      <c r="A41">
        <v>19</v>
      </c>
      <c r="B41" t="s">
        <v>129</v>
      </c>
      <c r="E41">
        <v>10</v>
      </c>
    </row>
    <row r="42" spans="1:5">
      <c r="A42">
        <v>20</v>
      </c>
      <c r="B42" t="s">
        <v>90</v>
      </c>
      <c r="E42">
        <v>10</v>
      </c>
    </row>
    <row r="43" spans="1:5">
      <c r="A43">
        <v>21</v>
      </c>
      <c r="B43" t="s">
        <v>120</v>
      </c>
      <c r="E43">
        <v>50</v>
      </c>
    </row>
    <row r="44" spans="1:5">
      <c r="A44">
        <v>22</v>
      </c>
      <c r="B44" t="s">
        <v>104</v>
      </c>
      <c r="E44">
        <v>10</v>
      </c>
    </row>
    <row r="45" spans="1:5">
      <c r="A45">
        <v>23</v>
      </c>
      <c r="B45" t="s">
        <v>34</v>
      </c>
      <c r="E45">
        <v>0</v>
      </c>
    </row>
    <row r="46" spans="1:5">
      <c r="A46">
        <v>24</v>
      </c>
      <c r="B46" t="s">
        <v>148</v>
      </c>
      <c r="E46">
        <v>10</v>
      </c>
    </row>
    <row r="47" spans="1:5">
      <c r="A47">
        <v>25</v>
      </c>
      <c r="B47" t="s">
        <v>35</v>
      </c>
      <c r="E47">
        <v>10</v>
      </c>
    </row>
    <row r="48" spans="1:5">
      <c r="A48">
        <v>26</v>
      </c>
      <c r="B48" t="s">
        <v>73</v>
      </c>
      <c r="E48">
        <v>10</v>
      </c>
    </row>
    <row r="49" spans="1:5">
      <c r="A49">
        <v>27</v>
      </c>
      <c r="B49" t="s">
        <v>91</v>
      </c>
      <c r="E49">
        <v>30</v>
      </c>
    </row>
    <row r="50" spans="1:5">
      <c r="A50">
        <v>28</v>
      </c>
      <c r="B50" t="s">
        <v>130</v>
      </c>
      <c r="E50">
        <v>10</v>
      </c>
    </row>
    <row r="51" spans="1:5">
      <c r="A51">
        <v>29</v>
      </c>
      <c r="B51" t="s">
        <v>149</v>
      </c>
      <c r="E51">
        <v>10</v>
      </c>
    </row>
    <row r="52" spans="1:5">
      <c r="A52">
        <v>30</v>
      </c>
      <c r="B52" t="s">
        <v>121</v>
      </c>
      <c r="E52">
        <v>0</v>
      </c>
    </row>
    <row r="53" spans="1:5">
      <c r="A53">
        <v>31</v>
      </c>
      <c r="B53" t="s">
        <v>114</v>
      </c>
      <c r="E53">
        <v>10</v>
      </c>
    </row>
    <row r="54" spans="1:5">
      <c r="A54">
        <v>32</v>
      </c>
      <c r="B54" t="s">
        <v>105</v>
      </c>
      <c r="E54">
        <v>0</v>
      </c>
    </row>
    <row r="55" spans="1:5">
      <c r="A55">
        <v>33</v>
      </c>
      <c r="B55" t="s">
        <v>170</v>
      </c>
      <c r="E55">
        <v>10</v>
      </c>
    </row>
    <row r="56" spans="1:5">
      <c r="A56">
        <v>34</v>
      </c>
      <c r="B56" t="s">
        <v>122</v>
      </c>
      <c r="E56">
        <v>10</v>
      </c>
    </row>
    <row r="57" spans="1:5">
      <c r="A57">
        <v>35</v>
      </c>
      <c r="B57" t="s">
        <v>36</v>
      </c>
      <c r="E57">
        <v>10</v>
      </c>
    </row>
    <row r="58" spans="1:5">
      <c r="A58">
        <v>36</v>
      </c>
      <c r="B58" t="s">
        <v>168</v>
      </c>
      <c r="E58">
        <v>10</v>
      </c>
    </row>
    <row r="59" spans="1:5">
      <c r="A59">
        <v>37</v>
      </c>
      <c r="B59" t="s">
        <v>37</v>
      </c>
      <c r="E59">
        <v>10</v>
      </c>
    </row>
    <row r="60" spans="1:5">
      <c r="A60">
        <v>38</v>
      </c>
      <c r="B60" t="s">
        <v>176</v>
      </c>
      <c r="E60">
        <v>10</v>
      </c>
    </row>
    <row r="61" spans="1:5">
      <c r="A61">
        <v>39</v>
      </c>
      <c r="B61" t="s">
        <v>92</v>
      </c>
      <c r="E61">
        <v>10</v>
      </c>
    </row>
    <row r="62" spans="1:5">
      <c r="A62">
        <v>40</v>
      </c>
      <c r="B62" t="s">
        <v>38</v>
      </c>
      <c r="E62">
        <v>10</v>
      </c>
    </row>
    <row r="63" spans="1:5">
      <c r="A63">
        <v>41</v>
      </c>
      <c r="B63" t="s">
        <v>93</v>
      </c>
      <c r="E63">
        <v>10</v>
      </c>
    </row>
    <row r="64" spans="1:5">
      <c r="A64">
        <v>42</v>
      </c>
      <c r="B64" t="s">
        <v>39</v>
      </c>
      <c r="E64">
        <v>10</v>
      </c>
    </row>
    <row r="65" spans="1:5">
      <c r="A65">
        <v>43</v>
      </c>
      <c r="B65" t="s">
        <v>169</v>
      </c>
      <c r="E65">
        <v>10</v>
      </c>
    </row>
    <row r="66" spans="1:5">
      <c r="A66">
        <v>44</v>
      </c>
      <c r="B66" t="s">
        <v>94</v>
      </c>
      <c r="E66">
        <v>10</v>
      </c>
    </row>
    <row r="67" spans="1:5">
      <c r="A67">
        <v>45</v>
      </c>
      <c r="B67" t="s">
        <v>40</v>
      </c>
      <c r="E67">
        <v>0</v>
      </c>
    </row>
    <row r="68" spans="1:5">
      <c r="A68">
        <v>46</v>
      </c>
      <c r="B68" t="s">
        <v>41</v>
      </c>
      <c r="E68">
        <v>10</v>
      </c>
    </row>
    <row r="69" spans="1:5">
      <c r="A69">
        <v>47</v>
      </c>
      <c r="B69" t="s">
        <v>85</v>
      </c>
      <c r="E69">
        <v>10</v>
      </c>
    </row>
    <row r="70" spans="1:5">
      <c r="A70">
        <v>48</v>
      </c>
      <c r="B70" t="s">
        <v>144</v>
      </c>
      <c r="E70">
        <v>10</v>
      </c>
    </row>
    <row r="71" spans="1:5">
      <c r="A71">
        <v>49</v>
      </c>
      <c r="B71" t="s">
        <v>145</v>
      </c>
      <c r="E71">
        <v>10</v>
      </c>
    </row>
    <row r="72" spans="1:5">
      <c r="A72">
        <v>50</v>
      </c>
      <c r="B72" t="s">
        <v>160</v>
      </c>
      <c r="E72">
        <v>10</v>
      </c>
    </row>
    <row r="73" spans="1:5">
      <c r="A73">
        <v>51</v>
      </c>
      <c r="B73" t="s">
        <v>42</v>
      </c>
      <c r="E73">
        <v>0</v>
      </c>
    </row>
    <row r="74" spans="1:5">
      <c r="A74">
        <v>52</v>
      </c>
      <c r="B74" t="s">
        <v>95</v>
      </c>
      <c r="E74">
        <v>10</v>
      </c>
    </row>
    <row r="75" spans="1:5">
      <c r="A75">
        <v>53</v>
      </c>
      <c r="B75" t="s">
        <v>131</v>
      </c>
      <c r="E75">
        <v>10</v>
      </c>
    </row>
    <row r="76" spans="1:5">
      <c r="A76">
        <v>54</v>
      </c>
      <c r="B76" t="s">
        <v>43</v>
      </c>
      <c r="E76">
        <v>10</v>
      </c>
    </row>
    <row r="77" spans="1:5">
      <c r="A77">
        <v>55</v>
      </c>
      <c r="B77" t="s">
        <v>44</v>
      </c>
      <c r="E77">
        <v>10</v>
      </c>
    </row>
    <row r="78" spans="1:5">
      <c r="A78">
        <v>56</v>
      </c>
      <c r="B78" t="s">
        <v>77</v>
      </c>
      <c r="E78">
        <v>10</v>
      </c>
    </row>
    <row r="79" spans="1:5">
      <c r="A79">
        <v>57</v>
      </c>
      <c r="B79" t="s">
        <v>86</v>
      </c>
      <c r="E79">
        <v>10</v>
      </c>
    </row>
    <row r="80" spans="1:5">
      <c r="A80">
        <v>58</v>
      </c>
      <c r="B80" t="s">
        <v>45</v>
      </c>
      <c r="E80">
        <v>0</v>
      </c>
    </row>
    <row r="81" spans="1:5">
      <c r="A81">
        <v>59</v>
      </c>
      <c r="B81" t="s">
        <v>155</v>
      </c>
      <c r="E81">
        <v>10</v>
      </c>
    </row>
    <row r="82" spans="1:5">
      <c r="A82">
        <v>60</v>
      </c>
      <c r="B82" t="s">
        <v>161</v>
      </c>
      <c r="E82">
        <v>10</v>
      </c>
    </row>
    <row r="83" spans="1:5">
      <c r="A83">
        <v>61</v>
      </c>
      <c r="B83" t="s">
        <v>46</v>
      </c>
      <c r="E83">
        <v>10</v>
      </c>
    </row>
    <row r="84" spans="1:5">
      <c r="A84">
        <v>62</v>
      </c>
      <c r="B84" t="s">
        <v>156</v>
      </c>
      <c r="E84">
        <v>10</v>
      </c>
    </row>
    <row r="85" spans="1:5">
      <c r="A85">
        <v>63</v>
      </c>
      <c r="B85" t="s">
        <v>74</v>
      </c>
      <c r="E85">
        <v>30</v>
      </c>
    </row>
    <row r="86" spans="1:5">
      <c r="A86">
        <v>64</v>
      </c>
      <c r="B86" t="s">
        <v>78</v>
      </c>
      <c r="E86">
        <v>10</v>
      </c>
    </row>
    <row r="87" spans="1:5">
      <c r="A87">
        <v>65</v>
      </c>
      <c r="B87" t="s">
        <v>162</v>
      </c>
      <c r="E87">
        <v>10</v>
      </c>
    </row>
    <row r="88" spans="1:5">
      <c r="A88">
        <v>66</v>
      </c>
      <c r="B88" t="s">
        <v>47</v>
      </c>
      <c r="E88">
        <v>10</v>
      </c>
    </row>
    <row r="89" spans="1:5">
      <c r="A89">
        <v>67</v>
      </c>
      <c r="B89" t="s">
        <v>48</v>
      </c>
      <c r="E89">
        <v>10</v>
      </c>
    </row>
    <row r="90" spans="1:5">
      <c r="A90">
        <v>68</v>
      </c>
      <c r="B90" t="s">
        <v>133</v>
      </c>
      <c r="E90">
        <v>30</v>
      </c>
    </row>
    <row r="91" spans="1:5">
      <c r="A91">
        <v>69</v>
      </c>
      <c r="B91" t="s">
        <v>157</v>
      </c>
      <c r="E91">
        <v>10</v>
      </c>
    </row>
    <row r="92" spans="1:5">
      <c r="A92">
        <v>70</v>
      </c>
      <c r="B92" t="s">
        <v>96</v>
      </c>
      <c r="E92">
        <v>10</v>
      </c>
    </row>
    <row r="93" spans="1:5">
      <c r="A93">
        <v>71</v>
      </c>
      <c r="B93" t="s">
        <v>123</v>
      </c>
      <c r="E93">
        <v>10</v>
      </c>
    </row>
    <row r="94" spans="1:5">
      <c r="A94">
        <v>72</v>
      </c>
      <c r="B94" t="s">
        <v>49</v>
      </c>
      <c r="E94">
        <v>0</v>
      </c>
    </row>
    <row r="95" spans="1:5">
      <c r="A95">
        <v>73</v>
      </c>
      <c r="B95" t="s">
        <v>163</v>
      </c>
      <c r="E95">
        <v>10</v>
      </c>
    </row>
    <row r="96" spans="1:5">
      <c r="A96">
        <v>74</v>
      </c>
      <c r="B96" t="s">
        <v>50</v>
      </c>
      <c r="E96">
        <v>10</v>
      </c>
    </row>
    <row r="97" spans="1:5">
      <c r="A97">
        <v>75</v>
      </c>
      <c r="B97" t="s">
        <v>97</v>
      </c>
      <c r="E97">
        <v>10</v>
      </c>
    </row>
    <row r="98" spans="1:5">
      <c r="A98">
        <v>76</v>
      </c>
      <c r="B98" t="s">
        <v>134</v>
      </c>
      <c r="E98">
        <v>10</v>
      </c>
    </row>
    <row r="99" spans="1:5">
      <c r="A99">
        <v>77</v>
      </c>
      <c r="B99" t="s">
        <v>51</v>
      </c>
      <c r="E99">
        <v>10</v>
      </c>
    </row>
    <row r="100" spans="1:5">
      <c r="A100">
        <v>78</v>
      </c>
      <c r="B100" t="s">
        <v>52</v>
      </c>
      <c r="E100">
        <v>10</v>
      </c>
    </row>
    <row r="101" spans="1:5">
      <c r="A101">
        <v>79</v>
      </c>
      <c r="B101" t="s">
        <v>158</v>
      </c>
      <c r="E101">
        <v>10</v>
      </c>
    </row>
    <row r="102" spans="1:5">
      <c r="A102">
        <v>80</v>
      </c>
      <c r="B102" t="s">
        <v>135</v>
      </c>
      <c r="E102">
        <v>10</v>
      </c>
    </row>
    <row r="103" spans="1:5">
      <c r="A103">
        <v>81</v>
      </c>
      <c r="B103" t="s">
        <v>124</v>
      </c>
      <c r="E103">
        <v>10</v>
      </c>
    </row>
    <row r="104" spans="1:5">
      <c r="A104">
        <v>82</v>
      </c>
      <c r="B104" t="s">
        <v>115</v>
      </c>
      <c r="E104">
        <v>10</v>
      </c>
    </row>
    <row r="105" spans="1:5">
      <c r="A105">
        <v>83</v>
      </c>
      <c r="B105" t="s">
        <v>79</v>
      </c>
      <c r="E105">
        <v>10</v>
      </c>
    </row>
    <row r="106" spans="1:5">
      <c r="A106">
        <v>84</v>
      </c>
      <c r="B106" t="s">
        <v>150</v>
      </c>
      <c r="E106">
        <v>10</v>
      </c>
    </row>
    <row r="107" spans="1:5">
      <c r="A107">
        <v>85</v>
      </c>
      <c r="B107" t="s">
        <v>116</v>
      </c>
      <c r="E107">
        <v>10</v>
      </c>
    </row>
    <row r="108" spans="1:5">
      <c r="A108">
        <v>86</v>
      </c>
      <c r="B108" t="s">
        <v>53</v>
      </c>
      <c r="E108">
        <v>10</v>
      </c>
    </row>
    <row r="109" spans="1:5">
      <c r="A109">
        <v>87</v>
      </c>
      <c r="B109" t="s">
        <v>175</v>
      </c>
      <c r="E109">
        <v>10</v>
      </c>
    </row>
    <row r="110" spans="1:5">
      <c r="A110">
        <v>88</v>
      </c>
      <c r="B110" t="s">
        <v>125</v>
      </c>
      <c r="E110">
        <v>0</v>
      </c>
    </row>
    <row r="111" spans="1:5">
      <c r="A111">
        <v>89</v>
      </c>
      <c r="B111" t="s">
        <v>54</v>
      </c>
      <c r="E111">
        <v>10</v>
      </c>
    </row>
    <row r="112" spans="1:5">
      <c r="A112">
        <v>90</v>
      </c>
      <c r="B112" t="s">
        <v>136</v>
      </c>
      <c r="E112">
        <v>10</v>
      </c>
    </row>
    <row r="113" spans="1:5">
      <c r="A113">
        <v>91</v>
      </c>
      <c r="B113" t="s">
        <v>111</v>
      </c>
      <c r="E113">
        <v>10</v>
      </c>
    </row>
    <row r="114" spans="1:5">
      <c r="A114">
        <v>92</v>
      </c>
      <c r="B114" t="s">
        <v>164</v>
      </c>
      <c r="E114">
        <v>10</v>
      </c>
    </row>
    <row r="115" spans="1:5">
      <c r="A115">
        <v>93</v>
      </c>
      <c r="B115" t="s">
        <v>98</v>
      </c>
      <c r="E115">
        <v>0</v>
      </c>
    </row>
    <row r="116" spans="1:5">
      <c r="A116">
        <v>94</v>
      </c>
      <c r="B116" t="s">
        <v>108</v>
      </c>
      <c r="E116">
        <v>10</v>
      </c>
    </row>
    <row r="117" spans="1:5">
      <c r="A117">
        <v>95</v>
      </c>
      <c r="B117" t="s">
        <v>55</v>
      </c>
      <c r="E117">
        <v>10</v>
      </c>
    </row>
    <row r="118" spans="1:5">
      <c r="A118">
        <v>96</v>
      </c>
      <c r="B118" t="s">
        <v>172</v>
      </c>
      <c r="E118">
        <v>10</v>
      </c>
    </row>
    <row r="119" spans="1:5">
      <c r="A119">
        <v>97</v>
      </c>
      <c r="B119" t="s">
        <v>56</v>
      </c>
      <c r="E119">
        <v>10</v>
      </c>
    </row>
    <row r="120" spans="1:5">
      <c r="A120">
        <v>98</v>
      </c>
      <c r="B120" t="s">
        <v>80</v>
      </c>
      <c r="E120">
        <v>0</v>
      </c>
    </row>
    <row r="121" spans="1:5">
      <c r="A121">
        <v>99</v>
      </c>
      <c r="B121" t="s">
        <v>57</v>
      </c>
      <c r="E121">
        <v>10</v>
      </c>
    </row>
    <row r="122" spans="1:5">
      <c r="A122">
        <v>100</v>
      </c>
      <c r="B122" t="s">
        <v>173</v>
      </c>
      <c r="E122">
        <v>10</v>
      </c>
    </row>
    <row r="123" spans="1:5">
      <c r="A123">
        <v>101</v>
      </c>
      <c r="B123" t="s">
        <v>58</v>
      </c>
      <c r="E123">
        <v>10</v>
      </c>
    </row>
    <row r="124" spans="1:5">
      <c r="A124">
        <v>102</v>
      </c>
      <c r="B124" t="s">
        <v>171</v>
      </c>
      <c r="E124">
        <v>10</v>
      </c>
    </row>
    <row r="125" spans="1:5">
      <c r="A125">
        <v>103</v>
      </c>
      <c r="B125" t="s">
        <v>137</v>
      </c>
      <c r="E125">
        <v>10</v>
      </c>
    </row>
    <row r="126" spans="1:5">
      <c r="A126">
        <v>104</v>
      </c>
      <c r="B126" t="s">
        <v>99</v>
      </c>
      <c r="E126">
        <v>10</v>
      </c>
    </row>
    <row r="127" spans="1:5">
      <c r="A127">
        <v>105</v>
      </c>
      <c r="B127" t="s">
        <v>59</v>
      </c>
      <c r="E127">
        <v>10</v>
      </c>
    </row>
    <row r="128" spans="1:5">
      <c r="A128">
        <v>106</v>
      </c>
      <c r="B128" t="s">
        <v>60</v>
      </c>
      <c r="E128">
        <v>10</v>
      </c>
    </row>
    <row r="129" spans="1:5">
      <c r="A129">
        <v>107</v>
      </c>
      <c r="B129" t="s">
        <v>61</v>
      </c>
      <c r="E129">
        <v>10</v>
      </c>
    </row>
    <row r="130" spans="1:5">
      <c r="A130">
        <v>108</v>
      </c>
      <c r="B130" t="s">
        <v>62</v>
      </c>
      <c r="E130">
        <v>10</v>
      </c>
    </row>
    <row r="131" spans="1:5">
      <c r="A131">
        <v>109</v>
      </c>
      <c r="B131" t="s">
        <v>63</v>
      </c>
      <c r="E131">
        <v>10</v>
      </c>
    </row>
    <row r="132" spans="1:5">
      <c r="A132">
        <v>110</v>
      </c>
      <c r="B132" t="s">
        <v>159</v>
      </c>
      <c r="E132">
        <v>10</v>
      </c>
    </row>
    <row r="133" spans="1:5">
      <c r="A133">
        <v>11</v>
      </c>
      <c r="B133" t="s">
        <v>87</v>
      </c>
      <c r="E133">
        <v>30</v>
      </c>
    </row>
    <row r="134" spans="1:5">
      <c r="A134">
        <v>112</v>
      </c>
      <c r="B134" t="s">
        <v>100</v>
      </c>
      <c r="E134">
        <v>10</v>
      </c>
    </row>
    <row r="135" spans="1:5">
      <c r="A135">
        <v>113</v>
      </c>
      <c r="B135" t="s">
        <v>75</v>
      </c>
      <c r="E135">
        <v>10</v>
      </c>
    </row>
    <row r="136" spans="1:5">
      <c r="A136">
        <v>114</v>
      </c>
      <c r="B136" t="s">
        <v>126</v>
      </c>
      <c r="E136">
        <v>0</v>
      </c>
    </row>
    <row r="137" spans="1:5">
      <c r="A137">
        <v>115</v>
      </c>
      <c r="B137" t="s">
        <v>151</v>
      </c>
      <c r="E137">
        <v>0</v>
      </c>
    </row>
    <row r="138" spans="1:5">
      <c r="A138">
        <v>116</v>
      </c>
      <c r="B138" t="s">
        <v>106</v>
      </c>
      <c r="E138">
        <v>30</v>
      </c>
    </row>
    <row r="139" spans="1:5">
      <c r="A139">
        <v>117</v>
      </c>
      <c r="B139" t="s">
        <v>138</v>
      </c>
      <c r="E139">
        <v>30</v>
      </c>
    </row>
    <row r="140" spans="1:5">
      <c r="A140">
        <v>118</v>
      </c>
      <c r="B140" t="s">
        <v>64</v>
      </c>
      <c r="E140">
        <v>10</v>
      </c>
    </row>
    <row r="141" spans="1:5">
      <c r="A141">
        <v>119</v>
      </c>
      <c r="B141" t="s">
        <v>139</v>
      </c>
      <c r="E141">
        <v>30</v>
      </c>
    </row>
    <row r="142" spans="1:5">
      <c r="A142">
        <v>120</v>
      </c>
      <c r="B142" t="s">
        <v>127</v>
      </c>
      <c r="E142">
        <v>30</v>
      </c>
    </row>
    <row r="143" spans="1:5">
      <c r="A143">
        <v>121</v>
      </c>
      <c r="B143" t="s">
        <v>65</v>
      </c>
      <c r="E143">
        <v>10</v>
      </c>
    </row>
    <row r="144" spans="1:5">
      <c r="A144">
        <v>122</v>
      </c>
      <c r="B144" t="s">
        <v>141</v>
      </c>
      <c r="E144">
        <v>10</v>
      </c>
    </row>
    <row r="145" spans="1:5">
      <c r="A145">
        <v>123</v>
      </c>
      <c r="B145" t="s">
        <v>165</v>
      </c>
      <c r="E145">
        <v>10</v>
      </c>
    </row>
    <row r="146" spans="1:5">
      <c r="A146">
        <v>124</v>
      </c>
      <c r="B146" t="s">
        <v>146</v>
      </c>
      <c r="E146">
        <v>10</v>
      </c>
    </row>
    <row r="147" spans="1:5">
      <c r="A147">
        <v>125</v>
      </c>
      <c r="B147" t="s">
        <v>117</v>
      </c>
      <c r="E147">
        <v>10</v>
      </c>
    </row>
    <row r="148" spans="1:5">
      <c r="A148">
        <v>126</v>
      </c>
      <c r="B148" t="s">
        <v>107</v>
      </c>
      <c r="E148">
        <v>10</v>
      </c>
    </row>
    <row r="149" spans="1:5">
      <c r="A149">
        <v>127</v>
      </c>
      <c r="B149" t="s">
        <v>81</v>
      </c>
      <c r="E149">
        <v>10</v>
      </c>
    </row>
    <row r="150" spans="1:5">
      <c r="A150">
        <v>128</v>
      </c>
      <c r="B150" t="s">
        <v>152</v>
      </c>
      <c r="E150">
        <v>10</v>
      </c>
    </row>
    <row r="151" spans="1:5">
      <c r="A151">
        <v>129</v>
      </c>
      <c r="B151" t="s">
        <v>66</v>
      </c>
      <c r="E151">
        <v>30</v>
      </c>
    </row>
    <row r="152" spans="1:5">
      <c r="A152">
        <v>130</v>
      </c>
      <c r="B152" t="s">
        <v>67</v>
      </c>
      <c r="E152">
        <v>10</v>
      </c>
    </row>
    <row r="153" spans="1:5">
      <c r="A153">
        <v>131</v>
      </c>
      <c r="B153" t="s">
        <v>147</v>
      </c>
      <c r="E153">
        <v>10</v>
      </c>
    </row>
    <row r="154" spans="1:5">
      <c r="A154">
        <v>132</v>
      </c>
      <c r="B154" t="s">
        <v>143</v>
      </c>
      <c r="E154">
        <v>10</v>
      </c>
    </row>
    <row r="155" spans="1:5">
      <c r="A155">
        <v>133</v>
      </c>
      <c r="B155" t="s">
        <v>153</v>
      </c>
      <c r="E155">
        <v>10</v>
      </c>
    </row>
    <row r="156" spans="1:5">
      <c r="A156">
        <v>134</v>
      </c>
      <c r="B156" t="s">
        <v>68</v>
      </c>
      <c r="E156">
        <v>10</v>
      </c>
    </row>
    <row r="157" spans="1:5">
      <c r="A157">
        <v>135</v>
      </c>
      <c r="B157" t="s">
        <v>166</v>
      </c>
      <c r="E157">
        <v>10</v>
      </c>
    </row>
    <row r="158" spans="1:5">
      <c r="A158">
        <v>136</v>
      </c>
      <c r="B158" t="s">
        <v>76</v>
      </c>
      <c r="E158">
        <v>10</v>
      </c>
    </row>
    <row r="159" spans="1:5">
      <c r="A159">
        <v>137</v>
      </c>
      <c r="B159" t="s">
        <v>128</v>
      </c>
      <c r="E159">
        <v>10</v>
      </c>
    </row>
    <row r="160" spans="1:5">
      <c r="A160">
        <v>138</v>
      </c>
      <c r="B160" t="s">
        <v>132</v>
      </c>
      <c r="E160">
        <v>10</v>
      </c>
    </row>
    <row r="161" spans="1:5">
      <c r="A161">
        <v>139</v>
      </c>
      <c r="B161" t="s">
        <v>82</v>
      </c>
      <c r="E161">
        <v>10</v>
      </c>
    </row>
    <row r="162" spans="1:5">
      <c r="A162">
        <v>140</v>
      </c>
      <c r="B162" t="s">
        <v>69</v>
      </c>
      <c r="E162">
        <v>10</v>
      </c>
    </row>
    <row r="163" spans="1:5">
      <c r="A163">
        <v>141</v>
      </c>
      <c r="B163" t="s">
        <v>177</v>
      </c>
      <c r="E163">
        <v>10</v>
      </c>
    </row>
    <row r="164" spans="1:5">
      <c r="A164">
        <v>142</v>
      </c>
      <c r="B164" t="s">
        <v>174</v>
      </c>
      <c r="E164">
        <v>10</v>
      </c>
    </row>
    <row r="165" spans="1:5">
      <c r="A165">
        <v>143</v>
      </c>
      <c r="B165" t="s">
        <v>70</v>
      </c>
      <c r="E165">
        <v>10</v>
      </c>
    </row>
    <row r="166" spans="1:5">
      <c r="A166">
        <v>144</v>
      </c>
      <c r="B166" t="s">
        <v>83</v>
      </c>
      <c r="E166">
        <v>10</v>
      </c>
    </row>
    <row r="167" spans="1:5">
      <c r="A167">
        <v>145</v>
      </c>
      <c r="B167" t="s">
        <v>84</v>
      </c>
      <c r="E167">
        <v>10</v>
      </c>
    </row>
    <row r="168" spans="1:5">
      <c r="A168">
        <v>146</v>
      </c>
      <c r="B168" t="s">
        <v>118</v>
      </c>
      <c r="E168">
        <v>10</v>
      </c>
    </row>
  </sheetData>
  <autoFilter ref="A22:CB168"/>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2"/>
  <sheetViews>
    <sheetView workbookViewId="0">
      <selection activeCell="B1" sqref="B1"/>
    </sheetView>
  </sheetViews>
  <sheetFormatPr baseColWidth="10" defaultRowHeight="14" x14ac:dyDescent="0"/>
  <sheetData>
    <row r="1" spans="1:2">
      <c r="A1" t="s">
        <v>101</v>
      </c>
      <c r="B1">
        <v>0.6</v>
      </c>
    </row>
    <row r="2" spans="1:2">
      <c r="A2" t="s">
        <v>71</v>
      </c>
      <c r="B2">
        <v>0.6</v>
      </c>
    </row>
    <row r="3" spans="1:2">
      <c r="A3" t="s">
        <v>142</v>
      </c>
      <c r="B3">
        <v>0.6</v>
      </c>
    </row>
    <row r="4" spans="1:2">
      <c r="A4" t="s">
        <v>119</v>
      </c>
      <c r="B4">
        <v>0.3</v>
      </c>
    </row>
    <row r="5" spans="1:2">
      <c r="A5" t="s">
        <v>112</v>
      </c>
      <c r="B5">
        <v>0.6</v>
      </c>
    </row>
    <row r="6" spans="1:2">
      <c r="A6" t="s">
        <v>102</v>
      </c>
      <c r="B6">
        <v>0.6</v>
      </c>
    </row>
    <row r="7" spans="1:2">
      <c r="A7" t="s">
        <v>33</v>
      </c>
      <c r="B7">
        <v>0.6</v>
      </c>
    </row>
    <row r="8" spans="1:2">
      <c r="A8" t="s">
        <v>103</v>
      </c>
      <c r="B8">
        <v>0.3</v>
      </c>
    </row>
    <row r="9" spans="1:2">
      <c r="A9" t="s">
        <v>109</v>
      </c>
      <c r="B9">
        <v>1</v>
      </c>
    </row>
    <row r="10" spans="1:2">
      <c r="A10" t="s">
        <v>72</v>
      </c>
      <c r="B10">
        <v>0.6</v>
      </c>
    </row>
    <row r="11" spans="1:2">
      <c r="A11" t="s">
        <v>140</v>
      </c>
      <c r="B11">
        <v>1</v>
      </c>
    </row>
    <row r="12" spans="1:2">
      <c r="A12" t="s">
        <v>113</v>
      </c>
      <c r="B12">
        <v>0.6</v>
      </c>
    </row>
    <row r="13" spans="1:2">
      <c r="A13" t="s">
        <v>110</v>
      </c>
      <c r="B13">
        <v>0.3</v>
      </c>
    </row>
    <row r="14" spans="1:2">
      <c r="A14" t="s">
        <v>129</v>
      </c>
      <c r="B14">
        <v>0.6</v>
      </c>
    </row>
    <row r="15" spans="1:2">
      <c r="A15" t="s">
        <v>90</v>
      </c>
      <c r="B15">
        <v>1</v>
      </c>
    </row>
    <row r="16" spans="1:2">
      <c r="A16" t="s">
        <v>120</v>
      </c>
      <c r="B16">
        <v>1</v>
      </c>
    </row>
    <row r="17" spans="1:2">
      <c r="A17" t="s">
        <v>104</v>
      </c>
      <c r="B17">
        <v>0.6</v>
      </c>
    </row>
    <row r="18" spans="1:2">
      <c r="A18" t="s">
        <v>34</v>
      </c>
      <c r="B18">
        <v>1</v>
      </c>
    </row>
    <row r="19" spans="1:2">
      <c r="A19" t="s">
        <v>148</v>
      </c>
      <c r="B19">
        <v>1</v>
      </c>
    </row>
    <row r="20" spans="1:2">
      <c r="A20" t="s">
        <v>35</v>
      </c>
      <c r="B20">
        <v>1</v>
      </c>
    </row>
    <row r="21" spans="1:2">
      <c r="A21" t="s">
        <v>73</v>
      </c>
      <c r="B21">
        <v>0.6</v>
      </c>
    </row>
    <row r="22" spans="1:2">
      <c r="A22" t="s">
        <v>91</v>
      </c>
      <c r="B22">
        <v>0.3</v>
      </c>
    </row>
    <row r="23" spans="1:2">
      <c r="A23" t="s">
        <v>130</v>
      </c>
      <c r="B23">
        <v>0.6</v>
      </c>
    </row>
    <row r="24" spans="1:2">
      <c r="A24" t="s">
        <v>149</v>
      </c>
      <c r="B24">
        <v>0.3</v>
      </c>
    </row>
    <row r="25" spans="1:2">
      <c r="A25" t="s">
        <v>121</v>
      </c>
      <c r="B25">
        <v>0.6</v>
      </c>
    </row>
    <row r="26" spans="1:2">
      <c r="A26" t="s">
        <v>122</v>
      </c>
      <c r="B26">
        <v>0.6</v>
      </c>
    </row>
    <row r="27" spans="1:2">
      <c r="A27" t="s">
        <v>36</v>
      </c>
      <c r="B27">
        <v>0.3</v>
      </c>
    </row>
    <row r="28" spans="1:2">
      <c r="A28" t="s">
        <v>37</v>
      </c>
      <c r="B28">
        <v>0.6</v>
      </c>
    </row>
    <row r="29" spans="1:2">
      <c r="A29" t="s">
        <v>92</v>
      </c>
      <c r="B29">
        <v>1</v>
      </c>
    </row>
    <row r="30" spans="1:2">
      <c r="A30" t="s">
        <v>38</v>
      </c>
      <c r="B30">
        <v>0.3</v>
      </c>
    </row>
    <row r="31" spans="1:2">
      <c r="A31" t="s">
        <v>93</v>
      </c>
      <c r="B31">
        <v>1</v>
      </c>
    </row>
    <row r="32" spans="1:2">
      <c r="A32" t="s">
        <v>1068</v>
      </c>
      <c r="B32">
        <v>0.6</v>
      </c>
    </row>
    <row r="33" spans="1:2">
      <c r="A33" t="s">
        <v>94</v>
      </c>
      <c r="B33">
        <v>1</v>
      </c>
    </row>
    <row r="34" spans="1:2">
      <c r="A34" t="s">
        <v>40</v>
      </c>
      <c r="B34">
        <v>1</v>
      </c>
    </row>
    <row r="35" spans="1:2">
      <c r="A35" t="s">
        <v>41</v>
      </c>
      <c r="B35">
        <v>1</v>
      </c>
    </row>
    <row r="36" spans="1:2">
      <c r="A36" t="s">
        <v>144</v>
      </c>
      <c r="B36">
        <v>0.6</v>
      </c>
    </row>
    <row r="37" spans="1:2">
      <c r="A37" t="s">
        <v>145</v>
      </c>
      <c r="B37">
        <v>0.6</v>
      </c>
    </row>
    <row r="38" spans="1:2">
      <c r="A38" t="s">
        <v>95</v>
      </c>
      <c r="B38">
        <v>0.3</v>
      </c>
    </row>
    <row r="39" spans="1:2">
      <c r="A39" t="s">
        <v>131</v>
      </c>
      <c r="B39">
        <v>0.6</v>
      </c>
    </row>
    <row r="40" spans="1:2">
      <c r="A40" t="s">
        <v>44</v>
      </c>
      <c r="B40">
        <v>0.3</v>
      </c>
    </row>
    <row r="41" spans="1:2">
      <c r="A41" t="s">
        <v>77</v>
      </c>
      <c r="B41">
        <v>0.6</v>
      </c>
    </row>
    <row r="42" spans="1:2">
      <c r="A42" t="s">
        <v>86</v>
      </c>
      <c r="B42">
        <v>1</v>
      </c>
    </row>
    <row r="43" spans="1:2">
      <c r="A43" t="s">
        <v>45</v>
      </c>
      <c r="B43">
        <v>1</v>
      </c>
    </row>
    <row r="44" spans="1:2">
      <c r="A44" t="s">
        <v>161</v>
      </c>
      <c r="B44">
        <v>1</v>
      </c>
    </row>
    <row r="45" spans="1:2">
      <c r="A45" t="s">
        <v>46</v>
      </c>
      <c r="B45">
        <v>1</v>
      </c>
    </row>
    <row r="46" spans="1:2">
      <c r="A46" t="s">
        <v>156</v>
      </c>
      <c r="B46">
        <v>0.6</v>
      </c>
    </row>
    <row r="47" spans="1:2">
      <c r="A47" t="s">
        <v>74</v>
      </c>
      <c r="B47">
        <v>1</v>
      </c>
    </row>
    <row r="48" spans="1:2">
      <c r="A48" t="s">
        <v>78</v>
      </c>
      <c r="B48">
        <v>0.3</v>
      </c>
    </row>
    <row r="49" spans="1:2">
      <c r="A49" t="s">
        <v>162</v>
      </c>
      <c r="B49">
        <v>0.6</v>
      </c>
    </row>
    <row r="50" spans="1:2">
      <c r="A50" t="s">
        <v>47</v>
      </c>
      <c r="B50">
        <v>0.6</v>
      </c>
    </row>
    <row r="51" spans="1:2">
      <c r="A51" t="s">
        <v>48</v>
      </c>
      <c r="B51">
        <v>0.6</v>
      </c>
    </row>
    <row r="52" spans="1:2">
      <c r="A52" t="s">
        <v>133</v>
      </c>
      <c r="B52">
        <v>0.3</v>
      </c>
    </row>
    <row r="53" spans="1:2">
      <c r="A53" t="s">
        <v>157</v>
      </c>
      <c r="B53">
        <v>0.6</v>
      </c>
    </row>
    <row r="54" spans="1:2">
      <c r="A54" t="s">
        <v>96</v>
      </c>
      <c r="B54">
        <v>0.6</v>
      </c>
    </row>
    <row r="55" spans="1:2">
      <c r="A55" t="s">
        <v>123</v>
      </c>
      <c r="B55">
        <v>0.3</v>
      </c>
    </row>
    <row r="56" spans="1:2">
      <c r="A56" t="s">
        <v>49</v>
      </c>
      <c r="B56">
        <v>1</v>
      </c>
    </row>
    <row r="57" spans="1:2">
      <c r="A57" t="s">
        <v>163</v>
      </c>
      <c r="B57">
        <v>1</v>
      </c>
    </row>
    <row r="58" spans="1:2">
      <c r="A58" t="s">
        <v>50</v>
      </c>
      <c r="B58">
        <v>0.6</v>
      </c>
    </row>
    <row r="59" spans="1:2">
      <c r="A59" t="s">
        <v>97</v>
      </c>
      <c r="B59">
        <v>0.6</v>
      </c>
    </row>
    <row r="60" spans="1:2">
      <c r="A60" t="s">
        <v>134</v>
      </c>
      <c r="B60">
        <v>0.3</v>
      </c>
    </row>
    <row r="61" spans="1:2">
      <c r="A61" t="s">
        <v>51</v>
      </c>
      <c r="B61">
        <v>1</v>
      </c>
    </row>
    <row r="62" spans="1:2">
      <c r="A62" t="s">
        <v>52</v>
      </c>
      <c r="B62">
        <v>0.3</v>
      </c>
    </row>
    <row r="63" spans="1:2">
      <c r="A63" t="s">
        <v>135</v>
      </c>
      <c r="B63">
        <v>1</v>
      </c>
    </row>
    <row r="64" spans="1:2">
      <c r="A64" t="s">
        <v>124</v>
      </c>
      <c r="B64">
        <v>0.6</v>
      </c>
    </row>
    <row r="65" spans="1:2">
      <c r="A65" t="s">
        <v>115</v>
      </c>
      <c r="B65">
        <v>0.6</v>
      </c>
    </row>
    <row r="66" spans="1:2">
      <c r="A66" t="s">
        <v>79</v>
      </c>
      <c r="B66">
        <v>0.6</v>
      </c>
    </row>
    <row r="67" spans="1:2">
      <c r="A67" t="s">
        <v>150</v>
      </c>
      <c r="B67">
        <v>0.6</v>
      </c>
    </row>
    <row r="68" spans="1:2">
      <c r="A68" t="s">
        <v>116</v>
      </c>
      <c r="B68">
        <v>0.6</v>
      </c>
    </row>
    <row r="69" spans="1:2">
      <c r="A69" t="s">
        <v>53</v>
      </c>
      <c r="B69">
        <v>0.3</v>
      </c>
    </row>
    <row r="70" spans="1:2">
      <c r="A70" t="s">
        <v>125</v>
      </c>
      <c r="B70">
        <v>0.6</v>
      </c>
    </row>
    <row r="71" spans="1:2">
      <c r="A71" t="s">
        <v>54</v>
      </c>
      <c r="B71">
        <v>0.6</v>
      </c>
    </row>
    <row r="72" spans="1:2">
      <c r="A72" t="s">
        <v>136</v>
      </c>
      <c r="B72">
        <v>0.6</v>
      </c>
    </row>
    <row r="73" spans="1:2">
      <c r="A73" t="s">
        <v>111</v>
      </c>
      <c r="B73">
        <v>0.6</v>
      </c>
    </row>
    <row r="74" spans="1:2">
      <c r="A74" t="s">
        <v>164</v>
      </c>
      <c r="B74">
        <v>0.6</v>
      </c>
    </row>
    <row r="75" spans="1:2">
      <c r="A75" t="s">
        <v>98</v>
      </c>
      <c r="B75">
        <v>1</v>
      </c>
    </row>
    <row r="76" spans="1:2">
      <c r="A76" t="s">
        <v>108</v>
      </c>
      <c r="B76">
        <v>0.6</v>
      </c>
    </row>
    <row r="77" spans="1:2">
      <c r="A77" t="s">
        <v>55</v>
      </c>
      <c r="B77">
        <v>0.6</v>
      </c>
    </row>
    <row r="78" spans="1:2">
      <c r="A78" t="s">
        <v>56</v>
      </c>
      <c r="B78">
        <v>0.6</v>
      </c>
    </row>
    <row r="79" spans="1:2">
      <c r="A79" t="s">
        <v>80</v>
      </c>
      <c r="B79">
        <v>0.6</v>
      </c>
    </row>
    <row r="80" spans="1:2">
      <c r="A80" t="s">
        <v>57</v>
      </c>
      <c r="B80">
        <v>1</v>
      </c>
    </row>
    <row r="81" spans="1:2">
      <c r="A81" t="s">
        <v>58</v>
      </c>
      <c r="B81">
        <v>1</v>
      </c>
    </row>
    <row r="82" spans="1:2">
      <c r="A82" t="s">
        <v>137</v>
      </c>
      <c r="B82">
        <v>1</v>
      </c>
    </row>
    <row r="83" spans="1:2">
      <c r="A83" t="s">
        <v>99</v>
      </c>
      <c r="B83">
        <v>0.6</v>
      </c>
    </row>
    <row r="84" spans="1:2">
      <c r="A84" t="s">
        <v>59</v>
      </c>
      <c r="B84">
        <v>1</v>
      </c>
    </row>
    <row r="85" spans="1:2">
      <c r="A85" t="s">
        <v>60</v>
      </c>
      <c r="B85">
        <v>0.6</v>
      </c>
    </row>
    <row r="86" spans="1:2">
      <c r="A86" t="s">
        <v>61</v>
      </c>
      <c r="B86">
        <v>0.6</v>
      </c>
    </row>
    <row r="87" spans="1:2">
      <c r="A87" t="s">
        <v>62</v>
      </c>
      <c r="B87">
        <v>0.6</v>
      </c>
    </row>
    <row r="88" spans="1:2">
      <c r="A88" t="s">
        <v>63</v>
      </c>
      <c r="B88">
        <v>0.6</v>
      </c>
    </row>
    <row r="89" spans="1:2">
      <c r="A89" t="s">
        <v>159</v>
      </c>
      <c r="B89">
        <v>0.3</v>
      </c>
    </row>
    <row r="90" spans="1:2">
      <c r="A90" t="s">
        <v>87</v>
      </c>
      <c r="B90">
        <v>1</v>
      </c>
    </row>
    <row r="91" spans="1:2">
      <c r="A91" t="s">
        <v>100</v>
      </c>
      <c r="B91">
        <v>0.6</v>
      </c>
    </row>
    <row r="92" spans="1:2">
      <c r="A92" t="s">
        <v>126</v>
      </c>
      <c r="B92">
        <v>0.6</v>
      </c>
    </row>
    <row r="93" spans="1:2">
      <c r="A93" t="s">
        <v>151</v>
      </c>
      <c r="B93">
        <v>1</v>
      </c>
    </row>
    <row r="94" spans="1:2">
      <c r="A94" t="s">
        <v>106</v>
      </c>
      <c r="B94">
        <v>0.3</v>
      </c>
    </row>
    <row r="95" spans="1:2">
      <c r="A95" t="s">
        <v>138</v>
      </c>
      <c r="B95">
        <v>1</v>
      </c>
    </row>
    <row r="96" spans="1:2">
      <c r="A96" t="s">
        <v>64</v>
      </c>
      <c r="B96">
        <v>1</v>
      </c>
    </row>
    <row r="97" spans="1:2">
      <c r="A97" t="s">
        <v>139</v>
      </c>
      <c r="B97">
        <v>0.3</v>
      </c>
    </row>
    <row r="98" spans="1:2">
      <c r="A98" t="s">
        <v>127</v>
      </c>
      <c r="B98">
        <v>1</v>
      </c>
    </row>
    <row r="99" spans="1:2">
      <c r="A99" t="s">
        <v>65</v>
      </c>
      <c r="B99">
        <v>1</v>
      </c>
    </row>
    <row r="100" spans="1:2">
      <c r="A100" t="s">
        <v>141</v>
      </c>
      <c r="B100">
        <v>0.3</v>
      </c>
    </row>
    <row r="101" spans="1:2">
      <c r="A101" t="s">
        <v>165</v>
      </c>
      <c r="B101">
        <v>0.6</v>
      </c>
    </row>
    <row r="102" spans="1:2">
      <c r="A102" t="s">
        <v>146</v>
      </c>
      <c r="B102">
        <v>0.3</v>
      </c>
    </row>
    <row r="103" spans="1:2">
      <c r="A103" t="s">
        <v>117</v>
      </c>
      <c r="B103">
        <v>0.6</v>
      </c>
    </row>
    <row r="104" spans="1:2">
      <c r="A104" t="s">
        <v>1071</v>
      </c>
      <c r="B104">
        <v>0.3</v>
      </c>
    </row>
    <row r="105" spans="1:2">
      <c r="A105" t="s">
        <v>81</v>
      </c>
      <c r="B105">
        <v>0.6</v>
      </c>
    </row>
    <row r="106" spans="1:2">
      <c r="A106" t="s">
        <v>152</v>
      </c>
      <c r="B106">
        <v>0.6</v>
      </c>
    </row>
    <row r="107" spans="1:2">
      <c r="A107" t="s">
        <v>66</v>
      </c>
      <c r="B107">
        <v>0.3</v>
      </c>
    </row>
    <row r="108" spans="1:2">
      <c r="A108" t="s">
        <v>67</v>
      </c>
      <c r="B108">
        <v>0.6</v>
      </c>
    </row>
    <row r="109" spans="1:2">
      <c r="A109" t="s">
        <v>147</v>
      </c>
      <c r="B109">
        <v>1</v>
      </c>
    </row>
    <row r="110" spans="1:2">
      <c r="A110" t="s">
        <v>143</v>
      </c>
      <c r="B110">
        <v>1</v>
      </c>
    </row>
    <row r="111" spans="1:2">
      <c r="A111" t="s">
        <v>153</v>
      </c>
      <c r="B111">
        <v>1</v>
      </c>
    </row>
    <row r="112" spans="1:2">
      <c r="A112" t="s">
        <v>68</v>
      </c>
      <c r="B112">
        <v>1</v>
      </c>
    </row>
    <row r="113" spans="1:2">
      <c r="A113" t="s">
        <v>166</v>
      </c>
      <c r="B113">
        <v>0.6</v>
      </c>
    </row>
    <row r="114" spans="1:2">
      <c r="A114" t="s">
        <v>128</v>
      </c>
      <c r="B114">
        <v>0.3</v>
      </c>
    </row>
    <row r="115" spans="1:2">
      <c r="A115" t="s">
        <v>132</v>
      </c>
      <c r="B115">
        <v>1</v>
      </c>
    </row>
    <row r="116" spans="1:2">
      <c r="A116" t="s">
        <v>82</v>
      </c>
      <c r="B116">
        <v>1</v>
      </c>
    </row>
    <row r="117" spans="1:2">
      <c r="A117" t="s">
        <v>69</v>
      </c>
      <c r="B117">
        <v>0.3</v>
      </c>
    </row>
    <row r="118" spans="1:2">
      <c r="A118" t="s">
        <v>1069</v>
      </c>
      <c r="B118">
        <v>0.6</v>
      </c>
    </row>
    <row r="119" spans="1:2">
      <c r="A119" t="s">
        <v>70</v>
      </c>
      <c r="B119">
        <v>0.6</v>
      </c>
    </row>
    <row r="120" spans="1:2">
      <c r="A120" t="s">
        <v>83</v>
      </c>
      <c r="B120">
        <v>0.6</v>
      </c>
    </row>
    <row r="121" spans="1:2">
      <c r="A121" t="s">
        <v>84</v>
      </c>
      <c r="B121">
        <v>0.6</v>
      </c>
    </row>
    <row r="122" spans="1:2">
      <c r="A122" t="s">
        <v>118</v>
      </c>
      <c r="B122">
        <v>0.6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5" zoomScaleNormal="80" zoomScalePageLayoutView="80" workbookViewId="0">
      <pane xSplit="2" ySplit="22" topLeftCell="D23" activePane="bottomRight" state="frozen"/>
      <selection activeCell="J31" sqref="J31"/>
      <selection pane="topRight" activeCell="J31" sqref="J31"/>
      <selection pane="bottomLeft" activeCell="J31" sqref="J31"/>
      <selection pane="bottomRight" activeCell="E23" sqref="E23"/>
    </sheetView>
  </sheetViews>
  <sheetFormatPr baseColWidth="10" defaultColWidth="11.5" defaultRowHeight="14" x14ac:dyDescent="0"/>
  <cols>
    <col min="2" max="2" width="19.5" customWidth="1"/>
    <col min="3" max="3" width="6.1640625" customWidth="1"/>
  </cols>
  <sheetData>
    <row r="1" spans="2:19" ht="7.25" customHeight="1"/>
    <row r="2" spans="2:19" ht="34.25" customHeight="1">
      <c r="B2" s="17" t="s">
        <v>16</v>
      </c>
      <c r="C2" s="192" t="s">
        <v>1907</v>
      </c>
      <c r="D2" s="192"/>
      <c r="E2" s="192"/>
      <c r="F2" s="192"/>
      <c r="G2" s="192"/>
      <c r="H2" s="192"/>
      <c r="I2" s="192"/>
      <c r="J2" s="192"/>
      <c r="K2" s="192"/>
      <c r="L2" s="192"/>
      <c r="N2" s="78" t="s">
        <v>2018</v>
      </c>
    </row>
    <row r="3" spans="2:19">
      <c r="B3" s="17" t="s">
        <v>17</v>
      </c>
      <c r="C3" s="193" t="s">
        <v>193</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t="s">
        <v>4</v>
      </c>
      <c r="D5" s="194"/>
      <c r="E5" s="194"/>
      <c r="F5" s="194"/>
      <c r="G5" s="194"/>
      <c r="H5" s="194"/>
      <c r="I5" s="194"/>
      <c r="J5" s="194"/>
      <c r="K5" s="194"/>
      <c r="L5" s="194"/>
      <c r="N5" s="91">
        <v>15</v>
      </c>
      <c r="O5" s="84">
        <v>55.555555555555557</v>
      </c>
      <c r="P5" s="91">
        <v>1</v>
      </c>
      <c r="Q5" s="84">
        <v>3.7037037037037033</v>
      </c>
      <c r="R5" s="91">
        <v>11</v>
      </c>
      <c r="S5" s="84">
        <v>40.74074074074074</v>
      </c>
    </row>
    <row r="6" spans="2:19" ht="65" customHeight="1">
      <c r="B6" s="17" t="s">
        <v>18</v>
      </c>
      <c r="C6" s="194" t="s">
        <v>1896</v>
      </c>
      <c r="D6" s="194"/>
      <c r="E6" s="194"/>
      <c r="F6" s="194"/>
      <c r="G6" s="194"/>
      <c r="H6" s="194"/>
      <c r="I6" s="194"/>
      <c r="J6" s="194"/>
      <c r="K6" s="194"/>
      <c r="L6" s="194"/>
    </row>
    <row r="7" spans="2:19" ht="29" customHeight="1">
      <c r="B7" s="6" t="s">
        <v>19</v>
      </c>
      <c r="C7" s="167" t="s">
        <v>1897</v>
      </c>
      <c r="D7" s="168"/>
      <c r="E7" s="168"/>
      <c r="F7" s="168"/>
      <c r="G7" s="168"/>
      <c r="H7" s="168"/>
      <c r="I7" s="168"/>
      <c r="J7" s="168"/>
      <c r="K7" s="168"/>
      <c r="L7" s="168"/>
    </row>
    <row r="8" spans="2:19" ht="14.5" customHeight="1">
      <c r="B8" s="6" t="s">
        <v>20</v>
      </c>
      <c r="C8" s="201"/>
      <c r="D8" s="202"/>
      <c r="E8" s="202"/>
      <c r="F8" s="202"/>
      <c r="G8" s="202"/>
      <c r="H8" s="202"/>
      <c r="I8" s="202"/>
      <c r="J8" s="202"/>
      <c r="K8" s="202"/>
      <c r="L8" s="203"/>
    </row>
    <row r="9" spans="2:19">
      <c r="B9" s="6" t="s">
        <v>29</v>
      </c>
      <c r="C9" s="179" t="s">
        <v>1947</v>
      </c>
      <c r="D9" s="179"/>
      <c r="E9" s="179"/>
      <c r="F9" s="179"/>
      <c r="G9" s="179"/>
      <c r="H9" s="179"/>
      <c r="I9" s="179"/>
      <c r="J9" s="179"/>
      <c r="K9" s="179"/>
      <c r="L9" s="179"/>
    </row>
    <row r="10" spans="2:19">
      <c r="B10" s="6" t="s">
        <v>21</v>
      </c>
      <c r="C10" s="137"/>
      <c r="D10" s="137"/>
      <c r="E10" s="137"/>
      <c r="F10" s="137"/>
      <c r="G10" s="137"/>
      <c r="H10" s="137"/>
      <c r="I10" s="137"/>
      <c r="J10" s="137"/>
      <c r="K10" s="137"/>
      <c r="L10" s="137"/>
    </row>
    <row r="11" spans="2:19" ht="28">
      <c r="B11" s="6" t="s">
        <v>22</v>
      </c>
      <c r="C11" s="135"/>
      <c r="D11" s="135"/>
      <c r="E11" s="135"/>
      <c r="F11" s="135"/>
      <c r="G11" s="135"/>
      <c r="H11" s="135"/>
      <c r="I11" s="135"/>
      <c r="J11" s="135"/>
      <c r="K11" s="135"/>
      <c r="L11" s="135"/>
    </row>
    <row r="12" spans="2:19">
      <c r="B12" s="6" t="s">
        <v>23</v>
      </c>
      <c r="C12" s="138"/>
      <c r="D12" s="138"/>
      <c r="E12" s="138"/>
      <c r="F12" s="138"/>
      <c r="G12" s="138"/>
      <c r="H12" s="138"/>
      <c r="I12" s="138"/>
      <c r="J12" s="138"/>
      <c r="K12" s="138"/>
      <c r="L12" s="138"/>
    </row>
    <row r="13" spans="2:19">
      <c r="B13" s="6" t="s">
        <v>30</v>
      </c>
      <c r="C13" s="137"/>
      <c r="D13" s="137"/>
      <c r="E13" s="137"/>
      <c r="F13" s="137"/>
      <c r="G13" s="137"/>
      <c r="H13" s="137"/>
      <c r="I13" s="137"/>
      <c r="J13" s="137"/>
      <c r="K13" s="137"/>
      <c r="L13" s="137"/>
    </row>
    <row r="14" spans="2:19">
      <c r="B14" s="6" t="s">
        <v>24</v>
      </c>
      <c r="C14" s="135"/>
      <c r="D14" s="135"/>
      <c r="E14" s="135"/>
      <c r="F14" s="135"/>
      <c r="G14" s="135"/>
      <c r="H14" s="135"/>
      <c r="I14" s="135"/>
      <c r="J14" s="135"/>
      <c r="K14" s="135"/>
      <c r="L14" s="135"/>
    </row>
    <row r="15" spans="2:19">
      <c r="B15" s="7" t="s">
        <v>14</v>
      </c>
      <c r="C15" s="139"/>
      <c r="D15" s="139"/>
      <c r="E15" s="139"/>
      <c r="F15" s="139"/>
      <c r="G15" s="139"/>
      <c r="H15" s="139"/>
      <c r="I15" s="139"/>
      <c r="J15" s="139"/>
      <c r="K15" s="139"/>
      <c r="L15" s="139"/>
    </row>
    <row r="16" spans="2:19">
      <c r="B16" s="7" t="s">
        <v>25</v>
      </c>
      <c r="C16" s="140"/>
      <c r="D16" s="140"/>
      <c r="E16" s="140"/>
      <c r="F16" s="140"/>
      <c r="G16" s="140"/>
      <c r="H16" s="140"/>
      <c r="I16" s="140"/>
      <c r="J16" s="140"/>
      <c r="K16" s="140"/>
      <c r="L16" s="140"/>
    </row>
    <row r="17" spans="1:80">
      <c r="B17" s="7" t="s">
        <v>26</v>
      </c>
      <c r="C17" s="140"/>
      <c r="D17" s="140"/>
      <c r="E17" s="140"/>
      <c r="F17" s="140"/>
      <c r="G17" s="140"/>
      <c r="H17" s="140"/>
      <c r="I17" s="140"/>
      <c r="J17" s="140"/>
      <c r="K17" s="140"/>
      <c r="L17" s="140"/>
    </row>
    <row r="18" spans="1:80">
      <c r="B18" s="7" t="s">
        <v>15</v>
      </c>
      <c r="C18" s="142"/>
      <c r="D18" s="142"/>
      <c r="E18" s="142"/>
      <c r="F18" s="142"/>
      <c r="G18" s="142"/>
      <c r="H18" s="142"/>
      <c r="I18" s="142"/>
      <c r="J18" s="142"/>
      <c r="K18" s="142"/>
      <c r="L18" s="142"/>
    </row>
    <row r="19" spans="1:80">
      <c r="B19" s="6" t="s">
        <v>180</v>
      </c>
      <c r="C19" s="135"/>
      <c r="D19" s="135"/>
      <c r="E19" s="135"/>
      <c r="F19" s="135"/>
      <c r="G19" s="135"/>
      <c r="H19" s="135"/>
      <c r="I19" s="135"/>
      <c r="J19" s="135"/>
      <c r="K19" s="135"/>
      <c r="L19" s="135"/>
    </row>
    <row r="20" spans="1:80" s="9" customFormat="1" ht="10.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f>VLOOKUP(B23,Landslide_Atlasdata!$A$1:$B$122,2,FALSE)</f>
        <v>0.6</v>
      </c>
    </row>
    <row r="24" spans="1:80">
      <c r="A24">
        <v>2</v>
      </c>
      <c r="B24" t="s">
        <v>71</v>
      </c>
      <c r="E24">
        <f>VLOOKUP(B24,Landslide_Atlasdata!$A$1:$B$122,2,FALSE)</f>
        <v>0.6</v>
      </c>
    </row>
    <row r="25" spans="1:80">
      <c r="A25">
        <v>3</v>
      </c>
      <c r="B25" t="s">
        <v>142</v>
      </c>
      <c r="E25">
        <f>VLOOKUP(B25,Landslide_Atlasdata!$A$1:$B$122,2,FALSE)</f>
        <v>0.6</v>
      </c>
    </row>
    <row r="26" spans="1:80">
      <c r="A26">
        <v>4</v>
      </c>
      <c r="B26" t="s">
        <v>119</v>
      </c>
      <c r="E26">
        <f>VLOOKUP(B26,Landslide_Atlasdata!$A$1:$B$122,2,FALSE)</f>
        <v>0.3</v>
      </c>
    </row>
    <row r="27" spans="1:80">
      <c r="A27">
        <v>5</v>
      </c>
      <c r="B27" t="s">
        <v>88</v>
      </c>
      <c r="E27">
        <v>0</v>
      </c>
    </row>
    <row r="28" spans="1:80">
      <c r="A28">
        <v>6</v>
      </c>
      <c r="B28" t="s">
        <v>112</v>
      </c>
      <c r="E28">
        <f>VLOOKUP(B28,Landslide_Atlasdata!$A$1:$B$122,2,FALSE)</f>
        <v>0.6</v>
      </c>
    </row>
    <row r="29" spans="1:80">
      <c r="A29">
        <v>7</v>
      </c>
      <c r="B29" t="s">
        <v>89</v>
      </c>
      <c r="E29">
        <v>0</v>
      </c>
    </row>
    <row r="30" spans="1:80">
      <c r="A30">
        <v>8</v>
      </c>
      <c r="B30" t="s">
        <v>102</v>
      </c>
      <c r="E30">
        <f>VLOOKUP(B30,Landslide_Atlasdata!$A$1:$B$122,2,FALSE)</f>
        <v>0.6</v>
      </c>
    </row>
    <row r="31" spans="1:80">
      <c r="A31">
        <v>9</v>
      </c>
      <c r="B31" s="8" t="s">
        <v>32</v>
      </c>
      <c r="E31">
        <v>0</v>
      </c>
    </row>
    <row r="32" spans="1:80">
      <c r="A32">
        <v>10</v>
      </c>
      <c r="B32" t="s">
        <v>33</v>
      </c>
      <c r="E32">
        <f>VLOOKUP(B32,Landslide_Atlasdata!$A$1:$B$122,2,FALSE)</f>
        <v>0.6</v>
      </c>
    </row>
    <row r="33" spans="1:5">
      <c r="A33">
        <v>11</v>
      </c>
      <c r="B33" t="s">
        <v>167</v>
      </c>
      <c r="E33">
        <f>E32</f>
        <v>0.6</v>
      </c>
    </row>
    <row r="34" spans="1:5">
      <c r="A34">
        <v>12</v>
      </c>
      <c r="B34" t="s">
        <v>103</v>
      </c>
      <c r="E34">
        <f>VLOOKUP(B34,Landslide_Atlasdata!$A$1:$B$122,2,FALSE)</f>
        <v>0.3</v>
      </c>
    </row>
    <row r="35" spans="1:5">
      <c r="A35">
        <v>13</v>
      </c>
      <c r="B35" t="s">
        <v>109</v>
      </c>
      <c r="E35">
        <f>VLOOKUP(B35,Landslide_Atlasdata!$A$1:$B$122,2,FALSE)</f>
        <v>1</v>
      </c>
    </row>
    <row r="36" spans="1:5">
      <c r="A36">
        <v>14</v>
      </c>
      <c r="B36" t="s">
        <v>72</v>
      </c>
      <c r="E36">
        <f>VLOOKUP(B36,Landslide_Atlasdata!$A$1:$B$122,2,FALSE)</f>
        <v>0.6</v>
      </c>
    </row>
    <row r="37" spans="1:5">
      <c r="A37">
        <v>15</v>
      </c>
      <c r="B37" t="s">
        <v>154</v>
      </c>
      <c r="E37">
        <v>0</v>
      </c>
    </row>
    <row r="38" spans="1:5">
      <c r="A38">
        <v>16</v>
      </c>
      <c r="B38" t="s">
        <v>140</v>
      </c>
      <c r="E38">
        <f>VLOOKUP(B38,Landslide_Atlasdata!$A$1:$B$122,2,FALSE)</f>
        <v>1</v>
      </c>
    </row>
    <row r="39" spans="1:5">
      <c r="A39">
        <v>17</v>
      </c>
      <c r="B39" t="s">
        <v>113</v>
      </c>
      <c r="E39">
        <f>VLOOKUP(B39,Landslide_Atlasdata!$A$1:$B$122,2,FALSE)</f>
        <v>0.6</v>
      </c>
    </row>
    <row r="40" spans="1:5">
      <c r="A40">
        <v>18</v>
      </c>
      <c r="B40" t="s">
        <v>110</v>
      </c>
      <c r="E40">
        <f>VLOOKUP(B40,Landslide_Atlasdata!$A$1:$B$122,2,FALSE)</f>
        <v>0.3</v>
      </c>
    </row>
    <row r="41" spans="1:5">
      <c r="A41">
        <v>19</v>
      </c>
      <c r="B41" t="s">
        <v>129</v>
      </c>
      <c r="E41">
        <f>VLOOKUP(B41,Landslide_Atlasdata!$A$1:$B$122,2,FALSE)</f>
        <v>0.6</v>
      </c>
    </row>
    <row r="42" spans="1:5">
      <c r="A42">
        <v>20</v>
      </c>
      <c r="B42" t="s">
        <v>90</v>
      </c>
      <c r="E42">
        <f>VLOOKUP(B42,Landslide_Atlasdata!$A$1:$B$122,2,FALSE)</f>
        <v>1</v>
      </c>
    </row>
    <row r="43" spans="1:5">
      <c r="A43">
        <v>21</v>
      </c>
      <c r="B43" t="s">
        <v>120</v>
      </c>
      <c r="E43">
        <f>VLOOKUP(B43,Landslide_Atlasdata!$A$1:$B$122,2,FALSE)</f>
        <v>1</v>
      </c>
    </row>
    <row r="44" spans="1:5">
      <c r="A44">
        <v>22</v>
      </c>
      <c r="B44" t="s">
        <v>104</v>
      </c>
      <c r="E44">
        <f>VLOOKUP(B44,Landslide_Atlasdata!$A$1:$B$122,2,FALSE)</f>
        <v>0.6</v>
      </c>
    </row>
    <row r="45" spans="1:5">
      <c r="A45">
        <v>23</v>
      </c>
      <c r="B45" t="s">
        <v>34</v>
      </c>
      <c r="E45">
        <f>VLOOKUP(B45,Landslide_Atlasdata!$A$1:$B$122,2,FALSE)</f>
        <v>1</v>
      </c>
    </row>
    <row r="46" spans="1:5">
      <c r="A46">
        <v>24</v>
      </c>
      <c r="B46" t="s">
        <v>148</v>
      </c>
      <c r="E46">
        <f>VLOOKUP(B46,Landslide_Atlasdata!$A$1:$B$122,2,FALSE)</f>
        <v>1</v>
      </c>
    </row>
    <row r="47" spans="1:5">
      <c r="A47">
        <v>25</v>
      </c>
      <c r="B47" t="s">
        <v>35</v>
      </c>
      <c r="E47">
        <f>VLOOKUP(B47,Landslide_Atlasdata!$A$1:$B$122,2,FALSE)</f>
        <v>1</v>
      </c>
    </row>
    <row r="48" spans="1:5">
      <c r="A48">
        <v>26</v>
      </c>
      <c r="B48" t="s">
        <v>73</v>
      </c>
      <c r="E48">
        <f>VLOOKUP(B48,Landslide_Atlasdata!$A$1:$B$122,2,FALSE)</f>
        <v>0.6</v>
      </c>
    </row>
    <row r="49" spans="1:5">
      <c r="A49">
        <v>27</v>
      </c>
      <c r="B49" t="s">
        <v>91</v>
      </c>
      <c r="E49">
        <f>VLOOKUP(B49,Landslide_Atlasdata!$A$1:$B$122,2,FALSE)</f>
        <v>0.3</v>
      </c>
    </row>
    <row r="50" spans="1:5">
      <c r="A50">
        <v>28</v>
      </c>
      <c r="B50" t="s">
        <v>130</v>
      </c>
      <c r="E50">
        <f>VLOOKUP(B50,Landslide_Atlasdata!$A$1:$B$122,2,FALSE)</f>
        <v>0.6</v>
      </c>
    </row>
    <row r="51" spans="1:5">
      <c r="A51">
        <v>29</v>
      </c>
      <c r="B51" t="s">
        <v>149</v>
      </c>
      <c r="E51">
        <f>VLOOKUP(B51,Landslide_Atlasdata!$A$1:$B$122,2,FALSE)</f>
        <v>0.3</v>
      </c>
    </row>
    <row r="52" spans="1:5">
      <c r="A52">
        <v>30</v>
      </c>
      <c r="B52" t="s">
        <v>121</v>
      </c>
      <c r="E52">
        <f>VLOOKUP(B52,Landslide_Atlasdata!$A$1:$B$122,2,FALSE)</f>
        <v>0.6</v>
      </c>
    </row>
    <row r="53" spans="1:5">
      <c r="A53">
        <v>31</v>
      </c>
      <c r="B53" t="s">
        <v>114</v>
      </c>
      <c r="E53">
        <v>0</v>
      </c>
    </row>
    <row r="54" spans="1:5">
      <c r="A54">
        <v>32</v>
      </c>
      <c r="B54" t="s">
        <v>105</v>
      </c>
      <c r="E54">
        <v>0</v>
      </c>
    </row>
    <row r="55" spans="1:5">
      <c r="A55">
        <v>33</v>
      </c>
      <c r="B55" t="s">
        <v>170</v>
      </c>
      <c r="E55">
        <v>0</v>
      </c>
    </row>
    <row r="56" spans="1:5">
      <c r="A56">
        <v>34</v>
      </c>
      <c r="B56" t="s">
        <v>122</v>
      </c>
      <c r="E56">
        <f>VLOOKUP(B56,Landslide_Atlasdata!$A$1:$B$122,2,FALSE)</f>
        <v>0.6</v>
      </c>
    </row>
    <row r="57" spans="1:5">
      <c r="A57">
        <v>35</v>
      </c>
      <c r="B57" t="s">
        <v>36</v>
      </c>
      <c r="E57">
        <f>VLOOKUP(B57,Landslide_Atlasdata!$A$1:$B$122,2,FALSE)</f>
        <v>0.3</v>
      </c>
    </row>
    <row r="58" spans="1:5">
      <c r="A58">
        <v>36</v>
      </c>
      <c r="B58" t="s">
        <v>168</v>
      </c>
      <c r="E58">
        <f>E57</f>
        <v>0.3</v>
      </c>
    </row>
    <row r="59" spans="1:5">
      <c r="A59">
        <v>37</v>
      </c>
      <c r="B59" t="s">
        <v>37</v>
      </c>
      <c r="E59">
        <f>VLOOKUP(B59,Landslide_Atlasdata!$A$1:$B$122,2,FALSE)</f>
        <v>0.6</v>
      </c>
    </row>
    <row r="60" spans="1:5">
      <c r="A60">
        <v>38</v>
      </c>
      <c r="B60" t="s">
        <v>176</v>
      </c>
      <c r="E60">
        <f>E59</f>
        <v>0.6</v>
      </c>
    </row>
    <row r="61" spans="1:5">
      <c r="A61">
        <v>39</v>
      </c>
      <c r="B61" t="s">
        <v>92</v>
      </c>
      <c r="E61">
        <f>VLOOKUP(B61,Landslide_Atlasdata!$A$1:$B$122,2,FALSE)</f>
        <v>1</v>
      </c>
    </row>
    <row r="62" spans="1:5">
      <c r="A62">
        <v>40</v>
      </c>
      <c r="B62" t="s">
        <v>38</v>
      </c>
      <c r="E62">
        <f>VLOOKUP(B62,Landslide_Atlasdata!$A$1:$B$122,2,FALSE)</f>
        <v>0.3</v>
      </c>
    </row>
    <row r="63" spans="1:5">
      <c r="A63">
        <v>41</v>
      </c>
      <c r="B63" t="s">
        <v>93</v>
      </c>
      <c r="E63">
        <f>VLOOKUP(B63,Landslide_Atlasdata!$A$1:$B$122,2,FALSE)</f>
        <v>1</v>
      </c>
    </row>
    <row r="64" spans="1:5">
      <c r="A64">
        <v>42</v>
      </c>
      <c r="B64" t="s">
        <v>1068</v>
      </c>
      <c r="E64">
        <f>VLOOKUP(B64,Landslide_Atlasdata!$A$1:$B$122,2,FALSE)</f>
        <v>0.6</v>
      </c>
    </row>
    <row r="65" spans="1:5">
      <c r="A65">
        <v>43</v>
      </c>
      <c r="B65" t="s">
        <v>169</v>
      </c>
      <c r="E65">
        <f>E64</f>
        <v>0.6</v>
      </c>
    </row>
    <row r="66" spans="1:5">
      <c r="A66">
        <v>44</v>
      </c>
      <c r="B66" t="s">
        <v>94</v>
      </c>
      <c r="E66">
        <f>VLOOKUP(B66,Landslide_Atlasdata!$A$1:$B$122,2,FALSE)</f>
        <v>1</v>
      </c>
    </row>
    <row r="67" spans="1:5">
      <c r="A67">
        <v>45</v>
      </c>
      <c r="B67" t="s">
        <v>40</v>
      </c>
      <c r="E67">
        <f>VLOOKUP(B67,Landslide_Atlasdata!$A$1:$B$122,2,FALSE)</f>
        <v>1</v>
      </c>
    </row>
    <row r="68" spans="1:5">
      <c r="A68">
        <v>46</v>
      </c>
      <c r="B68" t="s">
        <v>41</v>
      </c>
      <c r="E68">
        <f>VLOOKUP(B68,Landslide_Atlasdata!$A$1:$B$122,2,FALSE)</f>
        <v>1</v>
      </c>
    </row>
    <row r="69" spans="1:5">
      <c r="A69">
        <v>47</v>
      </c>
      <c r="B69" t="s">
        <v>85</v>
      </c>
      <c r="E69">
        <v>0</v>
      </c>
    </row>
    <row r="70" spans="1:5">
      <c r="A70">
        <v>48</v>
      </c>
      <c r="B70" t="s">
        <v>144</v>
      </c>
      <c r="E70">
        <f>VLOOKUP(B70,Landslide_Atlasdata!$A$1:$B$122,2,FALSE)</f>
        <v>0.6</v>
      </c>
    </row>
    <row r="71" spans="1:5">
      <c r="A71">
        <v>49</v>
      </c>
      <c r="B71" t="s">
        <v>145</v>
      </c>
      <c r="E71">
        <f>VLOOKUP(B71,Landslide_Atlasdata!$A$1:$B$122,2,FALSE)</f>
        <v>0.6</v>
      </c>
    </row>
    <row r="72" spans="1:5">
      <c r="A72">
        <v>50</v>
      </c>
      <c r="B72" t="s">
        <v>160</v>
      </c>
      <c r="E72">
        <v>0</v>
      </c>
    </row>
    <row r="73" spans="1:5">
      <c r="A73">
        <v>51</v>
      </c>
      <c r="B73" t="s">
        <v>42</v>
      </c>
      <c r="E73">
        <v>0</v>
      </c>
    </row>
    <row r="74" spans="1:5">
      <c r="A74">
        <v>52</v>
      </c>
      <c r="B74" t="s">
        <v>95</v>
      </c>
      <c r="E74">
        <f>VLOOKUP(B74,Landslide_Atlasdata!$A$1:$B$122,2,FALSE)</f>
        <v>0.3</v>
      </c>
    </row>
    <row r="75" spans="1:5">
      <c r="A75">
        <v>53</v>
      </c>
      <c r="B75" t="s">
        <v>131</v>
      </c>
      <c r="E75">
        <f>VLOOKUP(B75,Landslide_Atlasdata!$A$1:$B$122,2,FALSE)</f>
        <v>0.6</v>
      </c>
    </row>
    <row r="76" spans="1:5">
      <c r="A76">
        <v>54</v>
      </c>
      <c r="B76" t="s">
        <v>43</v>
      </c>
      <c r="E76">
        <v>0</v>
      </c>
    </row>
    <row r="77" spans="1:5">
      <c r="A77">
        <v>55</v>
      </c>
      <c r="B77" t="s">
        <v>44</v>
      </c>
      <c r="E77">
        <f>VLOOKUP(B77,Landslide_Atlasdata!$A$1:$B$122,2,FALSE)</f>
        <v>0.3</v>
      </c>
    </row>
    <row r="78" spans="1:5">
      <c r="A78">
        <v>56</v>
      </c>
      <c r="B78" t="s">
        <v>77</v>
      </c>
      <c r="E78">
        <f>VLOOKUP(B78,Landslide_Atlasdata!$A$1:$B$122,2,FALSE)</f>
        <v>0.6</v>
      </c>
    </row>
    <row r="79" spans="1:5">
      <c r="A79">
        <v>57</v>
      </c>
      <c r="B79" t="s">
        <v>86</v>
      </c>
      <c r="E79">
        <f>VLOOKUP(B79,Landslide_Atlasdata!$A$1:$B$122,2,FALSE)</f>
        <v>1</v>
      </c>
    </row>
    <row r="80" spans="1:5">
      <c r="A80">
        <v>58</v>
      </c>
      <c r="B80" t="s">
        <v>45</v>
      </c>
      <c r="E80">
        <f>VLOOKUP(B80,Landslide_Atlasdata!$A$1:$B$122,2,FALSE)</f>
        <v>1</v>
      </c>
    </row>
    <row r="81" spans="1:5">
      <c r="A81">
        <v>59</v>
      </c>
      <c r="B81" t="s">
        <v>155</v>
      </c>
      <c r="E81">
        <v>0</v>
      </c>
    </row>
    <row r="82" spans="1:5">
      <c r="A82">
        <v>60</v>
      </c>
      <c r="B82" t="s">
        <v>161</v>
      </c>
      <c r="E82">
        <f>VLOOKUP(B82,Landslide_Atlasdata!$A$1:$B$122,2,FALSE)</f>
        <v>1</v>
      </c>
    </row>
    <row r="83" spans="1:5">
      <c r="A83">
        <v>61</v>
      </c>
      <c r="B83" t="s">
        <v>46</v>
      </c>
      <c r="E83">
        <f>VLOOKUP(B83,Landslide_Atlasdata!$A$1:$B$122,2,FALSE)</f>
        <v>1</v>
      </c>
    </row>
    <row r="84" spans="1:5">
      <c r="A84">
        <v>62</v>
      </c>
      <c r="B84" t="s">
        <v>156</v>
      </c>
      <c r="E84">
        <f>VLOOKUP(B84,Landslide_Atlasdata!$A$1:$B$122,2,FALSE)</f>
        <v>0.6</v>
      </c>
    </row>
    <row r="85" spans="1:5">
      <c r="A85">
        <v>63</v>
      </c>
      <c r="B85" t="s">
        <v>74</v>
      </c>
      <c r="E85">
        <f>VLOOKUP(B85,Landslide_Atlasdata!$A$1:$B$122,2,FALSE)</f>
        <v>1</v>
      </c>
    </row>
    <row r="86" spans="1:5">
      <c r="A86">
        <v>64</v>
      </c>
      <c r="B86" t="s">
        <v>78</v>
      </c>
      <c r="E86">
        <f>VLOOKUP(B86,Landslide_Atlasdata!$A$1:$B$122,2,FALSE)</f>
        <v>0.3</v>
      </c>
    </row>
    <row r="87" spans="1:5">
      <c r="A87">
        <v>65</v>
      </c>
      <c r="B87" t="s">
        <v>162</v>
      </c>
      <c r="E87">
        <f>VLOOKUP(B87,Landslide_Atlasdata!$A$1:$B$122,2,FALSE)</f>
        <v>0.6</v>
      </c>
    </row>
    <row r="88" spans="1:5">
      <c r="A88">
        <v>66</v>
      </c>
      <c r="B88" t="s">
        <v>47</v>
      </c>
      <c r="E88">
        <f>VLOOKUP(B88,Landslide_Atlasdata!$A$1:$B$122,2,FALSE)</f>
        <v>0.6</v>
      </c>
    </row>
    <row r="89" spans="1:5">
      <c r="A89">
        <v>67</v>
      </c>
      <c r="B89" t="s">
        <v>48</v>
      </c>
      <c r="E89">
        <f>VLOOKUP(B89,Landslide_Atlasdata!$A$1:$B$122,2,FALSE)</f>
        <v>0.6</v>
      </c>
    </row>
    <row r="90" spans="1:5">
      <c r="A90">
        <v>68</v>
      </c>
      <c r="B90" t="s">
        <v>133</v>
      </c>
      <c r="E90">
        <f>VLOOKUP(B90,Landslide_Atlasdata!$A$1:$B$122,2,FALSE)</f>
        <v>0.3</v>
      </c>
    </row>
    <row r="91" spans="1:5">
      <c r="A91">
        <v>69</v>
      </c>
      <c r="B91" t="s">
        <v>157</v>
      </c>
      <c r="E91">
        <f>VLOOKUP(B91,Landslide_Atlasdata!$A$1:$B$122,2,FALSE)</f>
        <v>0.6</v>
      </c>
    </row>
    <row r="92" spans="1:5">
      <c r="A92">
        <v>70</v>
      </c>
      <c r="B92" t="s">
        <v>96</v>
      </c>
      <c r="E92">
        <f>VLOOKUP(B92,Landslide_Atlasdata!$A$1:$B$122,2,FALSE)</f>
        <v>0.6</v>
      </c>
    </row>
    <row r="93" spans="1:5">
      <c r="A93">
        <v>71</v>
      </c>
      <c r="B93" t="s">
        <v>123</v>
      </c>
      <c r="E93">
        <f>VLOOKUP(B93,Landslide_Atlasdata!$A$1:$B$122,2,FALSE)</f>
        <v>0.3</v>
      </c>
    </row>
    <row r="94" spans="1:5">
      <c r="A94">
        <v>72</v>
      </c>
      <c r="B94" t="s">
        <v>49</v>
      </c>
      <c r="E94">
        <f>VLOOKUP(B94,Landslide_Atlasdata!$A$1:$B$122,2,FALSE)</f>
        <v>1</v>
      </c>
    </row>
    <row r="95" spans="1:5">
      <c r="A95">
        <v>73</v>
      </c>
      <c r="B95" t="s">
        <v>163</v>
      </c>
      <c r="E95">
        <f>VLOOKUP(B95,Landslide_Atlasdata!$A$1:$B$122,2,FALSE)</f>
        <v>1</v>
      </c>
    </row>
    <row r="96" spans="1:5">
      <c r="A96">
        <v>74</v>
      </c>
      <c r="B96" t="s">
        <v>50</v>
      </c>
      <c r="E96">
        <f>VLOOKUP(B96,Landslide_Atlasdata!$A$1:$B$122,2,FALSE)</f>
        <v>0.6</v>
      </c>
    </row>
    <row r="97" spans="1:5">
      <c r="A97">
        <v>75</v>
      </c>
      <c r="B97" t="s">
        <v>97</v>
      </c>
      <c r="E97">
        <f>VLOOKUP(B97,Landslide_Atlasdata!$A$1:$B$122,2,FALSE)</f>
        <v>0.6</v>
      </c>
    </row>
    <row r="98" spans="1:5">
      <c r="A98">
        <v>76</v>
      </c>
      <c r="B98" t="s">
        <v>134</v>
      </c>
      <c r="E98">
        <f>VLOOKUP(B98,Landslide_Atlasdata!$A$1:$B$122,2,FALSE)</f>
        <v>0.3</v>
      </c>
    </row>
    <row r="99" spans="1:5">
      <c r="A99">
        <v>77</v>
      </c>
      <c r="B99" t="s">
        <v>51</v>
      </c>
      <c r="E99">
        <f>VLOOKUP(B99,Landslide_Atlasdata!$A$1:$B$122,2,FALSE)</f>
        <v>1</v>
      </c>
    </row>
    <row r="100" spans="1:5">
      <c r="A100">
        <v>78</v>
      </c>
      <c r="B100" t="s">
        <v>52</v>
      </c>
      <c r="E100">
        <f>VLOOKUP(B100,Landslide_Atlasdata!$A$1:$B$122,2,FALSE)</f>
        <v>0.3</v>
      </c>
    </row>
    <row r="101" spans="1:5">
      <c r="A101">
        <v>79</v>
      </c>
      <c r="B101" t="s">
        <v>158</v>
      </c>
      <c r="E101">
        <v>0</v>
      </c>
    </row>
    <row r="102" spans="1:5">
      <c r="A102">
        <v>80</v>
      </c>
      <c r="B102" t="s">
        <v>135</v>
      </c>
      <c r="E102">
        <f>VLOOKUP(B102,Landslide_Atlasdata!$A$1:$B$122,2,FALSE)</f>
        <v>1</v>
      </c>
    </row>
    <row r="103" spans="1:5">
      <c r="A103">
        <v>81</v>
      </c>
      <c r="B103" t="s">
        <v>124</v>
      </c>
      <c r="E103">
        <f>VLOOKUP(B103,Landslide_Atlasdata!$A$1:$B$122,2,FALSE)</f>
        <v>0.6</v>
      </c>
    </row>
    <row r="104" spans="1:5">
      <c r="A104">
        <v>82</v>
      </c>
      <c r="B104" t="s">
        <v>115</v>
      </c>
      <c r="E104">
        <f>VLOOKUP(B104,Landslide_Atlasdata!$A$1:$B$122,2,FALSE)</f>
        <v>0.6</v>
      </c>
    </row>
    <row r="105" spans="1:5">
      <c r="A105">
        <v>83</v>
      </c>
      <c r="B105" t="s">
        <v>79</v>
      </c>
      <c r="E105">
        <f>VLOOKUP(B105,Landslide_Atlasdata!$A$1:$B$122,2,FALSE)</f>
        <v>0.6</v>
      </c>
    </row>
    <row r="106" spans="1:5">
      <c r="A106">
        <v>84</v>
      </c>
      <c r="B106" t="s">
        <v>150</v>
      </c>
      <c r="E106">
        <f>VLOOKUP(B106,Landslide_Atlasdata!$A$1:$B$122,2,FALSE)</f>
        <v>0.6</v>
      </c>
    </row>
    <row r="107" spans="1:5">
      <c r="A107">
        <v>85</v>
      </c>
      <c r="B107" t="s">
        <v>116</v>
      </c>
      <c r="E107">
        <f>VLOOKUP(B107,Landslide_Atlasdata!$A$1:$B$122,2,FALSE)</f>
        <v>0.6</v>
      </c>
    </row>
    <row r="108" spans="1:5">
      <c r="A108">
        <v>86</v>
      </c>
      <c r="B108" t="s">
        <v>53</v>
      </c>
      <c r="E108">
        <f>VLOOKUP(B108,Landslide_Atlasdata!$A$1:$B$122,2,FALSE)</f>
        <v>0.3</v>
      </c>
    </row>
    <row r="109" spans="1:5">
      <c r="A109">
        <v>87</v>
      </c>
      <c r="B109" t="s">
        <v>175</v>
      </c>
      <c r="E109">
        <f>E108</f>
        <v>0.3</v>
      </c>
    </row>
    <row r="110" spans="1:5">
      <c r="A110">
        <v>88</v>
      </c>
      <c r="B110" t="s">
        <v>125</v>
      </c>
      <c r="E110">
        <f>VLOOKUP(B110,Landslide_Atlasdata!$A$1:$B$122,2,FALSE)</f>
        <v>0.6</v>
      </c>
    </row>
    <row r="111" spans="1:5">
      <c r="A111">
        <v>89</v>
      </c>
      <c r="B111" t="s">
        <v>54</v>
      </c>
      <c r="E111">
        <f>VLOOKUP(B111,Landslide_Atlasdata!$A$1:$B$122,2,FALSE)</f>
        <v>0.6</v>
      </c>
    </row>
    <row r="112" spans="1:5">
      <c r="A112">
        <v>90</v>
      </c>
      <c r="B112" t="s">
        <v>136</v>
      </c>
      <c r="E112">
        <f>VLOOKUP(B112,Landslide_Atlasdata!$A$1:$B$122,2,FALSE)</f>
        <v>0.6</v>
      </c>
    </row>
    <row r="113" spans="1:5">
      <c r="A113">
        <v>91</v>
      </c>
      <c r="B113" t="s">
        <v>111</v>
      </c>
      <c r="E113">
        <f>VLOOKUP(B113,Landslide_Atlasdata!$A$1:$B$122,2,FALSE)</f>
        <v>0.6</v>
      </c>
    </row>
    <row r="114" spans="1:5">
      <c r="A114">
        <v>92</v>
      </c>
      <c r="B114" t="s">
        <v>164</v>
      </c>
      <c r="E114">
        <f>VLOOKUP(B114,Landslide_Atlasdata!$A$1:$B$122,2,FALSE)</f>
        <v>0.6</v>
      </c>
    </row>
    <row r="115" spans="1:5">
      <c r="A115">
        <v>93</v>
      </c>
      <c r="B115" t="s">
        <v>98</v>
      </c>
      <c r="E115">
        <f>VLOOKUP(B115,Landslide_Atlasdata!$A$1:$B$122,2,FALSE)</f>
        <v>1</v>
      </c>
    </row>
    <row r="116" spans="1:5">
      <c r="A116">
        <v>94</v>
      </c>
      <c r="B116" t="s">
        <v>108</v>
      </c>
      <c r="E116">
        <f>VLOOKUP(B116,Landslide_Atlasdata!$A$1:$B$122,2,FALSE)</f>
        <v>0.6</v>
      </c>
    </row>
    <row r="117" spans="1:5">
      <c r="A117">
        <v>95</v>
      </c>
      <c r="B117" t="s">
        <v>55</v>
      </c>
      <c r="E117">
        <f>VLOOKUP(B117,Landslide_Atlasdata!$A$1:$B$122,2,FALSE)</f>
        <v>0.6</v>
      </c>
    </row>
    <row r="118" spans="1:5">
      <c r="A118">
        <v>96</v>
      </c>
      <c r="B118" t="s">
        <v>172</v>
      </c>
      <c r="E118">
        <f>E117</f>
        <v>0.6</v>
      </c>
    </row>
    <row r="119" spans="1:5">
      <c r="A119">
        <v>97</v>
      </c>
      <c r="B119" t="s">
        <v>56</v>
      </c>
      <c r="E119">
        <f>VLOOKUP(B119,Landslide_Atlasdata!$A$1:$B$122,2,FALSE)</f>
        <v>0.6</v>
      </c>
    </row>
    <row r="120" spans="1:5">
      <c r="A120">
        <v>98</v>
      </c>
      <c r="B120" t="s">
        <v>80</v>
      </c>
      <c r="E120">
        <f>VLOOKUP(B120,Landslide_Atlasdata!$A$1:$B$122,2,FALSE)</f>
        <v>0.6</v>
      </c>
    </row>
    <row r="121" spans="1:5">
      <c r="A121">
        <v>99</v>
      </c>
      <c r="B121" t="s">
        <v>57</v>
      </c>
      <c r="E121">
        <f>VLOOKUP(B121,Landslide_Atlasdata!$A$1:$B$122,2,FALSE)</f>
        <v>1</v>
      </c>
    </row>
    <row r="122" spans="1:5">
      <c r="A122">
        <v>100</v>
      </c>
      <c r="B122" t="s">
        <v>173</v>
      </c>
      <c r="E122">
        <f>E121</f>
        <v>1</v>
      </c>
    </row>
    <row r="123" spans="1:5">
      <c r="A123">
        <v>101</v>
      </c>
      <c r="B123" t="s">
        <v>58</v>
      </c>
      <c r="E123">
        <f>VLOOKUP(B123,Landslide_Atlasdata!$A$1:$B$122,2,FALSE)</f>
        <v>1</v>
      </c>
    </row>
    <row r="124" spans="1:5">
      <c r="A124">
        <v>102</v>
      </c>
      <c r="B124" t="s">
        <v>171</v>
      </c>
      <c r="E124">
        <f>E123</f>
        <v>1</v>
      </c>
    </row>
    <row r="125" spans="1:5">
      <c r="A125">
        <v>103</v>
      </c>
      <c r="B125" t="s">
        <v>137</v>
      </c>
      <c r="E125">
        <f>VLOOKUP(B125,Landslide_Atlasdata!$A$1:$B$122,2,FALSE)</f>
        <v>1</v>
      </c>
    </row>
    <row r="126" spans="1:5">
      <c r="A126">
        <v>104</v>
      </c>
      <c r="B126" t="s">
        <v>99</v>
      </c>
      <c r="E126">
        <f>VLOOKUP(B126,Landslide_Atlasdata!$A$1:$B$122,2,FALSE)</f>
        <v>0.6</v>
      </c>
    </row>
    <row r="127" spans="1:5">
      <c r="A127">
        <v>105</v>
      </c>
      <c r="B127" t="s">
        <v>59</v>
      </c>
      <c r="E127">
        <f>VLOOKUP(B127,Landslide_Atlasdata!$A$1:$B$122,2,FALSE)</f>
        <v>1</v>
      </c>
    </row>
    <row r="128" spans="1:5">
      <c r="A128">
        <v>106</v>
      </c>
      <c r="B128" t="s">
        <v>60</v>
      </c>
      <c r="E128">
        <f>VLOOKUP(B128,Landslide_Atlasdata!$A$1:$B$122,2,FALSE)</f>
        <v>0.6</v>
      </c>
    </row>
    <row r="129" spans="1:5">
      <c r="A129">
        <v>107</v>
      </c>
      <c r="B129" t="s">
        <v>61</v>
      </c>
      <c r="E129">
        <f>VLOOKUP(B129,Landslide_Atlasdata!$A$1:$B$122,2,FALSE)</f>
        <v>0.6</v>
      </c>
    </row>
    <row r="130" spans="1:5">
      <c r="A130">
        <v>108</v>
      </c>
      <c r="B130" t="s">
        <v>62</v>
      </c>
      <c r="E130">
        <f>VLOOKUP(B130,Landslide_Atlasdata!$A$1:$B$122,2,FALSE)</f>
        <v>0.6</v>
      </c>
    </row>
    <row r="131" spans="1:5">
      <c r="A131">
        <v>109</v>
      </c>
      <c r="B131" t="s">
        <v>63</v>
      </c>
      <c r="E131">
        <f>VLOOKUP(B131,Landslide_Atlasdata!$A$1:$B$122,2,FALSE)</f>
        <v>0.6</v>
      </c>
    </row>
    <row r="132" spans="1:5">
      <c r="A132">
        <v>110</v>
      </c>
      <c r="B132" t="s">
        <v>159</v>
      </c>
      <c r="E132">
        <f>VLOOKUP(B132,Landslide_Atlasdata!$A$1:$B$122,2,FALSE)</f>
        <v>0.3</v>
      </c>
    </row>
    <row r="133" spans="1:5">
      <c r="A133">
        <v>11</v>
      </c>
      <c r="B133" t="s">
        <v>87</v>
      </c>
      <c r="E133">
        <f>VLOOKUP(B133,Landslide_Atlasdata!$A$1:$B$122,2,FALSE)</f>
        <v>1</v>
      </c>
    </row>
    <row r="134" spans="1:5">
      <c r="A134">
        <v>112</v>
      </c>
      <c r="B134" t="s">
        <v>100</v>
      </c>
      <c r="E134">
        <f>VLOOKUP(B134,Landslide_Atlasdata!$A$1:$B$122,2,FALSE)</f>
        <v>0.6</v>
      </c>
    </row>
    <row r="135" spans="1:5">
      <c r="A135">
        <v>113</v>
      </c>
      <c r="B135" t="s">
        <v>75</v>
      </c>
      <c r="E135">
        <v>0</v>
      </c>
    </row>
    <row r="136" spans="1:5">
      <c r="A136">
        <v>114</v>
      </c>
      <c r="B136" t="s">
        <v>126</v>
      </c>
      <c r="E136">
        <f>VLOOKUP(B136,Landslide_Atlasdata!$A$1:$B$122,2,FALSE)</f>
        <v>0.6</v>
      </c>
    </row>
    <row r="137" spans="1:5">
      <c r="A137">
        <v>115</v>
      </c>
      <c r="B137" t="s">
        <v>151</v>
      </c>
      <c r="E137">
        <f>VLOOKUP(B137,Landslide_Atlasdata!$A$1:$B$122,2,FALSE)</f>
        <v>1</v>
      </c>
    </row>
    <row r="138" spans="1:5">
      <c r="A138">
        <v>116</v>
      </c>
      <c r="B138" t="s">
        <v>106</v>
      </c>
      <c r="E138">
        <f>VLOOKUP(B138,Landslide_Atlasdata!$A$1:$B$122,2,FALSE)</f>
        <v>0.3</v>
      </c>
    </row>
    <row r="139" spans="1:5">
      <c r="A139">
        <v>117</v>
      </c>
      <c r="B139" t="s">
        <v>138</v>
      </c>
      <c r="E139">
        <f>VLOOKUP(B139,Landslide_Atlasdata!$A$1:$B$122,2,FALSE)</f>
        <v>1</v>
      </c>
    </row>
    <row r="140" spans="1:5">
      <c r="A140">
        <v>118</v>
      </c>
      <c r="B140" t="s">
        <v>64</v>
      </c>
      <c r="E140">
        <f>VLOOKUP(B140,Landslide_Atlasdata!$A$1:$B$122,2,FALSE)</f>
        <v>1</v>
      </c>
    </row>
    <row r="141" spans="1:5">
      <c r="A141">
        <v>119</v>
      </c>
      <c r="B141" t="s">
        <v>139</v>
      </c>
      <c r="E141">
        <f>VLOOKUP(B141,Landslide_Atlasdata!$A$1:$B$122,2,FALSE)</f>
        <v>0.3</v>
      </c>
    </row>
    <row r="142" spans="1:5">
      <c r="A142">
        <v>120</v>
      </c>
      <c r="B142" t="s">
        <v>127</v>
      </c>
      <c r="E142">
        <f>VLOOKUP(B142,Landslide_Atlasdata!$A$1:$B$122,2,FALSE)</f>
        <v>1</v>
      </c>
    </row>
    <row r="143" spans="1:5">
      <c r="A143">
        <v>121</v>
      </c>
      <c r="B143" t="s">
        <v>65</v>
      </c>
      <c r="E143">
        <f>VLOOKUP(B143,Landslide_Atlasdata!$A$1:$B$122,2,FALSE)</f>
        <v>1</v>
      </c>
    </row>
    <row r="144" spans="1:5">
      <c r="A144">
        <v>122</v>
      </c>
      <c r="B144" t="s">
        <v>141</v>
      </c>
      <c r="E144">
        <f>VLOOKUP(B144,Landslide_Atlasdata!$A$1:$B$122,2,FALSE)</f>
        <v>0.3</v>
      </c>
    </row>
    <row r="145" spans="1:5">
      <c r="A145">
        <v>123</v>
      </c>
      <c r="B145" t="s">
        <v>165</v>
      </c>
      <c r="E145">
        <f>VLOOKUP(B145,Landslide_Atlasdata!$A$1:$B$122,2,FALSE)</f>
        <v>0.6</v>
      </c>
    </row>
    <row r="146" spans="1:5">
      <c r="A146">
        <v>124</v>
      </c>
      <c r="B146" t="s">
        <v>146</v>
      </c>
      <c r="E146">
        <f>VLOOKUP(B146,Landslide_Atlasdata!$A$1:$B$122,2,FALSE)</f>
        <v>0.3</v>
      </c>
    </row>
    <row r="147" spans="1:5">
      <c r="A147">
        <v>125</v>
      </c>
      <c r="B147" t="s">
        <v>117</v>
      </c>
      <c r="E147">
        <f>VLOOKUP(B147,Landslide_Atlasdata!$A$1:$B$122,2,FALSE)</f>
        <v>0.6</v>
      </c>
    </row>
    <row r="148" spans="1:5">
      <c r="A148">
        <v>126</v>
      </c>
      <c r="B148" t="s">
        <v>1071</v>
      </c>
      <c r="E148">
        <f>VLOOKUP(B148,Landslide_Atlasdata!$A$1:$B$122,2,FALSE)</f>
        <v>0.3</v>
      </c>
    </row>
    <row r="149" spans="1:5">
      <c r="A149">
        <v>127</v>
      </c>
      <c r="B149" t="s">
        <v>81</v>
      </c>
      <c r="E149">
        <f>VLOOKUP(B149,Landslide_Atlasdata!$A$1:$B$122,2,FALSE)</f>
        <v>0.6</v>
      </c>
    </row>
    <row r="150" spans="1:5">
      <c r="A150">
        <v>128</v>
      </c>
      <c r="B150" t="s">
        <v>152</v>
      </c>
      <c r="E150">
        <f>VLOOKUP(B150,Landslide_Atlasdata!$A$1:$B$122,2,FALSE)</f>
        <v>0.6</v>
      </c>
    </row>
    <row r="151" spans="1:5">
      <c r="A151">
        <v>129</v>
      </c>
      <c r="B151" t="s">
        <v>66</v>
      </c>
      <c r="E151">
        <f>VLOOKUP(B151,Landslide_Atlasdata!$A$1:$B$122,2,FALSE)</f>
        <v>0.3</v>
      </c>
    </row>
    <row r="152" spans="1:5">
      <c r="A152">
        <v>130</v>
      </c>
      <c r="B152" t="s">
        <v>67</v>
      </c>
      <c r="E152">
        <f>VLOOKUP(B152,Landslide_Atlasdata!$A$1:$B$122,2,FALSE)</f>
        <v>0.6</v>
      </c>
    </row>
    <row r="153" spans="1:5">
      <c r="A153">
        <v>131</v>
      </c>
      <c r="B153" t="s">
        <v>147</v>
      </c>
      <c r="E153">
        <f>VLOOKUP(B153,Landslide_Atlasdata!$A$1:$B$122,2,FALSE)</f>
        <v>1</v>
      </c>
    </row>
    <row r="154" spans="1:5">
      <c r="A154">
        <v>132</v>
      </c>
      <c r="B154" t="s">
        <v>143</v>
      </c>
      <c r="E154">
        <f>VLOOKUP(B154,Landslide_Atlasdata!$A$1:$B$122,2,FALSE)</f>
        <v>1</v>
      </c>
    </row>
    <row r="155" spans="1:5">
      <c r="A155">
        <v>133</v>
      </c>
      <c r="B155" t="s">
        <v>153</v>
      </c>
      <c r="E155">
        <f>VLOOKUP(B155,Landslide_Atlasdata!$A$1:$B$122,2,FALSE)</f>
        <v>1</v>
      </c>
    </row>
    <row r="156" spans="1:5">
      <c r="A156">
        <v>134</v>
      </c>
      <c r="B156" t="s">
        <v>68</v>
      </c>
      <c r="E156">
        <f>VLOOKUP(B156,Landslide_Atlasdata!$A$1:$B$122,2,FALSE)</f>
        <v>1</v>
      </c>
    </row>
    <row r="157" spans="1:5">
      <c r="A157">
        <v>135</v>
      </c>
      <c r="B157" t="s">
        <v>166</v>
      </c>
      <c r="E157">
        <f>VLOOKUP(B157,Landslide_Atlasdata!$A$1:$B$122,2,FALSE)</f>
        <v>0.6</v>
      </c>
    </row>
    <row r="158" spans="1:5">
      <c r="A158">
        <v>136</v>
      </c>
      <c r="B158" t="s">
        <v>1069</v>
      </c>
      <c r="E158">
        <f>VLOOKUP(B158,Landslide_Atlasdata!$A$1:$B$122,2,FALSE)</f>
        <v>0.6</v>
      </c>
    </row>
    <row r="159" spans="1:5">
      <c r="A159">
        <v>137</v>
      </c>
      <c r="B159" t="s">
        <v>128</v>
      </c>
      <c r="E159">
        <f>VLOOKUP(B159,Landslide_Atlasdata!$A$1:$B$122,2,FALSE)</f>
        <v>0.3</v>
      </c>
    </row>
    <row r="160" spans="1:5">
      <c r="A160">
        <v>138</v>
      </c>
      <c r="B160" t="s">
        <v>132</v>
      </c>
      <c r="E160">
        <f>VLOOKUP(B160,Landslide_Atlasdata!$A$1:$B$122,2,FALSE)</f>
        <v>1</v>
      </c>
    </row>
    <row r="161" spans="1:5">
      <c r="A161">
        <v>139</v>
      </c>
      <c r="B161" t="s">
        <v>82</v>
      </c>
      <c r="E161">
        <f>VLOOKUP(B161,Landslide_Atlasdata!$A$1:$B$122,2,FALSE)</f>
        <v>1</v>
      </c>
    </row>
    <row r="162" spans="1:5">
      <c r="A162">
        <v>140</v>
      </c>
      <c r="B162" t="s">
        <v>69</v>
      </c>
      <c r="E162">
        <f>VLOOKUP(B162,Landslide_Atlasdata!$A$1:$B$122,2,FALSE)</f>
        <v>0.3</v>
      </c>
    </row>
    <row r="163" spans="1:5">
      <c r="A163">
        <v>141</v>
      </c>
      <c r="B163" t="s">
        <v>177</v>
      </c>
      <c r="E163">
        <f>E162</f>
        <v>0.3</v>
      </c>
    </row>
    <row r="164" spans="1:5">
      <c r="A164">
        <v>142</v>
      </c>
      <c r="B164" t="s">
        <v>174</v>
      </c>
      <c r="E164">
        <f>E32</f>
        <v>0.6</v>
      </c>
    </row>
    <row r="165" spans="1:5">
      <c r="A165">
        <v>143</v>
      </c>
      <c r="B165" t="s">
        <v>70</v>
      </c>
      <c r="E165">
        <f>VLOOKUP(B165,Landslide_Atlasdata!$A$1:$B$122,2,FALSE)</f>
        <v>0.6</v>
      </c>
    </row>
    <row r="166" spans="1:5">
      <c r="A166">
        <v>144</v>
      </c>
      <c r="B166" t="s">
        <v>83</v>
      </c>
      <c r="E166">
        <f>VLOOKUP(B166,Landslide_Atlasdata!$A$1:$B$122,2,FALSE)</f>
        <v>0.6</v>
      </c>
    </row>
    <row r="167" spans="1:5">
      <c r="A167">
        <v>145</v>
      </c>
      <c r="B167" t="s">
        <v>84</v>
      </c>
      <c r="E167">
        <f>VLOOKUP(B167,Landslide_Atlasdata!$A$1:$B$122,2,FALSE)</f>
        <v>0.6</v>
      </c>
    </row>
    <row r="168" spans="1:5">
      <c r="A168">
        <v>146</v>
      </c>
      <c r="B168" t="s">
        <v>118</v>
      </c>
      <c r="E168">
        <f>VLOOKUP(B168,Landslide_Atlasdata!$A$1:$B$122,2,FALSE)</f>
        <v>0.6</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workbookViewId="0">
      <pane ySplit="1" topLeftCell="A96" activePane="bottomLeft" state="frozen"/>
      <selection pane="bottomLeft"/>
    </sheetView>
  </sheetViews>
  <sheetFormatPr baseColWidth="10" defaultRowHeight="14" x14ac:dyDescent="0"/>
  <sheetData>
    <row r="1" spans="1:14">
      <c r="A1" s="10" t="s">
        <v>182</v>
      </c>
      <c r="B1" s="12" t="s">
        <v>31</v>
      </c>
      <c r="C1" t="s">
        <v>2245</v>
      </c>
      <c r="D1" t="s">
        <v>2246</v>
      </c>
      <c r="E1" t="s">
        <v>2247</v>
      </c>
      <c r="F1" t="s">
        <v>2248</v>
      </c>
      <c r="G1" t="s">
        <v>2249</v>
      </c>
      <c r="H1" t="s">
        <v>2250</v>
      </c>
      <c r="I1" t="s">
        <v>2255</v>
      </c>
      <c r="J1" t="s">
        <v>2308</v>
      </c>
      <c r="K1" t="s">
        <v>2251</v>
      </c>
      <c r="L1" t="s">
        <v>2252</v>
      </c>
      <c r="M1" t="s">
        <v>2253</v>
      </c>
      <c r="N1" t="s">
        <v>2254</v>
      </c>
    </row>
    <row r="2" spans="1:14">
      <c r="A2" s="8">
        <v>1</v>
      </c>
      <c r="B2" t="s">
        <v>101</v>
      </c>
      <c r="C2">
        <v>0</v>
      </c>
      <c r="D2">
        <v>1</v>
      </c>
      <c r="E2">
        <v>1</v>
      </c>
      <c r="F2">
        <v>1</v>
      </c>
      <c r="G2">
        <v>1</v>
      </c>
      <c r="H2">
        <v>0</v>
      </c>
      <c r="I2">
        <f>MAX(C2:H2)</f>
        <v>1</v>
      </c>
      <c r="J2">
        <f>MAX(C2:I2)</f>
        <v>1</v>
      </c>
      <c r="K2">
        <v>0.4</v>
      </c>
      <c r="L2">
        <v>0.4</v>
      </c>
    </row>
    <row r="3" spans="1:14">
      <c r="A3">
        <v>2</v>
      </c>
      <c r="B3" t="s">
        <v>71</v>
      </c>
      <c r="C3">
        <v>0</v>
      </c>
      <c r="D3">
        <v>1</v>
      </c>
      <c r="E3">
        <v>1</v>
      </c>
      <c r="F3">
        <v>1</v>
      </c>
      <c r="G3">
        <v>1</v>
      </c>
      <c r="H3">
        <v>1</v>
      </c>
      <c r="I3">
        <f t="shared" ref="I3:I66" si="0">MAX(C3:H3)</f>
        <v>1</v>
      </c>
      <c r="J3">
        <f t="shared" ref="J3:J66" si="1">MAX(C3:I3)</f>
        <v>1</v>
      </c>
      <c r="K3">
        <v>0.4</v>
      </c>
      <c r="L3">
        <v>0.4</v>
      </c>
    </row>
    <row r="4" spans="1:14">
      <c r="A4">
        <v>3</v>
      </c>
      <c r="B4" t="s">
        <v>142</v>
      </c>
      <c r="C4">
        <v>0</v>
      </c>
      <c r="D4">
        <v>1</v>
      </c>
      <c r="E4">
        <v>1</v>
      </c>
      <c r="F4">
        <v>1</v>
      </c>
      <c r="G4">
        <v>1</v>
      </c>
      <c r="H4">
        <v>1</v>
      </c>
      <c r="I4">
        <f t="shared" si="0"/>
        <v>1</v>
      </c>
      <c r="J4">
        <f t="shared" si="1"/>
        <v>1</v>
      </c>
      <c r="K4">
        <v>0.2</v>
      </c>
      <c r="L4">
        <v>0.2</v>
      </c>
    </row>
    <row r="5" spans="1:14">
      <c r="A5">
        <v>4</v>
      </c>
      <c r="B5" t="s">
        <v>119</v>
      </c>
      <c r="C5">
        <v>0</v>
      </c>
      <c r="D5">
        <v>1</v>
      </c>
      <c r="E5">
        <v>1</v>
      </c>
      <c r="F5">
        <v>1</v>
      </c>
      <c r="G5">
        <v>1</v>
      </c>
      <c r="H5">
        <v>1</v>
      </c>
      <c r="I5">
        <f t="shared" si="0"/>
        <v>1</v>
      </c>
      <c r="J5">
        <f t="shared" si="1"/>
        <v>1</v>
      </c>
      <c r="K5">
        <v>0.4</v>
      </c>
      <c r="L5">
        <v>0.4</v>
      </c>
    </row>
    <row r="6" spans="1:14">
      <c r="A6">
        <v>5</v>
      </c>
      <c r="B6" t="s">
        <v>88</v>
      </c>
      <c r="C6">
        <v>1</v>
      </c>
      <c r="D6">
        <v>1</v>
      </c>
      <c r="E6">
        <v>1</v>
      </c>
      <c r="F6">
        <v>1</v>
      </c>
      <c r="G6">
        <v>1</v>
      </c>
      <c r="H6">
        <v>1</v>
      </c>
      <c r="I6">
        <f t="shared" si="0"/>
        <v>1</v>
      </c>
      <c r="J6">
        <f t="shared" si="1"/>
        <v>1</v>
      </c>
      <c r="K6">
        <v>0.2</v>
      </c>
      <c r="L6">
        <v>0.2</v>
      </c>
    </row>
    <row r="7" spans="1:14">
      <c r="A7">
        <v>6</v>
      </c>
      <c r="B7" t="s">
        <v>112</v>
      </c>
      <c r="C7">
        <v>0</v>
      </c>
      <c r="D7">
        <v>1</v>
      </c>
      <c r="E7">
        <v>1</v>
      </c>
      <c r="F7">
        <v>1</v>
      </c>
      <c r="G7" s="109">
        <v>0</v>
      </c>
      <c r="H7">
        <v>0</v>
      </c>
      <c r="I7">
        <f t="shared" si="0"/>
        <v>1</v>
      </c>
      <c r="J7">
        <f t="shared" si="1"/>
        <v>1</v>
      </c>
      <c r="K7">
        <v>0.2</v>
      </c>
      <c r="L7">
        <v>0.2</v>
      </c>
    </row>
    <row r="8" spans="1:14">
      <c r="A8">
        <v>7</v>
      </c>
      <c r="B8" t="s">
        <v>89</v>
      </c>
      <c r="C8">
        <v>0</v>
      </c>
      <c r="D8">
        <v>1</v>
      </c>
      <c r="E8">
        <v>1</v>
      </c>
      <c r="F8">
        <v>1</v>
      </c>
      <c r="G8">
        <v>1</v>
      </c>
      <c r="H8">
        <v>1</v>
      </c>
      <c r="I8">
        <f t="shared" si="0"/>
        <v>1</v>
      </c>
      <c r="J8">
        <f t="shared" si="1"/>
        <v>1</v>
      </c>
      <c r="K8">
        <v>0.6</v>
      </c>
      <c r="L8">
        <v>0.6</v>
      </c>
    </row>
    <row r="9" spans="1:14">
      <c r="A9">
        <v>8</v>
      </c>
      <c r="B9" t="s">
        <v>102</v>
      </c>
      <c r="C9">
        <v>0</v>
      </c>
      <c r="D9">
        <v>1</v>
      </c>
      <c r="E9">
        <v>1</v>
      </c>
      <c r="F9">
        <v>1</v>
      </c>
      <c r="G9">
        <v>1</v>
      </c>
      <c r="H9">
        <v>1</v>
      </c>
      <c r="I9">
        <f t="shared" si="0"/>
        <v>1</v>
      </c>
      <c r="J9">
        <f t="shared" si="1"/>
        <v>1</v>
      </c>
      <c r="K9">
        <v>0.2</v>
      </c>
      <c r="L9">
        <v>0.2</v>
      </c>
    </row>
    <row r="10" spans="1:14">
      <c r="A10">
        <v>9</v>
      </c>
      <c r="B10" s="8" t="s">
        <v>32</v>
      </c>
      <c r="C10">
        <v>1</v>
      </c>
      <c r="D10">
        <v>1</v>
      </c>
      <c r="E10">
        <v>1</v>
      </c>
      <c r="F10">
        <v>1</v>
      </c>
      <c r="G10">
        <v>1</v>
      </c>
      <c r="H10">
        <v>1</v>
      </c>
      <c r="I10">
        <f t="shared" si="0"/>
        <v>1</v>
      </c>
      <c r="J10">
        <f t="shared" si="1"/>
        <v>1</v>
      </c>
      <c r="K10">
        <v>0.2</v>
      </c>
      <c r="L10">
        <v>0.2</v>
      </c>
    </row>
    <row r="11" spans="1:14">
      <c r="A11">
        <v>10</v>
      </c>
      <c r="B11" t="s">
        <v>33</v>
      </c>
      <c r="C11">
        <v>0.8</v>
      </c>
      <c r="D11">
        <v>0.6</v>
      </c>
      <c r="E11">
        <v>0.6</v>
      </c>
      <c r="F11">
        <v>0.6</v>
      </c>
      <c r="G11">
        <v>0.6</v>
      </c>
      <c r="H11">
        <v>0.8</v>
      </c>
      <c r="I11">
        <f t="shared" si="0"/>
        <v>0.8</v>
      </c>
      <c r="J11">
        <f t="shared" si="1"/>
        <v>0.8</v>
      </c>
      <c r="K11">
        <v>0.4</v>
      </c>
      <c r="L11">
        <v>0.4</v>
      </c>
    </row>
    <row r="12" spans="1:14">
      <c r="A12">
        <v>11</v>
      </c>
      <c r="B12" t="s">
        <v>167</v>
      </c>
      <c r="C12">
        <f t="shared" ref="C12:H12" si="2">C11</f>
        <v>0.8</v>
      </c>
      <c r="D12">
        <f t="shared" si="2"/>
        <v>0.6</v>
      </c>
      <c r="E12">
        <f t="shared" si="2"/>
        <v>0.6</v>
      </c>
      <c r="F12">
        <f t="shared" si="2"/>
        <v>0.6</v>
      </c>
      <c r="G12">
        <f t="shared" si="2"/>
        <v>0.6</v>
      </c>
      <c r="H12">
        <f t="shared" si="2"/>
        <v>0.8</v>
      </c>
      <c r="I12">
        <f t="shared" si="0"/>
        <v>0.8</v>
      </c>
      <c r="J12">
        <f t="shared" si="1"/>
        <v>0.8</v>
      </c>
      <c r="K12">
        <f>K11</f>
        <v>0.4</v>
      </c>
      <c r="L12">
        <f>L11</f>
        <v>0.4</v>
      </c>
    </row>
    <row r="13" spans="1:14">
      <c r="A13">
        <v>12</v>
      </c>
      <c r="B13" t="s">
        <v>103</v>
      </c>
      <c r="C13">
        <v>1</v>
      </c>
      <c r="D13">
        <v>1</v>
      </c>
      <c r="E13">
        <v>1</v>
      </c>
      <c r="F13">
        <v>1</v>
      </c>
      <c r="G13">
        <v>1</v>
      </c>
      <c r="H13">
        <v>1</v>
      </c>
      <c r="I13">
        <f t="shared" si="0"/>
        <v>1</v>
      </c>
      <c r="J13">
        <f t="shared" si="1"/>
        <v>1</v>
      </c>
      <c r="K13">
        <v>0.4</v>
      </c>
      <c r="L13">
        <v>0.4</v>
      </c>
    </row>
    <row r="14" spans="1:14">
      <c r="A14">
        <v>13</v>
      </c>
      <c r="B14" t="s">
        <v>109</v>
      </c>
      <c r="C14">
        <v>0.8</v>
      </c>
      <c r="D14">
        <v>0.8</v>
      </c>
      <c r="E14">
        <v>0.8</v>
      </c>
      <c r="F14" s="109">
        <v>0.8</v>
      </c>
      <c r="G14" s="109">
        <v>0</v>
      </c>
      <c r="H14">
        <v>0</v>
      </c>
      <c r="I14">
        <f t="shared" si="0"/>
        <v>0.8</v>
      </c>
      <c r="J14">
        <f t="shared" si="1"/>
        <v>0.8</v>
      </c>
      <c r="K14">
        <v>0</v>
      </c>
      <c r="L14">
        <v>0</v>
      </c>
    </row>
    <row r="15" spans="1:14">
      <c r="A15">
        <v>14</v>
      </c>
      <c r="B15" t="s">
        <v>72</v>
      </c>
      <c r="C15">
        <v>1</v>
      </c>
      <c r="D15">
        <v>1</v>
      </c>
      <c r="E15">
        <v>1</v>
      </c>
      <c r="F15">
        <v>1</v>
      </c>
      <c r="G15">
        <v>1</v>
      </c>
      <c r="H15">
        <v>1</v>
      </c>
      <c r="I15">
        <f t="shared" si="0"/>
        <v>1</v>
      </c>
      <c r="J15">
        <f t="shared" si="1"/>
        <v>1</v>
      </c>
      <c r="K15">
        <v>0.6</v>
      </c>
      <c r="L15">
        <v>0.6</v>
      </c>
    </row>
    <row r="16" spans="1:14">
      <c r="A16">
        <v>15</v>
      </c>
      <c r="B16" t="s">
        <v>154</v>
      </c>
      <c r="C16">
        <v>0</v>
      </c>
      <c r="D16">
        <v>1</v>
      </c>
      <c r="E16">
        <v>1</v>
      </c>
      <c r="F16">
        <v>1</v>
      </c>
      <c r="G16">
        <v>1</v>
      </c>
      <c r="H16">
        <v>0</v>
      </c>
      <c r="I16">
        <f t="shared" si="0"/>
        <v>1</v>
      </c>
      <c r="J16">
        <f t="shared" si="1"/>
        <v>1</v>
      </c>
      <c r="K16">
        <v>0.2</v>
      </c>
      <c r="L16">
        <v>0.2</v>
      </c>
    </row>
    <row r="17" spans="1:13">
      <c r="A17">
        <v>16</v>
      </c>
      <c r="B17" t="s">
        <v>140</v>
      </c>
      <c r="C17">
        <v>0.2</v>
      </c>
      <c r="D17">
        <v>0.2</v>
      </c>
      <c r="E17">
        <v>0.2</v>
      </c>
      <c r="F17">
        <v>0.2</v>
      </c>
      <c r="G17">
        <v>0.2</v>
      </c>
      <c r="H17">
        <v>0</v>
      </c>
      <c r="I17">
        <f t="shared" si="0"/>
        <v>0.2</v>
      </c>
      <c r="J17">
        <f t="shared" si="1"/>
        <v>0.2</v>
      </c>
      <c r="K17">
        <v>0.2</v>
      </c>
      <c r="L17">
        <v>0.2</v>
      </c>
    </row>
    <row r="18" spans="1:13">
      <c r="A18">
        <v>17</v>
      </c>
      <c r="B18" t="s">
        <v>113</v>
      </c>
      <c r="C18" s="109">
        <v>0</v>
      </c>
      <c r="D18">
        <v>0</v>
      </c>
      <c r="E18">
        <v>0</v>
      </c>
      <c r="F18">
        <v>0</v>
      </c>
      <c r="G18">
        <v>0</v>
      </c>
      <c r="H18">
        <v>0</v>
      </c>
      <c r="I18">
        <f t="shared" si="0"/>
        <v>0</v>
      </c>
      <c r="J18">
        <f t="shared" si="1"/>
        <v>0</v>
      </c>
      <c r="K18">
        <v>0</v>
      </c>
      <c r="L18">
        <v>0</v>
      </c>
    </row>
    <row r="19" spans="1:13">
      <c r="A19">
        <v>18</v>
      </c>
      <c r="B19" t="s">
        <v>110</v>
      </c>
      <c r="C19" s="109">
        <v>0</v>
      </c>
      <c r="D19">
        <v>1</v>
      </c>
      <c r="E19">
        <v>1</v>
      </c>
      <c r="F19">
        <v>1</v>
      </c>
      <c r="G19">
        <v>1</v>
      </c>
      <c r="H19">
        <v>1</v>
      </c>
      <c r="I19">
        <f t="shared" si="0"/>
        <v>1</v>
      </c>
      <c r="J19">
        <f t="shared" si="1"/>
        <v>1</v>
      </c>
      <c r="K19">
        <v>0.8</v>
      </c>
      <c r="L19">
        <v>0.8</v>
      </c>
    </row>
    <row r="20" spans="1:13">
      <c r="A20">
        <v>19</v>
      </c>
      <c r="B20" t="s">
        <v>129</v>
      </c>
      <c r="C20">
        <v>0.6</v>
      </c>
      <c r="D20">
        <v>0.4</v>
      </c>
      <c r="E20">
        <v>1</v>
      </c>
      <c r="F20">
        <v>1</v>
      </c>
      <c r="G20">
        <v>0.4</v>
      </c>
      <c r="H20">
        <v>0</v>
      </c>
      <c r="I20">
        <f t="shared" si="0"/>
        <v>1</v>
      </c>
      <c r="J20">
        <f t="shared" si="1"/>
        <v>1</v>
      </c>
      <c r="K20">
        <v>0.4</v>
      </c>
      <c r="L20">
        <v>0.4</v>
      </c>
    </row>
    <row r="21" spans="1:13">
      <c r="A21">
        <v>20</v>
      </c>
      <c r="B21" t="s">
        <v>90</v>
      </c>
      <c r="C21">
        <v>0.6</v>
      </c>
      <c r="D21">
        <v>0.4</v>
      </c>
      <c r="E21">
        <v>0.6</v>
      </c>
      <c r="F21">
        <v>0.4</v>
      </c>
      <c r="G21">
        <v>0.6</v>
      </c>
      <c r="H21">
        <v>0</v>
      </c>
      <c r="I21">
        <f t="shared" si="0"/>
        <v>0.6</v>
      </c>
      <c r="J21">
        <f t="shared" si="1"/>
        <v>0.6</v>
      </c>
      <c r="K21">
        <v>0.2</v>
      </c>
      <c r="L21">
        <v>0.2</v>
      </c>
    </row>
    <row r="22" spans="1:13">
      <c r="A22">
        <v>21</v>
      </c>
      <c r="B22" t="s">
        <v>120</v>
      </c>
      <c r="C22">
        <v>1</v>
      </c>
      <c r="D22">
        <v>0.8</v>
      </c>
      <c r="E22">
        <v>0.8</v>
      </c>
      <c r="F22" s="109">
        <v>0.8</v>
      </c>
      <c r="G22" s="109">
        <v>0</v>
      </c>
      <c r="H22">
        <v>0</v>
      </c>
      <c r="I22">
        <f t="shared" si="0"/>
        <v>1</v>
      </c>
      <c r="J22">
        <f t="shared" si="1"/>
        <v>1</v>
      </c>
      <c r="K22">
        <v>1</v>
      </c>
      <c r="L22">
        <v>1</v>
      </c>
      <c r="M22">
        <v>1</v>
      </c>
    </row>
    <row r="23" spans="1:13">
      <c r="A23">
        <v>22</v>
      </c>
      <c r="B23" t="s">
        <v>104</v>
      </c>
      <c r="C23">
        <v>1</v>
      </c>
      <c r="D23">
        <v>1</v>
      </c>
      <c r="E23">
        <v>1</v>
      </c>
      <c r="F23">
        <v>1</v>
      </c>
      <c r="G23">
        <v>1</v>
      </c>
      <c r="H23">
        <v>0</v>
      </c>
      <c r="I23">
        <f t="shared" si="0"/>
        <v>1</v>
      </c>
      <c r="J23">
        <f t="shared" si="1"/>
        <v>1</v>
      </c>
      <c r="K23">
        <v>0.4</v>
      </c>
      <c r="L23">
        <v>0.4</v>
      </c>
    </row>
    <row r="24" spans="1:13">
      <c r="A24">
        <v>23</v>
      </c>
      <c r="B24" t="s">
        <v>34</v>
      </c>
      <c r="C24">
        <v>0.2</v>
      </c>
      <c r="D24">
        <v>0.2</v>
      </c>
      <c r="E24">
        <v>0.2</v>
      </c>
      <c r="F24">
        <v>0.2</v>
      </c>
      <c r="G24" s="109">
        <v>0</v>
      </c>
      <c r="H24">
        <v>0.2</v>
      </c>
      <c r="I24">
        <f t="shared" si="0"/>
        <v>0.2</v>
      </c>
      <c r="J24">
        <f t="shared" si="1"/>
        <v>0.2</v>
      </c>
      <c r="K24">
        <v>0</v>
      </c>
      <c r="L24">
        <v>0</v>
      </c>
    </row>
    <row r="25" spans="1:13">
      <c r="A25">
        <v>24</v>
      </c>
      <c r="B25" t="s">
        <v>148</v>
      </c>
      <c r="C25" s="109">
        <v>0</v>
      </c>
      <c r="D25">
        <v>0</v>
      </c>
      <c r="E25">
        <v>0</v>
      </c>
      <c r="F25">
        <v>0</v>
      </c>
      <c r="G25" s="109">
        <v>0</v>
      </c>
      <c r="H25">
        <v>0</v>
      </c>
      <c r="I25">
        <f t="shared" si="0"/>
        <v>0</v>
      </c>
      <c r="J25">
        <f t="shared" si="1"/>
        <v>0</v>
      </c>
      <c r="K25">
        <v>0.2</v>
      </c>
      <c r="L25">
        <v>0.2</v>
      </c>
    </row>
    <row r="26" spans="1:13">
      <c r="A26">
        <v>25</v>
      </c>
      <c r="B26" t="s">
        <v>35</v>
      </c>
      <c r="C26">
        <v>0.6</v>
      </c>
      <c r="D26">
        <v>0.4</v>
      </c>
      <c r="E26">
        <v>0.6</v>
      </c>
      <c r="F26">
        <v>0.4</v>
      </c>
      <c r="G26">
        <v>0.6</v>
      </c>
      <c r="H26">
        <v>0</v>
      </c>
      <c r="I26">
        <f t="shared" si="0"/>
        <v>0.6</v>
      </c>
      <c r="J26">
        <f t="shared" si="1"/>
        <v>0.6</v>
      </c>
      <c r="K26">
        <v>0.2</v>
      </c>
      <c r="L26">
        <v>0.2</v>
      </c>
    </row>
    <row r="27" spans="1:13">
      <c r="A27">
        <v>26</v>
      </c>
      <c r="B27" t="s">
        <v>73</v>
      </c>
      <c r="C27">
        <v>1</v>
      </c>
      <c r="D27">
        <v>0.8</v>
      </c>
      <c r="E27">
        <v>0.8</v>
      </c>
      <c r="F27" s="109">
        <v>0.8</v>
      </c>
      <c r="G27">
        <v>0.8</v>
      </c>
      <c r="H27">
        <v>0.8</v>
      </c>
      <c r="I27">
        <f t="shared" si="0"/>
        <v>1</v>
      </c>
      <c r="J27">
        <f t="shared" si="1"/>
        <v>1</v>
      </c>
      <c r="K27">
        <v>0.4</v>
      </c>
      <c r="L27">
        <v>0.4</v>
      </c>
    </row>
    <row r="28" spans="1:13">
      <c r="A28">
        <v>27</v>
      </c>
      <c r="B28" t="s">
        <v>91</v>
      </c>
      <c r="C28">
        <v>1</v>
      </c>
      <c r="D28">
        <v>1</v>
      </c>
      <c r="E28">
        <v>1</v>
      </c>
      <c r="F28">
        <v>1</v>
      </c>
      <c r="G28">
        <v>1</v>
      </c>
      <c r="H28">
        <v>1</v>
      </c>
      <c r="I28">
        <f t="shared" si="0"/>
        <v>1</v>
      </c>
      <c r="J28">
        <f t="shared" si="1"/>
        <v>1</v>
      </c>
      <c r="K28">
        <v>0.8</v>
      </c>
      <c r="L28">
        <v>0.8</v>
      </c>
    </row>
    <row r="29" spans="1:13">
      <c r="A29">
        <v>28</v>
      </c>
      <c r="B29" t="s">
        <v>130</v>
      </c>
      <c r="C29" s="109">
        <v>0</v>
      </c>
      <c r="D29">
        <v>0</v>
      </c>
      <c r="E29">
        <v>0</v>
      </c>
      <c r="F29">
        <v>0</v>
      </c>
      <c r="G29">
        <v>0</v>
      </c>
      <c r="H29">
        <v>0</v>
      </c>
      <c r="I29">
        <f t="shared" si="0"/>
        <v>0</v>
      </c>
      <c r="J29">
        <f t="shared" si="1"/>
        <v>0</v>
      </c>
      <c r="K29">
        <v>0.4</v>
      </c>
      <c r="L29">
        <v>0.4</v>
      </c>
    </row>
    <row r="30" spans="1:13">
      <c r="A30">
        <v>29</v>
      </c>
      <c r="B30" t="s">
        <v>149</v>
      </c>
      <c r="C30">
        <v>1</v>
      </c>
      <c r="D30">
        <v>1</v>
      </c>
      <c r="E30">
        <v>1</v>
      </c>
      <c r="F30">
        <v>1</v>
      </c>
      <c r="G30">
        <v>1</v>
      </c>
      <c r="H30">
        <v>1</v>
      </c>
      <c r="I30">
        <f t="shared" si="0"/>
        <v>1</v>
      </c>
      <c r="J30">
        <f t="shared" si="1"/>
        <v>1</v>
      </c>
      <c r="K30">
        <v>0.4</v>
      </c>
      <c r="L30">
        <v>0.4</v>
      </c>
    </row>
    <row r="31" spans="1:13">
      <c r="A31">
        <v>30</v>
      </c>
      <c r="B31" t="s">
        <v>121</v>
      </c>
      <c r="C31">
        <v>0.2</v>
      </c>
      <c r="D31">
        <v>0</v>
      </c>
      <c r="E31">
        <v>0</v>
      </c>
      <c r="F31">
        <v>0</v>
      </c>
      <c r="G31">
        <v>0</v>
      </c>
      <c r="H31">
        <v>0</v>
      </c>
      <c r="I31">
        <f t="shared" si="0"/>
        <v>0.2</v>
      </c>
      <c r="J31">
        <f t="shared" si="1"/>
        <v>0.2</v>
      </c>
      <c r="K31">
        <v>0</v>
      </c>
      <c r="L31">
        <v>0</v>
      </c>
    </row>
    <row r="32" spans="1:13">
      <c r="A32">
        <v>31</v>
      </c>
      <c r="B32" t="s">
        <v>114</v>
      </c>
      <c r="C32">
        <v>1</v>
      </c>
      <c r="D32">
        <v>0.8</v>
      </c>
      <c r="E32">
        <v>0.8</v>
      </c>
      <c r="F32" s="109">
        <v>0.8</v>
      </c>
      <c r="G32">
        <v>0.8</v>
      </c>
      <c r="H32">
        <v>0</v>
      </c>
      <c r="I32">
        <f t="shared" si="0"/>
        <v>1</v>
      </c>
      <c r="J32">
        <f t="shared" si="1"/>
        <v>1</v>
      </c>
      <c r="K32">
        <v>0.2</v>
      </c>
      <c r="L32">
        <v>0.2</v>
      </c>
    </row>
    <row r="33" spans="1:12">
      <c r="A33">
        <v>32</v>
      </c>
      <c r="B33" t="s">
        <v>105</v>
      </c>
      <c r="C33">
        <v>1</v>
      </c>
      <c r="D33">
        <v>1</v>
      </c>
      <c r="E33">
        <v>1</v>
      </c>
      <c r="F33">
        <v>1</v>
      </c>
      <c r="G33">
        <v>1</v>
      </c>
      <c r="H33">
        <v>1</v>
      </c>
      <c r="I33">
        <f t="shared" si="0"/>
        <v>1</v>
      </c>
      <c r="J33">
        <f t="shared" si="1"/>
        <v>1</v>
      </c>
      <c r="K33">
        <v>0</v>
      </c>
      <c r="L33">
        <v>0</v>
      </c>
    </row>
    <row r="34" spans="1:12">
      <c r="A34">
        <v>33</v>
      </c>
      <c r="B34" t="s">
        <v>170</v>
      </c>
      <c r="C34">
        <v>0</v>
      </c>
      <c r="D34">
        <v>1</v>
      </c>
      <c r="E34">
        <v>1</v>
      </c>
      <c r="F34">
        <v>1</v>
      </c>
      <c r="G34">
        <v>1</v>
      </c>
      <c r="H34">
        <v>0</v>
      </c>
      <c r="I34">
        <f t="shared" si="0"/>
        <v>1</v>
      </c>
      <c r="J34">
        <f t="shared" si="1"/>
        <v>1</v>
      </c>
      <c r="K34">
        <v>0.2</v>
      </c>
      <c r="L34">
        <v>0.2</v>
      </c>
    </row>
    <row r="35" spans="1:12">
      <c r="A35">
        <v>34</v>
      </c>
      <c r="B35" t="s">
        <v>122</v>
      </c>
      <c r="C35">
        <v>0.8</v>
      </c>
      <c r="D35">
        <v>0.6</v>
      </c>
      <c r="E35">
        <v>0.6</v>
      </c>
      <c r="F35" s="109">
        <v>0.6</v>
      </c>
      <c r="G35">
        <v>0</v>
      </c>
      <c r="H35">
        <v>0</v>
      </c>
      <c r="I35">
        <f t="shared" si="0"/>
        <v>0.8</v>
      </c>
      <c r="J35">
        <f t="shared" si="1"/>
        <v>0.8</v>
      </c>
      <c r="K35">
        <v>0.6</v>
      </c>
      <c r="L35">
        <v>0.6</v>
      </c>
    </row>
    <row r="36" spans="1:12">
      <c r="A36">
        <v>35</v>
      </c>
      <c r="B36" t="s">
        <v>36</v>
      </c>
      <c r="C36">
        <v>0</v>
      </c>
      <c r="D36">
        <v>0.8</v>
      </c>
      <c r="E36">
        <v>0.8</v>
      </c>
      <c r="F36">
        <v>0.8</v>
      </c>
      <c r="G36">
        <v>0.8</v>
      </c>
      <c r="H36">
        <v>0.8</v>
      </c>
      <c r="I36">
        <f t="shared" si="0"/>
        <v>0.8</v>
      </c>
      <c r="J36">
        <f t="shared" si="1"/>
        <v>0.8</v>
      </c>
      <c r="K36">
        <v>0.2</v>
      </c>
      <c r="L36">
        <v>0.2</v>
      </c>
    </row>
    <row r="37" spans="1:12">
      <c r="A37">
        <v>36</v>
      </c>
      <c r="B37" t="s">
        <v>168</v>
      </c>
      <c r="C37">
        <v>0</v>
      </c>
      <c r="D37">
        <f>D36</f>
        <v>0.8</v>
      </c>
      <c r="E37">
        <f>E36</f>
        <v>0.8</v>
      </c>
      <c r="F37">
        <f>F36</f>
        <v>0.8</v>
      </c>
      <c r="G37">
        <f>G36</f>
        <v>0.8</v>
      </c>
      <c r="H37">
        <f>H36</f>
        <v>0.8</v>
      </c>
      <c r="I37">
        <f t="shared" si="0"/>
        <v>0.8</v>
      </c>
      <c r="J37">
        <f t="shared" si="1"/>
        <v>0.8</v>
      </c>
      <c r="K37">
        <f>K36</f>
        <v>0.2</v>
      </c>
      <c r="L37">
        <f>L36</f>
        <v>0.2</v>
      </c>
    </row>
    <row r="38" spans="1:12">
      <c r="A38">
        <v>37</v>
      </c>
      <c r="B38" t="s">
        <v>37</v>
      </c>
      <c r="C38">
        <v>1</v>
      </c>
      <c r="D38">
        <v>0.8</v>
      </c>
      <c r="E38">
        <v>0.8</v>
      </c>
      <c r="F38">
        <v>0.8</v>
      </c>
      <c r="G38">
        <v>0.8</v>
      </c>
      <c r="H38">
        <v>0.8</v>
      </c>
      <c r="I38">
        <f t="shared" si="0"/>
        <v>1</v>
      </c>
      <c r="J38">
        <f t="shared" si="1"/>
        <v>1</v>
      </c>
      <c r="K38">
        <v>0.2</v>
      </c>
      <c r="L38">
        <v>0.2</v>
      </c>
    </row>
    <row r="39" spans="1:12">
      <c r="A39">
        <v>38</v>
      </c>
      <c r="B39" t="s">
        <v>176</v>
      </c>
      <c r="C39">
        <f t="shared" ref="C39:H39" si="3">C38</f>
        <v>1</v>
      </c>
      <c r="D39">
        <f t="shared" si="3"/>
        <v>0.8</v>
      </c>
      <c r="E39">
        <f t="shared" si="3"/>
        <v>0.8</v>
      </c>
      <c r="F39">
        <f t="shared" si="3"/>
        <v>0.8</v>
      </c>
      <c r="G39">
        <f t="shared" si="3"/>
        <v>0.8</v>
      </c>
      <c r="H39">
        <f t="shared" si="3"/>
        <v>0.8</v>
      </c>
      <c r="I39">
        <f t="shared" si="0"/>
        <v>1</v>
      </c>
      <c r="J39">
        <f t="shared" si="1"/>
        <v>1</v>
      </c>
      <c r="K39">
        <f>K38</f>
        <v>0.2</v>
      </c>
      <c r="L39">
        <f>L38</f>
        <v>0.2</v>
      </c>
    </row>
    <row r="40" spans="1:12">
      <c r="A40">
        <v>39</v>
      </c>
      <c r="B40" t="s">
        <v>92</v>
      </c>
      <c r="C40">
        <v>0.2</v>
      </c>
      <c r="D40">
        <v>0.2</v>
      </c>
      <c r="E40">
        <v>0.2</v>
      </c>
      <c r="F40">
        <v>0.2</v>
      </c>
      <c r="G40">
        <v>0.2</v>
      </c>
      <c r="H40">
        <v>0.2</v>
      </c>
      <c r="I40">
        <f t="shared" si="0"/>
        <v>0.2</v>
      </c>
      <c r="J40">
        <f t="shared" si="1"/>
        <v>0.2</v>
      </c>
      <c r="K40">
        <v>0.2</v>
      </c>
      <c r="L40">
        <v>0.2</v>
      </c>
    </row>
    <row r="41" spans="1:12">
      <c r="A41">
        <v>40</v>
      </c>
      <c r="B41" t="s">
        <v>38</v>
      </c>
      <c r="C41">
        <v>1</v>
      </c>
      <c r="D41">
        <v>0.8</v>
      </c>
      <c r="E41">
        <v>0.8</v>
      </c>
      <c r="F41" s="109">
        <v>0.8</v>
      </c>
      <c r="G41">
        <v>0.8</v>
      </c>
      <c r="H41">
        <v>0.8</v>
      </c>
      <c r="I41">
        <f t="shared" si="0"/>
        <v>1</v>
      </c>
      <c r="J41">
        <f t="shared" si="1"/>
        <v>1</v>
      </c>
      <c r="K41">
        <v>0.2</v>
      </c>
      <c r="L41">
        <v>0.2</v>
      </c>
    </row>
    <row r="42" spans="1:12">
      <c r="A42">
        <v>41</v>
      </c>
      <c r="B42" t="s">
        <v>93</v>
      </c>
      <c r="C42">
        <v>1</v>
      </c>
      <c r="D42">
        <v>1</v>
      </c>
      <c r="E42">
        <v>1</v>
      </c>
      <c r="F42">
        <v>1</v>
      </c>
      <c r="G42">
        <v>1</v>
      </c>
      <c r="H42">
        <v>0</v>
      </c>
      <c r="I42">
        <f t="shared" si="0"/>
        <v>1</v>
      </c>
      <c r="J42">
        <f t="shared" si="1"/>
        <v>1</v>
      </c>
      <c r="K42">
        <v>0.2</v>
      </c>
      <c r="L42">
        <v>0.2</v>
      </c>
    </row>
    <row r="43" spans="1:12">
      <c r="A43">
        <v>42</v>
      </c>
      <c r="B43" t="s">
        <v>1068</v>
      </c>
      <c r="C43">
        <v>0.2</v>
      </c>
      <c r="D43">
        <v>0.2</v>
      </c>
      <c r="E43">
        <v>0.2</v>
      </c>
      <c r="F43" s="109">
        <v>0.2</v>
      </c>
      <c r="G43">
        <v>0.2</v>
      </c>
      <c r="H43">
        <v>0.2</v>
      </c>
      <c r="I43">
        <f t="shared" si="0"/>
        <v>0.2</v>
      </c>
      <c r="J43">
        <f t="shared" si="1"/>
        <v>0.2</v>
      </c>
      <c r="K43">
        <v>0.2</v>
      </c>
      <c r="L43">
        <v>0.2</v>
      </c>
    </row>
    <row r="44" spans="1:12">
      <c r="A44">
        <v>43</v>
      </c>
      <c r="B44" t="s">
        <v>169</v>
      </c>
      <c r="C44">
        <f t="shared" ref="C44:H44" si="4">C43</f>
        <v>0.2</v>
      </c>
      <c r="D44">
        <f t="shared" si="4"/>
        <v>0.2</v>
      </c>
      <c r="E44">
        <f t="shared" si="4"/>
        <v>0.2</v>
      </c>
      <c r="F44">
        <f t="shared" si="4"/>
        <v>0.2</v>
      </c>
      <c r="G44">
        <f t="shared" si="4"/>
        <v>0.2</v>
      </c>
      <c r="H44">
        <f t="shared" si="4"/>
        <v>0.2</v>
      </c>
      <c r="I44">
        <f t="shared" si="0"/>
        <v>0.2</v>
      </c>
      <c r="J44">
        <f t="shared" si="1"/>
        <v>0.2</v>
      </c>
      <c r="K44">
        <f>K43</f>
        <v>0.2</v>
      </c>
      <c r="L44">
        <f>L43</f>
        <v>0.2</v>
      </c>
    </row>
    <row r="45" spans="1:12">
      <c r="A45">
        <v>44</v>
      </c>
      <c r="B45" t="s">
        <v>94</v>
      </c>
      <c r="C45">
        <v>1</v>
      </c>
      <c r="D45">
        <v>1</v>
      </c>
      <c r="E45">
        <v>1</v>
      </c>
      <c r="F45" s="109">
        <v>1</v>
      </c>
      <c r="G45">
        <v>1</v>
      </c>
      <c r="H45">
        <v>0</v>
      </c>
      <c r="I45">
        <f t="shared" si="0"/>
        <v>1</v>
      </c>
      <c r="J45">
        <f t="shared" si="1"/>
        <v>1</v>
      </c>
      <c r="K45">
        <v>0.2</v>
      </c>
      <c r="L45">
        <v>0.2</v>
      </c>
    </row>
    <row r="46" spans="1:12">
      <c r="A46">
        <v>45</v>
      </c>
      <c r="B46" t="s">
        <v>40</v>
      </c>
      <c r="C46">
        <v>0.2</v>
      </c>
      <c r="D46">
        <v>0.2</v>
      </c>
      <c r="E46">
        <v>0.2</v>
      </c>
      <c r="F46">
        <v>0.2</v>
      </c>
      <c r="G46">
        <v>0.2</v>
      </c>
      <c r="H46">
        <v>0</v>
      </c>
      <c r="I46">
        <f t="shared" si="0"/>
        <v>0.2</v>
      </c>
      <c r="J46">
        <f t="shared" si="1"/>
        <v>0.2</v>
      </c>
      <c r="K46">
        <v>0</v>
      </c>
      <c r="L46">
        <v>0</v>
      </c>
    </row>
    <row r="47" spans="1:12">
      <c r="A47">
        <v>46</v>
      </c>
      <c r="B47" t="s">
        <v>41</v>
      </c>
      <c r="C47">
        <v>1</v>
      </c>
      <c r="D47">
        <v>1</v>
      </c>
      <c r="E47">
        <v>1</v>
      </c>
      <c r="F47" s="109">
        <v>1</v>
      </c>
      <c r="G47">
        <v>1</v>
      </c>
      <c r="H47">
        <v>1</v>
      </c>
      <c r="I47">
        <f t="shared" si="0"/>
        <v>1</v>
      </c>
      <c r="J47">
        <f t="shared" si="1"/>
        <v>1</v>
      </c>
      <c r="K47">
        <v>0.2</v>
      </c>
      <c r="L47">
        <v>0.2</v>
      </c>
    </row>
    <row r="48" spans="1:12">
      <c r="A48">
        <v>47</v>
      </c>
      <c r="B48" t="s">
        <v>85</v>
      </c>
      <c r="C48" s="109">
        <v>0</v>
      </c>
      <c r="D48">
        <v>1</v>
      </c>
      <c r="E48">
        <v>1</v>
      </c>
      <c r="F48">
        <v>1</v>
      </c>
      <c r="G48">
        <v>1</v>
      </c>
      <c r="H48">
        <v>0</v>
      </c>
      <c r="I48">
        <f t="shared" si="0"/>
        <v>1</v>
      </c>
      <c r="J48">
        <f t="shared" si="1"/>
        <v>1</v>
      </c>
      <c r="K48">
        <v>0.2</v>
      </c>
      <c r="L48">
        <v>0.2</v>
      </c>
    </row>
    <row r="49" spans="1:12">
      <c r="A49">
        <v>48</v>
      </c>
      <c r="B49" t="s">
        <v>144</v>
      </c>
      <c r="C49" s="109">
        <v>0</v>
      </c>
      <c r="D49">
        <v>0.6</v>
      </c>
      <c r="E49">
        <v>0.6</v>
      </c>
      <c r="F49" s="109">
        <v>0.6</v>
      </c>
      <c r="G49">
        <v>0.6</v>
      </c>
      <c r="H49">
        <v>0.6</v>
      </c>
      <c r="I49">
        <f t="shared" si="0"/>
        <v>0.6</v>
      </c>
      <c r="J49">
        <f t="shared" si="1"/>
        <v>0.6</v>
      </c>
      <c r="K49">
        <v>0.2</v>
      </c>
      <c r="L49">
        <v>0.2</v>
      </c>
    </row>
    <row r="50" spans="1:12">
      <c r="A50">
        <v>49</v>
      </c>
      <c r="B50" t="s">
        <v>145</v>
      </c>
      <c r="C50">
        <v>1</v>
      </c>
      <c r="D50">
        <v>1</v>
      </c>
      <c r="E50">
        <v>1</v>
      </c>
      <c r="F50">
        <v>1</v>
      </c>
      <c r="G50">
        <v>1</v>
      </c>
      <c r="H50">
        <v>1</v>
      </c>
      <c r="I50">
        <f t="shared" si="0"/>
        <v>1</v>
      </c>
      <c r="J50">
        <f t="shared" si="1"/>
        <v>1</v>
      </c>
      <c r="K50">
        <v>0.2</v>
      </c>
      <c r="L50">
        <v>0.2</v>
      </c>
    </row>
    <row r="51" spans="1:12">
      <c r="A51">
        <v>50</v>
      </c>
      <c r="B51" t="s">
        <v>160</v>
      </c>
      <c r="C51" s="109">
        <v>0</v>
      </c>
      <c r="D51">
        <v>1</v>
      </c>
      <c r="E51">
        <v>1</v>
      </c>
      <c r="F51" s="109">
        <v>1</v>
      </c>
      <c r="G51">
        <v>1</v>
      </c>
      <c r="H51">
        <v>0</v>
      </c>
      <c r="I51">
        <f t="shared" si="0"/>
        <v>1</v>
      </c>
      <c r="J51">
        <f t="shared" si="1"/>
        <v>1</v>
      </c>
      <c r="K51">
        <v>0.2</v>
      </c>
      <c r="L51">
        <v>0.2</v>
      </c>
    </row>
    <row r="52" spans="1:12">
      <c r="A52">
        <v>51</v>
      </c>
      <c r="B52" t="s">
        <v>42</v>
      </c>
      <c r="C52" s="109">
        <v>0</v>
      </c>
      <c r="D52">
        <v>0</v>
      </c>
      <c r="E52">
        <v>0</v>
      </c>
      <c r="F52">
        <v>0</v>
      </c>
      <c r="G52">
        <v>0</v>
      </c>
      <c r="H52">
        <v>0</v>
      </c>
      <c r="I52">
        <f t="shared" si="0"/>
        <v>0</v>
      </c>
      <c r="J52">
        <f t="shared" si="1"/>
        <v>0</v>
      </c>
      <c r="K52">
        <v>0</v>
      </c>
      <c r="L52">
        <v>0</v>
      </c>
    </row>
    <row r="53" spans="1:12">
      <c r="A53">
        <v>52</v>
      </c>
      <c r="B53" t="s">
        <v>95</v>
      </c>
      <c r="C53">
        <v>1</v>
      </c>
      <c r="D53">
        <v>1</v>
      </c>
      <c r="E53">
        <v>1</v>
      </c>
      <c r="F53" s="109">
        <v>1</v>
      </c>
      <c r="G53">
        <v>1</v>
      </c>
      <c r="H53">
        <v>1</v>
      </c>
      <c r="I53">
        <f t="shared" si="0"/>
        <v>1</v>
      </c>
      <c r="J53">
        <f t="shared" si="1"/>
        <v>1</v>
      </c>
      <c r="K53">
        <v>0.6</v>
      </c>
      <c r="L53">
        <v>0.6</v>
      </c>
    </row>
    <row r="54" spans="1:12">
      <c r="A54">
        <v>53</v>
      </c>
      <c r="B54" t="s">
        <v>131</v>
      </c>
      <c r="C54">
        <v>0.2</v>
      </c>
      <c r="D54">
        <v>0.2</v>
      </c>
      <c r="E54">
        <v>0.2</v>
      </c>
      <c r="F54">
        <v>0.2</v>
      </c>
      <c r="G54">
        <v>0.2</v>
      </c>
      <c r="H54">
        <v>0.2</v>
      </c>
      <c r="I54">
        <f t="shared" si="0"/>
        <v>0.2</v>
      </c>
      <c r="J54">
        <f t="shared" si="1"/>
        <v>0.2</v>
      </c>
      <c r="K54">
        <v>0.6</v>
      </c>
      <c r="L54">
        <v>0.6</v>
      </c>
    </row>
    <row r="55" spans="1:12">
      <c r="A55">
        <v>54</v>
      </c>
      <c r="B55" t="s">
        <v>43</v>
      </c>
      <c r="C55">
        <v>0.2</v>
      </c>
      <c r="D55">
        <v>0.2</v>
      </c>
      <c r="E55">
        <v>0.2</v>
      </c>
      <c r="F55">
        <v>0.2</v>
      </c>
      <c r="G55" s="109">
        <v>0</v>
      </c>
      <c r="H55">
        <v>0</v>
      </c>
      <c r="I55">
        <f t="shared" si="0"/>
        <v>0.2</v>
      </c>
      <c r="J55">
        <f t="shared" si="1"/>
        <v>0.2</v>
      </c>
      <c r="K55">
        <v>0.2</v>
      </c>
      <c r="L55">
        <v>0.2</v>
      </c>
    </row>
    <row r="56" spans="1:12">
      <c r="A56">
        <v>55</v>
      </c>
      <c r="B56" t="s">
        <v>44</v>
      </c>
      <c r="C56">
        <v>0.2</v>
      </c>
      <c r="D56">
        <v>0.2</v>
      </c>
      <c r="E56">
        <v>0.2</v>
      </c>
      <c r="F56" s="109">
        <v>0.2</v>
      </c>
      <c r="G56">
        <v>0.2</v>
      </c>
      <c r="H56">
        <v>0.2</v>
      </c>
      <c r="I56">
        <f t="shared" si="0"/>
        <v>0.2</v>
      </c>
      <c r="J56">
        <f t="shared" si="1"/>
        <v>0.2</v>
      </c>
      <c r="K56">
        <v>0.4</v>
      </c>
      <c r="L56">
        <v>0.4</v>
      </c>
    </row>
    <row r="57" spans="1:12">
      <c r="A57">
        <v>56</v>
      </c>
      <c r="B57" t="s">
        <v>77</v>
      </c>
      <c r="C57">
        <v>0.4</v>
      </c>
      <c r="D57">
        <v>0.4</v>
      </c>
      <c r="E57">
        <v>0.4</v>
      </c>
      <c r="F57">
        <v>0.4</v>
      </c>
      <c r="G57">
        <v>0.4</v>
      </c>
      <c r="H57">
        <v>0.4</v>
      </c>
      <c r="I57">
        <f t="shared" si="0"/>
        <v>0.4</v>
      </c>
      <c r="J57">
        <f t="shared" si="1"/>
        <v>0.4</v>
      </c>
      <c r="K57">
        <v>0.2</v>
      </c>
      <c r="L57">
        <v>0.2</v>
      </c>
    </row>
    <row r="58" spans="1:12">
      <c r="A58">
        <v>57</v>
      </c>
      <c r="B58" t="s">
        <v>86</v>
      </c>
      <c r="C58">
        <v>0.6</v>
      </c>
      <c r="D58">
        <v>0.6</v>
      </c>
      <c r="E58">
        <v>0.6</v>
      </c>
      <c r="F58">
        <v>0.6</v>
      </c>
      <c r="G58">
        <v>0.6</v>
      </c>
      <c r="H58">
        <v>0.6</v>
      </c>
      <c r="I58">
        <f t="shared" si="0"/>
        <v>0.6</v>
      </c>
      <c r="J58">
        <f t="shared" si="1"/>
        <v>0.6</v>
      </c>
      <c r="K58">
        <v>0.2</v>
      </c>
      <c r="L58">
        <v>0.2</v>
      </c>
    </row>
    <row r="59" spans="1:12">
      <c r="A59">
        <v>58</v>
      </c>
      <c r="B59" t="s">
        <v>45</v>
      </c>
      <c r="C59">
        <v>1</v>
      </c>
      <c r="D59">
        <v>0.8</v>
      </c>
      <c r="E59">
        <v>0.8</v>
      </c>
      <c r="F59" s="109">
        <v>0.8</v>
      </c>
      <c r="G59" s="109">
        <v>0</v>
      </c>
      <c r="H59">
        <v>0</v>
      </c>
      <c r="I59">
        <f t="shared" si="0"/>
        <v>1</v>
      </c>
      <c r="J59">
        <f t="shared" si="1"/>
        <v>1</v>
      </c>
      <c r="K59">
        <v>0</v>
      </c>
      <c r="L59" s="109">
        <v>0</v>
      </c>
    </row>
    <row r="60" spans="1:12">
      <c r="A60">
        <v>59</v>
      </c>
      <c r="B60" t="s">
        <v>155</v>
      </c>
      <c r="C60" s="109">
        <v>0</v>
      </c>
      <c r="D60">
        <v>1</v>
      </c>
      <c r="E60">
        <v>1</v>
      </c>
      <c r="F60">
        <v>1</v>
      </c>
      <c r="G60">
        <v>1</v>
      </c>
      <c r="H60">
        <v>0</v>
      </c>
      <c r="I60">
        <f t="shared" si="0"/>
        <v>1</v>
      </c>
      <c r="J60">
        <f t="shared" si="1"/>
        <v>1</v>
      </c>
      <c r="K60">
        <v>0.2</v>
      </c>
      <c r="L60">
        <v>0.2</v>
      </c>
    </row>
    <row r="61" spans="1:12">
      <c r="A61">
        <v>60</v>
      </c>
      <c r="B61" t="s">
        <v>161</v>
      </c>
      <c r="C61" s="109">
        <v>0</v>
      </c>
      <c r="D61">
        <v>1</v>
      </c>
      <c r="E61">
        <v>1</v>
      </c>
      <c r="F61">
        <v>1</v>
      </c>
      <c r="G61">
        <v>1</v>
      </c>
      <c r="H61">
        <v>0</v>
      </c>
      <c r="I61">
        <f t="shared" si="0"/>
        <v>1</v>
      </c>
      <c r="J61">
        <f t="shared" si="1"/>
        <v>1</v>
      </c>
      <c r="K61">
        <v>0.2</v>
      </c>
      <c r="L61">
        <v>0.2</v>
      </c>
    </row>
    <row r="62" spans="1:12">
      <c r="A62">
        <v>61</v>
      </c>
      <c r="B62" t="s">
        <v>46</v>
      </c>
      <c r="C62">
        <v>0.6</v>
      </c>
      <c r="D62">
        <v>0.6</v>
      </c>
      <c r="E62">
        <v>0.6</v>
      </c>
      <c r="F62" s="109">
        <v>0.6</v>
      </c>
      <c r="G62">
        <v>0.6</v>
      </c>
      <c r="H62">
        <v>0.6</v>
      </c>
      <c r="I62">
        <f t="shared" si="0"/>
        <v>0.6</v>
      </c>
      <c r="J62">
        <f t="shared" si="1"/>
        <v>0.6</v>
      </c>
      <c r="K62">
        <v>0.4</v>
      </c>
      <c r="L62">
        <v>0.4</v>
      </c>
    </row>
    <row r="63" spans="1:12">
      <c r="A63">
        <v>62</v>
      </c>
      <c r="B63" t="s">
        <v>156</v>
      </c>
      <c r="C63" s="109">
        <v>0</v>
      </c>
      <c r="D63">
        <v>1</v>
      </c>
      <c r="E63">
        <v>1</v>
      </c>
      <c r="F63">
        <v>1</v>
      </c>
      <c r="G63">
        <v>1</v>
      </c>
      <c r="H63">
        <v>0</v>
      </c>
      <c r="I63">
        <f t="shared" si="0"/>
        <v>1</v>
      </c>
      <c r="J63">
        <f t="shared" si="1"/>
        <v>1</v>
      </c>
      <c r="K63">
        <v>0.2</v>
      </c>
      <c r="L63">
        <v>0.2</v>
      </c>
    </row>
    <row r="64" spans="1:12">
      <c r="A64">
        <v>63</v>
      </c>
      <c r="B64" t="s">
        <v>74</v>
      </c>
      <c r="C64" s="109">
        <v>0</v>
      </c>
      <c r="D64">
        <v>1</v>
      </c>
      <c r="E64">
        <v>1</v>
      </c>
      <c r="F64">
        <v>1</v>
      </c>
      <c r="G64">
        <v>1</v>
      </c>
      <c r="H64">
        <v>1</v>
      </c>
      <c r="I64">
        <f t="shared" si="0"/>
        <v>1</v>
      </c>
      <c r="J64">
        <f t="shared" si="1"/>
        <v>1</v>
      </c>
      <c r="K64">
        <v>0.8</v>
      </c>
      <c r="L64">
        <v>0.8</v>
      </c>
    </row>
    <row r="65" spans="1:12">
      <c r="A65">
        <v>64</v>
      </c>
      <c r="B65" t="s">
        <v>78</v>
      </c>
      <c r="C65" s="109">
        <v>0</v>
      </c>
      <c r="D65">
        <v>0.4</v>
      </c>
      <c r="E65">
        <v>0.4</v>
      </c>
      <c r="F65">
        <v>0.4</v>
      </c>
      <c r="G65">
        <v>0.4</v>
      </c>
      <c r="H65">
        <v>0.4</v>
      </c>
      <c r="I65">
        <f t="shared" si="0"/>
        <v>0.4</v>
      </c>
      <c r="J65">
        <f t="shared" si="1"/>
        <v>0.4</v>
      </c>
      <c r="K65">
        <v>0.6</v>
      </c>
      <c r="L65">
        <v>0.6</v>
      </c>
    </row>
    <row r="66" spans="1:12">
      <c r="A66">
        <v>65</v>
      </c>
      <c r="B66" t="s">
        <v>162</v>
      </c>
      <c r="C66" s="109">
        <v>0</v>
      </c>
      <c r="D66">
        <v>1</v>
      </c>
      <c r="E66">
        <v>1</v>
      </c>
      <c r="F66">
        <v>1</v>
      </c>
      <c r="G66">
        <v>1</v>
      </c>
      <c r="H66">
        <v>0</v>
      </c>
      <c r="I66">
        <f t="shared" si="0"/>
        <v>1</v>
      </c>
      <c r="J66">
        <f t="shared" si="1"/>
        <v>1</v>
      </c>
      <c r="K66">
        <v>0.2</v>
      </c>
      <c r="L66">
        <v>0.2</v>
      </c>
    </row>
    <row r="67" spans="1:12">
      <c r="A67">
        <v>66</v>
      </c>
      <c r="B67" t="s">
        <v>47</v>
      </c>
      <c r="C67">
        <v>0.2</v>
      </c>
      <c r="D67">
        <v>0.2</v>
      </c>
      <c r="E67">
        <v>0.2</v>
      </c>
      <c r="F67">
        <v>0.2</v>
      </c>
      <c r="G67">
        <v>0.2</v>
      </c>
      <c r="H67" s="109">
        <v>0.2</v>
      </c>
      <c r="I67">
        <f t="shared" ref="I67:I130" si="5">MAX(C67:H67)</f>
        <v>0.2</v>
      </c>
      <c r="J67">
        <f t="shared" ref="J67:J130" si="6">MAX(C67:I67)</f>
        <v>0.2</v>
      </c>
      <c r="K67">
        <v>0.2</v>
      </c>
      <c r="L67">
        <v>0.2</v>
      </c>
    </row>
    <row r="68" spans="1:12">
      <c r="A68">
        <v>67</v>
      </c>
      <c r="B68" t="s">
        <v>48</v>
      </c>
      <c r="C68">
        <v>1</v>
      </c>
      <c r="D68">
        <v>1</v>
      </c>
      <c r="E68">
        <v>1</v>
      </c>
      <c r="F68">
        <v>1</v>
      </c>
      <c r="G68">
        <v>1</v>
      </c>
      <c r="H68">
        <v>1</v>
      </c>
      <c r="I68">
        <f t="shared" si="5"/>
        <v>1</v>
      </c>
      <c r="J68">
        <f t="shared" si="6"/>
        <v>1</v>
      </c>
      <c r="K68">
        <v>0.6</v>
      </c>
      <c r="L68">
        <v>0.6</v>
      </c>
    </row>
    <row r="69" spans="1:12">
      <c r="A69">
        <v>68</v>
      </c>
      <c r="B69" t="s">
        <v>133</v>
      </c>
      <c r="C69">
        <v>1</v>
      </c>
      <c r="D69">
        <v>1</v>
      </c>
      <c r="E69">
        <v>1</v>
      </c>
      <c r="F69">
        <v>1</v>
      </c>
      <c r="G69">
        <v>1</v>
      </c>
      <c r="H69">
        <v>1</v>
      </c>
      <c r="I69">
        <f t="shared" si="5"/>
        <v>1</v>
      </c>
      <c r="J69">
        <f t="shared" si="6"/>
        <v>1</v>
      </c>
      <c r="K69">
        <v>0.8</v>
      </c>
      <c r="L69">
        <v>0.8</v>
      </c>
    </row>
    <row r="70" spans="1:12">
      <c r="A70">
        <v>69</v>
      </c>
      <c r="B70" t="s">
        <v>157</v>
      </c>
      <c r="C70" s="109">
        <v>0</v>
      </c>
      <c r="D70">
        <v>1</v>
      </c>
      <c r="E70">
        <v>1</v>
      </c>
      <c r="F70">
        <v>1</v>
      </c>
      <c r="G70">
        <v>1</v>
      </c>
      <c r="H70">
        <v>0</v>
      </c>
      <c r="I70">
        <f t="shared" si="5"/>
        <v>1</v>
      </c>
      <c r="J70">
        <f t="shared" si="6"/>
        <v>1</v>
      </c>
      <c r="K70">
        <v>0.2</v>
      </c>
      <c r="L70">
        <v>0.2</v>
      </c>
    </row>
    <row r="71" spans="1:12">
      <c r="A71">
        <v>70</v>
      </c>
      <c r="B71" t="s">
        <v>96</v>
      </c>
      <c r="C71">
        <v>0.6</v>
      </c>
      <c r="D71">
        <v>0.6</v>
      </c>
      <c r="E71">
        <v>0.6</v>
      </c>
      <c r="F71" s="109">
        <v>0.6</v>
      </c>
      <c r="G71">
        <v>0.6</v>
      </c>
      <c r="H71">
        <v>0</v>
      </c>
      <c r="I71">
        <f t="shared" si="5"/>
        <v>0.6</v>
      </c>
      <c r="J71">
        <f t="shared" si="6"/>
        <v>0.6</v>
      </c>
      <c r="K71">
        <v>0.2</v>
      </c>
      <c r="L71">
        <v>0.2</v>
      </c>
    </row>
    <row r="72" spans="1:12">
      <c r="A72">
        <v>71</v>
      </c>
      <c r="B72" t="s">
        <v>123</v>
      </c>
      <c r="C72">
        <v>1</v>
      </c>
      <c r="D72">
        <v>1</v>
      </c>
      <c r="E72">
        <v>1</v>
      </c>
      <c r="F72">
        <v>1</v>
      </c>
      <c r="G72">
        <v>1</v>
      </c>
      <c r="H72">
        <v>1</v>
      </c>
      <c r="I72">
        <f t="shared" si="5"/>
        <v>1</v>
      </c>
      <c r="J72">
        <f t="shared" si="6"/>
        <v>1</v>
      </c>
      <c r="K72">
        <v>0.2</v>
      </c>
      <c r="L72">
        <v>0.2</v>
      </c>
    </row>
    <row r="73" spans="1:12">
      <c r="A73">
        <v>72</v>
      </c>
      <c r="B73" t="s">
        <v>49</v>
      </c>
      <c r="C73" s="109">
        <v>0</v>
      </c>
      <c r="D73">
        <v>0</v>
      </c>
      <c r="E73">
        <v>0</v>
      </c>
      <c r="F73">
        <v>0</v>
      </c>
      <c r="G73">
        <v>0</v>
      </c>
      <c r="H73">
        <v>0</v>
      </c>
      <c r="I73">
        <f t="shared" si="5"/>
        <v>0</v>
      </c>
      <c r="J73">
        <f t="shared" si="6"/>
        <v>0</v>
      </c>
      <c r="K73">
        <v>0</v>
      </c>
      <c r="L73">
        <v>0</v>
      </c>
    </row>
    <row r="74" spans="1:12">
      <c r="A74">
        <v>73</v>
      </c>
      <c r="B74" t="s">
        <v>163</v>
      </c>
      <c r="C74" s="109">
        <v>0</v>
      </c>
      <c r="D74">
        <v>1</v>
      </c>
      <c r="E74">
        <v>1</v>
      </c>
      <c r="F74">
        <v>1</v>
      </c>
      <c r="G74">
        <v>1</v>
      </c>
      <c r="H74">
        <v>0</v>
      </c>
      <c r="I74">
        <f t="shared" si="5"/>
        <v>1</v>
      </c>
      <c r="J74">
        <f t="shared" si="6"/>
        <v>1</v>
      </c>
      <c r="K74">
        <v>0.2</v>
      </c>
      <c r="L74">
        <v>0.2</v>
      </c>
    </row>
    <row r="75" spans="1:12">
      <c r="A75">
        <v>74</v>
      </c>
      <c r="B75" t="s">
        <v>50</v>
      </c>
      <c r="C75" s="109">
        <v>0</v>
      </c>
      <c r="D75">
        <v>1</v>
      </c>
      <c r="E75">
        <v>1</v>
      </c>
      <c r="F75">
        <v>1</v>
      </c>
      <c r="G75">
        <v>1</v>
      </c>
      <c r="H75">
        <v>1</v>
      </c>
      <c r="I75">
        <f t="shared" si="5"/>
        <v>1</v>
      </c>
      <c r="J75">
        <f t="shared" si="6"/>
        <v>1</v>
      </c>
      <c r="K75">
        <v>0.2</v>
      </c>
      <c r="L75">
        <v>0.2</v>
      </c>
    </row>
    <row r="76" spans="1:12">
      <c r="A76">
        <v>75</v>
      </c>
      <c r="B76" t="s">
        <v>97</v>
      </c>
      <c r="C76">
        <v>1</v>
      </c>
      <c r="D76">
        <v>0.8</v>
      </c>
      <c r="E76">
        <v>0.8</v>
      </c>
      <c r="F76">
        <v>0.8</v>
      </c>
      <c r="G76">
        <v>0.8</v>
      </c>
      <c r="H76">
        <v>0.8</v>
      </c>
      <c r="I76">
        <f t="shared" si="5"/>
        <v>1</v>
      </c>
      <c r="J76">
        <f t="shared" si="6"/>
        <v>1</v>
      </c>
      <c r="K76">
        <v>0.2</v>
      </c>
      <c r="L76">
        <v>0.2</v>
      </c>
    </row>
    <row r="77" spans="1:12">
      <c r="A77">
        <v>76</v>
      </c>
      <c r="B77" t="s">
        <v>134</v>
      </c>
      <c r="C77">
        <v>1</v>
      </c>
      <c r="D77">
        <v>1</v>
      </c>
      <c r="E77">
        <v>1</v>
      </c>
      <c r="F77">
        <v>1</v>
      </c>
      <c r="G77">
        <v>1</v>
      </c>
      <c r="H77">
        <v>1</v>
      </c>
      <c r="I77">
        <f t="shared" si="5"/>
        <v>1</v>
      </c>
      <c r="J77">
        <f t="shared" si="6"/>
        <v>1</v>
      </c>
      <c r="K77">
        <v>0.2</v>
      </c>
      <c r="L77">
        <v>0.2</v>
      </c>
    </row>
    <row r="78" spans="1:12">
      <c r="A78">
        <v>77</v>
      </c>
      <c r="B78" t="s">
        <v>51</v>
      </c>
      <c r="C78" s="109">
        <v>0</v>
      </c>
      <c r="D78">
        <v>1</v>
      </c>
      <c r="E78">
        <v>0</v>
      </c>
      <c r="F78">
        <v>1</v>
      </c>
      <c r="G78">
        <v>1</v>
      </c>
      <c r="H78">
        <v>0</v>
      </c>
      <c r="I78">
        <f t="shared" si="5"/>
        <v>1</v>
      </c>
      <c r="J78">
        <f t="shared" si="6"/>
        <v>1</v>
      </c>
      <c r="K78">
        <v>0.4</v>
      </c>
      <c r="L78">
        <v>0.4</v>
      </c>
    </row>
    <row r="79" spans="1:12">
      <c r="A79">
        <v>78</v>
      </c>
      <c r="B79" t="s">
        <v>52</v>
      </c>
      <c r="C79">
        <v>1</v>
      </c>
      <c r="D79">
        <v>1</v>
      </c>
      <c r="E79">
        <v>1</v>
      </c>
      <c r="F79">
        <v>1</v>
      </c>
      <c r="G79">
        <v>1</v>
      </c>
      <c r="H79">
        <v>1</v>
      </c>
      <c r="I79">
        <f t="shared" si="5"/>
        <v>1</v>
      </c>
      <c r="J79">
        <f t="shared" si="6"/>
        <v>1</v>
      </c>
      <c r="K79">
        <v>0.6</v>
      </c>
      <c r="L79">
        <v>0.6</v>
      </c>
    </row>
    <row r="80" spans="1:12">
      <c r="A80">
        <v>79</v>
      </c>
      <c r="B80" t="s">
        <v>158</v>
      </c>
      <c r="C80" s="109">
        <v>0</v>
      </c>
      <c r="D80">
        <v>1</v>
      </c>
      <c r="E80">
        <v>1</v>
      </c>
      <c r="F80">
        <v>1</v>
      </c>
      <c r="G80">
        <v>1</v>
      </c>
      <c r="H80">
        <v>0</v>
      </c>
      <c r="I80">
        <f t="shared" si="5"/>
        <v>1</v>
      </c>
      <c r="J80">
        <f t="shared" si="6"/>
        <v>1</v>
      </c>
      <c r="K80">
        <v>0.2</v>
      </c>
      <c r="L80">
        <v>0.2</v>
      </c>
    </row>
    <row r="81" spans="1:12">
      <c r="A81">
        <v>80</v>
      </c>
      <c r="B81" t="s">
        <v>135</v>
      </c>
      <c r="C81">
        <v>1</v>
      </c>
      <c r="D81">
        <v>0.8</v>
      </c>
      <c r="E81">
        <v>0.8</v>
      </c>
      <c r="F81" s="109">
        <v>0.8</v>
      </c>
      <c r="G81">
        <v>0.8</v>
      </c>
      <c r="H81">
        <v>0</v>
      </c>
      <c r="I81">
        <f t="shared" si="5"/>
        <v>1</v>
      </c>
      <c r="J81">
        <f t="shared" si="6"/>
        <v>1</v>
      </c>
      <c r="K81">
        <v>0.6</v>
      </c>
      <c r="L81">
        <v>0.6</v>
      </c>
    </row>
    <row r="82" spans="1:12">
      <c r="A82">
        <v>81</v>
      </c>
      <c r="B82" t="s">
        <v>124</v>
      </c>
      <c r="C82" s="109">
        <v>0</v>
      </c>
      <c r="D82">
        <v>1</v>
      </c>
      <c r="E82">
        <v>1</v>
      </c>
      <c r="F82">
        <v>1</v>
      </c>
      <c r="G82">
        <v>1</v>
      </c>
      <c r="H82">
        <v>1</v>
      </c>
      <c r="I82">
        <f t="shared" si="5"/>
        <v>1</v>
      </c>
      <c r="J82">
        <f t="shared" si="6"/>
        <v>1</v>
      </c>
      <c r="K82">
        <v>0.4</v>
      </c>
      <c r="L82">
        <v>0.4</v>
      </c>
    </row>
    <row r="83" spans="1:12">
      <c r="A83">
        <v>82</v>
      </c>
      <c r="B83" t="s">
        <v>115</v>
      </c>
      <c r="C83">
        <v>0.2</v>
      </c>
      <c r="D83">
        <v>0.2</v>
      </c>
      <c r="E83">
        <v>0.2</v>
      </c>
      <c r="F83">
        <v>0.2</v>
      </c>
      <c r="G83">
        <v>0.2</v>
      </c>
      <c r="H83">
        <v>0</v>
      </c>
      <c r="I83">
        <f t="shared" si="5"/>
        <v>0.2</v>
      </c>
      <c r="J83">
        <f t="shared" si="6"/>
        <v>0.2</v>
      </c>
      <c r="K83">
        <v>0.2</v>
      </c>
      <c r="L83">
        <v>0.2</v>
      </c>
    </row>
    <row r="84" spans="1:12">
      <c r="A84">
        <v>83</v>
      </c>
      <c r="B84" t="s">
        <v>79</v>
      </c>
      <c r="C84" s="109">
        <v>0</v>
      </c>
      <c r="D84">
        <v>0</v>
      </c>
      <c r="E84">
        <v>0</v>
      </c>
      <c r="F84">
        <v>0</v>
      </c>
      <c r="G84" s="109">
        <v>0</v>
      </c>
      <c r="H84">
        <v>0</v>
      </c>
      <c r="I84">
        <f t="shared" si="5"/>
        <v>0</v>
      </c>
      <c r="J84">
        <f t="shared" si="6"/>
        <v>0</v>
      </c>
      <c r="K84">
        <v>0.2</v>
      </c>
      <c r="L84">
        <v>0.2</v>
      </c>
    </row>
    <row r="85" spans="1:12">
      <c r="A85">
        <v>84</v>
      </c>
      <c r="B85" t="s">
        <v>150</v>
      </c>
      <c r="C85" s="109">
        <v>0</v>
      </c>
      <c r="D85">
        <v>0</v>
      </c>
      <c r="E85">
        <v>0</v>
      </c>
      <c r="F85">
        <v>0</v>
      </c>
      <c r="G85">
        <v>0</v>
      </c>
      <c r="H85">
        <v>0</v>
      </c>
      <c r="I85">
        <f t="shared" si="5"/>
        <v>0</v>
      </c>
      <c r="J85">
        <f t="shared" si="6"/>
        <v>0</v>
      </c>
      <c r="K85">
        <v>0.2</v>
      </c>
      <c r="L85">
        <v>0.2</v>
      </c>
    </row>
    <row r="86" spans="1:12">
      <c r="A86">
        <v>85</v>
      </c>
      <c r="B86" t="s">
        <v>116</v>
      </c>
      <c r="C86" s="109">
        <v>0</v>
      </c>
      <c r="D86">
        <v>1</v>
      </c>
      <c r="E86">
        <v>1</v>
      </c>
      <c r="F86">
        <v>1</v>
      </c>
      <c r="G86">
        <v>1</v>
      </c>
      <c r="H86">
        <v>1</v>
      </c>
      <c r="I86">
        <f t="shared" si="5"/>
        <v>1</v>
      </c>
      <c r="J86">
        <f t="shared" si="6"/>
        <v>1</v>
      </c>
      <c r="K86">
        <v>0.2</v>
      </c>
      <c r="L86">
        <v>0.2</v>
      </c>
    </row>
    <row r="87" spans="1:12">
      <c r="A87">
        <v>86</v>
      </c>
      <c r="B87" t="s">
        <v>53</v>
      </c>
      <c r="C87">
        <v>1</v>
      </c>
      <c r="D87">
        <v>1</v>
      </c>
      <c r="E87">
        <v>1</v>
      </c>
      <c r="F87">
        <v>1</v>
      </c>
      <c r="G87">
        <v>1</v>
      </c>
      <c r="H87">
        <v>1</v>
      </c>
      <c r="I87">
        <f t="shared" si="5"/>
        <v>1</v>
      </c>
      <c r="J87">
        <f t="shared" si="6"/>
        <v>1</v>
      </c>
      <c r="K87">
        <v>0.2</v>
      </c>
      <c r="L87">
        <v>0.2</v>
      </c>
    </row>
    <row r="88" spans="1:12">
      <c r="A88">
        <v>87</v>
      </c>
      <c r="B88" t="s">
        <v>175</v>
      </c>
      <c r="C88">
        <f t="shared" ref="C88:H88" si="7">C87</f>
        <v>1</v>
      </c>
      <c r="D88">
        <f t="shared" si="7"/>
        <v>1</v>
      </c>
      <c r="E88">
        <f t="shared" si="7"/>
        <v>1</v>
      </c>
      <c r="F88">
        <f t="shared" si="7"/>
        <v>1</v>
      </c>
      <c r="G88">
        <f t="shared" si="7"/>
        <v>1</v>
      </c>
      <c r="H88">
        <f t="shared" si="7"/>
        <v>1</v>
      </c>
      <c r="I88">
        <f t="shared" si="5"/>
        <v>1</v>
      </c>
      <c r="J88">
        <f t="shared" si="6"/>
        <v>1</v>
      </c>
      <c r="K88">
        <f>K87</f>
        <v>0.2</v>
      </c>
      <c r="L88">
        <f>L87</f>
        <v>0.2</v>
      </c>
    </row>
    <row r="89" spans="1:12">
      <c r="A89">
        <v>88</v>
      </c>
      <c r="B89" t="s">
        <v>125</v>
      </c>
      <c r="C89">
        <v>0.8</v>
      </c>
      <c r="D89">
        <v>0.6</v>
      </c>
      <c r="E89">
        <v>0.6</v>
      </c>
      <c r="F89" s="109">
        <v>0.6</v>
      </c>
      <c r="G89">
        <v>0.6</v>
      </c>
      <c r="H89">
        <v>0.8</v>
      </c>
      <c r="I89">
        <f t="shared" si="5"/>
        <v>0.8</v>
      </c>
      <c r="J89">
        <f t="shared" si="6"/>
        <v>0.8</v>
      </c>
      <c r="K89">
        <v>0</v>
      </c>
      <c r="L89">
        <v>0</v>
      </c>
    </row>
    <row r="90" spans="1:12">
      <c r="A90">
        <v>89</v>
      </c>
      <c r="B90" t="s">
        <v>54</v>
      </c>
      <c r="C90">
        <v>0.8</v>
      </c>
      <c r="D90">
        <v>0.4</v>
      </c>
      <c r="E90">
        <v>0.6</v>
      </c>
      <c r="F90">
        <v>0.4</v>
      </c>
      <c r="G90">
        <v>0.4</v>
      </c>
      <c r="H90">
        <v>0.6</v>
      </c>
      <c r="I90">
        <f t="shared" si="5"/>
        <v>0.8</v>
      </c>
      <c r="J90">
        <f t="shared" si="6"/>
        <v>0.8</v>
      </c>
      <c r="K90">
        <v>0.2</v>
      </c>
      <c r="L90">
        <v>0.2</v>
      </c>
    </row>
    <row r="91" spans="1:12">
      <c r="A91">
        <v>90</v>
      </c>
      <c r="B91" t="s">
        <v>136</v>
      </c>
      <c r="C91">
        <v>0.6</v>
      </c>
      <c r="D91">
        <v>0.4</v>
      </c>
      <c r="E91">
        <v>0.6</v>
      </c>
      <c r="F91">
        <v>1</v>
      </c>
      <c r="G91">
        <v>0.4</v>
      </c>
      <c r="H91">
        <v>0</v>
      </c>
      <c r="I91">
        <f t="shared" si="5"/>
        <v>1</v>
      </c>
      <c r="J91">
        <f t="shared" si="6"/>
        <v>1</v>
      </c>
      <c r="K91">
        <v>0.4</v>
      </c>
      <c r="L91">
        <v>0.4</v>
      </c>
    </row>
    <row r="92" spans="1:12">
      <c r="A92">
        <v>91</v>
      </c>
      <c r="B92" t="s">
        <v>111</v>
      </c>
      <c r="C92">
        <v>1</v>
      </c>
      <c r="D92">
        <v>1</v>
      </c>
      <c r="E92">
        <v>1</v>
      </c>
      <c r="F92">
        <v>1</v>
      </c>
      <c r="G92">
        <v>1</v>
      </c>
      <c r="H92">
        <v>0</v>
      </c>
      <c r="I92">
        <f t="shared" si="5"/>
        <v>1</v>
      </c>
      <c r="J92">
        <f t="shared" si="6"/>
        <v>1</v>
      </c>
      <c r="K92">
        <v>0.2</v>
      </c>
      <c r="L92">
        <v>0.2</v>
      </c>
    </row>
    <row r="93" spans="1:12">
      <c r="A93">
        <v>92</v>
      </c>
      <c r="B93" t="s">
        <v>164</v>
      </c>
      <c r="C93" s="109">
        <v>0</v>
      </c>
      <c r="D93">
        <v>1</v>
      </c>
      <c r="E93">
        <v>1</v>
      </c>
      <c r="F93">
        <v>1</v>
      </c>
      <c r="G93">
        <v>1</v>
      </c>
      <c r="H93">
        <v>0</v>
      </c>
      <c r="I93">
        <f t="shared" si="5"/>
        <v>1</v>
      </c>
      <c r="J93">
        <f t="shared" si="6"/>
        <v>1</v>
      </c>
      <c r="K93">
        <v>0.2</v>
      </c>
      <c r="L93">
        <v>0.2</v>
      </c>
    </row>
    <row r="94" spans="1:12">
      <c r="A94">
        <v>93</v>
      </c>
      <c r="B94" t="s">
        <v>98</v>
      </c>
      <c r="C94">
        <v>1</v>
      </c>
      <c r="D94">
        <v>1</v>
      </c>
      <c r="E94">
        <v>1</v>
      </c>
      <c r="F94">
        <v>1</v>
      </c>
      <c r="G94">
        <v>1</v>
      </c>
      <c r="H94">
        <v>1</v>
      </c>
      <c r="I94">
        <f t="shared" si="5"/>
        <v>1</v>
      </c>
      <c r="J94">
        <f t="shared" si="6"/>
        <v>1</v>
      </c>
      <c r="K94">
        <v>0</v>
      </c>
      <c r="L94">
        <v>0</v>
      </c>
    </row>
    <row r="95" spans="1:12">
      <c r="A95">
        <v>94</v>
      </c>
      <c r="B95" t="s">
        <v>108</v>
      </c>
      <c r="C95" s="109">
        <v>0</v>
      </c>
      <c r="D95">
        <v>1</v>
      </c>
      <c r="E95">
        <v>0.2</v>
      </c>
      <c r="F95">
        <v>0.2</v>
      </c>
      <c r="G95">
        <v>0.2</v>
      </c>
      <c r="H95">
        <v>0</v>
      </c>
      <c r="I95">
        <f t="shared" si="5"/>
        <v>1</v>
      </c>
      <c r="J95">
        <f t="shared" si="6"/>
        <v>1</v>
      </c>
      <c r="K95">
        <v>0.2</v>
      </c>
      <c r="L95">
        <v>0.2</v>
      </c>
    </row>
    <row r="96" spans="1:12">
      <c r="A96">
        <v>95</v>
      </c>
      <c r="B96" t="s">
        <v>55</v>
      </c>
      <c r="C96" s="109">
        <v>0</v>
      </c>
      <c r="D96">
        <v>0</v>
      </c>
      <c r="E96">
        <v>0</v>
      </c>
      <c r="F96">
        <v>0</v>
      </c>
      <c r="G96">
        <v>0</v>
      </c>
      <c r="H96">
        <v>0</v>
      </c>
      <c r="I96">
        <f t="shared" si="5"/>
        <v>0</v>
      </c>
      <c r="J96">
        <f t="shared" si="6"/>
        <v>0</v>
      </c>
      <c r="K96">
        <v>0.2</v>
      </c>
      <c r="L96">
        <v>0.2</v>
      </c>
    </row>
    <row r="97" spans="1:12">
      <c r="A97">
        <v>96</v>
      </c>
      <c r="B97" t="s">
        <v>172</v>
      </c>
      <c r="C97" s="109">
        <v>0</v>
      </c>
      <c r="D97">
        <f>D96</f>
        <v>0</v>
      </c>
      <c r="E97">
        <f>E96</f>
        <v>0</v>
      </c>
      <c r="F97">
        <f>F96</f>
        <v>0</v>
      </c>
      <c r="G97">
        <f>G96</f>
        <v>0</v>
      </c>
      <c r="H97">
        <f>H96</f>
        <v>0</v>
      </c>
      <c r="I97">
        <f t="shared" si="5"/>
        <v>0</v>
      </c>
      <c r="J97">
        <f t="shared" si="6"/>
        <v>0</v>
      </c>
      <c r="K97">
        <f>K96</f>
        <v>0.2</v>
      </c>
      <c r="L97">
        <f>L96</f>
        <v>0.2</v>
      </c>
    </row>
    <row r="98" spans="1:12">
      <c r="A98">
        <v>97</v>
      </c>
      <c r="B98" t="s">
        <v>56</v>
      </c>
      <c r="C98">
        <v>0.8</v>
      </c>
      <c r="D98">
        <v>0.6</v>
      </c>
      <c r="E98">
        <v>0.6</v>
      </c>
      <c r="F98">
        <v>0.6</v>
      </c>
      <c r="G98">
        <v>0.6</v>
      </c>
      <c r="H98">
        <v>0.8</v>
      </c>
      <c r="I98">
        <f t="shared" si="5"/>
        <v>0.8</v>
      </c>
      <c r="J98">
        <f t="shared" si="6"/>
        <v>0.8</v>
      </c>
      <c r="K98">
        <v>0.2</v>
      </c>
      <c r="L98">
        <v>0.2</v>
      </c>
    </row>
    <row r="99" spans="1:12">
      <c r="A99">
        <v>98</v>
      </c>
      <c r="B99" t="s">
        <v>80</v>
      </c>
      <c r="C99">
        <v>0.4</v>
      </c>
      <c r="D99">
        <v>0.4</v>
      </c>
      <c r="E99">
        <v>0.4</v>
      </c>
      <c r="F99">
        <v>0.4</v>
      </c>
      <c r="G99">
        <v>0.4</v>
      </c>
      <c r="H99">
        <v>0.4</v>
      </c>
      <c r="I99">
        <f t="shared" si="5"/>
        <v>0.4</v>
      </c>
      <c r="J99">
        <f t="shared" si="6"/>
        <v>0.4</v>
      </c>
      <c r="K99">
        <v>0</v>
      </c>
      <c r="L99">
        <v>0</v>
      </c>
    </row>
    <row r="100" spans="1:12">
      <c r="A100">
        <v>99</v>
      </c>
      <c r="B100" t="s">
        <v>57</v>
      </c>
      <c r="C100">
        <v>1</v>
      </c>
      <c r="D100">
        <v>1</v>
      </c>
      <c r="E100">
        <v>1</v>
      </c>
      <c r="F100">
        <v>1</v>
      </c>
      <c r="G100">
        <v>1</v>
      </c>
      <c r="H100">
        <v>1</v>
      </c>
      <c r="I100">
        <f t="shared" si="5"/>
        <v>1</v>
      </c>
      <c r="J100">
        <f t="shared" si="6"/>
        <v>1</v>
      </c>
      <c r="K100">
        <v>0.2</v>
      </c>
      <c r="L100">
        <v>0.2</v>
      </c>
    </row>
    <row r="101" spans="1:12">
      <c r="A101">
        <v>100</v>
      </c>
      <c r="B101" t="s">
        <v>173</v>
      </c>
      <c r="C101">
        <f t="shared" ref="C101:H101" si="8">C100</f>
        <v>1</v>
      </c>
      <c r="D101">
        <f t="shared" si="8"/>
        <v>1</v>
      </c>
      <c r="E101">
        <f t="shared" si="8"/>
        <v>1</v>
      </c>
      <c r="F101">
        <f t="shared" si="8"/>
        <v>1</v>
      </c>
      <c r="G101">
        <f t="shared" si="8"/>
        <v>1</v>
      </c>
      <c r="H101">
        <f t="shared" si="8"/>
        <v>1</v>
      </c>
      <c r="I101">
        <f t="shared" si="5"/>
        <v>1</v>
      </c>
      <c r="J101">
        <f t="shared" si="6"/>
        <v>1</v>
      </c>
      <c r="K101">
        <f>K100</f>
        <v>0.2</v>
      </c>
      <c r="L101">
        <f>L100</f>
        <v>0.2</v>
      </c>
    </row>
    <row r="102" spans="1:12">
      <c r="A102">
        <v>101</v>
      </c>
      <c r="B102" t="s">
        <v>58</v>
      </c>
      <c r="C102">
        <v>0.8</v>
      </c>
      <c r="D102">
        <v>0.8</v>
      </c>
      <c r="E102">
        <v>0.8</v>
      </c>
      <c r="F102" s="109">
        <v>0.8</v>
      </c>
      <c r="G102">
        <v>0.8</v>
      </c>
      <c r="H102">
        <v>0</v>
      </c>
      <c r="I102">
        <f t="shared" si="5"/>
        <v>0.8</v>
      </c>
      <c r="J102">
        <f t="shared" si="6"/>
        <v>0.8</v>
      </c>
      <c r="K102">
        <v>0.2</v>
      </c>
      <c r="L102">
        <v>0.2</v>
      </c>
    </row>
    <row r="103" spans="1:12">
      <c r="A103">
        <v>102</v>
      </c>
      <c r="B103" t="s">
        <v>171</v>
      </c>
      <c r="C103">
        <f t="shared" ref="C103:H103" si="9">C102</f>
        <v>0.8</v>
      </c>
      <c r="D103">
        <f t="shared" si="9"/>
        <v>0.8</v>
      </c>
      <c r="E103">
        <f t="shared" si="9"/>
        <v>0.8</v>
      </c>
      <c r="F103">
        <f t="shared" si="9"/>
        <v>0.8</v>
      </c>
      <c r="G103">
        <f t="shared" si="9"/>
        <v>0.8</v>
      </c>
      <c r="H103">
        <f t="shared" si="9"/>
        <v>0</v>
      </c>
      <c r="I103">
        <f t="shared" si="5"/>
        <v>0.8</v>
      </c>
      <c r="J103">
        <f t="shared" si="6"/>
        <v>0.8</v>
      </c>
      <c r="K103">
        <f>K102</f>
        <v>0.2</v>
      </c>
      <c r="L103">
        <f>L102</f>
        <v>0.2</v>
      </c>
    </row>
    <row r="104" spans="1:12">
      <c r="A104">
        <v>103</v>
      </c>
      <c r="B104" t="s">
        <v>137</v>
      </c>
      <c r="C104">
        <v>0.8</v>
      </c>
      <c r="D104">
        <v>0.8</v>
      </c>
      <c r="E104">
        <v>0.8</v>
      </c>
      <c r="F104" s="109">
        <v>0.8</v>
      </c>
      <c r="G104">
        <v>0.8</v>
      </c>
      <c r="H104">
        <v>0.8</v>
      </c>
      <c r="I104">
        <f t="shared" si="5"/>
        <v>0.8</v>
      </c>
      <c r="J104">
        <f t="shared" si="6"/>
        <v>0.8</v>
      </c>
      <c r="K104">
        <v>0.2</v>
      </c>
      <c r="L104">
        <v>0.2</v>
      </c>
    </row>
    <row r="105" spans="1:12">
      <c r="A105">
        <v>104</v>
      </c>
      <c r="B105" t="s">
        <v>99</v>
      </c>
      <c r="C105">
        <v>0.8</v>
      </c>
      <c r="D105">
        <v>0.6</v>
      </c>
      <c r="E105">
        <v>0.6</v>
      </c>
      <c r="F105" s="109">
        <v>0.6</v>
      </c>
      <c r="G105" s="109">
        <v>0</v>
      </c>
      <c r="H105">
        <v>0</v>
      </c>
      <c r="I105">
        <f t="shared" si="5"/>
        <v>0.8</v>
      </c>
      <c r="J105">
        <f t="shared" si="6"/>
        <v>0.8</v>
      </c>
      <c r="K105">
        <v>0.2</v>
      </c>
      <c r="L105">
        <v>0.2</v>
      </c>
    </row>
    <row r="106" spans="1:12">
      <c r="A106">
        <v>105</v>
      </c>
      <c r="B106" t="s">
        <v>59</v>
      </c>
      <c r="C106">
        <v>0</v>
      </c>
      <c r="D106">
        <v>1</v>
      </c>
      <c r="E106">
        <v>0</v>
      </c>
      <c r="F106" s="109">
        <v>1</v>
      </c>
      <c r="G106">
        <v>1</v>
      </c>
      <c r="H106">
        <v>0</v>
      </c>
      <c r="I106">
        <f t="shared" si="5"/>
        <v>1</v>
      </c>
      <c r="J106">
        <f t="shared" si="6"/>
        <v>1</v>
      </c>
      <c r="K106">
        <v>0.2</v>
      </c>
      <c r="L106">
        <v>0.2</v>
      </c>
    </row>
    <row r="107" spans="1:12">
      <c r="A107">
        <v>106</v>
      </c>
      <c r="B107" t="s">
        <v>60</v>
      </c>
      <c r="C107">
        <v>0</v>
      </c>
      <c r="D107">
        <v>1</v>
      </c>
      <c r="E107">
        <v>1</v>
      </c>
      <c r="F107" s="109">
        <v>1</v>
      </c>
      <c r="G107">
        <v>1</v>
      </c>
      <c r="H107">
        <v>1</v>
      </c>
      <c r="I107">
        <f t="shared" si="5"/>
        <v>1</v>
      </c>
      <c r="J107">
        <f t="shared" si="6"/>
        <v>1</v>
      </c>
      <c r="K107">
        <v>0.6</v>
      </c>
      <c r="L107">
        <v>0.6</v>
      </c>
    </row>
    <row r="108" spans="1:12">
      <c r="A108">
        <v>107</v>
      </c>
      <c r="B108" t="s">
        <v>61</v>
      </c>
      <c r="C108">
        <v>0</v>
      </c>
      <c r="D108">
        <v>0</v>
      </c>
      <c r="E108">
        <v>0</v>
      </c>
      <c r="F108">
        <v>0</v>
      </c>
      <c r="G108">
        <v>0</v>
      </c>
      <c r="H108">
        <v>0</v>
      </c>
      <c r="I108">
        <f t="shared" si="5"/>
        <v>0</v>
      </c>
      <c r="J108">
        <f t="shared" si="6"/>
        <v>0</v>
      </c>
      <c r="K108">
        <v>0.4</v>
      </c>
      <c r="L108">
        <v>0.4</v>
      </c>
    </row>
    <row r="109" spans="1:12">
      <c r="A109">
        <v>108</v>
      </c>
      <c r="B109" t="s">
        <v>62</v>
      </c>
      <c r="C109">
        <v>1</v>
      </c>
      <c r="D109">
        <v>0.8</v>
      </c>
      <c r="E109">
        <v>0.8</v>
      </c>
      <c r="F109" s="109">
        <v>0.8</v>
      </c>
      <c r="G109">
        <v>0.8</v>
      </c>
      <c r="H109">
        <v>0</v>
      </c>
      <c r="I109">
        <f t="shared" si="5"/>
        <v>1</v>
      </c>
      <c r="J109">
        <f t="shared" si="6"/>
        <v>1</v>
      </c>
      <c r="K109">
        <v>0.2</v>
      </c>
      <c r="L109">
        <v>0.2</v>
      </c>
    </row>
    <row r="110" spans="1:12">
      <c r="A110">
        <v>109</v>
      </c>
      <c r="B110" t="s">
        <v>63</v>
      </c>
      <c r="C110">
        <v>0.2</v>
      </c>
      <c r="D110">
        <v>0.2</v>
      </c>
      <c r="E110">
        <v>0.2</v>
      </c>
      <c r="F110">
        <v>0.2</v>
      </c>
      <c r="G110">
        <v>0.2</v>
      </c>
      <c r="H110">
        <v>0.2</v>
      </c>
      <c r="I110">
        <f t="shared" si="5"/>
        <v>0.2</v>
      </c>
      <c r="J110">
        <f t="shared" si="6"/>
        <v>0.2</v>
      </c>
      <c r="K110">
        <v>0.2</v>
      </c>
      <c r="L110">
        <v>0.2</v>
      </c>
    </row>
    <row r="111" spans="1:12">
      <c r="A111">
        <v>110</v>
      </c>
      <c r="B111" t="s">
        <v>159</v>
      </c>
      <c r="C111">
        <v>0</v>
      </c>
      <c r="D111">
        <v>1</v>
      </c>
      <c r="E111">
        <v>1</v>
      </c>
      <c r="F111" s="109">
        <v>1</v>
      </c>
      <c r="G111">
        <v>1</v>
      </c>
      <c r="H111">
        <v>0</v>
      </c>
      <c r="I111">
        <f t="shared" si="5"/>
        <v>1</v>
      </c>
      <c r="J111">
        <f t="shared" si="6"/>
        <v>1</v>
      </c>
      <c r="K111">
        <v>0.2</v>
      </c>
      <c r="L111">
        <v>0.2</v>
      </c>
    </row>
    <row r="112" spans="1:12">
      <c r="A112">
        <v>11</v>
      </c>
      <c r="B112" t="s">
        <v>87</v>
      </c>
      <c r="C112">
        <v>1</v>
      </c>
      <c r="D112">
        <v>1</v>
      </c>
      <c r="E112">
        <v>1</v>
      </c>
      <c r="F112">
        <v>1</v>
      </c>
      <c r="G112" s="109">
        <v>0</v>
      </c>
      <c r="H112">
        <v>0</v>
      </c>
      <c r="I112">
        <f t="shared" si="5"/>
        <v>1</v>
      </c>
      <c r="J112">
        <f t="shared" si="6"/>
        <v>1</v>
      </c>
      <c r="K112">
        <v>0.8</v>
      </c>
      <c r="L112">
        <v>0.8</v>
      </c>
    </row>
    <row r="113" spans="1:12">
      <c r="A113">
        <v>112</v>
      </c>
      <c r="B113" t="s">
        <v>100</v>
      </c>
      <c r="C113">
        <v>1</v>
      </c>
      <c r="D113">
        <v>0.8</v>
      </c>
      <c r="E113">
        <v>0.8</v>
      </c>
      <c r="F113" s="109">
        <v>0.8</v>
      </c>
      <c r="G113">
        <v>0.8</v>
      </c>
      <c r="H113">
        <v>0.8</v>
      </c>
      <c r="I113">
        <f t="shared" si="5"/>
        <v>1</v>
      </c>
      <c r="J113">
        <f t="shared" si="6"/>
        <v>1</v>
      </c>
      <c r="K113">
        <v>0.2</v>
      </c>
      <c r="L113">
        <v>0.2</v>
      </c>
    </row>
    <row r="114" spans="1:12">
      <c r="A114">
        <v>113</v>
      </c>
      <c r="B114" t="s">
        <v>75</v>
      </c>
      <c r="C114">
        <v>1</v>
      </c>
      <c r="D114">
        <v>1</v>
      </c>
      <c r="E114">
        <v>1</v>
      </c>
      <c r="F114">
        <v>1</v>
      </c>
      <c r="G114">
        <v>1</v>
      </c>
      <c r="H114">
        <v>0</v>
      </c>
      <c r="I114">
        <f t="shared" si="5"/>
        <v>1</v>
      </c>
      <c r="J114">
        <f t="shared" si="6"/>
        <v>1</v>
      </c>
      <c r="K114">
        <v>0.4</v>
      </c>
      <c r="L114">
        <v>0.4</v>
      </c>
    </row>
    <row r="115" spans="1:12">
      <c r="A115">
        <v>114</v>
      </c>
      <c r="B115" t="s">
        <v>126</v>
      </c>
      <c r="C115">
        <v>0.6</v>
      </c>
      <c r="D115">
        <v>0.4</v>
      </c>
      <c r="E115">
        <v>0.6</v>
      </c>
      <c r="F115">
        <v>0.4</v>
      </c>
      <c r="G115">
        <v>0.4</v>
      </c>
      <c r="H115">
        <v>0.6</v>
      </c>
      <c r="I115">
        <f t="shared" si="5"/>
        <v>0.6</v>
      </c>
      <c r="J115">
        <f t="shared" si="6"/>
        <v>0.6</v>
      </c>
      <c r="K115">
        <v>0</v>
      </c>
      <c r="L115">
        <v>0</v>
      </c>
    </row>
    <row r="116" spans="1:12">
      <c r="A116">
        <v>115</v>
      </c>
      <c r="B116" t="s">
        <v>151</v>
      </c>
      <c r="C116">
        <v>0.8</v>
      </c>
      <c r="D116">
        <v>0.8</v>
      </c>
      <c r="E116">
        <v>0.8</v>
      </c>
      <c r="F116" s="109">
        <v>0.8</v>
      </c>
      <c r="G116">
        <v>0.8</v>
      </c>
      <c r="H116">
        <v>0</v>
      </c>
      <c r="I116">
        <f t="shared" si="5"/>
        <v>0.8</v>
      </c>
      <c r="J116">
        <f t="shared" si="6"/>
        <v>0.8</v>
      </c>
      <c r="K116">
        <v>0</v>
      </c>
      <c r="L116">
        <v>0</v>
      </c>
    </row>
    <row r="117" spans="1:12">
      <c r="A117">
        <v>116</v>
      </c>
      <c r="B117" t="s">
        <v>106</v>
      </c>
      <c r="C117">
        <v>1</v>
      </c>
      <c r="D117">
        <v>1</v>
      </c>
      <c r="E117">
        <v>1</v>
      </c>
      <c r="F117">
        <v>1</v>
      </c>
      <c r="G117">
        <v>1</v>
      </c>
      <c r="H117">
        <v>1</v>
      </c>
      <c r="I117">
        <f t="shared" si="5"/>
        <v>1</v>
      </c>
      <c r="J117">
        <f t="shared" si="6"/>
        <v>1</v>
      </c>
      <c r="K117">
        <v>0.8</v>
      </c>
      <c r="L117">
        <v>0.8</v>
      </c>
    </row>
    <row r="118" spans="1:12">
      <c r="A118">
        <v>117</v>
      </c>
      <c r="B118" t="s">
        <v>138</v>
      </c>
      <c r="C118">
        <v>0</v>
      </c>
      <c r="D118">
        <v>1</v>
      </c>
      <c r="E118">
        <v>0</v>
      </c>
      <c r="F118">
        <v>1</v>
      </c>
      <c r="G118">
        <v>1</v>
      </c>
      <c r="H118">
        <v>0</v>
      </c>
      <c r="I118">
        <f t="shared" si="5"/>
        <v>1</v>
      </c>
      <c r="J118">
        <f t="shared" si="6"/>
        <v>1</v>
      </c>
      <c r="K118">
        <v>0.8</v>
      </c>
      <c r="L118">
        <v>0.8</v>
      </c>
    </row>
    <row r="119" spans="1:12">
      <c r="A119">
        <v>118</v>
      </c>
      <c r="B119" t="s">
        <v>64</v>
      </c>
      <c r="C119">
        <v>0.6</v>
      </c>
      <c r="D119">
        <v>0.6</v>
      </c>
      <c r="E119">
        <v>0.6</v>
      </c>
      <c r="F119">
        <v>0.6</v>
      </c>
      <c r="G119">
        <v>0.6</v>
      </c>
      <c r="H119">
        <v>0.6</v>
      </c>
      <c r="I119">
        <f t="shared" si="5"/>
        <v>0.6</v>
      </c>
      <c r="J119">
        <f t="shared" si="6"/>
        <v>0.6</v>
      </c>
      <c r="K119">
        <v>0.2</v>
      </c>
      <c r="L119">
        <v>0.2</v>
      </c>
    </row>
    <row r="120" spans="1:12">
      <c r="A120">
        <v>119</v>
      </c>
      <c r="B120" t="s">
        <v>139</v>
      </c>
      <c r="C120">
        <v>1</v>
      </c>
      <c r="D120">
        <v>1</v>
      </c>
      <c r="E120">
        <v>1</v>
      </c>
      <c r="F120">
        <v>1</v>
      </c>
      <c r="G120">
        <v>1</v>
      </c>
      <c r="H120">
        <v>0</v>
      </c>
      <c r="I120">
        <f t="shared" si="5"/>
        <v>1</v>
      </c>
      <c r="J120">
        <f t="shared" si="6"/>
        <v>1</v>
      </c>
      <c r="K120">
        <v>0.8</v>
      </c>
      <c r="L120">
        <v>0.8</v>
      </c>
    </row>
    <row r="121" spans="1:12">
      <c r="A121">
        <v>120</v>
      </c>
      <c r="B121" t="s">
        <v>127</v>
      </c>
      <c r="C121">
        <v>1</v>
      </c>
      <c r="D121">
        <v>0.8</v>
      </c>
      <c r="E121">
        <v>0.8</v>
      </c>
      <c r="F121" s="109">
        <v>0.8</v>
      </c>
      <c r="G121">
        <v>0.8</v>
      </c>
      <c r="H121">
        <v>0</v>
      </c>
      <c r="I121">
        <f t="shared" si="5"/>
        <v>1</v>
      </c>
      <c r="J121">
        <f t="shared" si="6"/>
        <v>1</v>
      </c>
      <c r="K121">
        <v>0.8</v>
      </c>
      <c r="L121">
        <v>0.8</v>
      </c>
    </row>
    <row r="122" spans="1:12">
      <c r="A122">
        <v>121</v>
      </c>
      <c r="B122" t="s">
        <v>65</v>
      </c>
      <c r="C122">
        <v>0.6</v>
      </c>
      <c r="D122">
        <v>0.6</v>
      </c>
      <c r="E122">
        <v>0.6</v>
      </c>
      <c r="F122" s="109">
        <v>0.6</v>
      </c>
      <c r="G122">
        <v>0.6</v>
      </c>
      <c r="H122">
        <v>0</v>
      </c>
      <c r="I122">
        <f t="shared" si="5"/>
        <v>0.6</v>
      </c>
      <c r="J122">
        <f t="shared" si="6"/>
        <v>0.6</v>
      </c>
      <c r="K122">
        <v>0.2</v>
      </c>
      <c r="L122">
        <v>0.2</v>
      </c>
    </row>
    <row r="123" spans="1:12">
      <c r="A123">
        <v>122</v>
      </c>
      <c r="B123" t="s">
        <v>141</v>
      </c>
      <c r="C123">
        <v>0</v>
      </c>
      <c r="D123">
        <v>1</v>
      </c>
      <c r="E123">
        <v>1</v>
      </c>
      <c r="F123">
        <v>1</v>
      </c>
      <c r="G123">
        <v>1</v>
      </c>
      <c r="H123">
        <v>1</v>
      </c>
      <c r="I123">
        <f t="shared" si="5"/>
        <v>1</v>
      </c>
      <c r="J123">
        <f t="shared" si="6"/>
        <v>1</v>
      </c>
      <c r="K123">
        <v>0.6</v>
      </c>
      <c r="L123">
        <v>0.6</v>
      </c>
    </row>
    <row r="124" spans="1:12">
      <c r="A124">
        <v>123</v>
      </c>
      <c r="B124" t="s">
        <v>165</v>
      </c>
      <c r="C124">
        <v>0</v>
      </c>
      <c r="D124">
        <v>1</v>
      </c>
      <c r="E124">
        <v>1</v>
      </c>
      <c r="F124">
        <v>1</v>
      </c>
      <c r="G124">
        <v>1</v>
      </c>
      <c r="H124">
        <v>0</v>
      </c>
      <c r="I124">
        <f t="shared" si="5"/>
        <v>1</v>
      </c>
      <c r="J124">
        <f t="shared" si="6"/>
        <v>1</v>
      </c>
      <c r="K124">
        <v>0.2</v>
      </c>
      <c r="L124">
        <v>0.2</v>
      </c>
    </row>
    <row r="125" spans="1:12">
      <c r="A125">
        <v>124</v>
      </c>
      <c r="B125" t="s">
        <v>146</v>
      </c>
      <c r="C125">
        <v>0</v>
      </c>
      <c r="D125">
        <v>0.6</v>
      </c>
      <c r="E125">
        <v>0.6</v>
      </c>
      <c r="F125">
        <v>0.6</v>
      </c>
      <c r="G125">
        <v>0.6</v>
      </c>
      <c r="H125">
        <v>0.6</v>
      </c>
      <c r="I125">
        <f t="shared" si="5"/>
        <v>0.6</v>
      </c>
      <c r="J125">
        <f t="shared" si="6"/>
        <v>0.6</v>
      </c>
      <c r="K125">
        <v>0.2</v>
      </c>
      <c r="L125">
        <v>0.2</v>
      </c>
    </row>
    <row r="126" spans="1:12">
      <c r="A126">
        <v>125</v>
      </c>
      <c r="B126" t="s">
        <v>117</v>
      </c>
      <c r="C126">
        <v>1</v>
      </c>
      <c r="D126">
        <v>1</v>
      </c>
      <c r="E126">
        <v>1</v>
      </c>
      <c r="F126">
        <v>1</v>
      </c>
      <c r="G126">
        <v>1</v>
      </c>
      <c r="H126">
        <v>1</v>
      </c>
      <c r="I126">
        <f t="shared" si="5"/>
        <v>1</v>
      </c>
      <c r="J126">
        <f t="shared" si="6"/>
        <v>1</v>
      </c>
      <c r="K126">
        <v>0.6</v>
      </c>
      <c r="L126">
        <v>0.6</v>
      </c>
    </row>
    <row r="127" spans="1:12">
      <c r="A127">
        <v>126</v>
      </c>
      <c r="B127" t="s">
        <v>1071</v>
      </c>
      <c r="C127">
        <v>0</v>
      </c>
      <c r="D127">
        <v>0.8</v>
      </c>
      <c r="E127">
        <v>0.8</v>
      </c>
      <c r="F127">
        <v>0.8</v>
      </c>
      <c r="G127">
        <v>0.8</v>
      </c>
      <c r="H127">
        <v>0.8</v>
      </c>
      <c r="I127">
        <f t="shared" si="5"/>
        <v>0.8</v>
      </c>
      <c r="J127">
        <f t="shared" si="6"/>
        <v>0.8</v>
      </c>
      <c r="K127">
        <v>0.2</v>
      </c>
      <c r="L127">
        <v>0.2</v>
      </c>
    </row>
    <row r="128" spans="1:12">
      <c r="A128">
        <v>127</v>
      </c>
      <c r="B128" t="s">
        <v>81</v>
      </c>
      <c r="C128">
        <v>0</v>
      </c>
      <c r="D128">
        <v>1</v>
      </c>
      <c r="E128">
        <v>1</v>
      </c>
      <c r="F128">
        <v>1</v>
      </c>
      <c r="G128">
        <v>1</v>
      </c>
      <c r="H128">
        <v>1</v>
      </c>
      <c r="I128">
        <f t="shared" si="5"/>
        <v>1</v>
      </c>
      <c r="J128">
        <f t="shared" si="6"/>
        <v>1</v>
      </c>
      <c r="K128">
        <v>0.2</v>
      </c>
      <c r="L128">
        <v>0.2</v>
      </c>
    </row>
    <row r="129" spans="1:12">
      <c r="A129">
        <v>128</v>
      </c>
      <c r="B129" t="s">
        <v>152</v>
      </c>
      <c r="C129">
        <v>1</v>
      </c>
      <c r="D129">
        <v>1</v>
      </c>
      <c r="E129">
        <v>1</v>
      </c>
      <c r="F129">
        <v>1</v>
      </c>
      <c r="G129">
        <v>1</v>
      </c>
      <c r="H129">
        <v>1</v>
      </c>
      <c r="I129">
        <f t="shared" si="5"/>
        <v>1</v>
      </c>
      <c r="J129">
        <f t="shared" si="6"/>
        <v>1</v>
      </c>
      <c r="K129">
        <v>0.2</v>
      </c>
      <c r="L129">
        <v>0.2</v>
      </c>
    </row>
    <row r="130" spans="1:12">
      <c r="A130">
        <v>129</v>
      </c>
      <c r="B130" t="s">
        <v>66</v>
      </c>
      <c r="C130">
        <v>1</v>
      </c>
      <c r="D130">
        <v>1</v>
      </c>
      <c r="E130">
        <v>1</v>
      </c>
      <c r="F130">
        <v>1</v>
      </c>
      <c r="G130">
        <v>1</v>
      </c>
      <c r="H130">
        <v>1</v>
      </c>
      <c r="I130">
        <f t="shared" si="5"/>
        <v>1</v>
      </c>
      <c r="J130">
        <f t="shared" si="6"/>
        <v>1</v>
      </c>
      <c r="K130">
        <v>0.8</v>
      </c>
      <c r="L130">
        <v>0.8</v>
      </c>
    </row>
    <row r="131" spans="1:12">
      <c r="A131">
        <v>130</v>
      </c>
      <c r="B131" t="s">
        <v>67</v>
      </c>
      <c r="C131">
        <v>0.6</v>
      </c>
      <c r="D131">
        <v>0.4</v>
      </c>
      <c r="E131">
        <v>0.6</v>
      </c>
      <c r="F131">
        <v>1</v>
      </c>
      <c r="G131">
        <v>0.4</v>
      </c>
      <c r="H131">
        <v>0</v>
      </c>
      <c r="I131">
        <f t="shared" ref="I131:I147" si="10">MAX(C131:H131)</f>
        <v>1</v>
      </c>
      <c r="J131">
        <f t="shared" ref="J131:J147" si="11">MAX(C131:I131)</f>
        <v>1</v>
      </c>
      <c r="K131">
        <v>0.2</v>
      </c>
      <c r="L131">
        <v>0.2</v>
      </c>
    </row>
    <row r="132" spans="1:12">
      <c r="A132">
        <v>131</v>
      </c>
      <c r="B132" t="s">
        <v>147</v>
      </c>
      <c r="C132">
        <v>0</v>
      </c>
      <c r="D132">
        <v>0</v>
      </c>
      <c r="E132">
        <v>0</v>
      </c>
      <c r="F132">
        <v>0</v>
      </c>
      <c r="G132">
        <v>0</v>
      </c>
      <c r="H132">
        <v>0</v>
      </c>
      <c r="I132">
        <f t="shared" si="10"/>
        <v>0</v>
      </c>
      <c r="J132">
        <f t="shared" si="11"/>
        <v>0</v>
      </c>
      <c r="K132">
        <v>0</v>
      </c>
      <c r="L132">
        <v>0</v>
      </c>
    </row>
    <row r="133" spans="1:12">
      <c r="A133">
        <v>132</v>
      </c>
      <c r="B133" t="s">
        <v>143</v>
      </c>
      <c r="C133">
        <v>1</v>
      </c>
      <c r="D133">
        <v>1</v>
      </c>
      <c r="E133">
        <v>1</v>
      </c>
      <c r="F133">
        <v>1</v>
      </c>
      <c r="G133">
        <v>1</v>
      </c>
      <c r="H133">
        <v>0</v>
      </c>
      <c r="I133">
        <f t="shared" si="10"/>
        <v>1</v>
      </c>
      <c r="J133">
        <f t="shared" si="11"/>
        <v>1</v>
      </c>
      <c r="K133">
        <v>0.2</v>
      </c>
      <c r="L133">
        <v>0.2</v>
      </c>
    </row>
    <row r="134" spans="1:12">
      <c r="A134">
        <v>133</v>
      </c>
      <c r="B134" t="s">
        <v>153</v>
      </c>
      <c r="C134">
        <v>0.2</v>
      </c>
      <c r="D134">
        <v>0.2</v>
      </c>
      <c r="E134">
        <v>0.2</v>
      </c>
      <c r="F134">
        <v>0.2</v>
      </c>
      <c r="G134">
        <v>0.2</v>
      </c>
      <c r="H134">
        <v>0</v>
      </c>
      <c r="I134">
        <f t="shared" si="10"/>
        <v>0.2</v>
      </c>
      <c r="J134">
        <f t="shared" si="11"/>
        <v>0.2</v>
      </c>
      <c r="K134">
        <v>0.2</v>
      </c>
      <c r="L134">
        <v>0.2</v>
      </c>
    </row>
    <row r="135" spans="1:12">
      <c r="A135">
        <v>134</v>
      </c>
      <c r="B135" t="s">
        <v>68</v>
      </c>
      <c r="C135">
        <v>0.6</v>
      </c>
      <c r="D135">
        <v>0.6</v>
      </c>
      <c r="E135">
        <v>0.6</v>
      </c>
      <c r="F135" s="109">
        <v>0.6</v>
      </c>
      <c r="G135">
        <v>0.6</v>
      </c>
      <c r="H135">
        <v>0.6</v>
      </c>
      <c r="I135">
        <f t="shared" si="10"/>
        <v>0.6</v>
      </c>
      <c r="J135">
        <f t="shared" si="11"/>
        <v>0.6</v>
      </c>
      <c r="K135">
        <v>0.4</v>
      </c>
      <c r="L135">
        <v>0.4</v>
      </c>
    </row>
    <row r="136" spans="1:12">
      <c r="A136">
        <v>135</v>
      </c>
      <c r="B136" t="s">
        <v>166</v>
      </c>
      <c r="C136">
        <v>0</v>
      </c>
      <c r="D136">
        <v>1</v>
      </c>
      <c r="E136">
        <v>1</v>
      </c>
      <c r="F136">
        <v>1</v>
      </c>
      <c r="G136">
        <v>1</v>
      </c>
      <c r="H136">
        <v>0</v>
      </c>
      <c r="I136">
        <f t="shared" si="10"/>
        <v>1</v>
      </c>
      <c r="J136">
        <f t="shared" si="11"/>
        <v>1</v>
      </c>
      <c r="K136">
        <v>0.2</v>
      </c>
      <c r="L136">
        <v>0.2</v>
      </c>
    </row>
    <row r="137" spans="1:12">
      <c r="A137">
        <v>136</v>
      </c>
      <c r="B137" t="s">
        <v>1069</v>
      </c>
      <c r="C137">
        <v>1</v>
      </c>
      <c r="D137">
        <v>0.8</v>
      </c>
      <c r="E137">
        <v>0.8</v>
      </c>
      <c r="F137" s="109">
        <v>0.8</v>
      </c>
      <c r="G137">
        <v>0.8</v>
      </c>
      <c r="H137">
        <v>0</v>
      </c>
      <c r="I137">
        <f t="shared" si="10"/>
        <v>1</v>
      </c>
      <c r="J137">
        <f t="shared" si="11"/>
        <v>1</v>
      </c>
      <c r="K137">
        <v>0.4</v>
      </c>
      <c r="L137">
        <v>0.4</v>
      </c>
    </row>
    <row r="138" spans="1:12">
      <c r="A138">
        <v>137</v>
      </c>
      <c r="B138" t="s">
        <v>128</v>
      </c>
      <c r="C138">
        <v>1</v>
      </c>
      <c r="D138">
        <v>1</v>
      </c>
      <c r="E138">
        <v>1</v>
      </c>
      <c r="F138">
        <v>1</v>
      </c>
      <c r="G138">
        <v>1</v>
      </c>
      <c r="H138">
        <v>1</v>
      </c>
      <c r="I138">
        <f t="shared" si="10"/>
        <v>1</v>
      </c>
      <c r="J138">
        <f t="shared" si="11"/>
        <v>1</v>
      </c>
      <c r="K138">
        <v>0.4</v>
      </c>
      <c r="L138">
        <v>0.4</v>
      </c>
    </row>
    <row r="139" spans="1:12">
      <c r="A139">
        <v>138</v>
      </c>
      <c r="B139" t="s">
        <v>132</v>
      </c>
      <c r="C139">
        <v>0.2</v>
      </c>
      <c r="D139">
        <v>0.2</v>
      </c>
      <c r="E139">
        <v>0.2</v>
      </c>
      <c r="F139">
        <v>0.2</v>
      </c>
      <c r="G139">
        <v>0.2</v>
      </c>
      <c r="H139">
        <v>0.2</v>
      </c>
      <c r="I139">
        <f t="shared" si="10"/>
        <v>0.2</v>
      </c>
      <c r="J139">
        <f t="shared" si="11"/>
        <v>0.2</v>
      </c>
      <c r="K139">
        <v>0.2</v>
      </c>
      <c r="L139">
        <v>0.2</v>
      </c>
    </row>
    <row r="140" spans="1:12">
      <c r="A140">
        <v>139</v>
      </c>
      <c r="B140" t="s">
        <v>82</v>
      </c>
      <c r="C140">
        <v>1</v>
      </c>
      <c r="D140">
        <v>0.8</v>
      </c>
      <c r="E140">
        <v>0.8</v>
      </c>
      <c r="F140" s="109">
        <v>0.8</v>
      </c>
      <c r="G140">
        <v>0.8</v>
      </c>
      <c r="H140">
        <v>0.8</v>
      </c>
      <c r="I140">
        <f t="shared" si="10"/>
        <v>1</v>
      </c>
      <c r="J140">
        <f t="shared" si="11"/>
        <v>1</v>
      </c>
      <c r="K140">
        <v>0.6</v>
      </c>
      <c r="L140">
        <v>0.6</v>
      </c>
    </row>
    <row r="141" spans="1:12">
      <c r="A141">
        <v>140</v>
      </c>
      <c r="B141" t="s">
        <v>69</v>
      </c>
      <c r="C141">
        <v>0</v>
      </c>
      <c r="D141">
        <v>1</v>
      </c>
      <c r="E141">
        <v>1</v>
      </c>
      <c r="F141">
        <v>1</v>
      </c>
      <c r="G141">
        <v>1</v>
      </c>
      <c r="H141">
        <v>1</v>
      </c>
      <c r="I141">
        <f t="shared" si="10"/>
        <v>1</v>
      </c>
      <c r="J141">
        <f t="shared" si="11"/>
        <v>1</v>
      </c>
      <c r="K141">
        <v>0.4</v>
      </c>
      <c r="L141">
        <v>0.4</v>
      </c>
    </row>
    <row r="142" spans="1:12">
      <c r="A142">
        <v>141</v>
      </c>
      <c r="B142" t="s">
        <v>177</v>
      </c>
      <c r="C142">
        <v>0</v>
      </c>
      <c r="D142">
        <f>D141</f>
        <v>1</v>
      </c>
      <c r="E142">
        <f>E141</f>
        <v>1</v>
      </c>
      <c r="F142">
        <f>F141</f>
        <v>1</v>
      </c>
      <c r="G142">
        <f>G141</f>
        <v>1</v>
      </c>
      <c r="H142">
        <f>H141</f>
        <v>1</v>
      </c>
      <c r="I142">
        <f t="shared" si="10"/>
        <v>1</v>
      </c>
      <c r="J142">
        <f t="shared" si="11"/>
        <v>1</v>
      </c>
      <c r="K142">
        <f>K141</f>
        <v>0.4</v>
      </c>
      <c r="L142">
        <f>L141</f>
        <v>0.4</v>
      </c>
    </row>
    <row r="143" spans="1:12">
      <c r="A143">
        <v>142</v>
      </c>
      <c r="B143" t="s">
        <v>174</v>
      </c>
      <c r="C143">
        <f t="shared" ref="C143:H143" si="12">C11</f>
        <v>0.8</v>
      </c>
      <c r="D143">
        <f t="shared" si="12"/>
        <v>0.6</v>
      </c>
      <c r="E143">
        <f t="shared" si="12"/>
        <v>0.6</v>
      </c>
      <c r="F143">
        <f t="shared" si="12"/>
        <v>0.6</v>
      </c>
      <c r="G143">
        <f t="shared" si="12"/>
        <v>0.6</v>
      </c>
      <c r="H143">
        <f t="shared" si="12"/>
        <v>0.8</v>
      </c>
      <c r="I143">
        <f t="shared" si="10"/>
        <v>0.8</v>
      </c>
      <c r="J143">
        <f t="shared" si="11"/>
        <v>0.8</v>
      </c>
      <c r="K143">
        <f>K11</f>
        <v>0.4</v>
      </c>
      <c r="L143">
        <f>L11</f>
        <v>0.4</v>
      </c>
    </row>
    <row r="144" spans="1:12">
      <c r="A144">
        <v>143</v>
      </c>
      <c r="B144" t="s">
        <v>70</v>
      </c>
      <c r="C144">
        <v>0.8</v>
      </c>
      <c r="D144">
        <v>0.8</v>
      </c>
      <c r="E144">
        <v>0.8</v>
      </c>
      <c r="F144" s="109">
        <v>0.8</v>
      </c>
      <c r="G144">
        <v>0.8</v>
      </c>
      <c r="H144">
        <v>0.8</v>
      </c>
      <c r="I144">
        <f t="shared" si="10"/>
        <v>0.8</v>
      </c>
      <c r="J144">
        <f t="shared" si="11"/>
        <v>0.8</v>
      </c>
      <c r="K144">
        <v>0.4</v>
      </c>
      <c r="L144">
        <v>0.4</v>
      </c>
    </row>
    <row r="145" spans="1:12">
      <c r="A145">
        <v>144</v>
      </c>
      <c r="B145" t="s">
        <v>83</v>
      </c>
      <c r="C145">
        <v>0.4</v>
      </c>
      <c r="D145">
        <v>0.4</v>
      </c>
      <c r="E145">
        <v>0.4</v>
      </c>
      <c r="F145">
        <v>0.4</v>
      </c>
      <c r="G145">
        <v>0</v>
      </c>
      <c r="H145">
        <v>0.4</v>
      </c>
      <c r="I145">
        <f t="shared" si="10"/>
        <v>0.4</v>
      </c>
      <c r="J145">
        <f t="shared" si="11"/>
        <v>0.4</v>
      </c>
      <c r="K145">
        <v>0.2</v>
      </c>
      <c r="L145">
        <v>0.2</v>
      </c>
    </row>
    <row r="146" spans="1:12">
      <c r="A146">
        <v>145</v>
      </c>
      <c r="B146" t="s">
        <v>84</v>
      </c>
      <c r="C146">
        <v>1</v>
      </c>
      <c r="D146">
        <v>1</v>
      </c>
      <c r="E146">
        <v>1</v>
      </c>
      <c r="F146">
        <v>1</v>
      </c>
      <c r="G146">
        <v>1</v>
      </c>
      <c r="H146">
        <v>1</v>
      </c>
      <c r="I146">
        <f t="shared" si="10"/>
        <v>1</v>
      </c>
      <c r="J146">
        <f t="shared" si="11"/>
        <v>1</v>
      </c>
      <c r="K146">
        <v>0.2</v>
      </c>
      <c r="L146">
        <v>0.2</v>
      </c>
    </row>
    <row r="147" spans="1:12">
      <c r="A147">
        <v>146</v>
      </c>
      <c r="B147" t="s">
        <v>118</v>
      </c>
      <c r="C147">
        <v>0</v>
      </c>
      <c r="D147">
        <v>0</v>
      </c>
      <c r="E147">
        <v>0</v>
      </c>
      <c r="F147">
        <v>0</v>
      </c>
      <c r="G147">
        <v>0</v>
      </c>
      <c r="H147">
        <v>0</v>
      </c>
      <c r="I147">
        <f t="shared" si="10"/>
        <v>0</v>
      </c>
      <c r="J147">
        <f t="shared" si="11"/>
        <v>0</v>
      </c>
      <c r="K147">
        <v>0.2</v>
      </c>
      <c r="L147">
        <v>0.2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85" zoomScaleNormal="85" zoomScalePageLayoutView="85" workbookViewId="0">
      <pane xSplit="2" ySplit="22" topLeftCell="C151" activePane="bottomRight" state="frozen"/>
      <selection activeCell="J31" sqref="J31"/>
      <selection pane="topRight" activeCell="J31" sqref="J31"/>
      <selection pane="bottomLeft" activeCell="J31" sqref="J31"/>
      <selection pane="bottomRight" activeCell="E22" sqref="E22"/>
    </sheetView>
  </sheetViews>
  <sheetFormatPr baseColWidth="10" defaultColWidth="11.5" defaultRowHeight="14" outlineLevelRow="1" x14ac:dyDescent="0"/>
  <cols>
    <col min="2" max="2" width="19.5" customWidth="1"/>
    <col min="3" max="3" width="6.1640625" customWidth="1"/>
  </cols>
  <sheetData>
    <row r="1" spans="2:19" ht="7.25" customHeight="1"/>
    <row r="2" spans="2:19" ht="34.25" customHeight="1">
      <c r="B2" s="17" t="s">
        <v>16</v>
      </c>
      <c r="C2" s="192" t="s">
        <v>1899</v>
      </c>
      <c r="D2" s="192"/>
      <c r="E2" s="192"/>
      <c r="F2" s="192"/>
      <c r="G2" s="192"/>
      <c r="H2" s="192"/>
      <c r="I2" s="192"/>
      <c r="J2" s="192"/>
      <c r="K2" s="192"/>
      <c r="L2" s="192"/>
      <c r="N2" s="78" t="s">
        <v>2018</v>
      </c>
    </row>
    <row r="3" spans="2:19">
      <c r="B3" s="17" t="s">
        <v>17</v>
      </c>
      <c r="C3" s="193" t="s">
        <v>194</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t="s">
        <v>4</v>
      </c>
      <c r="D5" s="194"/>
      <c r="E5" s="194"/>
      <c r="F5" s="194"/>
      <c r="G5" s="194"/>
      <c r="H5" s="194"/>
      <c r="I5" s="194"/>
      <c r="J5" s="194"/>
      <c r="K5" s="194"/>
      <c r="L5" s="194"/>
      <c r="N5" s="91">
        <v>16</v>
      </c>
      <c r="O5" s="84">
        <v>59.259259259259252</v>
      </c>
      <c r="P5" s="91">
        <v>3</v>
      </c>
      <c r="Q5" s="84">
        <v>11.111111111111111</v>
      </c>
      <c r="R5" s="91">
        <v>8</v>
      </c>
      <c r="S5" s="84">
        <v>29.629629629629626</v>
      </c>
    </row>
    <row r="6" spans="2:19" ht="43.25" customHeight="1">
      <c r="B6" s="17" t="s">
        <v>18</v>
      </c>
      <c r="C6" s="194" t="s">
        <v>1898</v>
      </c>
      <c r="D6" s="194"/>
      <c r="E6" s="194"/>
      <c r="F6" s="194"/>
      <c r="G6" s="194"/>
      <c r="H6" s="194"/>
      <c r="I6" s="194"/>
      <c r="J6" s="194"/>
      <c r="K6" s="194"/>
      <c r="L6" s="194"/>
    </row>
    <row r="7" spans="2:19" ht="29" customHeight="1" outlineLevel="1">
      <c r="B7" s="6" t="s">
        <v>19</v>
      </c>
      <c r="C7" s="167" t="s">
        <v>1900</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t="s">
        <v>1947</v>
      </c>
      <c r="D9" s="179"/>
      <c r="E9" s="179"/>
      <c r="F9" s="179"/>
      <c r="G9" s="179"/>
      <c r="H9" s="179"/>
      <c r="I9" s="179"/>
      <c r="J9" s="179"/>
      <c r="K9" s="179"/>
      <c r="L9" s="179"/>
    </row>
    <row r="10" spans="2:19" outlineLevel="1">
      <c r="B10" s="6" t="s">
        <v>21</v>
      </c>
      <c r="C10" s="137" t="s">
        <v>226</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20"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f>VLOOKUP(B23,Atlas_exposure!$B$1:$J$147,9,FALSE)</f>
        <v>1</v>
      </c>
    </row>
    <row r="24" spans="1:80">
      <c r="A24">
        <v>2</v>
      </c>
      <c r="B24" t="s">
        <v>71</v>
      </c>
      <c r="E24">
        <f>VLOOKUP(B24,Atlas_exposure!$B$1:$J$147,9,FALSE)</f>
        <v>1</v>
      </c>
    </row>
    <row r="25" spans="1:80">
      <c r="A25">
        <v>3</v>
      </c>
      <c r="B25" t="s">
        <v>142</v>
      </c>
      <c r="E25">
        <f>VLOOKUP(B25,Atlas_exposure!$B$1:$J$147,9,FALSE)</f>
        <v>1</v>
      </c>
    </row>
    <row r="26" spans="1:80">
      <c r="A26">
        <v>4</v>
      </c>
      <c r="B26" t="s">
        <v>119</v>
      </c>
      <c r="E26">
        <f>VLOOKUP(B26,Atlas_exposure!$B$1:$J$147,9,FALSE)</f>
        <v>1</v>
      </c>
    </row>
    <row r="27" spans="1:80">
      <c r="A27">
        <v>5</v>
      </c>
      <c r="B27" t="s">
        <v>88</v>
      </c>
      <c r="E27">
        <f>VLOOKUP(B27,Atlas_exposure!$B$1:$J$147,9,FALSE)</f>
        <v>1</v>
      </c>
    </row>
    <row r="28" spans="1:80">
      <c r="A28">
        <v>6</v>
      </c>
      <c r="B28" t="s">
        <v>112</v>
      </c>
      <c r="E28">
        <f>VLOOKUP(B28,Atlas_exposure!$B$1:$J$147,9,FALSE)</f>
        <v>1</v>
      </c>
    </row>
    <row r="29" spans="1:80">
      <c r="A29">
        <v>7</v>
      </c>
      <c r="B29" t="s">
        <v>89</v>
      </c>
      <c r="E29">
        <f>VLOOKUP(B29,Atlas_exposure!$B$1:$J$147,9,FALSE)</f>
        <v>1</v>
      </c>
    </row>
    <row r="30" spans="1:80">
      <c r="A30">
        <v>8</v>
      </c>
      <c r="B30" t="s">
        <v>102</v>
      </c>
      <c r="E30">
        <f>VLOOKUP(B30,Atlas_exposure!$B$1:$J$147,9,FALSE)</f>
        <v>1</v>
      </c>
    </row>
    <row r="31" spans="1:80">
      <c r="A31">
        <v>9</v>
      </c>
      <c r="B31" s="8" t="s">
        <v>32</v>
      </c>
      <c r="E31">
        <f>VLOOKUP(B31,Atlas_exposure!$B$1:$J$147,9,FALSE)</f>
        <v>1</v>
      </c>
    </row>
    <row r="32" spans="1:80">
      <c r="A32">
        <v>10</v>
      </c>
      <c r="B32" t="s">
        <v>33</v>
      </c>
      <c r="E32">
        <f>VLOOKUP(B32,Atlas_exposure!$B$1:$J$147,9,FALSE)</f>
        <v>0.8</v>
      </c>
    </row>
    <row r="33" spans="1:5">
      <c r="A33">
        <v>11</v>
      </c>
      <c r="B33" t="s">
        <v>167</v>
      </c>
      <c r="E33">
        <f>VLOOKUP(B33,Atlas_exposure!$B$1:$J$147,9,FALSE)</f>
        <v>0.8</v>
      </c>
    </row>
    <row r="34" spans="1:5">
      <c r="A34">
        <v>12</v>
      </c>
      <c r="B34" t="s">
        <v>103</v>
      </c>
      <c r="E34">
        <f>VLOOKUP(B34,Atlas_exposure!$B$1:$J$147,9,FALSE)</f>
        <v>1</v>
      </c>
    </row>
    <row r="35" spans="1:5">
      <c r="A35">
        <v>13</v>
      </c>
      <c r="B35" t="s">
        <v>109</v>
      </c>
      <c r="E35">
        <f>VLOOKUP(B35,Atlas_exposure!$B$1:$J$147,9,FALSE)</f>
        <v>0.8</v>
      </c>
    </row>
    <row r="36" spans="1:5">
      <c r="A36">
        <v>14</v>
      </c>
      <c r="B36" t="s">
        <v>72</v>
      </c>
      <c r="E36">
        <f>VLOOKUP(B36,Atlas_exposure!$B$1:$J$147,9,FALSE)</f>
        <v>1</v>
      </c>
    </row>
    <row r="37" spans="1:5">
      <c r="A37">
        <v>15</v>
      </c>
      <c r="B37" t="s">
        <v>154</v>
      </c>
      <c r="E37">
        <f>VLOOKUP(B37,Atlas_exposure!$B$1:$J$147,9,FALSE)</f>
        <v>1</v>
      </c>
    </row>
    <row r="38" spans="1:5">
      <c r="A38">
        <v>16</v>
      </c>
      <c r="B38" t="s">
        <v>140</v>
      </c>
      <c r="E38">
        <f>VLOOKUP(B38,Atlas_exposure!$B$1:$J$147,9,FALSE)</f>
        <v>0.2</v>
      </c>
    </row>
    <row r="39" spans="1:5">
      <c r="A39">
        <v>17</v>
      </c>
      <c r="B39" t="s">
        <v>113</v>
      </c>
      <c r="E39">
        <f>VLOOKUP(B39,Atlas_exposure!$B$1:$J$147,9,FALSE)</f>
        <v>0</v>
      </c>
    </row>
    <row r="40" spans="1:5">
      <c r="A40">
        <v>18</v>
      </c>
      <c r="B40" t="s">
        <v>110</v>
      </c>
      <c r="E40">
        <f>VLOOKUP(B40,Atlas_exposure!$B$1:$J$147,9,FALSE)</f>
        <v>1</v>
      </c>
    </row>
    <row r="41" spans="1:5">
      <c r="A41">
        <v>19</v>
      </c>
      <c r="B41" t="s">
        <v>129</v>
      </c>
      <c r="E41">
        <f>VLOOKUP(B41,Atlas_exposure!$B$1:$J$147,9,FALSE)</f>
        <v>1</v>
      </c>
    </row>
    <row r="42" spans="1:5">
      <c r="A42">
        <v>20</v>
      </c>
      <c r="B42" t="s">
        <v>90</v>
      </c>
      <c r="E42">
        <f>VLOOKUP(B42,Atlas_exposure!$B$1:$J$147,9,FALSE)</f>
        <v>0.6</v>
      </c>
    </row>
    <row r="43" spans="1:5">
      <c r="A43">
        <v>21</v>
      </c>
      <c r="B43" t="s">
        <v>120</v>
      </c>
      <c r="E43">
        <f>VLOOKUP(B43,Atlas_exposure!$B$1:$J$147,9,FALSE)</f>
        <v>1</v>
      </c>
    </row>
    <row r="44" spans="1:5">
      <c r="A44">
        <v>22</v>
      </c>
      <c r="B44" t="s">
        <v>104</v>
      </c>
      <c r="E44">
        <f>VLOOKUP(B44,Atlas_exposure!$B$1:$J$147,9,FALSE)</f>
        <v>1</v>
      </c>
    </row>
    <row r="45" spans="1:5">
      <c r="A45">
        <v>23</v>
      </c>
      <c r="B45" t="s">
        <v>34</v>
      </c>
      <c r="E45">
        <f>VLOOKUP(B45,Atlas_exposure!$B$1:$J$147,9,FALSE)</f>
        <v>0.2</v>
      </c>
    </row>
    <row r="46" spans="1:5">
      <c r="A46">
        <v>24</v>
      </c>
      <c r="B46" t="s">
        <v>148</v>
      </c>
      <c r="E46">
        <f>VLOOKUP(B46,Atlas_exposure!$B$1:$J$147,9,FALSE)</f>
        <v>0</v>
      </c>
    </row>
    <row r="47" spans="1:5">
      <c r="A47">
        <v>25</v>
      </c>
      <c r="B47" t="s">
        <v>35</v>
      </c>
      <c r="E47">
        <f>VLOOKUP(B47,Atlas_exposure!$B$1:$J$147,9,FALSE)</f>
        <v>0.6</v>
      </c>
    </row>
    <row r="48" spans="1:5">
      <c r="A48">
        <v>26</v>
      </c>
      <c r="B48" t="s">
        <v>73</v>
      </c>
      <c r="E48">
        <f>VLOOKUP(B48,Atlas_exposure!$B$1:$J$147,9,FALSE)</f>
        <v>1</v>
      </c>
    </row>
    <row r="49" spans="1:5">
      <c r="A49">
        <v>27</v>
      </c>
      <c r="B49" t="s">
        <v>91</v>
      </c>
      <c r="E49">
        <f>VLOOKUP(B49,Atlas_exposure!$B$1:$J$147,9,FALSE)</f>
        <v>1</v>
      </c>
    </row>
    <row r="50" spans="1:5">
      <c r="A50">
        <v>28</v>
      </c>
      <c r="B50" t="s">
        <v>130</v>
      </c>
      <c r="E50">
        <f>VLOOKUP(B50,Atlas_exposure!$B$1:$J$147,9,FALSE)</f>
        <v>0</v>
      </c>
    </row>
    <row r="51" spans="1:5">
      <c r="A51">
        <v>29</v>
      </c>
      <c r="B51" t="s">
        <v>149</v>
      </c>
      <c r="E51">
        <f>VLOOKUP(B51,Atlas_exposure!$B$1:$J$147,9,FALSE)</f>
        <v>1</v>
      </c>
    </row>
    <row r="52" spans="1:5">
      <c r="A52">
        <v>30</v>
      </c>
      <c r="B52" t="s">
        <v>121</v>
      </c>
      <c r="E52">
        <f>VLOOKUP(B52,Atlas_exposure!$B$1:$J$147,9,FALSE)</f>
        <v>0.2</v>
      </c>
    </row>
    <row r="53" spans="1:5">
      <c r="A53">
        <v>31</v>
      </c>
      <c r="B53" t="s">
        <v>114</v>
      </c>
      <c r="E53">
        <f>VLOOKUP(B53,Atlas_exposure!$B$1:$J$147,9,FALSE)</f>
        <v>1</v>
      </c>
    </row>
    <row r="54" spans="1:5">
      <c r="A54">
        <v>32</v>
      </c>
      <c r="B54" t="s">
        <v>105</v>
      </c>
      <c r="E54">
        <f>VLOOKUP(B54,Atlas_exposure!$B$1:$J$147,9,FALSE)</f>
        <v>1</v>
      </c>
    </row>
    <row r="55" spans="1:5">
      <c r="A55">
        <v>33</v>
      </c>
      <c r="B55" t="s">
        <v>170</v>
      </c>
      <c r="E55">
        <f>VLOOKUP(B55,Atlas_exposure!$B$1:$J$147,9,FALSE)</f>
        <v>1</v>
      </c>
    </row>
    <row r="56" spans="1:5">
      <c r="A56">
        <v>34</v>
      </c>
      <c r="B56" t="s">
        <v>122</v>
      </c>
      <c r="E56">
        <f>VLOOKUP(B56,Atlas_exposure!$B$1:$J$147,9,FALSE)</f>
        <v>0.8</v>
      </c>
    </row>
    <row r="57" spans="1:5">
      <c r="A57">
        <v>35</v>
      </c>
      <c r="B57" t="s">
        <v>36</v>
      </c>
      <c r="E57">
        <f>VLOOKUP(B57,Atlas_exposure!$B$1:$J$147,9,FALSE)</f>
        <v>0.8</v>
      </c>
    </row>
    <row r="58" spans="1:5">
      <c r="A58">
        <v>36</v>
      </c>
      <c r="B58" t="s">
        <v>168</v>
      </c>
      <c r="E58">
        <f>VLOOKUP(B58,Atlas_exposure!$B$1:$J$147,9,FALSE)</f>
        <v>0.8</v>
      </c>
    </row>
    <row r="59" spans="1:5">
      <c r="A59">
        <v>37</v>
      </c>
      <c r="B59" t="s">
        <v>37</v>
      </c>
      <c r="E59">
        <f>VLOOKUP(B59,Atlas_exposure!$B$1:$J$147,9,FALSE)</f>
        <v>1</v>
      </c>
    </row>
    <row r="60" spans="1:5">
      <c r="A60">
        <v>38</v>
      </c>
      <c r="B60" t="s">
        <v>176</v>
      </c>
      <c r="E60">
        <f>VLOOKUP(B60,Atlas_exposure!$B$1:$J$147,9,FALSE)</f>
        <v>1</v>
      </c>
    </row>
    <row r="61" spans="1:5">
      <c r="A61">
        <v>39</v>
      </c>
      <c r="B61" t="s">
        <v>92</v>
      </c>
      <c r="E61">
        <f>VLOOKUP(B61,Atlas_exposure!$B$1:$J$147,9,FALSE)</f>
        <v>0.2</v>
      </c>
    </row>
    <row r="62" spans="1:5">
      <c r="A62">
        <v>40</v>
      </c>
      <c r="B62" t="s">
        <v>38</v>
      </c>
      <c r="E62">
        <f>VLOOKUP(B62,Atlas_exposure!$B$1:$J$147,9,FALSE)</f>
        <v>1</v>
      </c>
    </row>
    <row r="63" spans="1:5">
      <c r="A63">
        <v>41</v>
      </c>
      <c r="B63" t="s">
        <v>93</v>
      </c>
      <c r="E63">
        <f>VLOOKUP(B63,Atlas_exposure!$B$1:$J$147,9,FALSE)</f>
        <v>1</v>
      </c>
    </row>
    <row r="64" spans="1:5">
      <c r="A64">
        <v>42</v>
      </c>
      <c r="B64" t="s">
        <v>1068</v>
      </c>
      <c r="E64">
        <f>VLOOKUP(B64,Atlas_exposure!$B$1:$J$147,9,FALSE)</f>
        <v>0.2</v>
      </c>
    </row>
    <row r="65" spans="1:5">
      <c r="A65">
        <v>43</v>
      </c>
      <c r="B65" t="s">
        <v>169</v>
      </c>
      <c r="E65">
        <f>VLOOKUP(B65,Atlas_exposure!$B$1:$J$147,9,FALSE)</f>
        <v>0.2</v>
      </c>
    </row>
    <row r="66" spans="1:5">
      <c r="A66">
        <v>44</v>
      </c>
      <c r="B66" t="s">
        <v>94</v>
      </c>
      <c r="E66">
        <f>VLOOKUP(B66,Atlas_exposure!$B$1:$J$147,9,FALSE)</f>
        <v>1</v>
      </c>
    </row>
    <row r="67" spans="1:5">
      <c r="A67">
        <v>45</v>
      </c>
      <c r="B67" t="s">
        <v>40</v>
      </c>
      <c r="E67">
        <f>VLOOKUP(B67,Atlas_exposure!$B$1:$J$147,9,FALSE)</f>
        <v>0.2</v>
      </c>
    </row>
    <row r="68" spans="1:5">
      <c r="A68">
        <v>46</v>
      </c>
      <c r="B68" t="s">
        <v>41</v>
      </c>
      <c r="E68">
        <f>VLOOKUP(B68,Atlas_exposure!$B$1:$J$147,9,FALSE)</f>
        <v>1</v>
      </c>
    </row>
    <row r="69" spans="1:5">
      <c r="A69">
        <v>47</v>
      </c>
      <c r="B69" t="s">
        <v>85</v>
      </c>
      <c r="E69">
        <f>VLOOKUP(B69,Atlas_exposure!$B$1:$J$147,9,FALSE)</f>
        <v>1</v>
      </c>
    </row>
    <row r="70" spans="1:5">
      <c r="A70">
        <v>48</v>
      </c>
      <c r="B70" t="s">
        <v>144</v>
      </c>
      <c r="E70">
        <f>VLOOKUP(B70,Atlas_exposure!$B$1:$J$147,9,FALSE)</f>
        <v>0.6</v>
      </c>
    </row>
    <row r="71" spans="1:5">
      <c r="A71">
        <v>49</v>
      </c>
      <c r="B71" t="s">
        <v>145</v>
      </c>
      <c r="E71">
        <f>VLOOKUP(B71,Atlas_exposure!$B$1:$J$147,9,FALSE)</f>
        <v>1</v>
      </c>
    </row>
    <row r="72" spans="1:5">
      <c r="A72">
        <v>50</v>
      </c>
      <c r="B72" t="s">
        <v>160</v>
      </c>
      <c r="E72">
        <f>VLOOKUP(B72,Atlas_exposure!$B$1:$J$147,9,FALSE)</f>
        <v>1</v>
      </c>
    </row>
    <row r="73" spans="1:5">
      <c r="A73">
        <v>51</v>
      </c>
      <c r="B73" t="s">
        <v>42</v>
      </c>
      <c r="E73">
        <f>VLOOKUP(B73,Atlas_exposure!$B$1:$J$147,9,FALSE)</f>
        <v>0</v>
      </c>
    </row>
    <row r="74" spans="1:5">
      <c r="A74">
        <v>52</v>
      </c>
      <c r="B74" t="s">
        <v>95</v>
      </c>
      <c r="E74">
        <f>VLOOKUP(B74,Atlas_exposure!$B$1:$J$147,9,FALSE)</f>
        <v>1</v>
      </c>
    </row>
    <row r="75" spans="1:5">
      <c r="A75">
        <v>53</v>
      </c>
      <c r="B75" t="s">
        <v>131</v>
      </c>
      <c r="E75">
        <f>VLOOKUP(B75,Atlas_exposure!$B$1:$J$147,9,FALSE)</f>
        <v>0.2</v>
      </c>
    </row>
    <row r="76" spans="1:5">
      <c r="A76">
        <v>54</v>
      </c>
      <c r="B76" t="s">
        <v>43</v>
      </c>
      <c r="E76">
        <f>VLOOKUP(B76,Atlas_exposure!$B$1:$J$147,9,FALSE)</f>
        <v>0.2</v>
      </c>
    </row>
    <row r="77" spans="1:5">
      <c r="A77">
        <v>55</v>
      </c>
      <c r="B77" t="s">
        <v>44</v>
      </c>
      <c r="E77">
        <f>VLOOKUP(B77,Atlas_exposure!$B$1:$J$147,9,FALSE)</f>
        <v>0.2</v>
      </c>
    </row>
    <row r="78" spans="1:5">
      <c r="A78">
        <v>56</v>
      </c>
      <c r="B78" t="s">
        <v>77</v>
      </c>
      <c r="E78">
        <f>VLOOKUP(B78,Atlas_exposure!$B$1:$J$147,9,FALSE)</f>
        <v>0.4</v>
      </c>
    </row>
    <row r="79" spans="1:5">
      <c r="A79">
        <v>57</v>
      </c>
      <c r="B79" t="s">
        <v>86</v>
      </c>
      <c r="E79">
        <f>VLOOKUP(B79,Atlas_exposure!$B$1:$J$147,9,FALSE)</f>
        <v>0.6</v>
      </c>
    </row>
    <row r="80" spans="1:5">
      <c r="A80">
        <v>58</v>
      </c>
      <c r="B80" t="s">
        <v>45</v>
      </c>
      <c r="E80">
        <f>VLOOKUP(B80,Atlas_exposure!$B$1:$J$147,9,FALSE)</f>
        <v>1</v>
      </c>
    </row>
    <row r="81" spans="1:5">
      <c r="A81">
        <v>59</v>
      </c>
      <c r="B81" t="s">
        <v>155</v>
      </c>
      <c r="E81">
        <f>VLOOKUP(B81,Atlas_exposure!$B$1:$J$147,9,FALSE)</f>
        <v>1</v>
      </c>
    </row>
    <row r="82" spans="1:5">
      <c r="A82">
        <v>60</v>
      </c>
      <c r="B82" t="s">
        <v>161</v>
      </c>
      <c r="E82">
        <f>VLOOKUP(B82,Atlas_exposure!$B$1:$J$147,9,FALSE)</f>
        <v>1</v>
      </c>
    </row>
    <row r="83" spans="1:5">
      <c r="A83">
        <v>61</v>
      </c>
      <c r="B83" t="s">
        <v>46</v>
      </c>
      <c r="E83">
        <f>VLOOKUP(B83,Atlas_exposure!$B$1:$J$147,9,FALSE)</f>
        <v>0.6</v>
      </c>
    </row>
    <row r="84" spans="1:5">
      <c r="A84">
        <v>62</v>
      </c>
      <c r="B84" t="s">
        <v>156</v>
      </c>
      <c r="E84">
        <f>VLOOKUP(B84,Atlas_exposure!$B$1:$J$147,9,FALSE)</f>
        <v>1</v>
      </c>
    </row>
    <row r="85" spans="1:5">
      <c r="A85">
        <v>63</v>
      </c>
      <c r="B85" t="s">
        <v>74</v>
      </c>
      <c r="E85">
        <f>VLOOKUP(B85,Atlas_exposure!$B$1:$J$147,9,FALSE)</f>
        <v>1</v>
      </c>
    </row>
    <row r="86" spans="1:5">
      <c r="A86">
        <v>64</v>
      </c>
      <c r="B86" t="s">
        <v>78</v>
      </c>
      <c r="E86">
        <f>VLOOKUP(B86,Atlas_exposure!$B$1:$J$147,9,FALSE)</f>
        <v>0.4</v>
      </c>
    </row>
    <row r="87" spans="1:5">
      <c r="A87">
        <v>65</v>
      </c>
      <c r="B87" t="s">
        <v>162</v>
      </c>
      <c r="E87">
        <f>VLOOKUP(B87,Atlas_exposure!$B$1:$J$147,9,FALSE)</f>
        <v>1</v>
      </c>
    </row>
    <row r="88" spans="1:5">
      <c r="A88">
        <v>66</v>
      </c>
      <c r="B88" t="s">
        <v>47</v>
      </c>
      <c r="E88">
        <f>VLOOKUP(B88,Atlas_exposure!$B$1:$J$147,9,FALSE)</f>
        <v>0.2</v>
      </c>
    </row>
    <row r="89" spans="1:5">
      <c r="A89">
        <v>67</v>
      </c>
      <c r="B89" t="s">
        <v>48</v>
      </c>
      <c r="E89">
        <f>VLOOKUP(B89,Atlas_exposure!$B$1:$J$147,9,FALSE)</f>
        <v>1</v>
      </c>
    </row>
    <row r="90" spans="1:5">
      <c r="A90">
        <v>68</v>
      </c>
      <c r="B90" t="s">
        <v>133</v>
      </c>
      <c r="E90">
        <f>VLOOKUP(B90,Atlas_exposure!$B$1:$J$147,9,FALSE)</f>
        <v>1</v>
      </c>
    </row>
    <row r="91" spans="1:5">
      <c r="A91">
        <v>69</v>
      </c>
      <c r="B91" t="s">
        <v>157</v>
      </c>
      <c r="E91">
        <f>VLOOKUP(B91,Atlas_exposure!$B$1:$J$147,9,FALSE)</f>
        <v>1</v>
      </c>
    </row>
    <row r="92" spans="1:5">
      <c r="A92">
        <v>70</v>
      </c>
      <c r="B92" t="s">
        <v>96</v>
      </c>
      <c r="E92">
        <f>VLOOKUP(B92,Atlas_exposure!$B$1:$J$147,9,FALSE)</f>
        <v>0.6</v>
      </c>
    </row>
    <row r="93" spans="1:5">
      <c r="A93">
        <v>71</v>
      </c>
      <c r="B93" t="s">
        <v>123</v>
      </c>
      <c r="E93">
        <f>VLOOKUP(B93,Atlas_exposure!$B$1:$J$147,9,FALSE)</f>
        <v>1</v>
      </c>
    </row>
    <row r="94" spans="1:5">
      <c r="A94">
        <v>72</v>
      </c>
      <c r="B94" t="s">
        <v>49</v>
      </c>
      <c r="E94">
        <f>VLOOKUP(B94,Atlas_exposure!$B$1:$J$147,9,FALSE)</f>
        <v>0</v>
      </c>
    </row>
    <row r="95" spans="1:5">
      <c r="A95">
        <v>73</v>
      </c>
      <c r="B95" t="s">
        <v>163</v>
      </c>
      <c r="E95">
        <f>VLOOKUP(B95,Atlas_exposure!$B$1:$J$147,9,FALSE)</f>
        <v>1</v>
      </c>
    </row>
    <row r="96" spans="1:5">
      <c r="A96">
        <v>74</v>
      </c>
      <c r="B96" t="s">
        <v>50</v>
      </c>
      <c r="E96">
        <f>VLOOKUP(B96,Atlas_exposure!$B$1:$J$147,9,FALSE)</f>
        <v>1</v>
      </c>
    </row>
    <row r="97" spans="1:5">
      <c r="A97">
        <v>75</v>
      </c>
      <c r="B97" t="s">
        <v>97</v>
      </c>
      <c r="E97">
        <f>VLOOKUP(B97,Atlas_exposure!$B$1:$J$147,9,FALSE)</f>
        <v>1</v>
      </c>
    </row>
    <row r="98" spans="1:5">
      <c r="A98">
        <v>76</v>
      </c>
      <c r="B98" t="s">
        <v>134</v>
      </c>
      <c r="E98">
        <f>VLOOKUP(B98,Atlas_exposure!$B$1:$J$147,9,FALSE)</f>
        <v>1</v>
      </c>
    </row>
    <row r="99" spans="1:5">
      <c r="A99">
        <v>77</v>
      </c>
      <c r="B99" t="s">
        <v>51</v>
      </c>
      <c r="E99">
        <f>VLOOKUP(B99,Atlas_exposure!$B$1:$J$147,9,FALSE)</f>
        <v>1</v>
      </c>
    </row>
    <row r="100" spans="1:5">
      <c r="A100">
        <v>78</v>
      </c>
      <c r="B100" t="s">
        <v>52</v>
      </c>
      <c r="E100">
        <f>VLOOKUP(B100,Atlas_exposure!$B$1:$J$147,9,FALSE)</f>
        <v>1</v>
      </c>
    </row>
    <row r="101" spans="1:5">
      <c r="A101">
        <v>79</v>
      </c>
      <c r="B101" t="s">
        <v>158</v>
      </c>
      <c r="E101">
        <f>VLOOKUP(B101,Atlas_exposure!$B$1:$J$147,9,FALSE)</f>
        <v>1</v>
      </c>
    </row>
    <row r="102" spans="1:5">
      <c r="A102">
        <v>80</v>
      </c>
      <c r="B102" t="s">
        <v>135</v>
      </c>
      <c r="E102">
        <f>VLOOKUP(B102,Atlas_exposure!$B$1:$J$147,9,FALSE)</f>
        <v>1</v>
      </c>
    </row>
    <row r="103" spans="1:5">
      <c r="A103">
        <v>81</v>
      </c>
      <c r="B103" t="s">
        <v>124</v>
      </c>
      <c r="E103">
        <f>VLOOKUP(B103,Atlas_exposure!$B$1:$J$147,9,FALSE)</f>
        <v>1</v>
      </c>
    </row>
    <row r="104" spans="1:5">
      <c r="A104">
        <v>82</v>
      </c>
      <c r="B104" t="s">
        <v>115</v>
      </c>
      <c r="E104">
        <f>VLOOKUP(B104,Atlas_exposure!$B$1:$J$147,9,FALSE)</f>
        <v>0.2</v>
      </c>
    </row>
    <row r="105" spans="1:5">
      <c r="A105">
        <v>83</v>
      </c>
      <c r="B105" t="s">
        <v>79</v>
      </c>
      <c r="E105">
        <f>VLOOKUP(B105,Atlas_exposure!$B$1:$J$147,9,FALSE)</f>
        <v>0</v>
      </c>
    </row>
    <row r="106" spans="1:5">
      <c r="A106">
        <v>84</v>
      </c>
      <c r="B106" t="s">
        <v>150</v>
      </c>
      <c r="E106">
        <f>VLOOKUP(B106,Atlas_exposure!$B$1:$J$147,9,FALSE)</f>
        <v>0</v>
      </c>
    </row>
    <row r="107" spans="1:5">
      <c r="A107">
        <v>85</v>
      </c>
      <c r="B107" t="s">
        <v>116</v>
      </c>
      <c r="E107">
        <f>VLOOKUP(B107,Atlas_exposure!$B$1:$J$147,9,FALSE)</f>
        <v>1</v>
      </c>
    </row>
    <row r="108" spans="1:5">
      <c r="A108">
        <v>86</v>
      </c>
      <c r="B108" t="s">
        <v>53</v>
      </c>
      <c r="E108">
        <f>VLOOKUP(B108,Atlas_exposure!$B$1:$J$147,9,FALSE)</f>
        <v>1</v>
      </c>
    </row>
    <row r="109" spans="1:5">
      <c r="A109">
        <v>87</v>
      </c>
      <c r="B109" t="s">
        <v>175</v>
      </c>
      <c r="E109">
        <f>VLOOKUP(B109,Atlas_exposure!$B$1:$J$147,9,FALSE)</f>
        <v>1</v>
      </c>
    </row>
    <row r="110" spans="1:5">
      <c r="A110">
        <v>88</v>
      </c>
      <c r="B110" t="s">
        <v>125</v>
      </c>
      <c r="E110">
        <f>VLOOKUP(B110,Atlas_exposure!$B$1:$J$147,9,FALSE)</f>
        <v>0.8</v>
      </c>
    </row>
    <row r="111" spans="1:5">
      <c r="A111">
        <v>89</v>
      </c>
      <c r="B111" t="s">
        <v>54</v>
      </c>
      <c r="E111">
        <f>VLOOKUP(B111,Atlas_exposure!$B$1:$J$147,9,FALSE)</f>
        <v>0.8</v>
      </c>
    </row>
    <row r="112" spans="1:5">
      <c r="A112">
        <v>90</v>
      </c>
      <c r="B112" t="s">
        <v>136</v>
      </c>
      <c r="E112">
        <f>VLOOKUP(B112,Atlas_exposure!$B$1:$J$147,9,FALSE)</f>
        <v>1</v>
      </c>
    </row>
    <row r="113" spans="1:5">
      <c r="A113">
        <v>91</v>
      </c>
      <c r="B113" t="s">
        <v>111</v>
      </c>
      <c r="E113">
        <f>VLOOKUP(B113,Atlas_exposure!$B$1:$J$147,9,FALSE)</f>
        <v>1</v>
      </c>
    </row>
    <row r="114" spans="1:5">
      <c r="A114">
        <v>92</v>
      </c>
      <c r="B114" t="s">
        <v>164</v>
      </c>
      <c r="E114">
        <f>VLOOKUP(B114,Atlas_exposure!$B$1:$J$147,9,FALSE)</f>
        <v>1</v>
      </c>
    </row>
    <row r="115" spans="1:5">
      <c r="A115">
        <v>93</v>
      </c>
      <c r="B115" t="s">
        <v>98</v>
      </c>
      <c r="E115">
        <f>VLOOKUP(B115,Atlas_exposure!$B$1:$J$147,9,FALSE)</f>
        <v>1</v>
      </c>
    </row>
    <row r="116" spans="1:5">
      <c r="A116">
        <v>94</v>
      </c>
      <c r="B116" t="s">
        <v>108</v>
      </c>
      <c r="E116">
        <f>VLOOKUP(B116,Atlas_exposure!$B$1:$J$147,9,FALSE)</f>
        <v>1</v>
      </c>
    </row>
    <row r="117" spans="1:5">
      <c r="A117">
        <v>95</v>
      </c>
      <c r="B117" t="s">
        <v>55</v>
      </c>
      <c r="E117">
        <f>VLOOKUP(B117,Atlas_exposure!$B$1:$J$147,9,FALSE)</f>
        <v>0</v>
      </c>
    </row>
    <row r="118" spans="1:5">
      <c r="A118">
        <v>96</v>
      </c>
      <c r="B118" t="s">
        <v>172</v>
      </c>
      <c r="E118">
        <f>VLOOKUP(B118,Atlas_exposure!$B$1:$J$147,9,FALSE)</f>
        <v>0</v>
      </c>
    </row>
    <row r="119" spans="1:5">
      <c r="A119">
        <v>97</v>
      </c>
      <c r="B119" t="s">
        <v>56</v>
      </c>
      <c r="E119">
        <f>VLOOKUP(B119,Atlas_exposure!$B$1:$J$147,9,FALSE)</f>
        <v>0.8</v>
      </c>
    </row>
    <row r="120" spans="1:5">
      <c r="A120">
        <v>98</v>
      </c>
      <c r="B120" t="s">
        <v>80</v>
      </c>
      <c r="E120">
        <f>VLOOKUP(B120,Atlas_exposure!$B$1:$J$147,9,FALSE)</f>
        <v>0.4</v>
      </c>
    </row>
    <row r="121" spans="1:5">
      <c r="A121">
        <v>99</v>
      </c>
      <c r="B121" t="s">
        <v>57</v>
      </c>
      <c r="E121">
        <f>VLOOKUP(B121,Atlas_exposure!$B$1:$J$147,9,FALSE)</f>
        <v>1</v>
      </c>
    </row>
    <row r="122" spans="1:5">
      <c r="A122">
        <v>100</v>
      </c>
      <c r="B122" t="s">
        <v>173</v>
      </c>
      <c r="E122">
        <f>VLOOKUP(B122,Atlas_exposure!$B$1:$J$147,9,FALSE)</f>
        <v>1</v>
      </c>
    </row>
    <row r="123" spans="1:5">
      <c r="A123">
        <v>101</v>
      </c>
      <c r="B123" t="s">
        <v>58</v>
      </c>
      <c r="E123">
        <f>VLOOKUP(B123,Atlas_exposure!$B$1:$J$147,9,FALSE)</f>
        <v>0.8</v>
      </c>
    </row>
    <row r="124" spans="1:5">
      <c r="A124">
        <v>102</v>
      </c>
      <c r="B124" t="s">
        <v>171</v>
      </c>
      <c r="E124">
        <f>VLOOKUP(B124,Atlas_exposure!$B$1:$J$147,9,FALSE)</f>
        <v>0.8</v>
      </c>
    </row>
    <row r="125" spans="1:5">
      <c r="A125">
        <v>103</v>
      </c>
      <c r="B125" t="s">
        <v>137</v>
      </c>
      <c r="E125">
        <f>VLOOKUP(B125,Atlas_exposure!$B$1:$J$147,9,FALSE)</f>
        <v>0.8</v>
      </c>
    </row>
    <row r="126" spans="1:5">
      <c r="A126">
        <v>104</v>
      </c>
      <c r="B126" t="s">
        <v>99</v>
      </c>
      <c r="E126">
        <f>VLOOKUP(B126,Atlas_exposure!$B$1:$J$147,9,FALSE)</f>
        <v>0.8</v>
      </c>
    </row>
    <row r="127" spans="1:5">
      <c r="A127">
        <v>105</v>
      </c>
      <c r="B127" t="s">
        <v>59</v>
      </c>
      <c r="E127">
        <f>VLOOKUP(B127,Atlas_exposure!$B$1:$J$147,9,FALSE)</f>
        <v>1</v>
      </c>
    </row>
    <row r="128" spans="1:5">
      <c r="A128">
        <v>106</v>
      </c>
      <c r="B128" t="s">
        <v>60</v>
      </c>
      <c r="E128">
        <f>VLOOKUP(B128,Atlas_exposure!$B$1:$J$147,9,FALSE)</f>
        <v>1</v>
      </c>
    </row>
    <row r="129" spans="1:5">
      <c r="A129">
        <v>107</v>
      </c>
      <c r="B129" t="s">
        <v>61</v>
      </c>
      <c r="E129">
        <f>VLOOKUP(B129,Atlas_exposure!$B$1:$J$147,9,FALSE)</f>
        <v>0</v>
      </c>
    </row>
    <row r="130" spans="1:5">
      <c r="A130">
        <v>108</v>
      </c>
      <c r="B130" t="s">
        <v>62</v>
      </c>
      <c r="E130">
        <f>VLOOKUP(B130,Atlas_exposure!$B$1:$J$147,9,FALSE)</f>
        <v>1</v>
      </c>
    </row>
    <row r="131" spans="1:5">
      <c r="A131">
        <v>109</v>
      </c>
      <c r="B131" t="s">
        <v>63</v>
      </c>
      <c r="E131">
        <f>VLOOKUP(B131,Atlas_exposure!$B$1:$J$147,9,FALSE)</f>
        <v>0.2</v>
      </c>
    </row>
    <row r="132" spans="1:5">
      <c r="A132">
        <v>110</v>
      </c>
      <c r="B132" t="s">
        <v>159</v>
      </c>
      <c r="E132">
        <f>VLOOKUP(B132,Atlas_exposure!$B$1:$J$147,9,FALSE)</f>
        <v>1</v>
      </c>
    </row>
    <row r="133" spans="1:5">
      <c r="A133">
        <v>11</v>
      </c>
      <c r="B133" t="s">
        <v>87</v>
      </c>
      <c r="E133">
        <f>VLOOKUP(B133,Atlas_exposure!$B$1:$J$147,9,FALSE)</f>
        <v>1</v>
      </c>
    </row>
    <row r="134" spans="1:5">
      <c r="A134">
        <v>112</v>
      </c>
      <c r="B134" t="s">
        <v>100</v>
      </c>
      <c r="E134">
        <f>VLOOKUP(B134,Atlas_exposure!$B$1:$J$147,9,FALSE)</f>
        <v>1</v>
      </c>
    </row>
    <row r="135" spans="1:5">
      <c r="A135">
        <v>113</v>
      </c>
      <c r="B135" t="s">
        <v>75</v>
      </c>
      <c r="E135">
        <f>VLOOKUP(B135,Atlas_exposure!$B$1:$J$147,9,FALSE)</f>
        <v>1</v>
      </c>
    </row>
    <row r="136" spans="1:5">
      <c r="A136">
        <v>114</v>
      </c>
      <c r="B136" t="s">
        <v>126</v>
      </c>
      <c r="E136">
        <f>VLOOKUP(B136,Atlas_exposure!$B$1:$J$147,9,FALSE)</f>
        <v>0.6</v>
      </c>
    </row>
    <row r="137" spans="1:5">
      <c r="A137">
        <v>115</v>
      </c>
      <c r="B137" t="s">
        <v>151</v>
      </c>
      <c r="E137">
        <f>VLOOKUP(B137,Atlas_exposure!$B$1:$J$147,9,FALSE)</f>
        <v>0.8</v>
      </c>
    </row>
    <row r="138" spans="1:5">
      <c r="A138">
        <v>116</v>
      </c>
      <c r="B138" t="s">
        <v>106</v>
      </c>
      <c r="E138">
        <f>VLOOKUP(B138,Atlas_exposure!$B$1:$J$147,9,FALSE)</f>
        <v>1</v>
      </c>
    </row>
    <row r="139" spans="1:5">
      <c r="A139">
        <v>117</v>
      </c>
      <c r="B139" t="s">
        <v>138</v>
      </c>
      <c r="E139">
        <f>VLOOKUP(B139,Atlas_exposure!$B$1:$J$147,9,FALSE)</f>
        <v>1</v>
      </c>
    </row>
    <row r="140" spans="1:5">
      <c r="A140">
        <v>118</v>
      </c>
      <c r="B140" t="s">
        <v>64</v>
      </c>
      <c r="E140">
        <f>VLOOKUP(B140,Atlas_exposure!$B$1:$J$147,9,FALSE)</f>
        <v>0.6</v>
      </c>
    </row>
    <row r="141" spans="1:5">
      <c r="A141">
        <v>119</v>
      </c>
      <c r="B141" t="s">
        <v>139</v>
      </c>
      <c r="E141">
        <f>VLOOKUP(B141,Atlas_exposure!$B$1:$J$147,9,FALSE)</f>
        <v>1</v>
      </c>
    </row>
    <row r="142" spans="1:5">
      <c r="A142">
        <v>120</v>
      </c>
      <c r="B142" t="s">
        <v>127</v>
      </c>
      <c r="E142">
        <f>VLOOKUP(B142,Atlas_exposure!$B$1:$J$147,9,FALSE)</f>
        <v>1</v>
      </c>
    </row>
    <row r="143" spans="1:5">
      <c r="A143">
        <v>121</v>
      </c>
      <c r="B143" t="s">
        <v>65</v>
      </c>
      <c r="E143">
        <f>VLOOKUP(B143,Atlas_exposure!$B$1:$J$147,9,FALSE)</f>
        <v>0.6</v>
      </c>
    </row>
    <row r="144" spans="1:5">
      <c r="A144">
        <v>122</v>
      </c>
      <c r="B144" t="s">
        <v>141</v>
      </c>
      <c r="E144">
        <f>VLOOKUP(B144,Atlas_exposure!$B$1:$J$147,9,FALSE)</f>
        <v>1</v>
      </c>
    </row>
    <row r="145" spans="1:5">
      <c r="A145">
        <v>123</v>
      </c>
      <c r="B145" t="s">
        <v>165</v>
      </c>
      <c r="E145">
        <f>VLOOKUP(B145,Atlas_exposure!$B$1:$J$147,9,FALSE)</f>
        <v>1</v>
      </c>
    </row>
    <row r="146" spans="1:5">
      <c r="A146">
        <v>124</v>
      </c>
      <c r="B146" t="s">
        <v>146</v>
      </c>
      <c r="E146">
        <f>VLOOKUP(B146,Atlas_exposure!$B$1:$J$147,9,FALSE)</f>
        <v>0.6</v>
      </c>
    </row>
    <row r="147" spans="1:5">
      <c r="A147">
        <v>125</v>
      </c>
      <c r="B147" t="s">
        <v>117</v>
      </c>
      <c r="E147">
        <f>VLOOKUP(B147,Atlas_exposure!$B$1:$J$147,9,FALSE)</f>
        <v>1</v>
      </c>
    </row>
    <row r="148" spans="1:5">
      <c r="A148">
        <v>126</v>
      </c>
      <c r="B148" t="s">
        <v>1071</v>
      </c>
      <c r="E148">
        <f>VLOOKUP(B148,Atlas_exposure!$B$1:$J$147,9,FALSE)</f>
        <v>0.8</v>
      </c>
    </row>
    <row r="149" spans="1:5">
      <c r="A149">
        <v>127</v>
      </c>
      <c r="B149" t="s">
        <v>81</v>
      </c>
      <c r="E149">
        <f>VLOOKUP(B149,Atlas_exposure!$B$1:$J$147,9,FALSE)</f>
        <v>1</v>
      </c>
    </row>
    <row r="150" spans="1:5">
      <c r="A150">
        <v>128</v>
      </c>
      <c r="B150" t="s">
        <v>152</v>
      </c>
      <c r="E150">
        <f>VLOOKUP(B150,Atlas_exposure!$B$1:$J$147,9,FALSE)</f>
        <v>1</v>
      </c>
    </row>
    <row r="151" spans="1:5">
      <c r="A151">
        <v>129</v>
      </c>
      <c r="B151" t="s">
        <v>66</v>
      </c>
      <c r="E151">
        <f>VLOOKUP(B151,Atlas_exposure!$B$1:$J$147,9,FALSE)</f>
        <v>1</v>
      </c>
    </row>
    <row r="152" spans="1:5">
      <c r="A152">
        <v>130</v>
      </c>
      <c r="B152" t="s">
        <v>67</v>
      </c>
      <c r="E152">
        <f>VLOOKUP(B152,Atlas_exposure!$B$1:$J$147,9,FALSE)</f>
        <v>1</v>
      </c>
    </row>
    <row r="153" spans="1:5">
      <c r="A153">
        <v>131</v>
      </c>
      <c r="B153" t="s">
        <v>147</v>
      </c>
      <c r="E153">
        <f>VLOOKUP(B153,Atlas_exposure!$B$1:$J$147,9,FALSE)</f>
        <v>0</v>
      </c>
    </row>
    <row r="154" spans="1:5">
      <c r="A154">
        <v>132</v>
      </c>
      <c r="B154" t="s">
        <v>143</v>
      </c>
      <c r="E154">
        <f>VLOOKUP(B154,Atlas_exposure!$B$1:$J$147,9,FALSE)</f>
        <v>1</v>
      </c>
    </row>
    <row r="155" spans="1:5">
      <c r="A155">
        <v>133</v>
      </c>
      <c r="B155" t="s">
        <v>153</v>
      </c>
      <c r="E155">
        <f>VLOOKUP(B155,Atlas_exposure!$B$1:$J$147,9,FALSE)</f>
        <v>0.2</v>
      </c>
    </row>
    <row r="156" spans="1:5">
      <c r="A156">
        <v>134</v>
      </c>
      <c r="B156" t="s">
        <v>68</v>
      </c>
      <c r="E156">
        <f>VLOOKUP(B156,Atlas_exposure!$B$1:$J$147,9,FALSE)</f>
        <v>0.6</v>
      </c>
    </row>
    <row r="157" spans="1:5">
      <c r="A157">
        <v>135</v>
      </c>
      <c r="B157" t="s">
        <v>166</v>
      </c>
      <c r="E157">
        <f>VLOOKUP(B157,Atlas_exposure!$B$1:$J$147,9,FALSE)</f>
        <v>1</v>
      </c>
    </row>
    <row r="158" spans="1:5">
      <c r="A158">
        <v>136</v>
      </c>
      <c r="B158" t="s">
        <v>1069</v>
      </c>
      <c r="E158">
        <f>VLOOKUP(B158,Atlas_exposure!$B$1:$J$147,9,FALSE)</f>
        <v>1</v>
      </c>
    </row>
    <row r="159" spans="1:5">
      <c r="A159">
        <v>137</v>
      </c>
      <c r="B159" t="s">
        <v>128</v>
      </c>
      <c r="E159">
        <f>VLOOKUP(B159,Atlas_exposure!$B$1:$J$147,9,FALSE)</f>
        <v>1</v>
      </c>
    </row>
    <row r="160" spans="1:5">
      <c r="A160">
        <v>138</v>
      </c>
      <c r="B160" t="s">
        <v>132</v>
      </c>
      <c r="E160">
        <f>VLOOKUP(B160,Atlas_exposure!$B$1:$J$147,9,FALSE)</f>
        <v>0.2</v>
      </c>
    </row>
    <row r="161" spans="1:5">
      <c r="A161">
        <v>139</v>
      </c>
      <c r="B161" t="s">
        <v>82</v>
      </c>
      <c r="E161">
        <f>VLOOKUP(B161,Atlas_exposure!$B$1:$J$147,9,FALSE)</f>
        <v>1</v>
      </c>
    </row>
    <row r="162" spans="1:5">
      <c r="A162">
        <v>140</v>
      </c>
      <c r="B162" t="s">
        <v>69</v>
      </c>
      <c r="E162">
        <f>VLOOKUP(B162,Atlas_exposure!$B$1:$J$147,9,FALSE)</f>
        <v>1</v>
      </c>
    </row>
    <row r="163" spans="1:5">
      <c r="A163">
        <v>141</v>
      </c>
      <c r="B163" t="s">
        <v>177</v>
      </c>
      <c r="E163">
        <f>VLOOKUP(B163,Atlas_exposure!$B$1:$J$147,9,FALSE)</f>
        <v>1</v>
      </c>
    </row>
    <row r="164" spans="1:5">
      <c r="A164">
        <v>142</v>
      </c>
      <c r="B164" t="s">
        <v>174</v>
      </c>
      <c r="E164">
        <f>VLOOKUP(B164,Atlas_exposure!$B$1:$J$147,9,FALSE)</f>
        <v>0.8</v>
      </c>
    </row>
    <row r="165" spans="1:5">
      <c r="A165">
        <v>143</v>
      </c>
      <c r="B165" t="s">
        <v>70</v>
      </c>
      <c r="E165">
        <f>VLOOKUP(B165,Atlas_exposure!$B$1:$J$147,9,FALSE)</f>
        <v>0.8</v>
      </c>
    </row>
    <row r="166" spans="1:5">
      <c r="A166">
        <v>144</v>
      </c>
      <c r="B166" t="s">
        <v>83</v>
      </c>
      <c r="E166">
        <f>VLOOKUP(B166,Atlas_exposure!$B$1:$J$147,9,FALSE)</f>
        <v>0.4</v>
      </c>
    </row>
    <row r="167" spans="1:5">
      <c r="A167">
        <v>145</v>
      </c>
      <c r="B167" t="s">
        <v>84</v>
      </c>
      <c r="E167">
        <f>VLOOKUP(B167,Atlas_exposure!$B$1:$J$147,9,FALSE)</f>
        <v>1</v>
      </c>
    </row>
    <row r="168" spans="1:5">
      <c r="A168">
        <v>146</v>
      </c>
      <c r="B168" t="s">
        <v>118</v>
      </c>
      <c r="E168">
        <f>VLOOKUP(B168,Atlas_exposure!$B$1:$J$147,9,FALSE)</f>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S922"/>
  <sheetViews>
    <sheetView topLeftCell="B1" zoomScale="85" zoomScaleNormal="85" zoomScalePageLayoutView="85" workbookViewId="0">
      <pane ySplit="22" topLeftCell="A112" activePane="bottomLeft" state="frozen"/>
      <selection pane="bottomLeft" activeCell="M68" sqref="M68"/>
    </sheetView>
  </sheetViews>
  <sheetFormatPr baseColWidth="10" defaultColWidth="11.5" defaultRowHeight="14" outlineLevelRow="1" x14ac:dyDescent="0"/>
  <cols>
    <col min="2" max="2" width="18.83203125" customWidth="1"/>
    <col min="3" max="3" width="17.83203125" bestFit="1" customWidth="1"/>
    <col min="4" max="4" width="8.1640625" customWidth="1"/>
    <col min="5" max="5" width="4.6640625" customWidth="1"/>
    <col min="6" max="6" width="33.83203125" customWidth="1"/>
    <col min="7" max="7" width="15.6640625" customWidth="1"/>
    <col min="8" max="8" width="12.33203125" customWidth="1"/>
    <col min="9" max="9" width="10.5" bestFit="1" customWidth="1"/>
    <col min="10" max="10" width="7.6640625" bestFit="1" customWidth="1"/>
    <col min="11" max="11" width="10.33203125" bestFit="1" customWidth="1"/>
    <col min="12" max="12" width="10.6640625" bestFit="1" customWidth="1"/>
    <col min="13" max="13" width="8.83203125" bestFit="1" customWidth="1"/>
    <col min="14" max="14" width="8.33203125" bestFit="1" customWidth="1"/>
    <col min="15" max="15" width="7.83203125" bestFit="1" customWidth="1"/>
    <col min="16" max="16" width="5.6640625" bestFit="1" customWidth="1"/>
    <col min="17" max="17" width="6" bestFit="1" customWidth="1"/>
    <col min="18" max="18" width="8.33203125" bestFit="1" customWidth="1"/>
    <col min="19" max="19" width="8.5" bestFit="1" customWidth="1"/>
    <col min="20" max="20" width="7.1640625" bestFit="1" customWidth="1"/>
    <col min="21" max="21" width="8" bestFit="1" customWidth="1"/>
    <col min="22" max="22" width="9" bestFit="1" customWidth="1"/>
    <col min="23" max="23" width="15.5" bestFit="1" customWidth="1"/>
    <col min="24" max="24" width="7.83203125" bestFit="1" customWidth="1"/>
    <col min="25" max="25" width="11.33203125" bestFit="1" customWidth="1"/>
    <col min="26" max="26" width="7.6640625" bestFit="1" customWidth="1"/>
    <col min="27" max="27" width="13" bestFit="1" customWidth="1"/>
    <col min="28" max="28" width="9.6640625" bestFit="1" customWidth="1"/>
    <col min="29" max="29" width="6.33203125" bestFit="1" customWidth="1"/>
    <col min="30" max="30" width="9.5" bestFit="1" customWidth="1"/>
    <col min="31" max="31" width="11.83203125" bestFit="1" customWidth="1"/>
    <col min="32" max="33" width="9.1640625" bestFit="1" customWidth="1"/>
    <col min="34" max="34" width="8.33203125" bestFit="1" customWidth="1"/>
    <col min="35" max="35" width="7.83203125" bestFit="1" customWidth="1"/>
    <col min="36" max="36" width="6" bestFit="1" customWidth="1"/>
    <col min="37" max="37" width="7.33203125" bestFit="1" customWidth="1"/>
    <col min="38" max="38" width="7.6640625" bestFit="1" customWidth="1"/>
    <col min="39" max="39" width="8.33203125" bestFit="1" customWidth="1"/>
    <col min="40" max="40" width="8.83203125" bestFit="1" customWidth="1"/>
    <col min="41" max="41" width="5.5" bestFit="1" customWidth="1"/>
    <col min="42" max="42" width="9.83203125" bestFit="1" customWidth="1"/>
    <col min="43" max="43" width="7.5" bestFit="1" customWidth="1"/>
    <col min="44" max="44" width="10" bestFit="1" customWidth="1"/>
    <col min="45" max="45" width="14" bestFit="1" customWidth="1"/>
    <col min="46" max="46" width="11.5" bestFit="1" customWidth="1"/>
    <col min="47" max="47" width="7.33203125" bestFit="1" customWidth="1"/>
    <col min="48" max="48" width="9.6640625" bestFit="1" customWidth="1"/>
    <col min="49" max="49" width="9.5" bestFit="1" customWidth="1"/>
    <col min="50" max="50" width="7.83203125" bestFit="1" customWidth="1"/>
    <col min="51" max="51" width="11.6640625" bestFit="1" customWidth="1"/>
    <col min="52" max="52" width="10.33203125" bestFit="1" customWidth="1"/>
    <col min="53" max="53" width="12.5" bestFit="1" customWidth="1"/>
    <col min="54" max="54" width="7.33203125" bestFit="1" customWidth="1"/>
    <col min="55" max="55" width="9.1640625" bestFit="1" customWidth="1"/>
    <col min="56" max="56" width="9.83203125" bestFit="1" customWidth="1"/>
    <col min="57" max="57" width="8.1640625" bestFit="1" customWidth="1"/>
    <col min="58" max="59" width="7.6640625" bestFit="1" customWidth="1"/>
    <col min="60" max="60" width="10.1640625" bestFit="1" customWidth="1"/>
    <col min="61" max="61" width="7.5" bestFit="1" customWidth="1"/>
    <col min="62" max="62" width="8.33203125" bestFit="1" customWidth="1"/>
    <col min="63" max="63" width="8.5" bestFit="1" customWidth="1"/>
    <col min="64" max="64" width="5.33203125" bestFit="1" customWidth="1"/>
    <col min="65" max="65" width="7.6640625" bestFit="1" customWidth="1"/>
    <col min="66" max="66" width="5.6640625" bestFit="1" customWidth="1"/>
    <col min="67" max="67" width="7.33203125" bestFit="1" customWidth="1"/>
    <col min="68" max="68" width="13" bestFit="1" customWidth="1"/>
    <col min="69" max="69" width="9.6640625" bestFit="1" customWidth="1"/>
    <col min="70" max="70" width="8.33203125" bestFit="1" customWidth="1"/>
    <col min="71" max="71" width="4.6640625" bestFit="1" customWidth="1"/>
    <col min="72" max="72" width="6.83203125" bestFit="1" customWidth="1"/>
    <col min="73" max="73" width="8.5" bestFit="1" customWidth="1"/>
    <col min="74" max="74" width="8.83203125" bestFit="1" customWidth="1"/>
    <col min="75" max="75" width="11.5" bestFit="1" customWidth="1"/>
    <col min="76" max="76" width="10.6640625" bestFit="1" customWidth="1"/>
    <col min="77" max="77" width="10" bestFit="1" customWidth="1"/>
    <col min="78" max="78" width="8.5" bestFit="1" customWidth="1"/>
    <col min="79" max="79" width="8.6640625" bestFit="1" customWidth="1"/>
    <col min="80" max="80" width="8.83203125" bestFit="1" customWidth="1"/>
    <col min="81" max="81" width="7" bestFit="1" customWidth="1"/>
    <col min="82" max="82" width="9.83203125" bestFit="1" customWidth="1"/>
    <col min="83" max="83" width="9.33203125" bestFit="1" customWidth="1"/>
    <col min="84" max="84" width="9" bestFit="1" customWidth="1"/>
    <col min="85" max="85" width="6.6640625" bestFit="1" customWidth="1"/>
    <col min="86" max="86" width="6.33203125" bestFit="1" customWidth="1"/>
    <col min="87" max="87" width="9.83203125" bestFit="1" customWidth="1"/>
    <col min="88" max="88" width="9.5" bestFit="1" customWidth="1"/>
    <col min="89" max="89" width="13.5" bestFit="1" customWidth="1"/>
    <col min="90" max="90" width="10" bestFit="1" customWidth="1"/>
    <col min="91" max="91" width="14.5" bestFit="1" customWidth="1"/>
    <col min="92" max="92" width="12.5" bestFit="1" customWidth="1"/>
    <col min="93" max="93" width="13.33203125" bestFit="1" customWidth="1"/>
    <col min="94" max="94" width="7.1640625" bestFit="1" customWidth="1"/>
    <col min="95" max="95" width="6.1640625" bestFit="1" customWidth="1"/>
    <col min="96" max="96" width="7.5" bestFit="1" customWidth="1"/>
    <col min="97" max="97" width="9.6640625" bestFit="1" customWidth="1"/>
    <col min="98" max="98" width="11.83203125" bestFit="1" customWidth="1"/>
    <col min="99" max="99" width="8" bestFit="1" customWidth="1"/>
    <col min="100" max="100" width="6.6640625" bestFit="1" customWidth="1"/>
    <col min="101" max="101" width="6.5" bestFit="1" customWidth="1"/>
    <col min="102" max="102" width="6.6640625" bestFit="1" customWidth="1"/>
    <col min="103" max="103" width="7.83203125" bestFit="1" customWidth="1"/>
    <col min="104" max="104" width="6.33203125" bestFit="1" customWidth="1"/>
    <col min="105" max="105" width="11" bestFit="1" customWidth="1"/>
    <col min="106" max="106" width="7.33203125" bestFit="1" customWidth="1"/>
    <col min="107" max="107" width="8.83203125" bestFit="1" customWidth="1"/>
    <col min="108" max="108" width="7.33203125" bestFit="1" customWidth="1"/>
    <col min="109" max="109" width="12.5" bestFit="1" customWidth="1"/>
    <col min="110" max="111" width="8.33203125" bestFit="1" customWidth="1"/>
    <col min="112" max="112" width="7.33203125" bestFit="1" customWidth="1"/>
    <col min="113" max="113" width="7.6640625" bestFit="1" customWidth="1"/>
    <col min="114" max="114" width="4.66406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9" ht="7.25" customHeight="1"/>
    <row r="2" spans="2:19">
      <c r="B2" s="17" t="s">
        <v>16</v>
      </c>
      <c r="C2" s="204" t="s">
        <v>462</v>
      </c>
      <c r="D2" s="204"/>
      <c r="E2" s="204"/>
      <c r="F2" s="204"/>
      <c r="G2" s="204"/>
      <c r="H2" s="204"/>
      <c r="I2" s="204"/>
      <c r="J2" s="204"/>
      <c r="K2" s="204"/>
      <c r="L2" s="204"/>
      <c r="N2" s="78" t="s">
        <v>2018</v>
      </c>
    </row>
    <row r="3" spans="2:19">
      <c r="B3" s="17" t="s">
        <v>17</v>
      </c>
      <c r="C3" s="193" t="s">
        <v>1856</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60.75" customHeight="1">
      <c r="B5" s="17" t="s">
        <v>199</v>
      </c>
      <c r="C5" s="194" t="s">
        <v>4</v>
      </c>
      <c r="D5" s="194"/>
      <c r="E5" s="194"/>
      <c r="F5" s="194"/>
      <c r="G5" s="194"/>
      <c r="H5" s="194"/>
      <c r="I5" s="194"/>
      <c r="J5" s="194"/>
      <c r="K5" s="194"/>
      <c r="L5" s="194"/>
      <c r="N5" s="91">
        <v>13</v>
      </c>
      <c r="O5" s="84">
        <v>48.148148148148145</v>
      </c>
      <c r="P5" s="91">
        <v>5</v>
      </c>
      <c r="Q5" s="84">
        <v>18.518518518518519</v>
      </c>
      <c r="R5" s="91">
        <v>9</v>
      </c>
      <c r="S5" s="84">
        <v>33.333333333333329</v>
      </c>
    </row>
    <row r="6" spans="2:19" ht="53" customHeight="1">
      <c r="B6" s="17" t="s">
        <v>18</v>
      </c>
      <c r="C6" s="194" t="s">
        <v>1901</v>
      </c>
      <c r="D6" s="194"/>
      <c r="E6" s="194"/>
      <c r="F6" s="194"/>
      <c r="G6" s="194"/>
      <c r="H6" s="194"/>
      <c r="I6" s="194"/>
      <c r="J6" s="194"/>
      <c r="K6" s="194"/>
      <c r="L6" s="194"/>
    </row>
    <row r="7" spans="2:19" ht="29" customHeight="1" outlineLevel="1">
      <c r="B7" s="6" t="s">
        <v>19</v>
      </c>
      <c r="C7" s="131" t="s">
        <v>178</v>
      </c>
      <c r="D7" s="131"/>
      <c r="E7" s="131"/>
      <c r="F7" s="131"/>
      <c r="G7" s="131"/>
      <c r="H7" s="131"/>
      <c r="I7" s="131"/>
      <c r="J7" s="131"/>
      <c r="K7" s="131"/>
      <c r="L7" s="131"/>
    </row>
    <row r="8" spans="2:19" outlineLevel="1">
      <c r="B8" s="6" t="s">
        <v>20</v>
      </c>
      <c r="C8" s="131" t="s">
        <v>28</v>
      </c>
      <c r="D8" s="131"/>
      <c r="E8" s="131"/>
      <c r="F8" s="131"/>
      <c r="G8" s="131"/>
      <c r="H8" s="131"/>
      <c r="I8" s="131"/>
      <c r="J8" s="131"/>
      <c r="K8" s="131"/>
      <c r="L8" s="131"/>
    </row>
    <row r="9" spans="2:19" outlineLevel="1">
      <c r="B9" s="6" t="s">
        <v>29</v>
      </c>
      <c r="C9" s="137"/>
      <c r="D9" s="137"/>
      <c r="E9" s="137"/>
      <c r="F9" s="137"/>
      <c r="G9" s="137"/>
      <c r="H9" s="137"/>
      <c r="I9" s="137"/>
      <c r="J9" s="137"/>
      <c r="K9" s="137"/>
      <c r="L9" s="137"/>
    </row>
    <row r="10" spans="2:19" outlineLevel="1">
      <c r="B10" s="6" t="s">
        <v>21</v>
      </c>
      <c r="C10" s="137" t="s">
        <v>31</v>
      </c>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t="s">
        <v>1673</v>
      </c>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v>44246</v>
      </c>
      <c r="D15" s="139"/>
      <c r="E15" s="139"/>
      <c r="F15" s="139"/>
      <c r="G15" s="139"/>
      <c r="H15" s="139"/>
      <c r="I15" s="139"/>
      <c r="J15" s="139"/>
      <c r="K15" s="139"/>
      <c r="L15" s="139"/>
    </row>
    <row r="16" spans="2:19" outlineLevel="1">
      <c r="B16" s="7" t="s">
        <v>25</v>
      </c>
      <c r="C16" s="140" t="s">
        <v>183</v>
      </c>
      <c r="D16" s="140"/>
      <c r="E16" s="140"/>
      <c r="F16" s="140"/>
      <c r="G16" s="140"/>
      <c r="H16" s="140"/>
      <c r="I16" s="140"/>
      <c r="J16" s="140"/>
      <c r="K16" s="140"/>
      <c r="L16" s="140"/>
    </row>
    <row r="17" spans="1:13" outlineLevel="1">
      <c r="B17" s="7" t="s">
        <v>26</v>
      </c>
      <c r="C17" s="141" t="s">
        <v>1062</v>
      </c>
      <c r="D17" s="141"/>
      <c r="E17" s="141"/>
      <c r="F17" s="141"/>
      <c r="G17" s="141"/>
      <c r="H17" s="141"/>
      <c r="I17" s="141"/>
      <c r="J17" s="141"/>
      <c r="K17" s="141"/>
      <c r="L17" s="141"/>
    </row>
    <row r="18" spans="1:13" outlineLevel="1">
      <c r="B18" s="7" t="s">
        <v>15</v>
      </c>
      <c r="C18" s="142"/>
      <c r="D18" s="142"/>
      <c r="E18" s="142"/>
      <c r="F18" s="142"/>
      <c r="G18" s="142"/>
      <c r="H18" s="142"/>
      <c r="I18" s="142"/>
      <c r="J18" s="142"/>
      <c r="K18" s="142"/>
      <c r="L18" s="142"/>
    </row>
    <row r="19" spans="1:13" outlineLevel="1">
      <c r="B19" s="6" t="s">
        <v>180</v>
      </c>
      <c r="C19" s="135"/>
      <c r="D19" s="135"/>
      <c r="E19" s="135"/>
      <c r="F19" s="135"/>
      <c r="G19" s="135"/>
      <c r="H19" s="135"/>
      <c r="I19" s="135"/>
      <c r="J19" s="135"/>
      <c r="K19" s="135"/>
      <c r="L19" s="135"/>
    </row>
    <row r="20" spans="1:13" s="9" customFormat="1" ht="21" customHeight="1" thickBot="1">
      <c r="G20" s="18" t="s">
        <v>1670</v>
      </c>
      <c r="H20" t="s">
        <v>1671</v>
      </c>
    </row>
    <row r="21" spans="1:13">
      <c r="A21" s="28" t="s">
        <v>179</v>
      </c>
      <c r="B21" s="29"/>
      <c r="C21" s="29"/>
      <c r="D21" s="29"/>
      <c r="G21" s="21"/>
    </row>
    <row r="22" spans="1:13">
      <c r="A22" s="30" t="s">
        <v>1670</v>
      </c>
      <c r="B22" s="30" t="s">
        <v>463</v>
      </c>
      <c r="C22" s="30" t="s">
        <v>31</v>
      </c>
      <c r="D22" s="30" t="s">
        <v>464</v>
      </c>
      <c r="E22" s="22"/>
      <c r="G22" s="18" t="s">
        <v>1790</v>
      </c>
      <c r="M22" t="s">
        <v>1112</v>
      </c>
    </row>
    <row r="23" spans="1:13">
      <c r="A23" s="29" t="s">
        <v>1671</v>
      </c>
      <c r="B23" s="29" t="s">
        <v>465</v>
      </c>
      <c r="C23" s="29" t="s">
        <v>346</v>
      </c>
      <c r="D23" s="29">
        <v>1</v>
      </c>
      <c r="F23" s="23"/>
      <c r="G23" s="18" t="s">
        <v>31</v>
      </c>
      <c r="H23" t="s">
        <v>2049</v>
      </c>
    </row>
    <row r="24" spans="1:13">
      <c r="A24" s="29" t="s">
        <v>1671</v>
      </c>
      <c r="B24" s="29" t="s">
        <v>466</v>
      </c>
      <c r="C24" s="29" t="s">
        <v>228</v>
      </c>
      <c r="D24" s="29">
        <v>1</v>
      </c>
      <c r="G24" s="20" t="s">
        <v>228</v>
      </c>
      <c r="H24" s="19">
        <v>5</v>
      </c>
    </row>
    <row r="25" spans="1:13">
      <c r="A25" s="29" t="s">
        <v>1671</v>
      </c>
      <c r="B25" s="29" t="s">
        <v>467</v>
      </c>
      <c r="C25" s="29" t="s">
        <v>322</v>
      </c>
      <c r="D25" s="29">
        <v>1</v>
      </c>
      <c r="G25" s="20" t="s">
        <v>236</v>
      </c>
      <c r="H25" s="19">
        <v>1</v>
      </c>
    </row>
    <row r="26" spans="1:13">
      <c r="A26" s="29" t="s">
        <v>1671</v>
      </c>
      <c r="B26" s="29" t="s">
        <v>468</v>
      </c>
      <c r="C26" s="29" t="s">
        <v>408</v>
      </c>
      <c r="D26" s="29">
        <v>1</v>
      </c>
      <c r="G26" s="20" t="s">
        <v>238</v>
      </c>
      <c r="H26" s="19">
        <v>3</v>
      </c>
    </row>
    <row r="27" spans="1:13">
      <c r="A27" s="29" t="s">
        <v>1671</v>
      </c>
      <c r="B27" s="29" t="s">
        <v>469</v>
      </c>
      <c r="C27" s="29" t="s">
        <v>388</v>
      </c>
      <c r="D27" s="29">
        <v>1</v>
      </c>
      <c r="G27" s="20" t="s">
        <v>240</v>
      </c>
      <c r="H27" s="19">
        <v>3</v>
      </c>
    </row>
    <row r="28" spans="1:13">
      <c r="A28" s="29" t="s">
        <v>1671</v>
      </c>
      <c r="B28" s="29" t="s">
        <v>470</v>
      </c>
      <c r="C28" s="29" t="s">
        <v>262</v>
      </c>
      <c r="D28" s="29">
        <v>1</v>
      </c>
      <c r="G28" s="20" t="s">
        <v>246</v>
      </c>
      <c r="H28" s="19">
        <v>1</v>
      </c>
    </row>
    <row r="29" spans="1:13">
      <c r="A29" s="29" t="s">
        <v>1671</v>
      </c>
      <c r="B29" s="29" t="s">
        <v>470</v>
      </c>
      <c r="C29" s="29" t="s">
        <v>434</v>
      </c>
      <c r="D29" s="29">
        <v>1</v>
      </c>
      <c r="G29" s="20" t="s">
        <v>248</v>
      </c>
      <c r="H29" s="19">
        <v>1</v>
      </c>
    </row>
    <row r="30" spans="1:13">
      <c r="A30" s="29" t="s">
        <v>1671</v>
      </c>
      <c r="B30" s="29" t="s">
        <v>471</v>
      </c>
      <c r="C30" s="29" t="s">
        <v>330</v>
      </c>
      <c r="D30" s="29">
        <v>1</v>
      </c>
      <c r="G30" s="20" t="s">
        <v>258</v>
      </c>
      <c r="H30" s="19">
        <v>1</v>
      </c>
    </row>
    <row r="31" spans="1:13">
      <c r="A31" s="29" t="s">
        <v>1671</v>
      </c>
      <c r="B31" s="29" t="s">
        <v>472</v>
      </c>
      <c r="C31" s="29" t="s">
        <v>348</v>
      </c>
      <c r="D31" s="29">
        <v>1</v>
      </c>
      <c r="G31" s="20" t="s">
        <v>260</v>
      </c>
      <c r="H31" s="19">
        <v>2</v>
      </c>
    </row>
    <row r="32" spans="1:13">
      <c r="A32" s="29" t="s">
        <v>1671</v>
      </c>
      <c r="B32" s="29" t="s">
        <v>473</v>
      </c>
      <c r="C32" s="29" t="s">
        <v>388</v>
      </c>
      <c r="D32" s="29">
        <v>1</v>
      </c>
      <c r="G32" s="20" t="s">
        <v>262</v>
      </c>
      <c r="H32" s="19">
        <v>2</v>
      </c>
    </row>
    <row r="33" spans="1:8">
      <c r="A33" s="29" t="s">
        <v>1671</v>
      </c>
      <c r="B33" s="29" t="s">
        <v>474</v>
      </c>
      <c r="C33" s="29" t="s">
        <v>360</v>
      </c>
      <c r="D33" s="29">
        <v>1</v>
      </c>
      <c r="G33" s="20" t="s">
        <v>264</v>
      </c>
      <c r="H33" s="19">
        <v>3</v>
      </c>
    </row>
    <row r="34" spans="1:8">
      <c r="A34" s="29" t="s">
        <v>1671</v>
      </c>
      <c r="B34" s="29" t="s">
        <v>475</v>
      </c>
      <c r="C34" s="29" t="s">
        <v>286</v>
      </c>
      <c r="D34" s="29">
        <v>1</v>
      </c>
      <c r="G34" s="20" t="s">
        <v>270</v>
      </c>
      <c r="H34" s="19">
        <v>2</v>
      </c>
    </row>
    <row r="35" spans="1:8">
      <c r="A35" s="29" t="s">
        <v>1671</v>
      </c>
      <c r="B35" s="29" t="s">
        <v>476</v>
      </c>
      <c r="C35" s="29" t="s">
        <v>388</v>
      </c>
      <c r="D35" s="29">
        <v>1</v>
      </c>
      <c r="G35" s="20" t="s">
        <v>282</v>
      </c>
      <c r="H35" s="19">
        <v>3</v>
      </c>
    </row>
    <row r="36" spans="1:8">
      <c r="A36" s="29" t="s">
        <v>1671</v>
      </c>
      <c r="B36" s="29" t="s">
        <v>477</v>
      </c>
      <c r="C36" s="29" t="s">
        <v>382</v>
      </c>
      <c r="D36" s="29">
        <v>1</v>
      </c>
      <c r="G36" s="20" t="s">
        <v>284</v>
      </c>
      <c r="H36" s="19">
        <v>1</v>
      </c>
    </row>
    <row r="37" spans="1:8">
      <c r="A37" s="29" t="s">
        <v>1671</v>
      </c>
      <c r="B37" s="29" t="s">
        <v>478</v>
      </c>
      <c r="C37" s="29" t="s">
        <v>348</v>
      </c>
      <c r="D37" s="29">
        <v>1</v>
      </c>
      <c r="G37" s="20" t="s">
        <v>286</v>
      </c>
      <c r="H37" s="19">
        <v>1</v>
      </c>
    </row>
    <row r="38" spans="1:8">
      <c r="A38" s="29" t="s">
        <v>1671</v>
      </c>
      <c r="B38" s="29" t="s">
        <v>479</v>
      </c>
      <c r="C38" s="29" t="s">
        <v>322</v>
      </c>
      <c r="D38" s="29">
        <v>1</v>
      </c>
      <c r="G38" s="20" t="s">
        <v>290</v>
      </c>
      <c r="H38" s="19">
        <v>1</v>
      </c>
    </row>
    <row r="39" spans="1:8">
      <c r="A39" s="29" t="s">
        <v>1671</v>
      </c>
      <c r="B39" s="29" t="s">
        <v>480</v>
      </c>
      <c r="C39" s="29" t="s">
        <v>376</v>
      </c>
      <c r="D39" s="29">
        <v>1</v>
      </c>
      <c r="G39" s="20" t="s">
        <v>294</v>
      </c>
      <c r="H39" s="19">
        <v>6</v>
      </c>
    </row>
    <row r="40" spans="1:8">
      <c r="A40" s="29" t="s">
        <v>1671</v>
      </c>
      <c r="B40" s="29" t="s">
        <v>480</v>
      </c>
      <c r="C40" s="29" t="s">
        <v>382</v>
      </c>
      <c r="D40" s="29">
        <v>1</v>
      </c>
      <c r="G40" s="20" t="s">
        <v>296</v>
      </c>
      <c r="H40" s="19">
        <v>1</v>
      </c>
    </row>
    <row r="41" spans="1:8">
      <c r="A41" s="29" t="s">
        <v>1671</v>
      </c>
      <c r="B41" s="29" t="s">
        <v>481</v>
      </c>
      <c r="C41" s="29" t="s">
        <v>282</v>
      </c>
      <c r="D41" s="29">
        <v>1</v>
      </c>
      <c r="G41" s="20" t="s">
        <v>298</v>
      </c>
      <c r="H41" s="19">
        <v>10</v>
      </c>
    </row>
    <row r="42" spans="1:8">
      <c r="A42" s="29" t="s">
        <v>1671</v>
      </c>
      <c r="B42" s="29" t="s">
        <v>482</v>
      </c>
      <c r="C42" s="29" t="s">
        <v>346</v>
      </c>
      <c r="D42" s="29">
        <v>1</v>
      </c>
      <c r="G42" s="20" t="s">
        <v>310</v>
      </c>
      <c r="H42" s="19">
        <v>2</v>
      </c>
    </row>
    <row r="43" spans="1:8">
      <c r="A43" s="29" t="s">
        <v>1671</v>
      </c>
      <c r="B43" s="29" t="s">
        <v>483</v>
      </c>
      <c r="C43" s="29" t="s">
        <v>326</v>
      </c>
      <c r="D43" s="29">
        <v>1</v>
      </c>
      <c r="G43" s="20" t="s">
        <v>322</v>
      </c>
      <c r="H43" s="19">
        <v>3</v>
      </c>
    </row>
    <row r="44" spans="1:8">
      <c r="A44" s="29" t="s">
        <v>1671</v>
      </c>
      <c r="B44" s="29" t="s">
        <v>484</v>
      </c>
      <c r="C44" s="29" t="s">
        <v>346</v>
      </c>
      <c r="D44" s="29">
        <v>1</v>
      </c>
      <c r="G44" s="20" t="s">
        <v>324</v>
      </c>
      <c r="H44" s="19">
        <v>5</v>
      </c>
    </row>
    <row r="45" spans="1:8">
      <c r="A45" s="29" t="s">
        <v>1671</v>
      </c>
      <c r="B45" s="29" t="s">
        <v>485</v>
      </c>
      <c r="C45" s="29" t="s">
        <v>388</v>
      </c>
      <c r="D45" s="29">
        <v>1</v>
      </c>
      <c r="G45" s="20" t="s">
        <v>326</v>
      </c>
      <c r="H45" s="19">
        <v>2</v>
      </c>
    </row>
    <row r="46" spans="1:8">
      <c r="A46" s="29" t="s">
        <v>1671</v>
      </c>
      <c r="B46" s="29" t="s">
        <v>486</v>
      </c>
      <c r="C46" s="29" t="s">
        <v>402</v>
      </c>
      <c r="D46" s="29">
        <v>1</v>
      </c>
      <c r="G46" s="20" t="s">
        <v>328</v>
      </c>
      <c r="H46" s="19">
        <v>2</v>
      </c>
    </row>
    <row r="47" spans="1:8">
      <c r="A47" s="29" t="s">
        <v>1671</v>
      </c>
      <c r="B47" s="29" t="s">
        <v>487</v>
      </c>
      <c r="C47" s="29" t="s">
        <v>298</v>
      </c>
      <c r="D47" s="29">
        <v>1</v>
      </c>
      <c r="G47" s="20" t="s">
        <v>330</v>
      </c>
      <c r="H47" s="19">
        <v>5</v>
      </c>
    </row>
    <row r="48" spans="1:8">
      <c r="A48" s="29" t="s">
        <v>1671</v>
      </c>
      <c r="B48" s="29" t="s">
        <v>488</v>
      </c>
      <c r="C48" s="29" t="s">
        <v>388</v>
      </c>
      <c r="D48" s="29">
        <v>1</v>
      </c>
      <c r="G48" s="20" t="s">
        <v>334</v>
      </c>
      <c r="H48" s="19">
        <v>1</v>
      </c>
    </row>
    <row r="49" spans="1:8">
      <c r="A49" s="29" t="s">
        <v>1671</v>
      </c>
      <c r="B49" s="29" t="s">
        <v>489</v>
      </c>
      <c r="C49" s="29" t="s">
        <v>398</v>
      </c>
      <c r="D49" s="29">
        <v>1</v>
      </c>
      <c r="G49" s="20" t="s">
        <v>340</v>
      </c>
      <c r="H49" s="19">
        <v>2</v>
      </c>
    </row>
    <row r="50" spans="1:8">
      <c r="A50" s="29" t="s">
        <v>1671</v>
      </c>
      <c r="B50" s="29" t="s">
        <v>490</v>
      </c>
      <c r="C50" s="29" t="s">
        <v>298</v>
      </c>
      <c r="D50" s="29">
        <v>1</v>
      </c>
      <c r="G50" s="20" t="s">
        <v>342</v>
      </c>
      <c r="H50" s="19">
        <v>2</v>
      </c>
    </row>
    <row r="51" spans="1:8">
      <c r="A51" s="29" t="s">
        <v>1671</v>
      </c>
      <c r="B51" s="29" t="s">
        <v>491</v>
      </c>
      <c r="C51" s="29" t="s">
        <v>398</v>
      </c>
      <c r="D51" s="29">
        <v>1</v>
      </c>
      <c r="G51" s="20" t="s">
        <v>346</v>
      </c>
      <c r="H51" s="19">
        <v>9</v>
      </c>
    </row>
    <row r="52" spans="1:8">
      <c r="A52" s="29" t="s">
        <v>1671</v>
      </c>
      <c r="B52" s="29" t="s">
        <v>492</v>
      </c>
      <c r="C52" s="29" t="s">
        <v>238</v>
      </c>
      <c r="D52" s="29">
        <v>1</v>
      </c>
      <c r="G52" s="20" t="s">
        <v>348</v>
      </c>
      <c r="H52" s="19">
        <v>5</v>
      </c>
    </row>
    <row r="53" spans="1:8">
      <c r="A53" s="29" t="s">
        <v>1671</v>
      </c>
      <c r="B53" s="29" t="s">
        <v>492</v>
      </c>
      <c r="C53" s="29" t="s">
        <v>298</v>
      </c>
      <c r="D53" s="29">
        <v>1</v>
      </c>
      <c r="G53" s="20" t="s">
        <v>358</v>
      </c>
      <c r="H53" s="19">
        <v>3</v>
      </c>
    </row>
    <row r="54" spans="1:8">
      <c r="A54" s="29" t="s">
        <v>1671</v>
      </c>
      <c r="B54" s="29" t="s">
        <v>492</v>
      </c>
      <c r="C54" s="29" t="s">
        <v>346</v>
      </c>
      <c r="D54" s="29">
        <v>1</v>
      </c>
      <c r="G54" s="20" t="s">
        <v>360</v>
      </c>
      <c r="H54" s="19">
        <v>3</v>
      </c>
    </row>
    <row r="55" spans="1:8">
      <c r="A55" s="29" t="s">
        <v>1671</v>
      </c>
      <c r="B55" s="29" t="s">
        <v>492</v>
      </c>
      <c r="C55" s="29" t="s">
        <v>388</v>
      </c>
      <c r="D55" s="29">
        <v>1</v>
      </c>
      <c r="G55" s="20" t="s">
        <v>366</v>
      </c>
      <c r="H55" s="19">
        <v>2</v>
      </c>
    </row>
    <row r="56" spans="1:8">
      <c r="A56" s="29" t="s">
        <v>1671</v>
      </c>
      <c r="B56" s="29" t="s">
        <v>492</v>
      </c>
      <c r="C56" s="29" t="s">
        <v>408</v>
      </c>
      <c r="D56" s="29">
        <v>1</v>
      </c>
      <c r="G56" s="20" t="s">
        <v>368</v>
      </c>
      <c r="H56" s="19">
        <v>1</v>
      </c>
    </row>
    <row r="57" spans="1:8">
      <c r="A57" s="29" t="s">
        <v>1671</v>
      </c>
      <c r="B57" s="29" t="s">
        <v>493</v>
      </c>
      <c r="C57" s="29" t="s">
        <v>324</v>
      </c>
      <c r="D57" s="29">
        <v>1</v>
      </c>
      <c r="G57" s="20" t="s">
        <v>372</v>
      </c>
      <c r="H57" s="19">
        <v>1</v>
      </c>
    </row>
    <row r="58" spans="1:8">
      <c r="A58" s="29" t="s">
        <v>1671</v>
      </c>
      <c r="B58" s="29" t="s">
        <v>493</v>
      </c>
      <c r="C58" s="29" t="s">
        <v>346</v>
      </c>
      <c r="D58" s="29">
        <v>1</v>
      </c>
      <c r="G58" s="20" t="s">
        <v>374</v>
      </c>
      <c r="H58" s="19">
        <v>3</v>
      </c>
    </row>
    <row r="59" spans="1:8">
      <c r="A59" s="29" t="s">
        <v>1671</v>
      </c>
      <c r="B59" s="29" t="s">
        <v>493</v>
      </c>
      <c r="C59" s="29" t="s">
        <v>348</v>
      </c>
      <c r="D59" s="29">
        <v>1</v>
      </c>
      <c r="G59" s="20" t="s">
        <v>376</v>
      </c>
      <c r="H59" s="19">
        <v>1</v>
      </c>
    </row>
    <row r="60" spans="1:8">
      <c r="A60" s="29" t="s">
        <v>1671</v>
      </c>
      <c r="B60" s="29" t="s">
        <v>493</v>
      </c>
      <c r="C60" s="29" t="s">
        <v>388</v>
      </c>
      <c r="D60" s="29">
        <v>1</v>
      </c>
      <c r="G60" s="20" t="s">
        <v>378</v>
      </c>
      <c r="H60" s="19">
        <v>1</v>
      </c>
    </row>
    <row r="61" spans="1:8">
      <c r="A61" s="29" t="s">
        <v>1671</v>
      </c>
      <c r="B61" s="29" t="s">
        <v>493</v>
      </c>
      <c r="C61" s="29" t="s">
        <v>398</v>
      </c>
      <c r="D61" s="29">
        <v>1</v>
      </c>
      <c r="G61" s="20" t="s">
        <v>382</v>
      </c>
      <c r="H61" s="19">
        <v>5</v>
      </c>
    </row>
    <row r="62" spans="1:8">
      <c r="A62" s="29" t="s">
        <v>1671</v>
      </c>
      <c r="B62" s="29" t="s">
        <v>493</v>
      </c>
      <c r="C62" s="29" t="s">
        <v>426</v>
      </c>
      <c r="D62" s="29">
        <v>1</v>
      </c>
      <c r="G62" s="20" t="s">
        <v>386</v>
      </c>
      <c r="H62" s="19">
        <v>1</v>
      </c>
    </row>
    <row r="63" spans="1:8">
      <c r="A63" s="29" t="s">
        <v>1671</v>
      </c>
      <c r="B63" s="29" t="s">
        <v>493</v>
      </c>
      <c r="C63" s="29" t="s">
        <v>436</v>
      </c>
      <c r="D63" s="29">
        <v>1</v>
      </c>
      <c r="G63" s="20" t="s">
        <v>388</v>
      </c>
      <c r="H63" s="19">
        <v>15</v>
      </c>
    </row>
    <row r="64" spans="1:8">
      <c r="A64" s="29" t="s">
        <v>1671</v>
      </c>
      <c r="B64" s="29" t="s">
        <v>493</v>
      </c>
      <c r="C64" s="29" t="s">
        <v>440</v>
      </c>
      <c r="D64" s="29">
        <v>1</v>
      </c>
      <c r="G64" s="20" t="s">
        <v>390</v>
      </c>
      <c r="H64" s="19">
        <v>1</v>
      </c>
    </row>
    <row r="65" spans="1:14">
      <c r="A65" s="29" t="s">
        <v>1671</v>
      </c>
      <c r="B65" s="29" t="s">
        <v>494</v>
      </c>
      <c r="C65" s="29" t="s">
        <v>228</v>
      </c>
      <c r="D65" s="29">
        <v>1</v>
      </c>
      <c r="G65" s="20" t="s">
        <v>394</v>
      </c>
      <c r="H65" s="19">
        <v>3</v>
      </c>
    </row>
    <row r="66" spans="1:14">
      <c r="A66" s="29" t="s">
        <v>1671</v>
      </c>
      <c r="B66" s="29" t="s">
        <v>494</v>
      </c>
      <c r="C66" s="29" t="s">
        <v>298</v>
      </c>
      <c r="D66" s="29">
        <v>1</v>
      </c>
      <c r="G66" s="20" t="s">
        <v>396</v>
      </c>
      <c r="H66" s="19">
        <v>1</v>
      </c>
    </row>
    <row r="67" spans="1:14">
      <c r="A67" s="29" t="s">
        <v>1671</v>
      </c>
      <c r="B67" s="29" t="s">
        <v>494</v>
      </c>
      <c r="C67" s="29" t="s">
        <v>346</v>
      </c>
      <c r="D67" s="29">
        <v>1</v>
      </c>
      <c r="G67" s="20" t="s">
        <v>398</v>
      </c>
      <c r="H67" s="19">
        <v>5</v>
      </c>
    </row>
    <row r="68" spans="1:14">
      <c r="A68" s="29" t="s">
        <v>1671</v>
      </c>
      <c r="B68" s="29" t="s">
        <v>494</v>
      </c>
      <c r="C68" s="29" t="s">
        <v>388</v>
      </c>
      <c r="D68" s="29">
        <v>1</v>
      </c>
      <c r="G68" s="20" t="s">
        <v>400</v>
      </c>
      <c r="H68" s="19">
        <v>1</v>
      </c>
      <c r="M68" s="20" t="s">
        <v>228</v>
      </c>
      <c r="N68" s="19">
        <v>5</v>
      </c>
    </row>
    <row r="69" spans="1:14">
      <c r="A69" s="29" t="s">
        <v>1671</v>
      </c>
      <c r="B69" s="29" t="s">
        <v>494</v>
      </c>
      <c r="C69" s="29" t="s">
        <v>398</v>
      </c>
      <c r="D69" s="29">
        <v>1</v>
      </c>
      <c r="G69" s="20" t="s">
        <v>402</v>
      </c>
      <c r="H69" s="19">
        <v>4</v>
      </c>
      <c r="M69" s="20" t="s">
        <v>236</v>
      </c>
      <c r="N69" s="19">
        <v>1</v>
      </c>
    </row>
    <row r="70" spans="1:14">
      <c r="A70" s="29" t="s">
        <v>1671</v>
      </c>
      <c r="B70" s="29" t="s">
        <v>494</v>
      </c>
      <c r="C70" s="29" t="s">
        <v>408</v>
      </c>
      <c r="D70" s="29">
        <v>1</v>
      </c>
      <c r="G70" s="20" t="s">
        <v>406</v>
      </c>
      <c r="H70" s="19">
        <v>1</v>
      </c>
      <c r="M70" s="20" t="s">
        <v>238</v>
      </c>
      <c r="N70" s="19">
        <v>3</v>
      </c>
    </row>
    <row r="71" spans="1:14">
      <c r="A71" s="29" t="s">
        <v>1671</v>
      </c>
      <c r="B71" s="29" t="s">
        <v>495</v>
      </c>
      <c r="C71" s="29" t="s">
        <v>428</v>
      </c>
      <c r="D71" s="29">
        <v>1</v>
      </c>
      <c r="G71" s="20" t="s">
        <v>408</v>
      </c>
      <c r="H71" s="19">
        <v>7</v>
      </c>
      <c r="M71" s="20" t="s">
        <v>240</v>
      </c>
      <c r="N71" s="19">
        <v>3</v>
      </c>
    </row>
    <row r="72" spans="1:14">
      <c r="A72" s="29" t="s">
        <v>1671</v>
      </c>
      <c r="B72" s="29" t="s">
        <v>496</v>
      </c>
      <c r="C72" s="29" t="s">
        <v>382</v>
      </c>
      <c r="D72" s="29">
        <v>1</v>
      </c>
      <c r="G72" s="20" t="s">
        <v>410</v>
      </c>
      <c r="H72" s="19">
        <v>2</v>
      </c>
      <c r="M72" s="20" t="s">
        <v>246</v>
      </c>
      <c r="N72" s="19">
        <v>1</v>
      </c>
    </row>
    <row r="73" spans="1:14">
      <c r="A73" s="29" t="s">
        <v>1671</v>
      </c>
      <c r="B73" s="29" t="s">
        <v>497</v>
      </c>
      <c r="C73" s="29" t="s">
        <v>296</v>
      </c>
      <c r="D73" s="29">
        <v>1</v>
      </c>
      <c r="G73" s="20" t="s">
        <v>416</v>
      </c>
      <c r="H73" s="19">
        <v>3</v>
      </c>
      <c r="M73" s="20" t="s">
        <v>248</v>
      </c>
      <c r="N73" s="19">
        <v>1</v>
      </c>
    </row>
    <row r="74" spans="1:14">
      <c r="A74" s="29" t="s">
        <v>1671</v>
      </c>
      <c r="B74" s="29" t="s">
        <v>498</v>
      </c>
      <c r="C74" s="29" t="s">
        <v>270</v>
      </c>
      <c r="D74" s="29">
        <v>1</v>
      </c>
      <c r="G74" s="20" t="s">
        <v>420</v>
      </c>
      <c r="H74" s="19">
        <v>3</v>
      </c>
      <c r="M74" s="20" t="s">
        <v>258</v>
      </c>
      <c r="N74" s="19">
        <v>1</v>
      </c>
    </row>
    <row r="75" spans="1:14">
      <c r="A75" s="29" t="s">
        <v>1671</v>
      </c>
      <c r="B75" s="29" t="s">
        <v>499</v>
      </c>
      <c r="C75" s="29" t="s">
        <v>260</v>
      </c>
      <c r="D75" s="29">
        <v>1</v>
      </c>
      <c r="G75" s="20" t="s">
        <v>424</v>
      </c>
      <c r="H75" s="19">
        <v>1</v>
      </c>
      <c r="M75" s="20" t="s">
        <v>260</v>
      </c>
      <c r="N75" s="19">
        <v>2</v>
      </c>
    </row>
    <row r="76" spans="1:14">
      <c r="A76" s="29" t="s">
        <v>1671</v>
      </c>
      <c r="B76" s="29" t="s">
        <v>499</v>
      </c>
      <c r="C76" s="29" t="s">
        <v>310</v>
      </c>
      <c r="D76" s="29">
        <v>1</v>
      </c>
      <c r="G76" s="20" t="s">
        <v>426</v>
      </c>
      <c r="H76" s="19">
        <v>1</v>
      </c>
      <c r="M76" s="20" t="s">
        <v>262</v>
      </c>
      <c r="N76" s="19">
        <v>2</v>
      </c>
    </row>
    <row r="77" spans="1:14">
      <c r="A77" s="29" t="s">
        <v>1671</v>
      </c>
      <c r="B77" s="29" t="s">
        <v>499</v>
      </c>
      <c r="C77" s="29" t="s">
        <v>366</v>
      </c>
      <c r="D77" s="29">
        <v>1</v>
      </c>
      <c r="G77" s="20" t="s">
        <v>428</v>
      </c>
      <c r="H77" s="19">
        <v>6</v>
      </c>
      <c r="M77" s="20" t="s">
        <v>264</v>
      </c>
      <c r="N77" s="19">
        <v>3</v>
      </c>
    </row>
    <row r="78" spans="1:14">
      <c r="A78" s="29" t="s">
        <v>1671</v>
      </c>
      <c r="B78" s="29" t="s">
        <v>499</v>
      </c>
      <c r="C78" s="29" t="s">
        <v>374</v>
      </c>
      <c r="D78" s="29">
        <v>1</v>
      </c>
      <c r="G78" s="20" t="s">
        <v>432</v>
      </c>
      <c r="H78" s="19">
        <v>1</v>
      </c>
      <c r="M78" s="20" t="s">
        <v>270</v>
      </c>
      <c r="N78" s="19">
        <v>2</v>
      </c>
    </row>
    <row r="79" spans="1:14">
      <c r="A79" s="29" t="s">
        <v>1671</v>
      </c>
      <c r="B79" s="29" t="s">
        <v>499</v>
      </c>
      <c r="C79" s="29" t="s">
        <v>428</v>
      </c>
      <c r="D79" s="29">
        <v>1</v>
      </c>
      <c r="G79" s="20" t="s">
        <v>434</v>
      </c>
      <c r="H79" s="19">
        <v>1</v>
      </c>
      <c r="M79" s="20" t="s">
        <v>282</v>
      </c>
      <c r="N79" s="19">
        <v>3</v>
      </c>
    </row>
    <row r="80" spans="1:14">
      <c r="A80" s="29" t="s">
        <v>1671</v>
      </c>
      <c r="B80" s="29" t="s">
        <v>499</v>
      </c>
      <c r="C80" s="29" t="s">
        <v>438</v>
      </c>
      <c r="D80" s="29">
        <v>1</v>
      </c>
      <c r="G80" s="20" t="s">
        <v>436</v>
      </c>
      <c r="H80" s="19">
        <v>3</v>
      </c>
      <c r="M80" s="20" t="s">
        <v>284</v>
      </c>
      <c r="N80" s="19">
        <v>1</v>
      </c>
    </row>
    <row r="81" spans="1:14">
      <c r="A81" s="29" t="s">
        <v>1671</v>
      </c>
      <c r="B81" s="29" t="s">
        <v>500</v>
      </c>
      <c r="C81" s="29" t="s">
        <v>322</v>
      </c>
      <c r="D81" s="29">
        <v>1</v>
      </c>
      <c r="G81" s="20" t="s">
        <v>438</v>
      </c>
      <c r="H81" s="19">
        <v>3</v>
      </c>
      <c r="M81" s="20" t="s">
        <v>286</v>
      </c>
      <c r="N81" s="19">
        <v>1</v>
      </c>
    </row>
    <row r="82" spans="1:14">
      <c r="A82" s="29" t="s">
        <v>1671</v>
      </c>
      <c r="B82" s="29" t="s">
        <v>501</v>
      </c>
      <c r="C82" s="29" t="s">
        <v>298</v>
      </c>
      <c r="D82" s="29">
        <v>1</v>
      </c>
      <c r="G82" s="20" t="s">
        <v>440</v>
      </c>
      <c r="H82" s="19">
        <v>2</v>
      </c>
      <c r="M82" s="20" t="s">
        <v>290</v>
      </c>
      <c r="N82" s="19">
        <v>1</v>
      </c>
    </row>
    <row r="83" spans="1:14">
      <c r="A83" s="29" t="s">
        <v>1671</v>
      </c>
      <c r="B83" s="29" t="s">
        <v>502</v>
      </c>
      <c r="C83" s="29" t="s">
        <v>388</v>
      </c>
      <c r="D83" s="29">
        <v>1</v>
      </c>
      <c r="G83" s="20" t="s">
        <v>444</v>
      </c>
      <c r="H83" s="19">
        <v>1</v>
      </c>
      <c r="M83" s="20" t="s">
        <v>294</v>
      </c>
      <c r="N83" s="19">
        <v>6</v>
      </c>
    </row>
    <row r="84" spans="1:14">
      <c r="A84" s="29" t="s">
        <v>1671</v>
      </c>
      <c r="B84" s="29" t="s">
        <v>503</v>
      </c>
      <c r="C84" s="29" t="s">
        <v>326</v>
      </c>
      <c r="D84" s="29">
        <v>1</v>
      </c>
      <c r="G84" s="20" t="s">
        <v>446</v>
      </c>
      <c r="H84" s="19">
        <v>2</v>
      </c>
      <c r="M84" s="20" t="s">
        <v>296</v>
      </c>
      <c r="N84" s="19">
        <v>1</v>
      </c>
    </row>
    <row r="85" spans="1:14">
      <c r="A85" s="29" t="s">
        <v>1671</v>
      </c>
      <c r="B85" s="29" t="s">
        <v>504</v>
      </c>
      <c r="C85" s="29" t="s">
        <v>410</v>
      </c>
      <c r="D85" s="29">
        <v>1</v>
      </c>
      <c r="G85" s="20" t="s">
        <v>2260</v>
      </c>
      <c r="H85" s="19">
        <v>173</v>
      </c>
      <c r="M85" s="20" t="s">
        <v>298</v>
      </c>
      <c r="N85" s="19">
        <v>10</v>
      </c>
    </row>
    <row r="86" spans="1:14">
      <c r="A86" s="29" t="s">
        <v>1671</v>
      </c>
      <c r="B86" s="29" t="s">
        <v>505</v>
      </c>
      <c r="C86" s="29" t="s">
        <v>342</v>
      </c>
      <c r="D86" s="29">
        <v>1</v>
      </c>
      <c r="M86" s="20" t="s">
        <v>310</v>
      </c>
      <c r="N86" s="19">
        <v>2</v>
      </c>
    </row>
    <row r="87" spans="1:14">
      <c r="A87" s="29" t="s">
        <v>1671</v>
      </c>
      <c r="B87" s="29" t="s">
        <v>506</v>
      </c>
      <c r="C87" s="29" t="s">
        <v>436</v>
      </c>
      <c r="D87" s="29">
        <v>1</v>
      </c>
      <c r="M87" s="20" t="s">
        <v>322</v>
      </c>
      <c r="N87" s="19">
        <v>3</v>
      </c>
    </row>
    <row r="88" spans="1:14">
      <c r="A88" s="29" t="s">
        <v>1671</v>
      </c>
      <c r="B88" s="29" t="s">
        <v>507</v>
      </c>
      <c r="C88" s="29" t="s">
        <v>240</v>
      </c>
      <c r="D88" s="29">
        <v>1</v>
      </c>
      <c r="M88" s="20" t="s">
        <v>324</v>
      </c>
      <c r="N88" s="19">
        <v>5</v>
      </c>
    </row>
    <row r="89" spans="1:14">
      <c r="A89" s="29" t="s">
        <v>1671</v>
      </c>
      <c r="B89" s="29" t="s">
        <v>508</v>
      </c>
      <c r="C89" s="29" t="s">
        <v>420</v>
      </c>
      <c r="D89" s="29">
        <v>1</v>
      </c>
      <c r="M89" s="20" t="s">
        <v>326</v>
      </c>
      <c r="N89" s="19">
        <v>2</v>
      </c>
    </row>
    <row r="90" spans="1:14">
      <c r="A90" s="29" t="s">
        <v>1671</v>
      </c>
      <c r="B90" s="29" t="s">
        <v>509</v>
      </c>
      <c r="C90" s="29" t="s">
        <v>228</v>
      </c>
      <c r="D90" s="29">
        <v>1</v>
      </c>
      <c r="M90" s="20" t="s">
        <v>328</v>
      </c>
      <c r="N90" s="19">
        <v>2</v>
      </c>
    </row>
    <row r="91" spans="1:14">
      <c r="A91" s="29" t="s">
        <v>1671</v>
      </c>
      <c r="B91" s="29" t="s">
        <v>510</v>
      </c>
      <c r="C91" s="29" t="s">
        <v>420</v>
      </c>
      <c r="D91" s="29">
        <v>1</v>
      </c>
      <c r="M91" s="20" t="s">
        <v>330</v>
      </c>
      <c r="N91" s="19">
        <v>5</v>
      </c>
    </row>
    <row r="92" spans="1:14">
      <c r="A92" s="29" t="s">
        <v>1671</v>
      </c>
      <c r="B92" s="29" t="s">
        <v>511</v>
      </c>
      <c r="C92" s="29" t="s">
        <v>360</v>
      </c>
      <c r="D92" s="29">
        <v>1</v>
      </c>
      <c r="M92" s="20" t="s">
        <v>334</v>
      </c>
      <c r="N92" s="19">
        <v>1</v>
      </c>
    </row>
    <row r="93" spans="1:14">
      <c r="A93" s="29" t="s">
        <v>1671</v>
      </c>
      <c r="B93" s="29" t="s">
        <v>512</v>
      </c>
      <c r="C93" s="29" t="s">
        <v>240</v>
      </c>
      <c r="D93" s="29">
        <v>1</v>
      </c>
      <c r="M93" s="20" t="s">
        <v>340</v>
      </c>
      <c r="N93" s="19">
        <v>2</v>
      </c>
    </row>
    <row r="94" spans="1:14">
      <c r="A94" s="29" t="s">
        <v>1671</v>
      </c>
      <c r="B94" s="29" t="s">
        <v>513</v>
      </c>
      <c r="C94" s="29" t="s">
        <v>290</v>
      </c>
      <c r="D94" s="29">
        <v>1</v>
      </c>
      <c r="M94" s="20" t="s">
        <v>342</v>
      </c>
      <c r="N94" s="19">
        <v>2</v>
      </c>
    </row>
    <row r="95" spans="1:14">
      <c r="A95" s="29" t="s">
        <v>1671</v>
      </c>
      <c r="B95" s="29" t="s">
        <v>514</v>
      </c>
      <c r="C95" s="29" t="s">
        <v>328</v>
      </c>
      <c r="D95" s="29">
        <v>1</v>
      </c>
      <c r="M95" s="20" t="s">
        <v>346</v>
      </c>
      <c r="N95" s="19">
        <v>9</v>
      </c>
    </row>
    <row r="96" spans="1:14">
      <c r="A96" s="29" t="s">
        <v>1671</v>
      </c>
      <c r="B96" s="29" t="s">
        <v>515</v>
      </c>
      <c r="C96" s="29" t="s">
        <v>260</v>
      </c>
      <c r="D96" s="29">
        <v>1</v>
      </c>
      <c r="M96" s="20" t="s">
        <v>348</v>
      </c>
      <c r="N96" s="19">
        <v>5</v>
      </c>
    </row>
    <row r="97" spans="1:14">
      <c r="A97" s="29" t="s">
        <v>1671</v>
      </c>
      <c r="B97" s="29" t="s">
        <v>515</v>
      </c>
      <c r="C97" s="29" t="s">
        <v>310</v>
      </c>
      <c r="D97" s="29">
        <v>1</v>
      </c>
      <c r="M97" s="20" t="s">
        <v>358</v>
      </c>
      <c r="N97" s="19">
        <v>3</v>
      </c>
    </row>
    <row r="98" spans="1:14">
      <c r="A98" s="29" t="s">
        <v>1671</v>
      </c>
      <c r="B98" s="29" t="s">
        <v>515</v>
      </c>
      <c r="C98" s="29" t="s">
        <v>366</v>
      </c>
      <c r="D98" s="29">
        <v>1</v>
      </c>
      <c r="M98" s="20" t="s">
        <v>360</v>
      </c>
      <c r="N98" s="19">
        <v>3</v>
      </c>
    </row>
    <row r="99" spans="1:14">
      <c r="A99" s="29" t="s">
        <v>1671</v>
      </c>
      <c r="B99" s="29" t="s">
        <v>515</v>
      </c>
      <c r="C99" s="29" t="s">
        <v>374</v>
      </c>
      <c r="D99" s="29">
        <v>1</v>
      </c>
      <c r="M99" s="20" t="s">
        <v>366</v>
      </c>
      <c r="N99" s="19">
        <v>2</v>
      </c>
    </row>
    <row r="100" spans="1:14">
      <c r="A100" s="29" t="s">
        <v>1671</v>
      </c>
      <c r="B100" s="29" t="s">
        <v>516</v>
      </c>
      <c r="C100" s="29" t="s">
        <v>342</v>
      </c>
      <c r="D100" s="29">
        <v>1</v>
      </c>
      <c r="M100" s="20" t="s">
        <v>368</v>
      </c>
      <c r="N100" s="19">
        <v>1</v>
      </c>
    </row>
    <row r="101" spans="1:14">
      <c r="A101" s="29" t="s">
        <v>1671</v>
      </c>
      <c r="B101" s="29" t="s">
        <v>517</v>
      </c>
      <c r="C101" s="29" t="s">
        <v>240</v>
      </c>
      <c r="D101" s="29">
        <v>1</v>
      </c>
      <c r="M101" s="20" t="s">
        <v>372</v>
      </c>
      <c r="N101" s="19">
        <v>1</v>
      </c>
    </row>
    <row r="102" spans="1:14">
      <c r="A102" s="29" t="s">
        <v>1671</v>
      </c>
      <c r="B102" s="29" t="s">
        <v>517</v>
      </c>
      <c r="C102" s="29" t="s">
        <v>324</v>
      </c>
      <c r="D102" s="29">
        <v>1</v>
      </c>
      <c r="M102" s="20" t="s">
        <v>374</v>
      </c>
      <c r="N102" s="19">
        <v>3</v>
      </c>
    </row>
    <row r="103" spans="1:14">
      <c r="A103" s="29" t="s">
        <v>1671</v>
      </c>
      <c r="B103" s="29" t="s">
        <v>518</v>
      </c>
      <c r="C103" s="29" t="s">
        <v>228</v>
      </c>
      <c r="D103" s="29">
        <v>1</v>
      </c>
      <c r="M103" s="20" t="s">
        <v>376</v>
      </c>
      <c r="N103" s="19">
        <v>1</v>
      </c>
    </row>
    <row r="104" spans="1:14">
      <c r="A104" s="29" t="s">
        <v>1671</v>
      </c>
      <c r="B104" s="29" t="s">
        <v>519</v>
      </c>
      <c r="C104" s="29" t="s">
        <v>340</v>
      </c>
      <c r="D104" s="29">
        <v>1</v>
      </c>
      <c r="M104" s="20" t="s">
        <v>378</v>
      </c>
      <c r="N104" s="19">
        <v>1</v>
      </c>
    </row>
    <row r="105" spans="1:14">
      <c r="A105" s="29" t="s">
        <v>1671</v>
      </c>
      <c r="B105" s="29" t="s">
        <v>519</v>
      </c>
      <c r="C105" s="29" t="s">
        <v>358</v>
      </c>
      <c r="D105" s="29">
        <v>1</v>
      </c>
      <c r="M105" s="20" t="s">
        <v>382</v>
      </c>
      <c r="N105" s="19">
        <v>5</v>
      </c>
    </row>
    <row r="106" spans="1:14">
      <c r="A106" s="29" t="s">
        <v>1671</v>
      </c>
      <c r="B106" s="29" t="s">
        <v>520</v>
      </c>
      <c r="C106" s="29" t="s">
        <v>410</v>
      </c>
      <c r="D106" s="29">
        <v>1</v>
      </c>
      <c r="M106" s="20" t="s">
        <v>386</v>
      </c>
      <c r="N106" s="19">
        <v>1</v>
      </c>
    </row>
    <row r="107" spans="1:14">
      <c r="A107" s="29" t="s">
        <v>1671</v>
      </c>
      <c r="B107" s="29" t="s">
        <v>520</v>
      </c>
      <c r="C107" s="29" t="s">
        <v>446</v>
      </c>
      <c r="D107" s="29">
        <v>1</v>
      </c>
      <c r="M107" s="20" t="s">
        <v>388</v>
      </c>
      <c r="N107" s="19">
        <v>15</v>
      </c>
    </row>
    <row r="108" spans="1:14">
      <c r="A108" s="29" t="s">
        <v>1671</v>
      </c>
      <c r="B108" s="29" t="s">
        <v>521</v>
      </c>
      <c r="C108" s="29" t="s">
        <v>402</v>
      </c>
      <c r="D108" s="29">
        <v>1</v>
      </c>
      <c r="M108" s="20" t="s">
        <v>390</v>
      </c>
      <c r="N108" s="19">
        <v>1</v>
      </c>
    </row>
    <row r="109" spans="1:14">
      <c r="A109" s="29" t="s">
        <v>1671</v>
      </c>
      <c r="B109" s="29" t="s">
        <v>522</v>
      </c>
      <c r="C109" s="29" t="s">
        <v>420</v>
      </c>
      <c r="D109" s="29">
        <v>1</v>
      </c>
      <c r="M109" s="20" t="s">
        <v>394</v>
      </c>
      <c r="N109" s="19">
        <v>3</v>
      </c>
    </row>
    <row r="110" spans="1:14">
      <c r="A110" s="29" t="s">
        <v>1671</v>
      </c>
      <c r="B110" s="29" t="s">
        <v>523</v>
      </c>
      <c r="C110" s="29" t="s">
        <v>282</v>
      </c>
      <c r="D110" s="29">
        <v>1</v>
      </c>
      <c r="M110" s="20" t="s">
        <v>396</v>
      </c>
      <c r="N110" s="19">
        <v>1</v>
      </c>
    </row>
    <row r="111" spans="1:14">
      <c r="A111" s="29" t="s">
        <v>1671</v>
      </c>
      <c r="B111" s="29" t="s">
        <v>523</v>
      </c>
      <c r="C111" s="29" t="s">
        <v>324</v>
      </c>
      <c r="D111" s="29">
        <v>1</v>
      </c>
      <c r="M111" s="20" t="s">
        <v>398</v>
      </c>
      <c r="N111" s="19">
        <v>5</v>
      </c>
    </row>
    <row r="112" spans="1:14">
      <c r="A112" s="29" t="s">
        <v>1671</v>
      </c>
      <c r="B112" s="29" t="s">
        <v>524</v>
      </c>
      <c r="C112" s="29" t="s">
        <v>248</v>
      </c>
      <c r="D112" s="29">
        <v>1</v>
      </c>
      <c r="M112" s="20" t="s">
        <v>400</v>
      </c>
      <c r="N112" s="19">
        <v>1</v>
      </c>
    </row>
    <row r="113" spans="1:14">
      <c r="A113" s="29" t="s">
        <v>1671</v>
      </c>
      <c r="B113" s="29" t="s">
        <v>524</v>
      </c>
      <c r="C113" s="29" t="s">
        <v>270</v>
      </c>
      <c r="D113" s="29">
        <v>1</v>
      </c>
      <c r="M113" s="20" t="s">
        <v>402</v>
      </c>
      <c r="N113" s="19">
        <v>4</v>
      </c>
    </row>
    <row r="114" spans="1:14">
      <c r="A114" s="29" t="s">
        <v>1671</v>
      </c>
      <c r="B114" s="29" t="s">
        <v>524</v>
      </c>
      <c r="C114" s="29" t="s">
        <v>328</v>
      </c>
      <c r="D114" s="29">
        <v>1</v>
      </c>
      <c r="M114" s="20" t="s">
        <v>406</v>
      </c>
      <c r="N114" s="19">
        <v>1</v>
      </c>
    </row>
    <row r="115" spans="1:14">
      <c r="A115" s="29" t="s">
        <v>1671</v>
      </c>
      <c r="B115" s="29" t="s">
        <v>524</v>
      </c>
      <c r="C115" s="29" t="s">
        <v>340</v>
      </c>
      <c r="D115" s="29">
        <v>1</v>
      </c>
      <c r="M115" s="20" t="s">
        <v>408</v>
      </c>
      <c r="N115" s="19">
        <v>7</v>
      </c>
    </row>
    <row r="116" spans="1:14">
      <c r="A116" s="29" t="s">
        <v>1671</v>
      </c>
      <c r="B116" s="29" t="s">
        <v>524</v>
      </c>
      <c r="C116" s="29" t="s">
        <v>394</v>
      </c>
      <c r="D116" s="29">
        <v>1</v>
      </c>
      <c r="M116" s="20" t="s">
        <v>410</v>
      </c>
      <c r="N116" s="19">
        <v>2</v>
      </c>
    </row>
    <row r="117" spans="1:14">
      <c r="A117" s="29" t="s">
        <v>1671</v>
      </c>
      <c r="B117" s="29" t="s">
        <v>524</v>
      </c>
      <c r="C117" s="29" t="s">
        <v>396</v>
      </c>
      <c r="D117" s="29">
        <v>1</v>
      </c>
      <c r="M117" s="20" t="s">
        <v>416</v>
      </c>
      <c r="N117" s="19">
        <v>3</v>
      </c>
    </row>
    <row r="118" spans="1:14">
      <c r="A118" s="29" t="s">
        <v>1671</v>
      </c>
      <c r="B118" s="29" t="s">
        <v>524</v>
      </c>
      <c r="C118" s="29" t="s">
        <v>402</v>
      </c>
      <c r="D118" s="29">
        <v>1</v>
      </c>
      <c r="M118" s="20" t="s">
        <v>420</v>
      </c>
      <c r="N118" s="19">
        <v>3</v>
      </c>
    </row>
    <row r="119" spans="1:14">
      <c r="A119" s="29" t="s">
        <v>1671</v>
      </c>
      <c r="B119" s="29" t="s">
        <v>524</v>
      </c>
      <c r="C119" s="29" t="s">
        <v>428</v>
      </c>
      <c r="D119" s="29">
        <v>1</v>
      </c>
      <c r="M119" s="20" t="s">
        <v>424</v>
      </c>
      <c r="N119" s="19">
        <v>1</v>
      </c>
    </row>
    <row r="120" spans="1:14">
      <c r="A120" s="29" t="s">
        <v>1671</v>
      </c>
      <c r="B120" s="29" t="s">
        <v>524</v>
      </c>
      <c r="C120" s="29" t="s">
        <v>440</v>
      </c>
      <c r="D120" s="29">
        <v>1</v>
      </c>
      <c r="M120" s="20" t="s">
        <v>426</v>
      </c>
      <c r="N120" s="19">
        <v>1</v>
      </c>
    </row>
    <row r="121" spans="1:14">
      <c r="A121" s="29" t="s">
        <v>1671</v>
      </c>
      <c r="B121" s="29" t="s">
        <v>525</v>
      </c>
      <c r="C121" s="29" t="s">
        <v>246</v>
      </c>
      <c r="D121" s="29">
        <v>1</v>
      </c>
      <c r="M121" s="20" t="s">
        <v>428</v>
      </c>
      <c r="N121" s="19">
        <v>6</v>
      </c>
    </row>
    <row r="122" spans="1:14">
      <c r="A122" s="29" t="s">
        <v>1671</v>
      </c>
      <c r="B122" s="29" t="s">
        <v>526</v>
      </c>
      <c r="C122" s="29" t="s">
        <v>330</v>
      </c>
      <c r="D122" s="29">
        <v>1</v>
      </c>
      <c r="M122" s="20" t="s">
        <v>432</v>
      </c>
      <c r="N122" s="19">
        <v>1</v>
      </c>
    </row>
    <row r="123" spans="1:14">
      <c r="A123" s="29" t="s">
        <v>1671</v>
      </c>
      <c r="B123" s="29" t="s">
        <v>526</v>
      </c>
      <c r="C123" s="29" t="s">
        <v>394</v>
      </c>
      <c r="D123" s="29">
        <v>1</v>
      </c>
      <c r="M123" s="20" t="s">
        <v>434</v>
      </c>
      <c r="N123" s="19">
        <v>1</v>
      </c>
    </row>
    <row r="124" spans="1:14">
      <c r="A124" s="29" t="s">
        <v>1671</v>
      </c>
      <c r="B124" s="29" t="s">
        <v>527</v>
      </c>
      <c r="C124" s="29" t="s">
        <v>372</v>
      </c>
      <c r="D124" s="29">
        <v>1</v>
      </c>
      <c r="M124" s="20" t="s">
        <v>436</v>
      </c>
      <c r="N124" s="19">
        <v>3</v>
      </c>
    </row>
    <row r="125" spans="1:14">
      <c r="A125" s="29" t="s">
        <v>1671</v>
      </c>
      <c r="B125" s="29" t="s">
        <v>528</v>
      </c>
      <c r="C125" s="29" t="s">
        <v>438</v>
      </c>
      <c r="D125" s="29">
        <v>1</v>
      </c>
      <c r="M125" s="20" t="s">
        <v>438</v>
      </c>
      <c r="N125" s="19">
        <v>3</v>
      </c>
    </row>
    <row r="126" spans="1:14">
      <c r="A126" s="29" t="s">
        <v>1671</v>
      </c>
      <c r="B126" s="29" t="s">
        <v>529</v>
      </c>
      <c r="C126" s="29" t="s">
        <v>428</v>
      </c>
      <c r="D126" s="29">
        <v>1</v>
      </c>
      <c r="M126" s="20" t="s">
        <v>440</v>
      </c>
      <c r="N126" s="19">
        <v>2</v>
      </c>
    </row>
    <row r="127" spans="1:14">
      <c r="A127" s="29" t="s">
        <v>1671</v>
      </c>
      <c r="B127" s="29" t="s">
        <v>530</v>
      </c>
      <c r="C127" s="29" t="s">
        <v>360</v>
      </c>
      <c r="D127" s="29">
        <v>1</v>
      </c>
      <c r="M127" s="20" t="s">
        <v>444</v>
      </c>
      <c r="N127" s="19">
        <v>1</v>
      </c>
    </row>
    <row r="128" spans="1:14">
      <c r="A128" s="29" t="s">
        <v>1671</v>
      </c>
      <c r="B128" s="29" t="s">
        <v>531</v>
      </c>
      <c r="C128" s="29" t="s">
        <v>262</v>
      </c>
      <c r="D128" s="29">
        <v>1</v>
      </c>
      <c r="M128" s="20" t="s">
        <v>446</v>
      </c>
      <c r="N128" s="19">
        <v>2</v>
      </c>
    </row>
    <row r="129" spans="1:4">
      <c r="A129" s="29" t="s">
        <v>1671</v>
      </c>
      <c r="B129" s="29" t="s">
        <v>532</v>
      </c>
      <c r="C129" s="29" t="s">
        <v>428</v>
      </c>
      <c r="D129" s="29">
        <v>1</v>
      </c>
    </row>
    <row r="130" spans="1:4">
      <c r="A130" s="29" t="s">
        <v>1671</v>
      </c>
      <c r="B130" s="29" t="s">
        <v>533</v>
      </c>
      <c r="C130" s="29" t="s">
        <v>378</v>
      </c>
      <c r="D130" s="29">
        <v>1</v>
      </c>
    </row>
    <row r="131" spans="1:4">
      <c r="A131" s="29" t="s">
        <v>1671</v>
      </c>
      <c r="B131" s="29" t="s">
        <v>534</v>
      </c>
      <c r="C131" s="29" t="s">
        <v>298</v>
      </c>
      <c r="D131" s="29">
        <v>1</v>
      </c>
    </row>
    <row r="132" spans="1:4">
      <c r="A132" s="29" t="s">
        <v>1671</v>
      </c>
      <c r="B132" s="29" t="s">
        <v>534</v>
      </c>
      <c r="C132" s="29" t="s">
        <v>406</v>
      </c>
      <c r="D132" s="29">
        <v>1</v>
      </c>
    </row>
    <row r="133" spans="1:4">
      <c r="A133" s="29" t="s">
        <v>1671</v>
      </c>
      <c r="B133" s="29" t="s">
        <v>535</v>
      </c>
      <c r="C133" s="29" t="s">
        <v>346</v>
      </c>
      <c r="D133" s="29">
        <v>1</v>
      </c>
    </row>
    <row r="134" spans="1:4">
      <c r="A134" s="29" t="s">
        <v>1671</v>
      </c>
      <c r="B134" s="29" t="s">
        <v>536</v>
      </c>
      <c r="C134" s="29" t="s">
        <v>238</v>
      </c>
      <c r="D134" s="29">
        <v>1</v>
      </c>
    </row>
    <row r="135" spans="1:4">
      <c r="A135" s="29" t="s">
        <v>1671</v>
      </c>
      <c r="B135" s="29" t="s">
        <v>537</v>
      </c>
      <c r="C135" s="29" t="s">
        <v>394</v>
      </c>
      <c r="D135" s="29">
        <v>1</v>
      </c>
    </row>
    <row r="136" spans="1:4">
      <c r="A136" s="29" t="s">
        <v>1671</v>
      </c>
      <c r="B136" s="29" t="s">
        <v>538</v>
      </c>
      <c r="C136" s="29" t="s">
        <v>236</v>
      </c>
      <c r="D136" s="29">
        <v>1</v>
      </c>
    </row>
    <row r="137" spans="1:4">
      <c r="A137" s="29" t="s">
        <v>1671</v>
      </c>
      <c r="B137" s="29" t="s">
        <v>539</v>
      </c>
      <c r="C137" s="29" t="s">
        <v>330</v>
      </c>
      <c r="D137" s="29">
        <v>1</v>
      </c>
    </row>
    <row r="138" spans="1:4">
      <c r="A138" s="29" t="s">
        <v>1671</v>
      </c>
      <c r="B138" s="29" t="s">
        <v>540</v>
      </c>
      <c r="C138" s="29" t="s">
        <v>330</v>
      </c>
      <c r="D138" s="29">
        <v>1</v>
      </c>
    </row>
    <row r="139" spans="1:4">
      <c r="A139" s="29" t="s">
        <v>1671</v>
      </c>
      <c r="B139" s="29" t="s">
        <v>541</v>
      </c>
      <c r="C139" s="29" t="s">
        <v>330</v>
      </c>
      <c r="D139" s="29">
        <v>1</v>
      </c>
    </row>
    <row r="140" spans="1:4">
      <c r="A140" s="29" t="s">
        <v>1671</v>
      </c>
      <c r="B140" s="29" t="s">
        <v>542</v>
      </c>
      <c r="C140" s="29" t="s">
        <v>390</v>
      </c>
      <c r="D140" s="29">
        <v>1</v>
      </c>
    </row>
    <row r="141" spans="1:4">
      <c r="A141" s="29" t="s">
        <v>1671</v>
      </c>
      <c r="B141" s="29" t="s">
        <v>543</v>
      </c>
      <c r="C141" s="29" t="s">
        <v>408</v>
      </c>
      <c r="D141" s="29">
        <v>1</v>
      </c>
    </row>
    <row r="142" spans="1:4">
      <c r="A142" s="29" t="s">
        <v>1671</v>
      </c>
      <c r="B142" s="29" t="s">
        <v>544</v>
      </c>
      <c r="C142" s="29" t="s">
        <v>228</v>
      </c>
      <c r="D142" s="29">
        <v>1</v>
      </c>
    </row>
    <row r="143" spans="1:4">
      <c r="A143" s="29" t="s">
        <v>1671</v>
      </c>
      <c r="B143" s="29" t="s">
        <v>544</v>
      </c>
      <c r="C143" s="29" t="s">
        <v>298</v>
      </c>
      <c r="D143" s="29">
        <v>1</v>
      </c>
    </row>
    <row r="144" spans="1:4">
      <c r="A144" s="29" t="s">
        <v>1671</v>
      </c>
      <c r="B144" s="29" t="s">
        <v>544</v>
      </c>
      <c r="C144" s="29" t="s">
        <v>346</v>
      </c>
      <c r="D144" s="29">
        <v>1</v>
      </c>
    </row>
    <row r="145" spans="1:4">
      <c r="A145" s="29" t="s">
        <v>1671</v>
      </c>
      <c r="B145" s="29" t="s">
        <v>544</v>
      </c>
      <c r="C145" s="29" t="s">
        <v>398</v>
      </c>
      <c r="D145" s="29">
        <v>1</v>
      </c>
    </row>
    <row r="146" spans="1:4">
      <c r="A146" s="29" t="s">
        <v>1671</v>
      </c>
      <c r="B146" s="29" t="s">
        <v>545</v>
      </c>
      <c r="C146" s="29" t="s">
        <v>298</v>
      </c>
      <c r="D146" s="29">
        <v>1</v>
      </c>
    </row>
    <row r="147" spans="1:4">
      <c r="A147" s="29" t="s">
        <v>1671</v>
      </c>
      <c r="B147" s="29" t="s">
        <v>545</v>
      </c>
      <c r="C147" s="29" t="s">
        <v>346</v>
      </c>
      <c r="D147" s="29">
        <v>1</v>
      </c>
    </row>
    <row r="148" spans="1:4">
      <c r="A148" s="29" t="s">
        <v>1671</v>
      </c>
      <c r="B148" s="29" t="s">
        <v>545</v>
      </c>
      <c r="C148" s="29" t="s">
        <v>388</v>
      </c>
      <c r="D148" s="29">
        <v>1</v>
      </c>
    </row>
    <row r="149" spans="1:4">
      <c r="A149" s="29" t="s">
        <v>1671</v>
      </c>
      <c r="B149" s="29" t="s">
        <v>545</v>
      </c>
      <c r="C149" s="29" t="s">
        <v>408</v>
      </c>
      <c r="D149" s="29">
        <v>1</v>
      </c>
    </row>
    <row r="150" spans="1:4">
      <c r="A150" s="29" t="s">
        <v>1671</v>
      </c>
      <c r="B150" s="29" t="s">
        <v>546</v>
      </c>
      <c r="C150" s="29" t="s">
        <v>358</v>
      </c>
      <c r="D150" s="29">
        <v>1</v>
      </c>
    </row>
    <row r="151" spans="1:4">
      <c r="A151" s="29" t="s">
        <v>1671</v>
      </c>
      <c r="B151" s="29" t="s">
        <v>547</v>
      </c>
      <c r="C151" s="29" t="s">
        <v>348</v>
      </c>
      <c r="D151" s="29">
        <v>1</v>
      </c>
    </row>
    <row r="152" spans="1:4">
      <c r="A152" s="29" t="s">
        <v>1671</v>
      </c>
      <c r="B152" s="29" t="s">
        <v>548</v>
      </c>
      <c r="C152" s="29" t="s">
        <v>264</v>
      </c>
      <c r="D152" s="29">
        <v>1</v>
      </c>
    </row>
    <row r="153" spans="1:4">
      <c r="A153" s="29" t="s">
        <v>1671</v>
      </c>
      <c r="B153" s="29" t="s">
        <v>549</v>
      </c>
      <c r="C153" s="29" t="s">
        <v>402</v>
      </c>
      <c r="D153" s="29">
        <v>1</v>
      </c>
    </row>
    <row r="154" spans="1:4">
      <c r="A154" s="29" t="s">
        <v>1671</v>
      </c>
      <c r="B154" s="29" t="s">
        <v>550</v>
      </c>
      <c r="C154" s="29" t="s">
        <v>284</v>
      </c>
      <c r="D154" s="29">
        <v>1</v>
      </c>
    </row>
    <row r="155" spans="1:4">
      <c r="A155" s="29" t="s">
        <v>1671</v>
      </c>
      <c r="B155" s="29" t="s">
        <v>551</v>
      </c>
      <c r="C155" s="29" t="s">
        <v>428</v>
      </c>
      <c r="D155" s="29">
        <v>1</v>
      </c>
    </row>
    <row r="156" spans="1:4">
      <c r="A156" s="29" t="s">
        <v>1671</v>
      </c>
      <c r="B156" s="29" t="s">
        <v>551</v>
      </c>
      <c r="C156" s="29" t="s">
        <v>444</v>
      </c>
      <c r="D156" s="29">
        <v>1</v>
      </c>
    </row>
    <row r="157" spans="1:4">
      <c r="A157" s="29" t="s">
        <v>1671</v>
      </c>
      <c r="B157" s="29" t="s">
        <v>552</v>
      </c>
      <c r="C157" s="29" t="s">
        <v>258</v>
      </c>
      <c r="D157" s="29">
        <v>1</v>
      </c>
    </row>
    <row r="158" spans="1:4">
      <c r="A158" s="29" t="s">
        <v>1671</v>
      </c>
      <c r="B158" s="29" t="s">
        <v>552</v>
      </c>
      <c r="C158" s="29" t="s">
        <v>324</v>
      </c>
      <c r="D158" s="29">
        <v>1</v>
      </c>
    </row>
    <row r="159" spans="1:4">
      <c r="A159" s="29" t="s">
        <v>1671</v>
      </c>
      <c r="B159" s="29" t="s">
        <v>552</v>
      </c>
      <c r="C159" s="29" t="s">
        <v>348</v>
      </c>
      <c r="D159" s="29">
        <v>1</v>
      </c>
    </row>
    <row r="160" spans="1:4">
      <c r="A160" s="29" t="s">
        <v>1671</v>
      </c>
      <c r="B160" s="29" t="s">
        <v>552</v>
      </c>
      <c r="C160" s="29" t="s">
        <v>424</v>
      </c>
      <c r="D160" s="29">
        <v>1</v>
      </c>
    </row>
    <row r="161" spans="1:4">
      <c r="A161" s="29" t="s">
        <v>1671</v>
      </c>
      <c r="B161" s="29" t="s">
        <v>552</v>
      </c>
      <c r="C161" s="29" t="s">
        <v>432</v>
      </c>
      <c r="D161" s="29">
        <v>1</v>
      </c>
    </row>
    <row r="162" spans="1:4">
      <c r="A162" s="29" t="s">
        <v>1671</v>
      </c>
      <c r="B162" s="29" t="s">
        <v>553</v>
      </c>
      <c r="C162" s="29" t="s">
        <v>446</v>
      </c>
      <c r="D162" s="29">
        <v>1</v>
      </c>
    </row>
    <row r="163" spans="1:4">
      <c r="A163" s="29" t="s">
        <v>1671</v>
      </c>
      <c r="B163" s="29" t="s">
        <v>554</v>
      </c>
      <c r="C163" s="29" t="s">
        <v>238</v>
      </c>
      <c r="D163" s="29">
        <v>1</v>
      </c>
    </row>
    <row r="164" spans="1:4">
      <c r="A164" s="29" t="s">
        <v>1671</v>
      </c>
      <c r="B164" s="29" t="s">
        <v>554</v>
      </c>
      <c r="C164" s="29" t="s">
        <v>438</v>
      </c>
      <c r="D164" s="29">
        <v>1</v>
      </c>
    </row>
    <row r="165" spans="1:4">
      <c r="A165" s="29" t="s">
        <v>1671</v>
      </c>
      <c r="B165" s="29" t="s">
        <v>555</v>
      </c>
      <c r="C165" s="29" t="s">
        <v>408</v>
      </c>
      <c r="D165" s="29">
        <v>1</v>
      </c>
    </row>
    <row r="166" spans="1:4">
      <c r="A166" s="29" t="s">
        <v>1671</v>
      </c>
      <c r="B166" s="29" t="s">
        <v>556</v>
      </c>
      <c r="C166" s="29" t="s">
        <v>416</v>
      </c>
      <c r="D166" s="29">
        <v>1</v>
      </c>
    </row>
    <row r="167" spans="1:4">
      <c r="A167" s="29" t="s">
        <v>1671</v>
      </c>
      <c r="B167" s="29" t="s">
        <v>557</v>
      </c>
      <c r="C167" s="29" t="s">
        <v>388</v>
      </c>
      <c r="D167" s="29">
        <v>1</v>
      </c>
    </row>
    <row r="168" spans="1:4">
      <c r="A168" s="29" t="s">
        <v>1671</v>
      </c>
      <c r="B168" s="29" t="s">
        <v>558</v>
      </c>
      <c r="C168" s="29" t="s">
        <v>298</v>
      </c>
      <c r="D168" s="29">
        <v>1</v>
      </c>
    </row>
    <row r="169" spans="1:4">
      <c r="A169" s="29" t="s">
        <v>1671</v>
      </c>
      <c r="B169" s="29" t="s">
        <v>559</v>
      </c>
      <c r="C169" s="29" t="s">
        <v>416</v>
      </c>
      <c r="D169" s="29">
        <v>1</v>
      </c>
    </row>
    <row r="170" spans="1:4">
      <c r="A170" s="29" t="s">
        <v>1671</v>
      </c>
      <c r="B170" s="29" t="s">
        <v>560</v>
      </c>
      <c r="C170" s="29" t="s">
        <v>374</v>
      </c>
      <c r="D170" s="29">
        <v>1</v>
      </c>
    </row>
    <row r="171" spans="1:4">
      <c r="A171" s="29" t="s">
        <v>1671</v>
      </c>
      <c r="B171" s="29" t="s">
        <v>561</v>
      </c>
      <c r="C171" s="29" t="s">
        <v>294</v>
      </c>
      <c r="D171" s="29">
        <v>1</v>
      </c>
    </row>
    <row r="172" spans="1:4">
      <c r="A172" s="29" t="s">
        <v>1671</v>
      </c>
      <c r="B172" s="29" t="s">
        <v>561</v>
      </c>
      <c r="C172" s="29" t="s">
        <v>334</v>
      </c>
      <c r="D172" s="29">
        <v>1</v>
      </c>
    </row>
    <row r="173" spans="1:4">
      <c r="A173" s="29" t="s">
        <v>1671</v>
      </c>
      <c r="B173" s="29" t="s">
        <v>562</v>
      </c>
      <c r="C173" s="29" t="s">
        <v>294</v>
      </c>
      <c r="D173" s="29">
        <v>1</v>
      </c>
    </row>
    <row r="174" spans="1:4">
      <c r="A174" s="29" t="s">
        <v>1671</v>
      </c>
      <c r="B174" s="29" t="s">
        <v>563</v>
      </c>
      <c r="C174" s="29" t="s">
        <v>294</v>
      </c>
      <c r="D174" s="29">
        <v>1</v>
      </c>
    </row>
    <row r="175" spans="1:4">
      <c r="A175" s="29" t="s">
        <v>1671</v>
      </c>
      <c r="B175" s="29" t="s">
        <v>564</v>
      </c>
      <c r="C175" s="29" t="s">
        <v>294</v>
      </c>
      <c r="D175" s="29">
        <v>1</v>
      </c>
    </row>
    <row r="176" spans="1:4">
      <c r="A176" s="29" t="s">
        <v>1671</v>
      </c>
      <c r="B176" s="29" t="s">
        <v>565</v>
      </c>
      <c r="C176" s="29" t="s">
        <v>294</v>
      </c>
      <c r="D176" s="29">
        <v>1</v>
      </c>
    </row>
    <row r="177" spans="1:4">
      <c r="A177" s="29" t="s">
        <v>1671</v>
      </c>
      <c r="B177" s="29" t="s">
        <v>566</v>
      </c>
      <c r="C177" s="29" t="s">
        <v>388</v>
      </c>
      <c r="D177" s="29">
        <v>1</v>
      </c>
    </row>
    <row r="178" spans="1:4">
      <c r="A178" s="29" t="s">
        <v>1671</v>
      </c>
      <c r="B178" s="29" t="s">
        <v>567</v>
      </c>
      <c r="C178" s="29" t="s">
        <v>388</v>
      </c>
      <c r="D178" s="29">
        <v>1</v>
      </c>
    </row>
    <row r="179" spans="1:4">
      <c r="A179" s="29" t="s">
        <v>1671</v>
      </c>
      <c r="B179" s="29" t="s">
        <v>568</v>
      </c>
      <c r="C179" s="29" t="s">
        <v>388</v>
      </c>
      <c r="D179" s="29">
        <v>1</v>
      </c>
    </row>
    <row r="180" spans="1:4">
      <c r="A180" s="29" t="s">
        <v>1671</v>
      </c>
      <c r="B180" s="29" t="s">
        <v>569</v>
      </c>
      <c r="C180" s="29" t="s">
        <v>298</v>
      </c>
      <c r="D180" s="29">
        <v>1</v>
      </c>
    </row>
    <row r="181" spans="1:4">
      <c r="A181" s="29" t="s">
        <v>1671</v>
      </c>
      <c r="B181" s="29" t="s">
        <v>570</v>
      </c>
      <c r="C181" s="29" t="s">
        <v>294</v>
      </c>
      <c r="D181" s="29">
        <v>1</v>
      </c>
    </row>
    <row r="182" spans="1:4">
      <c r="A182" s="29" t="s">
        <v>1671</v>
      </c>
      <c r="B182" s="29" t="s">
        <v>571</v>
      </c>
      <c r="C182" s="29" t="s">
        <v>408</v>
      </c>
      <c r="D182" s="29">
        <v>1</v>
      </c>
    </row>
    <row r="183" spans="1:4">
      <c r="A183" s="29" t="s">
        <v>1671</v>
      </c>
      <c r="B183" s="29" t="s">
        <v>572</v>
      </c>
      <c r="C183" s="29" t="s">
        <v>416</v>
      </c>
      <c r="D183" s="29">
        <v>1</v>
      </c>
    </row>
    <row r="184" spans="1:4">
      <c r="A184" s="29" t="s">
        <v>1671</v>
      </c>
      <c r="B184" s="29" t="s">
        <v>573</v>
      </c>
      <c r="C184" s="29" t="s">
        <v>358</v>
      </c>
      <c r="D184" s="29">
        <v>1</v>
      </c>
    </row>
    <row r="185" spans="1:4">
      <c r="A185" s="29" t="s">
        <v>1671</v>
      </c>
      <c r="B185" s="29" t="s">
        <v>574</v>
      </c>
      <c r="C185" s="29" t="s">
        <v>324</v>
      </c>
      <c r="D185" s="29">
        <v>1</v>
      </c>
    </row>
    <row r="186" spans="1:4">
      <c r="A186" s="29" t="s">
        <v>1671</v>
      </c>
      <c r="B186" s="29" t="s">
        <v>575</v>
      </c>
      <c r="C186" s="29" t="s">
        <v>368</v>
      </c>
      <c r="D186" s="29">
        <v>1</v>
      </c>
    </row>
    <row r="187" spans="1:4">
      <c r="A187" s="29" t="s">
        <v>1671</v>
      </c>
      <c r="B187" s="29" t="s">
        <v>576</v>
      </c>
      <c r="C187" s="29" t="s">
        <v>388</v>
      </c>
      <c r="D187" s="29">
        <v>1</v>
      </c>
    </row>
    <row r="188" spans="1:4">
      <c r="A188" s="29" t="s">
        <v>1671</v>
      </c>
      <c r="B188" s="29" t="s">
        <v>577</v>
      </c>
      <c r="C188" s="29" t="s">
        <v>436</v>
      </c>
      <c r="D188" s="29">
        <v>1</v>
      </c>
    </row>
    <row r="189" spans="1:4">
      <c r="A189" s="29" t="s">
        <v>1671</v>
      </c>
      <c r="B189" s="29" t="s">
        <v>578</v>
      </c>
      <c r="C189" s="29" t="s">
        <v>382</v>
      </c>
      <c r="D189" s="29">
        <v>1</v>
      </c>
    </row>
    <row r="190" spans="1:4">
      <c r="A190" s="29" t="s">
        <v>1671</v>
      </c>
      <c r="B190" s="29" t="s">
        <v>579</v>
      </c>
      <c r="C190" s="29" t="s">
        <v>386</v>
      </c>
      <c r="D190" s="29">
        <v>1</v>
      </c>
    </row>
    <row r="191" spans="1:4">
      <c r="A191" s="29" t="s">
        <v>1671</v>
      </c>
      <c r="B191" s="29" t="s">
        <v>580</v>
      </c>
      <c r="C191" s="29" t="s">
        <v>264</v>
      </c>
      <c r="D191" s="29">
        <v>1</v>
      </c>
    </row>
    <row r="192" spans="1:4">
      <c r="A192" s="29" t="s">
        <v>1671</v>
      </c>
      <c r="B192" s="29" t="s">
        <v>581</v>
      </c>
      <c r="C192" s="29" t="s">
        <v>264</v>
      </c>
      <c r="D192" s="29">
        <v>1</v>
      </c>
    </row>
    <row r="193" spans="1:4">
      <c r="A193" s="29" t="s">
        <v>1671</v>
      </c>
      <c r="B193" s="29" t="s">
        <v>582</v>
      </c>
      <c r="C193" s="29" t="s">
        <v>400</v>
      </c>
      <c r="D193" s="29">
        <v>1</v>
      </c>
    </row>
    <row r="194" spans="1:4">
      <c r="A194" s="29" t="s">
        <v>1671</v>
      </c>
      <c r="B194" s="29" t="s">
        <v>583</v>
      </c>
      <c r="C194" s="29" t="s">
        <v>382</v>
      </c>
      <c r="D194" s="29">
        <v>1</v>
      </c>
    </row>
    <row r="195" spans="1:4">
      <c r="A195" s="29" t="s">
        <v>1671</v>
      </c>
      <c r="B195" s="29" t="s">
        <v>584</v>
      </c>
      <c r="C195" s="29" t="s">
        <v>282</v>
      </c>
      <c r="D195" s="29">
        <v>1</v>
      </c>
    </row>
    <row r="196" spans="1:4">
      <c r="A196" s="29" t="s">
        <v>1672</v>
      </c>
      <c r="B196" s="29" t="s">
        <v>585</v>
      </c>
      <c r="C196" s="29" t="s">
        <v>250</v>
      </c>
      <c r="D196" s="29">
        <v>1</v>
      </c>
    </row>
    <row r="197" spans="1:4">
      <c r="A197" s="29" t="s">
        <v>1672</v>
      </c>
      <c r="B197" s="29" t="s">
        <v>586</v>
      </c>
      <c r="C197" s="29" t="s">
        <v>300</v>
      </c>
      <c r="D197" s="29">
        <v>1</v>
      </c>
    </row>
    <row r="198" spans="1:4">
      <c r="A198" s="29" t="s">
        <v>1672</v>
      </c>
      <c r="B198" s="29" t="s">
        <v>587</v>
      </c>
      <c r="C198" s="29" t="s">
        <v>272</v>
      </c>
      <c r="D198" s="29">
        <v>1</v>
      </c>
    </row>
    <row r="199" spans="1:4">
      <c r="A199" s="29" t="s">
        <v>1672</v>
      </c>
      <c r="B199" s="29" t="s">
        <v>588</v>
      </c>
      <c r="C199" s="29" t="s">
        <v>322</v>
      </c>
      <c r="D199" s="29">
        <v>1</v>
      </c>
    </row>
    <row r="200" spans="1:4">
      <c r="A200" s="29" t="s">
        <v>1672</v>
      </c>
      <c r="B200" s="29" t="s">
        <v>589</v>
      </c>
      <c r="C200" s="29" t="s">
        <v>312</v>
      </c>
      <c r="D200" s="29">
        <v>1</v>
      </c>
    </row>
    <row r="201" spans="1:4">
      <c r="A201" s="29" t="s">
        <v>1672</v>
      </c>
      <c r="B201" s="29" t="s">
        <v>590</v>
      </c>
      <c r="C201" s="29" t="s">
        <v>380</v>
      </c>
      <c r="D201" s="29">
        <v>1</v>
      </c>
    </row>
    <row r="202" spans="1:4">
      <c r="A202" s="29" t="s">
        <v>1672</v>
      </c>
      <c r="B202" s="29" t="s">
        <v>470</v>
      </c>
      <c r="C202" s="29" t="s">
        <v>320</v>
      </c>
      <c r="D202" s="29">
        <v>1</v>
      </c>
    </row>
    <row r="203" spans="1:4">
      <c r="A203" s="29" t="s">
        <v>1672</v>
      </c>
      <c r="B203" s="29" t="s">
        <v>591</v>
      </c>
      <c r="C203" s="29" t="s">
        <v>312</v>
      </c>
      <c r="D203" s="29">
        <v>1</v>
      </c>
    </row>
    <row r="204" spans="1:4">
      <c r="A204" s="29" t="s">
        <v>1672</v>
      </c>
      <c r="B204" s="29" t="s">
        <v>592</v>
      </c>
      <c r="C204" s="29" t="s">
        <v>300</v>
      </c>
      <c r="D204" s="29">
        <v>1</v>
      </c>
    </row>
    <row r="205" spans="1:4">
      <c r="A205" s="29" t="s">
        <v>1672</v>
      </c>
      <c r="B205" s="29" t="s">
        <v>593</v>
      </c>
      <c r="C205" s="29" t="s">
        <v>312</v>
      </c>
      <c r="D205" s="29">
        <v>1</v>
      </c>
    </row>
    <row r="206" spans="1:4">
      <c r="A206" s="29" t="s">
        <v>1672</v>
      </c>
      <c r="B206" s="29" t="s">
        <v>594</v>
      </c>
      <c r="C206" s="29" t="s">
        <v>440</v>
      </c>
      <c r="D206" s="29">
        <v>1</v>
      </c>
    </row>
    <row r="207" spans="1:4">
      <c r="A207" s="29" t="s">
        <v>1672</v>
      </c>
      <c r="B207" s="29" t="s">
        <v>595</v>
      </c>
      <c r="C207" s="29" t="s">
        <v>320</v>
      </c>
      <c r="D207" s="29">
        <v>1</v>
      </c>
    </row>
    <row r="208" spans="1:4">
      <c r="A208" s="29" t="s">
        <v>1672</v>
      </c>
      <c r="B208" s="29" t="s">
        <v>596</v>
      </c>
      <c r="C208" s="29" t="s">
        <v>322</v>
      </c>
      <c r="D208" s="29">
        <v>1</v>
      </c>
    </row>
    <row r="209" spans="1:4">
      <c r="A209" s="29" t="s">
        <v>1672</v>
      </c>
      <c r="B209" s="29" t="s">
        <v>597</v>
      </c>
      <c r="C209" s="29" t="s">
        <v>410</v>
      </c>
      <c r="D209" s="29">
        <v>1</v>
      </c>
    </row>
    <row r="210" spans="1:4">
      <c r="A210" s="29" t="s">
        <v>1672</v>
      </c>
      <c r="B210" s="29" t="s">
        <v>598</v>
      </c>
      <c r="C210" s="29" t="s">
        <v>312</v>
      </c>
      <c r="D210" s="29">
        <v>1</v>
      </c>
    </row>
    <row r="211" spans="1:4">
      <c r="A211" s="29" t="s">
        <v>1672</v>
      </c>
      <c r="B211" s="29" t="s">
        <v>599</v>
      </c>
      <c r="C211" s="29" t="s">
        <v>312</v>
      </c>
      <c r="D211" s="29">
        <v>1</v>
      </c>
    </row>
    <row r="212" spans="1:4">
      <c r="A212" s="29" t="s">
        <v>1672</v>
      </c>
      <c r="B212" s="29" t="s">
        <v>600</v>
      </c>
      <c r="C212" s="29" t="s">
        <v>312</v>
      </c>
      <c r="D212" s="29">
        <v>1</v>
      </c>
    </row>
    <row r="213" spans="1:4">
      <c r="A213" s="29" t="s">
        <v>1672</v>
      </c>
      <c r="B213" s="29" t="s">
        <v>601</v>
      </c>
      <c r="C213" s="29" t="s">
        <v>388</v>
      </c>
      <c r="D213" s="29">
        <v>1</v>
      </c>
    </row>
    <row r="214" spans="1:4">
      <c r="A214" s="29" t="s">
        <v>1672</v>
      </c>
      <c r="B214" s="29" t="s">
        <v>602</v>
      </c>
      <c r="C214" s="29" t="s">
        <v>322</v>
      </c>
      <c r="D214" s="29">
        <v>1</v>
      </c>
    </row>
    <row r="215" spans="1:4">
      <c r="A215" s="29" t="s">
        <v>1672</v>
      </c>
      <c r="B215" s="29" t="s">
        <v>603</v>
      </c>
      <c r="C215" s="29" t="s">
        <v>388</v>
      </c>
      <c r="D215" s="29">
        <v>1</v>
      </c>
    </row>
    <row r="216" spans="1:4">
      <c r="A216" s="29" t="s">
        <v>1672</v>
      </c>
      <c r="B216" s="29" t="s">
        <v>604</v>
      </c>
      <c r="C216" s="29" t="s">
        <v>312</v>
      </c>
      <c r="D216" s="29">
        <v>1</v>
      </c>
    </row>
    <row r="217" spans="1:4">
      <c r="A217" s="29" t="s">
        <v>1672</v>
      </c>
      <c r="B217" s="29" t="s">
        <v>605</v>
      </c>
      <c r="C217" s="29" t="s">
        <v>300</v>
      </c>
      <c r="D217" s="29">
        <v>1</v>
      </c>
    </row>
    <row r="218" spans="1:4">
      <c r="A218" s="29" t="s">
        <v>1672</v>
      </c>
      <c r="B218" s="29" t="s">
        <v>606</v>
      </c>
      <c r="C218" s="29" t="s">
        <v>322</v>
      </c>
      <c r="D218" s="29">
        <v>1</v>
      </c>
    </row>
    <row r="219" spans="1:4">
      <c r="A219" s="29" t="s">
        <v>1672</v>
      </c>
      <c r="B219" s="29" t="s">
        <v>607</v>
      </c>
      <c r="C219" s="29" t="s">
        <v>340</v>
      </c>
      <c r="D219" s="29">
        <v>1</v>
      </c>
    </row>
    <row r="220" spans="1:4">
      <c r="A220" s="29" t="s">
        <v>1672</v>
      </c>
      <c r="B220" s="29" t="s">
        <v>608</v>
      </c>
      <c r="C220" s="29" t="s">
        <v>392</v>
      </c>
      <c r="D220" s="29">
        <v>1</v>
      </c>
    </row>
    <row r="221" spans="1:4">
      <c r="A221" s="29" t="s">
        <v>1672</v>
      </c>
      <c r="B221" s="29" t="s">
        <v>609</v>
      </c>
      <c r="C221" s="29" t="s">
        <v>312</v>
      </c>
      <c r="D221" s="29">
        <v>1</v>
      </c>
    </row>
    <row r="222" spans="1:4">
      <c r="A222" s="29" t="s">
        <v>1672</v>
      </c>
      <c r="B222" s="29" t="s">
        <v>610</v>
      </c>
      <c r="C222" s="29" t="s">
        <v>364</v>
      </c>
      <c r="D222" s="29">
        <v>1</v>
      </c>
    </row>
    <row r="223" spans="1:4">
      <c r="A223" s="29" t="s">
        <v>1672</v>
      </c>
      <c r="B223" s="29" t="s">
        <v>611</v>
      </c>
      <c r="C223" s="29" t="s">
        <v>312</v>
      </c>
      <c r="D223" s="29">
        <v>1</v>
      </c>
    </row>
    <row r="224" spans="1:4">
      <c r="A224" s="29" t="s">
        <v>1672</v>
      </c>
      <c r="B224" s="29" t="s">
        <v>612</v>
      </c>
      <c r="C224" s="29" t="s">
        <v>312</v>
      </c>
      <c r="D224" s="29">
        <v>1</v>
      </c>
    </row>
    <row r="225" spans="1:4">
      <c r="A225" s="29" t="s">
        <v>1672</v>
      </c>
      <c r="B225" s="29" t="s">
        <v>613</v>
      </c>
      <c r="C225" s="29" t="s">
        <v>312</v>
      </c>
      <c r="D225" s="29">
        <v>1</v>
      </c>
    </row>
    <row r="226" spans="1:4">
      <c r="A226" s="29" t="s">
        <v>1672</v>
      </c>
      <c r="B226" s="29" t="s">
        <v>614</v>
      </c>
      <c r="C226" s="29" t="s">
        <v>380</v>
      </c>
      <c r="D226" s="29">
        <v>1</v>
      </c>
    </row>
    <row r="227" spans="1:4">
      <c r="A227" s="29" t="s">
        <v>1672</v>
      </c>
      <c r="B227" s="29" t="s">
        <v>615</v>
      </c>
      <c r="C227" s="29" t="s">
        <v>312</v>
      </c>
      <c r="D227" s="29">
        <v>1</v>
      </c>
    </row>
    <row r="228" spans="1:4">
      <c r="A228" s="29" t="s">
        <v>1672</v>
      </c>
      <c r="B228" s="29" t="s">
        <v>616</v>
      </c>
      <c r="C228" s="29" t="s">
        <v>322</v>
      </c>
      <c r="D228" s="29">
        <v>1</v>
      </c>
    </row>
    <row r="229" spans="1:4">
      <c r="A229" s="29" t="s">
        <v>1672</v>
      </c>
      <c r="B229" s="29" t="s">
        <v>617</v>
      </c>
      <c r="C229" s="29" t="s">
        <v>312</v>
      </c>
      <c r="D229" s="29">
        <v>1</v>
      </c>
    </row>
    <row r="230" spans="1:4">
      <c r="A230" s="29" t="s">
        <v>1672</v>
      </c>
      <c r="B230" s="29" t="s">
        <v>618</v>
      </c>
      <c r="C230" s="29" t="s">
        <v>388</v>
      </c>
      <c r="D230" s="29">
        <v>1</v>
      </c>
    </row>
    <row r="231" spans="1:4">
      <c r="A231" s="29" t="s">
        <v>1672</v>
      </c>
      <c r="B231" s="29" t="s">
        <v>619</v>
      </c>
      <c r="C231" s="29" t="s">
        <v>402</v>
      </c>
      <c r="D231" s="29">
        <v>1</v>
      </c>
    </row>
    <row r="232" spans="1:4">
      <c r="A232" s="29" t="s">
        <v>1672</v>
      </c>
      <c r="B232" s="29" t="s">
        <v>620</v>
      </c>
      <c r="C232" s="29" t="s">
        <v>314</v>
      </c>
      <c r="D232" s="29">
        <v>1</v>
      </c>
    </row>
    <row r="233" spans="1:4">
      <c r="A233" s="29" t="s">
        <v>1672</v>
      </c>
      <c r="B233" s="29" t="s">
        <v>621</v>
      </c>
      <c r="C233" s="29" t="s">
        <v>340</v>
      </c>
      <c r="D233" s="29">
        <v>1</v>
      </c>
    </row>
    <row r="234" spans="1:4">
      <c r="A234" s="29" t="s">
        <v>1672</v>
      </c>
      <c r="B234" s="29" t="s">
        <v>622</v>
      </c>
      <c r="C234" s="29" t="s">
        <v>312</v>
      </c>
      <c r="D234" s="29">
        <v>1</v>
      </c>
    </row>
    <row r="235" spans="1:4">
      <c r="A235" s="29" t="s">
        <v>1672</v>
      </c>
      <c r="B235" s="29" t="s">
        <v>623</v>
      </c>
      <c r="C235" s="29" t="s">
        <v>312</v>
      </c>
      <c r="D235" s="29">
        <v>1</v>
      </c>
    </row>
    <row r="236" spans="1:4">
      <c r="A236" s="29" t="s">
        <v>1672</v>
      </c>
      <c r="B236" s="29" t="s">
        <v>624</v>
      </c>
      <c r="C236" s="29" t="s">
        <v>230</v>
      </c>
      <c r="D236" s="29">
        <v>1</v>
      </c>
    </row>
    <row r="237" spans="1:4">
      <c r="A237" s="29" t="s">
        <v>1672</v>
      </c>
      <c r="B237" s="29" t="s">
        <v>625</v>
      </c>
      <c r="C237" s="29" t="s">
        <v>268</v>
      </c>
      <c r="D237" s="29">
        <v>1</v>
      </c>
    </row>
    <row r="238" spans="1:4">
      <c r="A238" s="29" t="s">
        <v>1672</v>
      </c>
      <c r="B238" s="29" t="s">
        <v>626</v>
      </c>
      <c r="C238" s="29" t="s">
        <v>364</v>
      </c>
      <c r="D238" s="29">
        <v>1</v>
      </c>
    </row>
    <row r="239" spans="1:4">
      <c r="A239" s="29" t="s">
        <v>1672</v>
      </c>
      <c r="B239" s="29" t="s">
        <v>627</v>
      </c>
      <c r="C239" s="29" t="s">
        <v>338</v>
      </c>
      <c r="D239" s="29">
        <v>1</v>
      </c>
    </row>
    <row r="240" spans="1:4">
      <c r="A240" s="29" t="s">
        <v>1672</v>
      </c>
      <c r="B240" s="29" t="s">
        <v>628</v>
      </c>
      <c r="C240" s="29" t="s">
        <v>312</v>
      </c>
      <c r="D240" s="29">
        <v>1</v>
      </c>
    </row>
    <row r="241" spans="1:4">
      <c r="A241" s="29" t="s">
        <v>1672</v>
      </c>
      <c r="B241" s="29" t="s">
        <v>629</v>
      </c>
      <c r="C241" s="29" t="s">
        <v>322</v>
      </c>
      <c r="D241" s="29">
        <v>1</v>
      </c>
    </row>
    <row r="242" spans="1:4">
      <c r="A242" s="29" t="s">
        <v>1672</v>
      </c>
      <c r="B242" s="29" t="s">
        <v>630</v>
      </c>
      <c r="C242" s="29" t="s">
        <v>322</v>
      </c>
      <c r="D242" s="29">
        <v>1</v>
      </c>
    </row>
    <row r="243" spans="1:4">
      <c r="A243" s="29" t="s">
        <v>1672</v>
      </c>
      <c r="B243" s="29" t="s">
        <v>631</v>
      </c>
      <c r="C243" s="29" t="s">
        <v>382</v>
      </c>
      <c r="D243" s="29">
        <v>1</v>
      </c>
    </row>
    <row r="244" spans="1:4">
      <c r="A244" s="29" t="s">
        <v>1672</v>
      </c>
      <c r="B244" s="29" t="s">
        <v>632</v>
      </c>
      <c r="C244" s="29" t="s">
        <v>338</v>
      </c>
      <c r="D244" s="29">
        <v>1</v>
      </c>
    </row>
    <row r="245" spans="1:4">
      <c r="A245" s="29" t="s">
        <v>1672</v>
      </c>
      <c r="B245" s="29" t="s">
        <v>633</v>
      </c>
      <c r="C245" s="29" t="s">
        <v>322</v>
      </c>
      <c r="D245" s="29">
        <v>1</v>
      </c>
    </row>
    <row r="246" spans="1:4">
      <c r="A246" s="29" t="s">
        <v>1672</v>
      </c>
      <c r="B246" s="29" t="s">
        <v>634</v>
      </c>
      <c r="C246" s="29" t="s">
        <v>322</v>
      </c>
      <c r="D246" s="29">
        <v>1</v>
      </c>
    </row>
    <row r="247" spans="1:4">
      <c r="A247" s="29" t="s">
        <v>1672</v>
      </c>
      <c r="B247" s="29" t="s">
        <v>635</v>
      </c>
      <c r="C247" s="29" t="s">
        <v>322</v>
      </c>
      <c r="D247" s="29">
        <v>1</v>
      </c>
    </row>
    <row r="248" spans="1:4">
      <c r="A248" s="29" t="s">
        <v>1672</v>
      </c>
      <c r="B248" s="29" t="s">
        <v>636</v>
      </c>
      <c r="C248" s="29" t="s">
        <v>312</v>
      </c>
      <c r="D248" s="29">
        <v>1</v>
      </c>
    </row>
    <row r="249" spans="1:4">
      <c r="A249" s="29" t="s">
        <v>1672</v>
      </c>
      <c r="B249" s="29" t="s">
        <v>637</v>
      </c>
      <c r="C249" s="29" t="s">
        <v>246</v>
      </c>
      <c r="D249" s="29">
        <v>1</v>
      </c>
    </row>
    <row r="250" spans="1:4">
      <c r="A250" s="29" t="s">
        <v>1672</v>
      </c>
      <c r="B250" s="29" t="s">
        <v>638</v>
      </c>
      <c r="C250" s="29" t="s">
        <v>322</v>
      </c>
      <c r="D250" s="29">
        <v>1</v>
      </c>
    </row>
    <row r="251" spans="1:4">
      <c r="A251" s="29" t="s">
        <v>1672</v>
      </c>
      <c r="B251" s="29" t="s">
        <v>639</v>
      </c>
      <c r="C251" s="29" t="s">
        <v>414</v>
      </c>
      <c r="D251" s="29">
        <v>1</v>
      </c>
    </row>
    <row r="252" spans="1:4">
      <c r="A252" s="29" t="s">
        <v>1672</v>
      </c>
      <c r="B252" s="29" t="s">
        <v>640</v>
      </c>
      <c r="C252" s="29" t="s">
        <v>324</v>
      </c>
      <c r="D252" s="29">
        <v>1</v>
      </c>
    </row>
    <row r="253" spans="1:4">
      <c r="A253" s="29" t="s">
        <v>1672</v>
      </c>
      <c r="B253" s="29" t="s">
        <v>641</v>
      </c>
      <c r="C253" s="29" t="s">
        <v>250</v>
      </c>
      <c r="D253" s="29">
        <v>1</v>
      </c>
    </row>
    <row r="254" spans="1:4">
      <c r="A254" s="29" t="s">
        <v>1672</v>
      </c>
      <c r="B254" s="29" t="s">
        <v>642</v>
      </c>
      <c r="C254" s="29" t="s">
        <v>360</v>
      </c>
      <c r="D254" s="29">
        <v>1</v>
      </c>
    </row>
    <row r="255" spans="1:4">
      <c r="A255" s="29" t="s">
        <v>1672</v>
      </c>
      <c r="B255" s="29" t="s">
        <v>643</v>
      </c>
      <c r="C255" s="29" t="s">
        <v>270</v>
      </c>
      <c r="D255" s="29">
        <v>1</v>
      </c>
    </row>
    <row r="256" spans="1:4">
      <c r="A256" s="29" t="s">
        <v>1672</v>
      </c>
      <c r="B256" s="29" t="s">
        <v>644</v>
      </c>
      <c r="C256" s="29" t="s">
        <v>338</v>
      </c>
      <c r="D256" s="29">
        <v>1</v>
      </c>
    </row>
    <row r="257" spans="1:4">
      <c r="A257" s="29" t="s">
        <v>1672</v>
      </c>
      <c r="B257" s="29" t="s">
        <v>645</v>
      </c>
      <c r="C257" s="29" t="s">
        <v>338</v>
      </c>
      <c r="D257" s="29">
        <v>1</v>
      </c>
    </row>
    <row r="258" spans="1:4">
      <c r="A258" s="29" t="s">
        <v>1672</v>
      </c>
      <c r="B258" s="29" t="s">
        <v>646</v>
      </c>
      <c r="C258" s="29" t="s">
        <v>440</v>
      </c>
      <c r="D258" s="29">
        <v>1</v>
      </c>
    </row>
    <row r="259" spans="1:4">
      <c r="A259" s="29" t="s">
        <v>1672</v>
      </c>
      <c r="B259" s="29" t="s">
        <v>647</v>
      </c>
      <c r="C259" s="29" t="s">
        <v>322</v>
      </c>
      <c r="D259" s="29">
        <v>1</v>
      </c>
    </row>
    <row r="260" spans="1:4">
      <c r="A260" s="29" t="s">
        <v>1672</v>
      </c>
      <c r="B260" s="29" t="s">
        <v>648</v>
      </c>
      <c r="C260" s="29" t="s">
        <v>434</v>
      </c>
      <c r="D260" s="29">
        <v>1</v>
      </c>
    </row>
    <row r="261" spans="1:4">
      <c r="A261" s="29" t="s">
        <v>1672</v>
      </c>
      <c r="B261" s="29" t="s">
        <v>649</v>
      </c>
      <c r="C261" s="29" t="s">
        <v>298</v>
      </c>
      <c r="D261" s="29">
        <v>1</v>
      </c>
    </row>
    <row r="262" spans="1:4">
      <c r="A262" s="29" t="s">
        <v>1672</v>
      </c>
      <c r="B262" s="29" t="s">
        <v>650</v>
      </c>
      <c r="C262" s="29" t="s">
        <v>312</v>
      </c>
      <c r="D262" s="29">
        <v>1</v>
      </c>
    </row>
    <row r="263" spans="1:4">
      <c r="A263" s="29" t="s">
        <v>1672</v>
      </c>
      <c r="B263" s="29" t="s">
        <v>651</v>
      </c>
      <c r="C263" s="29" t="s">
        <v>410</v>
      </c>
      <c r="D263" s="29">
        <v>1</v>
      </c>
    </row>
    <row r="264" spans="1:4">
      <c r="A264" s="29" t="s">
        <v>1672</v>
      </c>
      <c r="B264" s="29" t="s">
        <v>652</v>
      </c>
      <c r="C264" s="29" t="s">
        <v>328</v>
      </c>
      <c r="D264" s="29">
        <v>1</v>
      </c>
    </row>
    <row r="265" spans="1:4">
      <c r="A265" s="29" t="s">
        <v>1672</v>
      </c>
      <c r="B265" s="29" t="s">
        <v>653</v>
      </c>
      <c r="C265" s="29" t="s">
        <v>348</v>
      </c>
      <c r="D265" s="29">
        <v>1</v>
      </c>
    </row>
    <row r="266" spans="1:4">
      <c r="A266" s="29" t="s">
        <v>1672</v>
      </c>
      <c r="B266" s="29" t="s">
        <v>654</v>
      </c>
      <c r="C266" s="29" t="s">
        <v>402</v>
      </c>
      <c r="D266" s="29">
        <v>1</v>
      </c>
    </row>
    <row r="267" spans="1:4">
      <c r="A267" s="29" t="s">
        <v>1672</v>
      </c>
      <c r="B267" s="29" t="s">
        <v>655</v>
      </c>
      <c r="C267" s="29" t="s">
        <v>320</v>
      </c>
      <c r="D267" s="29">
        <v>1</v>
      </c>
    </row>
    <row r="268" spans="1:4">
      <c r="A268" s="29" t="s">
        <v>1672</v>
      </c>
      <c r="B268" s="29" t="s">
        <v>656</v>
      </c>
      <c r="C268" s="29" t="s">
        <v>246</v>
      </c>
      <c r="D268" s="29">
        <v>1</v>
      </c>
    </row>
    <row r="269" spans="1:4">
      <c r="A269" s="29" t="s">
        <v>1672</v>
      </c>
      <c r="B269" s="29" t="s">
        <v>495</v>
      </c>
      <c r="C269" s="29" t="s">
        <v>312</v>
      </c>
      <c r="D269" s="29">
        <v>1</v>
      </c>
    </row>
    <row r="270" spans="1:4">
      <c r="A270" s="29" t="s">
        <v>1672</v>
      </c>
      <c r="B270" s="29" t="s">
        <v>657</v>
      </c>
      <c r="C270" s="29" t="s">
        <v>312</v>
      </c>
      <c r="D270" s="29">
        <v>1</v>
      </c>
    </row>
    <row r="271" spans="1:4">
      <c r="A271" s="29" t="s">
        <v>1672</v>
      </c>
      <c r="B271" s="29" t="s">
        <v>658</v>
      </c>
      <c r="C271" s="29" t="s">
        <v>380</v>
      </c>
      <c r="D271" s="29">
        <v>1</v>
      </c>
    </row>
    <row r="272" spans="1:4">
      <c r="A272" s="29" t="s">
        <v>1672</v>
      </c>
      <c r="B272" s="29" t="s">
        <v>659</v>
      </c>
      <c r="C272" s="29" t="s">
        <v>396</v>
      </c>
      <c r="D272" s="29">
        <v>1</v>
      </c>
    </row>
    <row r="273" spans="1:4">
      <c r="A273" s="29" t="s">
        <v>1672</v>
      </c>
      <c r="B273" s="29" t="s">
        <v>660</v>
      </c>
      <c r="C273" s="29" t="s">
        <v>312</v>
      </c>
      <c r="D273" s="29">
        <v>1</v>
      </c>
    </row>
    <row r="274" spans="1:4">
      <c r="A274" s="29" t="s">
        <v>1672</v>
      </c>
      <c r="B274" s="29" t="s">
        <v>661</v>
      </c>
      <c r="C274" s="29" t="s">
        <v>410</v>
      </c>
      <c r="D274" s="29">
        <v>1</v>
      </c>
    </row>
    <row r="275" spans="1:4">
      <c r="A275" s="29" t="s">
        <v>1672</v>
      </c>
      <c r="B275" s="29" t="s">
        <v>662</v>
      </c>
      <c r="C275" s="29" t="s">
        <v>396</v>
      </c>
      <c r="D275" s="29">
        <v>1</v>
      </c>
    </row>
    <row r="276" spans="1:4">
      <c r="A276" s="29" t="s">
        <v>1672</v>
      </c>
      <c r="B276" s="29" t="s">
        <v>663</v>
      </c>
      <c r="C276" s="29" t="s">
        <v>268</v>
      </c>
      <c r="D276" s="29">
        <v>1</v>
      </c>
    </row>
    <row r="277" spans="1:4">
      <c r="A277" s="29" t="s">
        <v>1672</v>
      </c>
      <c r="B277" s="29" t="s">
        <v>664</v>
      </c>
      <c r="C277" s="29" t="s">
        <v>322</v>
      </c>
      <c r="D277" s="29">
        <v>1</v>
      </c>
    </row>
    <row r="278" spans="1:4">
      <c r="A278" s="29" t="s">
        <v>1672</v>
      </c>
      <c r="B278" s="29" t="s">
        <v>665</v>
      </c>
      <c r="C278" s="29" t="s">
        <v>346</v>
      </c>
      <c r="D278" s="29">
        <v>1</v>
      </c>
    </row>
    <row r="279" spans="1:4">
      <c r="A279" s="29" t="s">
        <v>1672</v>
      </c>
      <c r="B279" s="29" t="s">
        <v>666</v>
      </c>
      <c r="C279" s="29" t="s">
        <v>312</v>
      </c>
      <c r="D279" s="29">
        <v>1</v>
      </c>
    </row>
    <row r="280" spans="1:4">
      <c r="A280" s="29" t="s">
        <v>1672</v>
      </c>
      <c r="B280" s="29" t="s">
        <v>667</v>
      </c>
      <c r="C280" s="29" t="s">
        <v>312</v>
      </c>
      <c r="D280" s="29">
        <v>1</v>
      </c>
    </row>
    <row r="281" spans="1:4">
      <c r="A281" s="29" t="s">
        <v>1672</v>
      </c>
      <c r="B281" s="29" t="s">
        <v>668</v>
      </c>
      <c r="C281" s="29" t="s">
        <v>312</v>
      </c>
      <c r="D281" s="29">
        <v>1</v>
      </c>
    </row>
    <row r="282" spans="1:4">
      <c r="A282" s="29" t="s">
        <v>1672</v>
      </c>
      <c r="B282" s="29" t="s">
        <v>669</v>
      </c>
      <c r="C282" s="29" t="s">
        <v>380</v>
      </c>
      <c r="D282" s="29">
        <v>1</v>
      </c>
    </row>
    <row r="283" spans="1:4">
      <c r="A283" s="29" t="s">
        <v>1672</v>
      </c>
      <c r="B283" s="29" t="s">
        <v>670</v>
      </c>
      <c r="C283" s="29" t="s">
        <v>292</v>
      </c>
      <c r="D283" s="29">
        <v>1</v>
      </c>
    </row>
    <row r="284" spans="1:4">
      <c r="A284" s="29" t="s">
        <v>1672</v>
      </c>
      <c r="B284" s="29" t="s">
        <v>671</v>
      </c>
      <c r="C284" s="29" t="s">
        <v>442</v>
      </c>
      <c r="D284" s="29">
        <v>1</v>
      </c>
    </row>
    <row r="285" spans="1:4">
      <c r="A285" s="29" t="s">
        <v>1672</v>
      </c>
      <c r="B285" s="29" t="s">
        <v>672</v>
      </c>
      <c r="C285" s="29" t="s">
        <v>258</v>
      </c>
      <c r="D285" s="29">
        <v>1</v>
      </c>
    </row>
    <row r="286" spans="1:4">
      <c r="A286" s="29" t="s">
        <v>1672</v>
      </c>
      <c r="B286" s="29" t="s">
        <v>673</v>
      </c>
      <c r="C286" s="29" t="s">
        <v>320</v>
      </c>
      <c r="D286" s="29">
        <v>1</v>
      </c>
    </row>
    <row r="287" spans="1:4">
      <c r="A287" s="29" t="s">
        <v>1672</v>
      </c>
      <c r="B287" s="29" t="s">
        <v>674</v>
      </c>
      <c r="C287" s="29" t="s">
        <v>320</v>
      </c>
      <c r="D287" s="29">
        <v>1</v>
      </c>
    </row>
    <row r="288" spans="1:4">
      <c r="A288" s="29" t="s">
        <v>1672</v>
      </c>
      <c r="B288" s="29" t="s">
        <v>675</v>
      </c>
      <c r="C288" s="29" t="s">
        <v>312</v>
      </c>
      <c r="D288" s="29">
        <v>1</v>
      </c>
    </row>
    <row r="289" spans="1:4">
      <c r="A289" s="29" t="s">
        <v>1672</v>
      </c>
      <c r="B289" s="29" t="s">
        <v>676</v>
      </c>
      <c r="C289" s="29" t="s">
        <v>312</v>
      </c>
      <c r="D289" s="29">
        <v>1</v>
      </c>
    </row>
    <row r="290" spans="1:4">
      <c r="A290" s="29" t="s">
        <v>1672</v>
      </c>
      <c r="B290" s="29" t="s">
        <v>677</v>
      </c>
      <c r="C290" s="29" t="s">
        <v>312</v>
      </c>
      <c r="D290" s="29">
        <v>1</v>
      </c>
    </row>
    <row r="291" spans="1:4">
      <c r="A291" s="29" t="s">
        <v>1672</v>
      </c>
      <c r="B291" s="29" t="s">
        <v>678</v>
      </c>
      <c r="C291" s="29" t="s">
        <v>320</v>
      </c>
      <c r="D291" s="29">
        <v>1</v>
      </c>
    </row>
    <row r="292" spans="1:4">
      <c r="A292" s="29" t="s">
        <v>1672</v>
      </c>
      <c r="B292" s="29" t="s">
        <v>679</v>
      </c>
      <c r="C292" s="29" t="s">
        <v>268</v>
      </c>
      <c r="D292" s="29">
        <v>1</v>
      </c>
    </row>
    <row r="293" spans="1:4">
      <c r="A293" s="29" t="s">
        <v>1672</v>
      </c>
      <c r="B293" s="29" t="s">
        <v>680</v>
      </c>
      <c r="C293" s="29" t="s">
        <v>320</v>
      </c>
      <c r="D293" s="29">
        <v>1</v>
      </c>
    </row>
    <row r="294" spans="1:4">
      <c r="A294" s="29" t="s">
        <v>1672</v>
      </c>
      <c r="B294" s="29" t="s">
        <v>680</v>
      </c>
      <c r="C294" s="29" t="s">
        <v>434</v>
      </c>
      <c r="D294" s="29">
        <v>1</v>
      </c>
    </row>
    <row r="295" spans="1:4">
      <c r="A295" s="29" t="s">
        <v>1672</v>
      </c>
      <c r="B295" s="29" t="s">
        <v>681</v>
      </c>
      <c r="C295" s="29" t="s">
        <v>312</v>
      </c>
      <c r="D295" s="29">
        <v>1</v>
      </c>
    </row>
    <row r="296" spans="1:4">
      <c r="A296" s="29" t="s">
        <v>1672</v>
      </c>
      <c r="B296" s="29" t="s">
        <v>681</v>
      </c>
      <c r="C296" s="29" t="s">
        <v>320</v>
      </c>
      <c r="D296" s="29">
        <v>1</v>
      </c>
    </row>
    <row r="297" spans="1:4">
      <c r="A297" s="29" t="s">
        <v>1672</v>
      </c>
      <c r="B297" s="29" t="s">
        <v>681</v>
      </c>
      <c r="C297" s="29" t="s">
        <v>434</v>
      </c>
      <c r="D297" s="29">
        <v>1</v>
      </c>
    </row>
    <row r="298" spans="1:4">
      <c r="A298" s="29" t="s">
        <v>1672</v>
      </c>
      <c r="B298" s="29" t="s">
        <v>682</v>
      </c>
      <c r="C298" s="29" t="s">
        <v>294</v>
      </c>
      <c r="D298" s="29">
        <v>1</v>
      </c>
    </row>
    <row r="299" spans="1:4">
      <c r="A299" s="29" t="s">
        <v>1672</v>
      </c>
      <c r="B299" s="29" t="s">
        <v>683</v>
      </c>
      <c r="C299" s="29" t="s">
        <v>394</v>
      </c>
      <c r="D299" s="29">
        <v>1</v>
      </c>
    </row>
    <row r="300" spans="1:4">
      <c r="A300" s="29" t="s">
        <v>1672</v>
      </c>
      <c r="B300" s="29" t="s">
        <v>684</v>
      </c>
      <c r="C300" s="29" t="s">
        <v>312</v>
      </c>
      <c r="D300" s="29">
        <v>1</v>
      </c>
    </row>
    <row r="301" spans="1:4">
      <c r="A301" s="29" t="s">
        <v>1672</v>
      </c>
      <c r="B301" s="29" t="s">
        <v>685</v>
      </c>
      <c r="C301" s="29" t="s">
        <v>442</v>
      </c>
      <c r="D301" s="29">
        <v>1</v>
      </c>
    </row>
    <row r="302" spans="1:4">
      <c r="A302" s="29" t="s">
        <v>1672</v>
      </c>
      <c r="B302" s="29" t="s">
        <v>686</v>
      </c>
      <c r="C302" s="29" t="s">
        <v>274</v>
      </c>
      <c r="D302" s="29">
        <v>1</v>
      </c>
    </row>
    <row r="303" spans="1:4">
      <c r="A303" s="29" t="s">
        <v>1672</v>
      </c>
      <c r="B303" s="29" t="s">
        <v>686</v>
      </c>
      <c r="C303" s="29" t="s">
        <v>440</v>
      </c>
      <c r="D303" s="29">
        <v>1</v>
      </c>
    </row>
    <row r="304" spans="1:4">
      <c r="A304" s="29" t="s">
        <v>1672</v>
      </c>
      <c r="B304" s="29" t="s">
        <v>687</v>
      </c>
      <c r="C304" s="29" t="s">
        <v>346</v>
      </c>
      <c r="D304" s="29">
        <v>1</v>
      </c>
    </row>
    <row r="305" spans="1:4">
      <c r="A305" s="29" t="s">
        <v>1672</v>
      </c>
      <c r="B305" s="29" t="s">
        <v>688</v>
      </c>
      <c r="C305" s="29" t="s">
        <v>312</v>
      </c>
      <c r="D305" s="29">
        <v>1</v>
      </c>
    </row>
    <row r="306" spans="1:4">
      <c r="A306" s="29" t="s">
        <v>1672</v>
      </c>
      <c r="B306" s="29" t="s">
        <v>689</v>
      </c>
      <c r="C306" s="29" t="s">
        <v>230</v>
      </c>
      <c r="D306" s="29">
        <v>1</v>
      </c>
    </row>
    <row r="307" spans="1:4">
      <c r="A307" s="29" t="s">
        <v>1672</v>
      </c>
      <c r="B307" s="29" t="s">
        <v>689</v>
      </c>
      <c r="C307" s="29" t="s">
        <v>274</v>
      </c>
      <c r="D307" s="29">
        <v>1</v>
      </c>
    </row>
    <row r="308" spans="1:4">
      <c r="A308" s="29" t="s">
        <v>1672</v>
      </c>
      <c r="B308" s="29" t="s">
        <v>689</v>
      </c>
      <c r="C308" s="29" t="s">
        <v>282</v>
      </c>
      <c r="D308" s="29">
        <v>1</v>
      </c>
    </row>
    <row r="309" spans="1:4">
      <c r="A309" s="29" t="s">
        <v>1672</v>
      </c>
      <c r="B309" s="29" t="s">
        <v>689</v>
      </c>
      <c r="C309" s="29" t="s">
        <v>346</v>
      </c>
      <c r="D309" s="29">
        <v>1</v>
      </c>
    </row>
    <row r="310" spans="1:4">
      <c r="A310" s="29" t="s">
        <v>1672</v>
      </c>
      <c r="B310" s="29" t="s">
        <v>690</v>
      </c>
      <c r="C310" s="29" t="s">
        <v>314</v>
      </c>
      <c r="D310" s="29">
        <v>1</v>
      </c>
    </row>
    <row r="311" spans="1:4">
      <c r="A311" s="29" t="s">
        <v>1672</v>
      </c>
      <c r="B311" s="29" t="s">
        <v>691</v>
      </c>
      <c r="C311" s="29" t="s">
        <v>308</v>
      </c>
      <c r="D311" s="29">
        <v>1</v>
      </c>
    </row>
    <row r="312" spans="1:4">
      <c r="A312" s="29" t="s">
        <v>1672</v>
      </c>
      <c r="B312" s="29" t="s">
        <v>692</v>
      </c>
      <c r="C312" s="29" t="s">
        <v>356</v>
      </c>
      <c r="D312" s="29">
        <v>1</v>
      </c>
    </row>
    <row r="313" spans="1:4">
      <c r="A313" s="29" t="s">
        <v>1672</v>
      </c>
      <c r="B313" s="29" t="s">
        <v>693</v>
      </c>
      <c r="C313" s="29" t="s">
        <v>240</v>
      </c>
      <c r="D313" s="29">
        <v>1</v>
      </c>
    </row>
    <row r="314" spans="1:4">
      <c r="A314" s="29" t="s">
        <v>1672</v>
      </c>
      <c r="B314" s="29" t="s">
        <v>693</v>
      </c>
      <c r="C314" s="29" t="s">
        <v>286</v>
      </c>
      <c r="D314" s="29">
        <v>1</v>
      </c>
    </row>
    <row r="315" spans="1:4">
      <c r="A315" s="29" t="s">
        <v>1672</v>
      </c>
      <c r="B315" s="29" t="s">
        <v>694</v>
      </c>
      <c r="C315" s="29" t="s">
        <v>324</v>
      </c>
      <c r="D315" s="29">
        <v>1</v>
      </c>
    </row>
    <row r="316" spans="1:4">
      <c r="A316" s="29" t="s">
        <v>1672</v>
      </c>
      <c r="B316" s="29" t="s">
        <v>695</v>
      </c>
      <c r="C316" s="29" t="s">
        <v>268</v>
      </c>
      <c r="D316" s="29">
        <v>1</v>
      </c>
    </row>
    <row r="317" spans="1:4">
      <c r="A317" s="29" t="s">
        <v>1672</v>
      </c>
      <c r="B317" s="29" t="s">
        <v>696</v>
      </c>
      <c r="C317" s="29" t="s">
        <v>382</v>
      </c>
      <c r="D317" s="29">
        <v>1</v>
      </c>
    </row>
    <row r="318" spans="1:4">
      <c r="A318" s="29" t="s">
        <v>1672</v>
      </c>
      <c r="B318" s="29" t="s">
        <v>697</v>
      </c>
      <c r="C318" s="29" t="s">
        <v>270</v>
      </c>
      <c r="D318" s="29">
        <v>1</v>
      </c>
    </row>
    <row r="319" spans="1:4">
      <c r="A319" s="29" t="s">
        <v>1672</v>
      </c>
      <c r="B319" s="29" t="s">
        <v>698</v>
      </c>
      <c r="C319" s="29" t="s">
        <v>380</v>
      </c>
      <c r="D319" s="29">
        <v>1</v>
      </c>
    </row>
    <row r="320" spans="1:4">
      <c r="A320" s="29" t="s">
        <v>1672</v>
      </c>
      <c r="B320" s="29" t="s">
        <v>699</v>
      </c>
      <c r="C320" s="29" t="s">
        <v>314</v>
      </c>
      <c r="D320" s="29">
        <v>1</v>
      </c>
    </row>
    <row r="321" spans="1:4">
      <c r="A321" s="29" t="s">
        <v>1672</v>
      </c>
      <c r="B321" s="29" t="s">
        <v>700</v>
      </c>
      <c r="C321" s="29" t="s">
        <v>250</v>
      </c>
      <c r="D321" s="29">
        <v>1</v>
      </c>
    </row>
    <row r="322" spans="1:4">
      <c r="A322" s="29" t="s">
        <v>1672</v>
      </c>
      <c r="B322" s="29" t="s">
        <v>701</v>
      </c>
      <c r="C322" s="29" t="s">
        <v>374</v>
      </c>
      <c r="D322" s="29">
        <v>1</v>
      </c>
    </row>
    <row r="323" spans="1:4">
      <c r="A323" s="29" t="s">
        <v>1672</v>
      </c>
      <c r="B323" s="29" t="s">
        <v>702</v>
      </c>
      <c r="C323" s="29" t="s">
        <v>228</v>
      </c>
      <c r="D323" s="29">
        <v>1</v>
      </c>
    </row>
    <row r="324" spans="1:4">
      <c r="A324" s="29" t="s">
        <v>1672</v>
      </c>
      <c r="B324" s="29" t="s">
        <v>702</v>
      </c>
      <c r="C324" s="29" t="s">
        <v>232</v>
      </c>
      <c r="D324" s="29">
        <v>1</v>
      </c>
    </row>
    <row r="325" spans="1:4">
      <c r="A325" s="29" t="s">
        <v>1672</v>
      </c>
      <c r="B325" s="29" t="s">
        <v>702</v>
      </c>
      <c r="C325" s="29" t="s">
        <v>236</v>
      </c>
      <c r="D325" s="29">
        <v>1</v>
      </c>
    </row>
    <row r="326" spans="1:4">
      <c r="A326" s="29" t="s">
        <v>1672</v>
      </c>
      <c r="B326" s="29" t="s">
        <v>702</v>
      </c>
      <c r="C326" s="29" t="s">
        <v>240</v>
      </c>
      <c r="D326" s="29">
        <v>1</v>
      </c>
    </row>
    <row r="327" spans="1:4">
      <c r="A327" s="29" t="s">
        <v>1672</v>
      </c>
      <c r="B327" s="29" t="s">
        <v>702</v>
      </c>
      <c r="C327" s="29" t="s">
        <v>242</v>
      </c>
      <c r="D327" s="29">
        <v>1</v>
      </c>
    </row>
    <row r="328" spans="1:4">
      <c r="A328" s="29" t="s">
        <v>1672</v>
      </c>
      <c r="B328" s="29" t="s">
        <v>702</v>
      </c>
      <c r="C328" s="29" t="s">
        <v>244</v>
      </c>
      <c r="D328" s="29">
        <v>1</v>
      </c>
    </row>
    <row r="329" spans="1:4">
      <c r="A329" s="29" t="s">
        <v>1672</v>
      </c>
      <c r="B329" s="29" t="s">
        <v>702</v>
      </c>
      <c r="C329" s="29" t="s">
        <v>250</v>
      </c>
      <c r="D329" s="29">
        <v>1</v>
      </c>
    </row>
    <row r="330" spans="1:4">
      <c r="A330" s="29" t="s">
        <v>1672</v>
      </c>
      <c r="B330" s="29" t="s">
        <v>702</v>
      </c>
      <c r="C330" s="29" t="s">
        <v>258</v>
      </c>
      <c r="D330" s="29">
        <v>1</v>
      </c>
    </row>
    <row r="331" spans="1:4">
      <c r="A331" s="29" t="s">
        <v>1672</v>
      </c>
      <c r="B331" s="29" t="s">
        <v>702</v>
      </c>
      <c r="C331" s="29" t="s">
        <v>286</v>
      </c>
      <c r="D331" s="29">
        <v>1</v>
      </c>
    </row>
    <row r="332" spans="1:4">
      <c r="A332" s="29" t="s">
        <v>1672</v>
      </c>
      <c r="B332" s="29" t="s">
        <v>702</v>
      </c>
      <c r="C332" s="29" t="s">
        <v>298</v>
      </c>
      <c r="D332" s="29">
        <v>1</v>
      </c>
    </row>
    <row r="333" spans="1:4">
      <c r="A333" s="29" t="s">
        <v>1672</v>
      </c>
      <c r="B333" s="29" t="s">
        <v>702</v>
      </c>
      <c r="C333" s="29" t="s">
        <v>320</v>
      </c>
      <c r="D333" s="29">
        <v>1</v>
      </c>
    </row>
    <row r="334" spans="1:4">
      <c r="A334" s="29" t="s">
        <v>1672</v>
      </c>
      <c r="B334" s="29" t="s">
        <v>702</v>
      </c>
      <c r="C334" s="29" t="s">
        <v>324</v>
      </c>
      <c r="D334" s="29">
        <v>1</v>
      </c>
    </row>
    <row r="335" spans="1:4">
      <c r="A335" s="29" t="s">
        <v>1672</v>
      </c>
      <c r="B335" s="29" t="s">
        <v>702</v>
      </c>
      <c r="C335" s="29" t="s">
        <v>340</v>
      </c>
      <c r="D335" s="29">
        <v>1</v>
      </c>
    </row>
    <row r="336" spans="1:4">
      <c r="A336" s="29" t="s">
        <v>1672</v>
      </c>
      <c r="B336" s="29" t="s">
        <v>702</v>
      </c>
      <c r="C336" s="29" t="s">
        <v>346</v>
      </c>
      <c r="D336" s="29">
        <v>1</v>
      </c>
    </row>
    <row r="337" spans="1:4">
      <c r="A337" s="29" t="s">
        <v>1672</v>
      </c>
      <c r="B337" s="29" t="s">
        <v>702</v>
      </c>
      <c r="C337" s="29" t="s">
        <v>348</v>
      </c>
      <c r="D337" s="29">
        <v>1</v>
      </c>
    </row>
    <row r="338" spans="1:4">
      <c r="A338" s="29" t="s">
        <v>1672</v>
      </c>
      <c r="B338" s="29" t="s">
        <v>702</v>
      </c>
      <c r="C338" s="29" t="s">
        <v>358</v>
      </c>
      <c r="D338" s="29">
        <v>1</v>
      </c>
    </row>
    <row r="339" spans="1:4">
      <c r="A339" s="29" t="s">
        <v>1672</v>
      </c>
      <c r="B339" s="29" t="s">
        <v>702</v>
      </c>
      <c r="C339" s="29" t="s">
        <v>360</v>
      </c>
      <c r="D339" s="29">
        <v>1</v>
      </c>
    </row>
    <row r="340" spans="1:4">
      <c r="A340" s="29" t="s">
        <v>1672</v>
      </c>
      <c r="B340" s="29" t="s">
        <v>702</v>
      </c>
      <c r="C340" s="29" t="s">
        <v>370</v>
      </c>
      <c r="D340" s="29">
        <v>1</v>
      </c>
    </row>
    <row r="341" spans="1:4">
      <c r="A341" s="29" t="s">
        <v>1672</v>
      </c>
      <c r="B341" s="29" t="s">
        <v>702</v>
      </c>
      <c r="C341" s="29" t="s">
        <v>388</v>
      </c>
      <c r="D341" s="29">
        <v>1</v>
      </c>
    </row>
    <row r="342" spans="1:4">
      <c r="A342" s="29" t="s">
        <v>1672</v>
      </c>
      <c r="B342" s="29" t="s">
        <v>702</v>
      </c>
      <c r="C342" s="29" t="s">
        <v>398</v>
      </c>
      <c r="D342" s="29">
        <v>1</v>
      </c>
    </row>
    <row r="343" spans="1:4">
      <c r="A343" s="29" t="s">
        <v>1672</v>
      </c>
      <c r="B343" s="29" t="s">
        <v>702</v>
      </c>
      <c r="C343" s="29" t="s">
        <v>418</v>
      </c>
      <c r="D343" s="29">
        <v>1</v>
      </c>
    </row>
    <row r="344" spans="1:4">
      <c r="A344" s="29" t="s">
        <v>1672</v>
      </c>
      <c r="B344" s="29" t="s">
        <v>702</v>
      </c>
      <c r="C344" s="29" t="s">
        <v>420</v>
      </c>
      <c r="D344" s="29">
        <v>1</v>
      </c>
    </row>
    <row r="345" spans="1:4">
      <c r="A345" s="29" t="s">
        <v>1672</v>
      </c>
      <c r="B345" s="29" t="s">
        <v>702</v>
      </c>
      <c r="C345" s="29" t="s">
        <v>422</v>
      </c>
      <c r="D345" s="29">
        <v>1</v>
      </c>
    </row>
    <row r="346" spans="1:4">
      <c r="A346" s="29" t="s">
        <v>1672</v>
      </c>
      <c r="B346" s="29" t="s">
        <v>702</v>
      </c>
      <c r="C346" s="29" t="s">
        <v>424</v>
      </c>
      <c r="D346" s="29">
        <v>1</v>
      </c>
    </row>
    <row r="347" spans="1:4">
      <c r="A347" s="29" t="s">
        <v>1672</v>
      </c>
      <c r="B347" s="29" t="s">
        <v>702</v>
      </c>
      <c r="C347" s="29" t="s">
        <v>434</v>
      </c>
      <c r="D347" s="29">
        <v>1</v>
      </c>
    </row>
    <row r="348" spans="1:4">
      <c r="A348" s="29" t="s">
        <v>1672</v>
      </c>
      <c r="B348" s="29" t="s">
        <v>703</v>
      </c>
      <c r="C348" s="29" t="s">
        <v>270</v>
      </c>
      <c r="D348" s="29">
        <v>1</v>
      </c>
    </row>
    <row r="349" spans="1:4">
      <c r="A349" s="29" t="s">
        <v>1672</v>
      </c>
      <c r="B349" s="29" t="s">
        <v>704</v>
      </c>
      <c r="C349" s="29" t="s">
        <v>312</v>
      </c>
      <c r="D349" s="29">
        <v>1</v>
      </c>
    </row>
    <row r="350" spans="1:4">
      <c r="A350" s="29" t="s">
        <v>1672</v>
      </c>
      <c r="B350" s="29" t="s">
        <v>705</v>
      </c>
      <c r="C350" s="29" t="s">
        <v>240</v>
      </c>
      <c r="D350" s="29">
        <v>1</v>
      </c>
    </row>
    <row r="351" spans="1:4">
      <c r="A351" s="29" t="s">
        <v>1672</v>
      </c>
      <c r="B351" s="29" t="s">
        <v>705</v>
      </c>
      <c r="C351" s="29" t="s">
        <v>324</v>
      </c>
      <c r="D351" s="29">
        <v>1</v>
      </c>
    </row>
    <row r="352" spans="1:4">
      <c r="A352" s="29" t="s">
        <v>1672</v>
      </c>
      <c r="B352" s="29" t="s">
        <v>705</v>
      </c>
      <c r="C352" s="29" t="s">
        <v>410</v>
      </c>
      <c r="D352" s="29">
        <v>1</v>
      </c>
    </row>
    <row r="353" spans="1:4">
      <c r="A353" s="29" t="s">
        <v>1672</v>
      </c>
      <c r="B353" s="29" t="s">
        <v>706</v>
      </c>
      <c r="C353" s="29" t="s">
        <v>434</v>
      </c>
      <c r="D353" s="29">
        <v>1</v>
      </c>
    </row>
    <row r="354" spans="1:4">
      <c r="A354" s="29" t="s">
        <v>1672</v>
      </c>
      <c r="B354" s="29" t="s">
        <v>707</v>
      </c>
      <c r="C354" s="29" t="s">
        <v>240</v>
      </c>
      <c r="D354" s="29">
        <v>1</v>
      </c>
    </row>
    <row r="355" spans="1:4">
      <c r="A355" s="29" t="s">
        <v>1672</v>
      </c>
      <c r="B355" s="29" t="s">
        <v>707</v>
      </c>
      <c r="C355" s="29" t="s">
        <v>324</v>
      </c>
      <c r="D355" s="29">
        <v>1</v>
      </c>
    </row>
    <row r="356" spans="1:4">
      <c r="A356" s="29" t="s">
        <v>1672</v>
      </c>
      <c r="B356" s="29" t="s">
        <v>708</v>
      </c>
      <c r="C356" s="29" t="s">
        <v>324</v>
      </c>
      <c r="D356" s="29">
        <v>1</v>
      </c>
    </row>
    <row r="357" spans="1:4">
      <c r="A357" s="29" t="s">
        <v>1672</v>
      </c>
      <c r="B357" s="29" t="s">
        <v>709</v>
      </c>
      <c r="C357" s="29" t="s">
        <v>434</v>
      </c>
      <c r="D357" s="29">
        <v>1</v>
      </c>
    </row>
    <row r="358" spans="1:4">
      <c r="A358" s="29" t="s">
        <v>1672</v>
      </c>
      <c r="B358" s="29" t="s">
        <v>710</v>
      </c>
      <c r="C358" s="29" t="s">
        <v>236</v>
      </c>
      <c r="D358" s="29">
        <v>1</v>
      </c>
    </row>
    <row r="359" spans="1:4">
      <c r="A359" s="29" t="s">
        <v>1672</v>
      </c>
      <c r="B359" s="29" t="s">
        <v>710</v>
      </c>
      <c r="C359" s="29" t="s">
        <v>240</v>
      </c>
      <c r="D359" s="29">
        <v>1</v>
      </c>
    </row>
    <row r="360" spans="1:4">
      <c r="A360" s="29" t="s">
        <v>1672</v>
      </c>
      <c r="B360" s="29" t="s">
        <v>710</v>
      </c>
      <c r="C360" s="29" t="s">
        <v>244</v>
      </c>
      <c r="D360" s="29">
        <v>1</v>
      </c>
    </row>
    <row r="361" spans="1:4">
      <c r="A361" s="29" t="s">
        <v>1672</v>
      </c>
      <c r="B361" s="29" t="s">
        <v>710</v>
      </c>
      <c r="C361" s="29" t="s">
        <v>258</v>
      </c>
      <c r="D361" s="29">
        <v>1</v>
      </c>
    </row>
    <row r="362" spans="1:4">
      <c r="A362" s="29" t="s">
        <v>1672</v>
      </c>
      <c r="B362" s="29" t="s">
        <v>710</v>
      </c>
      <c r="C362" s="29" t="s">
        <v>282</v>
      </c>
      <c r="D362" s="29">
        <v>1</v>
      </c>
    </row>
    <row r="363" spans="1:4">
      <c r="A363" s="29" t="s">
        <v>1672</v>
      </c>
      <c r="B363" s="29" t="s">
        <v>710</v>
      </c>
      <c r="C363" s="29" t="s">
        <v>286</v>
      </c>
      <c r="D363" s="29">
        <v>1</v>
      </c>
    </row>
    <row r="364" spans="1:4">
      <c r="A364" s="29" t="s">
        <v>1672</v>
      </c>
      <c r="B364" s="29" t="s">
        <v>710</v>
      </c>
      <c r="C364" s="29" t="s">
        <v>320</v>
      </c>
      <c r="D364" s="29">
        <v>1</v>
      </c>
    </row>
    <row r="365" spans="1:4">
      <c r="A365" s="29" t="s">
        <v>1672</v>
      </c>
      <c r="B365" s="29" t="s">
        <v>710</v>
      </c>
      <c r="C365" s="29" t="s">
        <v>324</v>
      </c>
      <c r="D365" s="29">
        <v>1</v>
      </c>
    </row>
    <row r="366" spans="1:4">
      <c r="A366" s="29" t="s">
        <v>1672</v>
      </c>
      <c r="B366" s="29" t="s">
        <v>710</v>
      </c>
      <c r="C366" s="29" t="s">
        <v>340</v>
      </c>
      <c r="D366" s="29">
        <v>1</v>
      </c>
    </row>
    <row r="367" spans="1:4">
      <c r="A367" s="29" t="s">
        <v>1672</v>
      </c>
      <c r="B367" s="29" t="s">
        <v>710</v>
      </c>
      <c r="C367" s="29" t="s">
        <v>360</v>
      </c>
      <c r="D367" s="29">
        <v>1</v>
      </c>
    </row>
    <row r="368" spans="1:4">
      <c r="A368" s="29" t="s">
        <v>1672</v>
      </c>
      <c r="B368" s="29" t="s">
        <v>710</v>
      </c>
      <c r="C368" s="29" t="s">
        <v>394</v>
      </c>
      <c r="D368" s="29">
        <v>1</v>
      </c>
    </row>
    <row r="369" spans="1:4">
      <c r="A369" s="29" t="s">
        <v>1672</v>
      </c>
      <c r="B369" s="29" t="s">
        <v>710</v>
      </c>
      <c r="C369" s="29" t="s">
        <v>434</v>
      </c>
      <c r="D369" s="29">
        <v>1</v>
      </c>
    </row>
    <row r="370" spans="1:4">
      <c r="A370" s="29" t="s">
        <v>1672</v>
      </c>
      <c r="B370" s="29" t="s">
        <v>711</v>
      </c>
      <c r="C370" s="29" t="s">
        <v>394</v>
      </c>
      <c r="D370" s="29">
        <v>1</v>
      </c>
    </row>
    <row r="371" spans="1:4">
      <c r="A371" s="29" t="s">
        <v>1672</v>
      </c>
      <c r="B371" s="29" t="s">
        <v>712</v>
      </c>
      <c r="C371" s="29" t="s">
        <v>360</v>
      </c>
      <c r="D371" s="29">
        <v>1</v>
      </c>
    </row>
    <row r="372" spans="1:4">
      <c r="A372" s="29" t="s">
        <v>1672</v>
      </c>
      <c r="B372" s="29" t="s">
        <v>713</v>
      </c>
      <c r="C372" s="29" t="s">
        <v>246</v>
      </c>
      <c r="D372" s="29">
        <v>1</v>
      </c>
    </row>
    <row r="373" spans="1:4">
      <c r="A373" s="29" t="s">
        <v>1672</v>
      </c>
      <c r="B373" s="29" t="s">
        <v>713</v>
      </c>
      <c r="C373" s="29" t="s">
        <v>286</v>
      </c>
      <c r="D373" s="29">
        <v>1</v>
      </c>
    </row>
    <row r="374" spans="1:4">
      <c r="A374" s="29" t="s">
        <v>1672</v>
      </c>
      <c r="B374" s="29" t="s">
        <v>713</v>
      </c>
      <c r="C374" s="29" t="s">
        <v>340</v>
      </c>
      <c r="D374" s="29">
        <v>1</v>
      </c>
    </row>
    <row r="375" spans="1:4">
      <c r="A375" s="29" t="s">
        <v>1672</v>
      </c>
      <c r="B375" s="29" t="s">
        <v>713</v>
      </c>
      <c r="C375" s="29" t="s">
        <v>360</v>
      </c>
      <c r="D375" s="29">
        <v>1</v>
      </c>
    </row>
    <row r="376" spans="1:4">
      <c r="A376" s="29" t="s">
        <v>1672</v>
      </c>
      <c r="B376" s="29" t="s">
        <v>713</v>
      </c>
      <c r="C376" s="29" t="s">
        <v>424</v>
      </c>
      <c r="D376" s="29">
        <v>1</v>
      </c>
    </row>
    <row r="377" spans="1:4">
      <c r="A377" s="29" t="s">
        <v>1672</v>
      </c>
      <c r="B377" s="29" t="s">
        <v>714</v>
      </c>
      <c r="C377" s="29" t="s">
        <v>436</v>
      </c>
      <c r="D377" s="29">
        <v>1</v>
      </c>
    </row>
    <row r="378" spans="1:4">
      <c r="A378" s="29" t="s">
        <v>1672</v>
      </c>
      <c r="B378" s="29" t="s">
        <v>715</v>
      </c>
      <c r="C378" s="29" t="s">
        <v>232</v>
      </c>
      <c r="D378" s="29">
        <v>1</v>
      </c>
    </row>
    <row r="379" spans="1:4">
      <c r="A379" s="29" t="s">
        <v>1672</v>
      </c>
      <c r="B379" s="29" t="s">
        <v>715</v>
      </c>
      <c r="C379" s="29" t="s">
        <v>424</v>
      </c>
      <c r="D379" s="29">
        <v>1</v>
      </c>
    </row>
    <row r="380" spans="1:4">
      <c r="A380" s="29" t="s">
        <v>1672</v>
      </c>
      <c r="B380" s="29" t="s">
        <v>716</v>
      </c>
      <c r="C380" s="29" t="s">
        <v>312</v>
      </c>
      <c r="D380" s="29">
        <v>1</v>
      </c>
    </row>
    <row r="381" spans="1:4">
      <c r="A381" s="29" t="s">
        <v>1672</v>
      </c>
      <c r="B381" s="29" t="s">
        <v>716</v>
      </c>
      <c r="C381" s="29" t="s">
        <v>410</v>
      </c>
      <c r="D381" s="29">
        <v>1</v>
      </c>
    </row>
    <row r="382" spans="1:4">
      <c r="A382" s="29" t="s">
        <v>1672</v>
      </c>
      <c r="B382" s="29" t="s">
        <v>717</v>
      </c>
      <c r="C382" s="29" t="s">
        <v>328</v>
      </c>
      <c r="D382" s="29">
        <v>1</v>
      </c>
    </row>
    <row r="383" spans="1:4">
      <c r="A383" s="29" t="s">
        <v>1672</v>
      </c>
      <c r="B383" s="29" t="s">
        <v>718</v>
      </c>
      <c r="C383" s="29" t="s">
        <v>394</v>
      </c>
      <c r="D383" s="29">
        <v>1</v>
      </c>
    </row>
    <row r="384" spans="1:4">
      <c r="A384" s="29" t="s">
        <v>1672</v>
      </c>
      <c r="B384" s="29" t="s">
        <v>719</v>
      </c>
      <c r="C384" s="29" t="s">
        <v>240</v>
      </c>
      <c r="D384" s="29">
        <v>1</v>
      </c>
    </row>
    <row r="385" spans="1:4">
      <c r="A385" s="29" t="s">
        <v>1672</v>
      </c>
      <c r="B385" s="29" t="s">
        <v>720</v>
      </c>
      <c r="C385" s="29" t="s">
        <v>240</v>
      </c>
      <c r="D385" s="29">
        <v>1</v>
      </c>
    </row>
    <row r="386" spans="1:4">
      <c r="A386" s="29" t="s">
        <v>1672</v>
      </c>
      <c r="B386" s="29" t="s">
        <v>720</v>
      </c>
      <c r="C386" s="29" t="s">
        <v>250</v>
      </c>
      <c r="D386" s="29">
        <v>1</v>
      </c>
    </row>
    <row r="387" spans="1:4">
      <c r="A387" s="29" t="s">
        <v>1672</v>
      </c>
      <c r="B387" s="29" t="s">
        <v>721</v>
      </c>
      <c r="C387" s="29" t="s">
        <v>250</v>
      </c>
      <c r="D387" s="29">
        <v>1</v>
      </c>
    </row>
    <row r="388" spans="1:4">
      <c r="A388" s="29" t="s">
        <v>1672</v>
      </c>
      <c r="B388" s="29" t="s">
        <v>721</v>
      </c>
      <c r="C388" s="29" t="s">
        <v>312</v>
      </c>
      <c r="D388" s="29">
        <v>1</v>
      </c>
    </row>
    <row r="389" spans="1:4">
      <c r="A389" s="29" t="s">
        <v>1672</v>
      </c>
      <c r="B389" s="29" t="s">
        <v>721</v>
      </c>
      <c r="C389" s="29" t="s">
        <v>314</v>
      </c>
      <c r="D389" s="29">
        <v>1</v>
      </c>
    </row>
    <row r="390" spans="1:4">
      <c r="A390" s="29" t="s">
        <v>1672</v>
      </c>
      <c r="B390" s="29" t="s">
        <v>722</v>
      </c>
      <c r="C390" s="29" t="s">
        <v>382</v>
      </c>
      <c r="D390" s="29">
        <v>1</v>
      </c>
    </row>
    <row r="391" spans="1:4">
      <c r="A391" s="29" t="s">
        <v>1672</v>
      </c>
      <c r="B391" s="29" t="s">
        <v>723</v>
      </c>
      <c r="C391" s="29" t="s">
        <v>312</v>
      </c>
      <c r="D391" s="29">
        <v>1</v>
      </c>
    </row>
    <row r="392" spans="1:4">
      <c r="A392" s="29" t="s">
        <v>1672</v>
      </c>
      <c r="B392" s="29" t="s">
        <v>724</v>
      </c>
      <c r="C392" s="29" t="s">
        <v>360</v>
      </c>
      <c r="D392" s="29">
        <v>1</v>
      </c>
    </row>
    <row r="393" spans="1:4">
      <c r="A393" s="29" t="s">
        <v>1672</v>
      </c>
      <c r="B393" s="29" t="s">
        <v>725</v>
      </c>
      <c r="C393" s="29" t="s">
        <v>342</v>
      </c>
      <c r="D393" s="29">
        <v>1</v>
      </c>
    </row>
    <row r="394" spans="1:4">
      <c r="A394" s="29" t="s">
        <v>1672</v>
      </c>
      <c r="B394" s="29" t="s">
        <v>726</v>
      </c>
      <c r="C394" s="29" t="s">
        <v>228</v>
      </c>
      <c r="D394" s="29">
        <v>1</v>
      </c>
    </row>
    <row r="395" spans="1:4">
      <c r="A395" s="29" t="s">
        <v>1672</v>
      </c>
      <c r="B395" s="29" t="s">
        <v>726</v>
      </c>
      <c r="C395" s="29" t="s">
        <v>230</v>
      </c>
      <c r="D395" s="29">
        <v>1</v>
      </c>
    </row>
    <row r="396" spans="1:4">
      <c r="A396" s="29" t="s">
        <v>1672</v>
      </c>
      <c r="B396" s="29" t="s">
        <v>726</v>
      </c>
      <c r="C396" s="29" t="s">
        <v>240</v>
      </c>
      <c r="D396" s="29">
        <v>1</v>
      </c>
    </row>
    <row r="397" spans="1:4">
      <c r="A397" s="29" t="s">
        <v>1672</v>
      </c>
      <c r="B397" s="29" t="s">
        <v>726</v>
      </c>
      <c r="C397" s="29" t="s">
        <v>258</v>
      </c>
      <c r="D397" s="29">
        <v>1</v>
      </c>
    </row>
    <row r="398" spans="1:4">
      <c r="A398" s="29" t="s">
        <v>1672</v>
      </c>
      <c r="B398" s="29" t="s">
        <v>726</v>
      </c>
      <c r="C398" s="29" t="s">
        <v>270</v>
      </c>
      <c r="D398" s="29">
        <v>1</v>
      </c>
    </row>
    <row r="399" spans="1:4">
      <c r="A399" s="29" t="s">
        <v>1672</v>
      </c>
      <c r="B399" s="29" t="s">
        <v>726</v>
      </c>
      <c r="C399" s="29" t="s">
        <v>282</v>
      </c>
      <c r="D399" s="29">
        <v>1</v>
      </c>
    </row>
    <row r="400" spans="1:4">
      <c r="A400" s="29" t="s">
        <v>1672</v>
      </c>
      <c r="B400" s="29" t="s">
        <v>726</v>
      </c>
      <c r="C400" s="29" t="s">
        <v>286</v>
      </c>
      <c r="D400" s="29">
        <v>1</v>
      </c>
    </row>
    <row r="401" spans="1:4">
      <c r="A401" s="29" t="s">
        <v>1672</v>
      </c>
      <c r="B401" s="29" t="s">
        <v>726</v>
      </c>
      <c r="C401" s="29" t="s">
        <v>290</v>
      </c>
      <c r="D401" s="29">
        <v>1</v>
      </c>
    </row>
    <row r="402" spans="1:4">
      <c r="A402" s="29" t="s">
        <v>1672</v>
      </c>
      <c r="B402" s="29" t="s">
        <v>726</v>
      </c>
      <c r="C402" s="29" t="s">
        <v>294</v>
      </c>
      <c r="D402" s="29">
        <v>1</v>
      </c>
    </row>
    <row r="403" spans="1:4">
      <c r="A403" s="29" t="s">
        <v>1672</v>
      </c>
      <c r="B403" s="29" t="s">
        <v>726</v>
      </c>
      <c r="C403" s="29" t="s">
        <v>304</v>
      </c>
      <c r="D403" s="29">
        <v>1</v>
      </c>
    </row>
    <row r="404" spans="1:4">
      <c r="A404" s="29" t="s">
        <v>1672</v>
      </c>
      <c r="B404" s="29" t="s">
        <v>726</v>
      </c>
      <c r="C404" s="29" t="s">
        <v>316</v>
      </c>
      <c r="D404" s="29">
        <v>1</v>
      </c>
    </row>
    <row r="405" spans="1:4">
      <c r="A405" s="29" t="s">
        <v>1672</v>
      </c>
      <c r="B405" s="29" t="s">
        <v>726</v>
      </c>
      <c r="C405" s="29" t="s">
        <v>322</v>
      </c>
      <c r="D405" s="29">
        <v>1</v>
      </c>
    </row>
    <row r="406" spans="1:4">
      <c r="A406" s="29" t="s">
        <v>1672</v>
      </c>
      <c r="B406" s="29" t="s">
        <v>726</v>
      </c>
      <c r="C406" s="29" t="s">
        <v>324</v>
      </c>
      <c r="D406" s="29">
        <v>1</v>
      </c>
    </row>
    <row r="407" spans="1:4">
      <c r="A407" s="29" t="s">
        <v>1672</v>
      </c>
      <c r="B407" s="29" t="s">
        <v>726</v>
      </c>
      <c r="C407" s="29" t="s">
        <v>326</v>
      </c>
      <c r="D407" s="29">
        <v>1</v>
      </c>
    </row>
    <row r="408" spans="1:4">
      <c r="A408" s="29" t="s">
        <v>1672</v>
      </c>
      <c r="B408" s="29" t="s">
        <v>726</v>
      </c>
      <c r="C408" s="29" t="s">
        <v>346</v>
      </c>
      <c r="D408" s="29">
        <v>1</v>
      </c>
    </row>
    <row r="409" spans="1:4">
      <c r="A409" s="29" t="s">
        <v>1672</v>
      </c>
      <c r="B409" s="29" t="s">
        <v>726</v>
      </c>
      <c r="C409" s="29" t="s">
        <v>348</v>
      </c>
      <c r="D409" s="29">
        <v>1</v>
      </c>
    </row>
    <row r="410" spans="1:4">
      <c r="A410" s="29" t="s">
        <v>1672</v>
      </c>
      <c r="B410" s="29" t="s">
        <v>726</v>
      </c>
      <c r="C410" s="29" t="s">
        <v>360</v>
      </c>
      <c r="D410" s="29">
        <v>1</v>
      </c>
    </row>
    <row r="411" spans="1:4">
      <c r="A411" s="29" t="s">
        <v>1672</v>
      </c>
      <c r="B411" s="29" t="s">
        <v>726</v>
      </c>
      <c r="C411" s="29" t="s">
        <v>370</v>
      </c>
      <c r="D411" s="29">
        <v>1</v>
      </c>
    </row>
    <row r="412" spans="1:4">
      <c r="A412" s="29" t="s">
        <v>1672</v>
      </c>
      <c r="B412" s="29" t="s">
        <v>726</v>
      </c>
      <c r="C412" s="29" t="s">
        <v>388</v>
      </c>
      <c r="D412" s="29">
        <v>1</v>
      </c>
    </row>
    <row r="413" spans="1:4">
      <c r="A413" s="29" t="s">
        <v>1672</v>
      </c>
      <c r="B413" s="29" t="s">
        <v>726</v>
      </c>
      <c r="C413" s="29" t="s">
        <v>398</v>
      </c>
      <c r="D413" s="29">
        <v>1</v>
      </c>
    </row>
    <row r="414" spans="1:4">
      <c r="A414" s="29" t="s">
        <v>1672</v>
      </c>
      <c r="B414" s="29" t="s">
        <v>726</v>
      </c>
      <c r="C414" s="29" t="s">
        <v>408</v>
      </c>
      <c r="D414" s="29">
        <v>1</v>
      </c>
    </row>
    <row r="415" spans="1:4">
      <c r="A415" s="29" t="s">
        <v>1672</v>
      </c>
      <c r="B415" s="29" t="s">
        <v>726</v>
      </c>
      <c r="C415" s="29" t="s">
        <v>410</v>
      </c>
      <c r="D415" s="29">
        <v>1</v>
      </c>
    </row>
    <row r="416" spans="1:4">
      <c r="A416" s="29" t="s">
        <v>1672</v>
      </c>
      <c r="B416" s="29" t="s">
        <v>726</v>
      </c>
      <c r="C416" s="29" t="s">
        <v>412</v>
      </c>
      <c r="D416" s="29">
        <v>1</v>
      </c>
    </row>
    <row r="417" spans="1:4">
      <c r="A417" s="29" t="s">
        <v>1672</v>
      </c>
      <c r="B417" s="29" t="s">
        <v>726</v>
      </c>
      <c r="C417" s="29" t="s">
        <v>434</v>
      </c>
      <c r="D417" s="29">
        <v>1</v>
      </c>
    </row>
    <row r="418" spans="1:4">
      <c r="A418" s="29" t="s">
        <v>1672</v>
      </c>
      <c r="B418" s="29" t="s">
        <v>726</v>
      </c>
      <c r="C418" s="29" t="s">
        <v>436</v>
      </c>
      <c r="D418" s="29">
        <v>1</v>
      </c>
    </row>
    <row r="419" spans="1:4">
      <c r="A419" s="29" t="s">
        <v>1672</v>
      </c>
      <c r="B419" s="29" t="s">
        <v>727</v>
      </c>
      <c r="C419" s="29" t="s">
        <v>240</v>
      </c>
      <c r="D419" s="29">
        <v>1</v>
      </c>
    </row>
    <row r="420" spans="1:4">
      <c r="A420" s="29" t="s">
        <v>1672</v>
      </c>
      <c r="B420" s="29" t="s">
        <v>728</v>
      </c>
      <c r="C420" s="29" t="s">
        <v>390</v>
      </c>
      <c r="D420" s="29">
        <v>1</v>
      </c>
    </row>
    <row r="421" spans="1:4">
      <c r="A421" s="29" t="s">
        <v>1672</v>
      </c>
      <c r="B421" s="29" t="s">
        <v>729</v>
      </c>
      <c r="C421" s="29" t="s">
        <v>390</v>
      </c>
      <c r="D421" s="29">
        <v>1</v>
      </c>
    </row>
    <row r="422" spans="1:4">
      <c r="A422" s="29" t="s">
        <v>1672</v>
      </c>
      <c r="B422" s="29" t="s">
        <v>730</v>
      </c>
      <c r="C422" s="29" t="s">
        <v>390</v>
      </c>
      <c r="D422" s="29">
        <v>1</v>
      </c>
    </row>
    <row r="423" spans="1:4">
      <c r="A423" s="29" t="s">
        <v>1672</v>
      </c>
      <c r="B423" s="29" t="s">
        <v>731</v>
      </c>
      <c r="C423" s="29" t="s">
        <v>390</v>
      </c>
      <c r="D423" s="29">
        <v>1</v>
      </c>
    </row>
    <row r="424" spans="1:4">
      <c r="A424" s="29" t="s">
        <v>1672</v>
      </c>
      <c r="B424" s="29" t="s">
        <v>732</v>
      </c>
      <c r="C424" s="29" t="s">
        <v>300</v>
      </c>
      <c r="D424" s="29">
        <v>1</v>
      </c>
    </row>
    <row r="425" spans="1:4">
      <c r="A425" s="29" t="s">
        <v>1672</v>
      </c>
      <c r="B425" s="29" t="s">
        <v>511</v>
      </c>
      <c r="C425" s="29" t="s">
        <v>360</v>
      </c>
      <c r="D425" s="29">
        <v>1</v>
      </c>
    </row>
    <row r="426" spans="1:4">
      <c r="A426" s="29" t="s">
        <v>1672</v>
      </c>
      <c r="B426" s="29" t="s">
        <v>733</v>
      </c>
      <c r="C426" s="29" t="s">
        <v>444</v>
      </c>
      <c r="D426" s="29">
        <v>1</v>
      </c>
    </row>
    <row r="427" spans="1:4">
      <c r="A427" s="29" t="s">
        <v>1672</v>
      </c>
      <c r="B427" s="29" t="s">
        <v>734</v>
      </c>
      <c r="C427" s="29" t="s">
        <v>380</v>
      </c>
      <c r="D427" s="29">
        <v>1</v>
      </c>
    </row>
    <row r="428" spans="1:4">
      <c r="A428" s="29" t="s">
        <v>1672</v>
      </c>
      <c r="B428" s="29" t="s">
        <v>514</v>
      </c>
      <c r="C428" s="29" t="s">
        <v>322</v>
      </c>
      <c r="D428" s="29">
        <v>1</v>
      </c>
    </row>
    <row r="429" spans="1:4">
      <c r="A429" s="29" t="s">
        <v>1672</v>
      </c>
      <c r="B429" s="29" t="s">
        <v>515</v>
      </c>
      <c r="C429" s="29" t="s">
        <v>374</v>
      </c>
      <c r="D429" s="29">
        <v>1</v>
      </c>
    </row>
    <row r="430" spans="1:4">
      <c r="A430" s="29" t="s">
        <v>1672</v>
      </c>
      <c r="B430" s="29" t="s">
        <v>735</v>
      </c>
      <c r="C430" s="29" t="s">
        <v>440</v>
      </c>
      <c r="D430" s="29">
        <v>1</v>
      </c>
    </row>
    <row r="431" spans="1:4">
      <c r="A431" s="29" t="s">
        <v>1672</v>
      </c>
      <c r="B431" s="29" t="s">
        <v>520</v>
      </c>
      <c r="C431" s="29" t="s">
        <v>410</v>
      </c>
      <c r="D431" s="29">
        <v>1</v>
      </c>
    </row>
    <row r="432" spans="1:4">
      <c r="A432" s="29" t="s">
        <v>1672</v>
      </c>
      <c r="B432" s="29" t="s">
        <v>736</v>
      </c>
      <c r="C432" s="29" t="s">
        <v>396</v>
      </c>
      <c r="D432" s="29">
        <v>1</v>
      </c>
    </row>
    <row r="433" spans="1:4">
      <c r="A433" s="29" t="s">
        <v>1672</v>
      </c>
      <c r="B433" s="29" t="s">
        <v>522</v>
      </c>
      <c r="C433" s="29" t="s">
        <v>420</v>
      </c>
      <c r="D433" s="29">
        <v>1</v>
      </c>
    </row>
    <row r="434" spans="1:4">
      <c r="A434" s="29" t="s">
        <v>1672</v>
      </c>
      <c r="B434" s="29" t="s">
        <v>524</v>
      </c>
      <c r="C434" s="29" t="s">
        <v>272</v>
      </c>
      <c r="D434" s="29">
        <v>1</v>
      </c>
    </row>
    <row r="435" spans="1:4">
      <c r="A435" s="29" t="s">
        <v>1672</v>
      </c>
      <c r="B435" s="29" t="s">
        <v>524</v>
      </c>
      <c r="C435" s="29" t="s">
        <v>274</v>
      </c>
      <c r="D435" s="29">
        <v>1</v>
      </c>
    </row>
    <row r="436" spans="1:4">
      <c r="A436" s="29" t="s">
        <v>1672</v>
      </c>
      <c r="B436" s="29" t="s">
        <v>524</v>
      </c>
      <c r="C436" s="29" t="s">
        <v>426</v>
      </c>
      <c r="D436" s="29">
        <v>1</v>
      </c>
    </row>
    <row r="437" spans="1:4">
      <c r="A437" s="29" t="s">
        <v>1672</v>
      </c>
      <c r="B437" s="29" t="s">
        <v>524</v>
      </c>
      <c r="C437" s="29" t="s">
        <v>438</v>
      </c>
      <c r="D437" s="29">
        <v>1</v>
      </c>
    </row>
    <row r="438" spans="1:4">
      <c r="A438" s="29" t="s">
        <v>1672</v>
      </c>
      <c r="B438" s="29" t="s">
        <v>525</v>
      </c>
      <c r="C438" s="29" t="s">
        <v>246</v>
      </c>
      <c r="D438" s="29">
        <v>1</v>
      </c>
    </row>
    <row r="439" spans="1:4">
      <c r="A439" s="29" t="s">
        <v>1672</v>
      </c>
      <c r="B439" s="29" t="s">
        <v>526</v>
      </c>
      <c r="C439" s="29" t="s">
        <v>394</v>
      </c>
      <c r="D439" s="29">
        <v>1</v>
      </c>
    </row>
    <row r="440" spans="1:4">
      <c r="A440" s="29" t="s">
        <v>1672</v>
      </c>
      <c r="B440" s="29" t="s">
        <v>737</v>
      </c>
      <c r="C440" s="29" t="s">
        <v>394</v>
      </c>
      <c r="D440" s="29">
        <v>1</v>
      </c>
    </row>
    <row r="441" spans="1:4">
      <c r="A441" s="29" t="s">
        <v>1672</v>
      </c>
      <c r="B441" s="29" t="s">
        <v>738</v>
      </c>
      <c r="C441" s="29" t="s">
        <v>390</v>
      </c>
      <c r="D441" s="29">
        <v>1</v>
      </c>
    </row>
    <row r="442" spans="1:4">
      <c r="A442" s="29" t="s">
        <v>1672</v>
      </c>
      <c r="B442" s="29" t="s">
        <v>739</v>
      </c>
      <c r="C442" s="29" t="s">
        <v>300</v>
      </c>
      <c r="D442" s="29">
        <v>1</v>
      </c>
    </row>
    <row r="443" spans="1:4">
      <c r="A443" s="29" t="s">
        <v>1672</v>
      </c>
      <c r="B443" s="29" t="s">
        <v>740</v>
      </c>
      <c r="C443" s="29" t="s">
        <v>300</v>
      </c>
      <c r="D443" s="29">
        <v>1</v>
      </c>
    </row>
    <row r="444" spans="1:4">
      <c r="A444" s="29" t="s">
        <v>1672</v>
      </c>
      <c r="B444" s="29" t="s">
        <v>740</v>
      </c>
      <c r="C444" s="29" t="s">
        <v>414</v>
      </c>
      <c r="D444" s="29">
        <v>1</v>
      </c>
    </row>
    <row r="445" spans="1:4">
      <c r="A445" s="29" t="s">
        <v>1672</v>
      </c>
      <c r="B445" s="29" t="s">
        <v>741</v>
      </c>
      <c r="C445" s="29" t="s">
        <v>250</v>
      </c>
      <c r="D445" s="29">
        <v>1</v>
      </c>
    </row>
    <row r="446" spans="1:4">
      <c r="A446" s="29" t="s">
        <v>1672</v>
      </c>
      <c r="B446" s="29" t="s">
        <v>742</v>
      </c>
      <c r="C446" s="29" t="s">
        <v>396</v>
      </c>
      <c r="D446" s="29">
        <v>1</v>
      </c>
    </row>
    <row r="447" spans="1:4">
      <c r="A447" s="29" t="s">
        <v>1672</v>
      </c>
      <c r="B447" s="29" t="s">
        <v>743</v>
      </c>
      <c r="C447" s="29" t="s">
        <v>320</v>
      </c>
      <c r="D447" s="29">
        <v>1</v>
      </c>
    </row>
    <row r="448" spans="1:4">
      <c r="A448" s="29" t="s">
        <v>1672</v>
      </c>
      <c r="B448" s="29" t="s">
        <v>744</v>
      </c>
      <c r="C448" s="29" t="s">
        <v>274</v>
      </c>
      <c r="D448" s="29">
        <v>1</v>
      </c>
    </row>
    <row r="449" spans="1:4">
      <c r="A449" s="29" t="s">
        <v>1672</v>
      </c>
      <c r="B449" s="29" t="s">
        <v>744</v>
      </c>
      <c r="C449" s="29" t="s">
        <v>338</v>
      </c>
      <c r="D449" s="29">
        <v>1</v>
      </c>
    </row>
    <row r="450" spans="1:4">
      <c r="A450" s="29" t="s">
        <v>1672</v>
      </c>
      <c r="B450" s="29" t="s">
        <v>744</v>
      </c>
      <c r="C450" s="29" t="s">
        <v>370</v>
      </c>
      <c r="D450" s="29">
        <v>1</v>
      </c>
    </row>
    <row r="451" spans="1:4">
      <c r="A451" s="29" t="s">
        <v>1672</v>
      </c>
      <c r="B451" s="29" t="s">
        <v>744</v>
      </c>
      <c r="C451" s="29" t="s">
        <v>380</v>
      </c>
      <c r="D451" s="29">
        <v>1</v>
      </c>
    </row>
    <row r="452" spans="1:4">
      <c r="A452" s="29" t="s">
        <v>1672</v>
      </c>
      <c r="B452" s="29" t="s">
        <v>745</v>
      </c>
      <c r="C452" s="29" t="s">
        <v>274</v>
      </c>
      <c r="D452" s="29">
        <v>1</v>
      </c>
    </row>
    <row r="453" spans="1:4">
      <c r="A453" s="29" t="s">
        <v>1672</v>
      </c>
      <c r="B453" s="29" t="s">
        <v>746</v>
      </c>
      <c r="C453" s="29" t="s">
        <v>442</v>
      </c>
      <c r="D453" s="29">
        <v>1</v>
      </c>
    </row>
    <row r="454" spans="1:4">
      <c r="A454" s="29" t="s">
        <v>1672</v>
      </c>
      <c r="B454" s="29" t="s">
        <v>747</v>
      </c>
      <c r="C454" s="29" t="s">
        <v>356</v>
      </c>
      <c r="D454" s="29">
        <v>1</v>
      </c>
    </row>
    <row r="455" spans="1:4">
      <c r="A455" s="29" t="s">
        <v>1672</v>
      </c>
      <c r="B455" s="29" t="s">
        <v>748</v>
      </c>
      <c r="C455" s="29" t="s">
        <v>300</v>
      </c>
      <c r="D455" s="29">
        <v>1</v>
      </c>
    </row>
    <row r="456" spans="1:4">
      <c r="A456" s="29" t="s">
        <v>1672</v>
      </c>
      <c r="B456" s="29" t="s">
        <v>748</v>
      </c>
      <c r="C456" s="29" t="s">
        <v>380</v>
      </c>
      <c r="D456" s="29">
        <v>1</v>
      </c>
    </row>
    <row r="457" spans="1:4">
      <c r="A457" s="29" t="s">
        <v>1672</v>
      </c>
      <c r="B457" s="29" t="s">
        <v>749</v>
      </c>
      <c r="C457" s="29" t="s">
        <v>274</v>
      </c>
      <c r="D457" s="29">
        <v>1</v>
      </c>
    </row>
    <row r="458" spans="1:4">
      <c r="A458" s="29" t="s">
        <v>1672</v>
      </c>
      <c r="B458" s="29" t="s">
        <v>749</v>
      </c>
      <c r="C458" s="29" t="s">
        <v>380</v>
      </c>
      <c r="D458" s="29">
        <v>1</v>
      </c>
    </row>
    <row r="459" spans="1:4">
      <c r="A459" s="29" t="s">
        <v>1672</v>
      </c>
      <c r="B459" s="29" t="s">
        <v>749</v>
      </c>
      <c r="C459" s="29" t="s">
        <v>440</v>
      </c>
      <c r="D459" s="29">
        <v>1</v>
      </c>
    </row>
    <row r="460" spans="1:4">
      <c r="A460" s="29" t="s">
        <v>1672</v>
      </c>
      <c r="B460" s="29" t="s">
        <v>750</v>
      </c>
      <c r="C460" s="29" t="s">
        <v>414</v>
      </c>
      <c r="D460" s="29">
        <v>1</v>
      </c>
    </row>
    <row r="461" spans="1:4">
      <c r="A461" s="29" t="s">
        <v>1672</v>
      </c>
      <c r="B461" s="29" t="s">
        <v>751</v>
      </c>
      <c r="C461" s="29" t="s">
        <v>274</v>
      </c>
      <c r="D461" s="29">
        <v>1</v>
      </c>
    </row>
    <row r="462" spans="1:4">
      <c r="A462" s="29" t="s">
        <v>1672</v>
      </c>
      <c r="B462" s="29" t="s">
        <v>751</v>
      </c>
      <c r="C462" s="29" t="s">
        <v>370</v>
      </c>
      <c r="D462" s="29">
        <v>1</v>
      </c>
    </row>
    <row r="463" spans="1:4">
      <c r="A463" s="29" t="s">
        <v>1672</v>
      </c>
      <c r="B463" s="29" t="s">
        <v>752</v>
      </c>
      <c r="C463" s="29" t="s">
        <v>434</v>
      </c>
      <c r="D463" s="29">
        <v>1</v>
      </c>
    </row>
    <row r="464" spans="1:4">
      <c r="A464" s="29" t="s">
        <v>1672</v>
      </c>
      <c r="B464" s="29" t="s">
        <v>753</v>
      </c>
      <c r="C464" s="29" t="s">
        <v>440</v>
      </c>
      <c r="D464" s="29">
        <v>1</v>
      </c>
    </row>
    <row r="465" spans="1:4">
      <c r="A465" s="29" t="s">
        <v>1672</v>
      </c>
      <c r="B465" s="29" t="s">
        <v>754</v>
      </c>
      <c r="C465" s="29" t="s">
        <v>262</v>
      </c>
      <c r="D465" s="29">
        <v>1</v>
      </c>
    </row>
    <row r="466" spans="1:4">
      <c r="A466" s="29" t="s">
        <v>1672</v>
      </c>
      <c r="B466" s="29" t="s">
        <v>755</v>
      </c>
      <c r="C466" s="29" t="s">
        <v>320</v>
      </c>
      <c r="D466" s="29">
        <v>1</v>
      </c>
    </row>
    <row r="467" spans="1:4">
      <c r="A467" s="29" t="s">
        <v>1672</v>
      </c>
      <c r="B467" s="29" t="s">
        <v>755</v>
      </c>
      <c r="C467" s="29" t="s">
        <v>338</v>
      </c>
      <c r="D467" s="29">
        <v>1</v>
      </c>
    </row>
    <row r="468" spans="1:4">
      <c r="A468" s="29" t="s">
        <v>1672</v>
      </c>
      <c r="B468" s="29" t="s">
        <v>756</v>
      </c>
      <c r="C468" s="29" t="s">
        <v>258</v>
      </c>
      <c r="D468" s="29">
        <v>1</v>
      </c>
    </row>
    <row r="469" spans="1:4">
      <c r="A469" s="29" t="s">
        <v>1672</v>
      </c>
      <c r="B469" s="29" t="s">
        <v>756</v>
      </c>
      <c r="C469" s="29" t="s">
        <v>348</v>
      </c>
      <c r="D469" s="29">
        <v>1</v>
      </c>
    </row>
    <row r="470" spans="1:4">
      <c r="A470" s="29" t="s">
        <v>1672</v>
      </c>
      <c r="B470" s="29" t="s">
        <v>757</v>
      </c>
      <c r="C470" s="29" t="s">
        <v>324</v>
      </c>
      <c r="D470" s="29">
        <v>1</v>
      </c>
    </row>
    <row r="471" spans="1:4">
      <c r="A471" s="29" t="s">
        <v>1672</v>
      </c>
      <c r="B471" s="29" t="s">
        <v>757</v>
      </c>
      <c r="C471" s="29" t="s">
        <v>406</v>
      </c>
      <c r="D471" s="29">
        <v>1</v>
      </c>
    </row>
    <row r="472" spans="1:4">
      <c r="A472" s="29" t="s">
        <v>1672</v>
      </c>
      <c r="B472" s="29" t="s">
        <v>758</v>
      </c>
      <c r="C472" s="29" t="s">
        <v>250</v>
      </c>
      <c r="D472" s="29">
        <v>1</v>
      </c>
    </row>
    <row r="473" spans="1:4">
      <c r="A473" s="29" t="s">
        <v>1672</v>
      </c>
      <c r="B473" s="29" t="s">
        <v>758</v>
      </c>
      <c r="C473" s="29" t="s">
        <v>288</v>
      </c>
      <c r="D473" s="29">
        <v>1</v>
      </c>
    </row>
    <row r="474" spans="1:4">
      <c r="A474" s="29" t="s">
        <v>1672</v>
      </c>
      <c r="B474" s="29" t="s">
        <v>758</v>
      </c>
      <c r="C474" s="29" t="s">
        <v>370</v>
      </c>
      <c r="D474" s="29">
        <v>1</v>
      </c>
    </row>
    <row r="475" spans="1:4">
      <c r="A475" s="29" t="s">
        <v>1672</v>
      </c>
      <c r="B475" s="29" t="s">
        <v>759</v>
      </c>
      <c r="C475" s="29" t="s">
        <v>338</v>
      </c>
      <c r="D475" s="29">
        <v>1</v>
      </c>
    </row>
    <row r="476" spans="1:4">
      <c r="A476" s="29" t="s">
        <v>1672</v>
      </c>
      <c r="B476" s="29" t="s">
        <v>760</v>
      </c>
      <c r="C476" s="29" t="s">
        <v>380</v>
      </c>
      <c r="D476" s="29">
        <v>1</v>
      </c>
    </row>
    <row r="477" spans="1:4">
      <c r="A477" s="29" t="s">
        <v>1672</v>
      </c>
      <c r="B477" s="29" t="s">
        <v>760</v>
      </c>
      <c r="C477" s="29" t="s">
        <v>440</v>
      </c>
      <c r="D477" s="29">
        <v>1</v>
      </c>
    </row>
    <row r="478" spans="1:4">
      <c r="A478" s="29" t="s">
        <v>1672</v>
      </c>
      <c r="B478" s="29" t="s">
        <v>761</v>
      </c>
      <c r="C478" s="29" t="s">
        <v>324</v>
      </c>
      <c r="D478" s="29">
        <v>1</v>
      </c>
    </row>
    <row r="479" spans="1:4">
      <c r="A479" s="29" t="s">
        <v>1672</v>
      </c>
      <c r="B479" s="29" t="s">
        <v>761</v>
      </c>
      <c r="C479" s="29" t="s">
        <v>434</v>
      </c>
      <c r="D479" s="29">
        <v>1</v>
      </c>
    </row>
    <row r="480" spans="1:4">
      <c r="A480" s="29" t="s">
        <v>1672</v>
      </c>
      <c r="B480" s="29" t="s">
        <v>761</v>
      </c>
      <c r="C480" s="29" t="s">
        <v>446</v>
      </c>
      <c r="D480" s="29">
        <v>1</v>
      </c>
    </row>
    <row r="481" spans="1:4">
      <c r="A481" s="29" t="s">
        <v>1672</v>
      </c>
      <c r="B481" s="29" t="s">
        <v>762</v>
      </c>
      <c r="C481" s="29" t="s">
        <v>300</v>
      </c>
      <c r="D481" s="29">
        <v>1</v>
      </c>
    </row>
    <row r="482" spans="1:4">
      <c r="A482" s="29" t="s">
        <v>1672</v>
      </c>
      <c r="B482" s="29" t="s">
        <v>762</v>
      </c>
      <c r="C482" s="29" t="s">
        <v>380</v>
      </c>
      <c r="D482" s="29">
        <v>1</v>
      </c>
    </row>
    <row r="483" spans="1:4">
      <c r="A483" s="29" t="s">
        <v>1672</v>
      </c>
      <c r="B483" s="29" t="s">
        <v>762</v>
      </c>
      <c r="C483" s="29" t="s">
        <v>430</v>
      </c>
      <c r="D483" s="29">
        <v>1</v>
      </c>
    </row>
    <row r="484" spans="1:4">
      <c r="A484" s="29" t="s">
        <v>1672</v>
      </c>
      <c r="B484" s="29" t="s">
        <v>763</v>
      </c>
      <c r="C484" s="29" t="s">
        <v>320</v>
      </c>
      <c r="D484" s="29">
        <v>1</v>
      </c>
    </row>
    <row r="485" spans="1:4">
      <c r="A485" s="29" t="s">
        <v>1672</v>
      </c>
      <c r="B485" s="29" t="s">
        <v>764</v>
      </c>
      <c r="C485" s="29" t="s">
        <v>300</v>
      </c>
      <c r="D485" s="29">
        <v>1</v>
      </c>
    </row>
    <row r="486" spans="1:4">
      <c r="A486" s="29" t="s">
        <v>1672</v>
      </c>
      <c r="B486" s="29" t="s">
        <v>765</v>
      </c>
      <c r="C486" s="29" t="s">
        <v>348</v>
      </c>
      <c r="D486" s="29">
        <v>1</v>
      </c>
    </row>
    <row r="487" spans="1:4">
      <c r="A487" s="29" t="s">
        <v>1672</v>
      </c>
      <c r="B487" s="29" t="s">
        <v>765</v>
      </c>
      <c r="C487" s="29" t="s">
        <v>380</v>
      </c>
      <c r="D487" s="29">
        <v>1</v>
      </c>
    </row>
    <row r="488" spans="1:4">
      <c r="A488" s="29" t="s">
        <v>1672</v>
      </c>
      <c r="B488" s="29" t="s">
        <v>765</v>
      </c>
      <c r="C488" s="29" t="s">
        <v>398</v>
      </c>
      <c r="D488" s="29">
        <v>1</v>
      </c>
    </row>
    <row r="489" spans="1:4">
      <c r="A489" s="29" t="s">
        <v>1672</v>
      </c>
      <c r="B489" s="29" t="s">
        <v>765</v>
      </c>
      <c r="C489" s="29" t="s">
        <v>430</v>
      </c>
      <c r="D489" s="29">
        <v>1</v>
      </c>
    </row>
    <row r="490" spans="1:4">
      <c r="A490" s="29" t="s">
        <v>1672</v>
      </c>
      <c r="B490" s="29" t="s">
        <v>765</v>
      </c>
      <c r="C490" s="29" t="s">
        <v>434</v>
      </c>
      <c r="D490" s="29">
        <v>1</v>
      </c>
    </row>
    <row r="491" spans="1:4">
      <c r="A491" s="29" t="s">
        <v>1672</v>
      </c>
      <c r="B491" s="29" t="s">
        <v>765</v>
      </c>
      <c r="C491" s="29" t="s">
        <v>440</v>
      </c>
      <c r="D491" s="29">
        <v>1</v>
      </c>
    </row>
    <row r="492" spans="1:4">
      <c r="A492" s="29" t="s">
        <v>1672</v>
      </c>
      <c r="B492" s="29" t="s">
        <v>766</v>
      </c>
      <c r="C492" s="29" t="s">
        <v>280</v>
      </c>
      <c r="D492" s="29">
        <v>1</v>
      </c>
    </row>
    <row r="493" spans="1:4">
      <c r="A493" s="29" t="s">
        <v>1672</v>
      </c>
      <c r="B493" s="29" t="s">
        <v>767</v>
      </c>
      <c r="C493" s="29" t="s">
        <v>274</v>
      </c>
      <c r="D493" s="29">
        <v>1</v>
      </c>
    </row>
    <row r="494" spans="1:4">
      <c r="A494" s="29" t="s">
        <v>1672</v>
      </c>
      <c r="B494" s="29" t="s">
        <v>768</v>
      </c>
      <c r="C494" s="29" t="s">
        <v>360</v>
      </c>
      <c r="D494" s="29">
        <v>1</v>
      </c>
    </row>
    <row r="495" spans="1:4">
      <c r="A495" s="29" t="s">
        <v>1672</v>
      </c>
      <c r="B495" s="29" t="s">
        <v>769</v>
      </c>
      <c r="C495" s="29" t="s">
        <v>374</v>
      </c>
      <c r="D495" s="29">
        <v>1</v>
      </c>
    </row>
    <row r="496" spans="1:4">
      <c r="A496" s="29" t="s">
        <v>1672</v>
      </c>
      <c r="B496" s="29" t="s">
        <v>770</v>
      </c>
      <c r="C496" s="29" t="s">
        <v>240</v>
      </c>
      <c r="D496" s="29">
        <v>1</v>
      </c>
    </row>
    <row r="497" spans="1:4">
      <c r="A497" s="29" t="s">
        <v>1672</v>
      </c>
      <c r="B497" s="29" t="s">
        <v>771</v>
      </c>
      <c r="C497" s="29" t="s">
        <v>408</v>
      </c>
      <c r="D497" s="29">
        <v>1</v>
      </c>
    </row>
    <row r="498" spans="1:4">
      <c r="A498" s="29" t="s">
        <v>1672</v>
      </c>
      <c r="B498" s="29" t="s">
        <v>772</v>
      </c>
      <c r="C498" s="29" t="s">
        <v>274</v>
      </c>
      <c r="D498" s="29">
        <v>1</v>
      </c>
    </row>
    <row r="499" spans="1:4">
      <c r="A499" s="29" t="s">
        <v>1672</v>
      </c>
      <c r="B499" s="29" t="s">
        <v>773</v>
      </c>
      <c r="C499" s="29" t="s">
        <v>312</v>
      </c>
      <c r="D499" s="29">
        <v>1</v>
      </c>
    </row>
    <row r="500" spans="1:4">
      <c r="A500" s="29" t="s">
        <v>1672</v>
      </c>
      <c r="B500" s="29" t="s">
        <v>774</v>
      </c>
      <c r="C500" s="29" t="s">
        <v>270</v>
      </c>
      <c r="D500" s="29">
        <v>1</v>
      </c>
    </row>
    <row r="501" spans="1:4">
      <c r="A501" s="29" t="s">
        <v>1672</v>
      </c>
      <c r="B501" s="29" t="s">
        <v>775</v>
      </c>
      <c r="C501" s="29" t="s">
        <v>378</v>
      </c>
      <c r="D501" s="29">
        <v>1</v>
      </c>
    </row>
    <row r="502" spans="1:4">
      <c r="A502" s="29" t="s">
        <v>1672</v>
      </c>
      <c r="B502" s="29" t="s">
        <v>776</v>
      </c>
      <c r="C502" s="29" t="s">
        <v>324</v>
      </c>
      <c r="D502" s="29">
        <v>1</v>
      </c>
    </row>
    <row r="503" spans="1:4">
      <c r="A503" s="29" t="s">
        <v>1672</v>
      </c>
      <c r="B503" s="29" t="s">
        <v>777</v>
      </c>
      <c r="C503" s="29" t="s">
        <v>324</v>
      </c>
      <c r="D503" s="29">
        <v>1</v>
      </c>
    </row>
    <row r="504" spans="1:4">
      <c r="A504" s="29" t="s">
        <v>1672</v>
      </c>
      <c r="B504" s="29" t="s">
        <v>778</v>
      </c>
      <c r="C504" s="29" t="s">
        <v>312</v>
      </c>
      <c r="D504" s="29">
        <v>1</v>
      </c>
    </row>
    <row r="505" spans="1:4">
      <c r="A505" s="29" t="s">
        <v>1672</v>
      </c>
      <c r="B505" s="29" t="s">
        <v>778</v>
      </c>
      <c r="C505" s="29" t="s">
        <v>322</v>
      </c>
      <c r="D505" s="29">
        <v>1</v>
      </c>
    </row>
    <row r="506" spans="1:4">
      <c r="A506" s="29" t="s">
        <v>1672</v>
      </c>
      <c r="B506" s="29" t="s">
        <v>778</v>
      </c>
      <c r="C506" s="29" t="s">
        <v>414</v>
      </c>
      <c r="D506" s="29">
        <v>1</v>
      </c>
    </row>
    <row r="507" spans="1:4">
      <c r="A507" s="29" t="s">
        <v>1672</v>
      </c>
      <c r="B507" s="29" t="s">
        <v>779</v>
      </c>
      <c r="C507" s="29" t="s">
        <v>324</v>
      </c>
      <c r="D507" s="29">
        <v>1</v>
      </c>
    </row>
    <row r="508" spans="1:4">
      <c r="A508" s="29" t="s">
        <v>1672</v>
      </c>
      <c r="B508" s="29" t="s">
        <v>780</v>
      </c>
      <c r="C508" s="29" t="s">
        <v>230</v>
      </c>
      <c r="D508" s="29">
        <v>1</v>
      </c>
    </row>
    <row r="509" spans="1:4">
      <c r="A509" s="29" t="s">
        <v>1672</v>
      </c>
      <c r="B509" s="29" t="s">
        <v>781</v>
      </c>
      <c r="C509" s="29" t="s">
        <v>274</v>
      </c>
      <c r="D509" s="29">
        <v>1</v>
      </c>
    </row>
    <row r="510" spans="1:4">
      <c r="A510" s="29" t="s">
        <v>1672</v>
      </c>
      <c r="B510" s="29" t="s">
        <v>782</v>
      </c>
      <c r="C510" s="29" t="s">
        <v>240</v>
      </c>
      <c r="D510" s="29">
        <v>1</v>
      </c>
    </row>
    <row r="511" spans="1:4">
      <c r="A511" s="29" t="s">
        <v>1672</v>
      </c>
      <c r="B511" s="29" t="s">
        <v>782</v>
      </c>
      <c r="C511" s="29" t="s">
        <v>264</v>
      </c>
      <c r="D511" s="29">
        <v>1</v>
      </c>
    </row>
    <row r="512" spans="1:4">
      <c r="A512" s="29" t="s">
        <v>1672</v>
      </c>
      <c r="B512" s="29" t="s">
        <v>782</v>
      </c>
      <c r="C512" s="29" t="s">
        <v>324</v>
      </c>
      <c r="D512" s="29">
        <v>1</v>
      </c>
    </row>
    <row r="513" spans="1:4">
      <c r="A513" s="29" t="s">
        <v>1672</v>
      </c>
      <c r="B513" s="29" t="s">
        <v>783</v>
      </c>
      <c r="C513" s="29" t="s">
        <v>250</v>
      </c>
      <c r="D513" s="29">
        <v>1</v>
      </c>
    </row>
    <row r="514" spans="1:4">
      <c r="A514" s="29" t="s">
        <v>1672</v>
      </c>
      <c r="B514" s="29" t="s">
        <v>784</v>
      </c>
      <c r="C514" s="29" t="s">
        <v>264</v>
      </c>
      <c r="D514" s="29">
        <v>1</v>
      </c>
    </row>
    <row r="515" spans="1:4">
      <c r="A515" s="29" t="s">
        <v>1672</v>
      </c>
      <c r="B515" s="29" t="s">
        <v>785</v>
      </c>
      <c r="C515" s="29" t="s">
        <v>240</v>
      </c>
      <c r="D515" s="29">
        <v>1</v>
      </c>
    </row>
    <row r="516" spans="1:4">
      <c r="A516" s="29" t="s">
        <v>1672</v>
      </c>
      <c r="B516" s="29" t="s">
        <v>785</v>
      </c>
      <c r="C516" s="29" t="s">
        <v>324</v>
      </c>
      <c r="D516" s="29">
        <v>1</v>
      </c>
    </row>
    <row r="517" spans="1:4">
      <c r="A517" s="29" t="s">
        <v>1672</v>
      </c>
      <c r="B517" s="29" t="s">
        <v>786</v>
      </c>
      <c r="C517" s="29" t="s">
        <v>282</v>
      </c>
      <c r="D517" s="29">
        <v>1</v>
      </c>
    </row>
    <row r="518" spans="1:4">
      <c r="A518" s="29" t="s">
        <v>1672</v>
      </c>
      <c r="B518" s="29" t="s">
        <v>787</v>
      </c>
      <c r="C518" s="29" t="s">
        <v>304</v>
      </c>
      <c r="D518" s="29">
        <v>1</v>
      </c>
    </row>
    <row r="519" spans="1:4">
      <c r="A519" s="29" t="s">
        <v>1672</v>
      </c>
      <c r="B519" s="29" t="s">
        <v>787</v>
      </c>
      <c r="C519" s="29" t="s">
        <v>388</v>
      </c>
      <c r="D519" s="29">
        <v>1</v>
      </c>
    </row>
    <row r="520" spans="1:4">
      <c r="A520" s="29" t="s">
        <v>1672</v>
      </c>
      <c r="B520" s="29" t="s">
        <v>788</v>
      </c>
      <c r="C520" s="29" t="s">
        <v>398</v>
      </c>
      <c r="D520" s="29">
        <v>1</v>
      </c>
    </row>
    <row r="521" spans="1:4">
      <c r="A521" s="29" t="s">
        <v>1672</v>
      </c>
      <c r="B521" s="29" t="s">
        <v>789</v>
      </c>
      <c r="C521" s="29" t="s">
        <v>310</v>
      </c>
      <c r="D521" s="29">
        <v>1</v>
      </c>
    </row>
    <row r="522" spans="1:4">
      <c r="A522" s="29" t="s">
        <v>1672</v>
      </c>
      <c r="B522" s="29" t="s">
        <v>790</v>
      </c>
      <c r="C522" s="29" t="s">
        <v>436</v>
      </c>
      <c r="D522" s="29">
        <v>1</v>
      </c>
    </row>
    <row r="523" spans="1:4">
      <c r="A523" s="29" t="s">
        <v>1672</v>
      </c>
      <c r="B523" s="29" t="s">
        <v>791</v>
      </c>
      <c r="C523" s="29" t="s">
        <v>236</v>
      </c>
      <c r="D523" s="29">
        <v>1</v>
      </c>
    </row>
    <row r="524" spans="1:4">
      <c r="A524" s="29" t="s">
        <v>1672</v>
      </c>
      <c r="B524" s="29" t="s">
        <v>792</v>
      </c>
      <c r="C524" s="29" t="s">
        <v>290</v>
      </c>
      <c r="D524" s="29">
        <v>1</v>
      </c>
    </row>
    <row r="525" spans="1:4">
      <c r="A525" s="29" t="s">
        <v>1672</v>
      </c>
      <c r="B525" s="29" t="s">
        <v>793</v>
      </c>
      <c r="C525" s="29" t="s">
        <v>388</v>
      </c>
      <c r="D525" s="29">
        <v>1</v>
      </c>
    </row>
    <row r="526" spans="1:4">
      <c r="A526" s="29" t="s">
        <v>1672</v>
      </c>
      <c r="B526" s="29" t="s">
        <v>794</v>
      </c>
      <c r="C526" s="29" t="s">
        <v>274</v>
      </c>
      <c r="D526" s="29">
        <v>1</v>
      </c>
    </row>
    <row r="527" spans="1:4">
      <c r="A527" s="29" t="s">
        <v>1672</v>
      </c>
      <c r="B527" s="29" t="s">
        <v>794</v>
      </c>
      <c r="C527" s="29" t="s">
        <v>390</v>
      </c>
      <c r="D527" s="29">
        <v>1</v>
      </c>
    </row>
    <row r="528" spans="1:4">
      <c r="A528" s="29" t="s">
        <v>1672</v>
      </c>
      <c r="B528" s="29" t="s">
        <v>795</v>
      </c>
      <c r="C528" s="29" t="s">
        <v>388</v>
      </c>
      <c r="D528" s="29">
        <v>1</v>
      </c>
    </row>
    <row r="529" spans="1:4">
      <c r="A529" s="29" t="s">
        <v>1672</v>
      </c>
      <c r="B529" s="29" t="s">
        <v>796</v>
      </c>
      <c r="C529" s="29" t="s">
        <v>436</v>
      </c>
      <c r="D529" s="29">
        <v>1</v>
      </c>
    </row>
    <row r="530" spans="1:4">
      <c r="A530" s="29" t="s">
        <v>1672</v>
      </c>
      <c r="B530" s="29" t="s">
        <v>797</v>
      </c>
      <c r="C530" s="29" t="s">
        <v>352</v>
      </c>
      <c r="D530" s="29">
        <v>1</v>
      </c>
    </row>
    <row r="531" spans="1:4">
      <c r="A531" s="29" t="s">
        <v>1672</v>
      </c>
      <c r="B531" s="29" t="s">
        <v>797</v>
      </c>
      <c r="C531" s="29" t="s">
        <v>396</v>
      </c>
      <c r="D531" s="29">
        <v>1</v>
      </c>
    </row>
    <row r="532" spans="1:4">
      <c r="A532" s="29" t="s">
        <v>1672</v>
      </c>
      <c r="B532" s="29" t="s">
        <v>798</v>
      </c>
      <c r="C532" s="29" t="s">
        <v>440</v>
      </c>
      <c r="D532" s="29">
        <v>1</v>
      </c>
    </row>
    <row r="533" spans="1:4">
      <c r="A533" s="29" t="s">
        <v>1672</v>
      </c>
      <c r="B533" s="29" t="s">
        <v>799</v>
      </c>
      <c r="C533" s="29" t="s">
        <v>318</v>
      </c>
      <c r="D533" s="29">
        <v>1</v>
      </c>
    </row>
    <row r="534" spans="1:4">
      <c r="A534" s="29" t="s">
        <v>1672</v>
      </c>
      <c r="B534" s="29" t="s">
        <v>543</v>
      </c>
      <c r="C534" s="29" t="s">
        <v>408</v>
      </c>
      <c r="D534" s="29">
        <v>1</v>
      </c>
    </row>
    <row r="535" spans="1:4">
      <c r="A535" s="29" t="s">
        <v>1672</v>
      </c>
      <c r="B535" s="29" t="s">
        <v>800</v>
      </c>
      <c r="C535" s="29" t="s">
        <v>344</v>
      </c>
      <c r="D535" s="29">
        <v>1</v>
      </c>
    </row>
    <row r="536" spans="1:4">
      <c r="A536" s="29" t="s">
        <v>1672</v>
      </c>
      <c r="B536" s="29" t="s">
        <v>544</v>
      </c>
      <c r="C536" s="29" t="s">
        <v>228</v>
      </c>
      <c r="D536" s="29">
        <v>1</v>
      </c>
    </row>
    <row r="537" spans="1:4">
      <c r="A537" s="29" t="s">
        <v>1672</v>
      </c>
      <c r="B537" s="29" t="s">
        <v>801</v>
      </c>
      <c r="C537" s="29" t="s">
        <v>312</v>
      </c>
      <c r="D537" s="29">
        <v>1</v>
      </c>
    </row>
    <row r="538" spans="1:4">
      <c r="A538" s="29" t="s">
        <v>1672</v>
      </c>
      <c r="B538" s="29" t="s">
        <v>802</v>
      </c>
      <c r="C538" s="29" t="s">
        <v>312</v>
      </c>
      <c r="D538" s="29">
        <v>1</v>
      </c>
    </row>
    <row r="539" spans="1:4">
      <c r="A539" s="29" t="s">
        <v>1672</v>
      </c>
      <c r="B539" s="29" t="s">
        <v>803</v>
      </c>
      <c r="C539" s="29" t="s">
        <v>388</v>
      </c>
      <c r="D539" s="29">
        <v>1</v>
      </c>
    </row>
    <row r="540" spans="1:4">
      <c r="A540" s="29" t="s">
        <v>1672</v>
      </c>
      <c r="B540" s="29" t="s">
        <v>804</v>
      </c>
      <c r="C540" s="29" t="s">
        <v>440</v>
      </c>
      <c r="D540" s="29">
        <v>1</v>
      </c>
    </row>
    <row r="541" spans="1:4">
      <c r="A541" s="29" t="s">
        <v>1672</v>
      </c>
      <c r="B541" s="29" t="s">
        <v>805</v>
      </c>
      <c r="C541" s="29" t="s">
        <v>370</v>
      </c>
      <c r="D541" s="29">
        <v>1</v>
      </c>
    </row>
    <row r="542" spans="1:4">
      <c r="A542" s="29" t="s">
        <v>1672</v>
      </c>
      <c r="B542" s="29" t="s">
        <v>806</v>
      </c>
      <c r="C542" s="29" t="s">
        <v>370</v>
      </c>
      <c r="D542" s="29">
        <v>1</v>
      </c>
    </row>
    <row r="543" spans="1:4">
      <c r="A543" s="29" t="s">
        <v>1672</v>
      </c>
      <c r="B543" s="29" t="s">
        <v>807</v>
      </c>
      <c r="C543" s="29" t="s">
        <v>446</v>
      </c>
      <c r="D543" s="29">
        <v>1</v>
      </c>
    </row>
    <row r="544" spans="1:4">
      <c r="A544" s="29" t="s">
        <v>1672</v>
      </c>
      <c r="B544" s="29" t="s">
        <v>808</v>
      </c>
      <c r="C544" s="29" t="s">
        <v>312</v>
      </c>
      <c r="D544" s="29">
        <v>1</v>
      </c>
    </row>
    <row r="545" spans="1:4">
      <c r="A545" s="29" t="s">
        <v>1672</v>
      </c>
      <c r="B545" s="29" t="s">
        <v>809</v>
      </c>
      <c r="C545" s="29" t="s">
        <v>274</v>
      </c>
      <c r="D545" s="29">
        <v>1</v>
      </c>
    </row>
    <row r="546" spans="1:4">
      <c r="A546" s="29" t="s">
        <v>1672</v>
      </c>
      <c r="B546" s="29" t="s">
        <v>551</v>
      </c>
      <c r="C546" s="29" t="s">
        <v>348</v>
      </c>
      <c r="D546" s="29">
        <v>1</v>
      </c>
    </row>
    <row r="547" spans="1:4">
      <c r="A547" s="29" t="s">
        <v>1672</v>
      </c>
      <c r="B547" s="29" t="s">
        <v>551</v>
      </c>
      <c r="C547" s="29" t="s">
        <v>390</v>
      </c>
      <c r="D547" s="29">
        <v>1</v>
      </c>
    </row>
    <row r="548" spans="1:4">
      <c r="A548" s="29" t="s">
        <v>1672</v>
      </c>
      <c r="B548" s="29" t="s">
        <v>810</v>
      </c>
      <c r="C548" s="29" t="s">
        <v>274</v>
      </c>
      <c r="D548" s="29">
        <v>1</v>
      </c>
    </row>
    <row r="549" spans="1:4">
      <c r="A549" s="29" t="s">
        <v>1672</v>
      </c>
      <c r="B549" s="29" t="s">
        <v>811</v>
      </c>
      <c r="C549" s="29" t="s">
        <v>350</v>
      </c>
      <c r="D549" s="29">
        <v>1</v>
      </c>
    </row>
    <row r="550" spans="1:4">
      <c r="A550" s="29" t="s">
        <v>1672</v>
      </c>
      <c r="B550" s="29" t="s">
        <v>811</v>
      </c>
      <c r="C550" s="29" t="s">
        <v>440</v>
      </c>
      <c r="D550" s="29">
        <v>1</v>
      </c>
    </row>
    <row r="551" spans="1:4">
      <c r="A551" s="29" t="s">
        <v>1672</v>
      </c>
      <c r="B551" s="29" t="s">
        <v>812</v>
      </c>
      <c r="C551" s="29" t="s">
        <v>298</v>
      </c>
      <c r="D551" s="29">
        <v>1</v>
      </c>
    </row>
    <row r="552" spans="1:4">
      <c r="A552" s="29" t="s">
        <v>1672</v>
      </c>
      <c r="B552" s="29" t="s">
        <v>812</v>
      </c>
      <c r="C552" s="29" t="s">
        <v>390</v>
      </c>
      <c r="D552" s="29">
        <v>1</v>
      </c>
    </row>
    <row r="553" spans="1:4">
      <c r="A553" s="29" t="s">
        <v>1672</v>
      </c>
      <c r="B553" s="29" t="s">
        <v>813</v>
      </c>
      <c r="C553" s="29" t="s">
        <v>444</v>
      </c>
      <c r="D553" s="29">
        <v>1</v>
      </c>
    </row>
    <row r="554" spans="1:4">
      <c r="A554" s="29" t="s">
        <v>1672</v>
      </c>
      <c r="B554" s="29" t="s">
        <v>814</v>
      </c>
      <c r="C554" s="29" t="s">
        <v>390</v>
      </c>
      <c r="D554" s="29">
        <v>1</v>
      </c>
    </row>
    <row r="555" spans="1:4">
      <c r="A555" s="29" t="s">
        <v>1672</v>
      </c>
      <c r="B555" s="29" t="s">
        <v>815</v>
      </c>
      <c r="C555" s="29" t="s">
        <v>346</v>
      </c>
      <c r="D555" s="29">
        <v>1</v>
      </c>
    </row>
    <row r="556" spans="1:4">
      <c r="A556" s="29" t="s">
        <v>1672</v>
      </c>
      <c r="B556" s="29" t="s">
        <v>815</v>
      </c>
      <c r="C556" s="29" t="s">
        <v>380</v>
      </c>
      <c r="D556" s="29">
        <v>1</v>
      </c>
    </row>
    <row r="557" spans="1:4">
      <c r="A557" s="29" t="s">
        <v>1672</v>
      </c>
      <c r="B557" s="29" t="s">
        <v>815</v>
      </c>
      <c r="C557" s="29" t="s">
        <v>388</v>
      </c>
      <c r="D557" s="29">
        <v>1</v>
      </c>
    </row>
    <row r="558" spans="1:4">
      <c r="A558" s="29" t="s">
        <v>1672</v>
      </c>
      <c r="B558" s="29" t="s">
        <v>815</v>
      </c>
      <c r="C558" s="29" t="s">
        <v>436</v>
      </c>
      <c r="D558" s="29">
        <v>1</v>
      </c>
    </row>
    <row r="559" spans="1:4">
      <c r="A559" s="29" t="s">
        <v>1672</v>
      </c>
      <c r="B559" s="29" t="s">
        <v>815</v>
      </c>
      <c r="C559" s="29" t="s">
        <v>440</v>
      </c>
      <c r="D559" s="29">
        <v>1</v>
      </c>
    </row>
    <row r="560" spans="1:4">
      <c r="A560" s="29" t="s">
        <v>1672</v>
      </c>
      <c r="B560" s="29" t="s">
        <v>816</v>
      </c>
      <c r="C560" s="29" t="s">
        <v>342</v>
      </c>
      <c r="D560" s="29">
        <v>1</v>
      </c>
    </row>
    <row r="561" spans="1:4">
      <c r="A561" s="29" t="s">
        <v>1672</v>
      </c>
      <c r="B561" s="29" t="s">
        <v>816</v>
      </c>
      <c r="C561" s="29" t="s">
        <v>398</v>
      </c>
      <c r="D561" s="29">
        <v>1</v>
      </c>
    </row>
    <row r="562" spans="1:4">
      <c r="A562" s="29" t="s">
        <v>1672</v>
      </c>
      <c r="B562" s="29" t="s">
        <v>817</v>
      </c>
      <c r="C562" s="29" t="s">
        <v>274</v>
      </c>
      <c r="D562" s="29">
        <v>1</v>
      </c>
    </row>
    <row r="563" spans="1:4">
      <c r="A563" s="29" t="s">
        <v>1672</v>
      </c>
      <c r="B563" s="29" t="s">
        <v>818</v>
      </c>
      <c r="C563" s="29" t="s">
        <v>388</v>
      </c>
      <c r="D563" s="29">
        <v>1</v>
      </c>
    </row>
    <row r="564" spans="1:4">
      <c r="A564" s="29" t="s">
        <v>1672</v>
      </c>
      <c r="B564" s="29" t="s">
        <v>818</v>
      </c>
      <c r="C564" s="29" t="s">
        <v>390</v>
      </c>
      <c r="D564" s="29">
        <v>1</v>
      </c>
    </row>
    <row r="565" spans="1:4">
      <c r="A565" s="29" t="s">
        <v>1672</v>
      </c>
      <c r="B565" s="29" t="s">
        <v>553</v>
      </c>
      <c r="C565" s="29" t="s">
        <v>236</v>
      </c>
      <c r="D565" s="29">
        <v>1</v>
      </c>
    </row>
    <row r="566" spans="1:4">
      <c r="A566" s="29" t="s">
        <v>1672</v>
      </c>
      <c r="B566" s="29" t="s">
        <v>553</v>
      </c>
      <c r="C566" s="29" t="s">
        <v>248</v>
      </c>
      <c r="D566" s="29">
        <v>1</v>
      </c>
    </row>
    <row r="567" spans="1:4">
      <c r="A567" s="29" t="s">
        <v>1672</v>
      </c>
      <c r="B567" s="29" t="s">
        <v>553</v>
      </c>
      <c r="C567" s="29" t="s">
        <v>302</v>
      </c>
      <c r="D567" s="29">
        <v>1</v>
      </c>
    </row>
    <row r="568" spans="1:4">
      <c r="A568" s="29" t="s">
        <v>1672</v>
      </c>
      <c r="B568" s="29" t="s">
        <v>553</v>
      </c>
      <c r="C568" s="29" t="s">
        <v>312</v>
      </c>
      <c r="D568" s="29">
        <v>1</v>
      </c>
    </row>
    <row r="569" spans="1:4">
      <c r="A569" s="29" t="s">
        <v>1672</v>
      </c>
      <c r="B569" s="29" t="s">
        <v>553</v>
      </c>
      <c r="C569" s="29" t="s">
        <v>410</v>
      </c>
      <c r="D569" s="29">
        <v>1</v>
      </c>
    </row>
    <row r="570" spans="1:4">
      <c r="A570" s="29" t="s">
        <v>1672</v>
      </c>
      <c r="B570" s="29" t="s">
        <v>554</v>
      </c>
      <c r="C570" s="29" t="s">
        <v>264</v>
      </c>
      <c r="D570" s="29">
        <v>1</v>
      </c>
    </row>
    <row r="571" spans="1:4">
      <c r="A571" s="29" t="s">
        <v>1672</v>
      </c>
      <c r="B571" s="29" t="s">
        <v>554</v>
      </c>
      <c r="C571" s="29" t="s">
        <v>266</v>
      </c>
      <c r="D571" s="29">
        <v>1</v>
      </c>
    </row>
    <row r="572" spans="1:4">
      <c r="A572" s="29" t="s">
        <v>1672</v>
      </c>
      <c r="B572" s="29" t="s">
        <v>554</v>
      </c>
      <c r="C572" s="29" t="s">
        <v>304</v>
      </c>
      <c r="D572" s="29">
        <v>1</v>
      </c>
    </row>
    <row r="573" spans="1:4">
      <c r="A573" s="29" t="s">
        <v>1672</v>
      </c>
      <c r="B573" s="29" t="s">
        <v>554</v>
      </c>
      <c r="C573" s="29" t="s">
        <v>410</v>
      </c>
      <c r="D573" s="29">
        <v>1</v>
      </c>
    </row>
    <row r="574" spans="1:4">
      <c r="A574" s="29" t="s">
        <v>1672</v>
      </c>
      <c r="B574" s="29" t="s">
        <v>554</v>
      </c>
      <c r="C574" s="29" t="s">
        <v>414</v>
      </c>
      <c r="D574" s="29">
        <v>1</v>
      </c>
    </row>
    <row r="575" spans="1:4">
      <c r="A575" s="29" t="s">
        <v>1672</v>
      </c>
      <c r="B575" s="29" t="s">
        <v>554</v>
      </c>
      <c r="C575" s="29" t="s">
        <v>422</v>
      </c>
      <c r="D575" s="29">
        <v>1</v>
      </c>
    </row>
    <row r="576" spans="1:4">
      <c r="A576" s="29" t="s">
        <v>1672</v>
      </c>
      <c r="B576" s="29" t="s">
        <v>554</v>
      </c>
      <c r="C576" s="29" t="s">
        <v>434</v>
      </c>
      <c r="D576" s="29">
        <v>1</v>
      </c>
    </row>
    <row r="577" spans="1:4">
      <c r="A577" s="29" t="s">
        <v>1672</v>
      </c>
      <c r="B577" s="29" t="s">
        <v>819</v>
      </c>
      <c r="C577" s="29" t="s">
        <v>246</v>
      </c>
      <c r="D577" s="29">
        <v>1</v>
      </c>
    </row>
    <row r="578" spans="1:4">
      <c r="A578" s="29" t="s">
        <v>1672</v>
      </c>
      <c r="B578" s="29" t="s">
        <v>819</v>
      </c>
      <c r="C578" s="29" t="s">
        <v>340</v>
      </c>
      <c r="D578" s="29">
        <v>1</v>
      </c>
    </row>
    <row r="579" spans="1:4">
      <c r="A579" s="29" t="s">
        <v>1672</v>
      </c>
      <c r="B579" s="29" t="s">
        <v>819</v>
      </c>
      <c r="C579" s="29" t="s">
        <v>434</v>
      </c>
      <c r="D579" s="29">
        <v>1</v>
      </c>
    </row>
    <row r="580" spans="1:4">
      <c r="A580" s="29" t="s">
        <v>1672</v>
      </c>
      <c r="B580" s="29" t="s">
        <v>819</v>
      </c>
      <c r="C580" s="29" t="s">
        <v>444</v>
      </c>
      <c r="D580" s="29">
        <v>1</v>
      </c>
    </row>
    <row r="581" spans="1:4">
      <c r="A581" s="29" t="s">
        <v>1672</v>
      </c>
      <c r="B581" s="29" t="s">
        <v>820</v>
      </c>
      <c r="C581" s="29" t="s">
        <v>318</v>
      </c>
      <c r="D581" s="29">
        <v>1</v>
      </c>
    </row>
    <row r="582" spans="1:4">
      <c r="A582" s="29" t="s">
        <v>1672</v>
      </c>
      <c r="B582" s="29" t="s">
        <v>821</v>
      </c>
      <c r="C582" s="29" t="s">
        <v>274</v>
      </c>
      <c r="D582" s="29">
        <v>1</v>
      </c>
    </row>
    <row r="583" spans="1:4">
      <c r="A583" s="29" t="s">
        <v>1672</v>
      </c>
      <c r="B583" s="29" t="s">
        <v>821</v>
      </c>
      <c r="C583" s="29" t="s">
        <v>328</v>
      </c>
      <c r="D583" s="29">
        <v>1</v>
      </c>
    </row>
    <row r="584" spans="1:4">
      <c r="A584" s="29" t="s">
        <v>1672</v>
      </c>
      <c r="B584" s="29" t="s">
        <v>822</v>
      </c>
      <c r="C584" s="29" t="s">
        <v>274</v>
      </c>
      <c r="D584" s="29">
        <v>1</v>
      </c>
    </row>
    <row r="585" spans="1:4">
      <c r="A585" s="29" t="s">
        <v>1672</v>
      </c>
      <c r="B585" s="29" t="s">
        <v>555</v>
      </c>
      <c r="C585" s="29" t="s">
        <v>388</v>
      </c>
      <c r="D585" s="29">
        <v>1</v>
      </c>
    </row>
    <row r="586" spans="1:4">
      <c r="A586" s="29" t="s">
        <v>1672</v>
      </c>
      <c r="B586" s="29" t="s">
        <v>823</v>
      </c>
      <c r="C586" s="29" t="s">
        <v>414</v>
      </c>
      <c r="D586" s="29">
        <v>1</v>
      </c>
    </row>
    <row r="587" spans="1:4">
      <c r="A587" s="29" t="s">
        <v>1672</v>
      </c>
      <c r="B587" s="29" t="s">
        <v>823</v>
      </c>
      <c r="C587" s="29" t="s">
        <v>440</v>
      </c>
      <c r="D587" s="29">
        <v>1</v>
      </c>
    </row>
    <row r="588" spans="1:4">
      <c r="A588" s="29" t="s">
        <v>1672</v>
      </c>
      <c r="B588" s="29" t="s">
        <v>824</v>
      </c>
      <c r="C588" s="29" t="s">
        <v>228</v>
      </c>
      <c r="D588" s="29">
        <v>1</v>
      </c>
    </row>
    <row r="589" spans="1:4">
      <c r="A589" s="29" t="s">
        <v>1672</v>
      </c>
      <c r="B589" s="29" t="s">
        <v>825</v>
      </c>
      <c r="C589" s="29" t="s">
        <v>440</v>
      </c>
      <c r="D589" s="29">
        <v>1</v>
      </c>
    </row>
    <row r="590" spans="1:4">
      <c r="A590" s="29" t="s">
        <v>1672</v>
      </c>
      <c r="B590" s="29" t="s">
        <v>826</v>
      </c>
      <c r="C590" s="29" t="s">
        <v>440</v>
      </c>
      <c r="D590" s="29">
        <v>1</v>
      </c>
    </row>
    <row r="591" spans="1:4">
      <c r="A591" s="29" t="s">
        <v>1672</v>
      </c>
      <c r="B591" s="29" t="s">
        <v>827</v>
      </c>
      <c r="C591" s="29" t="s">
        <v>324</v>
      </c>
      <c r="D591" s="29">
        <v>1</v>
      </c>
    </row>
    <row r="592" spans="1:4">
      <c r="A592" s="29" t="s">
        <v>1672</v>
      </c>
      <c r="B592" s="29" t="s">
        <v>827</v>
      </c>
      <c r="C592" s="29" t="s">
        <v>436</v>
      </c>
      <c r="D592" s="29">
        <v>1</v>
      </c>
    </row>
    <row r="593" spans="1:4">
      <c r="A593" s="29" t="s">
        <v>1672</v>
      </c>
      <c r="B593" s="29" t="s">
        <v>828</v>
      </c>
      <c r="C593" s="29" t="s">
        <v>288</v>
      </c>
      <c r="D593" s="29">
        <v>1</v>
      </c>
    </row>
    <row r="594" spans="1:4">
      <c r="A594" s="29" t="s">
        <v>1672</v>
      </c>
      <c r="B594" s="29" t="s">
        <v>829</v>
      </c>
      <c r="C594" s="29" t="s">
        <v>312</v>
      </c>
      <c r="D594" s="29">
        <v>1</v>
      </c>
    </row>
    <row r="595" spans="1:4">
      <c r="A595" s="29" t="s">
        <v>1672</v>
      </c>
      <c r="B595" s="29" t="s">
        <v>830</v>
      </c>
      <c r="C595" s="29" t="s">
        <v>324</v>
      </c>
      <c r="D595" s="29">
        <v>1</v>
      </c>
    </row>
    <row r="596" spans="1:4">
      <c r="A596" s="29" t="s">
        <v>1672</v>
      </c>
      <c r="B596" s="29" t="s">
        <v>831</v>
      </c>
      <c r="C596" s="29" t="s">
        <v>340</v>
      </c>
      <c r="D596" s="29">
        <v>1</v>
      </c>
    </row>
    <row r="597" spans="1:4">
      <c r="A597" s="29" t="s">
        <v>1672</v>
      </c>
      <c r="B597" s="29" t="s">
        <v>832</v>
      </c>
      <c r="C597" s="29" t="s">
        <v>318</v>
      </c>
      <c r="D597" s="29">
        <v>1</v>
      </c>
    </row>
    <row r="598" spans="1:4">
      <c r="A598" s="29" t="s">
        <v>1672</v>
      </c>
      <c r="B598" s="29" t="s">
        <v>833</v>
      </c>
      <c r="C598" s="29" t="s">
        <v>264</v>
      </c>
      <c r="D598" s="29">
        <v>1</v>
      </c>
    </row>
    <row r="599" spans="1:4">
      <c r="A599" s="29" t="s">
        <v>1672</v>
      </c>
      <c r="B599" s="29" t="s">
        <v>833</v>
      </c>
      <c r="C599" s="29" t="s">
        <v>312</v>
      </c>
      <c r="D599" s="29">
        <v>1</v>
      </c>
    </row>
    <row r="600" spans="1:4">
      <c r="A600" s="29" t="s">
        <v>1672</v>
      </c>
      <c r="B600" s="29" t="s">
        <v>833</v>
      </c>
      <c r="C600" s="29" t="s">
        <v>324</v>
      </c>
      <c r="D600" s="29">
        <v>1</v>
      </c>
    </row>
    <row r="601" spans="1:4">
      <c r="A601" s="29" t="s">
        <v>1672</v>
      </c>
      <c r="B601" s="29" t="s">
        <v>834</v>
      </c>
      <c r="C601" s="29" t="s">
        <v>432</v>
      </c>
      <c r="D601" s="29">
        <v>1</v>
      </c>
    </row>
    <row r="602" spans="1:4">
      <c r="A602" s="29" t="s">
        <v>1672</v>
      </c>
      <c r="B602" s="29" t="s">
        <v>835</v>
      </c>
      <c r="C602" s="29" t="s">
        <v>240</v>
      </c>
      <c r="D602" s="29">
        <v>1</v>
      </c>
    </row>
    <row r="603" spans="1:4">
      <c r="A603" s="29" t="s">
        <v>1672</v>
      </c>
      <c r="B603" s="29" t="s">
        <v>835</v>
      </c>
      <c r="C603" s="29" t="s">
        <v>268</v>
      </c>
      <c r="D603" s="29">
        <v>1</v>
      </c>
    </row>
    <row r="604" spans="1:4">
      <c r="A604" s="29" t="s">
        <v>1672</v>
      </c>
      <c r="B604" s="29" t="s">
        <v>835</v>
      </c>
      <c r="C604" s="29" t="s">
        <v>348</v>
      </c>
      <c r="D604" s="29">
        <v>1</v>
      </c>
    </row>
    <row r="605" spans="1:4">
      <c r="A605" s="29" t="s">
        <v>1672</v>
      </c>
      <c r="B605" s="29" t="s">
        <v>835</v>
      </c>
      <c r="C605" s="29" t="s">
        <v>350</v>
      </c>
      <c r="D605" s="29">
        <v>1</v>
      </c>
    </row>
    <row r="606" spans="1:4">
      <c r="A606" s="29" t="s">
        <v>1672</v>
      </c>
      <c r="B606" s="29" t="s">
        <v>835</v>
      </c>
      <c r="C606" s="29" t="s">
        <v>360</v>
      </c>
      <c r="D606" s="29">
        <v>1</v>
      </c>
    </row>
    <row r="607" spans="1:4">
      <c r="A607" s="29" t="s">
        <v>1672</v>
      </c>
      <c r="B607" s="29" t="s">
        <v>835</v>
      </c>
      <c r="C607" s="29" t="s">
        <v>432</v>
      </c>
      <c r="D607" s="29">
        <v>1</v>
      </c>
    </row>
    <row r="608" spans="1:4">
      <c r="A608" s="29" t="s">
        <v>1672</v>
      </c>
      <c r="B608" s="29" t="s">
        <v>836</v>
      </c>
      <c r="C608" s="29" t="s">
        <v>410</v>
      </c>
      <c r="D608" s="29">
        <v>1</v>
      </c>
    </row>
    <row r="609" spans="1:4">
      <c r="A609" s="29" t="s">
        <v>1672</v>
      </c>
      <c r="B609" s="29" t="s">
        <v>837</v>
      </c>
      <c r="C609" s="29" t="s">
        <v>244</v>
      </c>
      <c r="D609" s="29">
        <v>1</v>
      </c>
    </row>
    <row r="610" spans="1:4">
      <c r="A610" s="29" t="s">
        <v>1672</v>
      </c>
      <c r="B610" s="29" t="s">
        <v>838</v>
      </c>
      <c r="C610" s="29" t="s">
        <v>360</v>
      </c>
      <c r="D610" s="29">
        <v>1</v>
      </c>
    </row>
    <row r="611" spans="1:4">
      <c r="A611" s="29" t="s">
        <v>1672</v>
      </c>
      <c r="B611" s="29" t="s">
        <v>839</v>
      </c>
      <c r="C611" s="29" t="s">
        <v>408</v>
      </c>
      <c r="D611" s="29">
        <v>1</v>
      </c>
    </row>
    <row r="612" spans="1:4">
      <c r="A612" s="29" t="s">
        <v>1672</v>
      </c>
      <c r="B612" s="29" t="s">
        <v>840</v>
      </c>
      <c r="C612" s="29" t="s">
        <v>240</v>
      </c>
      <c r="D612" s="29">
        <v>1</v>
      </c>
    </row>
    <row r="613" spans="1:4">
      <c r="A613" s="29" t="s">
        <v>1672</v>
      </c>
      <c r="B613" s="29" t="s">
        <v>841</v>
      </c>
      <c r="C613" s="29" t="s">
        <v>250</v>
      </c>
      <c r="D613" s="29">
        <v>1</v>
      </c>
    </row>
    <row r="614" spans="1:4">
      <c r="A614" s="29" t="s">
        <v>1672</v>
      </c>
      <c r="B614" s="29" t="s">
        <v>841</v>
      </c>
      <c r="C614" s="29" t="s">
        <v>298</v>
      </c>
      <c r="D614" s="29">
        <v>1</v>
      </c>
    </row>
    <row r="615" spans="1:4">
      <c r="A615" s="29" t="s">
        <v>1672</v>
      </c>
      <c r="B615" s="29" t="s">
        <v>841</v>
      </c>
      <c r="C615" s="29" t="s">
        <v>312</v>
      </c>
      <c r="D615" s="29">
        <v>1</v>
      </c>
    </row>
    <row r="616" spans="1:4">
      <c r="A616" s="29" t="s">
        <v>1672</v>
      </c>
      <c r="B616" s="29" t="s">
        <v>842</v>
      </c>
      <c r="C616" s="29" t="s">
        <v>298</v>
      </c>
      <c r="D616" s="29">
        <v>1</v>
      </c>
    </row>
    <row r="617" spans="1:4">
      <c r="A617" s="29" t="s">
        <v>1672</v>
      </c>
      <c r="B617" s="29" t="s">
        <v>843</v>
      </c>
      <c r="C617" s="29" t="s">
        <v>296</v>
      </c>
      <c r="D617" s="29">
        <v>1</v>
      </c>
    </row>
    <row r="618" spans="1:4">
      <c r="A618" s="29" t="s">
        <v>1672</v>
      </c>
      <c r="B618" s="29" t="s">
        <v>844</v>
      </c>
      <c r="C618" s="29" t="s">
        <v>298</v>
      </c>
      <c r="D618" s="29">
        <v>1</v>
      </c>
    </row>
    <row r="619" spans="1:4">
      <c r="A619" s="29" t="s">
        <v>1672</v>
      </c>
      <c r="B619" s="29" t="s">
        <v>844</v>
      </c>
      <c r="C619" s="29" t="s">
        <v>420</v>
      </c>
      <c r="D619" s="29">
        <v>1</v>
      </c>
    </row>
    <row r="620" spans="1:4">
      <c r="A620" s="29" t="s">
        <v>1672</v>
      </c>
      <c r="B620" s="29" t="s">
        <v>844</v>
      </c>
      <c r="C620" s="29" t="s">
        <v>428</v>
      </c>
      <c r="D620" s="29">
        <v>1</v>
      </c>
    </row>
    <row r="621" spans="1:4">
      <c r="A621" s="29" t="s">
        <v>1672</v>
      </c>
      <c r="B621" s="29" t="s">
        <v>844</v>
      </c>
      <c r="C621" s="29" t="s">
        <v>446</v>
      </c>
      <c r="D621" s="29">
        <v>1</v>
      </c>
    </row>
    <row r="622" spans="1:4">
      <c r="A622" s="29" t="s">
        <v>1672</v>
      </c>
      <c r="B622" s="29" t="s">
        <v>845</v>
      </c>
      <c r="C622" s="29" t="s">
        <v>414</v>
      </c>
      <c r="D622" s="29">
        <v>1</v>
      </c>
    </row>
    <row r="623" spans="1:4">
      <c r="A623" s="29" t="s">
        <v>1672</v>
      </c>
      <c r="B623" s="29" t="s">
        <v>846</v>
      </c>
      <c r="C623" s="29" t="s">
        <v>414</v>
      </c>
      <c r="D623" s="29">
        <v>1</v>
      </c>
    </row>
    <row r="624" spans="1:4">
      <c r="A624" s="29" t="s">
        <v>1672</v>
      </c>
      <c r="B624" s="29" t="s">
        <v>847</v>
      </c>
      <c r="C624" s="29" t="s">
        <v>414</v>
      </c>
      <c r="D624" s="29">
        <v>1</v>
      </c>
    </row>
    <row r="625" spans="1:4">
      <c r="A625" s="29" t="s">
        <v>1672</v>
      </c>
      <c r="B625" s="29" t="s">
        <v>848</v>
      </c>
      <c r="C625" s="29" t="s">
        <v>370</v>
      </c>
      <c r="D625" s="29">
        <v>1</v>
      </c>
    </row>
    <row r="626" spans="1:4">
      <c r="A626" s="29" t="s">
        <v>1672</v>
      </c>
      <c r="B626" s="29" t="s">
        <v>849</v>
      </c>
      <c r="C626" s="29" t="s">
        <v>298</v>
      </c>
      <c r="D626" s="29">
        <v>1</v>
      </c>
    </row>
    <row r="627" spans="1:4">
      <c r="A627" s="29" t="s">
        <v>1672</v>
      </c>
      <c r="B627" s="29" t="s">
        <v>850</v>
      </c>
      <c r="C627" s="29" t="s">
        <v>276</v>
      </c>
      <c r="D627" s="29">
        <v>1</v>
      </c>
    </row>
    <row r="628" spans="1:4">
      <c r="A628" s="29" t="s">
        <v>1672</v>
      </c>
      <c r="B628" s="29" t="s">
        <v>851</v>
      </c>
      <c r="C628" s="29" t="s">
        <v>240</v>
      </c>
      <c r="D628" s="29">
        <v>1</v>
      </c>
    </row>
    <row r="629" spans="1:4">
      <c r="A629" s="29" t="s">
        <v>1672</v>
      </c>
      <c r="B629" s="29" t="s">
        <v>852</v>
      </c>
      <c r="C629" s="29" t="s">
        <v>410</v>
      </c>
      <c r="D629" s="29">
        <v>1</v>
      </c>
    </row>
    <row r="630" spans="1:4">
      <c r="A630" s="29" t="s">
        <v>1672</v>
      </c>
      <c r="B630" s="29" t="s">
        <v>852</v>
      </c>
      <c r="C630" s="29" t="s">
        <v>446</v>
      </c>
      <c r="D630" s="29">
        <v>1</v>
      </c>
    </row>
    <row r="631" spans="1:4">
      <c r="A631" s="29" t="s">
        <v>1672</v>
      </c>
      <c r="B631" s="29" t="s">
        <v>853</v>
      </c>
      <c r="C631" s="29" t="s">
        <v>414</v>
      </c>
      <c r="D631" s="29">
        <v>1</v>
      </c>
    </row>
    <row r="632" spans="1:4">
      <c r="A632" s="29" t="s">
        <v>1672</v>
      </c>
      <c r="B632" s="29" t="s">
        <v>854</v>
      </c>
      <c r="C632" s="29" t="s">
        <v>228</v>
      </c>
      <c r="D632" s="29">
        <v>1</v>
      </c>
    </row>
    <row r="633" spans="1:4">
      <c r="A633" s="29" t="s">
        <v>1672</v>
      </c>
      <c r="B633" s="29" t="s">
        <v>854</v>
      </c>
      <c r="C633" s="29" t="s">
        <v>346</v>
      </c>
      <c r="D633" s="29">
        <v>1</v>
      </c>
    </row>
    <row r="634" spans="1:4">
      <c r="A634" s="29" t="s">
        <v>1672</v>
      </c>
      <c r="B634" s="29" t="s">
        <v>854</v>
      </c>
      <c r="C634" s="29" t="s">
        <v>388</v>
      </c>
      <c r="D634" s="29">
        <v>1</v>
      </c>
    </row>
    <row r="635" spans="1:4">
      <c r="A635" s="29" t="s">
        <v>1672</v>
      </c>
      <c r="B635" s="29" t="s">
        <v>854</v>
      </c>
      <c r="C635" s="29" t="s">
        <v>398</v>
      </c>
      <c r="D635" s="29">
        <v>1</v>
      </c>
    </row>
    <row r="636" spans="1:4">
      <c r="A636" s="29" t="s">
        <v>1672</v>
      </c>
      <c r="B636" s="29" t="s">
        <v>854</v>
      </c>
      <c r="C636" s="29" t="s">
        <v>408</v>
      </c>
      <c r="D636" s="29">
        <v>1</v>
      </c>
    </row>
    <row r="637" spans="1:4">
      <c r="A637" s="29" t="s">
        <v>1672</v>
      </c>
      <c r="B637" s="29" t="s">
        <v>855</v>
      </c>
      <c r="C637" s="29" t="s">
        <v>250</v>
      </c>
      <c r="D637" s="29">
        <v>1</v>
      </c>
    </row>
    <row r="638" spans="1:4">
      <c r="A638" s="29" t="s">
        <v>1672</v>
      </c>
      <c r="B638" s="29" t="s">
        <v>856</v>
      </c>
      <c r="C638" s="29" t="s">
        <v>398</v>
      </c>
      <c r="D638" s="29">
        <v>1</v>
      </c>
    </row>
    <row r="639" spans="1:4">
      <c r="A639" s="29" t="s">
        <v>1672</v>
      </c>
      <c r="B639" s="29" t="s">
        <v>857</v>
      </c>
      <c r="C639" s="29" t="s">
        <v>420</v>
      </c>
      <c r="D639" s="29">
        <v>1</v>
      </c>
    </row>
    <row r="640" spans="1:4">
      <c r="A640" s="29" t="s">
        <v>1672</v>
      </c>
      <c r="B640" s="29" t="s">
        <v>858</v>
      </c>
      <c r="C640" s="29" t="s">
        <v>240</v>
      </c>
      <c r="D640" s="29">
        <v>1</v>
      </c>
    </row>
    <row r="641" spans="1:4">
      <c r="A641" s="29" t="s">
        <v>1672</v>
      </c>
      <c r="B641" s="29" t="s">
        <v>858</v>
      </c>
      <c r="C641" s="29" t="s">
        <v>304</v>
      </c>
      <c r="D641" s="29">
        <v>1</v>
      </c>
    </row>
    <row r="642" spans="1:4">
      <c r="A642" s="29" t="s">
        <v>1672</v>
      </c>
      <c r="B642" s="29" t="s">
        <v>858</v>
      </c>
      <c r="C642" s="29" t="s">
        <v>324</v>
      </c>
      <c r="D642" s="29">
        <v>1</v>
      </c>
    </row>
    <row r="643" spans="1:4">
      <c r="A643" s="29" t="s">
        <v>1672</v>
      </c>
      <c r="B643" s="29" t="s">
        <v>858</v>
      </c>
      <c r="C643" s="29" t="s">
        <v>436</v>
      </c>
      <c r="D643" s="29">
        <v>1</v>
      </c>
    </row>
    <row r="644" spans="1:4">
      <c r="A644" s="29" t="s">
        <v>1672</v>
      </c>
      <c r="B644" s="29" t="s">
        <v>859</v>
      </c>
      <c r="C644" s="29" t="s">
        <v>240</v>
      </c>
      <c r="D644" s="29">
        <v>1</v>
      </c>
    </row>
    <row r="645" spans="1:4">
      <c r="A645" s="29" t="s">
        <v>1672</v>
      </c>
      <c r="B645" s="29" t="s">
        <v>859</v>
      </c>
      <c r="C645" s="29" t="s">
        <v>324</v>
      </c>
      <c r="D645" s="29">
        <v>1</v>
      </c>
    </row>
    <row r="646" spans="1:4">
      <c r="A646" s="29" t="s">
        <v>1672</v>
      </c>
      <c r="B646" s="29" t="s">
        <v>859</v>
      </c>
      <c r="C646" s="29" t="s">
        <v>344</v>
      </c>
      <c r="D646" s="29">
        <v>1</v>
      </c>
    </row>
    <row r="647" spans="1:4">
      <c r="A647" s="29" t="s">
        <v>1672</v>
      </c>
      <c r="B647" s="29" t="s">
        <v>859</v>
      </c>
      <c r="C647" s="29" t="s">
        <v>420</v>
      </c>
      <c r="D647" s="29">
        <v>1</v>
      </c>
    </row>
    <row r="648" spans="1:4">
      <c r="A648" s="29" t="s">
        <v>1672</v>
      </c>
      <c r="B648" s="29" t="s">
        <v>859</v>
      </c>
      <c r="C648" s="29" t="s">
        <v>432</v>
      </c>
      <c r="D648" s="29">
        <v>1</v>
      </c>
    </row>
    <row r="649" spans="1:4">
      <c r="A649" s="29" t="s">
        <v>1672</v>
      </c>
      <c r="B649" s="29" t="s">
        <v>859</v>
      </c>
      <c r="C649" s="29" t="s">
        <v>436</v>
      </c>
      <c r="D649" s="29">
        <v>1</v>
      </c>
    </row>
    <row r="650" spans="1:4">
      <c r="A650" s="29" t="s">
        <v>1672</v>
      </c>
      <c r="B650" s="29" t="s">
        <v>860</v>
      </c>
      <c r="C650" s="29" t="s">
        <v>242</v>
      </c>
      <c r="D650" s="29">
        <v>1</v>
      </c>
    </row>
    <row r="651" spans="1:4">
      <c r="A651" s="29" t="s">
        <v>1672</v>
      </c>
      <c r="B651" s="29" t="s">
        <v>861</v>
      </c>
      <c r="C651" s="29" t="s">
        <v>420</v>
      </c>
      <c r="D651" s="29">
        <v>1</v>
      </c>
    </row>
    <row r="652" spans="1:4">
      <c r="A652" s="29" t="s">
        <v>1672</v>
      </c>
      <c r="B652" s="29" t="s">
        <v>862</v>
      </c>
      <c r="C652" s="29" t="s">
        <v>232</v>
      </c>
      <c r="D652" s="29">
        <v>1</v>
      </c>
    </row>
    <row r="653" spans="1:4">
      <c r="A653" s="29" t="s">
        <v>1672</v>
      </c>
      <c r="B653" s="29" t="s">
        <v>863</v>
      </c>
      <c r="C653" s="29" t="s">
        <v>338</v>
      </c>
      <c r="D653" s="29">
        <v>1</v>
      </c>
    </row>
    <row r="654" spans="1:4">
      <c r="A654" s="29" t="s">
        <v>1672</v>
      </c>
      <c r="B654" s="29" t="s">
        <v>864</v>
      </c>
      <c r="C654" s="29" t="s">
        <v>258</v>
      </c>
      <c r="D654" s="29">
        <v>1</v>
      </c>
    </row>
    <row r="655" spans="1:4">
      <c r="A655" s="29" t="s">
        <v>1672</v>
      </c>
      <c r="B655" s="29" t="s">
        <v>864</v>
      </c>
      <c r="C655" s="29" t="s">
        <v>304</v>
      </c>
      <c r="D655" s="29">
        <v>1</v>
      </c>
    </row>
    <row r="656" spans="1:4">
      <c r="A656" s="29" t="s">
        <v>1672</v>
      </c>
      <c r="B656" s="29" t="s">
        <v>864</v>
      </c>
      <c r="C656" s="29" t="s">
        <v>324</v>
      </c>
      <c r="D656" s="29">
        <v>1</v>
      </c>
    </row>
    <row r="657" spans="1:4">
      <c r="A657" s="29" t="s">
        <v>1672</v>
      </c>
      <c r="B657" s="29" t="s">
        <v>864</v>
      </c>
      <c r="C657" s="29" t="s">
        <v>408</v>
      </c>
      <c r="D657" s="29">
        <v>1</v>
      </c>
    </row>
    <row r="658" spans="1:4">
      <c r="A658" s="29" t="s">
        <v>1672</v>
      </c>
      <c r="B658" s="29" t="s">
        <v>864</v>
      </c>
      <c r="C658" s="29" t="s">
        <v>420</v>
      </c>
      <c r="D658" s="29">
        <v>1</v>
      </c>
    </row>
    <row r="659" spans="1:4">
      <c r="A659" s="29" t="s">
        <v>1672</v>
      </c>
      <c r="B659" s="29" t="s">
        <v>864</v>
      </c>
      <c r="C659" s="29" t="s">
        <v>432</v>
      </c>
      <c r="D659" s="29">
        <v>1</v>
      </c>
    </row>
    <row r="660" spans="1:4">
      <c r="A660" s="29" t="s">
        <v>1672</v>
      </c>
      <c r="B660" s="29" t="s">
        <v>865</v>
      </c>
      <c r="C660" s="29" t="s">
        <v>420</v>
      </c>
      <c r="D660" s="29">
        <v>1</v>
      </c>
    </row>
    <row r="661" spans="1:4">
      <c r="A661" s="29" t="s">
        <v>1672</v>
      </c>
      <c r="B661" s="29" t="s">
        <v>866</v>
      </c>
      <c r="C661" s="29" t="s">
        <v>328</v>
      </c>
      <c r="D661" s="29">
        <v>1</v>
      </c>
    </row>
    <row r="662" spans="1:4">
      <c r="A662" s="29" t="s">
        <v>1672</v>
      </c>
      <c r="B662" s="29" t="s">
        <v>867</v>
      </c>
      <c r="C662" s="29" t="s">
        <v>432</v>
      </c>
      <c r="D662" s="29">
        <v>1</v>
      </c>
    </row>
    <row r="663" spans="1:4">
      <c r="A663" s="29" t="s">
        <v>1672</v>
      </c>
      <c r="B663" s="29" t="s">
        <v>868</v>
      </c>
      <c r="C663" s="29" t="s">
        <v>304</v>
      </c>
      <c r="D663" s="29">
        <v>1</v>
      </c>
    </row>
    <row r="664" spans="1:4">
      <c r="A664" s="29" t="s">
        <v>1672</v>
      </c>
      <c r="B664" s="29" t="s">
        <v>868</v>
      </c>
      <c r="C664" s="29" t="s">
        <v>324</v>
      </c>
      <c r="D664" s="29">
        <v>1</v>
      </c>
    </row>
    <row r="665" spans="1:4">
      <c r="A665" s="29" t="s">
        <v>1672</v>
      </c>
      <c r="B665" s="29" t="s">
        <v>868</v>
      </c>
      <c r="C665" s="29" t="s">
        <v>436</v>
      </c>
      <c r="D665" s="29">
        <v>1</v>
      </c>
    </row>
    <row r="666" spans="1:4">
      <c r="A666" s="29" t="s">
        <v>1672</v>
      </c>
      <c r="B666" s="29" t="s">
        <v>869</v>
      </c>
      <c r="C666" s="29" t="s">
        <v>250</v>
      </c>
      <c r="D666" s="29">
        <v>1</v>
      </c>
    </row>
    <row r="667" spans="1:4">
      <c r="A667" s="29" t="s">
        <v>1672</v>
      </c>
      <c r="B667" s="29" t="s">
        <v>870</v>
      </c>
      <c r="C667" s="29" t="s">
        <v>414</v>
      </c>
      <c r="D667" s="29">
        <v>1</v>
      </c>
    </row>
    <row r="668" spans="1:4">
      <c r="A668" s="29" t="s">
        <v>1672</v>
      </c>
      <c r="B668" s="29" t="s">
        <v>871</v>
      </c>
      <c r="C668" s="29" t="s">
        <v>232</v>
      </c>
      <c r="D668" s="29">
        <v>1</v>
      </c>
    </row>
    <row r="669" spans="1:4">
      <c r="A669" s="29" t="s">
        <v>1672</v>
      </c>
      <c r="B669" s="29" t="s">
        <v>872</v>
      </c>
      <c r="C669" s="29" t="s">
        <v>344</v>
      </c>
      <c r="D669" s="29">
        <v>1</v>
      </c>
    </row>
    <row r="670" spans="1:4">
      <c r="A670" s="29" t="s">
        <v>1672</v>
      </c>
      <c r="B670" s="29" t="s">
        <v>873</v>
      </c>
      <c r="C670" s="29" t="s">
        <v>328</v>
      </c>
      <c r="D670" s="29">
        <v>1</v>
      </c>
    </row>
    <row r="671" spans="1:4">
      <c r="A671" s="29" t="s">
        <v>1672</v>
      </c>
      <c r="B671" s="29" t="s">
        <v>874</v>
      </c>
      <c r="C671" s="29" t="s">
        <v>400</v>
      </c>
      <c r="D671" s="29">
        <v>1</v>
      </c>
    </row>
    <row r="672" spans="1:4">
      <c r="A672" s="29" t="s">
        <v>1672</v>
      </c>
      <c r="B672" s="29" t="s">
        <v>875</v>
      </c>
      <c r="C672" s="29" t="s">
        <v>388</v>
      </c>
      <c r="D672" s="29">
        <v>1</v>
      </c>
    </row>
    <row r="673" spans="1:4">
      <c r="A673" s="29" t="s">
        <v>1672</v>
      </c>
      <c r="B673" s="29" t="s">
        <v>876</v>
      </c>
      <c r="C673" s="29" t="s">
        <v>318</v>
      </c>
      <c r="D673" s="29">
        <v>1</v>
      </c>
    </row>
    <row r="674" spans="1:4">
      <c r="A674" s="29" t="s">
        <v>1672</v>
      </c>
      <c r="B674" s="29" t="s">
        <v>877</v>
      </c>
      <c r="C674" s="29" t="s">
        <v>264</v>
      </c>
      <c r="D674" s="29">
        <v>1</v>
      </c>
    </row>
    <row r="675" spans="1:4">
      <c r="A675" s="29" t="s">
        <v>1672</v>
      </c>
      <c r="B675" s="29" t="s">
        <v>878</v>
      </c>
      <c r="C675" s="29" t="s">
        <v>248</v>
      </c>
      <c r="D675" s="29">
        <v>1</v>
      </c>
    </row>
    <row r="676" spans="1:4">
      <c r="A676" s="29" t="s">
        <v>1672</v>
      </c>
      <c r="B676" s="29" t="s">
        <v>879</v>
      </c>
      <c r="C676" s="29" t="s">
        <v>248</v>
      </c>
      <c r="D676" s="29">
        <v>1</v>
      </c>
    </row>
    <row r="677" spans="1:4">
      <c r="A677" s="29" t="s">
        <v>1672</v>
      </c>
      <c r="B677" s="29" t="s">
        <v>880</v>
      </c>
      <c r="C677" s="29" t="s">
        <v>294</v>
      </c>
      <c r="D677" s="29">
        <v>1</v>
      </c>
    </row>
    <row r="678" spans="1:4">
      <c r="A678" s="29" t="s">
        <v>1672</v>
      </c>
      <c r="B678" s="29" t="s">
        <v>880</v>
      </c>
      <c r="C678" s="29" t="s">
        <v>322</v>
      </c>
      <c r="D678" s="29">
        <v>1</v>
      </c>
    </row>
    <row r="679" spans="1:4">
      <c r="A679" s="29" t="s">
        <v>1672</v>
      </c>
      <c r="B679" s="29" t="s">
        <v>880</v>
      </c>
      <c r="C679" s="29" t="s">
        <v>408</v>
      </c>
      <c r="D679" s="29">
        <v>1</v>
      </c>
    </row>
    <row r="680" spans="1:4">
      <c r="A680" s="29" t="s">
        <v>1672</v>
      </c>
      <c r="B680" s="29" t="s">
        <v>881</v>
      </c>
      <c r="C680" s="29" t="s">
        <v>380</v>
      </c>
      <c r="D680" s="29">
        <v>1</v>
      </c>
    </row>
    <row r="681" spans="1:4">
      <c r="A681" s="29" t="s">
        <v>1672</v>
      </c>
      <c r="B681" s="29" t="s">
        <v>882</v>
      </c>
      <c r="C681" s="29" t="s">
        <v>432</v>
      </c>
      <c r="D681" s="29">
        <v>1</v>
      </c>
    </row>
    <row r="682" spans="1:4">
      <c r="A682" s="29" t="s">
        <v>1672</v>
      </c>
      <c r="B682" s="29" t="s">
        <v>883</v>
      </c>
      <c r="C682" s="29" t="s">
        <v>408</v>
      </c>
      <c r="D682" s="29">
        <v>1</v>
      </c>
    </row>
    <row r="683" spans="1:4">
      <c r="A683" s="29" t="s">
        <v>1672</v>
      </c>
      <c r="B683" s="29" t="s">
        <v>884</v>
      </c>
      <c r="C683" s="29" t="s">
        <v>280</v>
      </c>
      <c r="D683" s="29">
        <v>1</v>
      </c>
    </row>
    <row r="684" spans="1:4">
      <c r="A684" s="29" t="s">
        <v>1672</v>
      </c>
      <c r="B684" s="29" t="s">
        <v>884</v>
      </c>
      <c r="C684" s="29" t="s">
        <v>298</v>
      </c>
      <c r="D684" s="29">
        <v>1</v>
      </c>
    </row>
    <row r="685" spans="1:4">
      <c r="A685" s="29" t="s">
        <v>1672</v>
      </c>
      <c r="B685" s="29" t="s">
        <v>884</v>
      </c>
      <c r="C685" s="29" t="s">
        <v>314</v>
      </c>
      <c r="D685" s="29">
        <v>1</v>
      </c>
    </row>
    <row r="686" spans="1:4">
      <c r="A686" s="29" t="s">
        <v>1672</v>
      </c>
      <c r="B686" s="29" t="s">
        <v>884</v>
      </c>
      <c r="C686" s="29" t="s">
        <v>318</v>
      </c>
      <c r="D686" s="29">
        <v>1</v>
      </c>
    </row>
    <row r="687" spans="1:4">
      <c r="A687" s="29" t="s">
        <v>1672</v>
      </c>
      <c r="B687" s="29" t="s">
        <v>884</v>
      </c>
      <c r="C687" s="29" t="s">
        <v>338</v>
      </c>
      <c r="D687" s="29">
        <v>1</v>
      </c>
    </row>
    <row r="688" spans="1:4">
      <c r="A688" s="29" t="s">
        <v>1672</v>
      </c>
      <c r="B688" s="29" t="s">
        <v>884</v>
      </c>
      <c r="C688" s="29" t="s">
        <v>362</v>
      </c>
      <c r="D688" s="29">
        <v>1</v>
      </c>
    </row>
    <row r="689" spans="1:4">
      <c r="A689" s="29" t="s">
        <v>1672</v>
      </c>
      <c r="B689" s="29" t="s">
        <v>884</v>
      </c>
      <c r="C689" s="29" t="s">
        <v>378</v>
      </c>
      <c r="D689" s="29">
        <v>1</v>
      </c>
    </row>
    <row r="690" spans="1:4">
      <c r="A690" s="29" t="s">
        <v>1672</v>
      </c>
      <c r="B690" s="29" t="s">
        <v>884</v>
      </c>
      <c r="C690" s="29" t="s">
        <v>400</v>
      </c>
      <c r="D690" s="29">
        <v>1</v>
      </c>
    </row>
    <row r="691" spans="1:4">
      <c r="A691" s="29" t="s">
        <v>1672</v>
      </c>
      <c r="B691" s="29" t="s">
        <v>884</v>
      </c>
      <c r="C691" s="29" t="s">
        <v>440</v>
      </c>
      <c r="D691" s="29">
        <v>1</v>
      </c>
    </row>
    <row r="692" spans="1:4">
      <c r="A692" s="29" t="s">
        <v>1672</v>
      </c>
      <c r="B692" s="29" t="s">
        <v>885</v>
      </c>
      <c r="C692" s="29" t="s">
        <v>338</v>
      </c>
      <c r="D692" s="29">
        <v>1</v>
      </c>
    </row>
    <row r="693" spans="1:4">
      <c r="A693" s="29" t="s">
        <v>1672</v>
      </c>
      <c r="B693" s="29" t="s">
        <v>886</v>
      </c>
      <c r="C693" s="29" t="s">
        <v>406</v>
      </c>
      <c r="D693" s="29">
        <v>1</v>
      </c>
    </row>
    <row r="694" spans="1:4">
      <c r="A694" s="29" t="s">
        <v>1672</v>
      </c>
      <c r="B694" s="29" t="s">
        <v>887</v>
      </c>
      <c r="C694" s="29" t="s">
        <v>400</v>
      </c>
      <c r="D694" s="29">
        <v>1</v>
      </c>
    </row>
    <row r="695" spans="1:4">
      <c r="A695" s="29" t="s">
        <v>1672</v>
      </c>
      <c r="B695" s="29" t="s">
        <v>888</v>
      </c>
      <c r="C695" s="29" t="s">
        <v>338</v>
      </c>
      <c r="D695" s="29">
        <v>1</v>
      </c>
    </row>
    <row r="696" spans="1:4">
      <c r="A696" s="29" t="s">
        <v>1672</v>
      </c>
      <c r="B696" s="29" t="s">
        <v>889</v>
      </c>
      <c r="C696" s="29" t="s">
        <v>294</v>
      </c>
      <c r="D696" s="29">
        <v>1</v>
      </c>
    </row>
    <row r="697" spans="1:4">
      <c r="A697" s="29" t="s">
        <v>1672</v>
      </c>
      <c r="B697" s="29" t="s">
        <v>890</v>
      </c>
      <c r="C697" s="29" t="s">
        <v>302</v>
      </c>
      <c r="D697" s="29">
        <v>1</v>
      </c>
    </row>
    <row r="698" spans="1:4">
      <c r="A698" s="29" t="s">
        <v>1672</v>
      </c>
      <c r="B698" s="29" t="s">
        <v>557</v>
      </c>
      <c r="C698" s="29" t="s">
        <v>238</v>
      </c>
      <c r="D698" s="29">
        <v>1</v>
      </c>
    </row>
    <row r="699" spans="1:4">
      <c r="A699" s="29" t="s">
        <v>1672</v>
      </c>
      <c r="B699" s="29" t="s">
        <v>557</v>
      </c>
      <c r="C699" s="29" t="s">
        <v>266</v>
      </c>
      <c r="D699" s="29">
        <v>1</v>
      </c>
    </row>
    <row r="700" spans="1:4">
      <c r="A700" s="29" t="s">
        <v>1672</v>
      </c>
      <c r="B700" s="29" t="s">
        <v>557</v>
      </c>
      <c r="C700" s="29" t="s">
        <v>322</v>
      </c>
      <c r="D700" s="29">
        <v>1</v>
      </c>
    </row>
    <row r="701" spans="1:4">
      <c r="A701" s="29" t="s">
        <v>1672</v>
      </c>
      <c r="B701" s="29" t="s">
        <v>557</v>
      </c>
      <c r="C701" s="29" t="s">
        <v>342</v>
      </c>
      <c r="D701" s="29">
        <v>1</v>
      </c>
    </row>
    <row r="702" spans="1:4">
      <c r="A702" s="29" t="s">
        <v>1672</v>
      </c>
      <c r="B702" s="29" t="s">
        <v>557</v>
      </c>
      <c r="C702" s="29" t="s">
        <v>346</v>
      </c>
      <c r="D702" s="29">
        <v>1</v>
      </c>
    </row>
    <row r="703" spans="1:4">
      <c r="A703" s="29" t="s">
        <v>1672</v>
      </c>
      <c r="B703" s="29" t="s">
        <v>557</v>
      </c>
      <c r="C703" s="29" t="s">
        <v>398</v>
      </c>
      <c r="D703" s="29">
        <v>1</v>
      </c>
    </row>
    <row r="704" spans="1:4">
      <c r="A704" s="29" t="s">
        <v>1672</v>
      </c>
      <c r="B704" s="29" t="s">
        <v>557</v>
      </c>
      <c r="C704" s="29" t="s">
        <v>408</v>
      </c>
      <c r="D704" s="29">
        <v>1</v>
      </c>
    </row>
    <row r="705" spans="1:4">
      <c r="A705" s="29" t="s">
        <v>1672</v>
      </c>
      <c r="B705" s="29" t="s">
        <v>557</v>
      </c>
      <c r="C705" s="29" t="s">
        <v>414</v>
      </c>
      <c r="D705" s="29">
        <v>1</v>
      </c>
    </row>
    <row r="706" spans="1:4">
      <c r="A706" s="29" t="s">
        <v>1672</v>
      </c>
      <c r="B706" s="29" t="s">
        <v>557</v>
      </c>
      <c r="C706" s="29" t="s">
        <v>436</v>
      </c>
      <c r="D706" s="29">
        <v>1</v>
      </c>
    </row>
    <row r="707" spans="1:4">
      <c r="A707" s="29" t="s">
        <v>1672</v>
      </c>
      <c r="B707" s="29" t="s">
        <v>891</v>
      </c>
      <c r="C707" s="29" t="s">
        <v>322</v>
      </c>
      <c r="D707" s="29">
        <v>1</v>
      </c>
    </row>
    <row r="708" spans="1:4">
      <c r="A708" s="29" t="s">
        <v>1672</v>
      </c>
      <c r="B708" s="29" t="s">
        <v>892</v>
      </c>
      <c r="C708" s="29" t="s">
        <v>322</v>
      </c>
      <c r="D708" s="29">
        <v>1</v>
      </c>
    </row>
    <row r="709" spans="1:4">
      <c r="A709" s="29" t="s">
        <v>1672</v>
      </c>
      <c r="B709" s="29" t="s">
        <v>892</v>
      </c>
      <c r="C709" s="29" t="s">
        <v>414</v>
      </c>
      <c r="D709" s="29">
        <v>1</v>
      </c>
    </row>
    <row r="710" spans="1:4">
      <c r="A710" s="29" t="s">
        <v>1672</v>
      </c>
      <c r="B710" s="29" t="s">
        <v>893</v>
      </c>
      <c r="C710" s="29" t="s">
        <v>238</v>
      </c>
      <c r="D710" s="29">
        <v>1</v>
      </c>
    </row>
    <row r="711" spans="1:4">
      <c r="A711" s="29" t="s">
        <v>1672</v>
      </c>
      <c r="B711" s="29" t="s">
        <v>894</v>
      </c>
      <c r="C711" s="29" t="s">
        <v>322</v>
      </c>
      <c r="D711" s="29">
        <v>1</v>
      </c>
    </row>
    <row r="712" spans="1:4">
      <c r="A712" s="29" t="s">
        <v>1672</v>
      </c>
      <c r="B712" s="29" t="s">
        <v>895</v>
      </c>
      <c r="C712" s="29" t="s">
        <v>278</v>
      </c>
      <c r="D712" s="29">
        <v>1</v>
      </c>
    </row>
    <row r="713" spans="1:4">
      <c r="A713" s="29" t="s">
        <v>1672</v>
      </c>
      <c r="B713" s="29" t="s">
        <v>896</v>
      </c>
      <c r="C713" s="29" t="s">
        <v>302</v>
      </c>
      <c r="D713" s="29">
        <v>1</v>
      </c>
    </row>
    <row r="714" spans="1:4">
      <c r="A714" s="29" t="s">
        <v>1672</v>
      </c>
      <c r="B714" s="29" t="s">
        <v>897</v>
      </c>
      <c r="C714" s="29" t="s">
        <v>428</v>
      </c>
      <c r="D714" s="29">
        <v>1</v>
      </c>
    </row>
    <row r="715" spans="1:4">
      <c r="A715" s="29" t="s">
        <v>1672</v>
      </c>
      <c r="B715" s="29" t="s">
        <v>898</v>
      </c>
      <c r="C715" s="29" t="s">
        <v>398</v>
      </c>
      <c r="D715" s="29">
        <v>1</v>
      </c>
    </row>
    <row r="716" spans="1:4">
      <c r="A716" s="29" t="s">
        <v>1672</v>
      </c>
      <c r="B716" s="29" t="s">
        <v>899</v>
      </c>
      <c r="C716" s="29" t="s">
        <v>342</v>
      </c>
      <c r="D716" s="29">
        <v>1</v>
      </c>
    </row>
    <row r="717" spans="1:4">
      <c r="A717" s="29" t="s">
        <v>1672</v>
      </c>
      <c r="B717" s="29" t="s">
        <v>558</v>
      </c>
      <c r="C717" s="29" t="s">
        <v>298</v>
      </c>
      <c r="D717" s="29">
        <v>1</v>
      </c>
    </row>
    <row r="718" spans="1:4">
      <c r="A718" s="29" t="s">
        <v>1672</v>
      </c>
      <c r="B718" s="29" t="s">
        <v>900</v>
      </c>
      <c r="C718" s="29" t="s">
        <v>318</v>
      </c>
      <c r="D718" s="29">
        <v>1</v>
      </c>
    </row>
    <row r="719" spans="1:4">
      <c r="A719" s="29" t="s">
        <v>1672</v>
      </c>
      <c r="B719" s="29" t="s">
        <v>901</v>
      </c>
      <c r="C719" s="29" t="s">
        <v>298</v>
      </c>
      <c r="D719" s="29">
        <v>1</v>
      </c>
    </row>
    <row r="720" spans="1:4">
      <c r="A720" s="29" t="s">
        <v>1672</v>
      </c>
      <c r="B720" s="29" t="s">
        <v>902</v>
      </c>
      <c r="C720" s="29" t="s">
        <v>318</v>
      </c>
      <c r="D720" s="29">
        <v>1</v>
      </c>
    </row>
    <row r="721" spans="1:4">
      <c r="A721" s="29" t="s">
        <v>1672</v>
      </c>
      <c r="B721" s="29" t="s">
        <v>903</v>
      </c>
      <c r="C721" s="29" t="s">
        <v>322</v>
      </c>
      <c r="D721" s="29">
        <v>1</v>
      </c>
    </row>
    <row r="722" spans="1:4">
      <c r="A722" s="29" t="s">
        <v>1672</v>
      </c>
      <c r="B722" s="29" t="s">
        <v>904</v>
      </c>
      <c r="C722" s="29" t="s">
        <v>242</v>
      </c>
      <c r="D722" s="29">
        <v>1</v>
      </c>
    </row>
    <row r="723" spans="1:4">
      <c r="A723" s="29" t="s">
        <v>1672</v>
      </c>
      <c r="B723" s="29" t="s">
        <v>905</v>
      </c>
      <c r="C723" s="29" t="s">
        <v>410</v>
      </c>
      <c r="D723" s="29">
        <v>1</v>
      </c>
    </row>
    <row r="724" spans="1:4">
      <c r="A724" s="29" t="s">
        <v>1672</v>
      </c>
      <c r="B724" s="29" t="s">
        <v>906</v>
      </c>
      <c r="C724" s="29" t="s">
        <v>286</v>
      </c>
      <c r="D724" s="29">
        <v>1</v>
      </c>
    </row>
    <row r="725" spans="1:4">
      <c r="A725" s="29" t="s">
        <v>1672</v>
      </c>
      <c r="B725" s="29" t="s">
        <v>906</v>
      </c>
      <c r="C725" s="29" t="s">
        <v>318</v>
      </c>
      <c r="D725" s="29">
        <v>1</v>
      </c>
    </row>
    <row r="726" spans="1:4">
      <c r="A726" s="29" t="s">
        <v>1672</v>
      </c>
      <c r="B726" s="29" t="s">
        <v>906</v>
      </c>
      <c r="C726" s="29" t="s">
        <v>358</v>
      </c>
      <c r="D726" s="29">
        <v>1</v>
      </c>
    </row>
    <row r="727" spans="1:4">
      <c r="A727" s="29" t="s">
        <v>1672</v>
      </c>
      <c r="B727" s="29" t="s">
        <v>906</v>
      </c>
      <c r="C727" s="29" t="s">
        <v>360</v>
      </c>
      <c r="D727" s="29">
        <v>1</v>
      </c>
    </row>
    <row r="728" spans="1:4">
      <c r="A728" s="29" t="s">
        <v>1672</v>
      </c>
      <c r="B728" s="29" t="s">
        <v>906</v>
      </c>
      <c r="C728" s="29" t="s">
        <v>420</v>
      </c>
      <c r="D728" s="29">
        <v>1</v>
      </c>
    </row>
    <row r="729" spans="1:4">
      <c r="A729" s="29" t="s">
        <v>1672</v>
      </c>
      <c r="B729" s="29" t="s">
        <v>906</v>
      </c>
      <c r="C729" s="29" t="s">
        <v>432</v>
      </c>
      <c r="D729" s="29">
        <v>1</v>
      </c>
    </row>
    <row r="730" spans="1:4">
      <c r="A730" s="29" t="s">
        <v>1672</v>
      </c>
      <c r="B730" s="29" t="s">
        <v>906</v>
      </c>
      <c r="C730" s="29" t="s">
        <v>436</v>
      </c>
      <c r="D730" s="29">
        <v>1</v>
      </c>
    </row>
    <row r="731" spans="1:4">
      <c r="A731" s="29" t="s">
        <v>1672</v>
      </c>
      <c r="B731" s="29" t="s">
        <v>906</v>
      </c>
      <c r="C731" s="29" t="s">
        <v>440</v>
      </c>
      <c r="D731" s="29">
        <v>1</v>
      </c>
    </row>
    <row r="732" spans="1:4">
      <c r="A732" s="29" t="s">
        <v>1672</v>
      </c>
      <c r="B732" s="29" t="s">
        <v>907</v>
      </c>
      <c r="C732" s="29" t="s">
        <v>394</v>
      </c>
      <c r="D732" s="29">
        <v>1</v>
      </c>
    </row>
    <row r="733" spans="1:4">
      <c r="A733" s="29" t="s">
        <v>1672</v>
      </c>
      <c r="B733" s="29" t="s">
        <v>908</v>
      </c>
      <c r="C733" s="29" t="s">
        <v>318</v>
      </c>
      <c r="D733" s="29">
        <v>1</v>
      </c>
    </row>
    <row r="734" spans="1:4">
      <c r="A734" s="29" t="s">
        <v>1672</v>
      </c>
      <c r="B734" s="29" t="s">
        <v>909</v>
      </c>
      <c r="C734" s="29" t="s">
        <v>410</v>
      </c>
      <c r="D734" s="29">
        <v>1</v>
      </c>
    </row>
    <row r="735" spans="1:4">
      <c r="A735" s="29" t="s">
        <v>1672</v>
      </c>
      <c r="B735" s="29" t="s">
        <v>910</v>
      </c>
      <c r="C735" s="29" t="s">
        <v>360</v>
      </c>
      <c r="D735" s="29">
        <v>1</v>
      </c>
    </row>
    <row r="736" spans="1:4">
      <c r="A736" s="29" t="s">
        <v>1672</v>
      </c>
      <c r="B736" s="29" t="s">
        <v>911</v>
      </c>
      <c r="C736" s="29" t="s">
        <v>410</v>
      </c>
      <c r="D736" s="29">
        <v>1</v>
      </c>
    </row>
    <row r="737" spans="1:4">
      <c r="A737" s="29" t="s">
        <v>1672</v>
      </c>
      <c r="B737" s="29" t="s">
        <v>912</v>
      </c>
      <c r="C737" s="29" t="s">
        <v>416</v>
      </c>
      <c r="D737" s="29">
        <v>1</v>
      </c>
    </row>
    <row r="738" spans="1:4">
      <c r="A738" s="29" t="s">
        <v>1672</v>
      </c>
      <c r="B738" s="29" t="s">
        <v>913</v>
      </c>
      <c r="C738" s="29" t="s">
        <v>416</v>
      </c>
      <c r="D738" s="29">
        <v>1</v>
      </c>
    </row>
    <row r="739" spans="1:4">
      <c r="A739" s="29" t="s">
        <v>1672</v>
      </c>
      <c r="B739" s="29" t="s">
        <v>914</v>
      </c>
      <c r="C739" s="29" t="s">
        <v>374</v>
      </c>
      <c r="D739" s="29">
        <v>1</v>
      </c>
    </row>
    <row r="740" spans="1:4">
      <c r="A740" s="29" t="s">
        <v>1672</v>
      </c>
      <c r="B740" s="29" t="s">
        <v>915</v>
      </c>
      <c r="C740" s="29" t="s">
        <v>232</v>
      </c>
      <c r="D740" s="29">
        <v>1</v>
      </c>
    </row>
    <row r="741" spans="1:4">
      <c r="A741" s="29" t="s">
        <v>1672</v>
      </c>
      <c r="B741" s="29" t="s">
        <v>915</v>
      </c>
      <c r="C741" s="29" t="s">
        <v>250</v>
      </c>
      <c r="D741" s="29">
        <v>1</v>
      </c>
    </row>
    <row r="742" spans="1:4">
      <c r="A742" s="29" t="s">
        <v>1672</v>
      </c>
      <c r="B742" s="29" t="s">
        <v>916</v>
      </c>
      <c r="C742" s="29" t="s">
        <v>232</v>
      </c>
      <c r="D742" s="29">
        <v>1</v>
      </c>
    </row>
    <row r="743" spans="1:4">
      <c r="A743" s="29" t="s">
        <v>1672</v>
      </c>
      <c r="B743" s="29" t="s">
        <v>917</v>
      </c>
      <c r="C743" s="29" t="s">
        <v>324</v>
      </c>
      <c r="D743" s="29">
        <v>1</v>
      </c>
    </row>
    <row r="744" spans="1:4">
      <c r="A744" s="29" t="s">
        <v>1672</v>
      </c>
      <c r="B744" s="29" t="s">
        <v>918</v>
      </c>
      <c r="C744" s="29" t="s">
        <v>434</v>
      </c>
      <c r="D744" s="29">
        <v>1</v>
      </c>
    </row>
    <row r="745" spans="1:4">
      <c r="A745" s="29" t="s">
        <v>1672</v>
      </c>
      <c r="B745" s="29" t="s">
        <v>919</v>
      </c>
      <c r="C745" s="29" t="s">
        <v>286</v>
      </c>
      <c r="D745" s="29">
        <v>1</v>
      </c>
    </row>
    <row r="746" spans="1:4">
      <c r="A746" s="29" t="s">
        <v>1672</v>
      </c>
      <c r="B746" s="29" t="s">
        <v>920</v>
      </c>
      <c r="C746" s="29" t="s">
        <v>324</v>
      </c>
      <c r="D746" s="29">
        <v>1</v>
      </c>
    </row>
    <row r="747" spans="1:4">
      <c r="A747" s="29" t="s">
        <v>1672</v>
      </c>
      <c r="B747" s="29" t="s">
        <v>921</v>
      </c>
      <c r="C747" s="29" t="s">
        <v>434</v>
      </c>
      <c r="D747" s="29">
        <v>1</v>
      </c>
    </row>
    <row r="748" spans="1:4">
      <c r="A748" s="29" t="s">
        <v>1672</v>
      </c>
      <c r="B748" s="29" t="s">
        <v>922</v>
      </c>
      <c r="C748" s="29" t="s">
        <v>434</v>
      </c>
      <c r="D748" s="29">
        <v>1</v>
      </c>
    </row>
    <row r="749" spans="1:4">
      <c r="A749" s="29" t="s">
        <v>1672</v>
      </c>
      <c r="B749" s="29" t="s">
        <v>923</v>
      </c>
      <c r="C749" s="29" t="s">
        <v>416</v>
      </c>
      <c r="D749" s="29">
        <v>1</v>
      </c>
    </row>
    <row r="750" spans="1:4">
      <c r="A750" s="29" t="s">
        <v>1672</v>
      </c>
      <c r="B750" s="29" t="s">
        <v>924</v>
      </c>
      <c r="C750" s="29" t="s">
        <v>286</v>
      </c>
      <c r="D750" s="29">
        <v>1</v>
      </c>
    </row>
    <row r="751" spans="1:4">
      <c r="A751" s="29" t="s">
        <v>1672</v>
      </c>
      <c r="B751" s="29" t="s">
        <v>925</v>
      </c>
      <c r="C751" s="29" t="s">
        <v>234</v>
      </c>
      <c r="D751" s="29">
        <v>1</v>
      </c>
    </row>
    <row r="752" spans="1:4">
      <c r="A752" s="29" t="s">
        <v>1672</v>
      </c>
      <c r="B752" s="29" t="s">
        <v>926</v>
      </c>
      <c r="C752" s="29" t="s">
        <v>240</v>
      </c>
      <c r="D752" s="29">
        <v>1</v>
      </c>
    </row>
    <row r="753" spans="1:4">
      <c r="A753" s="29" t="s">
        <v>1672</v>
      </c>
      <c r="B753" s="29" t="s">
        <v>927</v>
      </c>
      <c r="C753" s="29" t="s">
        <v>286</v>
      </c>
      <c r="D753" s="29">
        <v>1</v>
      </c>
    </row>
    <row r="754" spans="1:4">
      <c r="A754" s="29" t="s">
        <v>1672</v>
      </c>
      <c r="B754" s="29" t="s">
        <v>928</v>
      </c>
      <c r="C754" s="29" t="s">
        <v>358</v>
      </c>
      <c r="D754" s="29">
        <v>1</v>
      </c>
    </row>
    <row r="755" spans="1:4">
      <c r="A755" s="29" t="s">
        <v>1672</v>
      </c>
      <c r="B755" s="29" t="s">
        <v>929</v>
      </c>
      <c r="C755" s="29" t="s">
        <v>312</v>
      </c>
      <c r="D755" s="29">
        <v>1</v>
      </c>
    </row>
    <row r="756" spans="1:4">
      <c r="A756" s="29" t="s">
        <v>1672</v>
      </c>
      <c r="B756" s="29" t="s">
        <v>930</v>
      </c>
      <c r="C756" s="29" t="s">
        <v>410</v>
      </c>
      <c r="D756" s="29">
        <v>1</v>
      </c>
    </row>
    <row r="757" spans="1:4">
      <c r="A757" s="29" t="s">
        <v>1672</v>
      </c>
      <c r="B757" s="29" t="s">
        <v>931</v>
      </c>
      <c r="C757" s="29" t="s">
        <v>300</v>
      </c>
      <c r="D757" s="29">
        <v>1</v>
      </c>
    </row>
    <row r="758" spans="1:4">
      <c r="A758" s="29" t="s">
        <v>1672</v>
      </c>
      <c r="B758" s="29" t="s">
        <v>560</v>
      </c>
      <c r="C758" s="29" t="s">
        <v>374</v>
      </c>
      <c r="D758" s="29">
        <v>1</v>
      </c>
    </row>
    <row r="759" spans="1:4">
      <c r="A759" s="29" t="s">
        <v>1672</v>
      </c>
      <c r="B759" s="29" t="s">
        <v>932</v>
      </c>
      <c r="C759" s="29" t="s">
        <v>322</v>
      </c>
      <c r="D759" s="29">
        <v>1</v>
      </c>
    </row>
    <row r="760" spans="1:4">
      <c r="A760" s="29" t="s">
        <v>1672</v>
      </c>
      <c r="B760" s="29" t="s">
        <v>561</v>
      </c>
      <c r="C760" s="29" t="s">
        <v>382</v>
      </c>
      <c r="D760" s="29">
        <v>1</v>
      </c>
    </row>
    <row r="761" spans="1:4">
      <c r="A761" s="29" t="s">
        <v>1672</v>
      </c>
      <c r="B761" s="29" t="s">
        <v>933</v>
      </c>
      <c r="C761" s="29" t="s">
        <v>330</v>
      </c>
      <c r="D761" s="29">
        <v>1</v>
      </c>
    </row>
    <row r="762" spans="1:4">
      <c r="A762" s="29" t="s">
        <v>1672</v>
      </c>
      <c r="B762" s="29" t="s">
        <v>933</v>
      </c>
      <c r="C762" s="29" t="s">
        <v>380</v>
      </c>
      <c r="D762" s="29">
        <v>1</v>
      </c>
    </row>
    <row r="763" spans="1:4">
      <c r="A763" s="29" t="s">
        <v>1672</v>
      </c>
      <c r="B763" s="29" t="s">
        <v>563</v>
      </c>
      <c r="C763" s="29" t="s">
        <v>294</v>
      </c>
      <c r="D763" s="29">
        <v>1</v>
      </c>
    </row>
    <row r="764" spans="1:4">
      <c r="A764" s="29" t="s">
        <v>1672</v>
      </c>
      <c r="B764" s="29" t="s">
        <v>934</v>
      </c>
      <c r="C764" s="29" t="s">
        <v>256</v>
      </c>
      <c r="D764" s="29">
        <v>1</v>
      </c>
    </row>
    <row r="765" spans="1:4">
      <c r="A765" s="29" t="s">
        <v>1672</v>
      </c>
      <c r="B765" s="29" t="s">
        <v>935</v>
      </c>
      <c r="C765" s="29" t="s">
        <v>390</v>
      </c>
      <c r="D765" s="29">
        <v>1</v>
      </c>
    </row>
    <row r="766" spans="1:4">
      <c r="A766" s="29" t="s">
        <v>1672</v>
      </c>
      <c r="B766" s="29" t="s">
        <v>936</v>
      </c>
      <c r="C766" s="29" t="s">
        <v>322</v>
      </c>
      <c r="D766" s="29">
        <v>1</v>
      </c>
    </row>
    <row r="767" spans="1:4">
      <c r="A767" s="29" t="s">
        <v>1672</v>
      </c>
      <c r="B767" s="29" t="s">
        <v>936</v>
      </c>
      <c r="C767" s="29" t="s">
        <v>374</v>
      </c>
      <c r="D767" s="29">
        <v>1</v>
      </c>
    </row>
    <row r="768" spans="1:4">
      <c r="A768" s="29" t="s">
        <v>1672</v>
      </c>
      <c r="B768" s="29" t="s">
        <v>937</v>
      </c>
      <c r="C768" s="29" t="s">
        <v>322</v>
      </c>
      <c r="D768" s="29">
        <v>1</v>
      </c>
    </row>
    <row r="769" spans="1:4">
      <c r="A769" s="29" t="s">
        <v>1672</v>
      </c>
      <c r="B769" s="29" t="s">
        <v>938</v>
      </c>
      <c r="C769" s="29" t="s">
        <v>434</v>
      </c>
      <c r="D769" s="29">
        <v>1</v>
      </c>
    </row>
    <row r="770" spans="1:4">
      <c r="A770" s="29" t="s">
        <v>1672</v>
      </c>
      <c r="B770" s="29" t="s">
        <v>939</v>
      </c>
      <c r="C770" s="29" t="s">
        <v>250</v>
      </c>
      <c r="D770" s="29">
        <v>1</v>
      </c>
    </row>
    <row r="771" spans="1:4">
      <c r="A771" s="29" t="s">
        <v>1672</v>
      </c>
      <c r="B771" s="29" t="s">
        <v>940</v>
      </c>
      <c r="C771" s="29" t="s">
        <v>434</v>
      </c>
      <c r="D771" s="29">
        <v>1</v>
      </c>
    </row>
    <row r="772" spans="1:4">
      <c r="A772" s="29" t="s">
        <v>1672</v>
      </c>
      <c r="B772" s="29" t="s">
        <v>941</v>
      </c>
      <c r="C772" s="29" t="s">
        <v>270</v>
      </c>
      <c r="D772" s="29">
        <v>1</v>
      </c>
    </row>
    <row r="773" spans="1:4">
      <c r="A773" s="29" t="s">
        <v>1672</v>
      </c>
      <c r="B773" s="29" t="s">
        <v>942</v>
      </c>
      <c r="C773" s="29" t="s">
        <v>276</v>
      </c>
      <c r="D773" s="29">
        <v>1</v>
      </c>
    </row>
    <row r="774" spans="1:4">
      <c r="A774" s="29" t="s">
        <v>1672</v>
      </c>
      <c r="B774" s="29" t="s">
        <v>943</v>
      </c>
      <c r="C774" s="29" t="s">
        <v>410</v>
      </c>
      <c r="D774" s="29">
        <v>1</v>
      </c>
    </row>
    <row r="775" spans="1:4">
      <c r="A775" s="29" t="s">
        <v>1672</v>
      </c>
      <c r="B775" s="29" t="s">
        <v>944</v>
      </c>
      <c r="C775" s="29" t="s">
        <v>322</v>
      </c>
      <c r="D775" s="29">
        <v>1</v>
      </c>
    </row>
    <row r="776" spans="1:4">
      <c r="A776" s="29" t="s">
        <v>1672</v>
      </c>
      <c r="B776" s="29" t="s">
        <v>945</v>
      </c>
      <c r="C776" s="29" t="s">
        <v>410</v>
      </c>
      <c r="D776" s="29">
        <v>1</v>
      </c>
    </row>
    <row r="777" spans="1:4">
      <c r="A777" s="29" t="s">
        <v>1672</v>
      </c>
      <c r="B777" s="29" t="s">
        <v>946</v>
      </c>
      <c r="C777" s="29" t="s">
        <v>410</v>
      </c>
      <c r="D777" s="29">
        <v>1</v>
      </c>
    </row>
    <row r="778" spans="1:4">
      <c r="A778" s="29" t="s">
        <v>1672</v>
      </c>
      <c r="B778" s="29" t="s">
        <v>947</v>
      </c>
      <c r="C778" s="29" t="s">
        <v>286</v>
      </c>
      <c r="D778" s="29">
        <v>1</v>
      </c>
    </row>
    <row r="779" spans="1:4">
      <c r="A779" s="29" t="s">
        <v>1672</v>
      </c>
      <c r="B779" s="29" t="s">
        <v>947</v>
      </c>
      <c r="C779" s="29" t="s">
        <v>300</v>
      </c>
      <c r="D779" s="29">
        <v>1</v>
      </c>
    </row>
    <row r="780" spans="1:4">
      <c r="A780" s="29" t="s">
        <v>1672</v>
      </c>
      <c r="B780" s="29" t="s">
        <v>948</v>
      </c>
      <c r="C780" s="29" t="s">
        <v>234</v>
      </c>
      <c r="D780" s="29">
        <v>1</v>
      </c>
    </row>
    <row r="781" spans="1:4">
      <c r="A781" s="29" t="s">
        <v>1672</v>
      </c>
      <c r="B781" s="29" t="s">
        <v>949</v>
      </c>
      <c r="C781" s="29" t="s">
        <v>290</v>
      </c>
      <c r="D781" s="29">
        <v>1</v>
      </c>
    </row>
    <row r="782" spans="1:4">
      <c r="A782" s="29" t="s">
        <v>1672</v>
      </c>
      <c r="B782" s="29" t="s">
        <v>950</v>
      </c>
      <c r="C782" s="29" t="s">
        <v>294</v>
      </c>
      <c r="D782" s="29">
        <v>1</v>
      </c>
    </row>
    <row r="783" spans="1:4">
      <c r="A783" s="29" t="s">
        <v>1672</v>
      </c>
      <c r="B783" s="29" t="s">
        <v>951</v>
      </c>
      <c r="C783" s="29" t="s">
        <v>232</v>
      </c>
      <c r="D783" s="29">
        <v>1</v>
      </c>
    </row>
    <row r="784" spans="1:4">
      <c r="A784" s="29" t="s">
        <v>1672</v>
      </c>
      <c r="B784" s="29" t="s">
        <v>566</v>
      </c>
      <c r="C784" s="29" t="s">
        <v>324</v>
      </c>
      <c r="D784" s="29">
        <v>1</v>
      </c>
    </row>
    <row r="785" spans="1:4">
      <c r="A785" s="29" t="s">
        <v>1672</v>
      </c>
      <c r="B785" s="29" t="s">
        <v>952</v>
      </c>
      <c r="C785" s="29" t="s">
        <v>264</v>
      </c>
      <c r="D785" s="29">
        <v>1</v>
      </c>
    </row>
    <row r="786" spans="1:4">
      <c r="A786" s="29" t="s">
        <v>1672</v>
      </c>
      <c r="B786" s="29" t="s">
        <v>953</v>
      </c>
      <c r="C786" s="29" t="s">
        <v>410</v>
      </c>
      <c r="D786" s="29">
        <v>1</v>
      </c>
    </row>
    <row r="787" spans="1:4">
      <c r="A787" s="29" t="s">
        <v>1672</v>
      </c>
      <c r="B787" s="29" t="s">
        <v>954</v>
      </c>
      <c r="C787" s="29" t="s">
        <v>416</v>
      </c>
      <c r="D787" s="29">
        <v>1</v>
      </c>
    </row>
    <row r="788" spans="1:4">
      <c r="A788" s="29" t="s">
        <v>1672</v>
      </c>
      <c r="B788" s="29" t="s">
        <v>955</v>
      </c>
      <c r="C788" s="29" t="s">
        <v>274</v>
      </c>
      <c r="D788" s="29">
        <v>1</v>
      </c>
    </row>
    <row r="789" spans="1:4">
      <c r="A789" s="29" t="s">
        <v>1672</v>
      </c>
      <c r="B789" s="29" t="s">
        <v>955</v>
      </c>
      <c r="C789" s="29" t="s">
        <v>410</v>
      </c>
      <c r="D789" s="29">
        <v>1</v>
      </c>
    </row>
    <row r="790" spans="1:4">
      <c r="A790" s="29" t="s">
        <v>1672</v>
      </c>
      <c r="B790" s="29" t="s">
        <v>956</v>
      </c>
      <c r="C790" s="29" t="s">
        <v>390</v>
      </c>
      <c r="D790" s="29">
        <v>1</v>
      </c>
    </row>
    <row r="791" spans="1:4">
      <c r="A791" s="29" t="s">
        <v>1672</v>
      </c>
      <c r="B791" s="29" t="s">
        <v>957</v>
      </c>
      <c r="C791" s="29" t="s">
        <v>390</v>
      </c>
      <c r="D791" s="29">
        <v>1</v>
      </c>
    </row>
    <row r="792" spans="1:4">
      <c r="A792" s="29" t="s">
        <v>1672</v>
      </c>
      <c r="B792" s="29" t="s">
        <v>958</v>
      </c>
      <c r="C792" s="29" t="s">
        <v>410</v>
      </c>
      <c r="D792" s="29">
        <v>1</v>
      </c>
    </row>
    <row r="793" spans="1:4">
      <c r="A793" s="29" t="s">
        <v>1672</v>
      </c>
      <c r="B793" s="29" t="s">
        <v>959</v>
      </c>
      <c r="C793" s="29" t="s">
        <v>390</v>
      </c>
      <c r="D793" s="29">
        <v>1</v>
      </c>
    </row>
    <row r="794" spans="1:4">
      <c r="A794" s="29" t="s">
        <v>1672</v>
      </c>
      <c r="B794" s="29" t="s">
        <v>960</v>
      </c>
      <c r="C794" s="29" t="s">
        <v>414</v>
      </c>
      <c r="D794" s="29">
        <v>1</v>
      </c>
    </row>
    <row r="795" spans="1:4">
      <c r="A795" s="29" t="s">
        <v>1672</v>
      </c>
      <c r="B795" s="29" t="s">
        <v>961</v>
      </c>
      <c r="C795" s="29" t="s">
        <v>306</v>
      </c>
      <c r="D795" s="29">
        <v>1</v>
      </c>
    </row>
    <row r="796" spans="1:4">
      <c r="A796" s="29" t="s">
        <v>1672</v>
      </c>
      <c r="B796" s="29" t="s">
        <v>962</v>
      </c>
      <c r="C796" s="29" t="s">
        <v>338</v>
      </c>
      <c r="D796" s="29">
        <v>1</v>
      </c>
    </row>
    <row r="797" spans="1:4">
      <c r="A797" s="29" t="s">
        <v>1672</v>
      </c>
      <c r="B797" s="29" t="s">
        <v>962</v>
      </c>
      <c r="C797" s="29" t="s">
        <v>358</v>
      </c>
      <c r="D797" s="29">
        <v>1</v>
      </c>
    </row>
    <row r="798" spans="1:4">
      <c r="A798" s="29" t="s">
        <v>1672</v>
      </c>
      <c r="B798" s="29" t="s">
        <v>963</v>
      </c>
      <c r="C798" s="29" t="s">
        <v>416</v>
      </c>
      <c r="D798" s="29">
        <v>1</v>
      </c>
    </row>
    <row r="799" spans="1:4">
      <c r="A799" s="29" t="s">
        <v>1672</v>
      </c>
      <c r="B799" s="29" t="s">
        <v>964</v>
      </c>
      <c r="C799" s="29" t="s">
        <v>334</v>
      </c>
      <c r="D799" s="29">
        <v>1</v>
      </c>
    </row>
    <row r="800" spans="1:4">
      <c r="A800" s="29" t="s">
        <v>1672</v>
      </c>
      <c r="B800" s="29" t="s">
        <v>965</v>
      </c>
      <c r="C800" s="29" t="s">
        <v>322</v>
      </c>
      <c r="D800" s="29">
        <v>1</v>
      </c>
    </row>
    <row r="801" spans="1:4">
      <c r="A801" s="29" t="s">
        <v>1672</v>
      </c>
      <c r="B801" s="29" t="s">
        <v>966</v>
      </c>
      <c r="C801" s="29" t="s">
        <v>388</v>
      </c>
      <c r="D801" s="29">
        <v>1</v>
      </c>
    </row>
    <row r="802" spans="1:4">
      <c r="A802" s="29" t="s">
        <v>1672</v>
      </c>
      <c r="B802" s="29" t="s">
        <v>967</v>
      </c>
      <c r="C802" s="29" t="s">
        <v>270</v>
      </c>
      <c r="D802" s="29">
        <v>1</v>
      </c>
    </row>
    <row r="803" spans="1:4">
      <c r="A803" s="29" t="s">
        <v>1672</v>
      </c>
      <c r="B803" s="29" t="s">
        <v>968</v>
      </c>
      <c r="C803" s="29" t="s">
        <v>238</v>
      </c>
      <c r="D803" s="29">
        <v>1</v>
      </c>
    </row>
    <row r="804" spans="1:4">
      <c r="A804" s="29" t="s">
        <v>1672</v>
      </c>
      <c r="B804" s="29" t="s">
        <v>969</v>
      </c>
      <c r="C804" s="29" t="s">
        <v>316</v>
      </c>
      <c r="D804" s="29">
        <v>1</v>
      </c>
    </row>
    <row r="805" spans="1:4">
      <c r="A805" s="29" t="s">
        <v>1672</v>
      </c>
      <c r="B805" s="29" t="s">
        <v>970</v>
      </c>
      <c r="C805" s="29" t="s">
        <v>370</v>
      </c>
      <c r="D805" s="29">
        <v>1</v>
      </c>
    </row>
    <row r="806" spans="1:4">
      <c r="A806" s="29" t="s">
        <v>1672</v>
      </c>
      <c r="B806" s="29" t="s">
        <v>971</v>
      </c>
      <c r="C806" s="29" t="s">
        <v>300</v>
      </c>
      <c r="D806" s="29">
        <v>1</v>
      </c>
    </row>
    <row r="807" spans="1:4">
      <c r="A807" s="29" t="s">
        <v>1672</v>
      </c>
      <c r="B807" s="29" t="s">
        <v>972</v>
      </c>
      <c r="C807" s="29" t="s">
        <v>300</v>
      </c>
      <c r="D807" s="29">
        <v>1</v>
      </c>
    </row>
    <row r="808" spans="1:4">
      <c r="A808" s="29" t="s">
        <v>1672</v>
      </c>
      <c r="B808" s="29" t="s">
        <v>973</v>
      </c>
      <c r="C808" s="29" t="s">
        <v>300</v>
      </c>
      <c r="D808" s="29">
        <v>1</v>
      </c>
    </row>
    <row r="809" spans="1:4">
      <c r="A809" s="29" t="s">
        <v>1672</v>
      </c>
      <c r="B809" s="29" t="s">
        <v>974</v>
      </c>
      <c r="C809" s="29" t="s">
        <v>300</v>
      </c>
      <c r="D809" s="29">
        <v>1</v>
      </c>
    </row>
    <row r="810" spans="1:4">
      <c r="A810" s="29" t="s">
        <v>1672</v>
      </c>
      <c r="B810" s="29" t="s">
        <v>975</v>
      </c>
      <c r="C810" s="29" t="s">
        <v>300</v>
      </c>
      <c r="D810" s="29">
        <v>1</v>
      </c>
    </row>
    <row r="811" spans="1:4">
      <c r="A811" s="29" t="s">
        <v>1672</v>
      </c>
      <c r="B811" s="29" t="s">
        <v>976</v>
      </c>
      <c r="C811" s="29" t="s">
        <v>442</v>
      </c>
      <c r="D811" s="29">
        <v>1</v>
      </c>
    </row>
    <row r="812" spans="1:4">
      <c r="A812" s="29" t="s">
        <v>1672</v>
      </c>
      <c r="B812" s="29" t="s">
        <v>977</v>
      </c>
      <c r="C812" s="29" t="s">
        <v>272</v>
      </c>
      <c r="D812" s="29">
        <v>1</v>
      </c>
    </row>
    <row r="813" spans="1:4">
      <c r="A813" s="29" t="s">
        <v>1672</v>
      </c>
      <c r="B813" s="29" t="s">
        <v>978</v>
      </c>
      <c r="C813" s="29" t="s">
        <v>416</v>
      </c>
      <c r="D813" s="29">
        <v>1</v>
      </c>
    </row>
    <row r="814" spans="1:4">
      <c r="A814" s="29" t="s">
        <v>1672</v>
      </c>
      <c r="B814" s="29" t="s">
        <v>979</v>
      </c>
      <c r="C814" s="29" t="s">
        <v>236</v>
      </c>
      <c r="D814" s="29">
        <v>1</v>
      </c>
    </row>
    <row r="815" spans="1:4">
      <c r="A815" s="29" t="s">
        <v>1672</v>
      </c>
      <c r="B815" s="29" t="s">
        <v>980</v>
      </c>
      <c r="C815" s="29" t="s">
        <v>404</v>
      </c>
      <c r="D815" s="29">
        <v>1</v>
      </c>
    </row>
    <row r="816" spans="1:4">
      <c r="A816" s="29" t="s">
        <v>1672</v>
      </c>
      <c r="B816" s="29" t="s">
        <v>981</v>
      </c>
      <c r="C816" s="29" t="s">
        <v>316</v>
      </c>
      <c r="D816" s="29">
        <v>1</v>
      </c>
    </row>
    <row r="817" spans="1:4">
      <c r="A817" s="29" t="s">
        <v>1672</v>
      </c>
      <c r="B817" s="29" t="s">
        <v>982</v>
      </c>
      <c r="C817" s="29" t="s">
        <v>316</v>
      </c>
      <c r="D817" s="29">
        <v>1</v>
      </c>
    </row>
    <row r="818" spans="1:4">
      <c r="A818" s="29" t="s">
        <v>1672</v>
      </c>
      <c r="B818" s="29" t="s">
        <v>983</v>
      </c>
      <c r="C818" s="29" t="s">
        <v>270</v>
      </c>
      <c r="D818" s="29">
        <v>1</v>
      </c>
    </row>
    <row r="819" spans="1:4">
      <c r="A819" s="29" t="s">
        <v>1672</v>
      </c>
      <c r="B819" s="29" t="s">
        <v>984</v>
      </c>
      <c r="C819" s="29" t="s">
        <v>436</v>
      </c>
      <c r="D819" s="29">
        <v>1</v>
      </c>
    </row>
    <row r="820" spans="1:4">
      <c r="A820" s="29" t="s">
        <v>1672</v>
      </c>
      <c r="B820" s="29" t="s">
        <v>985</v>
      </c>
      <c r="C820" s="29" t="s">
        <v>434</v>
      </c>
      <c r="D820" s="29">
        <v>1</v>
      </c>
    </row>
    <row r="821" spans="1:4">
      <c r="A821" s="29" t="s">
        <v>1672</v>
      </c>
      <c r="B821" s="29" t="s">
        <v>986</v>
      </c>
      <c r="C821" s="29" t="s">
        <v>382</v>
      </c>
      <c r="D821" s="29">
        <v>1</v>
      </c>
    </row>
    <row r="822" spans="1:4">
      <c r="A822" s="29" t="s">
        <v>1672</v>
      </c>
      <c r="B822" s="29" t="s">
        <v>987</v>
      </c>
      <c r="C822" s="29" t="s">
        <v>328</v>
      </c>
      <c r="D822" s="29">
        <v>1</v>
      </c>
    </row>
    <row r="823" spans="1:4">
      <c r="A823" s="29" t="s">
        <v>1672</v>
      </c>
      <c r="B823" s="29" t="s">
        <v>988</v>
      </c>
      <c r="C823" s="29" t="s">
        <v>288</v>
      </c>
      <c r="D823" s="29">
        <v>1</v>
      </c>
    </row>
    <row r="824" spans="1:4">
      <c r="A824" s="29" t="s">
        <v>1672</v>
      </c>
      <c r="B824" s="29" t="s">
        <v>989</v>
      </c>
      <c r="C824" s="29" t="s">
        <v>322</v>
      </c>
      <c r="D824" s="29">
        <v>1</v>
      </c>
    </row>
    <row r="825" spans="1:4">
      <c r="A825" s="29" t="s">
        <v>1672</v>
      </c>
      <c r="B825" s="29" t="s">
        <v>990</v>
      </c>
      <c r="C825" s="29" t="s">
        <v>322</v>
      </c>
      <c r="D825" s="29">
        <v>1</v>
      </c>
    </row>
    <row r="826" spans="1:4">
      <c r="A826" s="29" t="s">
        <v>1672</v>
      </c>
      <c r="B826" s="29" t="s">
        <v>991</v>
      </c>
      <c r="C826" s="29" t="s">
        <v>252</v>
      </c>
      <c r="D826" s="29">
        <v>1</v>
      </c>
    </row>
    <row r="827" spans="1:4">
      <c r="A827" s="29" t="s">
        <v>1672</v>
      </c>
      <c r="B827" s="29" t="s">
        <v>992</v>
      </c>
      <c r="C827" s="29" t="s">
        <v>288</v>
      </c>
      <c r="D827" s="29">
        <v>1</v>
      </c>
    </row>
    <row r="828" spans="1:4">
      <c r="A828" s="29" t="s">
        <v>1672</v>
      </c>
      <c r="B828" s="29" t="s">
        <v>993</v>
      </c>
      <c r="C828" s="29" t="s">
        <v>310</v>
      </c>
      <c r="D828" s="29">
        <v>1</v>
      </c>
    </row>
    <row r="829" spans="1:4">
      <c r="A829" s="29" t="s">
        <v>1672</v>
      </c>
      <c r="B829" s="29" t="s">
        <v>994</v>
      </c>
      <c r="C829" s="29" t="s">
        <v>440</v>
      </c>
      <c r="D829" s="29">
        <v>1</v>
      </c>
    </row>
    <row r="830" spans="1:4">
      <c r="A830" s="29" t="s">
        <v>1672</v>
      </c>
      <c r="B830" s="29" t="s">
        <v>995</v>
      </c>
      <c r="C830" s="29" t="s">
        <v>434</v>
      </c>
      <c r="D830" s="29">
        <v>1</v>
      </c>
    </row>
    <row r="831" spans="1:4">
      <c r="A831" s="29" t="s">
        <v>1672</v>
      </c>
      <c r="B831" s="29" t="s">
        <v>996</v>
      </c>
      <c r="C831" s="29" t="s">
        <v>434</v>
      </c>
      <c r="D831" s="29">
        <v>1</v>
      </c>
    </row>
    <row r="832" spans="1:4">
      <c r="A832" s="29" t="s">
        <v>1672</v>
      </c>
      <c r="B832" s="29" t="s">
        <v>997</v>
      </c>
      <c r="C832" s="29" t="s">
        <v>316</v>
      </c>
      <c r="D832" s="29">
        <v>1</v>
      </c>
    </row>
    <row r="833" spans="1:4">
      <c r="A833" s="29" t="s">
        <v>1672</v>
      </c>
      <c r="B833" s="29" t="s">
        <v>998</v>
      </c>
      <c r="C833" s="29" t="s">
        <v>428</v>
      </c>
      <c r="D833" s="29">
        <v>1</v>
      </c>
    </row>
    <row r="834" spans="1:4">
      <c r="A834" s="29" t="s">
        <v>1672</v>
      </c>
      <c r="B834" s="29" t="s">
        <v>999</v>
      </c>
      <c r="C834" s="29" t="s">
        <v>338</v>
      </c>
      <c r="D834" s="29">
        <v>1</v>
      </c>
    </row>
    <row r="835" spans="1:4">
      <c r="A835" s="29" t="s">
        <v>1672</v>
      </c>
      <c r="B835" s="29" t="s">
        <v>576</v>
      </c>
      <c r="C835" s="29" t="s">
        <v>274</v>
      </c>
      <c r="D835" s="29">
        <v>1</v>
      </c>
    </row>
    <row r="836" spans="1:4">
      <c r="A836" s="29" t="s">
        <v>1672</v>
      </c>
      <c r="B836" s="29" t="s">
        <v>576</v>
      </c>
      <c r="C836" s="29" t="s">
        <v>330</v>
      </c>
      <c r="D836" s="29">
        <v>1</v>
      </c>
    </row>
    <row r="837" spans="1:4">
      <c r="A837" s="29" t="s">
        <v>1672</v>
      </c>
      <c r="B837" s="29" t="s">
        <v>576</v>
      </c>
      <c r="C837" s="29" t="s">
        <v>348</v>
      </c>
      <c r="D837" s="29">
        <v>1</v>
      </c>
    </row>
    <row r="838" spans="1:4">
      <c r="A838" s="29" t="s">
        <v>1672</v>
      </c>
      <c r="B838" s="29" t="s">
        <v>1000</v>
      </c>
      <c r="C838" s="29" t="s">
        <v>300</v>
      </c>
      <c r="D838" s="29">
        <v>1</v>
      </c>
    </row>
    <row r="839" spans="1:4">
      <c r="A839" s="29" t="s">
        <v>1672</v>
      </c>
      <c r="B839" s="29" t="s">
        <v>1001</v>
      </c>
      <c r="C839" s="29" t="s">
        <v>272</v>
      </c>
      <c r="D839" s="29">
        <v>1</v>
      </c>
    </row>
    <row r="840" spans="1:4">
      <c r="A840" s="29" t="s">
        <v>1672</v>
      </c>
      <c r="B840" s="29" t="s">
        <v>1001</v>
      </c>
      <c r="C840" s="29" t="s">
        <v>286</v>
      </c>
      <c r="D840" s="29">
        <v>1</v>
      </c>
    </row>
    <row r="841" spans="1:4">
      <c r="A841" s="29" t="s">
        <v>1672</v>
      </c>
      <c r="B841" s="29" t="s">
        <v>1001</v>
      </c>
      <c r="C841" s="29" t="s">
        <v>432</v>
      </c>
      <c r="D841" s="29">
        <v>1</v>
      </c>
    </row>
    <row r="842" spans="1:4">
      <c r="A842" s="29" t="s">
        <v>1672</v>
      </c>
      <c r="B842" s="29" t="s">
        <v>1002</v>
      </c>
      <c r="C842" s="29" t="s">
        <v>324</v>
      </c>
      <c r="D842" s="29">
        <v>1</v>
      </c>
    </row>
    <row r="843" spans="1:4">
      <c r="A843" s="29" t="s">
        <v>1672</v>
      </c>
      <c r="B843" s="29" t="s">
        <v>1002</v>
      </c>
      <c r="C843" s="29" t="s">
        <v>362</v>
      </c>
      <c r="D843" s="29">
        <v>1</v>
      </c>
    </row>
    <row r="844" spans="1:4">
      <c r="A844" s="29" t="s">
        <v>1672</v>
      </c>
      <c r="B844" s="29" t="s">
        <v>1003</v>
      </c>
      <c r="C844" s="29" t="s">
        <v>382</v>
      </c>
      <c r="D844" s="29">
        <v>1</v>
      </c>
    </row>
    <row r="845" spans="1:4">
      <c r="A845" s="29" t="s">
        <v>1672</v>
      </c>
      <c r="B845" s="29" t="s">
        <v>1004</v>
      </c>
      <c r="C845" s="29" t="s">
        <v>274</v>
      </c>
      <c r="D845" s="29">
        <v>1</v>
      </c>
    </row>
    <row r="846" spans="1:4">
      <c r="A846" s="29" t="s">
        <v>1672</v>
      </c>
      <c r="B846" s="29" t="s">
        <v>1004</v>
      </c>
      <c r="C846" s="29" t="s">
        <v>328</v>
      </c>
      <c r="D846" s="29">
        <v>1</v>
      </c>
    </row>
    <row r="847" spans="1:4">
      <c r="A847" s="29" t="s">
        <v>1672</v>
      </c>
      <c r="B847" s="29" t="s">
        <v>1005</v>
      </c>
      <c r="C847" s="29" t="s">
        <v>274</v>
      </c>
      <c r="D847" s="29">
        <v>1</v>
      </c>
    </row>
    <row r="848" spans="1:4">
      <c r="A848" s="29" t="s">
        <v>1672</v>
      </c>
      <c r="B848" s="29" t="s">
        <v>578</v>
      </c>
      <c r="C848" s="29" t="s">
        <v>382</v>
      </c>
      <c r="D848" s="29">
        <v>1</v>
      </c>
    </row>
    <row r="849" spans="1:4">
      <c r="A849" s="29" t="s">
        <v>1672</v>
      </c>
      <c r="B849" s="29" t="s">
        <v>1006</v>
      </c>
      <c r="C849" s="29" t="s">
        <v>264</v>
      </c>
      <c r="D849" s="29">
        <v>1</v>
      </c>
    </row>
    <row r="850" spans="1:4">
      <c r="A850" s="29" t="s">
        <v>1672</v>
      </c>
      <c r="B850" s="29" t="s">
        <v>1007</v>
      </c>
      <c r="C850" s="29" t="s">
        <v>446</v>
      </c>
      <c r="D850" s="29">
        <v>1</v>
      </c>
    </row>
    <row r="851" spans="1:4">
      <c r="A851" s="29" t="s">
        <v>1672</v>
      </c>
      <c r="B851" s="29" t="s">
        <v>1008</v>
      </c>
      <c r="C851" s="29" t="s">
        <v>264</v>
      </c>
      <c r="D851" s="29">
        <v>1</v>
      </c>
    </row>
    <row r="852" spans="1:4">
      <c r="A852" s="29" t="s">
        <v>1672</v>
      </c>
      <c r="B852" s="29" t="s">
        <v>1009</v>
      </c>
      <c r="C852" s="29" t="s">
        <v>232</v>
      </c>
      <c r="D852" s="29">
        <v>1</v>
      </c>
    </row>
    <row r="853" spans="1:4">
      <c r="A853" s="29" t="s">
        <v>1672</v>
      </c>
      <c r="B853" s="29" t="s">
        <v>1010</v>
      </c>
      <c r="C853" s="29" t="s">
        <v>374</v>
      </c>
      <c r="D853" s="29">
        <v>1</v>
      </c>
    </row>
    <row r="854" spans="1:4">
      <c r="A854" s="29" t="s">
        <v>1672</v>
      </c>
      <c r="B854" s="29" t="s">
        <v>581</v>
      </c>
      <c r="C854" s="29" t="s">
        <v>264</v>
      </c>
      <c r="D854" s="29">
        <v>1</v>
      </c>
    </row>
    <row r="855" spans="1:4">
      <c r="A855" s="29" t="s">
        <v>1672</v>
      </c>
      <c r="B855" s="29" t="s">
        <v>1011</v>
      </c>
      <c r="C855" s="29" t="s">
        <v>322</v>
      </c>
      <c r="D855" s="29">
        <v>1</v>
      </c>
    </row>
    <row r="856" spans="1:4">
      <c r="A856" s="29" t="s">
        <v>1672</v>
      </c>
      <c r="B856" s="29" t="s">
        <v>1012</v>
      </c>
      <c r="C856" s="29" t="s">
        <v>322</v>
      </c>
      <c r="D856" s="29">
        <v>1</v>
      </c>
    </row>
    <row r="857" spans="1:4">
      <c r="A857" s="29" t="s">
        <v>1672</v>
      </c>
      <c r="B857" s="29" t="s">
        <v>1013</v>
      </c>
      <c r="C857" s="29" t="s">
        <v>316</v>
      </c>
      <c r="D857" s="29">
        <v>1</v>
      </c>
    </row>
    <row r="858" spans="1:4">
      <c r="A858" s="29" t="s">
        <v>1672</v>
      </c>
      <c r="B858" s="29" t="s">
        <v>1014</v>
      </c>
      <c r="C858" s="29" t="s">
        <v>250</v>
      </c>
      <c r="D858" s="29">
        <v>1</v>
      </c>
    </row>
    <row r="859" spans="1:4">
      <c r="A859" s="29" t="s">
        <v>1672</v>
      </c>
      <c r="B859" s="29" t="s">
        <v>1015</v>
      </c>
      <c r="C859" s="29" t="s">
        <v>316</v>
      </c>
      <c r="D859" s="29">
        <v>1</v>
      </c>
    </row>
    <row r="860" spans="1:4">
      <c r="A860" s="29" t="s">
        <v>1672</v>
      </c>
      <c r="B860" s="29" t="s">
        <v>1016</v>
      </c>
      <c r="C860" s="29" t="s">
        <v>250</v>
      </c>
      <c r="D860" s="29">
        <v>1</v>
      </c>
    </row>
    <row r="861" spans="1:4">
      <c r="A861" s="29" t="s">
        <v>1672</v>
      </c>
      <c r="B861" s="29" t="s">
        <v>1017</v>
      </c>
      <c r="C861" s="29" t="s">
        <v>382</v>
      </c>
      <c r="D861" s="29">
        <v>1</v>
      </c>
    </row>
    <row r="862" spans="1:4">
      <c r="A862" s="29" t="s">
        <v>1672</v>
      </c>
      <c r="B862" s="29" t="s">
        <v>1018</v>
      </c>
      <c r="C862" s="29" t="s">
        <v>268</v>
      </c>
      <c r="D862" s="29">
        <v>1</v>
      </c>
    </row>
    <row r="863" spans="1:4">
      <c r="A863" s="29" t="s">
        <v>1672</v>
      </c>
      <c r="B863" s="29" t="s">
        <v>1019</v>
      </c>
      <c r="C863" s="29" t="s">
        <v>430</v>
      </c>
      <c r="D863" s="29">
        <v>1</v>
      </c>
    </row>
    <row r="864" spans="1:4">
      <c r="A864" s="29" t="s">
        <v>1672</v>
      </c>
      <c r="B864" s="29" t="s">
        <v>1020</v>
      </c>
      <c r="C864" s="29" t="s">
        <v>324</v>
      </c>
      <c r="D864" s="29">
        <v>1</v>
      </c>
    </row>
    <row r="865" spans="1:4">
      <c r="A865" s="29" t="s">
        <v>1672</v>
      </c>
      <c r="B865" s="29" t="s">
        <v>1020</v>
      </c>
      <c r="C865" s="29" t="s">
        <v>430</v>
      </c>
      <c r="D865" s="29">
        <v>1</v>
      </c>
    </row>
    <row r="866" spans="1:4">
      <c r="A866" s="29" t="s">
        <v>1672</v>
      </c>
      <c r="B866" s="29" t="s">
        <v>1021</v>
      </c>
      <c r="C866" s="29" t="s">
        <v>338</v>
      </c>
      <c r="D866" s="29">
        <v>1</v>
      </c>
    </row>
    <row r="867" spans="1:4">
      <c r="A867" s="29" t="s">
        <v>1672</v>
      </c>
      <c r="B867" s="29" t="s">
        <v>1022</v>
      </c>
      <c r="C867" s="29" t="s">
        <v>288</v>
      </c>
      <c r="D867" s="29">
        <v>1</v>
      </c>
    </row>
    <row r="868" spans="1:4">
      <c r="A868" s="29" t="s">
        <v>1672</v>
      </c>
      <c r="B868" s="29" t="s">
        <v>1023</v>
      </c>
      <c r="C868" s="29" t="s">
        <v>294</v>
      </c>
      <c r="D868" s="29">
        <v>1</v>
      </c>
    </row>
    <row r="869" spans="1:4">
      <c r="A869" s="29" t="s">
        <v>1672</v>
      </c>
      <c r="B869" s="29" t="s">
        <v>1023</v>
      </c>
      <c r="C869" s="29" t="s">
        <v>300</v>
      </c>
      <c r="D869" s="29">
        <v>1</v>
      </c>
    </row>
    <row r="870" spans="1:4">
      <c r="A870" s="29" t="s">
        <v>1672</v>
      </c>
      <c r="B870" s="29" t="s">
        <v>1024</v>
      </c>
      <c r="C870" s="29" t="s">
        <v>320</v>
      </c>
      <c r="D870" s="29">
        <v>1</v>
      </c>
    </row>
    <row r="871" spans="1:4">
      <c r="A871" s="29" t="s">
        <v>1672</v>
      </c>
      <c r="B871" s="29" t="s">
        <v>1024</v>
      </c>
      <c r="C871" s="29" t="s">
        <v>326</v>
      </c>
      <c r="D871" s="29">
        <v>1</v>
      </c>
    </row>
    <row r="872" spans="1:4">
      <c r="A872" s="29" t="s">
        <v>1672</v>
      </c>
      <c r="B872" s="29" t="s">
        <v>1025</v>
      </c>
      <c r="C872" s="29" t="s">
        <v>322</v>
      </c>
      <c r="D872" s="29">
        <v>1</v>
      </c>
    </row>
    <row r="873" spans="1:4">
      <c r="A873" s="29" t="s">
        <v>1672</v>
      </c>
      <c r="B873" s="29" t="s">
        <v>1026</v>
      </c>
      <c r="C873" s="29" t="s">
        <v>338</v>
      </c>
      <c r="D873" s="29">
        <v>1</v>
      </c>
    </row>
    <row r="874" spans="1:4">
      <c r="A874" s="29" t="s">
        <v>1672</v>
      </c>
      <c r="B874" s="29" t="s">
        <v>1027</v>
      </c>
      <c r="C874" s="29" t="s">
        <v>332</v>
      </c>
      <c r="D874" s="29">
        <v>1</v>
      </c>
    </row>
    <row r="875" spans="1:4">
      <c r="A875" s="29" t="s">
        <v>1672</v>
      </c>
      <c r="B875" s="29" t="s">
        <v>1028</v>
      </c>
      <c r="C875" s="29" t="s">
        <v>390</v>
      </c>
      <c r="D875" s="29">
        <v>1</v>
      </c>
    </row>
    <row r="876" spans="1:4">
      <c r="A876" s="29" t="s">
        <v>1672</v>
      </c>
      <c r="B876" s="29" t="s">
        <v>1029</v>
      </c>
      <c r="C876" s="29" t="s">
        <v>274</v>
      </c>
      <c r="D876" s="29">
        <v>1</v>
      </c>
    </row>
    <row r="877" spans="1:4">
      <c r="A877" s="29" t="s">
        <v>1672</v>
      </c>
      <c r="B877" s="29" t="s">
        <v>1030</v>
      </c>
      <c r="C877" s="29" t="s">
        <v>438</v>
      </c>
      <c r="D877" s="29">
        <v>1</v>
      </c>
    </row>
    <row r="878" spans="1:4">
      <c r="A878" s="29" t="s">
        <v>1672</v>
      </c>
      <c r="B878" s="29" t="s">
        <v>1031</v>
      </c>
      <c r="C878" s="29" t="s">
        <v>294</v>
      </c>
      <c r="D878" s="29">
        <v>1</v>
      </c>
    </row>
    <row r="879" spans="1:4">
      <c r="A879" s="29" t="s">
        <v>1672</v>
      </c>
      <c r="B879" s="29" t="s">
        <v>1032</v>
      </c>
      <c r="C879" s="29" t="s">
        <v>294</v>
      </c>
      <c r="D879" s="29">
        <v>1</v>
      </c>
    </row>
    <row r="880" spans="1:4">
      <c r="A880" s="29" t="s">
        <v>1672</v>
      </c>
      <c r="B880" s="29" t="s">
        <v>1033</v>
      </c>
      <c r="C880" s="29" t="s">
        <v>310</v>
      </c>
      <c r="D880" s="29">
        <v>1</v>
      </c>
    </row>
    <row r="881" spans="1:4">
      <c r="A881" s="29" t="s">
        <v>1672</v>
      </c>
      <c r="B881" s="29" t="s">
        <v>1034</v>
      </c>
      <c r="C881" s="29" t="s">
        <v>302</v>
      </c>
      <c r="D881" s="29">
        <v>1</v>
      </c>
    </row>
    <row r="882" spans="1:4">
      <c r="A882" s="29" t="s">
        <v>1672</v>
      </c>
      <c r="B882" s="29" t="s">
        <v>1034</v>
      </c>
      <c r="C882" s="29" t="s">
        <v>388</v>
      </c>
      <c r="D882" s="29">
        <v>1</v>
      </c>
    </row>
    <row r="883" spans="1:4">
      <c r="A883" s="29" t="s">
        <v>1672</v>
      </c>
      <c r="B883" s="29" t="s">
        <v>1035</v>
      </c>
      <c r="C883" s="29" t="s">
        <v>424</v>
      </c>
      <c r="D883" s="29">
        <v>1</v>
      </c>
    </row>
    <row r="884" spans="1:4">
      <c r="A884" s="29" t="s">
        <v>1672</v>
      </c>
      <c r="B884" s="29" t="s">
        <v>1036</v>
      </c>
      <c r="C884" s="29" t="s">
        <v>302</v>
      </c>
      <c r="D884" s="29">
        <v>1</v>
      </c>
    </row>
    <row r="885" spans="1:4">
      <c r="A885" s="29" t="s">
        <v>1672</v>
      </c>
      <c r="B885" s="29" t="s">
        <v>1036</v>
      </c>
      <c r="C885" s="29" t="s">
        <v>338</v>
      </c>
      <c r="D885" s="29">
        <v>1</v>
      </c>
    </row>
    <row r="886" spans="1:4">
      <c r="A886" s="29" t="s">
        <v>1672</v>
      </c>
      <c r="B886" s="29" t="s">
        <v>1037</v>
      </c>
      <c r="C886" s="29" t="s">
        <v>302</v>
      </c>
      <c r="D886" s="29">
        <v>1</v>
      </c>
    </row>
    <row r="887" spans="1:4">
      <c r="A887" s="29" t="s">
        <v>1672</v>
      </c>
      <c r="B887" s="29" t="s">
        <v>1038</v>
      </c>
      <c r="C887" s="29" t="s">
        <v>338</v>
      </c>
      <c r="D887" s="29">
        <v>1</v>
      </c>
    </row>
    <row r="888" spans="1:4">
      <c r="A888" s="29" t="s">
        <v>1672</v>
      </c>
      <c r="B888" s="29" t="s">
        <v>1039</v>
      </c>
      <c r="C888" s="29" t="s">
        <v>424</v>
      </c>
      <c r="D888" s="29">
        <v>1</v>
      </c>
    </row>
    <row r="889" spans="1:4">
      <c r="A889" s="29" t="s">
        <v>1672</v>
      </c>
      <c r="B889" s="29" t="s">
        <v>1040</v>
      </c>
      <c r="C889" s="29" t="s">
        <v>274</v>
      </c>
      <c r="D889" s="29">
        <v>1</v>
      </c>
    </row>
    <row r="890" spans="1:4">
      <c r="A890" s="29" t="s">
        <v>1672</v>
      </c>
      <c r="B890" s="29" t="s">
        <v>1041</v>
      </c>
      <c r="C890" s="29" t="s">
        <v>294</v>
      </c>
      <c r="D890" s="29">
        <v>1</v>
      </c>
    </row>
    <row r="891" spans="1:4">
      <c r="A891" s="29" t="s">
        <v>1672</v>
      </c>
      <c r="B891" s="29" t="s">
        <v>1042</v>
      </c>
      <c r="C891" s="29" t="s">
        <v>324</v>
      </c>
      <c r="D891" s="29">
        <v>1</v>
      </c>
    </row>
    <row r="892" spans="1:4">
      <c r="A892" s="29" t="s">
        <v>1672</v>
      </c>
      <c r="B892" s="29" t="s">
        <v>1043</v>
      </c>
      <c r="C892" s="29" t="s">
        <v>274</v>
      </c>
      <c r="D892" s="29">
        <v>1</v>
      </c>
    </row>
    <row r="893" spans="1:4">
      <c r="A893" s="29" t="s">
        <v>1672</v>
      </c>
      <c r="B893" s="29" t="s">
        <v>1044</v>
      </c>
      <c r="C893" s="29" t="s">
        <v>274</v>
      </c>
      <c r="D893" s="29">
        <v>1</v>
      </c>
    </row>
    <row r="894" spans="1:4">
      <c r="A894" s="29" t="s">
        <v>1672</v>
      </c>
      <c r="B894" s="29" t="s">
        <v>1045</v>
      </c>
      <c r="C894" s="29" t="s">
        <v>274</v>
      </c>
      <c r="D894" s="29">
        <v>1</v>
      </c>
    </row>
    <row r="895" spans="1:4">
      <c r="A895" s="29" t="s">
        <v>1672</v>
      </c>
      <c r="B895" s="29" t="s">
        <v>1046</v>
      </c>
      <c r="C895" s="29" t="s">
        <v>240</v>
      </c>
      <c r="D895" s="29">
        <v>1</v>
      </c>
    </row>
    <row r="896" spans="1:4">
      <c r="A896" s="29" t="s">
        <v>1672</v>
      </c>
      <c r="B896" s="29" t="s">
        <v>1046</v>
      </c>
      <c r="C896" s="29" t="s">
        <v>242</v>
      </c>
      <c r="D896" s="29">
        <v>1</v>
      </c>
    </row>
    <row r="897" spans="1:4">
      <c r="A897" s="29" t="s">
        <v>1672</v>
      </c>
      <c r="B897" s="29" t="s">
        <v>1047</v>
      </c>
      <c r="C897" s="29" t="s">
        <v>274</v>
      </c>
      <c r="D897" s="29">
        <v>1</v>
      </c>
    </row>
    <row r="898" spans="1:4">
      <c r="A898" s="29" t="s">
        <v>1672</v>
      </c>
      <c r="B898" s="29" t="s">
        <v>1048</v>
      </c>
      <c r="C898" s="29" t="s">
        <v>274</v>
      </c>
      <c r="D898" s="29">
        <v>1</v>
      </c>
    </row>
    <row r="899" spans="1:4">
      <c r="A899" s="29" t="s">
        <v>1672</v>
      </c>
      <c r="B899" s="29" t="s">
        <v>1049</v>
      </c>
      <c r="C899" s="29" t="s">
        <v>256</v>
      </c>
      <c r="D899" s="29">
        <v>1</v>
      </c>
    </row>
    <row r="900" spans="1:4">
      <c r="A900" s="29" t="s">
        <v>1672</v>
      </c>
      <c r="B900" s="29" t="s">
        <v>1050</v>
      </c>
      <c r="C900" s="29" t="s">
        <v>240</v>
      </c>
      <c r="D900" s="29">
        <v>1</v>
      </c>
    </row>
    <row r="901" spans="1:4">
      <c r="A901" s="29" t="s">
        <v>1672</v>
      </c>
      <c r="B901" s="29" t="s">
        <v>1051</v>
      </c>
      <c r="C901" s="29" t="s">
        <v>238</v>
      </c>
      <c r="D901" s="29">
        <v>1</v>
      </c>
    </row>
    <row r="902" spans="1:4">
      <c r="A902" s="29" t="s">
        <v>1672</v>
      </c>
      <c r="B902" s="29" t="s">
        <v>1051</v>
      </c>
      <c r="C902" s="29" t="s">
        <v>314</v>
      </c>
      <c r="D902" s="29">
        <v>1</v>
      </c>
    </row>
    <row r="903" spans="1:4">
      <c r="A903" s="29" t="s">
        <v>1672</v>
      </c>
      <c r="B903" s="29" t="s">
        <v>1051</v>
      </c>
      <c r="C903" s="29" t="s">
        <v>322</v>
      </c>
      <c r="D903" s="29">
        <v>1</v>
      </c>
    </row>
    <row r="904" spans="1:4">
      <c r="A904" s="29" t="s">
        <v>1672</v>
      </c>
      <c r="B904" s="29" t="s">
        <v>1052</v>
      </c>
      <c r="C904" s="29" t="s">
        <v>270</v>
      </c>
      <c r="D904" s="29">
        <v>1</v>
      </c>
    </row>
    <row r="905" spans="1:4">
      <c r="A905" s="29" t="s">
        <v>1672</v>
      </c>
      <c r="B905" s="29" t="s">
        <v>1053</v>
      </c>
      <c r="C905" s="29" t="s">
        <v>250</v>
      </c>
      <c r="D905" s="29">
        <v>1</v>
      </c>
    </row>
    <row r="906" spans="1:4">
      <c r="A906" s="29" t="s">
        <v>1672</v>
      </c>
      <c r="B906" s="29" t="s">
        <v>1054</v>
      </c>
      <c r="C906" s="29" t="s">
        <v>326</v>
      </c>
      <c r="D906" s="29">
        <v>1</v>
      </c>
    </row>
    <row r="907" spans="1:4">
      <c r="A907" s="29" t="s">
        <v>1672</v>
      </c>
      <c r="B907" s="29" t="s">
        <v>1055</v>
      </c>
      <c r="C907" s="29" t="s">
        <v>394</v>
      </c>
      <c r="D907" s="29">
        <v>1</v>
      </c>
    </row>
    <row r="908" spans="1:4">
      <c r="A908" s="29" t="s">
        <v>1672</v>
      </c>
      <c r="B908" s="29" t="s">
        <v>1056</v>
      </c>
      <c r="C908" s="29" t="s">
        <v>338</v>
      </c>
      <c r="D908" s="29">
        <v>1</v>
      </c>
    </row>
    <row r="909" spans="1:4">
      <c r="A909" s="29" t="s">
        <v>1672</v>
      </c>
      <c r="B909" s="29" t="s">
        <v>1057</v>
      </c>
      <c r="C909" s="29" t="s">
        <v>264</v>
      </c>
      <c r="D909" s="29">
        <v>1</v>
      </c>
    </row>
    <row r="910" spans="1:4">
      <c r="A910" s="29" t="s">
        <v>1672</v>
      </c>
      <c r="B910" s="29" t="s">
        <v>1058</v>
      </c>
      <c r="C910" s="29" t="s">
        <v>292</v>
      </c>
      <c r="D910" s="29">
        <v>1</v>
      </c>
    </row>
    <row r="911" spans="1:4">
      <c r="A911" s="29" t="s">
        <v>1672</v>
      </c>
      <c r="B911" s="29" t="s">
        <v>1059</v>
      </c>
      <c r="C911" s="29" t="s">
        <v>238</v>
      </c>
      <c r="D911" s="29">
        <v>1</v>
      </c>
    </row>
    <row r="912" spans="1:4">
      <c r="A912" s="29" t="s">
        <v>1672</v>
      </c>
      <c r="B912" s="29" t="s">
        <v>1059</v>
      </c>
      <c r="C912" s="29" t="s">
        <v>240</v>
      </c>
      <c r="D912" s="29">
        <v>1</v>
      </c>
    </row>
    <row r="913" spans="1:4">
      <c r="A913" s="29" t="s">
        <v>1672</v>
      </c>
      <c r="B913" s="29" t="s">
        <v>1059</v>
      </c>
      <c r="C913" s="29" t="s">
        <v>258</v>
      </c>
      <c r="D913" s="29">
        <v>1</v>
      </c>
    </row>
    <row r="914" spans="1:4">
      <c r="A914" s="29" t="s">
        <v>1672</v>
      </c>
      <c r="B914" s="29" t="s">
        <v>1059</v>
      </c>
      <c r="C914" s="29" t="s">
        <v>274</v>
      </c>
      <c r="D914" s="29">
        <v>1</v>
      </c>
    </row>
    <row r="915" spans="1:4">
      <c r="A915" s="29" t="s">
        <v>1672</v>
      </c>
      <c r="B915" s="29" t="s">
        <v>1059</v>
      </c>
      <c r="C915" s="29" t="s">
        <v>332</v>
      </c>
      <c r="D915" s="29">
        <v>1</v>
      </c>
    </row>
    <row r="916" spans="1:4">
      <c r="A916" s="29" t="s">
        <v>1672</v>
      </c>
      <c r="B916" s="29" t="s">
        <v>1059</v>
      </c>
      <c r="C916" s="29" t="s">
        <v>348</v>
      </c>
      <c r="D916" s="29">
        <v>1</v>
      </c>
    </row>
    <row r="917" spans="1:4">
      <c r="A917" s="29" t="s">
        <v>1672</v>
      </c>
      <c r="B917" s="29" t="s">
        <v>1059</v>
      </c>
      <c r="C917" s="29" t="s">
        <v>388</v>
      </c>
      <c r="D917" s="29">
        <v>1</v>
      </c>
    </row>
    <row r="918" spans="1:4">
      <c r="A918" s="29" t="s">
        <v>1672</v>
      </c>
      <c r="B918" s="29" t="s">
        <v>1059</v>
      </c>
      <c r="C918" s="29" t="s">
        <v>394</v>
      </c>
      <c r="D918" s="29">
        <v>1</v>
      </c>
    </row>
    <row r="919" spans="1:4">
      <c r="A919" s="29" t="s">
        <v>1672</v>
      </c>
      <c r="B919" s="29" t="s">
        <v>1059</v>
      </c>
      <c r="C919" s="29" t="s">
        <v>398</v>
      </c>
      <c r="D919" s="29">
        <v>1</v>
      </c>
    </row>
    <row r="920" spans="1:4">
      <c r="A920" s="29" t="s">
        <v>1672</v>
      </c>
      <c r="B920" s="29" t="s">
        <v>584</v>
      </c>
      <c r="C920" s="29" t="s">
        <v>322</v>
      </c>
      <c r="D920" s="29">
        <v>1</v>
      </c>
    </row>
    <row r="921" spans="1:4">
      <c r="A921" s="29" t="s">
        <v>1672</v>
      </c>
      <c r="B921" s="29" t="s">
        <v>1060</v>
      </c>
      <c r="C921" s="29" t="s">
        <v>240</v>
      </c>
      <c r="D921" s="29">
        <v>1</v>
      </c>
    </row>
    <row r="922" spans="1:4">
      <c r="A922" s="29" t="s">
        <v>1672</v>
      </c>
      <c r="B922" s="29" t="s">
        <v>1061</v>
      </c>
      <c r="C922" s="29" t="s">
        <v>408</v>
      </c>
      <c r="D922" s="29">
        <v>1</v>
      </c>
    </row>
  </sheetData>
  <autoFilter ref="A22:D922"/>
  <mergeCells count="19">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5:L5"/>
    <mergeCell ref="C6:L6"/>
    <mergeCell ref="C4:G4"/>
    <mergeCell ref="H4:K4"/>
  </mergeCells>
  <pageMargins left="0.7" right="0.7" top="0.78740157499999996" bottom="0.78740157499999996" header="0.3" footer="0.3"/>
  <pageSetup orientation="portrait" horizontalDpi="4294967292" verticalDpi="4294967292"/>
  <drawing r:id="rId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85" zoomScaleNormal="85" zoomScalePageLayoutView="85" workbookViewId="0">
      <pane xSplit="2" ySplit="22" topLeftCell="C148" activePane="bottomRight" state="frozen"/>
      <selection activeCell="J31" sqref="J31"/>
      <selection pane="topRight" activeCell="J31" sqref="J31"/>
      <selection pane="bottomLeft" activeCell="J31" sqref="J31"/>
      <selection pane="bottomRight" activeCell="E23" sqref="E23:E168"/>
    </sheetView>
  </sheetViews>
  <sheetFormatPr baseColWidth="10" defaultColWidth="11.5" defaultRowHeight="14" outlineLevelRow="1" x14ac:dyDescent="0"/>
  <cols>
    <col min="2" max="2" width="19.5" customWidth="1"/>
    <col min="3" max="3" width="6.1640625" customWidth="1"/>
    <col min="13" max="13" width="7.1640625" customWidth="1"/>
  </cols>
  <sheetData>
    <row r="1" spans="2:19" ht="7.25" customHeight="1"/>
    <row r="2" spans="2:19" ht="34.25" customHeight="1">
      <c r="B2" s="17" t="s">
        <v>16</v>
      </c>
      <c r="C2" s="192" t="s">
        <v>1904</v>
      </c>
      <c r="D2" s="192"/>
      <c r="E2" s="192"/>
      <c r="F2" s="192"/>
      <c r="G2" s="192"/>
      <c r="H2" s="192"/>
      <c r="I2" s="192"/>
      <c r="J2" s="192"/>
      <c r="K2" s="192"/>
      <c r="L2" s="192"/>
      <c r="N2" s="78" t="s">
        <v>2018</v>
      </c>
    </row>
    <row r="3" spans="2:19">
      <c r="B3" s="17" t="s">
        <v>17</v>
      </c>
      <c r="C3" s="193" t="s">
        <v>195</v>
      </c>
      <c r="D3" s="193"/>
      <c r="E3" s="193"/>
      <c r="F3" s="193"/>
      <c r="G3" s="193"/>
      <c r="H3" s="193"/>
      <c r="I3" s="193"/>
      <c r="J3" s="193"/>
      <c r="K3" s="193"/>
      <c r="L3" s="193"/>
      <c r="N3" s="86" t="s">
        <v>2012</v>
      </c>
      <c r="O3" s="87">
        <v>27</v>
      </c>
      <c r="P3" s="88" t="s">
        <v>2013</v>
      </c>
      <c r="Q3" s="87">
        <v>43</v>
      </c>
      <c r="R3" s="89" t="s">
        <v>2017</v>
      </c>
      <c r="S3" s="90">
        <v>0.63</v>
      </c>
    </row>
    <row r="4" spans="2:19" ht="14.5" customHeight="1">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c r="D5" s="194"/>
      <c r="E5" s="194"/>
      <c r="F5" s="194"/>
      <c r="G5" s="194"/>
      <c r="H5" s="194"/>
      <c r="I5" s="194"/>
      <c r="J5" s="194"/>
      <c r="K5" s="194"/>
      <c r="L5" s="194"/>
      <c r="N5" s="91">
        <v>11</v>
      </c>
      <c r="O5" s="84">
        <v>40.74074074074074</v>
      </c>
      <c r="P5" s="91">
        <v>7</v>
      </c>
      <c r="Q5" s="84">
        <v>25.925925925925924</v>
      </c>
      <c r="R5" s="91">
        <v>9</v>
      </c>
      <c r="S5" s="84">
        <v>33.333333333333329</v>
      </c>
    </row>
    <row r="6" spans="2:19" ht="84" customHeight="1">
      <c r="B6" s="17" t="s">
        <v>18</v>
      </c>
      <c r="C6" s="194" t="s">
        <v>1950</v>
      </c>
      <c r="D6" s="194"/>
      <c r="E6" s="194"/>
      <c r="F6" s="194"/>
      <c r="G6" s="194"/>
      <c r="H6" s="194"/>
      <c r="I6" s="194"/>
      <c r="J6" s="194"/>
      <c r="K6" s="194"/>
      <c r="L6" s="194"/>
      <c r="M6" s="50"/>
    </row>
    <row r="7" spans="2:19" ht="55.25" customHeight="1" outlineLevel="1">
      <c r="B7" s="6" t="s">
        <v>19</v>
      </c>
      <c r="C7" s="167" t="s">
        <v>1906</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t="s">
        <v>1947</v>
      </c>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t="e">
        <f>VLOOKUP(B23,#REF!,2,FALSE)</f>
        <v>#REF!</v>
      </c>
    </row>
    <row r="24" spans="1:80">
      <c r="A24">
        <v>2</v>
      </c>
      <c r="B24" t="s">
        <v>71</v>
      </c>
      <c r="E24" t="e">
        <f>VLOOKUP(B24,#REF!,2,FALSE)</f>
        <v>#REF!</v>
      </c>
    </row>
    <row r="25" spans="1:80">
      <c r="A25">
        <v>3</v>
      </c>
      <c r="B25" t="s">
        <v>142</v>
      </c>
      <c r="E25" t="e">
        <f>VLOOKUP(B25,#REF!,2,FALSE)</f>
        <v>#REF!</v>
      </c>
    </row>
    <row r="26" spans="1:80">
      <c r="A26">
        <v>4</v>
      </c>
      <c r="B26" t="s">
        <v>119</v>
      </c>
      <c r="E26" t="e">
        <f>VLOOKUP(B26,#REF!,2,FALSE)</f>
        <v>#REF!</v>
      </c>
    </row>
    <row r="27" spans="1:80">
      <c r="A27">
        <v>5</v>
      </c>
      <c r="B27" t="s">
        <v>88</v>
      </c>
      <c r="E27">
        <v>0</v>
      </c>
    </row>
    <row r="28" spans="1:80">
      <c r="A28">
        <v>6</v>
      </c>
      <c r="B28" t="s">
        <v>112</v>
      </c>
      <c r="E28" t="e">
        <f>VLOOKUP(B28,#REF!,2,FALSE)</f>
        <v>#REF!</v>
      </c>
    </row>
    <row r="29" spans="1:80">
      <c r="A29">
        <v>7</v>
      </c>
      <c r="B29" t="s">
        <v>89</v>
      </c>
      <c r="E29" t="e">
        <f>VLOOKUP(B29,#REF!,2,FALSE)</f>
        <v>#REF!</v>
      </c>
    </row>
    <row r="30" spans="1:80">
      <c r="A30">
        <v>8</v>
      </c>
      <c r="B30" t="s">
        <v>102</v>
      </c>
      <c r="E30" t="e">
        <f>VLOOKUP(B30,#REF!,2,FALSE)</f>
        <v>#REF!</v>
      </c>
    </row>
    <row r="31" spans="1:80">
      <c r="A31">
        <v>9</v>
      </c>
      <c r="B31" s="8" t="s">
        <v>32</v>
      </c>
      <c r="E31" t="e">
        <f>VLOOKUP(B31,#REF!,2,FALSE)</f>
        <v>#REF!</v>
      </c>
    </row>
    <row r="32" spans="1:80">
      <c r="A32">
        <v>10</v>
      </c>
      <c r="B32" t="s">
        <v>33</v>
      </c>
      <c r="E32" t="e">
        <f>VLOOKUP(B32,#REF!,2,FALSE)</f>
        <v>#REF!</v>
      </c>
    </row>
    <row r="33" spans="1:5">
      <c r="A33">
        <v>11</v>
      </c>
      <c r="B33" t="s">
        <v>167</v>
      </c>
      <c r="E33" t="e">
        <f>E32</f>
        <v>#REF!</v>
      </c>
    </row>
    <row r="34" spans="1:5">
      <c r="A34">
        <v>12</v>
      </c>
      <c r="B34" t="s">
        <v>103</v>
      </c>
      <c r="E34">
        <v>0</v>
      </c>
    </row>
    <row r="35" spans="1:5">
      <c r="A35">
        <v>13</v>
      </c>
      <c r="B35" t="s">
        <v>109</v>
      </c>
      <c r="E35">
        <v>0</v>
      </c>
    </row>
    <row r="36" spans="1:5">
      <c r="A36">
        <v>14</v>
      </c>
      <c r="B36" t="s">
        <v>72</v>
      </c>
      <c r="E36" t="e">
        <f>VLOOKUP(B36,#REF!,2,FALSE)</f>
        <v>#REF!</v>
      </c>
    </row>
    <row r="37" spans="1:5">
      <c r="A37">
        <v>15</v>
      </c>
      <c r="B37" t="s">
        <v>154</v>
      </c>
      <c r="E37" t="e">
        <f>VLOOKUP(B37,#REF!,2,FALSE)</f>
        <v>#REF!</v>
      </c>
    </row>
    <row r="38" spans="1:5">
      <c r="A38">
        <v>16</v>
      </c>
      <c r="B38" t="s">
        <v>140</v>
      </c>
      <c r="E38" t="e">
        <f>VLOOKUP(B38,#REF!,2,FALSE)</f>
        <v>#REF!</v>
      </c>
    </row>
    <row r="39" spans="1:5">
      <c r="A39">
        <v>17</v>
      </c>
      <c r="B39" t="s">
        <v>113</v>
      </c>
      <c r="E39">
        <v>0</v>
      </c>
    </row>
    <row r="40" spans="1:5">
      <c r="A40">
        <v>18</v>
      </c>
      <c r="B40" t="s">
        <v>110</v>
      </c>
      <c r="E40" t="e">
        <f>VLOOKUP(B40,#REF!,2,FALSE)</f>
        <v>#REF!</v>
      </c>
    </row>
    <row r="41" spans="1:5">
      <c r="A41">
        <v>19</v>
      </c>
      <c r="B41" t="s">
        <v>129</v>
      </c>
      <c r="E41" t="e">
        <f>VLOOKUP(B41,#REF!,2,FALSE)</f>
        <v>#REF!</v>
      </c>
    </row>
    <row r="42" spans="1:5">
      <c r="A42">
        <v>20</v>
      </c>
      <c r="B42" t="s">
        <v>90</v>
      </c>
      <c r="E42">
        <v>0</v>
      </c>
    </row>
    <row r="43" spans="1:5">
      <c r="A43">
        <v>21</v>
      </c>
      <c r="B43" t="s">
        <v>120</v>
      </c>
      <c r="E43" t="e">
        <f>VLOOKUP(B43,#REF!,2,FALSE)</f>
        <v>#REF!</v>
      </c>
    </row>
    <row r="44" spans="1:5">
      <c r="A44">
        <v>22</v>
      </c>
      <c r="B44" t="s">
        <v>104</v>
      </c>
      <c r="E44" t="e">
        <f>VLOOKUP(B44,#REF!,2,FALSE)</f>
        <v>#REF!</v>
      </c>
    </row>
    <row r="45" spans="1:5">
      <c r="A45">
        <v>23</v>
      </c>
      <c r="B45" t="s">
        <v>34</v>
      </c>
      <c r="E45">
        <v>0</v>
      </c>
    </row>
    <row r="46" spans="1:5">
      <c r="A46">
        <v>24</v>
      </c>
      <c r="B46" t="s">
        <v>148</v>
      </c>
      <c r="E46">
        <v>0</v>
      </c>
    </row>
    <row r="47" spans="1:5">
      <c r="A47">
        <v>25</v>
      </c>
      <c r="B47" t="s">
        <v>35</v>
      </c>
      <c r="E47" t="e">
        <f>VLOOKUP(B47,#REF!,2,FALSE)</f>
        <v>#REF!</v>
      </c>
    </row>
    <row r="48" spans="1:5">
      <c r="A48">
        <v>26</v>
      </c>
      <c r="B48" t="s">
        <v>73</v>
      </c>
      <c r="E48" t="e">
        <f>VLOOKUP(B48,#REF!,2,FALSE)</f>
        <v>#REF!</v>
      </c>
    </row>
    <row r="49" spans="1:5">
      <c r="A49">
        <v>27</v>
      </c>
      <c r="B49" t="s">
        <v>91</v>
      </c>
      <c r="E49" t="e">
        <f>VLOOKUP(B49,#REF!,2,FALSE)</f>
        <v>#REF!</v>
      </c>
    </row>
    <row r="50" spans="1:5">
      <c r="A50">
        <v>28</v>
      </c>
      <c r="B50" t="s">
        <v>130</v>
      </c>
      <c r="E50" t="e">
        <f>VLOOKUP(B50,#REF!,2,FALSE)</f>
        <v>#REF!</v>
      </c>
    </row>
    <row r="51" spans="1:5">
      <c r="A51">
        <v>29</v>
      </c>
      <c r="B51" t="s">
        <v>149</v>
      </c>
      <c r="E51">
        <v>0</v>
      </c>
    </row>
    <row r="52" spans="1:5">
      <c r="A52">
        <v>30</v>
      </c>
      <c r="B52" t="s">
        <v>121</v>
      </c>
      <c r="E52">
        <v>0</v>
      </c>
    </row>
    <row r="53" spans="1:5">
      <c r="A53">
        <v>31</v>
      </c>
      <c r="B53" t="s">
        <v>114</v>
      </c>
      <c r="E53" t="e">
        <f>VLOOKUP(B53,#REF!,2,FALSE)</f>
        <v>#REF!</v>
      </c>
    </row>
    <row r="54" spans="1:5">
      <c r="A54">
        <v>32</v>
      </c>
      <c r="B54" t="s">
        <v>105</v>
      </c>
      <c r="E54">
        <v>0</v>
      </c>
    </row>
    <row r="55" spans="1:5">
      <c r="A55">
        <v>33</v>
      </c>
      <c r="B55" t="s">
        <v>170</v>
      </c>
      <c r="E55">
        <v>0</v>
      </c>
    </row>
    <row r="56" spans="1:5">
      <c r="A56">
        <v>34</v>
      </c>
      <c r="B56" t="s">
        <v>122</v>
      </c>
      <c r="E56" t="e">
        <f>VLOOKUP(B56,#REF!,2,FALSE)</f>
        <v>#REF!</v>
      </c>
    </row>
    <row r="57" spans="1:5">
      <c r="A57">
        <v>35</v>
      </c>
      <c r="B57" t="s">
        <v>36</v>
      </c>
      <c r="E57" t="e">
        <f>VLOOKUP(B57,#REF!,2,FALSE)</f>
        <v>#REF!</v>
      </c>
    </row>
    <row r="58" spans="1:5">
      <c r="A58">
        <v>36</v>
      </c>
      <c r="B58" t="s">
        <v>168</v>
      </c>
      <c r="E58" t="e">
        <f>E57</f>
        <v>#REF!</v>
      </c>
    </row>
    <row r="59" spans="1:5">
      <c r="A59">
        <v>37</v>
      </c>
      <c r="B59" t="s">
        <v>37</v>
      </c>
      <c r="E59" t="e">
        <f>VLOOKUP(B59,#REF!,2,FALSE)</f>
        <v>#REF!</v>
      </c>
    </row>
    <row r="60" spans="1:5">
      <c r="A60">
        <v>38</v>
      </c>
      <c r="B60" t="s">
        <v>176</v>
      </c>
      <c r="E60" t="e">
        <f>E59</f>
        <v>#REF!</v>
      </c>
    </row>
    <row r="61" spans="1:5">
      <c r="A61">
        <v>39</v>
      </c>
      <c r="B61" t="s">
        <v>92</v>
      </c>
      <c r="E61" t="e">
        <f>VLOOKUP(B61,#REF!,2,FALSE)</f>
        <v>#REF!</v>
      </c>
    </row>
    <row r="62" spans="1:5">
      <c r="A62">
        <v>40</v>
      </c>
      <c r="B62" t="s">
        <v>38</v>
      </c>
      <c r="E62" t="e">
        <f>VLOOKUP(B62,#REF!,2,FALSE)</f>
        <v>#REF!</v>
      </c>
    </row>
    <row r="63" spans="1:5">
      <c r="A63">
        <v>41</v>
      </c>
      <c r="B63" t="s">
        <v>93</v>
      </c>
      <c r="E63">
        <v>0</v>
      </c>
    </row>
    <row r="64" spans="1:5">
      <c r="A64">
        <v>42</v>
      </c>
      <c r="B64" t="s">
        <v>1068</v>
      </c>
      <c r="E64" t="e">
        <f>VLOOKUP(B64,#REF!,2,FALSE)</f>
        <v>#REF!</v>
      </c>
    </row>
    <row r="65" spans="1:5">
      <c r="A65">
        <v>43</v>
      </c>
      <c r="B65" t="s">
        <v>169</v>
      </c>
      <c r="E65" t="e">
        <f>E64</f>
        <v>#REF!</v>
      </c>
    </row>
    <row r="66" spans="1:5">
      <c r="A66">
        <v>44</v>
      </c>
      <c r="B66" t="s">
        <v>94</v>
      </c>
      <c r="E66" t="e">
        <f>VLOOKUP(B66,#REF!,2,FALSE)</f>
        <v>#REF!</v>
      </c>
    </row>
    <row r="67" spans="1:5">
      <c r="A67">
        <v>45</v>
      </c>
      <c r="B67" t="s">
        <v>40</v>
      </c>
      <c r="E67">
        <v>0</v>
      </c>
    </row>
    <row r="68" spans="1:5">
      <c r="A68">
        <v>46</v>
      </c>
      <c r="B68" t="s">
        <v>41</v>
      </c>
      <c r="E68" t="e">
        <f>VLOOKUP(B68,#REF!,2,FALSE)</f>
        <v>#REF!</v>
      </c>
    </row>
    <row r="69" spans="1:5">
      <c r="A69">
        <v>47</v>
      </c>
      <c r="B69" t="s">
        <v>85</v>
      </c>
      <c r="E69" t="e">
        <f>VLOOKUP(B69,#REF!,2,FALSE)</f>
        <v>#REF!</v>
      </c>
    </row>
    <row r="70" spans="1:5">
      <c r="A70">
        <v>48</v>
      </c>
      <c r="B70" t="s">
        <v>144</v>
      </c>
      <c r="E70">
        <v>0</v>
      </c>
    </row>
    <row r="71" spans="1:5">
      <c r="A71">
        <v>49</v>
      </c>
      <c r="B71" t="s">
        <v>145</v>
      </c>
      <c r="E71" t="e">
        <f>VLOOKUP(B71,#REF!,2,FALSE)</f>
        <v>#REF!</v>
      </c>
    </row>
    <row r="72" spans="1:5">
      <c r="A72">
        <v>50</v>
      </c>
      <c r="B72" t="s">
        <v>160</v>
      </c>
      <c r="E72" t="e">
        <f>VLOOKUP(B72,#REF!,2,FALSE)</f>
        <v>#REF!</v>
      </c>
    </row>
    <row r="73" spans="1:5">
      <c r="A73">
        <v>51</v>
      </c>
      <c r="B73" t="s">
        <v>42</v>
      </c>
      <c r="E73">
        <v>0</v>
      </c>
    </row>
    <row r="74" spans="1:5">
      <c r="A74">
        <v>52</v>
      </c>
      <c r="B74" t="s">
        <v>95</v>
      </c>
      <c r="E74">
        <v>0</v>
      </c>
    </row>
    <row r="75" spans="1:5">
      <c r="A75">
        <v>53</v>
      </c>
      <c r="B75" t="s">
        <v>131</v>
      </c>
      <c r="E75" t="e">
        <f>VLOOKUP(B75,#REF!,2,FALSE)</f>
        <v>#REF!</v>
      </c>
    </row>
    <row r="76" spans="1:5">
      <c r="A76">
        <v>54</v>
      </c>
      <c r="B76" t="s">
        <v>43</v>
      </c>
      <c r="E76" t="e">
        <f>VLOOKUP(B76,#REF!,2,FALSE)</f>
        <v>#REF!</v>
      </c>
    </row>
    <row r="77" spans="1:5">
      <c r="A77">
        <v>55</v>
      </c>
      <c r="B77" t="s">
        <v>44</v>
      </c>
      <c r="E77" t="e">
        <f>VLOOKUP(B77,#REF!,2,FALSE)</f>
        <v>#REF!</v>
      </c>
    </row>
    <row r="78" spans="1:5">
      <c r="A78">
        <v>56</v>
      </c>
      <c r="B78" t="s">
        <v>77</v>
      </c>
      <c r="E78" t="e">
        <f>VLOOKUP(B78,#REF!,2,FALSE)</f>
        <v>#REF!</v>
      </c>
    </row>
    <row r="79" spans="1:5">
      <c r="A79">
        <v>57</v>
      </c>
      <c r="B79" t="s">
        <v>86</v>
      </c>
      <c r="E79" t="e">
        <f>VLOOKUP(B79,#REF!,2,FALSE)</f>
        <v>#REF!</v>
      </c>
    </row>
    <row r="80" spans="1:5">
      <c r="A80">
        <v>58</v>
      </c>
      <c r="B80" t="s">
        <v>45</v>
      </c>
      <c r="E80">
        <v>0</v>
      </c>
    </row>
    <row r="81" spans="1:5">
      <c r="A81">
        <v>59</v>
      </c>
      <c r="B81" t="s">
        <v>155</v>
      </c>
      <c r="E81" t="e">
        <f>VLOOKUP(B81,#REF!,2,FALSE)</f>
        <v>#REF!</v>
      </c>
    </row>
    <row r="82" spans="1:5">
      <c r="A82">
        <v>60</v>
      </c>
      <c r="B82" t="s">
        <v>161</v>
      </c>
      <c r="E82">
        <v>0</v>
      </c>
    </row>
    <row r="83" spans="1:5">
      <c r="A83">
        <v>61</v>
      </c>
      <c r="B83" t="s">
        <v>46</v>
      </c>
      <c r="E83" t="e">
        <f>VLOOKUP(B83,#REF!,2,FALSE)</f>
        <v>#REF!</v>
      </c>
    </row>
    <row r="84" spans="1:5">
      <c r="A84">
        <v>62</v>
      </c>
      <c r="B84" t="s">
        <v>156</v>
      </c>
      <c r="E84" t="e">
        <f>VLOOKUP(B84,#REF!,2,FALSE)</f>
        <v>#REF!</v>
      </c>
    </row>
    <row r="85" spans="1:5">
      <c r="A85">
        <v>63</v>
      </c>
      <c r="B85" t="s">
        <v>74</v>
      </c>
      <c r="E85" t="e">
        <f>VLOOKUP(B85,#REF!,2,FALSE)</f>
        <v>#REF!</v>
      </c>
    </row>
    <row r="86" spans="1:5">
      <c r="A86">
        <v>64</v>
      </c>
      <c r="B86" t="s">
        <v>78</v>
      </c>
      <c r="E86" t="e">
        <f>VLOOKUP(B86,#REF!,2,FALSE)</f>
        <v>#REF!</v>
      </c>
    </row>
    <row r="87" spans="1:5">
      <c r="A87">
        <v>65</v>
      </c>
      <c r="B87" t="s">
        <v>162</v>
      </c>
      <c r="E87" t="e">
        <f>VLOOKUP(B87,#REF!,2,FALSE)</f>
        <v>#REF!</v>
      </c>
    </row>
    <row r="88" spans="1:5">
      <c r="A88">
        <v>66</v>
      </c>
      <c r="B88" t="s">
        <v>47</v>
      </c>
      <c r="E88" t="e">
        <f>VLOOKUP(B88,#REF!,2,FALSE)</f>
        <v>#REF!</v>
      </c>
    </row>
    <row r="89" spans="1:5">
      <c r="A89">
        <v>67</v>
      </c>
      <c r="B89" t="s">
        <v>48</v>
      </c>
      <c r="E89" t="e">
        <f>VLOOKUP(B89,#REF!,2,FALSE)</f>
        <v>#REF!</v>
      </c>
    </row>
    <row r="90" spans="1:5">
      <c r="A90">
        <v>68</v>
      </c>
      <c r="B90" t="s">
        <v>133</v>
      </c>
      <c r="E90" t="e">
        <f>VLOOKUP(B90,#REF!,2,FALSE)</f>
        <v>#REF!</v>
      </c>
    </row>
    <row r="91" spans="1:5">
      <c r="A91">
        <v>69</v>
      </c>
      <c r="B91" t="s">
        <v>157</v>
      </c>
      <c r="E91" t="e">
        <f>VLOOKUP(B91,#REF!,2,FALSE)</f>
        <v>#REF!</v>
      </c>
    </row>
    <row r="92" spans="1:5">
      <c r="A92">
        <v>70</v>
      </c>
      <c r="B92" t="s">
        <v>96</v>
      </c>
      <c r="E92" t="e">
        <f>VLOOKUP(B92,#REF!,2,FALSE)</f>
        <v>#REF!</v>
      </c>
    </row>
    <row r="93" spans="1:5">
      <c r="A93">
        <v>71</v>
      </c>
      <c r="B93" t="s">
        <v>123</v>
      </c>
      <c r="E93" t="e">
        <f>VLOOKUP(B93,#REF!,2,FALSE)</f>
        <v>#REF!</v>
      </c>
    </row>
    <row r="94" spans="1:5">
      <c r="A94">
        <v>72</v>
      </c>
      <c r="B94" t="s">
        <v>49</v>
      </c>
      <c r="E94">
        <v>0</v>
      </c>
    </row>
    <row r="95" spans="1:5">
      <c r="A95">
        <v>73</v>
      </c>
      <c r="B95" t="s">
        <v>163</v>
      </c>
      <c r="E95" t="e">
        <f>VLOOKUP(B95,#REF!,2,FALSE)</f>
        <v>#REF!</v>
      </c>
    </row>
    <row r="96" spans="1:5">
      <c r="A96">
        <v>74</v>
      </c>
      <c r="B96" t="s">
        <v>50</v>
      </c>
      <c r="E96" t="e">
        <f>VLOOKUP(B96,#REF!,2,FALSE)</f>
        <v>#REF!</v>
      </c>
    </row>
    <row r="97" spans="1:5">
      <c r="A97">
        <v>75</v>
      </c>
      <c r="B97" t="s">
        <v>97</v>
      </c>
      <c r="E97">
        <v>0</v>
      </c>
    </row>
    <row r="98" spans="1:5">
      <c r="A98">
        <v>76</v>
      </c>
      <c r="B98" t="s">
        <v>134</v>
      </c>
      <c r="E98" t="e">
        <f>VLOOKUP(B98,#REF!,2,FALSE)</f>
        <v>#REF!</v>
      </c>
    </row>
    <row r="99" spans="1:5">
      <c r="A99">
        <v>77</v>
      </c>
      <c r="B99" t="s">
        <v>51</v>
      </c>
      <c r="E99" t="e">
        <f>VLOOKUP(B99,#REF!,2,FALSE)</f>
        <v>#REF!</v>
      </c>
    </row>
    <row r="100" spans="1:5">
      <c r="A100">
        <v>78</v>
      </c>
      <c r="B100" t="s">
        <v>52</v>
      </c>
      <c r="E100" t="e">
        <f>VLOOKUP(B100,#REF!,2,FALSE)</f>
        <v>#REF!</v>
      </c>
    </row>
    <row r="101" spans="1:5">
      <c r="A101">
        <v>79</v>
      </c>
      <c r="B101" t="s">
        <v>158</v>
      </c>
      <c r="E101">
        <v>0</v>
      </c>
    </row>
    <row r="102" spans="1:5">
      <c r="A102">
        <v>80</v>
      </c>
      <c r="B102" t="s">
        <v>135</v>
      </c>
      <c r="E102" t="e">
        <f>VLOOKUP(B102,#REF!,2,FALSE)</f>
        <v>#REF!</v>
      </c>
    </row>
    <row r="103" spans="1:5">
      <c r="A103">
        <v>81</v>
      </c>
      <c r="B103" t="s">
        <v>124</v>
      </c>
      <c r="E103" t="e">
        <f>VLOOKUP(B103,#REF!,2,FALSE)</f>
        <v>#REF!</v>
      </c>
    </row>
    <row r="104" spans="1:5">
      <c r="A104">
        <v>82</v>
      </c>
      <c r="B104" t="s">
        <v>115</v>
      </c>
      <c r="E104" t="e">
        <f>VLOOKUP(B104,#REF!,2,FALSE)</f>
        <v>#REF!</v>
      </c>
    </row>
    <row r="105" spans="1:5">
      <c r="A105">
        <v>83</v>
      </c>
      <c r="B105" t="s">
        <v>79</v>
      </c>
      <c r="E105" t="e">
        <f>VLOOKUP(B105,#REF!,2,FALSE)</f>
        <v>#REF!</v>
      </c>
    </row>
    <row r="106" spans="1:5">
      <c r="A106">
        <v>84</v>
      </c>
      <c r="B106" t="s">
        <v>150</v>
      </c>
      <c r="E106" t="e">
        <f>VLOOKUP(B106,#REF!,2,FALSE)</f>
        <v>#REF!</v>
      </c>
    </row>
    <row r="107" spans="1:5">
      <c r="A107">
        <v>85</v>
      </c>
      <c r="B107" t="s">
        <v>116</v>
      </c>
      <c r="E107" t="e">
        <f>VLOOKUP(B107,#REF!,2,FALSE)</f>
        <v>#REF!</v>
      </c>
    </row>
    <row r="108" spans="1:5">
      <c r="A108">
        <v>86</v>
      </c>
      <c r="B108" t="s">
        <v>53</v>
      </c>
      <c r="E108" t="e">
        <f>VLOOKUP(B108,#REF!,2,FALSE)</f>
        <v>#REF!</v>
      </c>
    </row>
    <row r="109" spans="1:5">
      <c r="A109">
        <v>87</v>
      </c>
      <c r="B109" t="s">
        <v>175</v>
      </c>
      <c r="E109" t="e">
        <f>E108</f>
        <v>#REF!</v>
      </c>
    </row>
    <row r="110" spans="1:5">
      <c r="A110">
        <v>88</v>
      </c>
      <c r="B110" t="s">
        <v>125</v>
      </c>
      <c r="E110">
        <v>0</v>
      </c>
    </row>
    <row r="111" spans="1:5">
      <c r="A111">
        <v>89</v>
      </c>
      <c r="B111" t="s">
        <v>54</v>
      </c>
      <c r="E111" t="e">
        <f>VLOOKUP(B111,#REF!,2,FALSE)</f>
        <v>#REF!</v>
      </c>
    </row>
    <row r="112" spans="1:5">
      <c r="A112">
        <v>90</v>
      </c>
      <c r="B112" t="s">
        <v>136</v>
      </c>
      <c r="E112" t="e">
        <f>VLOOKUP(B112,#REF!,2,FALSE)</f>
        <v>#REF!</v>
      </c>
    </row>
    <row r="113" spans="1:5">
      <c r="A113">
        <v>91</v>
      </c>
      <c r="B113" t="s">
        <v>111</v>
      </c>
      <c r="E113" t="e">
        <f>VLOOKUP(B113,#REF!,2,FALSE)</f>
        <v>#REF!</v>
      </c>
    </row>
    <row r="114" spans="1:5">
      <c r="A114">
        <v>92</v>
      </c>
      <c r="B114" t="s">
        <v>164</v>
      </c>
      <c r="E114">
        <v>0</v>
      </c>
    </row>
    <row r="115" spans="1:5">
      <c r="A115">
        <v>93</v>
      </c>
      <c r="B115" t="s">
        <v>98</v>
      </c>
      <c r="E115">
        <v>0</v>
      </c>
    </row>
    <row r="116" spans="1:5">
      <c r="A116">
        <v>94</v>
      </c>
      <c r="B116" t="s">
        <v>108</v>
      </c>
      <c r="E116">
        <v>0</v>
      </c>
    </row>
    <row r="117" spans="1:5">
      <c r="A117">
        <v>95</v>
      </c>
      <c r="B117" t="s">
        <v>55</v>
      </c>
      <c r="E117" t="e">
        <f>VLOOKUP(B117,#REF!,2,FALSE)</f>
        <v>#REF!</v>
      </c>
    </row>
    <row r="118" spans="1:5">
      <c r="A118">
        <v>96</v>
      </c>
      <c r="B118" t="s">
        <v>172</v>
      </c>
      <c r="E118" t="e">
        <f>E117</f>
        <v>#REF!</v>
      </c>
    </row>
    <row r="119" spans="1:5">
      <c r="A119">
        <v>97</v>
      </c>
      <c r="B119" t="s">
        <v>56</v>
      </c>
      <c r="E119" t="e">
        <f>VLOOKUP(B119,#REF!,2,FALSE)</f>
        <v>#REF!</v>
      </c>
    </row>
    <row r="120" spans="1:5">
      <c r="A120">
        <v>98</v>
      </c>
      <c r="B120" t="s">
        <v>80</v>
      </c>
      <c r="E120">
        <v>0</v>
      </c>
    </row>
    <row r="121" spans="1:5">
      <c r="A121">
        <v>99</v>
      </c>
      <c r="B121" t="s">
        <v>57</v>
      </c>
      <c r="E121">
        <v>0</v>
      </c>
    </row>
    <row r="122" spans="1:5">
      <c r="A122">
        <v>100</v>
      </c>
      <c r="B122" t="s">
        <v>173</v>
      </c>
      <c r="E122">
        <v>0</v>
      </c>
    </row>
    <row r="123" spans="1:5">
      <c r="A123">
        <v>101</v>
      </c>
      <c r="B123" t="s">
        <v>58</v>
      </c>
      <c r="E123" t="e">
        <f>VLOOKUP(B123,#REF!,2,FALSE)</f>
        <v>#REF!</v>
      </c>
    </row>
    <row r="124" spans="1:5">
      <c r="A124">
        <v>102</v>
      </c>
      <c r="B124" t="s">
        <v>171</v>
      </c>
      <c r="E124" t="e">
        <f>E123</f>
        <v>#REF!</v>
      </c>
    </row>
    <row r="125" spans="1:5">
      <c r="A125">
        <v>103</v>
      </c>
      <c r="B125" t="s">
        <v>137</v>
      </c>
      <c r="E125" t="e">
        <f>VLOOKUP(B125,#REF!,2,FALSE)</f>
        <v>#REF!</v>
      </c>
    </row>
    <row r="126" spans="1:5">
      <c r="A126">
        <v>104</v>
      </c>
      <c r="B126" t="s">
        <v>99</v>
      </c>
      <c r="E126" t="e">
        <f>VLOOKUP(B126,#REF!,2,FALSE)</f>
        <v>#REF!</v>
      </c>
    </row>
    <row r="127" spans="1:5">
      <c r="A127">
        <v>105</v>
      </c>
      <c r="B127" t="s">
        <v>59</v>
      </c>
      <c r="E127">
        <v>0</v>
      </c>
    </row>
    <row r="128" spans="1:5">
      <c r="A128">
        <v>106</v>
      </c>
      <c r="B128" t="s">
        <v>60</v>
      </c>
      <c r="E128">
        <v>0</v>
      </c>
    </row>
    <row r="129" spans="1:5">
      <c r="A129">
        <v>107</v>
      </c>
      <c r="B129" t="s">
        <v>61</v>
      </c>
      <c r="E129" t="e">
        <f>VLOOKUP(B129,#REF!,2,FALSE)</f>
        <v>#REF!</v>
      </c>
    </row>
    <row r="130" spans="1:5">
      <c r="A130">
        <v>108</v>
      </c>
      <c r="B130" t="s">
        <v>62</v>
      </c>
      <c r="E130" t="e">
        <f>VLOOKUP(B130,#REF!,2,FALSE)</f>
        <v>#REF!</v>
      </c>
    </row>
    <row r="131" spans="1:5">
      <c r="A131">
        <v>109</v>
      </c>
      <c r="B131" t="s">
        <v>63</v>
      </c>
      <c r="E131" t="e">
        <f>VLOOKUP(B131,#REF!,2,FALSE)</f>
        <v>#REF!</v>
      </c>
    </row>
    <row r="132" spans="1:5">
      <c r="A132">
        <v>110</v>
      </c>
      <c r="B132" t="s">
        <v>159</v>
      </c>
      <c r="E132" t="e">
        <f>VLOOKUP(B132,#REF!,2,FALSE)</f>
        <v>#REF!</v>
      </c>
    </row>
    <row r="133" spans="1:5">
      <c r="A133">
        <v>11</v>
      </c>
      <c r="B133" t="s">
        <v>87</v>
      </c>
      <c r="E133" t="e">
        <f>VLOOKUP(B133,#REF!,2,FALSE)</f>
        <v>#REF!</v>
      </c>
    </row>
    <row r="134" spans="1:5">
      <c r="A134">
        <v>112</v>
      </c>
      <c r="B134" t="s">
        <v>100</v>
      </c>
      <c r="E134" t="e">
        <f>VLOOKUP(B134,#REF!,2,FALSE)</f>
        <v>#REF!</v>
      </c>
    </row>
    <row r="135" spans="1:5">
      <c r="A135">
        <v>113</v>
      </c>
      <c r="B135" t="s">
        <v>75</v>
      </c>
      <c r="E135" t="e">
        <f>VLOOKUP(B135,#REF!,2,FALSE)</f>
        <v>#REF!</v>
      </c>
    </row>
    <row r="136" spans="1:5">
      <c r="A136">
        <v>114</v>
      </c>
      <c r="B136" t="s">
        <v>126</v>
      </c>
      <c r="E136">
        <v>0</v>
      </c>
    </row>
    <row r="137" spans="1:5">
      <c r="A137">
        <v>115</v>
      </c>
      <c r="B137" t="s">
        <v>151</v>
      </c>
      <c r="E137">
        <v>0</v>
      </c>
    </row>
    <row r="138" spans="1:5">
      <c r="A138">
        <v>116</v>
      </c>
      <c r="B138" t="s">
        <v>106</v>
      </c>
      <c r="E138" t="e">
        <f>VLOOKUP(B138,#REF!,2,FALSE)</f>
        <v>#REF!</v>
      </c>
    </row>
    <row r="139" spans="1:5">
      <c r="A139">
        <v>117</v>
      </c>
      <c r="B139" t="s">
        <v>138</v>
      </c>
      <c r="E139" t="e">
        <f>VLOOKUP(B139,#REF!,2,FALSE)</f>
        <v>#REF!</v>
      </c>
    </row>
    <row r="140" spans="1:5">
      <c r="A140">
        <v>118</v>
      </c>
      <c r="B140" t="s">
        <v>64</v>
      </c>
      <c r="E140">
        <v>0</v>
      </c>
    </row>
    <row r="141" spans="1:5">
      <c r="A141">
        <v>119</v>
      </c>
      <c r="B141" t="s">
        <v>139</v>
      </c>
      <c r="E141" t="e">
        <f>VLOOKUP(B141,#REF!,2,FALSE)</f>
        <v>#REF!</v>
      </c>
    </row>
    <row r="142" spans="1:5">
      <c r="A142">
        <v>120</v>
      </c>
      <c r="B142" t="s">
        <v>127</v>
      </c>
      <c r="E142" t="e">
        <f>VLOOKUP(B142,#REF!,2,FALSE)</f>
        <v>#REF!</v>
      </c>
    </row>
    <row r="143" spans="1:5">
      <c r="A143">
        <v>121</v>
      </c>
      <c r="B143" t="s">
        <v>65</v>
      </c>
      <c r="E143" t="e">
        <f>VLOOKUP(B143,#REF!,2,FALSE)</f>
        <v>#REF!</v>
      </c>
    </row>
    <row r="144" spans="1:5">
      <c r="A144">
        <v>122</v>
      </c>
      <c r="B144" t="s">
        <v>141</v>
      </c>
      <c r="E144" t="e">
        <f>VLOOKUP(B144,#REF!,2,FALSE)</f>
        <v>#REF!</v>
      </c>
    </row>
    <row r="145" spans="1:5">
      <c r="A145">
        <v>123</v>
      </c>
      <c r="B145" t="s">
        <v>165</v>
      </c>
      <c r="E145" t="e">
        <f>VLOOKUP(B145,#REF!,2,FALSE)</f>
        <v>#REF!</v>
      </c>
    </row>
    <row r="146" spans="1:5">
      <c r="A146">
        <v>124</v>
      </c>
      <c r="B146" t="s">
        <v>146</v>
      </c>
      <c r="E146" t="e">
        <f>VLOOKUP(B146,#REF!,2,FALSE)</f>
        <v>#REF!</v>
      </c>
    </row>
    <row r="147" spans="1:5">
      <c r="A147">
        <v>125</v>
      </c>
      <c r="B147" t="s">
        <v>117</v>
      </c>
      <c r="E147" t="e">
        <f>VLOOKUP(B147,#REF!,2,FALSE)</f>
        <v>#REF!</v>
      </c>
    </row>
    <row r="148" spans="1:5">
      <c r="A148">
        <v>126</v>
      </c>
      <c r="B148" t="s">
        <v>1071</v>
      </c>
      <c r="E148" t="e">
        <f>VLOOKUP(B148,#REF!,2,FALSE)</f>
        <v>#REF!</v>
      </c>
    </row>
    <row r="149" spans="1:5">
      <c r="A149">
        <v>127</v>
      </c>
      <c r="B149" t="s">
        <v>81</v>
      </c>
      <c r="E149">
        <v>0</v>
      </c>
    </row>
    <row r="150" spans="1:5">
      <c r="A150">
        <v>128</v>
      </c>
      <c r="B150" t="s">
        <v>152</v>
      </c>
      <c r="E150">
        <v>0</v>
      </c>
    </row>
    <row r="151" spans="1:5">
      <c r="A151">
        <v>129</v>
      </c>
      <c r="B151" t="s">
        <v>66</v>
      </c>
      <c r="E151" t="e">
        <f>VLOOKUP(B151,#REF!,2,FALSE)</f>
        <v>#REF!</v>
      </c>
    </row>
    <row r="152" spans="1:5">
      <c r="A152">
        <v>130</v>
      </c>
      <c r="B152" t="s">
        <v>67</v>
      </c>
      <c r="E152">
        <v>0</v>
      </c>
    </row>
    <row r="153" spans="1:5">
      <c r="A153">
        <v>131</v>
      </c>
      <c r="B153" t="s">
        <v>147</v>
      </c>
      <c r="E153" t="e">
        <f>VLOOKUP(B153,#REF!,2,FALSE)</f>
        <v>#REF!</v>
      </c>
    </row>
    <row r="154" spans="1:5">
      <c r="A154">
        <v>132</v>
      </c>
      <c r="B154" t="s">
        <v>143</v>
      </c>
      <c r="E154">
        <v>0</v>
      </c>
    </row>
    <row r="155" spans="1:5">
      <c r="A155">
        <v>133</v>
      </c>
      <c r="B155" t="s">
        <v>153</v>
      </c>
      <c r="E155" t="e">
        <f>VLOOKUP(B155,#REF!,2,FALSE)</f>
        <v>#REF!</v>
      </c>
    </row>
    <row r="156" spans="1:5">
      <c r="A156">
        <v>134</v>
      </c>
      <c r="B156" t="s">
        <v>68</v>
      </c>
      <c r="E156" t="e">
        <f>VLOOKUP(B156,#REF!,2,FALSE)</f>
        <v>#REF!</v>
      </c>
    </row>
    <row r="157" spans="1:5">
      <c r="A157">
        <v>135</v>
      </c>
      <c r="B157" t="s">
        <v>166</v>
      </c>
      <c r="E157" t="e">
        <f>VLOOKUP(B157,#REF!,2,FALSE)</f>
        <v>#REF!</v>
      </c>
    </row>
    <row r="158" spans="1:5">
      <c r="A158">
        <v>136</v>
      </c>
      <c r="B158" t="s">
        <v>1069</v>
      </c>
      <c r="E158" t="e">
        <f>VLOOKUP(B158,#REF!,2,FALSE)</f>
        <v>#REF!</v>
      </c>
    </row>
    <row r="159" spans="1:5">
      <c r="A159">
        <v>137</v>
      </c>
      <c r="B159" t="s">
        <v>128</v>
      </c>
      <c r="E159" t="e">
        <f>VLOOKUP(B159,#REF!,2,FALSE)</f>
        <v>#REF!</v>
      </c>
    </row>
    <row r="160" spans="1:5">
      <c r="A160">
        <v>138</v>
      </c>
      <c r="B160" t="s">
        <v>132</v>
      </c>
      <c r="E160" t="e">
        <f>VLOOKUP(B160,#REF!,2,FALSE)</f>
        <v>#REF!</v>
      </c>
    </row>
    <row r="161" spans="1:5">
      <c r="A161">
        <v>139</v>
      </c>
      <c r="B161" t="s">
        <v>82</v>
      </c>
      <c r="E161" t="e">
        <f>VLOOKUP(B161,#REF!,2,FALSE)</f>
        <v>#REF!</v>
      </c>
    </row>
    <row r="162" spans="1:5">
      <c r="A162">
        <v>140</v>
      </c>
      <c r="B162" t="s">
        <v>69</v>
      </c>
      <c r="E162" t="e">
        <f>VLOOKUP(B162,#REF!,2,FALSE)</f>
        <v>#REF!</v>
      </c>
    </row>
    <row r="163" spans="1:5">
      <c r="A163">
        <v>141</v>
      </c>
      <c r="B163" t="s">
        <v>177</v>
      </c>
      <c r="E163" t="e">
        <f>E162</f>
        <v>#REF!</v>
      </c>
    </row>
    <row r="164" spans="1:5">
      <c r="A164">
        <v>142</v>
      </c>
      <c r="B164" t="s">
        <v>174</v>
      </c>
      <c r="E164" t="e">
        <f>E32</f>
        <v>#REF!</v>
      </c>
    </row>
    <row r="165" spans="1:5">
      <c r="A165">
        <v>143</v>
      </c>
      <c r="B165" t="s">
        <v>70</v>
      </c>
      <c r="E165" t="e">
        <f>VLOOKUP(B165,#REF!,2,FALSE)</f>
        <v>#REF!</v>
      </c>
    </row>
    <row r="166" spans="1:5">
      <c r="A166">
        <v>144</v>
      </c>
      <c r="B166" t="s">
        <v>83</v>
      </c>
      <c r="E166" t="e">
        <f>VLOOKUP(B166,#REF!,2,FALSE)</f>
        <v>#REF!</v>
      </c>
    </row>
    <row r="167" spans="1:5">
      <c r="A167">
        <v>145</v>
      </c>
      <c r="B167" t="s">
        <v>84</v>
      </c>
      <c r="E167" t="e">
        <f>VLOOKUP(B167,#REF!,2,FALSE)</f>
        <v>#REF!</v>
      </c>
    </row>
    <row r="168" spans="1:5">
      <c r="A168">
        <v>146</v>
      </c>
      <c r="B168" t="s">
        <v>118</v>
      </c>
      <c r="E168">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23" activePane="bottomRight" state="frozen"/>
      <selection activeCell="J31" sqref="J31"/>
      <selection pane="topRight" activeCell="J31" sqref="J31"/>
      <selection pane="bottomLeft" activeCell="J31" sqref="J31"/>
      <selection pane="bottomRight" activeCell="B23" sqref="B23"/>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1905</v>
      </c>
      <c r="D2" s="192"/>
      <c r="E2" s="192"/>
      <c r="F2" s="192"/>
      <c r="G2" s="192"/>
      <c r="H2" s="192"/>
      <c r="I2" s="192"/>
      <c r="J2" s="192"/>
      <c r="K2" s="192"/>
      <c r="L2" s="192"/>
      <c r="N2" s="78" t="s">
        <v>2018</v>
      </c>
    </row>
    <row r="3" spans="2:19">
      <c r="B3" s="17" t="s">
        <v>17</v>
      </c>
      <c r="C3" s="193" t="s">
        <v>196</v>
      </c>
      <c r="D3" s="193"/>
      <c r="E3" s="193"/>
      <c r="F3" s="193"/>
      <c r="G3" s="193"/>
      <c r="H3" s="193"/>
      <c r="I3" s="193"/>
      <c r="J3" s="193"/>
      <c r="K3" s="193"/>
      <c r="L3" s="193"/>
      <c r="N3" s="86" t="s">
        <v>2012</v>
      </c>
      <c r="O3" s="87">
        <v>27</v>
      </c>
      <c r="P3" s="88" t="s">
        <v>2013</v>
      </c>
      <c r="Q3" s="87">
        <v>43</v>
      </c>
      <c r="R3" s="89" t="s">
        <v>2017</v>
      </c>
      <c r="S3" s="90">
        <v>0.63</v>
      </c>
    </row>
    <row r="4" spans="2:19">
      <c r="B4" s="17" t="s">
        <v>27</v>
      </c>
      <c r="C4" s="195"/>
      <c r="D4" s="196"/>
      <c r="E4" s="196"/>
      <c r="F4" s="196"/>
      <c r="G4" s="197"/>
      <c r="H4" s="198" t="s">
        <v>2009</v>
      </c>
      <c r="I4" s="199"/>
      <c r="J4" s="199"/>
      <c r="K4" s="200"/>
      <c r="L4" s="105" t="s">
        <v>2011</v>
      </c>
      <c r="N4" s="81" t="s">
        <v>2014</v>
      </c>
      <c r="O4" s="82" t="s">
        <v>1795</v>
      </c>
      <c r="P4" s="81" t="s">
        <v>2015</v>
      </c>
      <c r="Q4" s="82" t="s">
        <v>1795</v>
      </c>
      <c r="R4" s="81" t="s">
        <v>2016</v>
      </c>
      <c r="S4" s="82" t="s">
        <v>1795</v>
      </c>
    </row>
    <row r="5" spans="2:19" ht="29" customHeight="1">
      <c r="B5" s="17" t="s">
        <v>199</v>
      </c>
      <c r="C5" s="194"/>
      <c r="D5" s="194"/>
      <c r="E5" s="194"/>
      <c r="F5" s="194"/>
      <c r="G5" s="194"/>
      <c r="H5" s="194"/>
      <c r="I5" s="194"/>
      <c r="J5" s="194"/>
      <c r="K5" s="194"/>
      <c r="L5" s="194"/>
      <c r="N5" s="91">
        <v>8</v>
      </c>
      <c r="O5" s="84">
        <v>29.629629629629626</v>
      </c>
      <c r="P5" s="91">
        <v>8</v>
      </c>
      <c r="Q5" s="84">
        <v>29.629629629629626</v>
      </c>
      <c r="R5" s="91">
        <v>11</v>
      </c>
      <c r="S5" s="84">
        <v>40.74074074074074</v>
      </c>
    </row>
    <row r="6" spans="2:19" ht="84" customHeight="1">
      <c r="B6" s="17" t="s">
        <v>18</v>
      </c>
      <c r="C6" s="194" t="s">
        <v>1942</v>
      </c>
      <c r="D6" s="194"/>
      <c r="E6" s="194"/>
      <c r="F6" s="194"/>
      <c r="G6" s="194"/>
      <c r="H6" s="194"/>
      <c r="I6" s="194"/>
      <c r="J6" s="194"/>
      <c r="K6" s="194"/>
      <c r="L6" s="194"/>
      <c r="M6" s="50"/>
    </row>
    <row r="7" spans="2:19" ht="55.25" customHeight="1" outlineLevel="1">
      <c r="B7" s="6" t="s">
        <v>19</v>
      </c>
      <c r="C7" s="167" t="s">
        <v>1908</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t="s">
        <v>1947</v>
      </c>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0</v>
      </c>
    </row>
    <row r="24" spans="1:80">
      <c r="A24">
        <v>2</v>
      </c>
      <c r="B24" t="s">
        <v>71</v>
      </c>
      <c r="E24">
        <v>0</v>
      </c>
    </row>
    <row r="25" spans="1:80">
      <c r="A25">
        <v>3</v>
      </c>
      <c r="B25" t="s">
        <v>142</v>
      </c>
      <c r="E25">
        <v>0</v>
      </c>
    </row>
    <row r="26" spans="1:80">
      <c r="A26">
        <v>4</v>
      </c>
      <c r="B26" t="s">
        <v>119</v>
      </c>
      <c r="E26">
        <v>0</v>
      </c>
    </row>
    <row r="27" spans="1:80">
      <c r="A27">
        <v>5</v>
      </c>
      <c r="B27" t="s">
        <v>88</v>
      </c>
      <c r="E27">
        <v>0</v>
      </c>
    </row>
    <row r="28" spans="1:80">
      <c r="A28">
        <v>6</v>
      </c>
      <c r="B28" t="s">
        <v>112</v>
      </c>
      <c r="E28">
        <v>0</v>
      </c>
    </row>
    <row r="29" spans="1:80">
      <c r="A29">
        <v>7</v>
      </c>
      <c r="B29" t="s">
        <v>89</v>
      </c>
      <c r="E29">
        <v>0</v>
      </c>
    </row>
    <row r="30" spans="1:80">
      <c r="A30">
        <v>8</v>
      </c>
      <c r="B30" t="s">
        <v>102</v>
      </c>
      <c r="E30">
        <v>0</v>
      </c>
    </row>
    <row r="31" spans="1:80">
      <c r="A31">
        <v>9</v>
      </c>
      <c r="B31" s="8" t="s">
        <v>32</v>
      </c>
      <c r="E31">
        <v>0</v>
      </c>
    </row>
    <row r="32" spans="1:80">
      <c r="A32">
        <v>10</v>
      </c>
      <c r="B32" t="s">
        <v>33</v>
      </c>
      <c r="E32">
        <v>0</v>
      </c>
    </row>
    <row r="33" spans="1:5">
      <c r="A33">
        <v>11</v>
      </c>
      <c r="B33" t="s">
        <v>167</v>
      </c>
      <c r="E33">
        <v>0</v>
      </c>
    </row>
    <row r="34" spans="1:5">
      <c r="A34">
        <v>12</v>
      </c>
      <c r="B34" t="s">
        <v>103</v>
      </c>
      <c r="E34">
        <v>0</v>
      </c>
    </row>
    <row r="35" spans="1:5">
      <c r="A35">
        <v>13</v>
      </c>
      <c r="B35" t="s">
        <v>109</v>
      </c>
      <c r="E35">
        <v>0</v>
      </c>
    </row>
    <row r="36" spans="1:5">
      <c r="A36">
        <v>14</v>
      </c>
      <c r="B36" t="s">
        <v>72</v>
      </c>
      <c r="E36">
        <v>0</v>
      </c>
    </row>
    <row r="37" spans="1:5">
      <c r="A37">
        <v>15</v>
      </c>
      <c r="B37" t="s">
        <v>154</v>
      </c>
      <c r="E37">
        <v>0</v>
      </c>
    </row>
    <row r="38" spans="1:5">
      <c r="A38">
        <v>16</v>
      </c>
      <c r="B38" t="s">
        <v>140</v>
      </c>
      <c r="E38">
        <v>0</v>
      </c>
    </row>
    <row r="39" spans="1:5">
      <c r="A39">
        <v>17</v>
      </c>
      <c r="B39" t="s">
        <v>113</v>
      </c>
      <c r="E39">
        <v>0</v>
      </c>
    </row>
    <row r="40" spans="1:5">
      <c r="A40">
        <v>18</v>
      </c>
      <c r="B40" t="s">
        <v>110</v>
      </c>
      <c r="E40">
        <v>0</v>
      </c>
    </row>
    <row r="41" spans="1:5">
      <c r="A41">
        <v>19</v>
      </c>
      <c r="B41" t="s">
        <v>129</v>
      </c>
      <c r="E41">
        <v>1</v>
      </c>
    </row>
    <row r="42" spans="1:5">
      <c r="A42">
        <v>20</v>
      </c>
      <c r="B42" t="s">
        <v>90</v>
      </c>
      <c r="E42">
        <v>1</v>
      </c>
    </row>
    <row r="43" spans="1:5">
      <c r="A43">
        <v>21</v>
      </c>
      <c r="B43" t="s">
        <v>120</v>
      </c>
      <c r="E43">
        <v>0</v>
      </c>
    </row>
    <row r="44" spans="1:5">
      <c r="A44">
        <v>22</v>
      </c>
      <c r="B44" t="s">
        <v>104</v>
      </c>
      <c r="E44">
        <v>0</v>
      </c>
    </row>
    <row r="45" spans="1:5">
      <c r="A45">
        <v>23</v>
      </c>
      <c r="B45" t="s">
        <v>34</v>
      </c>
      <c r="E45">
        <v>1</v>
      </c>
    </row>
    <row r="46" spans="1:5">
      <c r="A46">
        <v>24</v>
      </c>
      <c r="B46" t="s">
        <v>148</v>
      </c>
      <c r="E46">
        <v>1</v>
      </c>
    </row>
    <row r="47" spans="1:5">
      <c r="A47">
        <v>25</v>
      </c>
      <c r="B47" t="s">
        <v>35</v>
      </c>
      <c r="E47">
        <v>0</v>
      </c>
    </row>
    <row r="48" spans="1:5">
      <c r="A48">
        <v>26</v>
      </c>
      <c r="B48" t="s">
        <v>73</v>
      </c>
      <c r="E48">
        <v>0</v>
      </c>
    </row>
    <row r="49" spans="1:5">
      <c r="A49">
        <v>27</v>
      </c>
      <c r="B49" t="s">
        <v>91</v>
      </c>
      <c r="E49">
        <v>0</v>
      </c>
    </row>
    <row r="50" spans="1:5">
      <c r="A50">
        <v>28</v>
      </c>
      <c r="B50" t="s">
        <v>130</v>
      </c>
      <c r="E50">
        <v>0</v>
      </c>
    </row>
    <row r="51" spans="1:5">
      <c r="A51">
        <v>29</v>
      </c>
      <c r="B51" t="s">
        <v>149</v>
      </c>
      <c r="E51">
        <v>0</v>
      </c>
    </row>
    <row r="52" spans="1:5">
      <c r="A52">
        <v>30</v>
      </c>
      <c r="B52" t="s">
        <v>121</v>
      </c>
      <c r="E52">
        <v>0</v>
      </c>
    </row>
    <row r="53" spans="1:5">
      <c r="A53">
        <v>31</v>
      </c>
      <c r="B53" t="s">
        <v>114</v>
      </c>
      <c r="E53">
        <v>0</v>
      </c>
    </row>
    <row r="54" spans="1:5">
      <c r="A54">
        <v>32</v>
      </c>
      <c r="B54" t="s">
        <v>105</v>
      </c>
      <c r="E54">
        <v>0</v>
      </c>
    </row>
    <row r="55" spans="1:5">
      <c r="A55">
        <v>33</v>
      </c>
      <c r="B55" t="s">
        <v>170</v>
      </c>
      <c r="E55">
        <v>0</v>
      </c>
    </row>
    <row r="56" spans="1:5">
      <c r="A56">
        <v>34</v>
      </c>
      <c r="B56" t="s">
        <v>122</v>
      </c>
      <c r="E56">
        <v>0</v>
      </c>
    </row>
    <row r="57" spans="1:5">
      <c r="A57">
        <v>35</v>
      </c>
      <c r="B57" t="s">
        <v>36</v>
      </c>
      <c r="E57">
        <v>0</v>
      </c>
    </row>
    <row r="58" spans="1:5">
      <c r="A58">
        <v>36</v>
      </c>
      <c r="B58" t="s">
        <v>168</v>
      </c>
      <c r="E58">
        <v>0</v>
      </c>
    </row>
    <row r="59" spans="1:5">
      <c r="A59">
        <v>37</v>
      </c>
      <c r="B59" t="s">
        <v>37</v>
      </c>
      <c r="E59">
        <v>0</v>
      </c>
    </row>
    <row r="60" spans="1:5">
      <c r="A60">
        <v>38</v>
      </c>
      <c r="B60" t="s">
        <v>176</v>
      </c>
      <c r="E60">
        <v>0</v>
      </c>
    </row>
    <row r="61" spans="1:5">
      <c r="A61">
        <v>39</v>
      </c>
      <c r="B61" t="s">
        <v>92</v>
      </c>
      <c r="E61">
        <v>0</v>
      </c>
    </row>
    <row r="62" spans="1:5">
      <c r="A62">
        <v>40</v>
      </c>
      <c r="B62" t="s">
        <v>38</v>
      </c>
      <c r="E62">
        <v>0</v>
      </c>
    </row>
    <row r="63" spans="1:5">
      <c r="A63">
        <v>41</v>
      </c>
      <c r="B63" t="s">
        <v>93</v>
      </c>
      <c r="E63">
        <v>0</v>
      </c>
    </row>
    <row r="64" spans="1:5">
      <c r="A64">
        <v>42</v>
      </c>
      <c r="B64" t="s">
        <v>1068</v>
      </c>
      <c r="E64">
        <v>0</v>
      </c>
    </row>
    <row r="65" spans="1:5">
      <c r="A65">
        <v>43</v>
      </c>
      <c r="B65" t="s">
        <v>169</v>
      </c>
      <c r="E65">
        <v>0</v>
      </c>
    </row>
    <row r="66" spans="1:5">
      <c r="A66">
        <v>44</v>
      </c>
      <c r="B66" t="s">
        <v>94</v>
      </c>
      <c r="E66">
        <v>0</v>
      </c>
    </row>
    <row r="67" spans="1:5">
      <c r="A67">
        <v>45</v>
      </c>
      <c r="B67" t="s">
        <v>40</v>
      </c>
      <c r="E67">
        <v>1</v>
      </c>
    </row>
    <row r="68" spans="1:5">
      <c r="A68">
        <v>46</v>
      </c>
      <c r="B68" t="s">
        <v>41</v>
      </c>
      <c r="E68">
        <v>1</v>
      </c>
    </row>
    <row r="69" spans="1:5">
      <c r="A69">
        <v>47</v>
      </c>
      <c r="B69" t="s">
        <v>85</v>
      </c>
      <c r="E69">
        <v>0</v>
      </c>
    </row>
    <row r="70" spans="1:5">
      <c r="A70">
        <v>48</v>
      </c>
      <c r="B70" t="s">
        <v>144</v>
      </c>
      <c r="E70">
        <v>0</v>
      </c>
    </row>
    <row r="71" spans="1:5">
      <c r="A71">
        <v>49</v>
      </c>
      <c r="B71" t="s">
        <v>145</v>
      </c>
      <c r="E71">
        <v>0</v>
      </c>
    </row>
    <row r="72" spans="1:5">
      <c r="A72">
        <v>50</v>
      </c>
      <c r="B72" t="s">
        <v>160</v>
      </c>
      <c r="E72">
        <v>0</v>
      </c>
    </row>
    <row r="73" spans="1:5">
      <c r="A73">
        <v>51</v>
      </c>
      <c r="B73" t="s">
        <v>42</v>
      </c>
      <c r="E73">
        <v>0</v>
      </c>
    </row>
    <row r="74" spans="1:5">
      <c r="A74">
        <v>52</v>
      </c>
      <c r="B74" t="s">
        <v>95</v>
      </c>
      <c r="E74">
        <v>0</v>
      </c>
    </row>
    <row r="75" spans="1:5">
      <c r="A75">
        <v>53</v>
      </c>
      <c r="B75" t="s">
        <v>131</v>
      </c>
      <c r="E75">
        <v>0</v>
      </c>
    </row>
    <row r="76" spans="1:5">
      <c r="A76">
        <v>54</v>
      </c>
      <c r="B76" t="s">
        <v>43</v>
      </c>
      <c r="E76">
        <v>0</v>
      </c>
    </row>
    <row r="77" spans="1:5">
      <c r="A77">
        <v>55</v>
      </c>
      <c r="B77" t="s">
        <v>44</v>
      </c>
      <c r="E77">
        <v>0</v>
      </c>
    </row>
    <row r="78" spans="1:5">
      <c r="A78">
        <v>56</v>
      </c>
      <c r="B78" t="s">
        <v>77</v>
      </c>
      <c r="E78">
        <v>0</v>
      </c>
    </row>
    <row r="79" spans="1:5">
      <c r="A79">
        <v>57</v>
      </c>
      <c r="B79" t="s">
        <v>86</v>
      </c>
      <c r="E79">
        <v>1</v>
      </c>
    </row>
    <row r="80" spans="1:5">
      <c r="A80">
        <v>58</v>
      </c>
      <c r="B80" t="s">
        <v>45</v>
      </c>
      <c r="E80">
        <v>1</v>
      </c>
    </row>
    <row r="81" spans="1:5">
      <c r="A81">
        <v>59</v>
      </c>
      <c r="B81" t="s">
        <v>155</v>
      </c>
      <c r="E81">
        <v>0</v>
      </c>
    </row>
    <row r="82" spans="1:5">
      <c r="A82">
        <v>60</v>
      </c>
      <c r="B82" t="s">
        <v>161</v>
      </c>
      <c r="E82">
        <v>0</v>
      </c>
    </row>
    <row r="83" spans="1:5">
      <c r="A83">
        <v>61</v>
      </c>
      <c r="B83" t="s">
        <v>46</v>
      </c>
      <c r="E83">
        <v>1</v>
      </c>
    </row>
    <row r="84" spans="1:5">
      <c r="A84">
        <v>62</v>
      </c>
      <c r="B84" t="s">
        <v>156</v>
      </c>
      <c r="E84">
        <v>0</v>
      </c>
    </row>
    <row r="85" spans="1:5">
      <c r="A85">
        <v>63</v>
      </c>
      <c r="B85" t="s">
        <v>74</v>
      </c>
      <c r="E85">
        <v>0</v>
      </c>
    </row>
    <row r="86" spans="1:5">
      <c r="A86">
        <v>64</v>
      </c>
      <c r="B86" t="s">
        <v>78</v>
      </c>
      <c r="E86">
        <v>0</v>
      </c>
    </row>
    <row r="87" spans="1:5">
      <c r="A87">
        <v>65</v>
      </c>
      <c r="B87" t="s">
        <v>162</v>
      </c>
      <c r="E87">
        <v>0</v>
      </c>
    </row>
    <row r="88" spans="1:5">
      <c r="A88">
        <v>66</v>
      </c>
      <c r="B88" t="s">
        <v>47</v>
      </c>
      <c r="E88">
        <v>0</v>
      </c>
    </row>
    <row r="89" spans="1:5">
      <c r="A89">
        <v>67</v>
      </c>
      <c r="B89" t="s">
        <v>48</v>
      </c>
      <c r="E89">
        <v>0</v>
      </c>
    </row>
    <row r="90" spans="1:5">
      <c r="A90">
        <v>68</v>
      </c>
      <c r="B90" t="s">
        <v>133</v>
      </c>
      <c r="E90">
        <v>0</v>
      </c>
    </row>
    <row r="91" spans="1:5">
      <c r="A91">
        <v>69</v>
      </c>
      <c r="B91" t="s">
        <v>157</v>
      </c>
      <c r="E91">
        <v>0</v>
      </c>
    </row>
    <row r="92" spans="1:5">
      <c r="A92">
        <v>70</v>
      </c>
      <c r="B92" t="s">
        <v>96</v>
      </c>
      <c r="E92">
        <v>0</v>
      </c>
    </row>
    <row r="93" spans="1:5">
      <c r="A93">
        <v>71</v>
      </c>
      <c r="B93" t="s">
        <v>123</v>
      </c>
      <c r="E93">
        <v>0</v>
      </c>
    </row>
    <row r="94" spans="1:5">
      <c r="A94">
        <v>72</v>
      </c>
      <c r="B94" t="s">
        <v>49</v>
      </c>
      <c r="E94">
        <v>1</v>
      </c>
    </row>
    <row r="95" spans="1:5">
      <c r="A95">
        <v>73</v>
      </c>
      <c r="B95" t="s">
        <v>163</v>
      </c>
      <c r="E95">
        <v>0</v>
      </c>
    </row>
    <row r="96" spans="1:5">
      <c r="A96">
        <v>74</v>
      </c>
      <c r="B96" t="s">
        <v>50</v>
      </c>
      <c r="E96">
        <v>0</v>
      </c>
    </row>
    <row r="97" spans="1:5">
      <c r="A97">
        <v>75</v>
      </c>
      <c r="B97" t="s">
        <v>97</v>
      </c>
      <c r="E97">
        <v>0</v>
      </c>
    </row>
    <row r="98" spans="1:5">
      <c r="A98">
        <v>76</v>
      </c>
      <c r="B98" t="s">
        <v>134</v>
      </c>
      <c r="E98">
        <v>0</v>
      </c>
    </row>
    <row r="99" spans="1:5">
      <c r="A99">
        <v>77</v>
      </c>
      <c r="B99" t="s">
        <v>51</v>
      </c>
      <c r="E99">
        <v>0</v>
      </c>
    </row>
    <row r="100" spans="1:5">
      <c r="A100">
        <v>78</v>
      </c>
      <c r="B100" t="s">
        <v>52</v>
      </c>
      <c r="E100">
        <v>0</v>
      </c>
    </row>
    <row r="101" spans="1:5">
      <c r="A101">
        <v>79</v>
      </c>
      <c r="B101" t="s">
        <v>158</v>
      </c>
      <c r="E101">
        <v>0</v>
      </c>
    </row>
    <row r="102" spans="1:5">
      <c r="A102">
        <v>80</v>
      </c>
      <c r="B102" t="s">
        <v>135</v>
      </c>
      <c r="E102">
        <v>1</v>
      </c>
    </row>
    <row r="103" spans="1:5">
      <c r="A103">
        <v>81</v>
      </c>
      <c r="B103" t="s">
        <v>124</v>
      </c>
      <c r="E103">
        <v>0</v>
      </c>
    </row>
    <row r="104" spans="1:5">
      <c r="A104">
        <v>82</v>
      </c>
      <c r="B104" t="s">
        <v>115</v>
      </c>
      <c r="E104">
        <v>0</v>
      </c>
    </row>
    <row r="105" spans="1:5">
      <c r="A105">
        <v>83</v>
      </c>
      <c r="B105" t="s">
        <v>79</v>
      </c>
      <c r="E105">
        <v>0</v>
      </c>
    </row>
    <row r="106" spans="1:5">
      <c r="A106">
        <v>84</v>
      </c>
      <c r="B106" t="s">
        <v>150</v>
      </c>
      <c r="E106">
        <v>0</v>
      </c>
    </row>
    <row r="107" spans="1:5">
      <c r="A107">
        <v>85</v>
      </c>
      <c r="B107" t="s">
        <v>116</v>
      </c>
      <c r="E107">
        <v>0</v>
      </c>
    </row>
    <row r="108" spans="1:5">
      <c r="A108">
        <v>86</v>
      </c>
      <c r="B108" t="s">
        <v>53</v>
      </c>
      <c r="E108">
        <v>0</v>
      </c>
    </row>
    <row r="109" spans="1:5">
      <c r="A109">
        <v>87</v>
      </c>
      <c r="B109" t="s">
        <v>175</v>
      </c>
      <c r="E109">
        <v>0</v>
      </c>
    </row>
    <row r="110" spans="1:5">
      <c r="A110">
        <v>88</v>
      </c>
      <c r="B110" t="s">
        <v>125</v>
      </c>
      <c r="E110">
        <v>0</v>
      </c>
    </row>
    <row r="111" spans="1:5">
      <c r="A111">
        <v>89</v>
      </c>
      <c r="B111" t="s">
        <v>54</v>
      </c>
      <c r="E111">
        <v>0</v>
      </c>
    </row>
    <row r="112" spans="1:5">
      <c r="A112">
        <v>90</v>
      </c>
      <c r="B112" t="s">
        <v>136</v>
      </c>
      <c r="E112">
        <v>0</v>
      </c>
    </row>
    <row r="113" spans="1:5">
      <c r="A113">
        <v>91</v>
      </c>
      <c r="B113" t="s">
        <v>111</v>
      </c>
      <c r="E113">
        <v>0</v>
      </c>
    </row>
    <row r="114" spans="1:5">
      <c r="A114">
        <v>92</v>
      </c>
      <c r="B114" t="s">
        <v>164</v>
      </c>
      <c r="E114">
        <v>0</v>
      </c>
    </row>
    <row r="115" spans="1:5">
      <c r="A115">
        <v>93</v>
      </c>
      <c r="B115" t="s">
        <v>98</v>
      </c>
      <c r="E115">
        <v>0</v>
      </c>
    </row>
    <row r="116" spans="1:5">
      <c r="A116">
        <v>94</v>
      </c>
      <c r="B116" t="s">
        <v>108</v>
      </c>
      <c r="E116">
        <v>0</v>
      </c>
    </row>
    <row r="117" spans="1:5">
      <c r="A117">
        <v>95</v>
      </c>
      <c r="B117" t="s">
        <v>55</v>
      </c>
      <c r="E117">
        <v>0</v>
      </c>
    </row>
    <row r="118" spans="1:5">
      <c r="A118">
        <v>96</v>
      </c>
      <c r="B118" t="s">
        <v>172</v>
      </c>
      <c r="E118">
        <v>0</v>
      </c>
    </row>
    <row r="119" spans="1:5">
      <c r="A119">
        <v>97</v>
      </c>
      <c r="B119" t="s">
        <v>56</v>
      </c>
      <c r="E119">
        <v>0</v>
      </c>
    </row>
    <row r="120" spans="1:5">
      <c r="A120">
        <v>98</v>
      </c>
      <c r="B120" t="s">
        <v>80</v>
      </c>
      <c r="E120">
        <v>0</v>
      </c>
    </row>
    <row r="121" spans="1:5">
      <c r="A121">
        <v>99</v>
      </c>
      <c r="B121" t="s">
        <v>57</v>
      </c>
      <c r="E121">
        <v>1</v>
      </c>
    </row>
    <row r="122" spans="1:5">
      <c r="A122">
        <v>100</v>
      </c>
      <c r="B122" t="s">
        <v>173</v>
      </c>
      <c r="E122">
        <v>1</v>
      </c>
    </row>
    <row r="123" spans="1:5">
      <c r="A123">
        <v>101</v>
      </c>
      <c r="B123" t="s">
        <v>58</v>
      </c>
      <c r="E123">
        <v>0</v>
      </c>
    </row>
    <row r="124" spans="1:5">
      <c r="A124">
        <v>102</v>
      </c>
      <c r="B124" t="s">
        <v>171</v>
      </c>
      <c r="E124">
        <v>0</v>
      </c>
    </row>
    <row r="125" spans="1:5">
      <c r="A125">
        <v>103</v>
      </c>
      <c r="B125" t="s">
        <v>137</v>
      </c>
      <c r="E125">
        <v>0</v>
      </c>
    </row>
    <row r="126" spans="1:5">
      <c r="A126">
        <v>104</v>
      </c>
      <c r="B126" t="s">
        <v>99</v>
      </c>
      <c r="E126">
        <v>0</v>
      </c>
    </row>
    <row r="127" spans="1:5">
      <c r="A127">
        <v>105</v>
      </c>
      <c r="B127" t="s">
        <v>59</v>
      </c>
      <c r="E127">
        <v>1</v>
      </c>
    </row>
    <row r="128" spans="1:5">
      <c r="A128">
        <v>106</v>
      </c>
      <c r="B128" t="s">
        <v>60</v>
      </c>
      <c r="E128">
        <v>0</v>
      </c>
    </row>
    <row r="129" spans="1:5">
      <c r="A129">
        <v>107</v>
      </c>
      <c r="B129" t="s">
        <v>61</v>
      </c>
      <c r="E129">
        <v>0</v>
      </c>
    </row>
    <row r="130" spans="1:5">
      <c r="A130">
        <v>108</v>
      </c>
      <c r="B130" t="s">
        <v>62</v>
      </c>
      <c r="E130">
        <v>0</v>
      </c>
    </row>
    <row r="131" spans="1:5">
      <c r="A131">
        <v>109</v>
      </c>
      <c r="B131" t="s">
        <v>63</v>
      </c>
      <c r="E131">
        <v>0</v>
      </c>
    </row>
    <row r="132" spans="1:5">
      <c r="A132">
        <v>110</v>
      </c>
      <c r="B132" t="s">
        <v>159</v>
      </c>
      <c r="E132">
        <v>0</v>
      </c>
    </row>
    <row r="133" spans="1:5">
      <c r="A133">
        <v>11</v>
      </c>
      <c r="B133" t="s">
        <v>87</v>
      </c>
      <c r="E133">
        <v>1</v>
      </c>
    </row>
    <row r="134" spans="1:5">
      <c r="A134">
        <v>112</v>
      </c>
      <c r="B134" t="s">
        <v>100</v>
      </c>
      <c r="E134">
        <v>0</v>
      </c>
    </row>
    <row r="135" spans="1:5">
      <c r="A135">
        <v>113</v>
      </c>
      <c r="B135" t="s">
        <v>75</v>
      </c>
      <c r="E135">
        <v>0</v>
      </c>
    </row>
    <row r="136" spans="1:5">
      <c r="A136">
        <v>114</v>
      </c>
      <c r="B136" t="s">
        <v>126</v>
      </c>
      <c r="E136">
        <v>0</v>
      </c>
    </row>
    <row r="137" spans="1:5">
      <c r="A137">
        <v>115</v>
      </c>
      <c r="B137" t="s">
        <v>151</v>
      </c>
      <c r="E137">
        <v>0</v>
      </c>
    </row>
    <row r="138" spans="1:5">
      <c r="A138">
        <v>116</v>
      </c>
      <c r="B138" t="s">
        <v>106</v>
      </c>
      <c r="E138">
        <v>0</v>
      </c>
    </row>
    <row r="139" spans="1:5">
      <c r="A139">
        <v>117</v>
      </c>
      <c r="B139" t="s">
        <v>138</v>
      </c>
      <c r="E139">
        <v>0</v>
      </c>
    </row>
    <row r="140" spans="1:5">
      <c r="A140">
        <v>118</v>
      </c>
      <c r="B140" t="s">
        <v>64</v>
      </c>
      <c r="E140">
        <v>0</v>
      </c>
    </row>
    <row r="141" spans="1:5">
      <c r="A141">
        <v>119</v>
      </c>
      <c r="B141" t="s">
        <v>139</v>
      </c>
      <c r="E141">
        <v>0</v>
      </c>
    </row>
    <row r="142" spans="1:5">
      <c r="A142">
        <v>120</v>
      </c>
      <c r="B142" t="s">
        <v>127</v>
      </c>
      <c r="E142">
        <v>1</v>
      </c>
    </row>
    <row r="143" spans="1:5">
      <c r="A143">
        <v>121</v>
      </c>
      <c r="B143" t="s">
        <v>65</v>
      </c>
      <c r="E143">
        <v>0</v>
      </c>
    </row>
    <row r="144" spans="1:5">
      <c r="A144">
        <v>122</v>
      </c>
      <c r="B144" t="s">
        <v>141</v>
      </c>
      <c r="E144">
        <v>0</v>
      </c>
    </row>
    <row r="145" spans="1:5">
      <c r="A145">
        <v>123</v>
      </c>
      <c r="B145" t="s">
        <v>165</v>
      </c>
      <c r="E145">
        <v>0</v>
      </c>
    </row>
    <row r="146" spans="1:5">
      <c r="A146">
        <v>124</v>
      </c>
      <c r="B146" t="s">
        <v>146</v>
      </c>
      <c r="E146">
        <v>0</v>
      </c>
    </row>
    <row r="147" spans="1:5">
      <c r="A147">
        <v>125</v>
      </c>
      <c r="B147" t="s">
        <v>117</v>
      </c>
      <c r="E147">
        <v>0</v>
      </c>
    </row>
    <row r="148" spans="1:5">
      <c r="A148">
        <v>126</v>
      </c>
      <c r="B148" t="s">
        <v>1071</v>
      </c>
      <c r="E148">
        <v>0</v>
      </c>
    </row>
    <row r="149" spans="1:5">
      <c r="A149">
        <v>127</v>
      </c>
      <c r="B149" t="s">
        <v>81</v>
      </c>
      <c r="E149">
        <v>0</v>
      </c>
    </row>
    <row r="150" spans="1:5">
      <c r="A150">
        <v>128</v>
      </c>
      <c r="B150" t="s">
        <v>152</v>
      </c>
      <c r="E150">
        <v>0</v>
      </c>
    </row>
    <row r="151" spans="1:5">
      <c r="A151">
        <v>129</v>
      </c>
      <c r="B151" t="s">
        <v>66</v>
      </c>
      <c r="E151">
        <v>0</v>
      </c>
    </row>
    <row r="152" spans="1:5">
      <c r="A152">
        <v>130</v>
      </c>
      <c r="B152" t="s">
        <v>67</v>
      </c>
      <c r="E152">
        <v>0</v>
      </c>
    </row>
    <row r="153" spans="1:5">
      <c r="A153">
        <v>131</v>
      </c>
      <c r="B153" t="s">
        <v>147</v>
      </c>
      <c r="E153">
        <v>1</v>
      </c>
    </row>
    <row r="154" spans="1:5">
      <c r="A154">
        <v>132</v>
      </c>
      <c r="B154" t="s">
        <v>143</v>
      </c>
      <c r="E154">
        <v>1</v>
      </c>
    </row>
    <row r="155" spans="1:5">
      <c r="A155">
        <v>133</v>
      </c>
      <c r="B155" t="s">
        <v>153</v>
      </c>
      <c r="E155">
        <v>1</v>
      </c>
    </row>
    <row r="156" spans="1:5">
      <c r="A156">
        <v>134</v>
      </c>
      <c r="B156" t="s">
        <v>68</v>
      </c>
      <c r="E156">
        <v>1</v>
      </c>
    </row>
    <row r="157" spans="1:5">
      <c r="A157">
        <v>135</v>
      </c>
      <c r="B157" t="s">
        <v>166</v>
      </c>
      <c r="E157">
        <v>0</v>
      </c>
    </row>
    <row r="158" spans="1:5">
      <c r="A158">
        <v>136</v>
      </c>
      <c r="B158" t="s">
        <v>1069</v>
      </c>
      <c r="E158">
        <v>0</v>
      </c>
    </row>
    <row r="159" spans="1:5">
      <c r="A159">
        <v>137</v>
      </c>
      <c r="B159" t="s">
        <v>128</v>
      </c>
      <c r="E159">
        <v>0</v>
      </c>
    </row>
    <row r="160" spans="1:5">
      <c r="A160">
        <v>138</v>
      </c>
      <c r="B160" t="s">
        <v>132</v>
      </c>
      <c r="E160">
        <v>0</v>
      </c>
    </row>
    <row r="161" spans="1:5">
      <c r="A161">
        <v>139</v>
      </c>
      <c r="B161" t="s">
        <v>82</v>
      </c>
      <c r="E161">
        <v>1</v>
      </c>
    </row>
    <row r="162" spans="1:5">
      <c r="A162">
        <v>140</v>
      </c>
      <c r="B162" t="s">
        <v>69</v>
      </c>
      <c r="E162">
        <v>0</v>
      </c>
    </row>
    <row r="163" spans="1:5">
      <c r="A163">
        <v>141</v>
      </c>
      <c r="B163" t="s">
        <v>177</v>
      </c>
      <c r="E163">
        <v>0</v>
      </c>
    </row>
    <row r="164" spans="1:5">
      <c r="A164">
        <v>142</v>
      </c>
      <c r="B164" t="s">
        <v>174</v>
      </c>
      <c r="E164">
        <v>0</v>
      </c>
    </row>
    <row r="165" spans="1:5">
      <c r="A165">
        <v>143</v>
      </c>
      <c r="B165" t="s">
        <v>70</v>
      </c>
      <c r="E165">
        <v>0</v>
      </c>
    </row>
    <row r="166" spans="1:5">
      <c r="A166">
        <v>144</v>
      </c>
      <c r="B166" t="s">
        <v>83</v>
      </c>
      <c r="E166">
        <v>0</v>
      </c>
    </row>
    <row r="167" spans="1:5">
      <c r="A167">
        <v>145</v>
      </c>
      <c r="B167" t="s">
        <v>84</v>
      </c>
      <c r="E167">
        <v>0</v>
      </c>
    </row>
    <row r="168" spans="1:5">
      <c r="A168">
        <v>146</v>
      </c>
      <c r="B168" t="s">
        <v>118</v>
      </c>
      <c r="E168">
        <v>0</v>
      </c>
    </row>
  </sheetData>
  <autoFilter ref="A22:CB22"/>
  <mergeCells count="19">
    <mergeCell ref="C7:L7"/>
    <mergeCell ref="C2:L2"/>
    <mergeCell ref="C3:L3"/>
    <mergeCell ref="C5:L5"/>
    <mergeCell ref="C6:L6"/>
    <mergeCell ref="C4:G4"/>
    <mergeCell ref="H4:K4"/>
    <mergeCell ref="C19:L19"/>
    <mergeCell ref="C8:L8"/>
    <mergeCell ref="C9:L9"/>
    <mergeCell ref="C10:L10"/>
    <mergeCell ref="C11:L11"/>
    <mergeCell ref="C12:L12"/>
    <mergeCell ref="C13:L13"/>
    <mergeCell ref="C14:L14"/>
    <mergeCell ref="C15:L15"/>
    <mergeCell ref="C16:L16"/>
    <mergeCell ref="C17:L17"/>
    <mergeCell ref="C18:L18"/>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147" activePane="bottomRight" state="frozen"/>
      <selection activeCell="J31" sqref="J31"/>
      <selection pane="topRight" activeCell="J31" sqref="J31"/>
      <selection pane="bottomLeft" activeCell="J31" sqref="J31"/>
      <selection pane="bottomRight" activeCell="C3" sqref="C3:L3"/>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2026</v>
      </c>
      <c r="D2" s="192"/>
      <c r="E2" s="192"/>
      <c r="F2" s="192"/>
      <c r="G2" s="192"/>
      <c r="H2" s="192"/>
      <c r="I2" s="192"/>
      <c r="J2" s="192"/>
      <c r="K2" s="192"/>
      <c r="L2" s="192"/>
      <c r="N2" s="78" t="s">
        <v>2018</v>
      </c>
    </row>
    <row r="3" spans="2:19">
      <c r="B3" s="17" t="s">
        <v>17</v>
      </c>
      <c r="C3" s="193" t="s">
        <v>2025</v>
      </c>
      <c r="D3" s="193"/>
      <c r="E3" s="193"/>
      <c r="F3" s="193"/>
      <c r="G3" s="193"/>
      <c r="H3" s="193"/>
      <c r="I3" s="193"/>
      <c r="J3" s="193"/>
      <c r="K3" s="193"/>
      <c r="L3" s="193"/>
      <c r="N3" s="97" t="s">
        <v>2022</v>
      </c>
      <c r="O3" s="97"/>
      <c r="P3" s="98"/>
      <c r="Q3" s="97"/>
      <c r="R3" s="99"/>
      <c r="S3" s="100"/>
    </row>
    <row r="4" spans="2:19">
      <c r="B4" s="17" t="s">
        <v>27</v>
      </c>
      <c r="C4" s="195"/>
      <c r="D4" s="196"/>
      <c r="E4" s="196"/>
      <c r="F4" s="196"/>
      <c r="G4" s="197"/>
      <c r="H4" s="198" t="s">
        <v>2009</v>
      </c>
      <c r="I4" s="199"/>
      <c r="J4" s="199"/>
      <c r="K4" s="200"/>
      <c r="L4" s="105" t="s">
        <v>2011</v>
      </c>
      <c r="N4" s="101"/>
      <c r="O4" s="102"/>
      <c r="P4" s="101"/>
      <c r="Q4" s="102"/>
      <c r="R4" s="101"/>
      <c r="S4" s="102"/>
    </row>
    <row r="5" spans="2:19" ht="29" customHeight="1">
      <c r="B5" s="17" t="s">
        <v>199</v>
      </c>
      <c r="C5" s="194"/>
      <c r="D5" s="194"/>
      <c r="E5" s="194"/>
      <c r="F5" s="194"/>
      <c r="G5" s="194"/>
      <c r="H5" s="194"/>
      <c r="I5" s="194"/>
      <c r="J5" s="194"/>
      <c r="K5" s="194"/>
      <c r="L5" s="194"/>
      <c r="N5" s="103"/>
      <c r="O5" s="104"/>
      <c r="P5" s="103"/>
      <c r="Q5" s="104"/>
      <c r="R5" s="103"/>
      <c r="S5" s="104"/>
    </row>
    <row r="6" spans="2:19" ht="84" customHeight="1">
      <c r="B6" s="17" t="s">
        <v>18</v>
      </c>
      <c r="C6" s="194"/>
      <c r="D6" s="194"/>
      <c r="E6" s="194"/>
      <c r="F6" s="194"/>
      <c r="G6" s="194"/>
      <c r="H6" s="194"/>
      <c r="I6" s="194"/>
      <c r="J6" s="194"/>
      <c r="K6" s="194"/>
      <c r="L6" s="194"/>
      <c r="M6" s="50"/>
      <c r="N6" s="51"/>
      <c r="O6" s="51"/>
      <c r="P6" s="51"/>
      <c r="Q6" s="51"/>
      <c r="R6" s="51"/>
      <c r="S6" s="51"/>
    </row>
    <row r="7" spans="2:19" ht="55.25" customHeight="1" outlineLevel="1">
      <c r="B7" s="6" t="s">
        <v>19</v>
      </c>
      <c r="C7" s="167" t="s">
        <v>2027</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0.1</v>
      </c>
    </row>
    <row r="24" spans="1:80">
      <c r="A24">
        <v>2</v>
      </c>
      <c r="B24" t="s">
        <v>71</v>
      </c>
      <c r="E24">
        <v>0.1</v>
      </c>
    </row>
    <row r="25" spans="1:80">
      <c r="A25">
        <v>3</v>
      </c>
      <c r="B25" t="s">
        <v>142</v>
      </c>
      <c r="E25">
        <v>0.1</v>
      </c>
    </row>
    <row r="26" spans="1:80">
      <c r="A26">
        <v>4</v>
      </c>
      <c r="B26" t="s">
        <v>119</v>
      </c>
      <c r="E26">
        <v>0.1</v>
      </c>
    </row>
    <row r="27" spans="1:80">
      <c r="A27">
        <v>5</v>
      </c>
      <c r="B27" t="s">
        <v>88</v>
      </c>
      <c r="E27">
        <v>0.1</v>
      </c>
    </row>
    <row r="28" spans="1:80">
      <c r="A28">
        <v>6</v>
      </c>
      <c r="B28" t="s">
        <v>112</v>
      </c>
      <c r="E28">
        <v>0.1</v>
      </c>
    </row>
    <row r="29" spans="1:80">
      <c r="A29">
        <v>7</v>
      </c>
      <c r="B29" t="s">
        <v>89</v>
      </c>
      <c r="E29">
        <v>0.1</v>
      </c>
    </row>
    <row r="30" spans="1:80">
      <c r="A30">
        <v>8</v>
      </c>
      <c r="B30" t="s">
        <v>102</v>
      </c>
      <c r="E30">
        <v>0.1</v>
      </c>
    </row>
    <row r="31" spans="1:80">
      <c r="A31">
        <v>9</v>
      </c>
      <c r="B31" s="8" t="s">
        <v>32</v>
      </c>
      <c r="E31">
        <v>0.1</v>
      </c>
    </row>
    <row r="32" spans="1:80">
      <c r="A32">
        <v>10</v>
      </c>
      <c r="B32" t="s">
        <v>33</v>
      </c>
      <c r="E32">
        <v>0.1</v>
      </c>
    </row>
    <row r="33" spans="1:5">
      <c r="A33">
        <v>11</v>
      </c>
      <c r="B33" t="s">
        <v>167</v>
      </c>
      <c r="E33">
        <v>0.1</v>
      </c>
    </row>
    <row r="34" spans="1:5">
      <c r="A34">
        <v>12</v>
      </c>
      <c r="B34" t="s">
        <v>103</v>
      </c>
      <c r="E34">
        <v>0.1</v>
      </c>
    </row>
    <row r="35" spans="1:5">
      <c r="A35">
        <v>13</v>
      </c>
      <c r="B35" t="s">
        <v>109</v>
      </c>
      <c r="E35">
        <v>0</v>
      </c>
    </row>
    <row r="36" spans="1:5">
      <c r="A36">
        <v>14</v>
      </c>
      <c r="B36" t="s">
        <v>72</v>
      </c>
      <c r="E36">
        <v>0.1</v>
      </c>
    </row>
    <row r="37" spans="1:5">
      <c r="A37">
        <v>15</v>
      </c>
      <c r="B37" t="s">
        <v>154</v>
      </c>
      <c r="E37">
        <v>0.1</v>
      </c>
    </row>
    <row r="38" spans="1:5">
      <c r="A38">
        <v>16</v>
      </c>
      <c r="B38" t="s">
        <v>140</v>
      </c>
      <c r="E38">
        <v>0.1</v>
      </c>
    </row>
    <row r="39" spans="1:5">
      <c r="A39">
        <v>17</v>
      </c>
      <c r="B39" t="s">
        <v>113</v>
      </c>
      <c r="E39">
        <v>0</v>
      </c>
    </row>
    <row r="40" spans="1:5">
      <c r="A40">
        <v>18</v>
      </c>
      <c r="B40" t="s">
        <v>110</v>
      </c>
      <c r="E40">
        <v>0.3</v>
      </c>
    </row>
    <row r="41" spans="1:5">
      <c r="A41">
        <v>19</v>
      </c>
      <c r="B41" t="s">
        <v>129</v>
      </c>
      <c r="E41">
        <v>0.1</v>
      </c>
    </row>
    <row r="42" spans="1:5">
      <c r="A42">
        <v>20</v>
      </c>
      <c r="B42" t="s">
        <v>90</v>
      </c>
      <c r="E42">
        <v>0.1</v>
      </c>
    </row>
    <row r="43" spans="1:5">
      <c r="A43">
        <v>21</v>
      </c>
      <c r="B43" t="s">
        <v>120</v>
      </c>
      <c r="E43">
        <v>0.5</v>
      </c>
    </row>
    <row r="44" spans="1:5">
      <c r="A44">
        <v>22</v>
      </c>
      <c r="B44" t="s">
        <v>104</v>
      </c>
      <c r="E44">
        <v>0.1</v>
      </c>
    </row>
    <row r="45" spans="1:5">
      <c r="A45">
        <v>23</v>
      </c>
      <c r="B45" t="s">
        <v>34</v>
      </c>
      <c r="E45">
        <v>0</v>
      </c>
    </row>
    <row r="46" spans="1:5">
      <c r="A46">
        <v>24</v>
      </c>
      <c r="B46" t="s">
        <v>148</v>
      </c>
      <c r="E46">
        <v>0.1</v>
      </c>
    </row>
    <row r="47" spans="1:5">
      <c r="A47">
        <v>25</v>
      </c>
      <c r="B47" t="s">
        <v>35</v>
      </c>
      <c r="E47">
        <v>0.1</v>
      </c>
    </row>
    <row r="48" spans="1:5">
      <c r="A48">
        <v>26</v>
      </c>
      <c r="B48" t="s">
        <v>73</v>
      </c>
      <c r="E48">
        <v>0.1</v>
      </c>
    </row>
    <row r="49" spans="1:5">
      <c r="A49">
        <v>27</v>
      </c>
      <c r="B49" t="s">
        <v>91</v>
      </c>
      <c r="E49">
        <v>0.3</v>
      </c>
    </row>
    <row r="50" spans="1:5">
      <c r="A50">
        <v>28</v>
      </c>
      <c r="B50" t="s">
        <v>130</v>
      </c>
      <c r="E50">
        <v>0.1</v>
      </c>
    </row>
    <row r="51" spans="1:5">
      <c r="A51">
        <v>29</v>
      </c>
      <c r="B51" t="s">
        <v>149</v>
      </c>
      <c r="E51">
        <v>0.1</v>
      </c>
    </row>
    <row r="52" spans="1:5">
      <c r="A52">
        <v>30</v>
      </c>
      <c r="B52" t="s">
        <v>121</v>
      </c>
      <c r="E52">
        <v>0</v>
      </c>
    </row>
    <row r="53" spans="1:5">
      <c r="A53">
        <v>31</v>
      </c>
      <c r="B53" t="s">
        <v>114</v>
      </c>
      <c r="E53">
        <v>0.1</v>
      </c>
    </row>
    <row r="54" spans="1:5">
      <c r="A54">
        <v>32</v>
      </c>
      <c r="B54" t="s">
        <v>105</v>
      </c>
      <c r="E54">
        <v>0</v>
      </c>
    </row>
    <row r="55" spans="1:5">
      <c r="A55">
        <v>33</v>
      </c>
      <c r="B55" t="s">
        <v>170</v>
      </c>
      <c r="E55">
        <v>0.1</v>
      </c>
    </row>
    <row r="56" spans="1:5">
      <c r="A56">
        <v>34</v>
      </c>
      <c r="B56" t="s">
        <v>122</v>
      </c>
      <c r="E56">
        <v>0.1</v>
      </c>
    </row>
    <row r="57" spans="1:5">
      <c r="A57">
        <v>35</v>
      </c>
      <c r="B57" t="s">
        <v>36</v>
      </c>
      <c r="E57">
        <v>0.1</v>
      </c>
    </row>
    <row r="58" spans="1:5">
      <c r="A58">
        <v>36</v>
      </c>
      <c r="B58" t="s">
        <v>168</v>
      </c>
      <c r="E58">
        <v>0.1</v>
      </c>
    </row>
    <row r="59" spans="1:5">
      <c r="A59">
        <v>37</v>
      </c>
      <c r="B59" t="s">
        <v>37</v>
      </c>
      <c r="E59">
        <v>0.1</v>
      </c>
    </row>
    <row r="60" spans="1:5">
      <c r="A60">
        <v>38</v>
      </c>
      <c r="B60" t="s">
        <v>176</v>
      </c>
      <c r="E60">
        <v>0.1</v>
      </c>
    </row>
    <row r="61" spans="1:5">
      <c r="A61">
        <v>39</v>
      </c>
      <c r="B61" t="s">
        <v>92</v>
      </c>
      <c r="E61">
        <v>0.1</v>
      </c>
    </row>
    <row r="62" spans="1:5">
      <c r="A62">
        <v>40</v>
      </c>
      <c r="B62" t="s">
        <v>38</v>
      </c>
      <c r="E62">
        <v>0.1</v>
      </c>
    </row>
    <row r="63" spans="1:5">
      <c r="A63">
        <v>41</v>
      </c>
      <c r="B63" t="s">
        <v>93</v>
      </c>
      <c r="E63">
        <v>0.1</v>
      </c>
    </row>
    <row r="64" spans="1:5">
      <c r="A64">
        <v>42</v>
      </c>
      <c r="B64" t="s">
        <v>39</v>
      </c>
      <c r="E64">
        <v>0.1</v>
      </c>
    </row>
    <row r="65" spans="1:5">
      <c r="A65">
        <v>43</v>
      </c>
      <c r="B65" t="s">
        <v>169</v>
      </c>
      <c r="E65">
        <v>0.1</v>
      </c>
    </row>
    <row r="66" spans="1:5">
      <c r="A66">
        <v>44</v>
      </c>
      <c r="B66" t="s">
        <v>94</v>
      </c>
      <c r="E66">
        <v>0.1</v>
      </c>
    </row>
    <row r="67" spans="1:5">
      <c r="A67">
        <v>45</v>
      </c>
      <c r="B67" t="s">
        <v>40</v>
      </c>
      <c r="E67">
        <v>0</v>
      </c>
    </row>
    <row r="68" spans="1:5">
      <c r="A68">
        <v>46</v>
      </c>
      <c r="B68" t="s">
        <v>41</v>
      </c>
      <c r="E68">
        <v>0.1</v>
      </c>
    </row>
    <row r="69" spans="1:5">
      <c r="A69">
        <v>47</v>
      </c>
      <c r="B69" t="s">
        <v>85</v>
      </c>
      <c r="E69">
        <v>0.1</v>
      </c>
    </row>
    <row r="70" spans="1:5">
      <c r="A70">
        <v>48</v>
      </c>
      <c r="B70" t="s">
        <v>144</v>
      </c>
      <c r="E70">
        <v>0.1</v>
      </c>
    </row>
    <row r="71" spans="1:5">
      <c r="A71">
        <v>49</v>
      </c>
      <c r="B71" t="s">
        <v>145</v>
      </c>
      <c r="E71">
        <v>0.1</v>
      </c>
    </row>
    <row r="72" spans="1:5">
      <c r="A72">
        <v>50</v>
      </c>
      <c r="B72" t="s">
        <v>160</v>
      </c>
      <c r="E72">
        <v>0.1</v>
      </c>
    </row>
    <row r="73" spans="1:5">
      <c r="A73">
        <v>51</v>
      </c>
      <c r="B73" t="s">
        <v>42</v>
      </c>
      <c r="E73">
        <v>0</v>
      </c>
    </row>
    <row r="74" spans="1:5">
      <c r="A74">
        <v>52</v>
      </c>
      <c r="B74" t="s">
        <v>95</v>
      </c>
      <c r="E74">
        <v>0.1</v>
      </c>
    </row>
    <row r="75" spans="1:5">
      <c r="A75">
        <v>53</v>
      </c>
      <c r="B75" t="s">
        <v>131</v>
      </c>
      <c r="E75">
        <v>0.1</v>
      </c>
    </row>
    <row r="76" spans="1:5">
      <c r="A76">
        <v>54</v>
      </c>
      <c r="B76" t="s">
        <v>43</v>
      </c>
      <c r="E76">
        <v>0.1</v>
      </c>
    </row>
    <row r="77" spans="1:5">
      <c r="A77">
        <v>55</v>
      </c>
      <c r="B77" t="s">
        <v>44</v>
      </c>
      <c r="E77">
        <v>0.1</v>
      </c>
    </row>
    <row r="78" spans="1:5">
      <c r="A78">
        <v>56</v>
      </c>
      <c r="B78" t="s">
        <v>77</v>
      </c>
      <c r="E78">
        <v>0.1</v>
      </c>
    </row>
    <row r="79" spans="1:5">
      <c r="A79">
        <v>57</v>
      </c>
      <c r="B79" t="s">
        <v>86</v>
      </c>
      <c r="E79">
        <v>0.1</v>
      </c>
    </row>
    <row r="80" spans="1:5">
      <c r="A80">
        <v>58</v>
      </c>
      <c r="B80" t="s">
        <v>45</v>
      </c>
      <c r="E80">
        <v>0</v>
      </c>
    </row>
    <row r="81" spans="1:5">
      <c r="A81">
        <v>59</v>
      </c>
      <c r="B81" t="s">
        <v>155</v>
      </c>
      <c r="E81">
        <v>0.1</v>
      </c>
    </row>
    <row r="82" spans="1:5">
      <c r="A82">
        <v>60</v>
      </c>
      <c r="B82" t="s">
        <v>161</v>
      </c>
      <c r="E82">
        <v>0.1</v>
      </c>
    </row>
    <row r="83" spans="1:5">
      <c r="A83">
        <v>61</v>
      </c>
      <c r="B83" t="s">
        <v>46</v>
      </c>
      <c r="E83">
        <v>0.1</v>
      </c>
    </row>
    <row r="84" spans="1:5">
      <c r="A84">
        <v>62</v>
      </c>
      <c r="B84" t="s">
        <v>156</v>
      </c>
      <c r="E84">
        <v>0.1</v>
      </c>
    </row>
    <row r="85" spans="1:5">
      <c r="A85">
        <v>63</v>
      </c>
      <c r="B85" t="s">
        <v>74</v>
      </c>
      <c r="E85">
        <v>0.3</v>
      </c>
    </row>
    <row r="86" spans="1:5">
      <c r="A86">
        <v>64</v>
      </c>
      <c r="B86" t="s">
        <v>78</v>
      </c>
      <c r="E86">
        <v>0.1</v>
      </c>
    </row>
    <row r="87" spans="1:5">
      <c r="A87">
        <v>65</v>
      </c>
      <c r="B87" t="s">
        <v>162</v>
      </c>
      <c r="E87">
        <v>0.1</v>
      </c>
    </row>
    <row r="88" spans="1:5">
      <c r="A88">
        <v>66</v>
      </c>
      <c r="B88" t="s">
        <v>47</v>
      </c>
      <c r="E88">
        <v>0.1</v>
      </c>
    </row>
    <row r="89" spans="1:5">
      <c r="A89">
        <v>67</v>
      </c>
      <c r="B89" t="s">
        <v>48</v>
      </c>
      <c r="E89">
        <v>0.1</v>
      </c>
    </row>
    <row r="90" spans="1:5">
      <c r="A90">
        <v>68</v>
      </c>
      <c r="B90" t="s">
        <v>133</v>
      </c>
      <c r="E90">
        <v>0.3</v>
      </c>
    </row>
    <row r="91" spans="1:5">
      <c r="A91">
        <v>69</v>
      </c>
      <c r="B91" t="s">
        <v>157</v>
      </c>
      <c r="E91">
        <v>0.1</v>
      </c>
    </row>
    <row r="92" spans="1:5">
      <c r="A92">
        <v>70</v>
      </c>
      <c r="B92" t="s">
        <v>96</v>
      </c>
      <c r="E92">
        <v>0.1</v>
      </c>
    </row>
    <row r="93" spans="1:5">
      <c r="A93">
        <v>71</v>
      </c>
      <c r="B93" t="s">
        <v>123</v>
      </c>
      <c r="E93">
        <v>0.1</v>
      </c>
    </row>
    <row r="94" spans="1:5">
      <c r="A94">
        <v>72</v>
      </c>
      <c r="B94" t="s">
        <v>49</v>
      </c>
      <c r="E94">
        <v>0</v>
      </c>
    </row>
    <row r="95" spans="1:5">
      <c r="A95">
        <v>73</v>
      </c>
      <c r="B95" t="s">
        <v>163</v>
      </c>
      <c r="E95">
        <v>0.1</v>
      </c>
    </row>
    <row r="96" spans="1:5">
      <c r="A96">
        <v>74</v>
      </c>
      <c r="B96" t="s">
        <v>50</v>
      </c>
      <c r="E96">
        <v>0.1</v>
      </c>
    </row>
    <row r="97" spans="1:5">
      <c r="A97">
        <v>75</v>
      </c>
      <c r="B97" t="s">
        <v>97</v>
      </c>
      <c r="E97">
        <v>0.1</v>
      </c>
    </row>
    <row r="98" spans="1:5">
      <c r="A98">
        <v>76</v>
      </c>
      <c r="B98" t="s">
        <v>134</v>
      </c>
      <c r="E98">
        <v>0.1</v>
      </c>
    </row>
    <row r="99" spans="1:5">
      <c r="A99">
        <v>77</v>
      </c>
      <c r="B99" t="s">
        <v>51</v>
      </c>
      <c r="E99">
        <v>0.1</v>
      </c>
    </row>
    <row r="100" spans="1:5">
      <c r="A100">
        <v>78</v>
      </c>
      <c r="B100" t="s">
        <v>52</v>
      </c>
      <c r="E100">
        <v>0.1</v>
      </c>
    </row>
    <row r="101" spans="1:5">
      <c r="A101">
        <v>79</v>
      </c>
      <c r="B101" t="s">
        <v>158</v>
      </c>
      <c r="E101">
        <v>0.1</v>
      </c>
    </row>
    <row r="102" spans="1:5">
      <c r="A102">
        <v>80</v>
      </c>
      <c r="B102" t="s">
        <v>135</v>
      </c>
      <c r="E102">
        <v>0.1</v>
      </c>
    </row>
    <row r="103" spans="1:5">
      <c r="A103">
        <v>81</v>
      </c>
      <c r="B103" t="s">
        <v>124</v>
      </c>
      <c r="E103">
        <v>0.1</v>
      </c>
    </row>
    <row r="104" spans="1:5">
      <c r="A104">
        <v>82</v>
      </c>
      <c r="B104" t="s">
        <v>115</v>
      </c>
      <c r="E104">
        <v>0.1</v>
      </c>
    </row>
    <row r="105" spans="1:5">
      <c r="A105">
        <v>83</v>
      </c>
      <c r="B105" t="s">
        <v>79</v>
      </c>
      <c r="E105">
        <v>0.1</v>
      </c>
    </row>
    <row r="106" spans="1:5">
      <c r="A106">
        <v>84</v>
      </c>
      <c r="B106" t="s">
        <v>150</v>
      </c>
      <c r="E106">
        <v>0.1</v>
      </c>
    </row>
    <row r="107" spans="1:5">
      <c r="A107">
        <v>85</v>
      </c>
      <c r="B107" t="s">
        <v>116</v>
      </c>
      <c r="E107">
        <v>0.1</v>
      </c>
    </row>
    <row r="108" spans="1:5">
      <c r="A108">
        <v>86</v>
      </c>
      <c r="B108" t="s">
        <v>53</v>
      </c>
      <c r="E108">
        <v>0.1</v>
      </c>
    </row>
    <row r="109" spans="1:5">
      <c r="A109">
        <v>87</v>
      </c>
      <c r="B109" t="s">
        <v>175</v>
      </c>
      <c r="E109">
        <v>0.1</v>
      </c>
    </row>
    <row r="110" spans="1:5">
      <c r="A110">
        <v>88</v>
      </c>
      <c r="B110" t="s">
        <v>125</v>
      </c>
      <c r="E110">
        <v>0</v>
      </c>
    </row>
    <row r="111" spans="1:5">
      <c r="A111">
        <v>89</v>
      </c>
      <c r="B111" t="s">
        <v>54</v>
      </c>
      <c r="E111">
        <v>0.1</v>
      </c>
    </row>
    <row r="112" spans="1:5">
      <c r="A112">
        <v>90</v>
      </c>
      <c r="B112" t="s">
        <v>136</v>
      </c>
      <c r="E112">
        <v>0.1</v>
      </c>
    </row>
    <row r="113" spans="1:5">
      <c r="A113">
        <v>91</v>
      </c>
      <c r="B113" t="s">
        <v>111</v>
      </c>
      <c r="E113">
        <v>0.1</v>
      </c>
    </row>
    <row r="114" spans="1:5">
      <c r="A114">
        <v>92</v>
      </c>
      <c r="B114" t="s">
        <v>164</v>
      </c>
      <c r="E114">
        <v>0.1</v>
      </c>
    </row>
    <row r="115" spans="1:5">
      <c r="A115">
        <v>93</v>
      </c>
      <c r="B115" t="s">
        <v>98</v>
      </c>
      <c r="E115">
        <v>0</v>
      </c>
    </row>
    <row r="116" spans="1:5">
      <c r="A116">
        <v>94</v>
      </c>
      <c r="B116" t="s">
        <v>108</v>
      </c>
      <c r="E116">
        <v>0.1</v>
      </c>
    </row>
    <row r="117" spans="1:5">
      <c r="A117">
        <v>95</v>
      </c>
      <c r="B117" t="s">
        <v>55</v>
      </c>
      <c r="E117">
        <v>0.1</v>
      </c>
    </row>
    <row r="118" spans="1:5">
      <c r="A118">
        <v>96</v>
      </c>
      <c r="B118" t="s">
        <v>172</v>
      </c>
      <c r="E118">
        <v>0.1</v>
      </c>
    </row>
    <row r="119" spans="1:5">
      <c r="A119">
        <v>97</v>
      </c>
      <c r="B119" t="s">
        <v>56</v>
      </c>
      <c r="E119">
        <v>0.1</v>
      </c>
    </row>
    <row r="120" spans="1:5">
      <c r="A120">
        <v>98</v>
      </c>
      <c r="B120" t="s">
        <v>80</v>
      </c>
      <c r="E120">
        <v>0</v>
      </c>
    </row>
    <row r="121" spans="1:5">
      <c r="A121">
        <v>99</v>
      </c>
      <c r="B121" t="s">
        <v>57</v>
      </c>
      <c r="E121">
        <v>0.1</v>
      </c>
    </row>
    <row r="122" spans="1:5">
      <c r="A122">
        <v>100</v>
      </c>
      <c r="B122" t="s">
        <v>173</v>
      </c>
      <c r="E122">
        <v>0.1</v>
      </c>
    </row>
    <row r="123" spans="1:5">
      <c r="A123">
        <v>101</v>
      </c>
      <c r="B123" t="s">
        <v>58</v>
      </c>
      <c r="E123">
        <v>0.1</v>
      </c>
    </row>
    <row r="124" spans="1:5">
      <c r="A124">
        <v>102</v>
      </c>
      <c r="B124" t="s">
        <v>171</v>
      </c>
      <c r="E124">
        <v>0.1</v>
      </c>
    </row>
    <row r="125" spans="1:5">
      <c r="A125">
        <v>103</v>
      </c>
      <c r="B125" t="s">
        <v>137</v>
      </c>
      <c r="E125">
        <v>0.1</v>
      </c>
    </row>
    <row r="126" spans="1:5">
      <c r="A126">
        <v>104</v>
      </c>
      <c r="B126" t="s">
        <v>99</v>
      </c>
      <c r="E126">
        <v>0.1</v>
      </c>
    </row>
    <row r="127" spans="1:5">
      <c r="A127">
        <v>105</v>
      </c>
      <c r="B127" t="s">
        <v>59</v>
      </c>
      <c r="E127">
        <v>0.1</v>
      </c>
    </row>
    <row r="128" spans="1:5">
      <c r="A128">
        <v>106</v>
      </c>
      <c r="B128" t="s">
        <v>60</v>
      </c>
      <c r="E128">
        <v>0.1</v>
      </c>
    </row>
    <row r="129" spans="1:5">
      <c r="A129">
        <v>107</v>
      </c>
      <c r="B129" t="s">
        <v>61</v>
      </c>
      <c r="E129">
        <v>0.1</v>
      </c>
    </row>
    <row r="130" spans="1:5">
      <c r="A130">
        <v>108</v>
      </c>
      <c r="B130" t="s">
        <v>62</v>
      </c>
      <c r="E130">
        <v>0.1</v>
      </c>
    </row>
    <row r="131" spans="1:5">
      <c r="A131">
        <v>109</v>
      </c>
      <c r="B131" t="s">
        <v>63</v>
      </c>
      <c r="E131">
        <v>0.1</v>
      </c>
    </row>
    <row r="132" spans="1:5">
      <c r="A132">
        <v>110</v>
      </c>
      <c r="B132" t="s">
        <v>159</v>
      </c>
      <c r="E132">
        <v>0.1</v>
      </c>
    </row>
    <row r="133" spans="1:5">
      <c r="A133">
        <v>11</v>
      </c>
      <c r="B133" t="s">
        <v>87</v>
      </c>
      <c r="E133">
        <v>0.3</v>
      </c>
    </row>
    <row r="134" spans="1:5">
      <c r="A134">
        <v>112</v>
      </c>
      <c r="B134" t="s">
        <v>100</v>
      </c>
      <c r="E134">
        <v>0.1</v>
      </c>
    </row>
    <row r="135" spans="1:5">
      <c r="A135">
        <v>113</v>
      </c>
      <c r="B135" t="s">
        <v>75</v>
      </c>
      <c r="E135">
        <v>0.1</v>
      </c>
    </row>
    <row r="136" spans="1:5">
      <c r="A136">
        <v>114</v>
      </c>
      <c r="B136" t="s">
        <v>126</v>
      </c>
      <c r="E136">
        <v>0</v>
      </c>
    </row>
    <row r="137" spans="1:5">
      <c r="A137">
        <v>115</v>
      </c>
      <c r="B137" t="s">
        <v>151</v>
      </c>
      <c r="E137">
        <v>0</v>
      </c>
    </row>
    <row r="138" spans="1:5">
      <c r="A138">
        <v>116</v>
      </c>
      <c r="B138" t="s">
        <v>106</v>
      </c>
      <c r="E138">
        <v>0.3</v>
      </c>
    </row>
    <row r="139" spans="1:5">
      <c r="A139">
        <v>117</v>
      </c>
      <c r="B139" t="s">
        <v>138</v>
      </c>
      <c r="E139">
        <v>0.3</v>
      </c>
    </row>
    <row r="140" spans="1:5">
      <c r="A140">
        <v>118</v>
      </c>
      <c r="B140" t="s">
        <v>64</v>
      </c>
      <c r="E140">
        <v>0.1</v>
      </c>
    </row>
    <row r="141" spans="1:5">
      <c r="A141">
        <v>119</v>
      </c>
      <c r="B141" t="s">
        <v>139</v>
      </c>
      <c r="E141">
        <v>0.3</v>
      </c>
    </row>
    <row r="142" spans="1:5">
      <c r="A142">
        <v>120</v>
      </c>
      <c r="B142" t="s">
        <v>127</v>
      </c>
      <c r="E142">
        <v>0.3</v>
      </c>
    </row>
    <row r="143" spans="1:5">
      <c r="A143">
        <v>121</v>
      </c>
      <c r="B143" t="s">
        <v>65</v>
      </c>
      <c r="E143">
        <v>0.1</v>
      </c>
    </row>
    <row r="144" spans="1:5">
      <c r="A144">
        <v>122</v>
      </c>
      <c r="B144" t="s">
        <v>141</v>
      </c>
      <c r="E144">
        <v>0.1</v>
      </c>
    </row>
    <row r="145" spans="1:5">
      <c r="A145">
        <v>123</v>
      </c>
      <c r="B145" t="s">
        <v>165</v>
      </c>
      <c r="E145">
        <v>0.1</v>
      </c>
    </row>
    <row r="146" spans="1:5">
      <c r="A146">
        <v>124</v>
      </c>
      <c r="B146" t="s">
        <v>146</v>
      </c>
      <c r="E146">
        <v>0.1</v>
      </c>
    </row>
    <row r="147" spans="1:5">
      <c r="A147">
        <v>125</v>
      </c>
      <c r="B147" t="s">
        <v>117</v>
      </c>
      <c r="E147">
        <v>0.1</v>
      </c>
    </row>
    <row r="148" spans="1:5">
      <c r="A148">
        <v>126</v>
      </c>
      <c r="B148" t="s">
        <v>107</v>
      </c>
      <c r="E148">
        <v>0.1</v>
      </c>
    </row>
    <row r="149" spans="1:5">
      <c r="A149">
        <v>127</v>
      </c>
      <c r="B149" t="s">
        <v>81</v>
      </c>
      <c r="E149">
        <v>0.1</v>
      </c>
    </row>
    <row r="150" spans="1:5">
      <c r="A150">
        <v>128</v>
      </c>
      <c r="B150" t="s">
        <v>152</v>
      </c>
      <c r="E150">
        <v>0.1</v>
      </c>
    </row>
    <row r="151" spans="1:5">
      <c r="A151">
        <v>129</v>
      </c>
      <c r="B151" t="s">
        <v>66</v>
      </c>
      <c r="E151">
        <v>0.3</v>
      </c>
    </row>
    <row r="152" spans="1:5">
      <c r="A152">
        <v>130</v>
      </c>
      <c r="B152" t="s">
        <v>67</v>
      </c>
      <c r="E152">
        <v>0.1</v>
      </c>
    </row>
    <row r="153" spans="1:5">
      <c r="A153">
        <v>131</v>
      </c>
      <c r="B153" t="s">
        <v>147</v>
      </c>
      <c r="E153">
        <v>0.1</v>
      </c>
    </row>
    <row r="154" spans="1:5">
      <c r="A154">
        <v>132</v>
      </c>
      <c r="B154" t="s">
        <v>143</v>
      </c>
      <c r="E154">
        <v>0.1</v>
      </c>
    </row>
    <row r="155" spans="1:5">
      <c r="A155">
        <v>133</v>
      </c>
      <c r="B155" t="s">
        <v>153</v>
      </c>
      <c r="E155">
        <v>0.1</v>
      </c>
    </row>
    <row r="156" spans="1:5">
      <c r="A156">
        <v>134</v>
      </c>
      <c r="B156" t="s">
        <v>68</v>
      </c>
      <c r="E156">
        <v>0.1</v>
      </c>
    </row>
    <row r="157" spans="1:5">
      <c r="A157">
        <v>135</v>
      </c>
      <c r="B157" t="s">
        <v>166</v>
      </c>
      <c r="E157">
        <v>0.1</v>
      </c>
    </row>
    <row r="158" spans="1:5">
      <c r="A158">
        <v>136</v>
      </c>
      <c r="B158" t="s">
        <v>76</v>
      </c>
      <c r="E158">
        <v>0.1</v>
      </c>
    </row>
    <row r="159" spans="1:5">
      <c r="A159">
        <v>137</v>
      </c>
      <c r="B159" t="s">
        <v>128</v>
      </c>
      <c r="E159">
        <v>0.1</v>
      </c>
    </row>
    <row r="160" spans="1:5">
      <c r="A160">
        <v>138</v>
      </c>
      <c r="B160" t="s">
        <v>132</v>
      </c>
      <c r="E160">
        <v>0.1</v>
      </c>
    </row>
    <row r="161" spans="1:5">
      <c r="A161">
        <v>139</v>
      </c>
      <c r="B161" t="s">
        <v>82</v>
      </c>
      <c r="E161">
        <v>0.1</v>
      </c>
    </row>
    <row r="162" spans="1:5">
      <c r="A162">
        <v>140</v>
      </c>
      <c r="B162" t="s">
        <v>69</v>
      </c>
      <c r="E162">
        <v>0.1</v>
      </c>
    </row>
    <row r="163" spans="1:5">
      <c r="A163">
        <v>141</v>
      </c>
      <c r="B163" t="s">
        <v>177</v>
      </c>
      <c r="E163">
        <v>0.1</v>
      </c>
    </row>
    <row r="164" spans="1:5">
      <c r="A164">
        <v>142</v>
      </c>
      <c r="B164" t="s">
        <v>174</v>
      </c>
      <c r="E164">
        <v>0.1</v>
      </c>
    </row>
    <row r="165" spans="1:5">
      <c r="A165">
        <v>143</v>
      </c>
      <c r="B165" t="s">
        <v>70</v>
      </c>
      <c r="E165">
        <v>0.1</v>
      </c>
    </row>
    <row r="166" spans="1:5">
      <c r="A166">
        <v>144</v>
      </c>
      <c r="B166" t="s">
        <v>83</v>
      </c>
      <c r="E166">
        <v>0.1</v>
      </c>
    </row>
    <row r="167" spans="1:5">
      <c r="A167">
        <v>145</v>
      </c>
      <c r="B167" t="s">
        <v>84</v>
      </c>
      <c r="E167">
        <v>0.1</v>
      </c>
    </row>
    <row r="168" spans="1:5">
      <c r="A168">
        <v>146</v>
      </c>
      <c r="B168" t="s">
        <v>118</v>
      </c>
      <c r="E168">
        <v>0.1</v>
      </c>
    </row>
  </sheetData>
  <autoFilter ref="A22:CB22"/>
  <mergeCells count="19">
    <mergeCell ref="C19:L19"/>
    <mergeCell ref="C13:L13"/>
    <mergeCell ref="C14:L14"/>
    <mergeCell ref="C15:L15"/>
    <mergeCell ref="C16:L16"/>
    <mergeCell ref="C17:L17"/>
    <mergeCell ref="C18:L18"/>
    <mergeCell ref="C12:L12"/>
    <mergeCell ref="C2:L2"/>
    <mergeCell ref="C3:L3"/>
    <mergeCell ref="C4:G4"/>
    <mergeCell ref="H4:K4"/>
    <mergeCell ref="C5:L5"/>
    <mergeCell ref="C6:L6"/>
    <mergeCell ref="C7:L7"/>
    <mergeCell ref="C8:L8"/>
    <mergeCell ref="C9:L9"/>
    <mergeCell ref="C10:L10"/>
    <mergeCell ref="C11:L11"/>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56" activePane="bottomRight" state="frozen"/>
      <selection activeCell="J31" sqref="J31"/>
      <selection pane="topRight" activeCell="J31" sqref="J31"/>
      <selection pane="bottomLeft" activeCell="J31" sqref="J31"/>
      <selection pane="bottomRight" activeCell="B65" sqref="B65"/>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2029</v>
      </c>
      <c r="D2" s="192"/>
      <c r="E2" s="192"/>
      <c r="F2" s="192"/>
      <c r="G2" s="192"/>
      <c r="H2" s="192"/>
      <c r="I2" s="192"/>
      <c r="J2" s="192"/>
      <c r="K2" s="192"/>
      <c r="L2" s="192"/>
      <c r="N2" s="78" t="s">
        <v>2018</v>
      </c>
    </row>
    <row r="3" spans="2:19">
      <c r="B3" s="17" t="s">
        <v>17</v>
      </c>
      <c r="C3" s="193" t="s">
        <v>2028</v>
      </c>
      <c r="D3" s="193"/>
      <c r="E3" s="193"/>
      <c r="F3" s="193"/>
      <c r="G3" s="193"/>
      <c r="H3" s="193"/>
      <c r="I3" s="193"/>
      <c r="J3" s="193"/>
      <c r="K3" s="193"/>
      <c r="L3" s="193"/>
      <c r="N3" s="97" t="s">
        <v>2022</v>
      </c>
      <c r="O3" s="97"/>
      <c r="P3" s="98"/>
      <c r="Q3" s="97"/>
      <c r="R3" s="99"/>
      <c r="S3" s="100"/>
    </row>
    <row r="4" spans="2:19">
      <c r="B4" s="17" t="s">
        <v>27</v>
      </c>
      <c r="C4" s="195"/>
      <c r="D4" s="196"/>
      <c r="E4" s="196"/>
      <c r="F4" s="196"/>
      <c r="G4" s="197"/>
      <c r="H4" s="198" t="s">
        <v>2009</v>
      </c>
      <c r="I4" s="199"/>
      <c r="J4" s="199"/>
      <c r="K4" s="200"/>
      <c r="L4" s="105" t="s">
        <v>2011</v>
      </c>
      <c r="N4" s="101"/>
      <c r="O4" s="102"/>
      <c r="P4" s="101"/>
      <c r="Q4" s="102"/>
      <c r="R4" s="101"/>
      <c r="S4" s="102"/>
    </row>
    <row r="5" spans="2:19" ht="29" customHeight="1">
      <c r="B5" s="17" t="s">
        <v>199</v>
      </c>
      <c r="C5" s="194"/>
      <c r="D5" s="194"/>
      <c r="E5" s="194"/>
      <c r="F5" s="194"/>
      <c r="G5" s="194"/>
      <c r="H5" s="194"/>
      <c r="I5" s="194"/>
      <c r="J5" s="194"/>
      <c r="K5" s="194"/>
      <c r="L5" s="194"/>
      <c r="N5" s="103"/>
      <c r="O5" s="104"/>
      <c r="P5" s="103"/>
      <c r="Q5" s="104"/>
      <c r="R5" s="103"/>
      <c r="S5" s="104"/>
    </row>
    <row r="6" spans="2:19" ht="84" customHeight="1">
      <c r="B6" s="17" t="s">
        <v>18</v>
      </c>
      <c r="C6" s="194"/>
      <c r="D6" s="194"/>
      <c r="E6" s="194"/>
      <c r="F6" s="194"/>
      <c r="G6" s="194"/>
      <c r="H6" s="194"/>
      <c r="I6" s="194"/>
      <c r="J6" s="194"/>
      <c r="K6" s="194"/>
      <c r="L6" s="194"/>
      <c r="M6" s="50"/>
      <c r="N6" s="51"/>
      <c r="O6" s="51"/>
      <c r="P6" s="51"/>
      <c r="Q6" s="51"/>
      <c r="R6" s="51"/>
      <c r="S6" s="51"/>
    </row>
    <row r="7" spans="2:19" ht="55.25" customHeight="1" outlineLevel="1">
      <c r="B7" s="6" t="s">
        <v>19</v>
      </c>
      <c r="C7" s="167" t="s">
        <v>2030</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0</v>
      </c>
    </row>
    <row r="24" spans="1:80">
      <c r="A24">
        <v>2</v>
      </c>
      <c r="B24" t="s">
        <v>71</v>
      </c>
      <c r="E24">
        <v>0</v>
      </c>
    </row>
    <row r="25" spans="1:80">
      <c r="A25">
        <v>3</v>
      </c>
      <c r="B25" t="s">
        <v>142</v>
      </c>
      <c r="E25">
        <v>0</v>
      </c>
    </row>
    <row r="26" spans="1:80">
      <c r="A26">
        <v>4</v>
      </c>
      <c r="B26" t="s">
        <v>119</v>
      </c>
      <c r="E26">
        <v>0</v>
      </c>
    </row>
    <row r="27" spans="1:80">
      <c r="A27">
        <v>5</v>
      </c>
      <c r="B27" t="s">
        <v>88</v>
      </c>
      <c r="E27">
        <v>0</v>
      </c>
    </row>
    <row r="28" spans="1:80">
      <c r="A28">
        <v>6</v>
      </c>
      <c r="B28" t="s">
        <v>112</v>
      </c>
      <c r="E28">
        <v>0.1</v>
      </c>
    </row>
    <row r="29" spans="1:80">
      <c r="A29">
        <v>7</v>
      </c>
      <c r="B29" t="s">
        <v>89</v>
      </c>
      <c r="E29">
        <v>0</v>
      </c>
    </row>
    <row r="30" spans="1:80">
      <c r="A30">
        <v>8</v>
      </c>
      <c r="B30" t="s">
        <v>102</v>
      </c>
      <c r="E30">
        <v>0</v>
      </c>
    </row>
    <row r="31" spans="1:80">
      <c r="A31">
        <v>9</v>
      </c>
      <c r="B31" s="8" t="s">
        <v>32</v>
      </c>
      <c r="E31">
        <v>0</v>
      </c>
    </row>
    <row r="32" spans="1:80">
      <c r="A32">
        <v>10</v>
      </c>
      <c r="B32" t="s">
        <v>33</v>
      </c>
      <c r="E32">
        <v>0</v>
      </c>
    </row>
    <row r="33" spans="1:5">
      <c r="A33">
        <v>11</v>
      </c>
      <c r="B33" t="s">
        <v>167</v>
      </c>
      <c r="E33">
        <v>0</v>
      </c>
    </row>
    <row r="34" spans="1:5">
      <c r="A34">
        <v>12</v>
      </c>
      <c r="B34" t="s">
        <v>103</v>
      </c>
      <c r="E34">
        <v>0</v>
      </c>
    </row>
    <row r="35" spans="1:5">
      <c r="A35">
        <v>13</v>
      </c>
      <c r="B35" t="s">
        <v>109</v>
      </c>
      <c r="E35">
        <v>0.7</v>
      </c>
    </row>
    <row r="36" spans="1:5">
      <c r="A36">
        <v>14</v>
      </c>
      <c r="B36" t="s">
        <v>72</v>
      </c>
      <c r="E36">
        <v>0</v>
      </c>
    </row>
    <row r="37" spans="1:5">
      <c r="A37">
        <v>15</v>
      </c>
      <c r="B37" t="s">
        <v>154</v>
      </c>
      <c r="E37">
        <v>0</v>
      </c>
    </row>
    <row r="38" spans="1:5">
      <c r="A38">
        <v>16</v>
      </c>
      <c r="B38" t="s">
        <v>140</v>
      </c>
      <c r="E38">
        <v>0</v>
      </c>
    </row>
    <row r="39" spans="1:5">
      <c r="A39">
        <v>17</v>
      </c>
      <c r="B39" t="s">
        <v>113</v>
      </c>
      <c r="E39">
        <v>0</v>
      </c>
    </row>
    <row r="40" spans="1:5">
      <c r="A40">
        <v>18</v>
      </c>
      <c r="B40" t="s">
        <v>110</v>
      </c>
      <c r="E40">
        <v>0</v>
      </c>
    </row>
    <row r="41" spans="1:5">
      <c r="A41">
        <v>19</v>
      </c>
      <c r="B41" t="s">
        <v>129</v>
      </c>
      <c r="E41">
        <v>0</v>
      </c>
    </row>
    <row r="42" spans="1:5">
      <c r="A42">
        <v>20</v>
      </c>
      <c r="B42" t="s">
        <v>90</v>
      </c>
      <c r="E42">
        <v>0.7</v>
      </c>
    </row>
    <row r="43" spans="1:5">
      <c r="A43">
        <v>21</v>
      </c>
      <c r="B43" t="s">
        <v>120</v>
      </c>
      <c r="E43">
        <v>0.3</v>
      </c>
    </row>
    <row r="44" spans="1:5">
      <c r="A44">
        <v>22</v>
      </c>
      <c r="B44" t="s">
        <v>104</v>
      </c>
      <c r="E44">
        <v>0.1</v>
      </c>
    </row>
    <row r="45" spans="1:5">
      <c r="A45">
        <v>23</v>
      </c>
      <c r="B45" t="s">
        <v>34</v>
      </c>
      <c r="E45">
        <v>0.5</v>
      </c>
    </row>
    <row r="46" spans="1:5">
      <c r="A46">
        <v>24</v>
      </c>
      <c r="B46" t="s">
        <v>148</v>
      </c>
      <c r="E46">
        <v>0.3</v>
      </c>
    </row>
    <row r="47" spans="1:5">
      <c r="A47">
        <v>25</v>
      </c>
      <c r="B47" t="s">
        <v>35</v>
      </c>
      <c r="E47">
        <v>0.1</v>
      </c>
    </row>
    <row r="48" spans="1:5">
      <c r="A48">
        <v>26</v>
      </c>
      <c r="B48" t="s">
        <v>73</v>
      </c>
      <c r="E48">
        <v>0</v>
      </c>
    </row>
    <row r="49" spans="1:5">
      <c r="A49">
        <v>27</v>
      </c>
      <c r="B49" t="s">
        <v>91</v>
      </c>
      <c r="E49">
        <v>0</v>
      </c>
    </row>
    <row r="50" spans="1:5">
      <c r="A50">
        <v>28</v>
      </c>
      <c r="B50" t="s">
        <v>130</v>
      </c>
      <c r="E50">
        <v>0</v>
      </c>
    </row>
    <row r="51" spans="1:5">
      <c r="A51">
        <v>29</v>
      </c>
      <c r="B51" t="s">
        <v>149</v>
      </c>
      <c r="E51">
        <v>0</v>
      </c>
    </row>
    <row r="52" spans="1:5">
      <c r="A52">
        <v>30</v>
      </c>
      <c r="B52" t="s">
        <v>121</v>
      </c>
      <c r="E52">
        <v>0</v>
      </c>
    </row>
    <row r="53" spans="1:5">
      <c r="A53">
        <v>31</v>
      </c>
      <c r="B53" t="s">
        <v>114</v>
      </c>
      <c r="E53">
        <v>0</v>
      </c>
    </row>
    <row r="54" spans="1:5">
      <c r="A54">
        <v>32</v>
      </c>
      <c r="B54" t="s">
        <v>105</v>
      </c>
      <c r="E54">
        <v>0</v>
      </c>
    </row>
    <row r="55" spans="1:5">
      <c r="A55">
        <v>33</v>
      </c>
      <c r="B55" t="s">
        <v>170</v>
      </c>
      <c r="E55">
        <v>0</v>
      </c>
    </row>
    <row r="56" spans="1:5">
      <c r="A56">
        <v>34</v>
      </c>
      <c r="B56" t="s">
        <v>122</v>
      </c>
      <c r="E56">
        <v>0</v>
      </c>
    </row>
    <row r="57" spans="1:5">
      <c r="A57">
        <v>35</v>
      </c>
      <c r="B57" t="s">
        <v>36</v>
      </c>
      <c r="E57">
        <v>0</v>
      </c>
    </row>
    <row r="58" spans="1:5">
      <c r="A58">
        <v>36</v>
      </c>
      <c r="B58" t="s">
        <v>168</v>
      </c>
      <c r="E58">
        <v>0</v>
      </c>
    </row>
    <row r="59" spans="1:5">
      <c r="A59">
        <v>37</v>
      </c>
      <c r="B59" t="s">
        <v>37</v>
      </c>
      <c r="E59">
        <v>0.1</v>
      </c>
    </row>
    <row r="60" spans="1:5">
      <c r="A60">
        <v>38</v>
      </c>
      <c r="B60" t="s">
        <v>176</v>
      </c>
      <c r="E60">
        <f>E59</f>
        <v>0.1</v>
      </c>
    </row>
    <row r="61" spans="1:5">
      <c r="A61">
        <v>39</v>
      </c>
      <c r="B61" t="s">
        <v>92</v>
      </c>
      <c r="E61">
        <v>0</v>
      </c>
    </row>
    <row r="62" spans="1:5">
      <c r="A62">
        <v>40</v>
      </c>
      <c r="B62" t="s">
        <v>38</v>
      </c>
      <c r="E62">
        <v>0</v>
      </c>
    </row>
    <row r="63" spans="1:5">
      <c r="A63">
        <v>41</v>
      </c>
      <c r="B63" t="s">
        <v>93</v>
      </c>
      <c r="E63">
        <v>0</v>
      </c>
    </row>
    <row r="64" spans="1:5">
      <c r="A64">
        <v>42</v>
      </c>
      <c r="B64" t="s">
        <v>1068</v>
      </c>
      <c r="E64">
        <v>0</v>
      </c>
    </row>
    <row r="65" spans="1:5">
      <c r="A65">
        <v>43</v>
      </c>
      <c r="B65" t="s">
        <v>169</v>
      </c>
      <c r="E65">
        <v>0</v>
      </c>
    </row>
    <row r="66" spans="1:5">
      <c r="A66">
        <v>44</v>
      </c>
      <c r="B66" t="s">
        <v>94</v>
      </c>
      <c r="E66">
        <v>0.1</v>
      </c>
    </row>
    <row r="67" spans="1:5">
      <c r="A67">
        <v>45</v>
      </c>
      <c r="B67" t="s">
        <v>40</v>
      </c>
      <c r="E67">
        <v>0.5</v>
      </c>
    </row>
    <row r="68" spans="1:5">
      <c r="A68">
        <v>46</v>
      </c>
      <c r="B68" t="s">
        <v>41</v>
      </c>
      <c r="E68">
        <v>0.1</v>
      </c>
    </row>
    <row r="69" spans="1:5">
      <c r="A69">
        <v>47</v>
      </c>
      <c r="B69" t="s">
        <v>85</v>
      </c>
      <c r="E69">
        <v>0</v>
      </c>
    </row>
    <row r="70" spans="1:5">
      <c r="A70">
        <v>48</v>
      </c>
      <c r="B70" t="s">
        <v>144</v>
      </c>
      <c r="E70">
        <v>0.1</v>
      </c>
    </row>
    <row r="71" spans="1:5">
      <c r="A71">
        <v>49</v>
      </c>
      <c r="B71" t="s">
        <v>145</v>
      </c>
      <c r="E71">
        <v>0</v>
      </c>
    </row>
    <row r="72" spans="1:5">
      <c r="A72">
        <v>50</v>
      </c>
      <c r="B72" t="s">
        <v>160</v>
      </c>
      <c r="E72">
        <v>0</v>
      </c>
    </row>
    <row r="73" spans="1:5">
      <c r="A73">
        <v>51</v>
      </c>
      <c r="B73" t="s">
        <v>42</v>
      </c>
      <c r="E73">
        <v>0</v>
      </c>
    </row>
    <row r="74" spans="1:5">
      <c r="A74">
        <v>52</v>
      </c>
      <c r="B74" t="s">
        <v>95</v>
      </c>
      <c r="E74">
        <v>0</v>
      </c>
    </row>
    <row r="75" spans="1:5">
      <c r="A75">
        <v>53</v>
      </c>
      <c r="B75" t="s">
        <v>131</v>
      </c>
      <c r="E75">
        <v>0</v>
      </c>
    </row>
    <row r="76" spans="1:5">
      <c r="A76">
        <v>54</v>
      </c>
      <c r="B76" t="s">
        <v>43</v>
      </c>
      <c r="E76">
        <v>0</v>
      </c>
    </row>
    <row r="77" spans="1:5">
      <c r="A77">
        <v>55</v>
      </c>
      <c r="B77" t="s">
        <v>44</v>
      </c>
      <c r="E77">
        <v>0</v>
      </c>
    </row>
    <row r="78" spans="1:5">
      <c r="A78">
        <v>56</v>
      </c>
      <c r="B78" t="s">
        <v>77</v>
      </c>
      <c r="E78">
        <v>0</v>
      </c>
    </row>
    <row r="79" spans="1:5">
      <c r="A79">
        <v>57</v>
      </c>
      <c r="B79" t="s">
        <v>86</v>
      </c>
      <c r="E79">
        <v>0.1</v>
      </c>
    </row>
    <row r="80" spans="1:5">
      <c r="A80">
        <v>58</v>
      </c>
      <c r="B80" t="s">
        <v>45</v>
      </c>
      <c r="E80">
        <v>0.9</v>
      </c>
    </row>
    <row r="81" spans="1:5">
      <c r="A81">
        <v>59</v>
      </c>
      <c r="B81" t="s">
        <v>155</v>
      </c>
      <c r="E81">
        <v>0</v>
      </c>
    </row>
    <row r="82" spans="1:5">
      <c r="A82">
        <v>60</v>
      </c>
      <c r="B82" t="s">
        <v>161</v>
      </c>
      <c r="E82">
        <v>0</v>
      </c>
    </row>
    <row r="83" spans="1:5">
      <c r="A83">
        <v>61</v>
      </c>
      <c r="B83" t="s">
        <v>46</v>
      </c>
      <c r="E83">
        <v>0.3</v>
      </c>
    </row>
    <row r="84" spans="1:5">
      <c r="A84">
        <v>62</v>
      </c>
      <c r="B84" t="s">
        <v>156</v>
      </c>
      <c r="E84">
        <v>0</v>
      </c>
    </row>
    <row r="85" spans="1:5">
      <c r="A85">
        <v>63</v>
      </c>
      <c r="B85" t="s">
        <v>74</v>
      </c>
      <c r="E85">
        <v>0.1</v>
      </c>
    </row>
    <row r="86" spans="1:5">
      <c r="A86">
        <v>64</v>
      </c>
      <c r="B86" t="s">
        <v>78</v>
      </c>
      <c r="E86">
        <v>0</v>
      </c>
    </row>
    <row r="87" spans="1:5">
      <c r="A87">
        <v>65</v>
      </c>
      <c r="B87" t="s">
        <v>162</v>
      </c>
      <c r="E87">
        <v>0</v>
      </c>
    </row>
    <row r="88" spans="1:5">
      <c r="A88">
        <v>66</v>
      </c>
      <c r="B88" t="s">
        <v>47</v>
      </c>
      <c r="E88">
        <v>0</v>
      </c>
    </row>
    <row r="89" spans="1:5">
      <c r="A89">
        <v>67</v>
      </c>
      <c r="B89" t="s">
        <v>48</v>
      </c>
      <c r="E89">
        <v>0</v>
      </c>
    </row>
    <row r="90" spans="1:5">
      <c r="A90">
        <v>68</v>
      </c>
      <c r="B90" t="s">
        <v>133</v>
      </c>
      <c r="E90">
        <v>0</v>
      </c>
    </row>
    <row r="91" spans="1:5">
      <c r="A91">
        <v>69</v>
      </c>
      <c r="B91" t="s">
        <v>157</v>
      </c>
      <c r="E91">
        <v>0</v>
      </c>
    </row>
    <row r="92" spans="1:5">
      <c r="A92">
        <v>70</v>
      </c>
      <c r="B92" t="s">
        <v>96</v>
      </c>
      <c r="E92">
        <v>0</v>
      </c>
    </row>
    <row r="93" spans="1:5">
      <c r="A93">
        <v>71</v>
      </c>
      <c r="B93" t="s">
        <v>123</v>
      </c>
      <c r="E93">
        <v>0</v>
      </c>
    </row>
    <row r="94" spans="1:5">
      <c r="A94">
        <v>72</v>
      </c>
      <c r="B94" t="s">
        <v>49</v>
      </c>
      <c r="E94">
        <v>0.5</v>
      </c>
    </row>
    <row r="95" spans="1:5">
      <c r="A95">
        <v>73</v>
      </c>
      <c r="B95" t="s">
        <v>163</v>
      </c>
      <c r="E95">
        <v>0</v>
      </c>
    </row>
    <row r="96" spans="1:5">
      <c r="A96">
        <v>74</v>
      </c>
      <c r="B96" t="s">
        <v>50</v>
      </c>
      <c r="E96">
        <v>0</v>
      </c>
    </row>
    <row r="97" spans="1:5">
      <c r="A97">
        <v>75</v>
      </c>
      <c r="B97" t="s">
        <v>97</v>
      </c>
      <c r="E97">
        <v>0</v>
      </c>
    </row>
    <row r="98" spans="1:5">
      <c r="A98">
        <v>76</v>
      </c>
      <c r="B98" t="s">
        <v>134</v>
      </c>
      <c r="E98">
        <v>0</v>
      </c>
    </row>
    <row r="99" spans="1:5">
      <c r="A99">
        <v>77</v>
      </c>
      <c r="B99" t="s">
        <v>51</v>
      </c>
      <c r="E99">
        <v>0</v>
      </c>
    </row>
    <row r="100" spans="1:5">
      <c r="A100">
        <v>78</v>
      </c>
      <c r="B100" t="s">
        <v>52</v>
      </c>
      <c r="E100">
        <v>0</v>
      </c>
    </row>
    <row r="101" spans="1:5">
      <c r="A101">
        <v>79</v>
      </c>
      <c r="B101" t="s">
        <v>158</v>
      </c>
      <c r="E101">
        <v>0</v>
      </c>
    </row>
    <row r="102" spans="1:5">
      <c r="A102">
        <v>80</v>
      </c>
      <c r="B102" t="s">
        <v>135</v>
      </c>
      <c r="E102">
        <v>0.5</v>
      </c>
    </row>
    <row r="103" spans="1:5">
      <c r="A103">
        <v>81</v>
      </c>
      <c r="B103" t="s">
        <v>124</v>
      </c>
      <c r="E103">
        <v>0</v>
      </c>
    </row>
    <row r="104" spans="1:5">
      <c r="A104">
        <v>82</v>
      </c>
      <c r="B104" t="s">
        <v>115</v>
      </c>
      <c r="E104">
        <v>0</v>
      </c>
    </row>
    <row r="105" spans="1:5">
      <c r="A105">
        <v>83</v>
      </c>
      <c r="B105" t="s">
        <v>79</v>
      </c>
      <c r="E105">
        <v>0</v>
      </c>
    </row>
    <row r="106" spans="1:5">
      <c r="A106">
        <v>84</v>
      </c>
      <c r="B106" t="s">
        <v>150</v>
      </c>
      <c r="E106">
        <v>0</v>
      </c>
    </row>
    <row r="107" spans="1:5">
      <c r="A107">
        <v>85</v>
      </c>
      <c r="B107" t="s">
        <v>116</v>
      </c>
      <c r="E107">
        <v>0</v>
      </c>
    </row>
    <row r="108" spans="1:5">
      <c r="A108">
        <v>86</v>
      </c>
      <c r="B108" t="s">
        <v>53</v>
      </c>
      <c r="E108">
        <v>0</v>
      </c>
    </row>
    <row r="109" spans="1:5">
      <c r="A109">
        <v>87</v>
      </c>
      <c r="B109" t="s">
        <v>175</v>
      </c>
      <c r="E109">
        <v>0</v>
      </c>
    </row>
    <row r="110" spans="1:5">
      <c r="A110">
        <v>88</v>
      </c>
      <c r="B110" t="s">
        <v>125</v>
      </c>
      <c r="E110">
        <v>0</v>
      </c>
    </row>
    <row r="111" spans="1:5">
      <c r="A111">
        <v>89</v>
      </c>
      <c r="B111" t="s">
        <v>54</v>
      </c>
      <c r="E111">
        <v>0</v>
      </c>
    </row>
    <row r="112" spans="1:5">
      <c r="A112">
        <v>90</v>
      </c>
      <c r="B112" t="s">
        <v>136</v>
      </c>
      <c r="E112">
        <v>0</v>
      </c>
    </row>
    <row r="113" spans="1:5">
      <c r="A113">
        <v>91</v>
      </c>
      <c r="B113" t="s">
        <v>111</v>
      </c>
      <c r="E113">
        <v>0</v>
      </c>
    </row>
    <row r="114" spans="1:5">
      <c r="A114">
        <v>92</v>
      </c>
      <c r="B114" t="s">
        <v>164</v>
      </c>
      <c r="E114">
        <v>0</v>
      </c>
    </row>
    <row r="115" spans="1:5">
      <c r="A115">
        <v>93</v>
      </c>
      <c r="B115" t="s">
        <v>98</v>
      </c>
      <c r="E115">
        <v>0</v>
      </c>
    </row>
    <row r="116" spans="1:5">
      <c r="A116">
        <v>94</v>
      </c>
      <c r="B116" t="s">
        <v>108</v>
      </c>
      <c r="E116">
        <v>0</v>
      </c>
    </row>
    <row r="117" spans="1:5">
      <c r="A117">
        <v>95</v>
      </c>
      <c r="B117" t="s">
        <v>55</v>
      </c>
      <c r="E117">
        <v>0</v>
      </c>
    </row>
    <row r="118" spans="1:5">
      <c r="A118">
        <v>96</v>
      </c>
      <c r="B118" t="s">
        <v>172</v>
      </c>
      <c r="E118">
        <v>0</v>
      </c>
    </row>
    <row r="119" spans="1:5">
      <c r="A119">
        <v>97</v>
      </c>
      <c r="B119" t="s">
        <v>56</v>
      </c>
      <c r="E119">
        <v>0</v>
      </c>
    </row>
    <row r="120" spans="1:5">
      <c r="A120">
        <v>98</v>
      </c>
      <c r="B120" t="s">
        <v>80</v>
      </c>
      <c r="E120">
        <v>0</v>
      </c>
    </row>
    <row r="121" spans="1:5">
      <c r="A121">
        <v>99</v>
      </c>
      <c r="B121" t="s">
        <v>57</v>
      </c>
      <c r="E121">
        <v>0.1</v>
      </c>
    </row>
    <row r="122" spans="1:5">
      <c r="A122">
        <v>100</v>
      </c>
      <c r="B122" t="s">
        <v>173</v>
      </c>
      <c r="E122">
        <f>E121</f>
        <v>0.1</v>
      </c>
    </row>
    <row r="123" spans="1:5">
      <c r="A123">
        <v>101</v>
      </c>
      <c r="B123" t="s">
        <v>58</v>
      </c>
      <c r="E123">
        <v>0</v>
      </c>
    </row>
    <row r="124" spans="1:5">
      <c r="A124">
        <v>102</v>
      </c>
      <c r="B124" t="s">
        <v>171</v>
      </c>
      <c r="E124">
        <v>0</v>
      </c>
    </row>
    <row r="125" spans="1:5">
      <c r="A125">
        <v>103</v>
      </c>
      <c r="B125" t="s">
        <v>137</v>
      </c>
      <c r="E125">
        <v>0</v>
      </c>
    </row>
    <row r="126" spans="1:5">
      <c r="A126">
        <v>104</v>
      </c>
      <c r="B126" t="s">
        <v>99</v>
      </c>
      <c r="E126">
        <v>0</v>
      </c>
    </row>
    <row r="127" spans="1:5">
      <c r="A127">
        <v>105</v>
      </c>
      <c r="B127" t="s">
        <v>59</v>
      </c>
      <c r="E127">
        <v>0.1</v>
      </c>
    </row>
    <row r="128" spans="1:5">
      <c r="A128">
        <v>106</v>
      </c>
      <c r="B128" t="s">
        <v>60</v>
      </c>
      <c r="E128">
        <v>0</v>
      </c>
    </row>
    <row r="129" spans="1:5">
      <c r="A129">
        <v>107</v>
      </c>
      <c r="B129" t="s">
        <v>61</v>
      </c>
      <c r="E129">
        <v>0</v>
      </c>
    </row>
    <row r="130" spans="1:5">
      <c r="A130">
        <v>108</v>
      </c>
      <c r="B130" t="s">
        <v>62</v>
      </c>
      <c r="E130">
        <v>0</v>
      </c>
    </row>
    <row r="131" spans="1:5">
      <c r="A131">
        <v>109</v>
      </c>
      <c r="B131" t="s">
        <v>63</v>
      </c>
      <c r="E131">
        <v>0</v>
      </c>
    </row>
    <row r="132" spans="1:5">
      <c r="A132">
        <v>110</v>
      </c>
      <c r="B132" t="s">
        <v>159</v>
      </c>
      <c r="E132">
        <v>0</v>
      </c>
    </row>
    <row r="133" spans="1:5">
      <c r="A133">
        <v>11</v>
      </c>
      <c r="B133" t="s">
        <v>87</v>
      </c>
      <c r="E133">
        <v>0.1</v>
      </c>
    </row>
    <row r="134" spans="1:5">
      <c r="A134">
        <v>112</v>
      </c>
      <c r="B134" t="s">
        <v>100</v>
      </c>
      <c r="E134">
        <v>0</v>
      </c>
    </row>
    <row r="135" spans="1:5">
      <c r="A135">
        <v>113</v>
      </c>
      <c r="B135" t="s">
        <v>75</v>
      </c>
      <c r="E135">
        <v>0</v>
      </c>
    </row>
    <row r="136" spans="1:5">
      <c r="A136">
        <v>114</v>
      </c>
      <c r="B136" t="s">
        <v>126</v>
      </c>
      <c r="E136">
        <v>0</v>
      </c>
    </row>
    <row r="137" spans="1:5">
      <c r="A137">
        <v>115</v>
      </c>
      <c r="B137" t="s">
        <v>151</v>
      </c>
      <c r="E137">
        <v>0.1</v>
      </c>
    </row>
    <row r="138" spans="1:5">
      <c r="A138">
        <v>116</v>
      </c>
      <c r="B138" t="s">
        <v>106</v>
      </c>
      <c r="E138">
        <v>0</v>
      </c>
    </row>
    <row r="139" spans="1:5">
      <c r="A139">
        <v>117</v>
      </c>
      <c r="B139" t="s">
        <v>138</v>
      </c>
      <c r="E139">
        <v>0.1</v>
      </c>
    </row>
    <row r="140" spans="1:5">
      <c r="A140">
        <v>118</v>
      </c>
      <c r="B140" t="s">
        <v>64</v>
      </c>
      <c r="E140">
        <v>0</v>
      </c>
    </row>
    <row r="141" spans="1:5">
      <c r="A141">
        <v>119</v>
      </c>
      <c r="B141" t="s">
        <v>139</v>
      </c>
      <c r="E141">
        <v>0</v>
      </c>
    </row>
    <row r="142" spans="1:5">
      <c r="A142">
        <v>120</v>
      </c>
      <c r="B142" t="s">
        <v>127</v>
      </c>
      <c r="E142">
        <v>0.1</v>
      </c>
    </row>
    <row r="143" spans="1:5">
      <c r="A143">
        <v>121</v>
      </c>
      <c r="B143" t="s">
        <v>65</v>
      </c>
      <c r="E143">
        <v>0.1</v>
      </c>
    </row>
    <row r="144" spans="1:5">
      <c r="A144">
        <v>122</v>
      </c>
      <c r="B144" t="s">
        <v>141</v>
      </c>
      <c r="E144">
        <v>0</v>
      </c>
    </row>
    <row r="145" spans="1:5">
      <c r="A145">
        <v>123</v>
      </c>
      <c r="B145" t="s">
        <v>165</v>
      </c>
      <c r="E145">
        <v>0</v>
      </c>
    </row>
    <row r="146" spans="1:5">
      <c r="A146">
        <v>124</v>
      </c>
      <c r="B146" t="s">
        <v>146</v>
      </c>
      <c r="E146">
        <v>0</v>
      </c>
    </row>
    <row r="147" spans="1:5">
      <c r="A147">
        <v>125</v>
      </c>
      <c r="B147" t="s">
        <v>117</v>
      </c>
      <c r="E147">
        <v>0</v>
      </c>
    </row>
    <row r="148" spans="1:5">
      <c r="A148">
        <v>126</v>
      </c>
      <c r="B148" t="s">
        <v>1071</v>
      </c>
      <c r="E148">
        <v>0</v>
      </c>
    </row>
    <row r="149" spans="1:5">
      <c r="A149">
        <v>127</v>
      </c>
      <c r="B149" t="s">
        <v>81</v>
      </c>
      <c r="E149">
        <v>0</v>
      </c>
    </row>
    <row r="150" spans="1:5">
      <c r="A150">
        <v>128</v>
      </c>
      <c r="B150" t="s">
        <v>152</v>
      </c>
      <c r="E150">
        <v>0</v>
      </c>
    </row>
    <row r="151" spans="1:5">
      <c r="A151">
        <v>129</v>
      </c>
      <c r="B151" t="s">
        <v>66</v>
      </c>
      <c r="E151">
        <v>0</v>
      </c>
    </row>
    <row r="152" spans="1:5">
      <c r="A152">
        <v>130</v>
      </c>
      <c r="B152" t="s">
        <v>67</v>
      </c>
      <c r="E152">
        <v>0</v>
      </c>
    </row>
    <row r="153" spans="1:5">
      <c r="A153">
        <v>131</v>
      </c>
      <c r="B153" t="s">
        <v>147</v>
      </c>
      <c r="E153">
        <v>0.5</v>
      </c>
    </row>
    <row r="154" spans="1:5">
      <c r="A154">
        <v>132</v>
      </c>
      <c r="B154" t="s">
        <v>143</v>
      </c>
      <c r="E154">
        <v>0.1</v>
      </c>
    </row>
    <row r="155" spans="1:5">
      <c r="A155">
        <v>133</v>
      </c>
      <c r="B155" t="s">
        <v>153</v>
      </c>
      <c r="E155">
        <v>0.3</v>
      </c>
    </row>
    <row r="156" spans="1:5">
      <c r="A156">
        <v>134</v>
      </c>
      <c r="B156" t="s">
        <v>68</v>
      </c>
      <c r="E156">
        <v>0.1</v>
      </c>
    </row>
    <row r="157" spans="1:5">
      <c r="A157">
        <v>135</v>
      </c>
      <c r="B157" t="s">
        <v>166</v>
      </c>
      <c r="E157">
        <v>0</v>
      </c>
    </row>
    <row r="158" spans="1:5">
      <c r="A158">
        <v>136</v>
      </c>
      <c r="B158" t="s">
        <v>1069</v>
      </c>
      <c r="E158">
        <v>0</v>
      </c>
    </row>
    <row r="159" spans="1:5">
      <c r="A159">
        <v>137</v>
      </c>
      <c r="B159" t="s">
        <v>128</v>
      </c>
      <c r="E159">
        <v>0</v>
      </c>
    </row>
    <row r="160" spans="1:5">
      <c r="A160">
        <v>138</v>
      </c>
      <c r="B160" t="s">
        <v>132</v>
      </c>
      <c r="E160">
        <v>0</v>
      </c>
    </row>
    <row r="161" spans="1:5">
      <c r="A161">
        <v>139</v>
      </c>
      <c r="B161" t="s">
        <v>82</v>
      </c>
      <c r="E161">
        <v>0.5</v>
      </c>
    </row>
    <row r="162" spans="1:5">
      <c r="A162">
        <v>140</v>
      </c>
      <c r="B162" t="s">
        <v>69</v>
      </c>
      <c r="E162">
        <v>0</v>
      </c>
    </row>
    <row r="163" spans="1:5">
      <c r="A163">
        <v>141</v>
      </c>
      <c r="B163" t="s">
        <v>177</v>
      </c>
      <c r="E163">
        <v>0</v>
      </c>
    </row>
    <row r="164" spans="1:5">
      <c r="A164">
        <v>142</v>
      </c>
      <c r="B164" t="s">
        <v>174</v>
      </c>
      <c r="E164">
        <v>0</v>
      </c>
    </row>
    <row r="165" spans="1:5">
      <c r="A165">
        <v>143</v>
      </c>
      <c r="B165" t="s">
        <v>70</v>
      </c>
      <c r="E165">
        <v>0</v>
      </c>
    </row>
    <row r="166" spans="1:5">
      <c r="A166">
        <v>144</v>
      </c>
      <c r="B166" t="s">
        <v>83</v>
      </c>
      <c r="E166">
        <v>0</v>
      </c>
    </row>
    <row r="167" spans="1:5">
      <c r="A167">
        <v>145</v>
      </c>
      <c r="B167" t="s">
        <v>84</v>
      </c>
      <c r="E167">
        <v>0</v>
      </c>
    </row>
    <row r="168" spans="1:5">
      <c r="A168">
        <v>146</v>
      </c>
      <c r="B168" t="s">
        <v>118</v>
      </c>
      <c r="E168">
        <v>0</v>
      </c>
    </row>
  </sheetData>
  <autoFilter ref="A22:CB22"/>
  <mergeCells count="19">
    <mergeCell ref="C19:L19"/>
    <mergeCell ref="C13:L13"/>
    <mergeCell ref="C14:L14"/>
    <mergeCell ref="C15:L15"/>
    <mergeCell ref="C16:L16"/>
    <mergeCell ref="C17:L17"/>
    <mergeCell ref="C18:L18"/>
    <mergeCell ref="C12:L12"/>
    <mergeCell ref="C2:L2"/>
    <mergeCell ref="C3:L3"/>
    <mergeCell ref="C4:G4"/>
    <mergeCell ref="H4:K4"/>
    <mergeCell ref="C5:L5"/>
    <mergeCell ref="C6:L6"/>
    <mergeCell ref="C7:L7"/>
    <mergeCell ref="C8:L8"/>
    <mergeCell ref="C9:L9"/>
    <mergeCell ref="C10:L10"/>
    <mergeCell ref="C11:L11"/>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A1:R886"/>
  <sheetViews>
    <sheetView topLeftCell="B1" zoomScale="92" workbookViewId="0">
      <pane ySplit="22" topLeftCell="A23" activePane="bottomLeft" state="frozen"/>
      <selection pane="bottomLeft" activeCell="C23" sqref="C23"/>
    </sheetView>
  </sheetViews>
  <sheetFormatPr baseColWidth="10" defaultColWidth="11.5" defaultRowHeight="14" outlineLevelRow="1" x14ac:dyDescent="0"/>
  <cols>
    <col min="2" max="2" width="18.83203125" customWidth="1"/>
    <col min="3" max="14" width="13.33203125" customWidth="1"/>
    <col min="15" max="18" width="10.33203125" customWidth="1"/>
    <col min="19" max="19" width="8.5" bestFit="1" customWidth="1"/>
    <col min="20" max="20" width="7.1640625" bestFit="1" customWidth="1"/>
    <col min="21" max="21" width="8" bestFit="1" customWidth="1"/>
    <col min="22" max="22" width="9" bestFit="1" customWidth="1"/>
    <col min="23" max="23" width="15.5" bestFit="1" customWidth="1"/>
    <col min="24" max="24" width="7.83203125" bestFit="1" customWidth="1"/>
    <col min="25" max="25" width="11.33203125" bestFit="1" customWidth="1"/>
    <col min="26" max="26" width="7.6640625" bestFit="1" customWidth="1"/>
    <col min="27" max="27" width="13" bestFit="1" customWidth="1"/>
    <col min="28" max="28" width="9.6640625" bestFit="1" customWidth="1"/>
    <col min="29" max="29" width="6.33203125" bestFit="1" customWidth="1"/>
    <col min="30" max="30" width="9.5" bestFit="1" customWidth="1"/>
    <col min="31" max="31" width="11.83203125" bestFit="1" customWidth="1"/>
    <col min="32" max="33" width="9.1640625" bestFit="1" customWidth="1"/>
    <col min="34" max="34" width="8.33203125" bestFit="1" customWidth="1"/>
    <col min="35" max="35" width="7.83203125" bestFit="1" customWidth="1"/>
    <col min="36" max="36" width="6" bestFit="1" customWidth="1"/>
    <col min="37" max="37" width="7.33203125" bestFit="1" customWidth="1"/>
    <col min="38" max="38" width="7.6640625" bestFit="1" customWidth="1"/>
    <col min="39" max="39" width="8.33203125" bestFit="1" customWidth="1"/>
    <col min="40" max="40" width="8.83203125" bestFit="1" customWidth="1"/>
    <col min="41" max="41" width="5.5" bestFit="1" customWidth="1"/>
    <col min="42" max="42" width="9.83203125" bestFit="1" customWidth="1"/>
    <col min="43" max="43" width="7.5" bestFit="1" customWidth="1"/>
    <col min="44" max="44" width="10" bestFit="1" customWidth="1"/>
    <col min="45" max="45" width="14" bestFit="1" customWidth="1"/>
    <col min="46" max="46" width="11.5" bestFit="1" customWidth="1"/>
    <col min="47" max="47" width="7.33203125" bestFit="1" customWidth="1"/>
    <col min="48" max="48" width="9.6640625" bestFit="1" customWidth="1"/>
    <col min="49" max="49" width="9.5" bestFit="1" customWidth="1"/>
    <col min="50" max="50" width="7.83203125" bestFit="1" customWidth="1"/>
    <col min="51" max="51" width="11.6640625" bestFit="1" customWidth="1"/>
    <col min="52" max="52" width="10.33203125" bestFit="1" customWidth="1"/>
    <col min="53" max="53" width="12.5" bestFit="1" customWidth="1"/>
    <col min="54" max="54" width="7.33203125" bestFit="1" customWidth="1"/>
    <col min="55" max="55" width="9.1640625" bestFit="1" customWidth="1"/>
    <col min="56" max="56" width="9.83203125" bestFit="1" customWidth="1"/>
    <col min="57" max="57" width="8.1640625" bestFit="1" customWidth="1"/>
    <col min="58" max="59" width="7.6640625" bestFit="1" customWidth="1"/>
    <col min="60" max="60" width="10.1640625" bestFit="1" customWidth="1"/>
    <col min="61" max="61" width="7.5" bestFit="1" customWidth="1"/>
    <col min="62" max="62" width="8.33203125" bestFit="1" customWidth="1"/>
    <col min="63" max="63" width="8.5" bestFit="1" customWidth="1"/>
    <col min="64" max="64" width="5.33203125" bestFit="1" customWidth="1"/>
    <col min="65" max="65" width="7.6640625" bestFit="1" customWidth="1"/>
    <col min="66" max="66" width="5.6640625" bestFit="1" customWidth="1"/>
    <col min="67" max="67" width="7.33203125" bestFit="1" customWidth="1"/>
    <col min="68" max="68" width="13" bestFit="1" customWidth="1"/>
    <col min="69" max="69" width="9.6640625" bestFit="1" customWidth="1"/>
    <col min="70" max="70" width="8.33203125" bestFit="1" customWidth="1"/>
    <col min="71" max="71" width="4.6640625" bestFit="1" customWidth="1"/>
    <col min="72" max="72" width="6.83203125" bestFit="1" customWidth="1"/>
    <col min="73" max="73" width="8.5" bestFit="1" customWidth="1"/>
    <col min="74" max="74" width="8.83203125" bestFit="1" customWidth="1"/>
    <col min="75" max="75" width="11.5" bestFit="1" customWidth="1"/>
    <col min="76" max="76" width="10.6640625" bestFit="1" customWidth="1"/>
    <col min="77" max="77" width="10" bestFit="1" customWidth="1"/>
    <col min="78" max="78" width="8.5" bestFit="1" customWidth="1"/>
    <col min="79" max="79" width="8.6640625" bestFit="1" customWidth="1"/>
    <col min="80" max="80" width="8.83203125" bestFit="1" customWidth="1"/>
    <col min="81" max="81" width="7" bestFit="1" customWidth="1"/>
    <col min="82" max="82" width="9.83203125" bestFit="1" customWidth="1"/>
    <col min="83" max="83" width="9.33203125" bestFit="1" customWidth="1"/>
    <col min="84" max="84" width="9" bestFit="1" customWidth="1"/>
    <col min="85" max="85" width="6.6640625" bestFit="1" customWidth="1"/>
    <col min="86" max="86" width="6.33203125" bestFit="1" customWidth="1"/>
    <col min="87" max="87" width="9.83203125" bestFit="1" customWidth="1"/>
    <col min="88" max="88" width="9.5" bestFit="1" customWidth="1"/>
    <col min="89" max="89" width="13.5" bestFit="1" customWidth="1"/>
    <col min="90" max="90" width="10" bestFit="1" customWidth="1"/>
    <col min="91" max="91" width="14.5" bestFit="1" customWidth="1"/>
    <col min="92" max="92" width="12.5" bestFit="1" customWidth="1"/>
    <col min="93" max="93" width="13.33203125" bestFit="1" customWidth="1"/>
    <col min="94" max="94" width="7.1640625" bestFit="1" customWidth="1"/>
    <col min="95" max="95" width="6.1640625" bestFit="1" customWidth="1"/>
    <col min="96" max="96" width="7.5" bestFit="1" customWidth="1"/>
    <col min="97" max="97" width="9.6640625" bestFit="1" customWidth="1"/>
    <col min="98" max="98" width="11.83203125" bestFit="1" customWidth="1"/>
    <col min="99" max="99" width="8" bestFit="1" customWidth="1"/>
    <col min="100" max="100" width="6.6640625" bestFit="1" customWidth="1"/>
    <col min="101" max="101" width="6.5" bestFit="1" customWidth="1"/>
    <col min="102" max="102" width="6.6640625" bestFit="1" customWidth="1"/>
    <col min="103" max="103" width="7.83203125" bestFit="1" customWidth="1"/>
    <col min="104" max="104" width="6.33203125" bestFit="1" customWidth="1"/>
    <col min="105" max="105" width="11" bestFit="1" customWidth="1"/>
    <col min="106" max="106" width="7.33203125" bestFit="1" customWidth="1"/>
    <col min="107" max="107" width="8.83203125" bestFit="1" customWidth="1"/>
    <col min="108" max="108" width="7.33203125" bestFit="1" customWidth="1"/>
    <col min="109" max="109" width="12.5" bestFit="1" customWidth="1"/>
    <col min="110" max="111" width="8.33203125" bestFit="1" customWidth="1"/>
    <col min="112" max="112" width="7.33203125" bestFit="1" customWidth="1"/>
    <col min="113" max="113" width="7.6640625" bestFit="1" customWidth="1"/>
    <col min="114" max="114" width="4.6640625" bestFit="1" customWidth="1"/>
    <col min="115" max="115" width="7.33203125" bestFit="1" customWidth="1"/>
    <col min="116" max="116" width="12.5" bestFit="1" customWidth="1"/>
    <col min="117" max="118" width="8.33203125" bestFit="1" customWidth="1"/>
    <col min="119" max="119" width="7.33203125" bestFit="1" customWidth="1"/>
    <col min="120" max="120" width="7.6640625" bestFit="1" customWidth="1"/>
    <col min="121" max="121" width="15.1640625" bestFit="1" customWidth="1"/>
  </cols>
  <sheetData>
    <row r="1" spans="2:12" ht="7.25" customHeight="1"/>
    <row r="2" spans="2:12">
      <c r="B2" s="33" t="s">
        <v>16</v>
      </c>
      <c r="C2" s="132" t="s">
        <v>1965</v>
      </c>
      <c r="D2" s="132"/>
      <c r="E2" s="132"/>
      <c r="F2" s="132"/>
      <c r="G2" s="132"/>
      <c r="H2" s="132"/>
      <c r="I2" s="132"/>
      <c r="J2" s="132"/>
      <c r="K2" s="132"/>
      <c r="L2" s="132"/>
    </row>
    <row r="3" spans="2:12">
      <c r="B3" s="33" t="s">
        <v>17</v>
      </c>
      <c r="C3" s="133" t="s">
        <v>1963</v>
      </c>
      <c r="D3" s="133"/>
      <c r="E3" s="133"/>
      <c r="F3" s="133"/>
      <c r="G3" s="133"/>
      <c r="H3" s="133"/>
      <c r="I3" s="133"/>
      <c r="J3" s="133"/>
      <c r="K3" s="133"/>
      <c r="L3" s="133"/>
    </row>
    <row r="4" spans="2:12">
      <c r="B4" s="33" t="s">
        <v>3</v>
      </c>
      <c r="C4" s="134" t="s">
        <v>1799</v>
      </c>
      <c r="D4" s="134"/>
      <c r="E4" s="134"/>
      <c r="F4" s="134"/>
      <c r="G4" s="134"/>
      <c r="H4" s="134"/>
      <c r="I4" s="134"/>
      <c r="J4" s="134"/>
      <c r="K4" s="134"/>
      <c r="L4" s="134"/>
    </row>
    <row r="5" spans="2:12" ht="32.5" customHeight="1">
      <c r="B5" s="33" t="s">
        <v>1063</v>
      </c>
      <c r="C5" s="134" t="s">
        <v>1799</v>
      </c>
      <c r="D5" s="134"/>
      <c r="E5" s="134"/>
      <c r="F5" s="134"/>
      <c r="G5" s="134"/>
      <c r="H5" s="134"/>
      <c r="I5" s="134"/>
      <c r="J5" s="134"/>
      <c r="K5" s="134"/>
      <c r="L5" s="134"/>
    </row>
    <row r="6" spans="2:12" ht="53" customHeight="1">
      <c r="B6" s="33" t="s">
        <v>18</v>
      </c>
      <c r="C6" s="134" t="s">
        <v>2006</v>
      </c>
      <c r="D6" s="134"/>
      <c r="E6" s="134"/>
      <c r="F6" s="134"/>
      <c r="G6" s="134"/>
      <c r="H6" s="134"/>
      <c r="I6" s="134"/>
      <c r="J6" s="134"/>
      <c r="K6" s="134"/>
      <c r="L6" s="134"/>
    </row>
    <row r="7" spans="2:12" ht="29" customHeight="1" outlineLevel="1">
      <c r="B7" s="6" t="s">
        <v>19</v>
      </c>
      <c r="C7" s="131" t="s">
        <v>1992</v>
      </c>
      <c r="D7" s="131"/>
      <c r="E7" s="131"/>
      <c r="F7" s="131"/>
      <c r="G7" s="131"/>
      <c r="H7" s="131"/>
      <c r="I7" s="131"/>
      <c r="J7" s="131"/>
      <c r="K7" s="131"/>
      <c r="L7" s="131"/>
    </row>
    <row r="8" spans="2:12" outlineLevel="1">
      <c r="B8" s="6" t="s">
        <v>20</v>
      </c>
      <c r="C8" s="131" t="s">
        <v>28</v>
      </c>
      <c r="D8" s="131"/>
      <c r="E8" s="131"/>
      <c r="F8" s="131"/>
      <c r="G8" s="131"/>
      <c r="H8" s="131"/>
      <c r="I8" s="131"/>
      <c r="J8" s="131"/>
      <c r="K8" s="131"/>
      <c r="L8" s="131"/>
    </row>
    <row r="9" spans="2:12" outlineLevel="1">
      <c r="B9" s="6" t="s">
        <v>29</v>
      </c>
      <c r="C9" s="137" t="s">
        <v>2007</v>
      </c>
      <c r="D9" s="137"/>
      <c r="E9" s="137"/>
      <c r="F9" s="137"/>
      <c r="G9" s="137"/>
      <c r="H9" s="137"/>
      <c r="I9" s="137"/>
      <c r="J9" s="137"/>
      <c r="K9" s="137"/>
      <c r="L9" s="137"/>
    </row>
    <row r="10" spans="2:12" outlineLevel="1">
      <c r="B10" s="6" t="s">
        <v>21</v>
      </c>
      <c r="C10" s="137" t="s">
        <v>31</v>
      </c>
      <c r="D10" s="137"/>
      <c r="E10" s="137"/>
      <c r="F10" s="137"/>
      <c r="G10" s="137"/>
      <c r="H10" s="137"/>
      <c r="I10" s="137"/>
      <c r="J10" s="137"/>
      <c r="K10" s="137"/>
      <c r="L10" s="137"/>
    </row>
    <row r="11" spans="2:12" ht="28" outlineLevel="1">
      <c r="B11" s="6" t="s">
        <v>22</v>
      </c>
      <c r="C11" s="135" t="s">
        <v>31</v>
      </c>
      <c r="D11" s="135"/>
      <c r="E11" s="135"/>
      <c r="F11" s="135"/>
      <c r="G11" s="135"/>
      <c r="H11" s="135"/>
      <c r="I11" s="135"/>
      <c r="J11" s="135"/>
      <c r="K11" s="135"/>
      <c r="L11" s="135"/>
    </row>
    <row r="12" spans="2:12" outlineLevel="1">
      <c r="B12" s="6" t="s">
        <v>23</v>
      </c>
      <c r="C12" s="138" t="s">
        <v>1988</v>
      </c>
      <c r="D12" s="138"/>
      <c r="E12" s="138"/>
      <c r="F12" s="138"/>
      <c r="G12" s="138"/>
      <c r="H12" s="138"/>
      <c r="I12" s="138"/>
      <c r="J12" s="138"/>
      <c r="K12" s="138"/>
      <c r="L12" s="138"/>
    </row>
    <row r="13" spans="2:12" outlineLevel="1">
      <c r="B13" s="6" t="s">
        <v>30</v>
      </c>
      <c r="C13" s="137"/>
      <c r="D13" s="137"/>
      <c r="E13" s="137"/>
      <c r="F13" s="137"/>
      <c r="G13" s="137"/>
      <c r="H13" s="137"/>
      <c r="I13" s="137"/>
      <c r="J13" s="137"/>
      <c r="K13" s="137"/>
      <c r="L13" s="137"/>
    </row>
    <row r="14" spans="2:12" ht="82" customHeight="1" outlineLevel="1">
      <c r="B14" s="6" t="s">
        <v>24</v>
      </c>
      <c r="C14" s="135" t="s">
        <v>1991</v>
      </c>
      <c r="D14" s="135"/>
      <c r="E14" s="135"/>
      <c r="F14" s="135"/>
      <c r="G14" s="135"/>
      <c r="H14" s="135"/>
      <c r="I14" s="135"/>
      <c r="J14" s="135"/>
      <c r="K14" s="135"/>
      <c r="L14" s="135"/>
    </row>
    <row r="15" spans="2:12" outlineLevel="1">
      <c r="B15" s="7" t="s">
        <v>14</v>
      </c>
      <c r="C15" s="139">
        <v>44446</v>
      </c>
      <c r="D15" s="139"/>
      <c r="E15" s="139"/>
      <c r="F15" s="139"/>
      <c r="G15" s="139"/>
      <c r="H15" s="139"/>
      <c r="I15" s="139"/>
      <c r="J15" s="139"/>
      <c r="K15" s="139"/>
      <c r="L15" s="139"/>
    </row>
    <row r="16" spans="2:12" outlineLevel="1">
      <c r="B16" s="7" t="s">
        <v>25</v>
      </c>
      <c r="C16" s="140" t="s">
        <v>183</v>
      </c>
      <c r="D16" s="140"/>
      <c r="E16" s="140"/>
      <c r="F16" s="140"/>
      <c r="G16" s="140"/>
      <c r="H16" s="140"/>
      <c r="I16" s="140"/>
      <c r="J16" s="140"/>
      <c r="K16" s="140"/>
      <c r="L16" s="140"/>
    </row>
    <row r="17" spans="1:17" outlineLevel="1">
      <c r="B17" s="7" t="s">
        <v>1804</v>
      </c>
      <c r="C17" s="141" t="s">
        <v>2008</v>
      </c>
      <c r="D17" s="141"/>
      <c r="E17" s="141"/>
      <c r="F17" s="141"/>
      <c r="G17" s="141"/>
      <c r="H17" s="141"/>
      <c r="I17" s="141"/>
      <c r="J17" s="141"/>
      <c r="K17" s="141"/>
      <c r="L17" s="141"/>
    </row>
    <row r="18" spans="1:17" outlineLevel="1">
      <c r="B18" s="7" t="s">
        <v>15</v>
      </c>
      <c r="C18" s="142"/>
      <c r="D18" s="142"/>
      <c r="E18" s="142"/>
      <c r="F18" s="142"/>
      <c r="G18" s="142"/>
      <c r="H18" s="142"/>
      <c r="I18" s="142"/>
      <c r="J18" s="142"/>
      <c r="K18" s="142"/>
      <c r="L18" s="142"/>
    </row>
    <row r="19" spans="1:17" outlineLevel="1">
      <c r="B19" s="6" t="s">
        <v>180</v>
      </c>
      <c r="C19" s="135"/>
      <c r="D19" s="135"/>
      <c r="E19" s="135"/>
      <c r="F19" s="135"/>
      <c r="G19" s="135"/>
      <c r="H19" s="135"/>
      <c r="I19" s="135"/>
      <c r="J19" s="135"/>
      <c r="K19" s="135"/>
      <c r="L19" s="135"/>
    </row>
    <row r="20" spans="1:17" s="9" customFormat="1" ht="21" customHeight="1" thickBot="1">
      <c r="G20"/>
      <c r="H20"/>
    </row>
    <row r="21" spans="1:17">
      <c r="A21" s="28"/>
      <c r="B21" s="29"/>
      <c r="C21" s="29"/>
      <c r="D21" s="29"/>
      <c r="G21" s="21"/>
    </row>
    <row r="22" spans="1:17" s="38" customFormat="1">
      <c r="A22" s="60"/>
      <c r="B22" s="67" t="s">
        <v>2005</v>
      </c>
      <c r="C22" s="68" t="s">
        <v>1993</v>
      </c>
      <c r="D22" s="69" t="s">
        <v>1994</v>
      </c>
      <c r="E22" s="69" t="s">
        <v>1995</v>
      </c>
      <c r="F22" s="69" t="s">
        <v>1996</v>
      </c>
      <c r="G22" s="69" t="s">
        <v>1997</v>
      </c>
      <c r="H22" s="69" t="s">
        <v>1998</v>
      </c>
      <c r="I22" s="74" t="s">
        <v>1999</v>
      </c>
      <c r="J22" s="74" t="s">
        <v>2000</v>
      </c>
      <c r="K22" s="74" t="s">
        <v>2001</v>
      </c>
      <c r="L22" s="74" t="s">
        <v>2002</v>
      </c>
      <c r="M22" s="74" t="s">
        <v>2003</v>
      </c>
      <c r="N22" s="74" t="s">
        <v>2004</v>
      </c>
      <c r="O22" s="74"/>
      <c r="P22" s="69"/>
      <c r="Q22" s="61"/>
    </row>
    <row r="23" spans="1:17" s="38" customFormat="1">
      <c r="A23" s="64"/>
      <c r="B23" s="71">
        <v>2015</v>
      </c>
      <c r="C23" s="72">
        <v>35050200</v>
      </c>
      <c r="D23" s="72">
        <v>35142000</v>
      </c>
      <c r="E23" s="72">
        <v>35243500</v>
      </c>
      <c r="F23" s="72">
        <v>35341900</v>
      </c>
      <c r="G23" s="72">
        <v>35444100</v>
      </c>
      <c r="H23" s="70">
        <v>35502100</v>
      </c>
      <c r="I23" s="70">
        <v>35645700</v>
      </c>
      <c r="J23" s="70">
        <v>35748700</v>
      </c>
      <c r="K23" s="70">
        <v>35848400</v>
      </c>
      <c r="L23" s="70">
        <v>35952100</v>
      </c>
      <c r="M23" s="70">
        <v>36052300</v>
      </c>
      <c r="N23" s="70">
        <v>36155400</v>
      </c>
      <c r="O23" s="70"/>
      <c r="P23" s="70"/>
    </row>
    <row r="24" spans="1:17" s="38" customFormat="1">
      <c r="A24" s="64"/>
      <c r="B24" s="71">
        <v>2016</v>
      </c>
      <c r="C24" s="72">
        <v>36177700</v>
      </c>
      <c r="D24" s="72">
        <v>36272500</v>
      </c>
      <c r="E24" s="72">
        <v>36377400</v>
      </c>
      <c r="F24" s="72">
        <v>36478800</v>
      </c>
      <c r="G24" s="72">
        <v>36584300</v>
      </c>
      <c r="H24" s="70">
        <v>36652700</v>
      </c>
      <c r="I24" s="70">
        <v>36792400</v>
      </c>
      <c r="J24" s="70">
        <v>36898800</v>
      </c>
      <c r="K24" s="70">
        <v>37001700</v>
      </c>
      <c r="L24" s="70">
        <v>37108600</v>
      </c>
      <c r="M24" s="70">
        <v>37212200</v>
      </c>
      <c r="N24" s="70">
        <v>37318500</v>
      </c>
      <c r="O24" s="70"/>
      <c r="P24" s="70"/>
    </row>
    <row r="25" spans="1:17" s="38" customFormat="1">
      <c r="A25" s="64"/>
      <c r="B25" s="71">
        <v>2017</v>
      </c>
      <c r="C25" s="72">
        <v>37347500</v>
      </c>
      <c r="D25" s="72">
        <v>37445400</v>
      </c>
      <c r="E25" s="72">
        <v>37553600</v>
      </c>
      <c r="F25" s="72">
        <v>37658300</v>
      </c>
      <c r="G25" s="72">
        <v>37767200</v>
      </c>
      <c r="H25" s="70">
        <v>37838900</v>
      </c>
      <c r="I25" s="70">
        <v>37982000</v>
      </c>
      <c r="J25" s="70">
        <v>38091900</v>
      </c>
      <c r="K25" s="70">
        <v>38198100</v>
      </c>
      <c r="L25" s="70">
        <v>38308500</v>
      </c>
      <c r="M25" s="70">
        <v>38415400</v>
      </c>
      <c r="N25" s="70">
        <v>38525200</v>
      </c>
      <c r="O25" s="70"/>
      <c r="P25" s="70"/>
    </row>
    <row r="26" spans="1:17" s="38" customFormat="1">
      <c r="A26" s="64"/>
      <c r="B26" s="71">
        <v>2018</v>
      </c>
      <c r="C26" s="72">
        <v>38556200</v>
      </c>
      <c r="D26" s="72">
        <v>38657200</v>
      </c>
      <c r="E26" s="72">
        <v>38769000</v>
      </c>
      <c r="F26" s="72">
        <v>38877100</v>
      </c>
      <c r="G26" s="72">
        <v>38989500</v>
      </c>
      <c r="H26" s="70">
        <v>39059000</v>
      </c>
      <c r="I26" s="70">
        <v>39211200</v>
      </c>
      <c r="J26" s="70">
        <v>39324600</v>
      </c>
      <c r="K26" s="70">
        <v>39434300</v>
      </c>
      <c r="L26" s="70">
        <v>39548400</v>
      </c>
      <c r="M26" s="70">
        <v>39658600</v>
      </c>
      <c r="N26" s="70">
        <v>39771900</v>
      </c>
      <c r="O26" s="70"/>
      <c r="P26" s="70"/>
    </row>
    <row r="27" spans="1:17" s="38" customFormat="1">
      <c r="A27" s="64"/>
      <c r="B27" s="71">
        <v>2019</v>
      </c>
      <c r="C27" s="72">
        <v>39798800</v>
      </c>
      <c r="D27" s="72">
        <v>39903000</v>
      </c>
      <c r="E27" s="72">
        <v>40018300</v>
      </c>
      <c r="F27" s="72">
        <v>40129900</v>
      </c>
      <c r="G27" s="72">
        <v>40245900</v>
      </c>
      <c r="H27" s="70">
        <v>40308000</v>
      </c>
      <c r="I27" s="70">
        <v>40474900</v>
      </c>
      <c r="J27" s="70">
        <v>40591900</v>
      </c>
      <c r="K27" s="70">
        <v>40705100</v>
      </c>
      <c r="L27" s="70">
        <v>40822800</v>
      </c>
      <c r="M27" s="70">
        <v>40936700</v>
      </c>
      <c r="N27" s="70">
        <v>41053600</v>
      </c>
      <c r="O27" s="70"/>
      <c r="P27" s="70"/>
    </row>
    <row r="28" spans="1:17" s="38" customFormat="1">
      <c r="A28" s="64"/>
      <c r="B28" s="71">
        <v>2020</v>
      </c>
      <c r="C28" s="72">
        <v>41073800</v>
      </c>
      <c r="D28" s="72">
        <v>41181300</v>
      </c>
      <c r="E28" s="72">
        <v>41300400</v>
      </c>
      <c r="F28" s="72">
        <v>41415600</v>
      </c>
      <c r="G28" s="72">
        <v>41535300</v>
      </c>
      <c r="H28" s="70">
        <v>41583600</v>
      </c>
      <c r="I28" s="70">
        <v>41771500</v>
      </c>
      <c r="J28" s="70">
        <v>41892300</v>
      </c>
      <c r="K28" s="70">
        <v>42009100</v>
      </c>
      <c r="L28" s="70">
        <v>42130600</v>
      </c>
      <c r="M28" s="70">
        <v>42248100</v>
      </c>
      <c r="N28" s="70">
        <v>42368800</v>
      </c>
      <c r="O28" s="70"/>
      <c r="P28" s="70"/>
    </row>
    <row r="29" spans="1:17" s="38" customFormat="1">
      <c r="B29" s="71">
        <v>2021</v>
      </c>
      <c r="C29" s="72">
        <v>42380400</v>
      </c>
      <c r="D29" s="72">
        <v>42491500</v>
      </c>
      <c r="E29" s="72">
        <v>42614300</v>
      </c>
      <c r="F29" s="72">
        <v>42733100</v>
      </c>
      <c r="G29" s="72">
        <v>42856700</v>
      </c>
      <c r="H29" s="70">
        <v>42885900</v>
      </c>
      <c r="I29" s="70">
        <v>43100500</v>
      </c>
      <c r="J29" s="70">
        <v>43225100</v>
      </c>
      <c r="K29" s="70">
        <v>43345600</v>
      </c>
      <c r="L29" s="70">
        <v>43471000</v>
      </c>
      <c r="M29" s="70">
        <v>43592200</v>
      </c>
      <c r="N29" s="70">
        <v>43716700</v>
      </c>
      <c r="O29" s="70"/>
      <c r="P29" s="70"/>
    </row>
    <row r="30" spans="1:17" s="38" customFormat="1">
      <c r="A30" s="64"/>
      <c r="B30" s="71">
        <v>2022</v>
      </c>
      <c r="C30" s="72">
        <v>43718900</v>
      </c>
      <c r="D30" s="72">
        <v>43833300</v>
      </c>
      <c r="E30" s="72">
        <v>43960100</v>
      </c>
      <c r="F30" s="72">
        <v>44082700</v>
      </c>
      <c r="G30" s="72">
        <v>44210100</v>
      </c>
      <c r="H30" s="70">
        <v>44212800</v>
      </c>
      <c r="I30" s="70">
        <v>44461700</v>
      </c>
      <c r="J30" s="70">
        <v>44590200</v>
      </c>
      <c r="K30" s="70">
        <v>44714500</v>
      </c>
      <c r="L30" s="70">
        <v>44843800</v>
      </c>
      <c r="M30" s="70">
        <v>44968900</v>
      </c>
      <c r="N30" s="70">
        <v>45097400</v>
      </c>
      <c r="O30" s="70"/>
      <c r="P30" s="70"/>
    </row>
    <row r="31" spans="1:17" s="38" customFormat="1">
      <c r="A31" s="64"/>
      <c r="B31" s="71">
        <v>2023</v>
      </c>
      <c r="C31" s="72">
        <v>45086700</v>
      </c>
      <c r="D31" s="72">
        <v>45204700</v>
      </c>
      <c r="E31" s="72">
        <v>45335500</v>
      </c>
      <c r="F31" s="72">
        <v>45461800</v>
      </c>
      <c r="G31" s="72">
        <v>45593300</v>
      </c>
      <c r="H31" s="70">
        <v>45562000</v>
      </c>
      <c r="I31" s="70">
        <v>45852700</v>
      </c>
      <c r="J31" s="70">
        <v>45985300</v>
      </c>
      <c r="K31" s="70">
        <v>46113500</v>
      </c>
      <c r="L31" s="70">
        <v>46246800</v>
      </c>
      <c r="M31" s="70">
        <v>46375800</v>
      </c>
      <c r="N31" s="70">
        <v>46508200</v>
      </c>
      <c r="O31" s="70"/>
      <c r="P31" s="70"/>
    </row>
    <row r="32" spans="1:17" s="38" customFormat="1">
      <c r="A32" s="64"/>
      <c r="B32" s="71">
        <v>2024</v>
      </c>
      <c r="C32" s="72">
        <v>46481700</v>
      </c>
      <c r="D32" s="72">
        <v>46603400</v>
      </c>
      <c r="E32" s="72">
        <v>46738100</v>
      </c>
      <c r="F32" s="72">
        <v>46868400</v>
      </c>
      <c r="G32" s="72">
        <v>47004000</v>
      </c>
      <c r="H32" s="70">
        <v>46930900</v>
      </c>
      <c r="I32" s="70">
        <v>47271300</v>
      </c>
      <c r="J32" s="70">
        <v>47408000</v>
      </c>
      <c r="K32" s="70">
        <v>47540200</v>
      </c>
      <c r="L32" s="70">
        <v>47677700</v>
      </c>
      <c r="M32" s="70">
        <v>47810600</v>
      </c>
      <c r="N32" s="70">
        <v>47947200</v>
      </c>
      <c r="O32" s="70"/>
      <c r="P32" s="70"/>
    </row>
    <row r="33" spans="1:16" s="38" customFormat="1">
      <c r="A33" s="64"/>
      <c r="B33" s="71">
        <v>2025</v>
      </c>
      <c r="C33" s="72">
        <v>47901500</v>
      </c>
      <c r="D33" s="72">
        <v>48026900</v>
      </c>
      <c r="E33" s="72">
        <v>48165800</v>
      </c>
      <c r="F33" s="72">
        <v>48300100</v>
      </c>
      <c r="G33" s="72">
        <v>48439800</v>
      </c>
      <c r="H33" s="70">
        <v>48317300</v>
      </c>
      <c r="I33" s="70">
        <v>48715300</v>
      </c>
      <c r="J33" s="70">
        <v>48856100</v>
      </c>
      <c r="K33" s="70">
        <v>48992400</v>
      </c>
      <c r="L33" s="70">
        <v>49134100</v>
      </c>
      <c r="M33" s="70">
        <v>49271100</v>
      </c>
      <c r="N33" s="70">
        <v>49411900</v>
      </c>
      <c r="O33" s="70"/>
      <c r="P33" s="70"/>
    </row>
    <row r="34" spans="1:16" s="38" customFormat="1">
      <c r="B34" s="71">
        <v>2026</v>
      </c>
      <c r="C34" s="72">
        <v>49343600</v>
      </c>
      <c r="D34" s="72">
        <v>49472900</v>
      </c>
      <c r="E34" s="72">
        <v>49615900</v>
      </c>
      <c r="F34" s="72">
        <v>49754300</v>
      </c>
      <c r="G34" s="72">
        <v>49898100</v>
      </c>
      <c r="H34" s="70">
        <v>49718200</v>
      </c>
      <c r="I34" s="70">
        <v>50181900</v>
      </c>
      <c r="J34" s="70">
        <v>50327000</v>
      </c>
      <c r="K34" s="70">
        <v>50467400</v>
      </c>
      <c r="L34" s="70">
        <v>50613300</v>
      </c>
      <c r="M34" s="70">
        <v>50754500</v>
      </c>
      <c r="N34" s="70">
        <v>50899500</v>
      </c>
      <c r="O34" s="70"/>
      <c r="P34" s="70"/>
    </row>
    <row r="35" spans="1:16" s="38" customFormat="1">
      <c r="B35" s="71">
        <v>2027</v>
      </c>
      <c r="C35" s="72">
        <v>50805600</v>
      </c>
      <c r="D35" s="72">
        <v>50938600</v>
      </c>
      <c r="E35" s="72">
        <v>51085900</v>
      </c>
      <c r="F35" s="72">
        <v>51228300</v>
      </c>
      <c r="G35" s="72">
        <v>51376400</v>
      </c>
      <c r="H35" s="70">
        <v>51130800</v>
      </c>
      <c r="I35" s="70">
        <v>51668700</v>
      </c>
      <c r="J35" s="70">
        <v>51818100</v>
      </c>
      <c r="K35" s="70">
        <v>51962600</v>
      </c>
      <c r="L35" s="70">
        <v>52112800</v>
      </c>
      <c r="M35" s="70">
        <v>52258200</v>
      </c>
      <c r="N35" s="70">
        <v>52407500</v>
      </c>
      <c r="O35" s="70"/>
      <c r="P35" s="70"/>
    </row>
    <row r="36" spans="1:16" s="38" customFormat="1">
      <c r="B36" s="71">
        <v>2028</v>
      </c>
      <c r="C36" s="72">
        <v>52284500</v>
      </c>
      <c r="D36" s="72">
        <v>52421400</v>
      </c>
      <c r="E36" s="72">
        <v>52573000</v>
      </c>
      <c r="F36" s="72">
        <v>52719600</v>
      </c>
      <c r="G36" s="72">
        <v>52872000</v>
      </c>
      <c r="H36" s="70">
        <v>52552300</v>
      </c>
      <c r="I36" s="70">
        <v>53172800</v>
      </c>
      <c r="J36" s="70">
        <v>53326500</v>
      </c>
      <c r="K36" s="70">
        <v>53475200</v>
      </c>
      <c r="L36" s="70">
        <v>53629800</v>
      </c>
      <c r="M36" s="70">
        <v>53779300</v>
      </c>
      <c r="N36" s="70">
        <v>53933000</v>
      </c>
      <c r="O36" s="70"/>
      <c r="P36" s="70"/>
    </row>
    <row r="37" spans="1:16" s="38" customFormat="1">
      <c r="B37" s="71">
        <v>2029</v>
      </c>
      <c r="C37" s="72">
        <v>53778100</v>
      </c>
      <c r="D37" s="72">
        <v>53918900</v>
      </c>
      <c r="E37" s="72">
        <v>54074700</v>
      </c>
      <c r="F37" s="72">
        <v>54225600</v>
      </c>
      <c r="G37" s="72">
        <v>54382300</v>
      </c>
      <c r="H37" s="70">
        <v>53979900</v>
      </c>
      <c r="I37" s="70">
        <v>54691700</v>
      </c>
      <c r="J37" s="70">
        <v>54849800</v>
      </c>
      <c r="K37" s="70">
        <v>55002800</v>
      </c>
      <c r="L37" s="70">
        <v>55161800</v>
      </c>
      <c r="M37" s="70">
        <v>55315700</v>
      </c>
      <c r="N37" s="70">
        <v>55473700</v>
      </c>
      <c r="O37" s="70"/>
      <c r="P37" s="70"/>
    </row>
    <row r="38" spans="1:16" s="38" customFormat="1">
      <c r="A38" s="64"/>
      <c r="B38" s="71">
        <v>2030</v>
      </c>
      <c r="C38" s="72">
        <v>55283400</v>
      </c>
      <c r="D38" s="72">
        <v>55428200</v>
      </c>
      <c r="E38" s="72">
        <v>55588400</v>
      </c>
      <c r="F38" s="72">
        <v>55743500</v>
      </c>
      <c r="G38" s="72">
        <v>55904700</v>
      </c>
      <c r="H38" s="70">
        <v>55410400</v>
      </c>
      <c r="I38" s="70">
        <v>56222700</v>
      </c>
      <c r="J38" s="70">
        <v>56385100</v>
      </c>
      <c r="K38" s="70">
        <v>56542500</v>
      </c>
      <c r="L38" s="70">
        <v>56705900</v>
      </c>
      <c r="M38" s="70">
        <v>56864100</v>
      </c>
      <c r="N38" s="70">
        <v>57026500</v>
      </c>
      <c r="O38" s="70"/>
      <c r="P38" s="70"/>
    </row>
    <row r="39" spans="1:16" s="38" customFormat="1">
      <c r="A39" s="64"/>
      <c r="B39" s="71">
        <v>2031</v>
      </c>
      <c r="C39" s="72">
        <v>56796800</v>
      </c>
      <c r="D39" s="72">
        <v>56945600</v>
      </c>
      <c r="E39" s="72">
        <v>57110200</v>
      </c>
      <c r="F39" s="72">
        <v>57269500</v>
      </c>
      <c r="G39" s="72">
        <v>57435000</v>
      </c>
      <c r="H39" s="70">
        <v>56845500</v>
      </c>
      <c r="I39" s="70">
        <v>57761800</v>
      </c>
      <c r="J39" s="70">
        <v>57928800</v>
      </c>
      <c r="K39" s="70">
        <v>58090300</v>
      </c>
      <c r="L39" s="70">
        <v>58258300</v>
      </c>
      <c r="M39" s="70">
        <v>58420700</v>
      </c>
      <c r="N39" s="70">
        <v>58587700</v>
      </c>
      <c r="O39" s="70"/>
      <c r="P39" s="70"/>
    </row>
    <row r="40" spans="1:16" s="38" customFormat="1">
      <c r="B40" s="71">
        <v>2032</v>
      </c>
      <c r="C40" s="72">
        <v>58314600</v>
      </c>
      <c r="D40" s="72">
        <v>58467400</v>
      </c>
      <c r="E40" s="72">
        <v>58636400</v>
      </c>
      <c r="F40" s="72">
        <v>58800000</v>
      </c>
      <c r="G40" s="72">
        <v>58970000</v>
      </c>
      <c r="H40" s="70">
        <v>58281000</v>
      </c>
      <c r="I40" s="70">
        <v>59305300</v>
      </c>
      <c r="J40" s="70">
        <v>59476800</v>
      </c>
      <c r="K40" s="70">
        <v>59642800</v>
      </c>
      <c r="L40" s="70">
        <v>59815200</v>
      </c>
      <c r="M40" s="70">
        <v>59981900</v>
      </c>
      <c r="N40" s="70">
        <v>60153300</v>
      </c>
      <c r="O40" s="70"/>
      <c r="P40" s="70"/>
    </row>
    <row r="41" spans="1:16" s="38" customFormat="1">
      <c r="A41" s="64"/>
      <c r="B41" s="71">
        <v>2033</v>
      </c>
      <c r="C41" s="72">
        <v>59834500</v>
      </c>
      <c r="D41" s="72">
        <v>59991100</v>
      </c>
      <c r="E41" s="72">
        <v>60164600</v>
      </c>
      <c r="F41" s="72">
        <v>60332400</v>
      </c>
      <c r="G41" s="72">
        <v>60506800</v>
      </c>
      <c r="H41" s="70">
        <v>59713200</v>
      </c>
      <c r="I41" s="70">
        <v>60851000</v>
      </c>
      <c r="J41" s="70">
        <v>61027000</v>
      </c>
      <c r="K41" s="70">
        <v>61197100</v>
      </c>
      <c r="L41" s="70">
        <v>61374100</v>
      </c>
      <c r="M41" s="70">
        <v>61545200</v>
      </c>
      <c r="N41" s="70">
        <v>61721100</v>
      </c>
      <c r="O41" s="70"/>
      <c r="P41" s="70"/>
    </row>
    <row r="42" spans="1:16" s="38" customFormat="1">
      <c r="B42" s="71">
        <v>2034</v>
      </c>
      <c r="C42" s="72">
        <v>61359400</v>
      </c>
      <c r="D42" s="72">
        <v>61520100</v>
      </c>
      <c r="E42" s="72">
        <v>61697900</v>
      </c>
      <c r="F42" s="72">
        <v>61870000</v>
      </c>
      <c r="G42" s="72">
        <v>62048900</v>
      </c>
      <c r="H42" s="70">
        <v>61140300</v>
      </c>
      <c r="I42" s="70">
        <v>62401900</v>
      </c>
      <c r="J42" s="70">
        <v>62582300</v>
      </c>
      <c r="K42" s="70">
        <v>62756800</v>
      </c>
      <c r="L42" s="70">
        <v>62938200</v>
      </c>
      <c r="M42" s="70">
        <v>63113800</v>
      </c>
      <c r="N42" s="70">
        <v>63294100</v>
      </c>
      <c r="O42" s="70"/>
      <c r="P42" s="70"/>
    </row>
    <row r="43" spans="1:16" s="38" customFormat="1">
      <c r="B43" s="71">
        <v>2035</v>
      </c>
      <c r="C43" s="72">
        <v>62889600</v>
      </c>
      <c r="D43" s="72">
        <v>63054300</v>
      </c>
      <c r="E43" s="72">
        <v>63236600</v>
      </c>
      <c r="F43" s="72">
        <v>63413000</v>
      </c>
      <c r="G43" s="72">
        <v>63596300</v>
      </c>
      <c r="H43" s="70">
        <v>62561600</v>
      </c>
      <c r="I43" s="70">
        <v>63958100</v>
      </c>
      <c r="J43" s="70">
        <v>64142900</v>
      </c>
      <c r="K43" s="70">
        <v>64321800</v>
      </c>
      <c r="L43" s="70">
        <v>64507800</v>
      </c>
      <c r="M43" s="70">
        <v>64687700</v>
      </c>
      <c r="N43" s="70">
        <v>64872600</v>
      </c>
      <c r="O43" s="70"/>
      <c r="P43" s="70"/>
    </row>
    <row r="44" spans="1:16" s="38" customFormat="1">
      <c r="A44" s="64"/>
      <c r="B44" s="71">
        <v>2036</v>
      </c>
      <c r="C44" s="72">
        <v>64424500</v>
      </c>
      <c r="D44" s="72">
        <v>64593300</v>
      </c>
      <c r="E44" s="72">
        <v>64780000</v>
      </c>
      <c r="F44" s="72">
        <v>64960700</v>
      </c>
      <c r="G44" s="72">
        <v>65148400</v>
      </c>
      <c r="H44" s="70">
        <v>63975600</v>
      </c>
      <c r="I44" s="70">
        <v>65519000</v>
      </c>
      <c r="J44" s="70">
        <v>65708500</v>
      </c>
      <c r="K44" s="70">
        <v>65891800</v>
      </c>
      <c r="L44" s="70">
        <v>66082200</v>
      </c>
      <c r="M44" s="70">
        <v>66266500</v>
      </c>
      <c r="N44" s="70">
        <v>66455800</v>
      </c>
      <c r="O44" s="70"/>
      <c r="P44" s="70"/>
    </row>
    <row r="45" spans="1:16" s="38" customFormat="1">
      <c r="A45" s="64"/>
      <c r="B45" s="71">
        <v>2037</v>
      </c>
      <c r="C45" s="72">
        <v>65961700</v>
      </c>
      <c r="D45" s="72">
        <v>66134400</v>
      </c>
      <c r="E45" s="72">
        <v>66325600</v>
      </c>
      <c r="F45" s="72">
        <v>66510600</v>
      </c>
      <c r="G45" s="72">
        <v>66702800</v>
      </c>
      <c r="H45" s="70">
        <v>65426000</v>
      </c>
      <c r="I45" s="70">
        <v>67082300</v>
      </c>
      <c r="J45" s="70">
        <v>67276300</v>
      </c>
      <c r="K45" s="70">
        <v>67463800</v>
      </c>
      <c r="L45" s="70">
        <v>67658900</v>
      </c>
      <c r="M45" s="70">
        <v>67847600</v>
      </c>
      <c r="N45" s="70">
        <v>68041500</v>
      </c>
      <c r="O45" s="70"/>
      <c r="P45" s="70"/>
    </row>
    <row r="46" spans="1:16" s="38" customFormat="1">
      <c r="A46" s="64"/>
      <c r="B46" s="71">
        <v>2038</v>
      </c>
      <c r="C46" s="72">
        <v>67498800</v>
      </c>
      <c r="D46" s="72">
        <v>67675500</v>
      </c>
      <c r="E46" s="72">
        <v>67871200</v>
      </c>
      <c r="F46" s="72">
        <v>68060500</v>
      </c>
      <c r="G46" s="72">
        <v>68257200</v>
      </c>
      <c r="H46" s="70">
        <v>66864100</v>
      </c>
      <c r="I46" s="70">
        <v>68645500</v>
      </c>
      <c r="J46" s="70">
        <v>68843900</v>
      </c>
      <c r="K46" s="70">
        <v>69036000</v>
      </c>
      <c r="L46" s="70">
        <v>69235500</v>
      </c>
      <c r="M46" s="70">
        <v>69428600</v>
      </c>
      <c r="N46" s="70">
        <v>69627100</v>
      </c>
      <c r="O46" s="70"/>
      <c r="P46" s="70"/>
    </row>
    <row r="47" spans="1:16" s="38" customFormat="1">
      <c r="A47" s="64"/>
      <c r="B47" s="71">
        <v>2039</v>
      </c>
      <c r="C47" s="72">
        <v>69034100</v>
      </c>
      <c r="D47" s="72">
        <v>69214900</v>
      </c>
      <c r="E47" s="72">
        <v>69415000</v>
      </c>
      <c r="F47" s="72">
        <v>69608600</v>
      </c>
      <c r="G47" s="72">
        <v>69809800</v>
      </c>
      <c r="H47" s="70">
        <v>68287500</v>
      </c>
      <c r="I47" s="70">
        <v>70207000</v>
      </c>
      <c r="J47" s="70">
        <v>70409900</v>
      </c>
      <c r="K47" s="70">
        <v>70606300</v>
      </c>
      <c r="L47" s="70">
        <v>70810500</v>
      </c>
      <c r="M47" s="70">
        <v>71008000</v>
      </c>
      <c r="N47" s="70">
        <v>71210800</v>
      </c>
      <c r="O47" s="70"/>
      <c r="P47" s="70"/>
    </row>
    <row r="48" spans="1:16" s="38" customFormat="1">
      <c r="B48" s="71">
        <v>2040</v>
      </c>
      <c r="C48" s="72">
        <v>70567300</v>
      </c>
      <c r="D48" s="72">
        <v>70752100</v>
      </c>
      <c r="E48" s="72">
        <v>70956700</v>
      </c>
      <c r="F48" s="72">
        <v>71154500</v>
      </c>
      <c r="G48" s="72">
        <v>71360300</v>
      </c>
      <c r="H48" s="70">
        <v>69746400</v>
      </c>
      <c r="I48" s="70">
        <v>71766200</v>
      </c>
      <c r="J48" s="70">
        <v>71973700</v>
      </c>
      <c r="K48" s="70">
        <v>72174400</v>
      </c>
      <c r="L48" s="70">
        <v>72383100</v>
      </c>
      <c r="M48" s="70">
        <v>72585000</v>
      </c>
      <c r="N48" s="70">
        <v>72792300</v>
      </c>
      <c r="O48" s="70"/>
      <c r="P48" s="70"/>
    </row>
    <row r="49" spans="1:18" s="38" customFormat="1">
      <c r="B49" s="73"/>
      <c r="C49" s="72"/>
      <c r="D49" s="72"/>
      <c r="E49" s="72"/>
      <c r="F49" s="72"/>
      <c r="G49" s="72"/>
      <c r="H49" s="72"/>
      <c r="I49" s="72"/>
      <c r="J49" s="72"/>
      <c r="K49" s="72"/>
      <c r="L49" s="72"/>
      <c r="M49" s="72"/>
      <c r="N49" s="72"/>
      <c r="O49" s="72"/>
      <c r="P49" s="72"/>
      <c r="Q49" s="63"/>
      <c r="R49" s="63"/>
    </row>
    <row r="50" spans="1:18" s="38" customFormat="1">
      <c r="A50" s="64"/>
      <c r="B50" s="73"/>
      <c r="C50" s="72"/>
      <c r="D50" s="72"/>
      <c r="E50" s="72"/>
      <c r="F50" s="72"/>
      <c r="G50" s="72"/>
      <c r="H50" s="72"/>
      <c r="I50" s="72"/>
      <c r="J50" s="72"/>
      <c r="K50" s="72"/>
      <c r="L50" s="72"/>
      <c r="M50" s="72"/>
      <c r="N50" s="72"/>
      <c r="O50" s="72"/>
      <c r="P50" s="72"/>
      <c r="Q50" s="63"/>
      <c r="R50" s="63"/>
    </row>
    <row r="51" spans="1:18" s="38" customFormat="1">
      <c r="B51" s="73"/>
      <c r="C51" s="72"/>
      <c r="D51" s="72"/>
      <c r="E51" s="72"/>
      <c r="F51" s="72"/>
      <c r="G51" s="72"/>
      <c r="H51" s="72"/>
      <c r="I51" s="72"/>
      <c r="J51" s="72"/>
      <c r="K51" s="72"/>
      <c r="L51" s="72"/>
      <c r="M51" s="72"/>
      <c r="N51" s="72"/>
      <c r="O51" s="72"/>
      <c r="P51" s="72"/>
      <c r="Q51" s="63"/>
      <c r="R51" s="63"/>
    </row>
    <row r="52" spans="1:18" s="38" customFormat="1">
      <c r="A52" s="64"/>
      <c r="C52" s="63"/>
      <c r="D52" s="63"/>
      <c r="E52" s="63"/>
      <c r="F52" s="63"/>
      <c r="G52" s="63"/>
      <c r="H52" s="63"/>
      <c r="I52" s="63"/>
      <c r="J52" s="63"/>
      <c r="K52" s="63"/>
      <c r="L52" s="63"/>
      <c r="M52" s="63"/>
      <c r="N52" s="63"/>
      <c r="O52" s="63"/>
      <c r="P52" s="63"/>
      <c r="Q52" s="63"/>
      <c r="R52" s="63"/>
    </row>
    <row r="53" spans="1:18" s="38" customFormat="1">
      <c r="B53" s="64"/>
      <c r="C53" s="63"/>
      <c r="D53" s="63"/>
      <c r="E53" s="63"/>
      <c r="F53" s="63"/>
      <c r="G53" s="63"/>
      <c r="H53" s="63"/>
      <c r="I53" s="63"/>
      <c r="J53" s="63"/>
      <c r="K53" s="63"/>
      <c r="L53" s="63"/>
      <c r="M53" s="63"/>
      <c r="N53" s="63"/>
      <c r="O53" s="63"/>
      <c r="P53" s="63"/>
      <c r="Q53" s="63"/>
      <c r="R53" s="63"/>
    </row>
    <row r="54" spans="1:18" s="38" customFormat="1">
      <c r="A54" s="64"/>
      <c r="B54" s="64"/>
      <c r="C54" s="63"/>
      <c r="D54" s="63"/>
      <c r="E54" s="63"/>
      <c r="F54" s="63"/>
      <c r="G54" s="63"/>
      <c r="H54" s="63"/>
      <c r="I54" s="63"/>
      <c r="J54" s="63"/>
      <c r="K54" s="63"/>
      <c r="L54" s="63"/>
      <c r="M54" s="63"/>
      <c r="N54" s="63"/>
      <c r="O54" s="63"/>
      <c r="P54" s="63"/>
      <c r="Q54" s="63"/>
      <c r="R54" s="63"/>
    </row>
    <row r="55" spans="1:18" s="38" customFormat="1">
      <c r="A55" s="64"/>
      <c r="B55" s="64"/>
      <c r="C55" s="63"/>
      <c r="D55" s="63"/>
      <c r="E55" s="63"/>
      <c r="F55" s="63"/>
      <c r="G55" s="63"/>
      <c r="H55" s="63"/>
      <c r="I55" s="63"/>
      <c r="J55" s="63"/>
      <c r="K55" s="63"/>
      <c r="L55" s="63"/>
      <c r="M55" s="63"/>
      <c r="N55" s="63"/>
      <c r="O55" s="63"/>
      <c r="P55" s="63"/>
      <c r="Q55" s="63"/>
      <c r="R55" s="63"/>
    </row>
    <row r="56" spans="1:18" s="38" customFormat="1">
      <c r="B56" s="64"/>
      <c r="C56" s="63"/>
      <c r="D56" s="63"/>
      <c r="E56" s="63"/>
      <c r="F56" s="63"/>
      <c r="G56" s="63"/>
      <c r="H56" s="63"/>
      <c r="I56" s="63"/>
      <c r="J56" s="63"/>
      <c r="K56" s="63"/>
      <c r="L56" s="63"/>
      <c r="M56" s="63"/>
      <c r="N56" s="63"/>
      <c r="O56" s="63"/>
      <c r="P56" s="63"/>
      <c r="Q56" s="63"/>
      <c r="R56" s="63"/>
    </row>
    <row r="57" spans="1:18" s="38" customFormat="1">
      <c r="A57" s="64"/>
      <c r="B57" s="64"/>
      <c r="C57" s="63"/>
      <c r="D57" s="63"/>
      <c r="E57" s="63"/>
      <c r="F57" s="63"/>
      <c r="G57" s="63"/>
      <c r="H57" s="63"/>
      <c r="I57" s="63"/>
      <c r="J57" s="63"/>
      <c r="K57" s="63"/>
      <c r="L57" s="63"/>
      <c r="M57" s="63"/>
      <c r="N57" s="63"/>
      <c r="O57" s="63"/>
      <c r="P57" s="63"/>
      <c r="Q57" s="63"/>
      <c r="R57" s="63"/>
    </row>
    <row r="58" spans="1:18" s="38" customFormat="1">
      <c r="A58" s="64"/>
      <c r="B58" s="64"/>
      <c r="C58" s="63"/>
      <c r="D58" s="63"/>
      <c r="E58" s="63"/>
      <c r="F58" s="63"/>
      <c r="G58" s="63"/>
      <c r="H58" s="63"/>
      <c r="I58" s="63"/>
      <c r="J58" s="63"/>
      <c r="K58" s="63"/>
      <c r="L58" s="63"/>
      <c r="M58" s="63"/>
      <c r="N58" s="63"/>
      <c r="O58" s="63"/>
      <c r="P58" s="63"/>
      <c r="Q58" s="63"/>
      <c r="R58" s="63"/>
    </row>
    <row r="59" spans="1:18" s="38" customFormat="1">
      <c r="A59" s="64"/>
      <c r="B59" s="64"/>
      <c r="C59" s="63"/>
      <c r="D59" s="63"/>
      <c r="E59" s="63"/>
      <c r="F59" s="63"/>
      <c r="G59" s="63"/>
      <c r="H59" s="63"/>
      <c r="I59" s="63"/>
      <c r="J59" s="63"/>
      <c r="K59" s="63"/>
      <c r="L59" s="63"/>
      <c r="M59" s="63"/>
      <c r="N59" s="63"/>
      <c r="O59" s="63"/>
      <c r="P59" s="63"/>
      <c r="Q59" s="63"/>
      <c r="R59" s="63"/>
    </row>
    <row r="60" spans="1:18" s="38" customFormat="1">
      <c r="A60" s="64"/>
      <c r="B60" s="64"/>
      <c r="C60" s="63"/>
      <c r="D60" s="63"/>
      <c r="E60" s="63"/>
      <c r="F60" s="63"/>
      <c r="G60" s="63"/>
      <c r="H60" s="63"/>
      <c r="I60" s="63"/>
      <c r="J60" s="63"/>
      <c r="K60" s="63"/>
      <c r="L60" s="63"/>
      <c r="M60" s="63"/>
      <c r="N60" s="63"/>
      <c r="O60" s="63"/>
      <c r="P60" s="63"/>
      <c r="Q60" s="63"/>
      <c r="R60" s="63"/>
    </row>
    <row r="61" spans="1:18" s="38" customFormat="1">
      <c r="B61" s="64"/>
      <c r="C61" s="63"/>
      <c r="D61" s="63"/>
      <c r="E61" s="63"/>
      <c r="F61" s="63"/>
      <c r="G61" s="63"/>
      <c r="H61" s="63"/>
      <c r="I61" s="63"/>
      <c r="J61" s="63"/>
      <c r="K61" s="63"/>
      <c r="L61" s="63"/>
      <c r="M61" s="63"/>
      <c r="N61" s="63"/>
      <c r="O61" s="63"/>
      <c r="P61" s="63"/>
      <c r="Q61" s="63"/>
      <c r="R61" s="63"/>
    </row>
    <row r="62" spans="1:18" s="38" customFormat="1">
      <c r="A62" s="64"/>
      <c r="B62" s="64"/>
      <c r="C62" s="63"/>
      <c r="D62" s="63"/>
      <c r="E62" s="63"/>
      <c r="F62" s="63"/>
      <c r="G62" s="63"/>
      <c r="H62" s="63"/>
      <c r="I62" s="63"/>
      <c r="J62" s="63"/>
      <c r="K62" s="63"/>
      <c r="L62" s="63"/>
      <c r="M62" s="63"/>
      <c r="N62" s="63"/>
      <c r="O62" s="63"/>
      <c r="P62" s="63"/>
      <c r="Q62" s="63"/>
      <c r="R62" s="63"/>
    </row>
    <row r="63" spans="1:18" s="38" customFormat="1">
      <c r="A63" s="64"/>
      <c r="B63" s="64"/>
      <c r="C63" s="63"/>
      <c r="D63" s="63"/>
      <c r="E63" s="63"/>
      <c r="F63" s="63"/>
      <c r="G63" s="63"/>
      <c r="H63" s="63"/>
      <c r="I63" s="63"/>
      <c r="J63" s="63"/>
      <c r="K63" s="63"/>
      <c r="L63" s="63"/>
      <c r="M63" s="63"/>
      <c r="N63" s="63"/>
      <c r="O63" s="63"/>
      <c r="P63" s="63"/>
      <c r="Q63" s="63"/>
      <c r="R63" s="63"/>
    </row>
    <row r="64" spans="1:18" s="38" customFormat="1">
      <c r="B64" s="64"/>
      <c r="C64" s="63"/>
      <c r="D64" s="63"/>
      <c r="E64" s="63"/>
      <c r="F64" s="63"/>
      <c r="G64" s="63"/>
      <c r="H64" s="63"/>
      <c r="I64" s="63"/>
      <c r="J64" s="63"/>
      <c r="K64" s="63"/>
      <c r="L64" s="63"/>
      <c r="M64" s="63"/>
      <c r="N64" s="63"/>
      <c r="O64" s="63"/>
      <c r="P64" s="63"/>
      <c r="Q64" s="63"/>
      <c r="R64" s="63"/>
    </row>
    <row r="65" spans="2:18" s="38" customFormat="1">
      <c r="B65" s="64"/>
      <c r="C65" s="63"/>
      <c r="D65" s="63"/>
      <c r="E65" s="63"/>
      <c r="F65" s="63"/>
      <c r="G65" s="63"/>
      <c r="H65" s="63"/>
      <c r="I65" s="63"/>
      <c r="J65" s="63"/>
      <c r="K65" s="63"/>
      <c r="L65" s="63"/>
      <c r="M65" s="63"/>
      <c r="N65" s="63"/>
      <c r="O65" s="63"/>
      <c r="P65" s="63"/>
      <c r="Q65" s="63"/>
      <c r="R65" s="63"/>
    </row>
    <row r="66" spans="2:18" s="38" customFormat="1">
      <c r="B66" s="65"/>
      <c r="C66" s="63"/>
      <c r="D66" s="63"/>
      <c r="E66" s="63"/>
      <c r="F66" s="63"/>
      <c r="G66" s="63"/>
      <c r="H66" s="63"/>
      <c r="I66" s="63"/>
      <c r="J66" s="63"/>
      <c r="K66" s="63"/>
      <c r="L66" s="63"/>
      <c r="M66" s="63"/>
      <c r="N66" s="63"/>
      <c r="O66" s="63"/>
      <c r="P66" s="63"/>
      <c r="Q66" s="63"/>
      <c r="R66" s="63"/>
    </row>
    <row r="67" spans="2:18" s="38" customFormat="1">
      <c r="B67" s="64"/>
      <c r="C67" s="63"/>
      <c r="D67" s="63"/>
      <c r="E67" s="63"/>
      <c r="F67" s="63"/>
      <c r="G67" s="63"/>
      <c r="H67" s="63"/>
      <c r="I67" s="63"/>
      <c r="J67" s="63"/>
      <c r="K67" s="63"/>
      <c r="L67" s="63"/>
      <c r="M67" s="63"/>
      <c r="N67" s="63"/>
      <c r="O67" s="63"/>
      <c r="P67" s="63"/>
      <c r="Q67" s="63"/>
      <c r="R67" s="63"/>
    </row>
    <row r="68" spans="2:18" s="38" customFormat="1">
      <c r="B68" s="64"/>
      <c r="C68" s="63"/>
      <c r="D68" s="63"/>
      <c r="E68" s="63"/>
      <c r="F68" s="63"/>
      <c r="G68" s="63"/>
      <c r="H68" s="63"/>
      <c r="I68" s="63"/>
      <c r="J68" s="63"/>
      <c r="K68" s="63"/>
      <c r="L68" s="63"/>
      <c r="M68" s="63"/>
      <c r="N68" s="63"/>
      <c r="O68" s="63"/>
      <c r="P68" s="63"/>
      <c r="Q68" s="63"/>
      <c r="R68" s="63"/>
    </row>
    <row r="69" spans="2:18" s="38" customFormat="1">
      <c r="B69" s="64"/>
      <c r="C69" s="63"/>
      <c r="D69" s="63"/>
      <c r="E69" s="63"/>
      <c r="F69" s="63"/>
      <c r="G69" s="63"/>
      <c r="H69" s="63"/>
      <c r="I69" s="63"/>
      <c r="J69" s="63"/>
      <c r="K69" s="63"/>
      <c r="L69" s="63"/>
      <c r="M69" s="63"/>
      <c r="N69" s="63"/>
      <c r="O69" s="63"/>
      <c r="P69" s="63"/>
      <c r="Q69" s="63"/>
      <c r="R69" s="63"/>
    </row>
    <row r="70" spans="2:18" s="38" customFormat="1">
      <c r="B70" s="64"/>
      <c r="C70" s="63"/>
      <c r="D70" s="63"/>
      <c r="E70" s="63"/>
      <c r="F70" s="63"/>
      <c r="G70" s="63"/>
      <c r="H70" s="63"/>
      <c r="I70" s="63"/>
      <c r="J70" s="63"/>
      <c r="K70" s="63"/>
      <c r="L70" s="63"/>
      <c r="M70" s="63"/>
      <c r="N70" s="63"/>
      <c r="O70" s="63"/>
      <c r="P70" s="63"/>
      <c r="Q70" s="63"/>
      <c r="R70" s="63"/>
    </row>
    <row r="71" spans="2:18" s="38" customFormat="1">
      <c r="B71" s="64"/>
      <c r="C71" s="63"/>
      <c r="D71" s="63"/>
      <c r="E71" s="63"/>
      <c r="F71" s="63"/>
      <c r="G71" s="63"/>
      <c r="H71" s="63"/>
      <c r="I71" s="63"/>
      <c r="J71" s="63"/>
      <c r="K71" s="63"/>
      <c r="L71" s="63"/>
      <c r="M71" s="63"/>
      <c r="N71" s="63"/>
      <c r="O71" s="63"/>
      <c r="P71" s="63"/>
      <c r="Q71" s="63"/>
      <c r="R71" s="63"/>
    </row>
    <row r="72" spans="2:18" s="38" customFormat="1">
      <c r="B72" s="64"/>
      <c r="C72" s="63"/>
      <c r="D72" s="63"/>
      <c r="E72" s="63"/>
      <c r="F72" s="63"/>
      <c r="G72" s="63"/>
      <c r="H72" s="63"/>
      <c r="I72" s="63"/>
      <c r="J72" s="63"/>
      <c r="K72" s="63"/>
      <c r="L72" s="63"/>
      <c r="M72" s="63"/>
      <c r="N72" s="63"/>
      <c r="O72" s="63"/>
      <c r="P72" s="63"/>
      <c r="Q72" s="63"/>
      <c r="R72" s="63"/>
    </row>
    <row r="73" spans="2:18" s="38" customFormat="1">
      <c r="B73" s="64"/>
      <c r="C73" s="63"/>
      <c r="D73" s="63"/>
      <c r="E73" s="63"/>
      <c r="F73" s="63"/>
      <c r="G73" s="63"/>
      <c r="H73" s="63"/>
      <c r="I73" s="63"/>
      <c r="J73" s="63"/>
      <c r="K73" s="63"/>
      <c r="L73" s="63"/>
      <c r="M73" s="63"/>
      <c r="N73" s="63"/>
      <c r="O73" s="63"/>
      <c r="P73" s="63"/>
      <c r="Q73" s="63"/>
      <c r="R73" s="63"/>
    </row>
    <row r="74" spans="2:18" s="38" customFormat="1">
      <c r="B74" s="64"/>
      <c r="C74" s="63"/>
      <c r="D74" s="63"/>
      <c r="E74" s="63"/>
      <c r="F74" s="63"/>
      <c r="G74" s="63"/>
      <c r="H74" s="63"/>
      <c r="I74" s="63"/>
      <c r="J74" s="63"/>
      <c r="K74" s="63"/>
      <c r="L74" s="63"/>
      <c r="M74" s="63"/>
      <c r="N74" s="63"/>
      <c r="O74" s="63"/>
      <c r="P74" s="63"/>
      <c r="Q74" s="63"/>
      <c r="R74" s="63"/>
    </row>
    <row r="75" spans="2:18" s="38" customFormat="1">
      <c r="B75" s="64"/>
      <c r="C75" s="63"/>
      <c r="D75" s="63"/>
      <c r="E75" s="63"/>
      <c r="F75" s="63"/>
      <c r="G75" s="63"/>
      <c r="H75" s="63"/>
      <c r="I75" s="63"/>
      <c r="J75" s="63"/>
      <c r="K75" s="63"/>
      <c r="L75" s="63"/>
      <c r="M75" s="63"/>
      <c r="N75" s="63"/>
      <c r="O75" s="63"/>
      <c r="P75" s="63"/>
      <c r="Q75" s="63"/>
      <c r="R75" s="63"/>
    </row>
    <row r="76" spans="2:18" s="38" customFormat="1">
      <c r="B76" s="64"/>
      <c r="C76" s="63"/>
      <c r="D76" s="63"/>
      <c r="E76" s="63"/>
      <c r="F76" s="63"/>
      <c r="G76" s="63"/>
      <c r="H76" s="63"/>
      <c r="I76" s="63"/>
      <c r="J76" s="63"/>
      <c r="K76" s="63"/>
      <c r="L76" s="63"/>
      <c r="M76" s="63"/>
      <c r="N76" s="63"/>
      <c r="O76" s="63"/>
      <c r="P76" s="63"/>
      <c r="Q76" s="63"/>
      <c r="R76" s="63"/>
    </row>
    <row r="77" spans="2:18" s="38" customFormat="1">
      <c r="B77" s="64"/>
      <c r="C77" s="63"/>
      <c r="D77" s="63"/>
      <c r="E77" s="63"/>
      <c r="F77" s="63"/>
      <c r="G77" s="63"/>
      <c r="H77" s="63"/>
      <c r="I77" s="63"/>
      <c r="J77" s="63"/>
      <c r="K77" s="63"/>
      <c r="L77" s="63"/>
      <c r="M77" s="63"/>
      <c r="N77" s="63"/>
      <c r="O77" s="63"/>
      <c r="P77" s="63"/>
      <c r="Q77" s="63"/>
      <c r="R77" s="63"/>
    </row>
    <row r="78" spans="2:18" s="38" customFormat="1">
      <c r="B78" s="64"/>
      <c r="C78" s="63"/>
      <c r="D78" s="63"/>
      <c r="E78" s="63"/>
      <c r="F78" s="63"/>
      <c r="G78" s="63"/>
      <c r="H78" s="63"/>
      <c r="I78" s="63"/>
      <c r="J78" s="63"/>
      <c r="K78" s="63"/>
      <c r="L78" s="63"/>
      <c r="M78" s="63"/>
      <c r="N78" s="63"/>
      <c r="O78" s="63"/>
      <c r="P78" s="63"/>
      <c r="Q78" s="63"/>
      <c r="R78" s="63"/>
    </row>
    <row r="79" spans="2:18" s="38" customFormat="1">
      <c r="B79" s="64"/>
      <c r="C79" s="63"/>
      <c r="D79" s="63"/>
      <c r="E79" s="63"/>
      <c r="F79" s="63"/>
      <c r="G79" s="63"/>
      <c r="H79" s="63"/>
      <c r="I79" s="63"/>
      <c r="J79" s="63"/>
      <c r="K79" s="63"/>
      <c r="L79" s="63"/>
      <c r="M79" s="63"/>
      <c r="N79" s="63"/>
      <c r="O79" s="63"/>
      <c r="P79" s="63"/>
      <c r="Q79" s="63"/>
      <c r="R79" s="63"/>
    </row>
    <row r="80" spans="2:18" s="38" customFormat="1">
      <c r="B80" s="64"/>
      <c r="C80" s="63"/>
      <c r="D80" s="63"/>
      <c r="E80" s="63"/>
      <c r="F80" s="63"/>
      <c r="G80" s="63"/>
      <c r="H80" s="63"/>
      <c r="I80" s="63"/>
      <c r="J80" s="63"/>
      <c r="K80" s="63"/>
      <c r="L80" s="63"/>
      <c r="M80" s="63"/>
      <c r="N80" s="63"/>
      <c r="O80" s="63"/>
      <c r="P80" s="63"/>
      <c r="Q80" s="63"/>
      <c r="R80" s="63"/>
    </row>
    <row r="81" spans="1:18" s="38" customFormat="1">
      <c r="B81" s="64"/>
      <c r="C81" s="63"/>
      <c r="D81" s="63"/>
      <c r="E81" s="63"/>
      <c r="F81" s="63"/>
      <c r="G81" s="63"/>
      <c r="H81" s="63"/>
      <c r="I81" s="63"/>
      <c r="J81" s="63"/>
      <c r="K81" s="63"/>
      <c r="L81" s="63"/>
      <c r="M81" s="63"/>
      <c r="N81" s="63"/>
      <c r="O81" s="63"/>
      <c r="P81" s="63"/>
      <c r="Q81" s="63"/>
      <c r="R81" s="63"/>
    </row>
    <row r="82" spans="1:18" s="38" customFormat="1">
      <c r="B82" s="64"/>
      <c r="C82" s="63"/>
      <c r="D82" s="63"/>
      <c r="E82" s="63"/>
      <c r="F82" s="63"/>
      <c r="G82" s="63"/>
      <c r="H82" s="63"/>
      <c r="I82" s="63"/>
      <c r="J82" s="63"/>
      <c r="K82" s="63"/>
      <c r="L82" s="63"/>
      <c r="M82" s="63"/>
      <c r="N82" s="63"/>
      <c r="O82" s="63"/>
      <c r="P82" s="63"/>
      <c r="Q82" s="63"/>
      <c r="R82" s="63"/>
    </row>
    <row r="83" spans="1:18" s="38" customFormat="1">
      <c r="B83" s="64"/>
      <c r="C83" s="63"/>
      <c r="D83" s="63"/>
      <c r="E83" s="63"/>
      <c r="F83" s="63"/>
      <c r="G83" s="63"/>
      <c r="H83" s="63"/>
      <c r="I83" s="63"/>
      <c r="J83" s="63"/>
      <c r="K83" s="63"/>
      <c r="L83" s="63"/>
      <c r="M83" s="63"/>
      <c r="N83" s="63"/>
      <c r="O83" s="63"/>
      <c r="P83" s="63"/>
      <c r="Q83" s="63"/>
      <c r="R83" s="63"/>
    </row>
    <row r="84" spans="1:18" s="38" customFormat="1">
      <c r="B84" s="64"/>
      <c r="C84" s="63"/>
      <c r="D84" s="63"/>
      <c r="E84" s="63"/>
      <c r="F84" s="63"/>
      <c r="G84" s="63"/>
      <c r="H84" s="63"/>
      <c r="I84" s="63"/>
      <c r="J84" s="63"/>
      <c r="K84" s="63"/>
      <c r="L84" s="63"/>
      <c r="M84" s="63"/>
      <c r="N84" s="63"/>
      <c r="O84" s="63"/>
      <c r="P84" s="63"/>
      <c r="Q84" s="63"/>
      <c r="R84" s="63"/>
    </row>
    <row r="85" spans="1:18" s="38" customFormat="1">
      <c r="B85" s="64"/>
      <c r="C85" s="63"/>
      <c r="D85" s="63"/>
      <c r="E85" s="63"/>
      <c r="F85" s="63"/>
      <c r="G85" s="63"/>
      <c r="H85" s="63"/>
      <c r="I85" s="63"/>
      <c r="J85" s="63"/>
      <c r="K85" s="63"/>
      <c r="L85" s="63"/>
      <c r="M85" s="63"/>
      <c r="N85" s="63"/>
      <c r="O85" s="63"/>
      <c r="P85" s="63"/>
      <c r="Q85" s="63"/>
      <c r="R85" s="63"/>
    </row>
    <row r="86" spans="1:18" s="38" customFormat="1">
      <c r="B86" s="64"/>
      <c r="C86" s="63"/>
      <c r="D86" s="63"/>
      <c r="E86" s="63"/>
      <c r="F86" s="63"/>
      <c r="G86" s="63"/>
      <c r="H86" s="63"/>
      <c r="I86" s="63"/>
      <c r="J86" s="63"/>
      <c r="K86" s="63"/>
      <c r="L86" s="63"/>
      <c r="M86" s="63"/>
      <c r="N86" s="63"/>
      <c r="O86" s="63"/>
      <c r="P86" s="63"/>
      <c r="Q86" s="63"/>
      <c r="R86" s="63"/>
    </row>
    <row r="87" spans="1:18" s="38" customFormat="1">
      <c r="B87" s="64"/>
      <c r="C87" s="63"/>
      <c r="D87" s="63"/>
      <c r="E87" s="63"/>
      <c r="F87" s="63"/>
      <c r="G87" s="63"/>
      <c r="H87" s="63"/>
      <c r="I87" s="63"/>
      <c r="J87" s="63"/>
      <c r="K87" s="63"/>
      <c r="L87" s="63"/>
      <c r="M87" s="63"/>
      <c r="N87" s="63"/>
      <c r="O87" s="63"/>
      <c r="P87" s="63"/>
      <c r="Q87" s="63"/>
      <c r="R87" s="63"/>
    </row>
    <row r="88" spans="1:18" s="38" customFormat="1">
      <c r="A88" s="64"/>
      <c r="B88" s="64"/>
      <c r="C88" s="63"/>
      <c r="D88" s="63"/>
      <c r="E88" s="63"/>
      <c r="F88" s="63"/>
      <c r="G88" s="63"/>
      <c r="H88" s="63"/>
      <c r="I88" s="63"/>
      <c r="J88" s="63"/>
      <c r="K88" s="63"/>
      <c r="L88" s="63"/>
      <c r="M88" s="63"/>
      <c r="N88" s="63"/>
      <c r="O88" s="63"/>
      <c r="P88" s="63"/>
      <c r="Q88" s="63"/>
      <c r="R88" s="63"/>
    </row>
    <row r="89" spans="1:18" s="38" customFormat="1">
      <c r="A89" s="64"/>
      <c r="B89" s="64"/>
      <c r="C89" s="63"/>
      <c r="D89" s="63"/>
      <c r="E89" s="63"/>
      <c r="F89" s="63"/>
      <c r="G89" s="63"/>
      <c r="H89" s="63"/>
      <c r="I89" s="63"/>
      <c r="J89" s="63"/>
      <c r="K89" s="63"/>
      <c r="L89" s="63"/>
      <c r="M89" s="63"/>
      <c r="N89" s="63"/>
      <c r="O89" s="63"/>
      <c r="P89" s="63"/>
      <c r="Q89" s="63"/>
      <c r="R89" s="63"/>
    </row>
    <row r="90" spans="1:18" s="38" customFormat="1">
      <c r="C90" s="63"/>
      <c r="D90" s="63"/>
      <c r="E90" s="63"/>
      <c r="F90" s="63"/>
      <c r="G90" s="63"/>
      <c r="H90" s="63"/>
      <c r="I90" s="63"/>
      <c r="J90" s="63"/>
      <c r="K90" s="63"/>
      <c r="L90" s="63"/>
      <c r="M90" s="63"/>
      <c r="N90" s="63"/>
      <c r="O90" s="63"/>
      <c r="P90" s="63"/>
      <c r="Q90" s="63"/>
      <c r="R90" s="63"/>
    </row>
    <row r="91" spans="1:18" s="38" customFormat="1">
      <c r="B91" s="64"/>
      <c r="C91" s="63"/>
      <c r="D91" s="63"/>
      <c r="E91" s="63"/>
      <c r="F91" s="63"/>
      <c r="G91" s="63"/>
      <c r="H91" s="63"/>
      <c r="I91" s="63"/>
      <c r="J91" s="63"/>
      <c r="K91" s="63"/>
      <c r="L91" s="63"/>
      <c r="M91" s="63"/>
      <c r="N91" s="63"/>
      <c r="O91" s="63"/>
      <c r="P91" s="63"/>
      <c r="Q91" s="63"/>
      <c r="R91" s="63"/>
    </row>
    <row r="92" spans="1:18" s="38" customFormat="1">
      <c r="B92" s="64"/>
      <c r="C92" s="63"/>
      <c r="D92" s="63"/>
      <c r="E92" s="63"/>
      <c r="F92" s="63"/>
      <c r="G92" s="63"/>
      <c r="H92" s="63"/>
      <c r="I92" s="63"/>
      <c r="J92" s="63"/>
      <c r="K92" s="63"/>
      <c r="L92" s="63"/>
      <c r="M92" s="63"/>
      <c r="N92" s="63"/>
      <c r="O92" s="63"/>
      <c r="P92" s="63"/>
      <c r="Q92" s="63"/>
      <c r="R92" s="63"/>
    </row>
    <row r="93" spans="1:18" s="38" customFormat="1">
      <c r="A93" s="64"/>
      <c r="B93" s="64"/>
      <c r="C93" s="63"/>
      <c r="D93" s="63"/>
      <c r="E93" s="63"/>
      <c r="F93" s="63"/>
      <c r="G93" s="63"/>
      <c r="H93" s="63"/>
      <c r="I93" s="63"/>
      <c r="J93" s="63"/>
      <c r="K93" s="63"/>
      <c r="L93" s="63"/>
      <c r="M93" s="63"/>
      <c r="N93" s="63"/>
      <c r="O93" s="63"/>
      <c r="P93" s="63"/>
      <c r="Q93" s="63"/>
      <c r="R93" s="63"/>
    </row>
    <row r="94" spans="1:18" s="38" customFormat="1">
      <c r="A94" s="64"/>
      <c r="B94" s="64"/>
      <c r="C94" s="63"/>
      <c r="D94" s="63"/>
      <c r="E94" s="63"/>
      <c r="F94" s="63"/>
      <c r="G94" s="63"/>
      <c r="H94" s="63"/>
      <c r="I94" s="63"/>
      <c r="J94" s="63"/>
      <c r="K94" s="63"/>
      <c r="L94" s="63"/>
      <c r="M94" s="63"/>
      <c r="N94" s="63"/>
      <c r="O94" s="63"/>
      <c r="P94" s="63"/>
      <c r="Q94" s="63"/>
      <c r="R94" s="63"/>
    </row>
    <row r="95" spans="1:18" s="38" customFormat="1">
      <c r="A95" s="64"/>
      <c r="C95" s="63"/>
      <c r="D95" s="63"/>
      <c r="E95" s="63"/>
      <c r="F95" s="63"/>
      <c r="G95" s="63"/>
      <c r="H95" s="63"/>
      <c r="I95" s="63"/>
      <c r="J95" s="63"/>
      <c r="K95" s="63"/>
      <c r="L95" s="63"/>
      <c r="M95" s="63"/>
      <c r="N95" s="63"/>
      <c r="O95" s="63"/>
      <c r="P95" s="63"/>
      <c r="Q95" s="63"/>
      <c r="R95" s="63"/>
    </row>
    <row r="96" spans="1:18" s="38" customFormat="1">
      <c r="A96" s="64"/>
      <c r="B96" s="64"/>
      <c r="C96" s="63"/>
      <c r="D96" s="63"/>
      <c r="E96" s="63"/>
      <c r="F96" s="63"/>
      <c r="G96" s="63"/>
      <c r="H96" s="63"/>
      <c r="I96" s="63"/>
      <c r="J96" s="63"/>
      <c r="K96" s="63"/>
      <c r="L96" s="63"/>
      <c r="M96" s="63"/>
      <c r="N96" s="63"/>
      <c r="O96" s="63"/>
      <c r="P96" s="63"/>
      <c r="Q96" s="63"/>
      <c r="R96" s="63"/>
    </row>
    <row r="97" spans="1:18" s="38" customFormat="1">
      <c r="B97" s="64"/>
      <c r="C97" s="63"/>
      <c r="D97" s="63"/>
      <c r="E97" s="63"/>
      <c r="F97" s="63"/>
      <c r="G97" s="63"/>
      <c r="H97" s="63"/>
      <c r="I97" s="63"/>
      <c r="J97" s="63"/>
      <c r="K97" s="63"/>
      <c r="L97" s="63"/>
      <c r="M97" s="63"/>
      <c r="N97" s="63"/>
      <c r="O97" s="63"/>
      <c r="P97" s="63"/>
      <c r="Q97" s="63"/>
      <c r="R97" s="63"/>
    </row>
    <row r="98" spans="1:18" s="38" customFormat="1">
      <c r="A98" s="64"/>
      <c r="B98" s="64"/>
      <c r="C98" s="63"/>
      <c r="D98" s="63"/>
      <c r="E98" s="63"/>
      <c r="F98" s="63"/>
      <c r="G98" s="63"/>
      <c r="H98" s="63"/>
      <c r="I98" s="63"/>
      <c r="J98" s="63"/>
      <c r="K98" s="63"/>
      <c r="L98" s="63"/>
      <c r="M98" s="63"/>
      <c r="N98" s="63"/>
      <c r="O98" s="63"/>
      <c r="P98" s="63"/>
      <c r="Q98" s="63"/>
      <c r="R98" s="63"/>
    </row>
    <row r="99" spans="1:18" s="38" customFormat="1">
      <c r="A99" s="64"/>
      <c r="B99" s="64"/>
      <c r="C99" s="63"/>
      <c r="D99" s="63"/>
      <c r="E99" s="63"/>
      <c r="F99" s="63"/>
      <c r="G99" s="63"/>
      <c r="H99" s="63"/>
      <c r="I99" s="63"/>
      <c r="J99" s="63"/>
      <c r="K99" s="63"/>
      <c r="L99" s="63"/>
      <c r="M99" s="63"/>
      <c r="N99" s="63"/>
      <c r="O99" s="63"/>
      <c r="P99" s="63"/>
      <c r="Q99" s="63"/>
      <c r="R99" s="63"/>
    </row>
    <row r="100" spans="1:18" s="38" customFormat="1">
      <c r="A100" s="64"/>
      <c r="B100" s="64"/>
      <c r="C100" s="63"/>
      <c r="D100" s="63"/>
      <c r="E100" s="63"/>
      <c r="F100" s="63"/>
      <c r="G100" s="63"/>
      <c r="H100" s="63"/>
      <c r="I100" s="63"/>
      <c r="J100" s="63"/>
      <c r="K100" s="63"/>
      <c r="L100" s="63"/>
      <c r="M100" s="63"/>
      <c r="N100" s="63"/>
      <c r="O100" s="63"/>
      <c r="P100" s="63"/>
      <c r="Q100" s="63"/>
      <c r="R100" s="63"/>
    </row>
    <row r="101" spans="1:18" s="38" customFormat="1">
      <c r="A101" s="64"/>
      <c r="B101" s="64"/>
      <c r="C101" s="63"/>
      <c r="D101" s="63"/>
      <c r="E101" s="63"/>
      <c r="F101" s="63"/>
      <c r="G101" s="63"/>
      <c r="H101" s="63"/>
      <c r="I101" s="63"/>
      <c r="J101" s="63"/>
      <c r="K101" s="63"/>
      <c r="L101" s="63"/>
      <c r="M101" s="63"/>
      <c r="N101" s="63"/>
      <c r="O101" s="63"/>
      <c r="P101" s="63"/>
      <c r="Q101" s="63"/>
      <c r="R101" s="63"/>
    </row>
    <row r="102" spans="1:18" s="38" customFormat="1">
      <c r="A102" s="64"/>
      <c r="B102" s="64"/>
      <c r="C102" s="63"/>
      <c r="D102" s="63"/>
      <c r="E102" s="63"/>
      <c r="F102" s="63"/>
      <c r="G102" s="63"/>
      <c r="H102" s="63"/>
      <c r="I102" s="63"/>
      <c r="J102" s="63"/>
      <c r="K102" s="63"/>
      <c r="L102" s="63"/>
      <c r="M102" s="63"/>
      <c r="N102" s="63"/>
      <c r="O102" s="63"/>
      <c r="P102" s="63"/>
      <c r="Q102" s="63"/>
      <c r="R102" s="63"/>
    </row>
    <row r="103" spans="1:18" s="38" customFormat="1">
      <c r="B103" s="64"/>
      <c r="C103" s="63"/>
      <c r="D103" s="63"/>
      <c r="E103" s="63"/>
      <c r="F103" s="63"/>
      <c r="G103" s="63"/>
      <c r="H103" s="63"/>
      <c r="I103" s="63"/>
      <c r="J103" s="63"/>
      <c r="K103" s="63"/>
      <c r="L103" s="63"/>
      <c r="M103" s="63"/>
      <c r="N103" s="63"/>
      <c r="O103" s="63"/>
      <c r="P103" s="63"/>
      <c r="Q103" s="63"/>
      <c r="R103" s="63"/>
    </row>
    <row r="104" spans="1:18" s="38" customFormat="1">
      <c r="B104" s="64"/>
      <c r="C104" s="63"/>
      <c r="D104" s="63"/>
      <c r="E104" s="63"/>
      <c r="F104" s="63"/>
      <c r="G104" s="63"/>
      <c r="H104" s="63"/>
      <c r="I104" s="63"/>
      <c r="J104" s="63"/>
      <c r="K104" s="63"/>
      <c r="L104" s="63"/>
      <c r="M104" s="63"/>
      <c r="N104" s="63"/>
      <c r="O104" s="63"/>
      <c r="P104" s="63"/>
      <c r="Q104" s="63"/>
      <c r="R104" s="63"/>
    </row>
    <row r="105" spans="1:18" s="38" customFormat="1">
      <c r="B105" s="64"/>
      <c r="C105" s="63"/>
      <c r="D105" s="63"/>
      <c r="E105" s="63"/>
      <c r="F105" s="63"/>
      <c r="G105" s="63"/>
      <c r="H105" s="63"/>
      <c r="I105" s="63"/>
      <c r="J105" s="63"/>
      <c r="K105" s="63"/>
      <c r="L105" s="63"/>
      <c r="M105" s="63"/>
      <c r="N105" s="63"/>
      <c r="O105" s="63"/>
      <c r="P105" s="63"/>
      <c r="Q105" s="63"/>
      <c r="R105" s="63"/>
    </row>
    <row r="106" spans="1:18" s="38" customFormat="1">
      <c r="A106" s="64"/>
      <c r="B106" s="64"/>
      <c r="C106" s="63"/>
      <c r="D106" s="63"/>
      <c r="E106" s="63"/>
      <c r="F106" s="63"/>
      <c r="G106" s="63"/>
      <c r="H106" s="63"/>
      <c r="I106" s="63"/>
      <c r="J106" s="63"/>
      <c r="K106" s="63"/>
      <c r="L106" s="63"/>
      <c r="M106" s="63"/>
      <c r="N106" s="63"/>
      <c r="O106" s="63"/>
      <c r="P106" s="63"/>
      <c r="Q106" s="63"/>
      <c r="R106" s="63"/>
    </row>
    <row r="107" spans="1:18" s="38" customFormat="1">
      <c r="A107" s="64"/>
      <c r="B107" s="64"/>
      <c r="C107" s="63"/>
      <c r="D107" s="63"/>
      <c r="E107" s="63"/>
      <c r="F107" s="63"/>
      <c r="G107" s="63"/>
      <c r="H107" s="63"/>
      <c r="I107" s="63"/>
      <c r="J107" s="63"/>
      <c r="K107" s="63"/>
      <c r="L107" s="63"/>
      <c r="M107" s="63"/>
      <c r="N107" s="63"/>
      <c r="O107" s="63"/>
      <c r="P107" s="63"/>
      <c r="Q107" s="63"/>
      <c r="R107" s="63"/>
    </row>
    <row r="108" spans="1:18" s="38" customFormat="1">
      <c r="A108" s="64"/>
      <c r="B108" s="64"/>
      <c r="C108" s="63"/>
      <c r="D108" s="63"/>
      <c r="E108" s="63"/>
      <c r="F108" s="63"/>
      <c r="G108" s="63"/>
      <c r="H108" s="63"/>
      <c r="I108" s="63"/>
      <c r="J108" s="63"/>
      <c r="K108" s="63"/>
      <c r="L108" s="63"/>
      <c r="M108" s="63"/>
      <c r="N108" s="63"/>
      <c r="O108" s="63"/>
      <c r="P108" s="63"/>
      <c r="Q108" s="63"/>
      <c r="R108" s="63"/>
    </row>
    <row r="109" spans="1:18" s="38" customFormat="1">
      <c r="A109" s="64"/>
      <c r="B109" s="64"/>
      <c r="C109" s="63"/>
      <c r="D109" s="63"/>
      <c r="E109" s="63"/>
      <c r="F109" s="63"/>
      <c r="G109" s="63"/>
      <c r="H109" s="63"/>
      <c r="I109" s="63"/>
      <c r="J109" s="63"/>
      <c r="K109" s="63"/>
      <c r="L109" s="63"/>
      <c r="M109" s="63"/>
      <c r="N109" s="63"/>
      <c r="O109" s="63"/>
      <c r="P109" s="63"/>
      <c r="Q109" s="63"/>
      <c r="R109" s="63"/>
    </row>
    <row r="110" spans="1:18" s="38" customFormat="1">
      <c r="A110" s="64"/>
      <c r="B110" s="64"/>
      <c r="C110" s="63"/>
      <c r="D110" s="63"/>
      <c r="E110" s="63"/>
      <c r="F110" s="63"/>
      <c r="G110" s="63"/>
      <c r="H110" s="63"/>
      <c r="I110" s="63"/>
      <c r="J110" s="63"/>
      <c r="K110" s="63"/>
      <c r="L110" s="63"/>
      <c r="M110" s="63"/>
      <c r="N110" s="63"/>
      <c r="O110" s="63"/>
      <c r="P110" s="63"/>
      <c r="Q110" s="63"/>
      <c r="R110" s="63"/>
    </row>
    <row r="111" spans="1:18" s="38" customFormat="1">
      <c r="A111" s="64"/>
      <c r="B111" s="64"/>
      <c r="C111" s="63"/>
      <c r="D111" s="63"/>
      <c r="E111" s="63"/>
      <c r="F111" s="63"/>
      <c r="G111" s="63"/>
      <c r="H111" s="63"/>
      <c r="I111" s="63"/>
      <c r="J111" s="63"/>
      <c r="K111" s="63"/>
      <c r="L111" s="63"/>
      <c r="M111" s="63"/>
      <c r="N111" s="63"/>
      <c r="O111" s="63"/>
      <c r="P111" s="63"/>
      <c r="Q111" s="63"/>
      <c r="R111" s="63"/>
    </row>
    <row r="112" spans="1:18" s="38" customFormat="1">
      <c r="A112" s="64"/>
      <c r="C112" s="63"/>
      <c r="D112" s="63"/>
      <c r="E112" s="63"/>
      <c r="F112" s="63"/>
      <c r="G112" s="63"/>
      <c r="H112" s="63"/>
      <c r="I112" s="63"/>
      <c r="J112" s="63"/>
      <c r="K112" s="63"/>
      <c r="L112" s="63"/>
      <c r="M112" s="63"/>
      <c r="N112" s="63"/>
      <c r="O112" s="63"/>
      <c r="P112" s="63"/>
      <c r="Q112" s="63"/>
      <c r="R112" s="63"/>
    </row>
    <row r="113" spans="1:18" s="38" customFormat="1">
      <c r="A113" s="64"/>
      <c r="B113" s="64"/>
      <c r="C113" s="63"/>
      <c r="D113" s="63"/>
      <c r="E113" s="63"/>
      <c r="F113" s="63"/>
      <c r="G113" s="63"/>
      <c r="H113" s="63"/>
      <c r="I113" s="63"/>
      <c r="J113" s="63"/>
      <c r="K113" s="63"/>
      <c r="L113" s="63"/>
      <c r="M113" s="63"/>
      <c r="N113" s="63"/>
      <c r="O113" s="63"/>
      <c r="P113" s="63"/>
      <c r="Q113" s="63"/>
      <c r="R113" s="63"/>
    </row>
    <row r="114" spans="1:18" s="38" customFormat="1">
      <c r="B114" s="64"/>
      <c r="C114" s="63"/>
      <c r="D114" s="63"/>
      <c r="E114" s="63"/>
      <c r="F114" s="63"/>
      <c r="G114" s="63"/>
      <c r="H114" s="63"/>
      <c r="I114" s="63"/>
      <c r="J114" s="63"/>
      <c r="K114" s="63"/>
      <c r="L114" s="63"/>
      <c r="M114" s="63"/>
      <c r="N114" s="63"/>
      <c r="O114" s="63"/>
      <c r="P114" s="63"/>
      <c r="Q114" s="63"/>
      <c r="R114" s="63"/>
    </row>
    <row r="115" spans="1:18" s="38" customFormat="1">
      <c r="A115" s="64"/>
      <c r="B115" s="64"/>
      <c r="C115" s="63"/>
      <c r="D115" s="63"/>
      <c r="E115" s="63"/>
      <c r="F115" s="63"/>
      <c r="G115" s="63"/>
      <c r="H115" s="63"/>
      <c r="I115" s="63"/>
      <c r="J115" s="63"/>
      <c r="K115" s="63"/>
      <c r="L115" s="63"/>
      <c r="M115" s="63"/>
      <c r="N115" s="63"/>
      <c r="O115" s="63"/>
      <c r="P115" s="63"/>
      <c r="Q115" s="63"/>
      <c r="R115" s="63"/>
    </row>
    <row r="116" spans="1:18" s="38" customFormat="1">
      <c r="A116" s="64"/>
      <c r="B116" s="64"/>
      <c r="C116" s="63"/>
      <c r="D116" s="63"/>
      <c r="E116" s="63"/>
      <c r="F116" s="63"/>
      <c r="G116" s="63"/>
      <c r="H116" s="63"/>
      <c r="I116" s="63"/>
      <c r="J116" s="63"/>
      <c r="K116" s="63"/>
      <c r="L116" s="63"/>
      <c r="M116" s="63"/>
      <c r="N116" s="63"/>
      <c r="O116" s="63"/>
      <c r="P116" s="63"/>
      <c r="Q116" s="63"/>
      <c r="R116" s="63"/>
    </row>
    <row r="117" spans="1:18" s="38" customFormat="1">
      <c r="A117" s="64"/>
      <c r="B117" s="64"/>
      <c r="C117" s="63"/>
      <c r="D117" s="63"/>
      <c r="E117" s="63"/>
      <c r="F117" s="63"/>
      <c r="G117" s="63"/>
      <c r="H117" s="63"/>
      <c r="I117" s="63"/>
      <c r="J117" s="63"/>
      <c r="K117" s="63"/>
      <c r="L117" s="63"/>
      <c r="M117" s="63"/>
      <c r="N117" s="63"/>
      <c r="O117" s="63"/>
      <c r="P117" s="63"/>
      <c r="Q117" s="63"/>
      <c r="R117" s="63"/>
    </row>
    <row r="118" spans="1:18" s="38" customFormat="1">
      <c r="A118" s="64"/>
      <c r="C118" s="63"/>
      <c r="D118" s="63"/>
      <c r="E118" s="63"/>
      <c r="F118" s="63"/>
      <c r="G118" s="63"/>
      <c r="H118" s="63"/>
      <c r="I118" s="63"/>
      <c r="J118" s="63"/>
      <c r="K118" s="63"/>
      <c r="L118" s="63"/>
      <c r="M118" s="63"/>
      <c r="N118" s="63"/>
      <c r="O118" s="63"/>
      <c r="P118" s="63"/>
      <c r="Q118" s="63"/>
      <c r="R118" s="63"/>
    </row>
    <row r="119" spans="1:18" s="38" customFormat="1">
      <c r="A119" s="64"/>
      <c r="B119" s="64"/>
      <c r="C119" s="63"/>
      <c r="D119" s="63"/>
      <c r="E119" s="63"/>
      <c r="F119" s="63"/>
      <c r="G119" s="63"/>
      <c r="H119" s="63"/>
      <c r="I119" s="63"/>
      <c r="J119" s="63"/>
      <c r="K119" s="63"/>
      <c r="L119" s="63"/>
      <c r="M119" s="63"/>
      <c r="N119" s="63"/>
      <c r="O119" s="63"/>
      <c r="P119" s="63"/>
      <c r="Q119" s="63"/>
      <c r="R119" s="63"/>
    </row>
    <row r="120" spans="1:18" s="38" customFormat="1">
      <c r="B120" s="64"/>
      <c r="C120" s="63"/>
      <c r="D120" s="63"/>
      <c r="E120" s="63"/>
      <c r="F120" s="63"/>
      <c r="G120" s="63"/>
      <c r="H120" s="63"/>
      <c r="I120" s="63"/>
      <c r="J120" s="63"/>
      <c r="K120" s="63"/>
      <c r="L120" s="63"/>
      <c r="M120" s="63"/>
      <c r="N120" s="63"/>
      <c r="O120" s="63"/>
      <c r="P120" s="63"/>
      <c r="Q120" s="63"/>
      <c r="R120" s="63"/>
    </row>
    <row r="121" spans="1:18" s="38" customFormat="1">
      <c r="B121" s="64"/>
      <c r="C121" s="63"/>
      <c r="D121" s="63"/>
      <c r="E121" s="63"/>
      <c r="F121" s="63"/>
      <c r="G121" s="63"/>
      <c r="H121" s="63"/>
      <c r="I121" s="63"/>
      <c r="J121" s="63"/>
      <c r="K121" s="63"/>
      <c r="L121" s="63"/>
      <c r="M121" s="63"/>
      <c r="N121" s="63"/>
      <c r="O121" s="63"/>
      <c r="P121" s="63"/>
      <c r="Q121" s="63"/>
      <c r="R121" s="63"/>
    </row>
    <row r="122" spans="1:18" s="38" customFormat="1">
      <c r="B122" s="64"/>
      <c r="C122" s="63"/>
      <c r="D122" s="63"/>
      <c r="E122" s="63"/>
      <c r="F122" s="63"/>
      <c r="G122" s="63"/>
      <c r="H122" s="63"/>
      <c r="I122" s="63"/>
      <c r="J122" s="63"/>
      <c r="K122" s="63"/>
      <c r="L122" s="63"/>
      <c r="M122" s="63"/>
      <c r="N122" s="63"/>
      <c r="O122" s="63"/>
      <c r="P122" s="63"/>
      <c r="Q122" s="63"/>
      <c r="R122" s="63"/>
    </row>
    <row r="123" spans="1:18" s="38" customFormat="1">
      <c r="B123" s="64"/>
      <c r="C123" s="63"/>
      <c r="D123" s="63"/>
      <c r="E123" s="63"/>
      <c r="F123" s="63"/>
      <c r="G123" s="63"/>
      <c r="H123" s="63"/>
      <c r="I123" s="63"/>
      <c r="J123" s="63"/>
      <c r="K123" s="63"/>
      <c r="L123" s="63"/>
      <c r="M123" s="63"/>
      <c r="N123" s="63"/>
      <c r="O123" s="63"/>
      <c r="P123" s="63"/>
      <c r="Q123" s="63"/>
      <c r="R123" s="63"/>
    </row>
    <row r="124" spans="1:18" s="38" customFormat="1">
      <c r="B124" s="64"/>
      <c r="C124" s="63"/>
      <c r="D124" s="63"/>
      <c r="E124" s="63"/>
      <c r="F124" s="63"/>
      <c r="G124" s="63"/>
      <c r="H124" s="63"/>
      <c r="I124" s="63"/>
      <c r="J124" s="63"/>
      <c r="K124" s="63"/>
      <c r="L124" s="63"/>
      <c r="M124" s="63"/>
      <c r="N124" s="63"/>
      <c r="O124" s="63"/>
      <c r="P124" s="63"/>
      <c r="Q124" s="63"/>
      <c r="R124" s="63"/>
    </row>
    <row r="125" spans="1:18" s="38" customFormat="1">
      <c r="A125" s="64"/>
      <c r="B125" s="64"/>
      <c r="C125" s="63"/>
      <c r="D125" s="63"/>
      <c r="E125" s="63"/>
      <c r="F125" s="63"/>
      <c r="G125" s="63"/>
      <c r="H125" s="63"/>
      <c r="I125" s="63"/>
      <c r="J125" s="63"/>
      <c r="K125" s="63"/>
      <c r="L125" s="63"/>
      <c r="M125" s="63"/>
      <c r="N125" s="63"/>
      <c r="O125" s="63"/>
      <c r="P125" s="63"/>
      <c r="Q125" s="63"/>
      <c r="R125" s="63"/>
    </row>
    <row r="126" spans="1:18" s="38" customFormat="1">
      <c r="A126" s="64"/>
      <c r="B126" s="64"/>
      <c r="C126" s="63"/>
      <c r="D126" s="63"/>
      <c r="E126" s="63"/>
      <c r="F126" s="63"/>
      <c r="G126" s="63"/>
      <c r="H126" s="63"/>
      <c r="I126" s="63"/>
      <c r="J126" s="63"/>
      <c r="K126" s="63"/>
      <c r="L126" s="63"/>
      <c r="M126" s="63"/>
      <c r="N126" s="63"/>
      <c r="O126" s="63"/>
      <c r="P126" s="63"/>
      <c r="Q126" s="63"/>
      <c r="R126" s="63"/>
    </row>
    <row r="127" spans="1:18" s="38" customFormat="1">
      <c r="A127" s="64"/>
      <c r="B127" s="64"/>
      <c r="C127" s="63"/>
      <c r="D127" s="63"/>
      <c r="E127" s="63"/>
      <c r="F127" s="63"/>
      <c r="G127" s="63"/>
      <c r="H127" s="63"/>
      <c r="I127" s="63"/>
      <c r="J127" s="63"/>
      <c r="K127" s="63"/>
      <c r="L127" s="63"/>
      <c r="M127" s="63"/>
      <c r="N127" s="63"/>
      <c r="O127" s="63"/>
      <c r="P127" s="63"/>
      <c r="Q127" s="63"/>
      <c r="R127" s="63"/>
    </row>
    <row r="128" spans="1:18" s="38" customFormat="1">
      <c r="A128" s="64"/>
      <c r="B128" s="64"/>
      <c r="C128" s="63"/>
      <c r="D128" s="63"/>
      <c r="E128" s="63"/>
      <c r="F128" s="63"/>
      <c r="G128" s="63"/>
      <c r="H128" s="63"/>
      <c r="I128" s="63"/>
      <c r="J128" s="63"/>
      <c r="K128" s="63"/>
      <c r="L128" s="63"/>
      <c r="M128" s="63"/>
      <c r="N128" s="63"/>
      <c r="O128" s="63"/>
      <c r="P128" s="63"/>
      <c r="Q128" s="63"/>
      <c r="R128" s="63"/>
    </row>
    <row r="129" spans="1:18" s="38" customFormat="1">
      <c r="A129" s="64"/>
      <c r="B129" s="64"/>
      <c r="C129" s="63"/>
      <c r="D129" s="63"/>
      <c r="E129" s="63"/>
      <c r="F129" s="63"/>
      <c r="G129" s="63"/>
      <c r="H129" s="63"/>
      <c r="I129" s="63"/>
      <c r="J129" s="63"/>
      <c r="K129" s="63"/>
      <c r="L129" s="63"/>
      <c r="M129" s="63"/>
      <c r="N129" s="63"/>
      <c r="O129" s="63"/>
      <c r="P129" s="63"/>
      <c r="Q129" s="63"/>
      <c r="R129" s="63"/>
    </row>
    <row r="130" spans="1:18" s="38" customFormat="1">
      <c r="A130" s="64"/>
      <c r="B130" s="64"/>
      <c r="C130" s="63"/>
      <c r="D130" s="63"/>
      <c r="E130" s="63"/>
      <c r="F130" s="63"/>
      <c r="G130" s="63"/>
      <c r="H130" s="63"/>
      <c r="I130" s="63"/>
      <c r="J130" s="63"/>
      <c r="K130" s="63"/>
      <c r="L130" s="63"/>
      <c r="M130" s="63"/>
      <c r="N130" s="63"/>
      <c r="O130" s="63"/>
      <c r="P130" s="63"/>
      <c r="Q130" s="63"/>
      <c r="R130" s="63"/>
    </row>
    <row r="131" spans="1:18" s="38" customFormat="1">
      <c r="A131" s="64"/>
      <c r="B131" s="64"/>
      <c r="C131" s="63"/>
      <c r="D131" s="63"/>
      <c r="E131" s="63"/>
      <c r="F131" s="63"/>
      <c r="G131" s="63"/>
      <c r="H131" s="63"/>
      <c r="I131" s="63"/>
      <c r="J131" s="63"/>
      <c r="K131" s="63"/>
      <c r="L131" s="63"/>
      <c r="M131" s="63"/>
      <c r="N131" s="63"/>
      <c r="O131" s="63"/>
      <c r="P131" s="63"/>
      <c r="Q131" s="63"/>
      <c r="R131" s="63"/>
    </row>
    <row r="132" spans="1:18" s="38" customFormat="1">
      <c r="A132" s="64"/>
      <c r="B132" s="64"/>
      <c r="C132" s="63"/>
      <c r="D132" s="63"/>
      <c r="E132" s="63"/>
      <c r="F132" s="63"/>
      <c r="G132" s="63"/>
      <c r="H132" s="63"/>
      <c r="I132" s="63"/>
      <c r="J132" s="63"/>
      <c r="K132" s="63"/>
      <c r="L132" s="63"/>
      <c r="M132" s="63"/>
      <c r="N132" s="63"/>
      <c r="O132" s="63"/>
      <c r="P132" s="63"/>
      <c r="Q132" s="63"/>
      <c r="R132" s="63"/>
    </row>
    <row r="133" spans="1:18" s="38" customFormat="1">
      <c r="A133" s="64"/>
      <c r="B133" s="64"/>
      <c r="C133" s="63"/>
      <c r="D133" s="63"/>
      <c r="E133" s="63"/>
      <c r="F133" s="63"/>
      <c r="G133" s="63"/>
      <c r="H133" s="63"/>
      <c r="I133" s="63"/>
      <c r="J133" s="63"/>
      <c r="K133" s="63"/>
      <c r="L133" s="63"/>
      <c r="M133" s="63"/>
      <c r="N133" s="63"/>
      <c r="O133" s="63"/>
      <c r="P133" s="63"/>
      <c r="Q133" s="63"/>
      <c r="R133" s="63"/>
    </row>
    <row r="134" spans="1:18" s="38" customFormat="1">
      <c r="A134" s="64"/>
      <c r="B134" s="64"/>
      <c r="C134" s="63"/>
      <c r="D134" s="63"/>
      <c r="E134" s="63"/>
      <c r="F134" s="63"/>
      <c r="G134" s="63"/>
      <c r="H134" s="63"/>
      <c r="I134" s="63"/>
      <c r="J134" s="63"/>
      <c r="K134" s="63"/>
      <c r="L134" s="63"/>
      <c r="M134" s="63"/>
      <c r="N134" s="63"/>
      <c r="O134" s="63"/>
      <c r="P134" s="63"/>
      <c r="Q134" s="63"/>
      <c r="R134" s="63"/>
    </row>
    <row r="135" spans="1:18" s="38" customFormat="1">
      <c r="B135" s="64"/>
      <c r="C135" s="63"/>
      <c r="D135" s="63"/>
      <c r="E135" s="63"/>
      <c r="F135" s="63"/>
      <c r="G135" s="63"/>
      <c r="H135" s="63"/>
      <c r="I135" s="63"/>
      <c r="J135" s="63"/>
      <c r="K135" s="63"/>
      <c r="L135" s="63"/>
      <c r="M135" s="63"/>
      <c r="N135" s="63"/>
      <c r="O135" s="63"/>
      <c r="P135" s="63"/>
      <c r="Q135" s="63"/>
      <c r="R135" s="63"/>
    </row>
    <row r="136" spans="1:18" s="38" customFormat="1">
      <c r="A136" s="64"/>
      <c r="B136" s="64"/>
      <c r="C136" s="63"/>
      <c r="D136" s="63"/>
      <c r="E136" s="63"/>
      <c r="F136" s="63"/>
      <c r="G136" s="63"/>
      <c r="H136" s="63"/>
      <c r="I136" s="63"/>
      <c r="J136" s="63"/>
      <c r="K136" s="63"/>
      <c r="L136" s="63"/>
      <c r="M136" s="63"/>
      <c r="N136" s="63"/>
      <c r="O136" s="63"/>
      <c r="P136" s="63"/>
      <c r="Q136" s="63"/>
      <c r="R136" s="63"/>
    </row>
    <row r="137" spans="1:18" s="38" customFormat="1">
      <c r="A137" s="64"/>
      <c r="B137" s="64"/>
      <c r="C137" s="63"/>
      <c r="D137" s="63"/>
      <c r="E137" s="63"/>
      <c r="F137" s="63"/>
      <c r="G137" s="63"/>
      <c r="H137" s="63"/>
      <c r="I137" s="63"/>
      <c r="J137" s="63"/>
      <c r="K137" s="63"/>
      <c r="L137" s="63"/>
      <c r="M137" s="63"/>
      <c r="N137" s="63"/>
      <c r="O137" s="63"/>
      <c r="P137" s="63"/>
      <c r="Q137" s="63"/>
      <c r="R137" s="63"/>
    </row>
    <row r="138" spans="1:18" s="38" customFormat="1">
      <c r="A138" s="64"/>
      <c r="B138" s="64"/>
      <c r="C138" s="63"/>
      <c r="D138" s="63"/>
      <c r="E138" s="63"/>
      <c r="F138" s="63"/>
      <c r="G138" s="63"/>
      <c r="H138" s="63"/>
      <c r="I138" s="63"/>
      <c r="J138" s="63"/>
      <c r="K138" s="63"/>
      <c r="L138" s="63"/>
      <c r="M138" s="63"/>
      <c r="N138" s="63"/>
      <c r="O138" s="63"/>
      <c r="P138" s="63"/>
      <c r="Q138" s="63"/>
      <c r="R138" s="63"/>
    </row>
    <row r="139" spans="1:18" s="38" customFormat="1">
      <c r="B139" s="64"/>
      <c r="C139" s="63"/>
      <c r="D139" s="63"/>
      <c r="E139" s="63"/>
      <c r="F139" s="63"/>
      <c r="G139" s="63"/>
      <c r="H139" s="63"/>
      <c r="I139" s="63"/>
      <c r="J139" s="63"/>
      <c r="K139" s="63"/>
      <c r="L139" s="63"/>
      <c r="M139" s="63"/>
      <c r="N139" s="63"/>
      <c r="O139" s="63"/>
      <c r="P139" s="63"/>
      <c r="Q139" s="63"/>
      <c r="R139" s="63"/>
    </row>
    <row r="140" spans="1:18" s="38" customFormat="1">
      <c r="B140" s="64"/>
      <c r="C140" s="63"/>
      <c r="D140" s="63"/>
      <c r="E140" s="63"/>
      <c r="F140" s="63"/>
      <c r="G140" s="63"/>
      <c r="H140" s="63"/>
      <c r="I140" s="63"/>
      <c r="J140" s="63"/>
      <c r="K140" s="63"/>
      <c r="L140" s="63"/>
      <c r="M140" s="63"/>
      <c r="N140" s="63"/>
      <c r="O140" s="63"/>
      <c r="P140" s="63"/>
      <c r="Q140" s="63"/>
      <c r="R140" s="63"/>
    </row>
    <row r="141" spans="1:18" s="38" customFormat="1">
      <c r="C141" s="63"/>
      <c r="D141" s="63"/>
      <c r="E141" s="63"/>
      <c r="F141" s="63"/>
      <c r="G141" s="63"/>
      <c r="H141" s="63"/>
      <c r="I141" s="63"/>
      <c r="J141" s="63"/>
      <c r="K141" s="63"/>
      <c r="L141" s="63"/>
      <c r="M141" s="63"/>
      <c r="N141" s="63"/>
      <c r="O141" s="63"/>
      <c r="P141" s="63"/>
      <c r="Q141" s="63"/>
      <c r="R141" s="63"/>
    </row>
    <row r="142" spans="1:18" s="38" customFormat="1">
      <c r="A142" s="64"/>
      <c r="B142" s="64"/>
      <c r="C142" s="63"/>
      <c r="D142" s="63"/>
      <c r="E142" s="63"/>
      <c r="F142" s="63"/>
      <c r="G142" s="63"/>
      <c r="H142" s="63"/>
      <c r="I142" s="63"/>
      <c r="J142" s="63"/>
      <c r="K142" s="63"/>
      <c r="L142" s="63"/>
      <c r="M142" s="63"/>
      <c r="N142" s="63"/>
      <c r="O142" s="63"/>
      <c r="P142" s="63"/>
      <c r="Q142" s="63"/>
      <c r="R142" s="63"/>
    </row>
    <row r="143" spans="1:18" s="38" customFormat="1">
      <c r="A143" s="64"/>
      <c r="B143" s="64"/>
      <c r="C143" s="63"/>
      <c r="D143" s="63"/>
      <c r="E143" s="63"/>
      <c r="F143" s="63"/>
      <c r="G143" s="63"/>
      <c r="H143" s="63"/>
      <c r="I143" s="63"/>
      <c r="J143" s="63"/>
      <c r="K143" s="63"/>
      <c r="L143" s="63"/>
      <c r="M143" s="63"/>
      <c r="N143" s="63"/>
      <c r="O143" s="63"/>
      <c r="P143" s="63"/>
      <c r="Q143" s="63"/>
      <c r="R143" s="63"/>
    </row>
    <row r="144" spans="1:18" s="38" customFormat="1">
      <c r="B144" s="64"/>
      <c r="C144" s="63"/>
      <c r="D144" s="63"/>
      <c r="E144" s="63"/>
      <c r="F144" s="63"/>
      <c r="G144" s="63"/>
      <c r="H144" s="63"/>
      <c r="I144" s="63"/>
      <c r="J144" s="63"/>
      <c r="K144" s="63"/>
      <c r="L144" s="63"/>
      <c r="M144" s="63"/>
      <c r="N144" s="63"/>
      <c r="O144" s="63"/>
      <c r="P144" s="63"/>
      <c r="Q144" s="63"/>
      <c r="R144" s="63"/>
    </row>
    <row r="145" spans="1:18" s="38" customFormat="1">
      <c r="B145" s="64"/>
      <c r="C145" s="63"/>
      <c r="D145" s="63"/>
      <c r="E145" s="63"/>
      <c r="F145" s="63"/>
      <c r="G145" s="63"/>
      <c r="H145" s="63"/>
      <c r="I145" s="63"/>
      <c r="J145" s="63"/>
      <c r="K145" s="63"/>
      <c r="L145" s="63"/>
      <c r="M145" s="63"/>
      <c r="N145" s="63"/>
      <c r="O145" s="63"/>
      <c r="P145" s="63"/>
      <c r="Q145" s="63"/>
      <c r="R145" s="63"/>
    </row>
    <row r="146" spans="1:18" s="38" customFormat="1">
      <c r="A146" s="64"/>
      <c r="B146" s="64"/>
      <c r="C146" s="63"/>
      <c r="D146" s="63"/>
      <c r="E146" s="63"/>
      <c r="F146" s="63"/>
      <c r="G146" s="63"/>
      <c r="H146" s="63"/>
      <c r="I146" s="63"/>
      <c r="J146" s="63"/>
      <c r="K146" s="63"/>
      <c r="L146" s="63"/>
      <c r="M146" s="63"/>
      <c r="N146" s="63"/>
      <c r="O146" s="63"/>
      <c r="P146" s="63"/>
      <c r="Q146" s="63"/>
      <c r="R146" s="63"/>
    </row>
    <row r="147" spans="1:18" s="38" customFormat="1">
      <c r="A147" s="64"/>
      <c r="B147" s="64"/>
      <c r="C147" s="63"/>
      <c r="D147" s="63"/>
      <c r="E147" s="63"/>
      <c r="F147" s="63"/>
      <c r="G147" s="63"/>
      <c r="H147" s="63"/>
      <c r="I147" s="63"/>
      <c r="J147" s="63"/>
      <c r="K147" s="63"/>
      <c r="L147" s="63"/>
      <c r="M147" s="63"/>
      <c r="N147" s="63"/>
      <c r="O147" s="63"/>
      <c r="P147" s="63"/>
      <c r="Q147" s="63"/>
      <c r="R147" s="63"/>
    </row>
    <row r="148" spans="1:18" s="38" customFormat="1">
      <c r="A148" s="64"/>
      <c r="B148" s="64"/>
      <c r="C148" s="63"/>
      <c r="D148" s="63"/>
      <c r="E148" s="63"/>
      <c r="F148" s="63"/>
      <c r="G148" s="63"/>
      <c r="H148" s="63"/>
      <c r="I148" s="63"/>
      <c r="J148" s="63"/>
      <c r="K148" s="63"/>
      <c r="L148" s="63"/>
      <c r="M148" s="63"/>
      <c r="N148" s="63"/>
      <c r="O148" s="63"/>
      <c r="P148" s="63"/>
      <c r="Q148" s="63"/>
      <c r="R148" s="63"/>
    </row>
    <row r="149" spans="1:18" s="38" customFormat="1">
      <c r="A149" s="64"/>
      <c r="C149" s="63"/>
      <c r="D149" s="63"/>
      <c r="E149" s="63"/>
      <c r="F149" s="63"/>
      <c r="G149" s="63"/>
      <c r="H149" s="63"/>
      <c r="I149" s="63"/>
      <c r="J149" s="63"/>
      <c r="K149" s="63"/>
      <c r="L149" s="63"/>
      <c r="M149" s="63"/>
      <c r="N149" s="63"/>
      <c r="O149" s="63"/>
      <c r="P149" s="63"/>
      <c r="Q149" s="63"/>
      <c r="R149" s="63"/>
    </row>
    <row r="150" spans="1:18" s="38" customFormat="1">
      <c r="A150" s="64"/>
      <c r="B150" s="64"/>
      <c r="C150" s="63"/>
      <c r="D150" s="63"/>
      <c r="E150" s="63"/>
      <c r="F150" s="63"/>
      <c r="G150" s="63"/>
      <c r="H150" s="63"/>
      <c r="I150" s="63"/>
      <c r="J150" s="63"/>
      <c r="K150" s="63"/>
      <c r="L150" s="63"/>
      <c r="M150" s="63"/>
      <c r="N150" s="63"/>
      <c r="O150" s="63"/>
      <c r="P150" s="63"/>
      <c r="Q150" s="63"/>
      <c r="R150" s="63"/>
    </row>
    <row r="151" spans="1:18" s="38" customFormat="1">
      <c r="A151" s="64"/>
      <c r="B151" s="64"/>
      <c r="C151" s="66"/>
      <c r="D151" s="64"/>
    </row>
    <row r="152" spans="1:18" s="38" customFormat="1">
      <c r="A152" s="64"/>
      <c r="B152" s="64"/>
      <c r="C152" s="66"/>
      <c r="D152" s="64"/>
    </row>
    <row r="153" spans="1:18" s="38" customFormat="1">
      <c r="A153" s="64"/>
      <c r="B153" s="64"/>
      <c r="C153" s="66"/>
      <c r="D153" s="64"/>
    </row>
    <row r="154" spans="1:18" s="38" customFormat="1">
      <c r="A154" s="64"/>
      <c r="B154" s="64"/>
      <c r="C154" s="66"/>
      <c r="D154" s="64"/>
    </row>
    <row r="155" spans="1:18" s="38" customFormat="1">
      <c r="B155" s="64"/>
      <c r="C155" s="66"/>
    </row>
    <row r="156" spans="1:18" s="38" customFormat="1">
      <c r="A156" s="64"/>
      <c r="B156" s="64"/>
      <c r="C156" s="66"/>
    </row>
    <row r="157" spans="1:18" s="38" customFormat="1">
      <c r="A157" s="64"/>
      <c r="B157" s="64"/>
      <c r="C157" s="66"/>
    </row>
    <row r="158" spans="1:18" s="38" customFormat="1">
      <c r="A158" s="64"/>
      <c r="C158" s="66"/>
    </row>
    <row r="159" spans="1:18" s="38" customFormat="1">
      <c r="B159" s="64"/>
      <c r="C159" s="66"/>
    </row>
    <row r="160" spans="1:18" s="38" customFormat="1">
      <c r="B160" s="64"/>
      <c r="C160" s="66"/>
      <c r="D160" s="64"/>
    </row>
    <row r="161" spans="2:4" s="38" customFormat="1">
      <c r="B161" s="64"/>
      <c r="C161" s="66"/>
    </row>
    <row r="162" spans="2:4" s="38" customFormat="1">
      <c r="B162" s="64"/>
      <c r="C162" s="66"/>
    </row>
    <row r="163" spans="2:4" s="38" customFormat="1">
      <c r="B163" s="64"/>
      <c r="D163" s="64"/>
    </row>
    <row r="164" spans="2:4" s="38" customFormat="1">
      <c r="B164" s="64"/>
      <c r="D164" s="64"/>
    </row>
    <row r="165" spans="2:4" s="38" customFormat="1">
      <c r="B165" s="64"/>
      <c r="C165" s="66"/>
      <c r="D165" s="64"/>
    </row>
    <row r="166" spans="2:4" s="38" customFormat="1">
      <c r="B166" s="64"/>
      <c r="C166" s="66"/>
    </row>
    <row r="167" spans="2:4" s="38" customFormat="1">
      <c r="B167" s="64"/>
      <c r="C167" s="66"/>
      <c r="D167" s="64"/>
    </row>
    <row r="168" spans="2:4" s="38" customFormat="1">
      <c r="B168" s="64"/>
      <c r="C168" s="66"/>
      <c r="D168" s="64"/>
    </row>
    <row r="169" spans="2:4" s="38" customFormat="1">
      <c r="D169" s="64"/>
    </row>
    <row r="170" spans="2:4" s="38" customFormat="1"/>
    <row r="171" spans="2:4" s="38" customFormat="1"/>
    <row r="172" spans="2:4" s="38" customFormat="1"/>
    <row r="173" spans="2:4" s="38" customFormat="1"/>
    <row r="174" spans="2:4" s="38" customFormat="1"/>
    <row r="175" spans="2:4" s="38" customFormat="1"/>
    <row r="176" spans="2:4"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38" customFormat="1"/>
    <row r="322" s="38" customFormat="1"/>
    <row r="323" s="38" customFormat="1"/>
    <row r="324" s="38" customFormat="1"/>
    <row r="325" s="38" customFormat="1"/>
    <row r="326" s="38" customFormat="1"/>
    <row r="327" s="38" customFormat="1"/>
    <row r="328" s="38" customFormat="1"/>
    <row r="329" s="38" customFormat="1"/>
    <row r="330" s="38" customFormat="1"/>
    <row r="331" s="38" customFormat="1"/>
    <row r="332" s="38" customFormat="1"/>
    <row r="333" s="38" customFormat="1"/>
    <row r="334" s="38" customFormat="1"/>
    <row r="335" s="38" customFormat="1"/>
    <row r="336" s="38" customFormat="1"/>
    <row r="337" s="38" customFormat="1"/>
    <row r="338" s="38" customFormat="1"/>
    <row r="339" s="38" customFormat="1"/>
    <row r="340" s="38" customFormat="1"/>
    <row r="341" s="38" customFormat="1"/>
    <row r="342" s="38" customFormat="1"/>
    <row r="343" s="38" customFormat="1"/>
    <row r="344" s="38" customFormat="1"/>
    <row r="345" s="38" customFormat="1"/>
    <row r="346" s="38" customFormat="1"/>
    <row r="347" s="38" customFormat="1"/>
    <row r="348" s="38" customFormat="1"/>
    <row r="349" s="38" customFormat="1"/>
    <row r="350" s="38" customFormat="1"/>
    <row r="351" s="38" customFormat="1"/>
    <row r="352" s="38" customFormat="1"/>
    <row r="353" s="38" customFormat="1"/>
    <row r="354" s="38" customFormat="1"/>
    <row r="355" s="38" customFormat="1"/>
    <row r="356" s="38" customFormat="1"/>
    <row r="357" s="38" customFormat="1"/>
    <row r="358" s="38" customFormat="1"/>
    <row r="359" s="38" customFormat="1"/>
    <row r="360" s="38" customFormat="1"/>
    <row r="361" s="38" customFormat="1"/>
    <row r="362" s="38" customFormat="1"/>
    <row r="363" s="38" customFormat="1"/>
    <row r="364" s="38" customFormat="1"/>
    <row r="365" s="38" customFormat="1"/>
    <row r="366" s="38" customFormat="1"/>
    <row r="367" s="38" customFormat="1"/>
    <row r="368" s="38" customFormat="1"/>
    <row r="369" s="38" customFormat="1"/>
    <row r="370" s="38" customFormat="1"/>
    <row r="371" s="38" customFormat="1"/>
    <row r="372" s="38" customFormat="1"/>
    <row r="373" s="38" customFormat="1"/>
    <row r="374" s="38" customFormat="1"/>
    <row r="375" s="38" customFormat="1"/>
    <row r="376" s="38" customFormat="1"/>
    <row r="377" s="38" customFormat="1"/>
    <row r="378" s="38" customFormat="1"/>
    <row r="379" s="38" customFormat="1"/>
    <row r="380" s="38" customFormat="1"/>
    <row r="381" s="38" customFormat="1"/>
    <row r="382" s="38" customFormat="1"/>
    <row r="383" s="38" customFormat="1"/>
    <row r="384" s="38" customFormat="1"/>
    <row r="385" s="38" customFormat="1"/>
    <row r="386" s="38" customFormat="1"/>
    <row r="387" s="38" customFormat="1"/>
    <row r="388" s="38" customFormat="1"/>
    <row r="389" s="38" customFormat="1"/>
    <row r="390" s="38" customFormat="1"/>
    <row r="391" s="38" customFormat="1"/>
    <row r="392" s="38" customFormat="1"/>
    <row r="393" s="38" customFormat="1"/>
    <row r="394" s="38" customFormat="1"/>
    <row r="395" s="38" customFormat="1"/>
    <row r="396" s="38" customFormat="1"/>
    <row r="397" s="38" customFormat="1"/>
    <row r="398" s="38" customFormat="1"/>
    <row r="399" s="38" customFormat="1"/>
    <row r="400" s="38" customFormat="1"/>
    <row r="401" s="38" customFormat="1"/>
    <row r="402" s="38" customFormat="1"/>
    <row r="403" s="38" customFormat="1"/>
    <row r="404" s="38" customFormat="1"/>
    <row r="405" s="38" customFormat="1"/>
    <row r="406" s="38" customFormat="1"/>
    <row r="407" s="38" customFormat="1"/>
    <row r="408" s="38" customFormat="1"/>
    <row r="409" s="38" customFormat="1"/>
    <row r="410" s="38" customFormat="1"/>
    <row r="411" s="38" customFormat="1"/>
    <row r="412" s="38" customFormat="1"/>
    <row r="413" s="38" customFormat="1"/>
    <row r="414" s="38" customFormat="1"/>
    <row r="415" s="38" customFormat="1"/>
    <row r="416" s="38" customFormat="1"/>
    <row r="417" spans="1:4" s="38" customFormat="1"/>
    <row r="418" spans="1:4" s="38" customFormat="1"/>
    <row r="419" spans="1:4" s="38" customFormat="1"/>
    <row r="420" spans="1:4" s="38" customFormat="1"/>
    <row r="421" spans="1:4" s="38" customFormat="1"/>
    <row r="422" spans="1:4" s="38" customFormat="1"/>
    <row r="423" spans="1:4" s="38" customFormat="1"/>
    <row r="424" spans="1:4" s="38" customFormat="1"/>
    <row r="425" spans="1:4" s="38" customFormat="1"/>
    <row r="426" spans="1:4" s="38" customFormat="1"/>
    <row r="427" spans="1:4">
      <c r="A427" s="29"/>
      <c r="B427" s="29"/>
      <c r="C427" s="29"/>
      <c r="D427" s="29"/>
    </row>
    <row r="428" spans="1:4">
      <c r="A428" s="29"/>
      <c r="B428" s="29"/>
      <c r="C428" s="29"/>
      <c r="D428" s="29"/>
    </row>
    <row r="429" spans="1:4">
      <c r="A429" s="29"/>
      <c r="B429" s="29"/>
      <c r="C429" s="29"/>
      <c r="D429" s="29"/>
    </row>
    <row r="430" spans="1:4">
      <c r="A430" s="29"/>
      <c r="B430" s="29"/>
      <c r="C430" s="29"/>
      <c r="D430" s="29"/>
    </row>
    <row r="431" spans="1:4">
      <c r="A431" s="29"/>
      <c r="B431" s="29"/>
      <c r="C431" s="29"/>
      <c r="D431" s="29"/>
    </row>
    <row r="432" spans="1:4">
      <c r="A432" s="29"/>
      <c r="B432" s="29"/>
      <c r="C432" s="29"/>
      <c r="D432" s="29"/>
    </row>
    <row r="433" spans="1:4">
      <c r="A433" s="29"/>
      <c r="B433" s="29"/>
      <c r="C433" s="29"/>
      <c r="D433" s="29"/>
    </row>
    <row r="434" spans="1:4">
      <c r="A434" s="29"/>
      <c r="B434" s="29"/>
      <c r="C434" s="29"/>
      <c r="D434" s="29"/>
    </row>
    <row r="435" spans="1:4">
      <c r="A435" s="29"/>
      <c r="B435" s="29"/>
      <c r="C435" s="29"/>
      <c r="D435" s="29"/>
    </row>
    <row r="436" spans="1:4">
      <c r="A436" s="29"/>
      <c r="B436" s="29"/>
      <c r="C436" s="29"/>
      <c r="D436" s="29"/>
    </row>
    <row r="437" spans="1:4">
      <c r="A437" s="29"/>
      <c r="B437" s="29"/>
      <c r="C437" s="29"/>
      <c r="D437" s="29"/>
    </row>
    <row r="438" spans="1:4">
      <c r="A438" s="29"/>
      <c r="B438" s="29"/>
      <c r="C438" s="29"/>
      <c r="D438" s="29"/>
    </row>
    <row r="439" spans="1:4">
      <c r="A439" s="29"/>
      <c r="B439" s="29"/>
      <c r="C439" s="29"/>
      <c r="D439" s="29"/>
    </row>
    <row r="440" spans="1:4">
      <c r="A440" s="29"/>
      <c r="B440" s="29"/>
      <c r="C440" s="29"/>
      <c r="D440" s="29"/>
    </row>
    <row r="441" spans="1:4">
      <c r="A441" s="29"/>
      <c r="B441" s="29"/>
      <c r="C441" s="29"/>
      <c r="D441" s="29"/>
    </row>
    <row r="442" spans="1:4">
      <c r="A442" s="29"/>
      <c r="B442" s="29"/>
      <c r="C442" s="29"/>
      <c r="D442" s="29"/>
    </row>
    <row r="443" spans="1:4">
      <c r="A443" s="29"/>
      <c r="B443" s="29"/>
      <c r="C443" s="29"/>
      <c r="D443" s="29"/>
    </row>
    <row r="444" spans="1:4">
      <c r="A444" s="29"/>
      <c r="B444" s="29"/>
      <c r="C444" s="29"/>
      <c r="D444" s="29"/>
    </row>
    <row r="445" spans="1:4">
      <c r="A445" s="29"/>
      <c r="B445" s="29"/>
      <c r="C445" s="29"/>
      <c r="D445" s="29"/>
    </row>
    <row r="446" spans="1:4">
      <c r="A446" s="29"/>
      <c r="B446" s="29"/>
      <c r="C446" s="29"/>
      <c r="D446" s="29"/>
    </row>
    <row r="447" spans="1:4">
      <c r="A447" s="29"/>
      <c r="B447" s="29"/>
      <c r="C447" s="29"/>
      <c r="D447" s="29"/>
    </row>
    <row r="448" spans="1:4">
      <c r="A448" s="29"/>
      <c r="B448" s="29"/>
      <c r="C448" s="29"/>
      <c r="D448" s="29"/>
    </row>
    <row r="449" spans="1:4">
      <c r="A449" s="29"/>
      <c r="B449" s="29"/>
      <c r="C449" s="29"/>
      <c r="D449" s="29"/>
    </row>
    <row r="450" spans="1:4">
      <c r="A450" s="29"/>
      <c r="B450" s="29"/>
      <c r="C450" s="29"/>
      <c r="D450" s="29"/>
    </row>
    <row r="451" spans="1:4">
      <c r="A451" s="29"/>
      <c r="B451" s="29"/>
      <c r="C451" s="29"/>
      <c r="D451" s="29"/>
    </row>
    <row r="452" spans="1:4">
      <c r="A452" s="29"/>
      <c r="B452" s="29"/>
      <c r="C452" s="29"/>
      <c r="D452" s="29"/>
    </row>
    <row r="453" spans="1:4">
      <c r="A453" s="29"/>
      <c r="B453" s="29"/>
      <c r="C453" s="29"/>
      <c r="D453" s="29"/>
    </row>
    <row r="454" spans="1:4">
      <c r="A454" s="29"/>
      <c r="B454" s="29"/>
      <c r="C454" s="29"/>
      <c r="D454" s="29"/>
    </row>
    <row r="455" spans="1:4">
      <c r="A455" s="29"/>
      <c r="B455" s="29"/>
      <c r="C455" s="29"/>
      <c r="D455" s="29"/>
    </row>
    <row r="456" spans="1:4">
      <c r="A456" s="29"/>
      <c r="B456" s="29"/>
      <c r="C456" s="29"/>
      <c r="D456" s="29"/>
    </row>
    <row r="457" spans="1:4">
      <c r="A457" s="29"/>
      <c r="B457" s="29"/>
      <c r="C457" s="29"/>
      <c r="D457" s="29"/>
    </row>
    <row r="458" spans="1:4">
      <c r="A458" s="29"/>
      <c r="B458" s="29"/>
      <c r="C458" s="29"/>
      <c r="D458" s="29"/>
    </row>
    <row r="459" spans="1:4">
      <c r="A459" s="29"/>
      <c r="B459" s="29"/>
      <c r="C459" s="29"/>
      <c r="D459" s="29"/>
    </row>
    <row r="460" spans="1:4">
      <c r="A460" s="29"/>
      <c r="B460" s="29"/>
      <c r="C460" s="29"/>
      <c r="D460" s="29"/>
    </row>
    <row r="461" spans="1:4">
      <c r="A461" s="29"/>
      <c r="B461" s="29"/>
      <c r="C461" s="29"/>
      <c r="D461" s="29"/>
    </row>
    <row r="462" spans="1:4">
      <c r="A462" s="29"/>
      <c r="B462" s="29"/>
      <c r="C462" s="29"/>
      <c r="D462" s="29"/>
    </row>
    <row r="463" spans="1:4">
      <c r="A463" s="29"/>
      <c r="B463" s="29"/>
      <c r="C463" s="29"/>
      <c r="D463" s="29"/>
    </row>
    <row r="464" spans="1:4">
      <c r="A464" s="29"/>
      <c r="B464" s="29"/>
      <c r="C464" s="29"/>
      <c r="D464" s="29"/>
    </row>
    <row r="465" spans="1:4">
      <c r="A465" s="29"/>
      <c r="B465" s="29"/>
      <c r="C465" s="29"/>
      <c r="D465" s="29"/>
    </row>
    <row r="466" spans="1:4">
      <c r="A466" s="29"/>
      <c r="B466" s="29"/>
      <c r="C466" s="29"/>
      <c r="D466" s="29"/>
    </row>
    <row r="467" spans="1:4">
      <c r="A467" s="29"/>
      <c r="B467" s="29"/>
      <c r="C467" s="29"/>
      <c r="D467" s="29"/>
    </row>
    <row r="468" spans="1:4">
      <c r="A468" s="29"/>
      <c r="B468" s="29"/>
      <c r="C468" s="29"/>
      <c r="D468" s="29"/>
    </row>
    <row r="469" spans="1:4">
      <c r="A469" s="29"/>
      <c r="B469" s="29"/>
      <c r="C469" s="29"/>
      <c r="D469" s="29"/>
    </row>
    <row r="470" spans="1:4">
      <c r="A470" s="29"/>
      <c r="B470" s="29"/>
      <c r="C470" s="29"/>
      <c r="D470" s="29"/>
    </row>
    <row r="471" spans="1:4">
      <c r="A471" s="29"/>
      <c r="B471" s="29"/>
      <c r="C471" s="29"/>
      <c r="D471" s="29"/>
    </row>
    <row r="472" spans="1:4">
      <c r="A472" s="29"/>
      <c r="B472" s="29"/>
      <c r="C472" s="29"/>
      <c r="D472" s="29"/>
    </row>
    <row r="473" spans="1:4">
      <c r="A473" s="29"/>
      <c r="B473" s="29"/>
      <c r="C473" s="29"/>
      <c r="D473" s="29"/>
    </row>
    <row r="474" spans="1:4">
      <c r="A474" s="29"/>
      <c r="B474" s="29"/>
      <c r="C474" s="29"/>
      <c r="D474" s="29"/>
    </row>
    <row r="475" spans="1:4">
      <c r="A475" s="29"/>
      <c r="B475" s="29"/>
      <c r="C475" s="29"/>
      <c r="D475" s="29"/>
    </row>
    <row r="476" spans="1:4">
      <c r="A476" s="29"/>
      <c r="B476" s="29"/>
      <c r="C476" s="29"/>
      <c r="D476" s="29"/>
    </row>
    <row r="477" spans="1:4">
      <c r="A477" s="29"/>
      <c r="B477" s="29"/>
      <c r="C477" s="29"/>
      <c r="D477" s="29"/>
    </row>
    <row r="478" spans="1:4">
      <c r="A478" s="29"/>
      <c r="B478" s="29"/>
      <c r="C478" s="29"/>
      <c r="D478" s="29"/>
    </row>
    <row r="479" spans="1:4">
      <c r="A479" s="29"/>
      <c r="B479" s="29"/>
      <c r="C479" s="29"/>
      <c r="D479" s="29"/>
    </row>
    <row r="480" spans="1:4">
      <c r="A480" s="29"/>
      <c r="B480" s="29"/>
      <c r="C480" s="29"/>
      <c r="D480" s="29"/>
    </row>
    <row r="481" spans="1:4">
      <c r="A481" s="29"/>
      <c r="B481" s="29"/>
      <c r="C481" s="29"/>
      <c r="D481" s="29"/>
    </row>
    <row r="482" spans="1:4">
      <c r="A482" s="29"/>
      <c r="B482" s="29"/>
      <c r="C482" s="29"/>
      <c r="D482" s="29"/>
    </row>
    <row r="483" spans="1:4">
      <c r="A483" s="29"/>
      <c r="B483" s="29"/>
      <c r="C483" s="29"/>
      <c r="D483" s="29"/>
    </row>
    <row r="484" spans="1:4">
      <c r="A484" s="29"/>
      <c r="B484" s="29"/>
      <c r="C484" s="29"/>
      <c r="D484" s="29"/>
    </row>
    <row r="485" spans="1:4">
      <c r="A485" s="29"/>
      <c r="B485" s="29"/>
      <c r="C485" s="29"/>
      <c r="D485" s="29"/>
    </row>
    <row r="486" spans="1:4">
      <c r="A486" s="29"/>
      <c r="B486" s="29"/>
      <c r="C486" s="29"/>
      <c r="D486" s="29"/>
    </row>
    <row r="487" spans="1:4">
      <c r="A487" s="29"/>
      <c r="B487" s="29"/>
      <c r="C487" s="29"/>
      <c r="D487" s="29"/>
    </row>
    <row r="488" spans="1:4">
      <c r="A488" s="29"/>
      <c r="B488" s="29"/>
      <c r="C488" s="29"/>
      <c r="D488" s="29"/>
    </row>
    <row r="489" spans="1:4">
      <c r="A489" s="29"/>
      <c r="B489" s="29"/>
      <c r="C489" s="29"/>
      <c r="D489" s="29"/>
    </row>
    <row r="490" spans="1:4">
      <c r="A490" s="29"/>
      <c r="B490" s="29"/>
      <c r="C490" s="29"/>
      <c r="D490" s="29"/>
    </row>
    <row r="491" spans="1:4">
      <c r="A491" s="29"/>
      <c r="B491" s="29"/>
      <c r="C491" s="29"/>
      <c r="D491" s="29"/>
    </row>
    <row r="492" spans="1:4">
      <c r="A492" s="29"/>
      <c r="B492" s="29"/>
      <c r="C492" s="29"/>
      <c r="D492" s="29"/>
    </row>
    <row r="493" spans="1:4">
      <c r="A493" s="29"/>
      <c r="B493" s="29"/>
      <c r="C493" s="29"/>
      <c r="D493" s="29"/>
    </row>
    <row r="494" spans="1:4">
      <c r="A494" s="29"/>
      <c r="B494" s="29"/>
      <c r="C494" s="29"/>
      <c r="D494" s="29"/>
    </row>
    <row r="495" spans="1:4">
      <c r="A495" s="29"/>
      <c r="B495" s="29"/>
      <c r="C495" s="29"/>
      <c r="D495" s="29"/>
    </row>
    <row r="496" spans="1:4">
      <c r="A496" s="29"/>
      <c r="B496" s="29"/>
      <c r="C496" s="29"/>
      <c r="D496" s="29"/>
    </row>
    <row r="497" spans="1:4">
      <c r="A497" s="29"/>
      <c r="B497" s="29"/>
      <c r="C497" s="29"/>
      <c r="D497" s="29"/>
    </row>
    <row r="498" spans="1:4">
      <c r="A498" s="29"/>
      <c r="B498" s="29"/>
      <c r="C498" s="29"/>
      <c r="D498" s="29"/>
    </row>
    <row r="499" spans="1:4">
      <c r="A499" s="29"/>
      <c r="B499" s="29"/>
      <c r="C499" s="29"/>
      <c r="D499" s="29"/>
    </row>
    <row r="500" spans="1:4">
      <c r="A500" s="29"/>
      <c r="B500" s="29"/>
      <c r="C500" s="29"/>
      <c r="D500" s="29"/>
    </row>
    <row r="501" spans="1:4">
      <c r="A501" s="29"/>
      <c r="B501" s="29"/>
      <c r="C501" s="29"/>
      <c r="D501" s="29"/>
    </row>
    <row r="502" spans="1:4">
      <c r="A502" s="29"/>
      <c r="B502" s="29"/>
      <c r="C502" s="29"/>
      <c r="D502" s="29"/>
    </row>
    <row r="503" spans="1:4">
      <c r="A503" s="29"/>
      <c r="B503" s="29"/>
      <c r="C503" s="29"/>
      <c r="D503" s="29"/>
    </row>
    <row r="504" spans="1:4">
      <c r="A504" s="29"/>
      <c r="B504" s="29"/>
      <c r="C504" s="29"/>
      <c r="D504" s="29"/>
    </row>
    <row r="505" spans="1:4">
      <c r="A505" s="29"/>
      <c r="B505" s="29"/>
      <c r="C505" s="29"/>
      <c r="D505" s="29"/>
    </row>
    <row r="506" spans="1:4">
      <c r="A506" s="29"/>
      <c r="B506" s="29"/>
      <c r="C506" s="29"/>
      <c r="D506" s="29"/>
    </row>
    <row r="507" spans="1:4">
      <c r="A507" s="29"/>
      <c r="B507" s="29"/>
      <c r="C507" s="29"/>
      <c r="D507" s="29"/>
    </row>
    <row r="508" spans="1:4">
      <c r="A508" s="29"/>
      <c r="B508" s="29"/>
      <c r="C508" s="29"/>
      <c r="D508" s="29"/>
    </row>
    <row r="509" spans="1:4">
      <c r="A509" s="29"/>
      <c r="B509" s="29"/>
      <c r="C509" s="29"/>
      <c r="D509" s="29"/>
    </row>
    <row r="510" spans="1:4">
      <c r="A510" s="29"/>
      <c r="B510" s="29"/>
      <c r="C510" s="29"/>
      <c r="D510" s="29"/>
    </row>
    <row r="511" spans="1:4">
      <c r="A511" s="29"/>
      <c r="B511" s="29"/>
      <c r="C511" s="29"/>
      <c r="D511" s="29"/>
    </row>
    <row r="512" spans="1:4">
      <c r="A512" s="29"/>
      <c r="B512" s="29"/>
      <c r="C512" s="29"/>
      <c r="D512" s="29"/>
    </row>
    <row r="513" spans="1:4">
      <c r="A513" s="29"/>
      <c r="B513" s="29"/>
      <c r="C513" s="29"/>
      <c r="D513" s="29"/>
    </row>
    <row r="514" spans="1:4">
      <c r="A514" s="29"/>
      <c r="B514" s="29"/>
      <c r="C514" s="29"/>
      <c r="D514" s="29"/>
    </row>
    <row r="515" spans="1:4">
      <c r="A515" s="29"/>
      <c r="B515" s="29"/>
      <c r="C515" s="29"/>
      <c r="D515" s="29"/>
    </row>
    <row r="516" spans="1:4">
      <c r="A516" s="29"/>
      <c r="B516" s="29"/>
      <c r="C516" s="29"/>
      <c r="D516" s="29"/>
    </row>
    <row r="517" spans="1:4">
      <c r="A517" s="29"/>
      <c r="B517" s="29"/>
      <c r="C517" s="29"/>
      <c r="D517" s="29"/>
    </row>
    <row r="518" spans="1:4">
      <c r="A518" s="29"/>
      <c r="B518" s="29"/>
      <c r="C518" s="29"/>
      <c r="D518" s="29"/>
    </row>
    <row r="519" spans="1:4">
      <c r="A519" s="29"/>
      <c r="B519" s="29"/>
      <c r="C519" s="29"/>
      <c r="D519" s="29"/>
    </row>
    <row r="520" spans="1:4">
      <c r="A520" s="29"/>
      <c r="B520" s="29"/>
      <c r="C520" s="29"/>
      <c r="D520" s="29"/>
    </row>
    <row r="521" spans="1:4">
      <c r="A521" s="29"/>
      <c r="B521" s="29"/>
      <c r="C521" s="29"/>
      <c r="D521" s="29"/>
    </row>
    <row r="522" spans="1:4">
      <c r="A522" s="29"/>
      <c r="B522" s="29"/>
      <c r="C522" s="29"/>
      <c r="D522" s="29"/>
    </row>
    <row r="523" spans="1:4">
      <c r="A523" s="29"/>
      <c r="B523" s="29"/>
      <c r="C523" s="29"/>
      <c r="D523" s="29"/>
    </row>
    <row r="524" spans="1:4">
      <c r="A524" s="29"/>
      <c r="B524" s="29"/>
      <c r="C524" s="29"/>
      <c r="D524" s="29"/>
    </row>
    <row r="525" spans="1:4">
      <c r="A525" s="29"/>
      <c r="B525" s="29"/>
      <c r="C525" s="29"/>
      <c r="D525" s="29"/>
    </row>
    <row r="526" spans="1:4">
      <c r="A526" s="29"/>
      <c r="B526" s="29"/>
      <c r="C526" s="29"/>
      <c r="D526" s="29"/>
    </row>
    <row r="527" spans="1:4">
      <c r="A527" s="29"/>
      <c r="B527" s="29"/>
      <c r="C527" s="29"/>
      <c r="D527" s="29"/>
    </row>
    <row r="528" spans="1:4">
      <c r="A528" s="29"/>
      <c r="B528" s="29"/>
      <c r="C528" s="29"/>
      <c r="D528" s="29"/>
    </row>
    <row r="529" spans="1:4">
      <c r="A529" s="29"/>
      <c r="B529" s="29"/>
      <c r="C529" s="29"/>
      <c r="D529" s="29"/>
    </row>
    <row r="530" spans="1:4">
      <c r="A530" s="29"/>
      <c r="B530" s="29"/>
      <c r="C530" s="29"/>
      <c r="D530" s="29"/>
    </row>
    <row r="531" spans="1:4">
      <c r="A531" s="29"/>
      <c r="B531" s="29"/>
      <c r="C531" s="29"/>
      <c r="D531" s="29"/>
    </row>
    <row r="532" spans="1:4">
      <c r="A532" s="29"/>
      <c r="B532" s="29"/>
      <c r="C532" s="29"/>
      <c r="D532" s="29"/>
    </row>
    <row r="533" spans="1:4">
      <c r="A533" s="29"/>
      <c r="B533" s="29"/>
      <c r="C533" s="29"/>
      <c r="D533" s="29"/>
    </row>
    <row r="534" spans="1:4">
      <c r="A534" s="29"/>
      <c r="B534" s="29"/>
      <c r="C534" s="29"/>
      <c r="D534" s="29"/>
    </row>
    <row r="535" spans="1:4">
      <c r="A535" s="29"/>
      <c r="B535" s="29"/>
      <c r="C535" s="29"/>
      <c r="D535" s="29"/>
    </row>
    <row r="536" spans="1:4">
      <c r="A536" s="29"/>
      <c r="B536" s="29"/>
      <c r="C536" s="29"/>
      <c r="D536" s="29"/>
    </row>
    <row r="537" spans="1:4">
      <c r="A537" s="29"/>
      <c r="B537" s="29"/>
      <c r="C537" s="29"/>
      <c r="D537" s="29"/>
    </row>
    <row r="538" spans="1:4">
      <c r="A538" s="29"/>
      <c r="B538" s="29"/>
      <c r="C538" s="29"/>
      <c r="D538" s="29"/>
    </row>
    <row r="539" spans="1:4">
      <c r="A539" s="29"/>
      <c r="B539" s="29"/>
      <c r="C539" s="29"/>
      <c r="D539" s="29"/>
    </row>
    <row r="540" spans="1:4">
      <c r="A540" s="29"/>
      <c r="B540" s="29"/>
      <c r="C540" s="29"/>
      <c r="D540" s="29"/>
    </row>
    <row r="541" spans="1:4">
      <c r="A541" s="29"/>
      <c r="B541" s="29"/>
      <c r="C541" s="29"/>
      <c r="D541" s="29"/>
    </row>
    <row r="542" spans="1:4">
      <c r="A542" s="29"/>
      <c r="B542" s="29"/>
      <c r="C542" s="29"/>
      <c r="D542" s="29"/>
    </row>
    <row r="543" spans="1:4">
      <c r="A543" s="29"/>
      <c r="B543" s="29"/>
      <c r="C543" s="29"/>
      <c r="D543" s="29"/>
    </row>
    <row r="544" spans="1:4">
      <c r="A544" s="29"/>
      <c r="B544" s="29"/>
      <c r="C544" s="29"/>
      <c r="D544" s="29"/>
    </row>
    <row r="545" spans="1:4">
      <c r="A545" s="29"/>
      <c r="B545" s="29"/>
      <c r="C545" s="29"/>
      <c r="D545" s="29"/>
    </row>
    <row r="546" spans="1:4">
      <c r="A546" s="29"/>
      <c r="B546" s="29"/>
      <c r="C546" s="29"/>
      <c r="D546" s="29"/>
    </row>
    <row r="547" spans="1:4">
      <c r="A547" s="29"/>
      <c r="B547" s="29"/>
      <c r="C547" s="29"/>
      <c r="D547" s="29"/>
    </row>
    <row r="548" spans="1:4">
      <c r="A548" s="29"/>
      <c r="B548" s="29"/>
      <c r="C548" s="29"/>
      <c r="D548" s="29"/>
    </row>
    <row r="549" spans="1:4">
      <c r="A549" s="29"/>
      <c r="B549" s="29"/>
      <c r="C549" s="29"/>
      <c r="D549" s="29"/>
    </row>
    <row r="550" spans="1:4">
      <c r="A550" s="29"/>
      <c r="B550" s="29"/>
      <c r="C550" s="29"/>
      <c r="D550" s="29"/>
    </row>
    <row r="551" spans="1:4">
      <c r="A551" s="29"/>
      <c r="B551" s="29"/>
      <c r="C551" s="29"/>
      <c r="D551" s="29"/>
    </row>
    <row r="552" spans="1:4">
      <c r="A552" s="29"/>
      <c r="B552" s="29"/>
      <c r="C552" s="29"/>
      <c r="D552" s="29"/>
    </row>
    <row r="553" spans="1:4">
      <c r="A553" s="29"/>
      <c r="B553" s="29"/>
      <c r="C553" s="29"/>
      <c r="D553" s="29"/>
    </row>
    <row r="554" spans="1:4">
      <c r="A554" s="29"/>
      <c r="B554" s="29"/>
      <c r="C554" s="29"/>
      <c r="D554" s="29"/>
    </row>
    <row r="555" spans="1:4">
      <c r="A555" s="29"/>
      <c r="B555" s="29"/>
      <c r="C555" s="29"/>
      <c r="D555" s="29"/>
    </row>
    <row r="556" spans="1:4">
      <c r="A556" s="29"/>
      <c r="B556" s="29"/>
      <c r="C556" s="29"/>
      <c r="D556" s="29"/>
    </row>
    <row r="557" spans="1:4">
      <c r="A557" s="29"/>
      <c r="B557" s="29"/>
      <c r="C557" s="29"/>
      <c r="D557" s="29"/>
    </row>
    <row r="558" spans="1:4">
      <c r="A558" s="29"/>
      <c r="B558" s="29"/>
      <c r="C558" s="29"/>
      <c r="D558" s="29"/>
    </row>
    <row r="559" spans="1:4">
      <c r="A559" s="29"/>
      <c r="B559" s="29"/>
      <c r="C559" s="29"/>
      <c r="D559" s="29"/>
    </row>
    <row r="560" spans="1:4">
      <c r="A560" s="29"/>
      <c r="B560" s="29"/>
      <c r="C560" s="29"/>
      <c r="D560" s="29"/>
    </row>
    <row r="561" spans="1:4">
      <c r="A561" s="29"/>
      <c r="B561" s="29"/>
      <c r="C561" s="29"/>
      <c r="D561" s="29"/>
    </row>
    <row r="562" spans="1:4">
      <c r="A562" s="29"/>
      <c r="B562" s="29"/>
      <c r="C562" s="29"/>
      <c r="D562" s="29"/>
    </row>
    <row r="563" spans="1:4">
      <c r="A563" s="29"/>
      <c r="B563" s="29"/>
      <c r="C563" s="29"/>
      <c r="D563" s="29"/>
    </row>
    <row r="564" spans="1:4">
      <c r="A564" s="29"/>
      <c r="B564" s="29"/>
      <c r="C564" s="29"/>
      <c r="D564" s="29"/>
    </row>
    <row r="565" spans="1:4">
      <c r="A565" s="29"/>
      <c r="B565" s="29"/>
      <c r="C565" s="29"/>
      <c r="D565" s="29"/>
    </row>
    <row r="566" spans="1:4">
      <c r="A566" s="29"/>
      <c r="B566" s="29"/>
      <c r="C566" s="29"/>
      <c r="D566" s="29"/>
    </row>
    <row r="567" spans="1:4">
      <c r="A567" s="29"/>
      <c r="B567" s="29"/>
      <c r="C567" s="29"/>
      <c r="D567" s="29"/>
    </row>
    <row r="568" spans="1:4">
      <c r="A568" s="29"/>
      <c r="B568" s="29"/>
      <c r="C568" s="29"/>
      <c r="D568" s="29"/>
    </row>
    <row r="569" spans="1:4">
      <c r="A569" s="29"/>
      <c r="B569" s="29"/>
      <c r="C569" s="29"/>
      <c r="D569" s="29"/>
    </row>
    <row r="570" spans="1:4">
      <c r="A570" s="29"/>
      <c r="B570" s="29"/>
      <c r="C570" s="29"/>
      <c r="D570" s="29"/>
    </row>
    <row r="571" spans="1:4">
      <c r="A571" s="29"/>
      <c r="B571" s="29"/>
      <c r="C571" s="29"/>
      <c r="D571" s="29"/>
    </row>
    <row r="572" spans="1:4">
      <c r="A572" s="29"/>
      <c r="B572" s="29"/>
      <c r="C572" s="29"/>
      <c r="D572" s="29"/>
    </row>
    <row r="573" spans="1:4">
      <c r="A573" s="29"/>
      <c r="B573" s="29"/>
      <c r="C573" s="29"/>
      <c r="D573" s="29"/>
    </row>
    <row r="574" spans="1:4">
      <c r="A574" s="29"/>
      <c r="B574" s="29"/>
      <c r="C574" s="29"/>
      <c r="D574" s="29"/>
    </row>
    <row r="575" spans="1:4">
      <c r="A575" s="29"/>
      <c r="B575" s="29"/>
      <c r="C575" s="29"/>
      <c r="D575" s="29"/>
    </row>
    <row r="576" spans="1:4">
      <c r="A576" s="29"/>
      <c r="B576" s="29"/>
      <c r="C576" s="29"/>
      <c r="D576" s="29"/>
    </row>
    <row r="577" spans="1:4">
      <c r="A577" s="29"/>
      <c r="B577" s="29"/>
      <c r="C577" s="29"/>
      <c r="D577" s="29"/>
    </row>
    <row r="578" spans="1:4">
      <c r="A578" s="29"/>
      <c r="B578" s="29"/>
      <c r="C578" s="29"/>
      <c r="D578" s="29"/>
    </row>
    <row r="579" spans="1:4">
      <c r="A579" s="29"/>
      <c r="B579" s="29"/>
      <c r="C579" s="29"/>
      <c r="D579" s="29"/>
    </row>
    <row r="580" spans="1:4">
      <c r="A580" s="29"/>
      <c r="B580" s="29"/>
      <c r="C580" s="29"/>
      <c r="D580" s="29"/>
    </row>
    <row r="581" spans="1:4">
      <c r="A581" s="29"/>
      <c r="B581" s="29"/>
      <c r="C581" s="29"/>
      <c r="D581" s="29"/>
    </row>
    <row r="582" spans="1:4">
      <c r="A582" s="29"/>
      <c r="B582" s="29"/>
      <c r="C582" s="29"/>
      <c r="D582" s="29"/>
    </row>
    <row r="583" spans="1:4">
      <c r="A583" s="29"/>
      <c r="B583" s="29"/>
      <c r="C583" s="29"/>
      <c r="D583" s="29"/>
    </row>
    <row r="584" spans="1:4">
      <c r="A584" s="29"/>
      <c r="B584" s="29"/>
      <c r="C584" s="29"/>
      <c r="D584" s="29"/>
    </row>
    <row r="585" spans="1:4">
      <c r="A585" s="29"/>
      <c r="B585" s="29"/>
      <c r="C585" s="29"/>
      <c r="D585" s="29"/>
    </row>
    <row r="586" spans="1:4">
      <c r="A586" s="29"/>
      <c r="B586" s="29"/>
      <c r="C586" s="29"/>
      <c r="D586" s="29"/>
    </row>
    <row r="587" spans="1:4">
      <c r="A587" s="29"/>
      <c r="B587" s="29"/>
      <c r="C587" s="29"/>
      <c r="D587" s="29"/>
    </row>
    <row r="588" spans="1:4">
      <c r="A588" s="29"/>
      <c r="B588" s="29"/>
      <c r="C588" s="29"/>
      <c r="D588" s="29"/>
    </row>
    <row r="589" spans="1:4">
      <c r="A589" s="29"/>
      <c r="B589" s="29"/>
      <c r="C589" s="29"/>
      <c r="D589" s="29"/>
    </row>
    <row r="590" spans="1:4">
      <c r="A590" s="29"/>
      <c r="B590" s="29"/>
      <c r="C590" s="29"/>
      <c r="D590" s="29"/>
    </row>
    <row r="591" spans="1:4">
      <c r="A591" s="29"/>
      <c r="B591" s="29"/>
      <c r="C591" s="29"/>
      <c r="D591" s="29"/>
    </row>
    <row r="592" spans="1:4">
      <c r="A592" s="29"/>
      <c r="B592" s="29"/>
      <c r="C592" s="29"/>
      <c r="D592" s="29"/>
    </row>
    <row r="593" spans="1:4">
      <c r="A593" s="29"/>
      <c r="B593" s="29"/>
      <c r="C593" s="29"/>
      <c r="D593" s="29"/>
    </row>
    <row r="594" spans="1:4">
      <c r="A594" s="29"/>
      <c r="B594" s="29"/>
      <c r="C594" s="29"/>
      <c r="D594" s="29"/>
    </row>
    <row r="595" spans="1:4">
      <c r="A595" s="29"/>
      <c r="B595" s="29"/>
      <c r="C595" s="29"/>
      <c r="D595" s="29"/>
    </row>
    <row r="596" spans="1:4">
      <c r="A596" s="29"/>
      <c r="B596" s="29"/>
      <c r="C596" s="29"/>
      <c r="D596" s="29"/>
    </row>
    <row r="597" spans="1:4">
      <c r="A597" s="29"/>
      <c r="B597" s="29"/>
      <c r="C597" s="29"/>
      <c r="D597" s="29"/>
    </row>
    <row r="598" spans="1:4">
      <c r="A598" s="29"/>
      <c r="B598" s="29"/>
      <c r="C598" s="29"/>
      <c r="D598" s="29"/>
    </row>
    <row r="599" spans="1:4">
      <c r="A599" s="29"/>
      <c r="B599" s="29"/>
      <c r="C599" s="29"/>
      <c r="D599" s="29"/>
    </row>
    <row r="600" spans="1:4">
      <c r="A600" s="29"/>
      <c r="B600" s="29"/>
      <c r="C600" s="29"/>
      <c r="D600" s="29"/>
    </row>
    <row r="601" spans="1:4">
      <c r="A601" s="29"/>
      <c r="B601" s="29"/>
      <c r="C601" s="29"/>
      <c r="D601" s="29"/>
    </row>
    <row r="602" spans="1:4">
      <c r="A602" s="29"/>
      <c r="B602" s="29"/>
      <c r="C602" s="29"/>
      <c r="D602" s="29"/>
    </row>
    <row r="603" spans="1:4">
      <c r="A603" s="29"/>
      <c r="B603" s="29"/>
      <c r="C603" s="29"/>
      <c r="D603" s="29"/>
    </row>
    <row r="604" spans="1:4">
      <c r="A604" s="29"/>
      <c r="B604" s="29"/>
      <c r="C604" s="29"/>
      <c r="D604" s="29"/>
    </row>
    <row r="605" spans="1:4">
      <c r="A605" s="29"/>
      <c r="B605" s="29"/>
      <c r="C605" s="29"/>
      <c r="D605" s="29"/>
    </row>
    <row r="606" spans="1:4">
      <c r="A606" s="29"/>
      <c r="B606" s="29"/>
      <c r="C606" s="29"/>
      <c r="D606" s="29"/>
    </row>
    <row r="607" spans="1:4">
      <c r="A607" s="29"/>
      <c r="B607" s="29"/>
      <c r="C607" s="29"/>
      <c r="D607" s="29"/>
    </row>
    <row r="608" spans="1:4">
      <c r="A608" s="29"/>
      <c r="B608" s="29"/>
      <c r="C608" s="29"/>
      <c r="D608" s="29"/>
    </row>
    <row r="609" spans="1:4">
      <c r="A609" s="29"/>
      <c r="B609" s="29"/>
      <c r="C609" s="29"/>
      <c r="D609" s="29"/>
    </row>
    <row r="610" spans="1:4">
      <c r="A610" s="29"/>
      <c r="B610" s="29"/>
      <c r="C610" s="29"/>
      <c r="D610" s="29"/>
    </row>
    <row r="611" spans="1:4">
      <c r="A611" s="29"/>
      <c r="B611" s="29"/>
      <c r="C611" s="29"/>
      <c r="D611" s="29"/>
    </row>
    <row r="612" spans="1:4">
      <c r="A612" s="29"/>
      <c r="B612" s="29"/>
      <c r="C612" s="29"/>
      <c r="D612" s="29"/>
    </row>
    <row r="613" spans="1:4">
      <c r="A613" s="29"/>
      <c r="B613" s="29"/>
      <c r="C613" s="29"/>
      <c r="D613" s="29"/>
    </row>
    <row r="614" spans="1:4">
      <c r="A614" s="29"/>
      <c r="B614" s="29"/>
      <c r="C614" s="29"/>
      <c r="D614" s="29"/>
    </row>
    <row r="615" spans="1:4">
      <c r="A615" s="29"/>
      <c r="B615" s="29"/>
      <c r="C615" s="29"/>
      <c r="D615" s="29"/>
    </row>
    <row r="616" spans="1:4">
      <c r="A616" s="29"/>
      <c r="B616" s="29"/>
      <c r="C616" s="29"/>
      <c r="D616" s="29"/>
    </row>
    <row r="617" spans="1:4">
      <c r="A617" s="29"/>
      <c r="B617" s="29"/>
      <c r="C617" s="29"/>
      <c r="D617" s="29"/>
    </row>
    <row r="618" spans="1:4">
      <c r="A618" s="29"/>
      <c r="B618" s="29"/>
      <c r="C618" s="29"/>
      <c r="D618" s="29"/>
    </row>
    <row r="619" spans="1:4">
      <c r="A619" s="29"/>
      <c r="B619" s="29"/>
      <c r="C619" s="29"/>
      <c r="D619" s="29"/>
    </row>
    <row r="620" spans="1:4">
      <c r="A620" s="29"/>
      <c r="B620" s="29"/>
      <c r="C620" s="29"/>
      <c r="D620" s="29"/>
    </row>
    <row r="621" spans="1:4">
      <c r="A621" s="29"/>
      <c r="B621" s="29"/>
      <c r="C621" s="29"/>
      <c r="D621" s="29"/>
    </row>
    <row r="622" spans="1:4">
      <c r="A622" s="29"/>
      <c r="B622" s="29"/>
      <c r="C622" s="29"/>
      <c r="D622" s="29"/>
    </row>
    <row r="623" spans="1:4">
      <c r="A623" s="29"/>
      <c r="B623" s="29"/>
      <c r="C623" s="29"/>
      <c r="D623" s="29"/>
    </row>
    <row r="624" spans="1:4">
      <c r="A624" s="29"/>
      <c r="B624" s="29"/>
      <c r="C624" s="29"/>
      <c r="D624" s="29"/>
    </row>
    <row r="625" spans="1:4">
      <c r="A625" s="29"/>
      <c r="B625" s="29"/>
      <c r="C625" s="29"/>
      <c r="D625" s="29"/>
    </row>
    <row r="626" spans="1:4">
      <c r="A626" s="29"/>
      <c r="B626" s="29"/>
      <c r="C626" s="29"/>
      <c r="D626" s="29"/>
    </row>
    <row r="627" spans="1:4">
      <c r="A627" s="29"/>
      <c r="B627" s="29"/>
      <c r="C627" s="29"/>
      <c r="D627" s="29"/>
    </row>
    <row r="628" spans="1:4">
      <c r="A628" s="29"/>
      <c r="B628" s="29"/>
      <c r="C628" s="29"/>
      <c r="D628" s="29"/>
    </row>
    <row r="629" spans="1:4">
      <c r="A629" s="29"/>
      <c r="B629" s="29"/>
      <c r="C629" s="29"/>
      <c r="D629" s="29"/>
    </row>
    <row r="630" spans="1:4">
      <c r="A630" s="29"/>
      <c r="B630" s="29"/>
      <c r="C630" s="29"/>
      <c r="D630" s="29"/>
    </row>
    <row r="631" spans="1:4">
      <c r="A631" s="29"/>
      <c r="B631" s="29"/>
      <c r="C631" s="29"/>
      <c r="D631" s="29"/>
    </row>
    <row r="632" spans="1:4">
      <c r="A632" s="29"/>
      <c r="B632" s="29"/>
      <c r="C632" s="29"/>
      <c r="D632" s="29"/>
    </row>
    <row r="633" spans="1:4">
      <c r="A633" s="29"/>
      <c r="B633" s="29"/>
      <c r="C633" s="29"/>
      <c r="D633" s="29"/>
    </row>
    <row r="634" spans="1:4">
      <c r="A634" s="29"/>
      <c r="B634" s="29"/>
      <c r="C634" s="29"/>
      <c r="D634" s="29"/>
    </row>
    <row r="635" spans="1:4">
      <c r="A635" s="29"/>
      <c r="B635" s="29"/>
      <c r="C635" s="29"/>
      <c r="D635" s="29"/>
    </row>
    <row r="636" spans="1:4">
      <c r="A636" s="29"/>
      <c r="B636" s="29"/>
      <c r="C636" s="29"/>
      <c r="D636" s="29"/>
    </row>
    <row r="637" spans="1:4">
      <c r="A637" s="29"/>
      <c r="B637" s="29"/>
      <c r="C637" s="29"/>
      <c r="D637" s="29"/>
    </row>
    <row r="638" spans="1:4">
      <c r="A638" s="29"/>
      <c r="B638" s="29"/>
      <c r="C638" s="29"/>
      <c r="D638" s="29"/>
    </row>
    <row r="639" spans="1:4">
      <c r="A639" s="29"/>
      <c r="B639" s="29"/>
      <c r="C639" s="29"/>
      <c r="D639" s="29"/>
    </row>
    <row r="640" spans="1:4">
      <c r="A640" s="29"/>
      <c r="B640" s="29"/>
      <c r="C640" s="29"/>
      <c r="D640" s="29"/>
    </row>
    <row r="641" spans="1:4">
      <c r="A641" s="29"/>
      <c r="B641" s="29"/>
      <c r="C641" s="29"/>
      <c r="D641" s="29"/>
    </row>
    <row r="642" spans="1:4">
      <c r="A642" s="29"/>
      <c r="B642" s="29"/>
      <c r="C642" s="29"/>
      <c r="D642" s="29"/>
    </row>
    <row r="643" spans="1:4">
      <c r="A643" s="29"/>
      <c r="B643" s="29"/>
      <c r="C643" s="29"/>
      <c r="D643" s="29"/>
    </row>
    <row r="644" spans="1:4">
      <c r="A644" s="29"/>
      <c r="B644" s="29"/>
      <c r="C644" s="29"/>
      <c r="D644" s="29"/>
    </row>
    <row r="645" spans="1:4">
      <c r="A645" s="29"/>
      <c r="B645" s="29"/>
      <c r="C645" s="29"/>
      <c r="D645" s="29"/>
    </row>
    <row r="646" spans="1:4">
      <c r="A646" s="29"/>
      <c r="B646" s="29"/>
      <c r="C646" s="29"/>
      <c r="D646" s="29"/>
    </row>
    <row r="647" spans="1:4">
      <c r="A647" s="29"/>
      <c r="B647" s="29"/>
      <c r="C647" s="29"/>
      <c r="D647" s="29"/>
    </row>
    <row r="648" spans="1:4">
      <c r="A648" s="29"/>
      <c r="B648" s="29"/>
      <c r="C648" s="29"/>
      <c r="D648" s="29"/>
    </row>
    <row r="649" spans="1:4">
      <c r="A649" s="29"/>
      <c r="B649" s="29"/>
      <c r="C649" s="29"/>
      <c r="D649" s="29"/>
    </row>
    <row r="650" spans="1:4">
      <c r="A650" s="29"/>
      <c r="B650" s="29"/>
      <c r="C650" s="29"/>
      <c r="D650" s="29"/>
    </row>
    <row r="651" spans="1:4">
      <c r="A651" s="29"/>
      <c r="B651" s="29"/>
      <c r="C651" s="29"/>
      <c r="D651" s="29"/>
    </row>
    <row r="652" spans="1:4">
      <c r="A652" s="29"/>
      <c r="B652" s="29"/>
      <c r="C652" s="29"/>
      <c r="D652" s="29"/>
    </row>
    <row r="653" spans="1:4">
      <c r="A653" s="29"/>
      <c r="B653" s="29"/>
      <c r="C653" s="29"/>
      <c r="D653" s="29"/>
    </row>
    <row r="654" spans="1:4">
      <c r="A654" s="29"/>
      <c r="B654" s="29"/>
      <c r="C654" s="29"/>
      <c r="D654" s="29"/>
    </row>
    <row r="655" spans="1:4">
      <c r="A655" s="29"/>
      <c r="B655" s="29"/>
      <c r="C655" s="29"/>
      <c r="D655" s="29"/>
    </row>
    <row r="656" spans="1:4">
      <c r="A656" s="29"/>
      <c r="B656" s="29"/>
      <c r="C656" s="29"/>
      <c r="D656" s="29"/>
    </row>
    <row r="657" spans="1:4">
      <c r="A657" s="29"/>
      <c r="B657" s="29"/>
      <c r="C657" s="29"/>
      <c r="D657" s="29"/>
    </row>
    <row r="658" spans="1:4">
      <c r="A658" s="29"/>
      <c r="B658" s="29"/>
      <c r="C658" s="29"/>
      <c r="D658" s="29"/>
    </row>
    <row r="659" spans="1:4">
      <c r="A659" s="29"/>
      <c r="B659" s="29"/>
      <c r="C659" s="29"/>
      <c r="D659" s="29"/>
    </row>
    <row r="660" spans="1:4">
      <c r="A660" s="29"/>
      <c r="B660" s="29"/>
      <c r="C660" s="29"/>
      <c r="D660" s="29"/>
    </row>
    <row r="661" spans="1:4">
      <c r="A661" s="29"/>
      <c r="B661" s="29"/>
      <c r="C661" s="29"/>
      <c r="D661" s="29"/>
    </row>
    <row r="662" spans="1:4">
      <c r="A662" s="29"/>
      <c r="B662" s="29"/>
      <c r="C662" s="29"/>
      <c r="D662" s="29"/>
    </row>
    <row r="663" spans="1:4">
      <c r="A663" s="29"/>
      <c r="B663" s="29"/>
      <c r="C663" s="29"/>
      <c r="D663" s="29"/>
    </row>
    <row r="664" spans="1:4">
      <c r="A664" s="29"/>
      <c r="B664" s="29"/>
      <c r="C664" s="29"/>
      <c r="D664" s="29"/>
    </row>
    <row r="665" spans="1:4">
      <c r="A665" s="29"/>
      <c r="B665" s="29"/>
      <c r="C665" s="29"/>
      <c r="D665" s="29"/>
    </row>
    <row r="666" spans="1:4">
      <c r="A666" s="29"/>
      <c r="B666" s="29"/>
      <c r="C666" s="29"/>
      <c r="D666" s="29"/>
    </row>
    <row r="667" spans="1:4">
      <c r="A667" s="29"/>
      <c r="B667" s="29"/>
      <c r="C667" s="29"/>
      <c r="D667" s="29"/>
    </row>
    <row r="668" spans="1:4">
      <c r="A668" s="29"/>
      <c r="B668" s="29"/>
      <c r="C668" s="29"/>
      <c r="D668" s="29"/>
    </row>
    <row r="669" spans="1:4">
      <c r="A669" s="29"/>
      <c r="B669" s="29"/>
      <c r="C669" s="29"/>
      <c r="D669" s="29"/>
    </row>
    <row r="670" spans="1:4">
      <c r="A670" s="29"/>
      <c r="B670" s="29"/>
      <c r="C670" s="29"/>
      <c r="D670" s="29"/>
    </row>
    <row r="671" spans="1:4">
      <c r="A671" s="29"/>
      <c r="B671" s="29"/>
      <c r="C671" s="29"/>
      <c r="D671" s="29"/>
    </row>
    <row r="672" spans="1:4">
      <c r="A672" s="29"/>
      <c r="B672" s="29"/>
      <c r="C672" s="29"/>
      <c r="D672" s="29"/>
    </row>
    <row r="673" spans="1:4">
      <c r="A673" s="29"/>
      <c r="B673" s="29"/>
      <c r="C673" s="29"/>
      <c r="D673" s="29"/>
    </row>
    <row r="674" spans="1:4">
      <c r="A674" s="29"/>
      <c r="B674" s="29"/>
      <c r="C674" s="29"/>
      <c r="D674" s="29"/>
    </row>
    <row r="675" spans="1:4">
      <c r="A675" s="29"/>
      <c r="B675" s="29"/>
      <c r="C675" s="29"/>
      <c r="D675" s="29"/>
    </row>
    <row r="676" spans="1:4">
      <c r="A676" s="29"/>
      <c r="B676" s="29"/>
      <c r="C676" s="29"/>
      <c r="D676" s="29"/>
    </row>
    <row r="677" spans="1:4">
      <c r="A677" s="29"/>
      <c r="B677" s="29"/>
      <c r="C677" s="29"/>
      <c r="D677" s="29"/>
    </row>
    <row r="678" spans="1:4">
      <c r="A678" s="29"/>
      <c r="B678" s="29"/>
      <c r="C678" s="29"/>
      <c r="D678" s="29"/>
    </row>
    <row r="679" spans="1:4">
      <c r="A679" s="29"/>
      <c r="B679" s="29"/>
      <c r="C679" s="29"/>
      <c r="D679" s="29"/>
    </row>
    <row r="680" spans="1:4">
      <c r="A680" s="29"/>
      <c r="B680" s="29"/>
      <c r="C680" s="29"/>
      <c r="D680" s="29"/>
    </row>
    <row r="681" spans="1:4">
      <c r="A681" s="29"/>
      <c r="B681" s="29"/>
      <c r="C681" s="29"/>
      <c r="D681" s="29"/>
    </row>
    <row r="682" spans="1:4">
      <c r="A682" s="29"/>
      <c r="B682" s="29"/>
      <c r="C682" s="29"/>
      <c r="D682" s="29"/>
    </row>
    <row r="683" spans="1:4">
      <c r="A683" s="29"/>
      <c r="B683" s="29"/>
      <c r="C683" s="29"/>
      <c r="D683" s="29"/>
    </row>
    <row r="684" spans="1:4">
      <c r="A684" s="29"/>
      <c r="B684" s="29"/>
      <c r="C684" s="29"/>
      <c r="D684" s="29"/>
    </row>
    <row r="685" spans="1:4">
      <c r="A685" s="29"/>
      <c r="B685" s="29"/>
      <c r="C685" s="29"/>
      <c r="D685" s="29"/>
    </row>
    <row r="686" spans="1:4">
      <c r="A686" s="29"/>
      <c r="B686" s="29"/>
      <c r="C686" s="29"/>
      <c r="D686" s="29"/>
    </row>
    <row r="687" spans="1:4">
      <c r="A687" s="29"/>
      <c r="B687" s="29"/>
      <c r="C687" s="29"/>
      <c r="D687" s="29"/>
    </row>
    <row r="688" spans="1:4">
      <c r="A688" s="29"/>
      <c r="B688" s="29"/>
      <c r="C688" s="29"/>
      <c r="D688" s="29"/>
    </row>
    <row r="689" spans="1:4">
      <c r="A689" s="29"/>
      <c r="B689" s="29"/>
      <c r="C689" s="29"/>
      <c r="D689" s="29"/>
    </row>
    <row r="690" spans="1:4">
      <c r="A690" s="29"/>
      <c r="B690" s="29"/>
      <c r="C690" s="29"/>
      <c r="D690" s="29"/>
    </row>
    <row r="691" spans="1:4">
      <c r="A691" s="29"/>
      <c r="B691" s="29"/>
      <c r="C691" s="29"/>
      <c r="D691" s="29"/>
    </row>
    <row r="692" spans="1:4">
      <c r="A692" s="29"/>
      <c r="B692" s="29"/>
      <c r="C692" s="29"/>
      <c r="D692" s="29"/>
    </row>
    <row r="693" spans="1:4">
      <c r="A693" s="29"/>
      <c r="B693" s="29"/>
      <c r="C693" s="29"/>
      <c r="D693" s="29"/>
    </row>
    <row r="694" spans="1:4">
      <c r="A694" s="29"/>
      <c r="B694" s="29"/>
      <c r="C694" s="29"/>
      <c r="D694" s="29"/>
    </row>
    <row r="695" spans="1:4">
      <c r="A695" s="29"/>
      <c r="B695" s="29"/>
      <c r="C695" s="29"/>
      <c r="D695" s="29"/>
    </row>
    <row r="696" spans="1:4">
      <c r="A696" s="29"/>
      <c r="B696" s="29"/>
      <c r="C696" s="29"/>
      <c r="D696" s="29"/>
    </row>
    <row r="697" spans="1:4">
      <c r="A697" s="29"/>
      <c r="B697" s="29"/>
      <c r="C697" s="29"/>
      <c r="D697" s="29"/>
    </row>
    <row r="698" spans="1:4">
      <c r="A698" s="29"/>
      <c r="B698" s="29"/>
      <c r="C698" s="29"/>
      <c r="D698" s="29"/>
    </row>
    <row r="699" spans="1:4">
      <c r="A699" s="29"/>
      <c r="B699" s="29"/>
      <c r="C699" s="29"/>
      <c r="D699" s="29"/>
    </row>
    <row r="700" spans="1:4">
      <c r="A700" s="29"/>
      <c r="B700" s="29"/>
      <c r="C700" s="29"/>
      <c r="D700" s="29"/>
    </row>
    <row r="701" spans="1:4">
      <c r="A701" s="29"/>
      <c r="B701" s="29"/>
      <c r="C701" s="29"/>
      <c r="D701" s="29"/>
    </row>
    <row r="702" spans="1:4">
      <c r="A702" s="29"/>
      <c r="B702" s="29"/>
      <c r="C702" s="29"/>
      <c r="D702" s="29"/>
    </row>
    <row r="703" spans="1:4">
      <c r="A703" s="29"/>
      <c r="B703" s="29"/>
      <c r="C703" s="29"/>
      <c r="D703" s="29"/>
    </row>
    <row r="704" spans="1:4">
      <c r="A704" s="29"/>
      <c r="B704" s="29"/>
      <c r="C704" s="29"/>
      <c r="D704" s="29"/>
    </row>
    <row r="705" spans="1:4">
      <c r="A705" s="29"/>
      <c r="B705" s="29"/>
      <c r="C705" s="29"/>
      <c r="D705" s="29"/>
    </row>
    <row r="706" spans="1:4">
      <c r="A706" s="29"/>
      <c r="B706" s="29"/>
      <c r="C706" s="29"/>
      <c r="D706" s="29"/>
    </row>
    <row r="707" spans="1:4">
      <c r="A707" s="29"/>
      <c r="B707" s="29"/>
      <c r="C707" s="29"/>
      <c r="D707" s="29"/>
    </row>
    <row r="708" spans="1:4">
      <c r="A708" s="29"/>
      <c r="B708" s="29"/>
      <c r="C708" s="29"/>
      <c r="D708" s="29"/>
    </row>
    <row r="709" spans="1:4">
      <c r="A709" s="29"/>
      <c r="B709" s="29"/>
      <c r="C709" s="29"/>
      <c r="D709" s="29"/>
    </row>
    <row r="710" spans="1:4">
      <c r="A710" s="29"/>
      <c r="B710" s="29"/>
      <c r="C710" s="29"/>
      <c r="D710" s="29"/>
    </row>
    <row r="711" spans="1:4">
      <c r="A711" s="29"/>
      <c r="B711" s="29"/>
      <c r="C711" s="29"/>
      <c r="D711" s="29"/>
    </row>
    <row r="712" spans="1:4">
      <c r="A712" s="29"/>
      <c r="B712" s="29"/>
      <c r="C712" s="29"/>
      <c r="D712" s="29"/>
    </row>
    <row r="713" spans="1:4">
      <c r="A713" s="29"/>
      <c r="B713" s="29"/>
      <c r="C713" s="29"/>
      <c r="D713" s="29"/>
    </row>
    <row r="714" spans="1:4">
      <c r="A714" s="29"/>
      <c r="B714" s="29"/>
      <c r="C714" s="29"/>
      <c r="D714" s="29"/>
    </row>
    <row r="715" spans="1:4">
      <c r="A715" s="29"/>
      <c r="B715" s="29"/>
      <c r="C715" s="29"/>
      <c r="D715" s="29"/>
    </row>
    <row r="716" spans="1:4">
      <c r="A716" s="29"/>
      <c r="B716" s="29"/>
      <c r="C716" s="29"/>
      <c r="D716" s="29"/>
    </row>
    <row r="717" spans="1:4">
      <c r="A717" s="29"/>
      <c r="B717" s="29"/>
      <c r="C717" s="29"/>
      <c r="D717" s="29"/>
    </row>
    <row r="718" spans="1:4">
      <c r="A718" s="29"/>
      <c r="B718" s="29"/>
      <c r="C718" s="29"/>
      <c r="D718" s="29"/>
    </row>
    <row r="719" spans="1:4">
      <c r="A719" s="29"/>
      <c r="B719" s="29"/>
      <c r="C719" s="29"/>
      <c r="D719" s="29"/>
    </row>
    <row r="720" spans="1:4">
      <c r="A720" s="29"/>
      <c r="B720" s="29"/>
      <c r="C720" s="29"/>
      <c r="D720" s="29"/>
    </row>
    <row r="721" spans="1:4">
      <c r="A721" s="29"/>
      <c r="B721" s="29"/>
      <c r="C721" s="29"/>
      <c r="D721" s="29"/>
    </row>
    <row r="722" spans="1:4">
      <c r="A722" s="29"/>
      <c r="B722" s="29"/>
      <c r="C722" s="29"/>
      <c r="D722" s="29"/>
    </row>
    <row r="723" spans="1:4">
      <c r="A723" s="29"/>
      <c r="B723" s="29"/>
      <c r="C723" s="29"/>
      <c r="D723" s="29"/>
    </row>
    <row r="724" spans="1:4">
      <c r="A724" s="29"/>
      <c r="B724" s="29"/>
      <c r="C724" s="29"/>
      <c r="D724" s="29"/>
    </row>
    <row r="725" spans="1:4">
      <c r="A725" s="29"/>
      <c r="B725" s="29"/>
      <c r="C725" s="29"/>
      <c r="D725" s="29"/>
    </row>
    <row r="726" spans="1:4">
      <c r="A726" s="29"/>
      <c r="B726" s="29"/>
      <c r="C726" s="29"/>
      <c r="D726" s="29"/>
    </row>
    <row r="727" spans="1:4">
      <c r="A727" s="29"/>
      <c r="B727" s="29"/>
      <c r="C727" s="29"/>
      <c r="D727" s="29"/>
    </row>
    <row r="728" spans="1:4">
      <c r="A728" s="29"/>
      <c r="B728" s="29"/>
      <c r="C728" s="29"/>
      <c r="D728" s="29"/>
    </row>
    <row r="729" spans="1:4">
      <c r="A729" s="29"/>
      <c r="B729" s="29"/>
      <c r="C729" s="29"/>
      <c r="D729" s="29"/>
    </row>
    <row r="730" spans="1:4">
      <c r="A730" s="29"/>
      <c r="B730" s="29"/>
      <c r="C730" s="29"/>
      <c r="D730" s="29"/>
    </row>
    <row r="731" spans="1:4">
      <c r="A731" s="29"/>
      <c r="B731" s="29"/>
      <c r="C731" s="29"/>
      <c r="D731" s="29"/>
    </row>
    <row r="732" spans="1:4">
      <c r="A732" s="29"/>
      <c r="B732" s="29"/>
      <c r="C732" s="29"/>
      <c r="D732" s="29"/>
    </row>
    <row r="733" spans="1:4">
      <c r="A733" s="29"/>
      <c r="B733" s="29"/>
      <c r="C733" s="29"/>
      <c r="D733" s="29"/>
    </row>
    <row r="734" spans="1:4">
      <c r="A734" s="29"/>
      <c r="B734" s="29"/>
      <c r="C734" s="29"/>
      <c r="D734" s="29"/>
    </row>
    <row r="735" spans="1:4">
      <c r="A735" s="29"/>
      <c r="B735" s="29"/>
      <c r="C735" s="29"/>
      <c r="D735" s="29"/>
    </row>
    <row r="736" spans="1:4">
      <c r="A736" s="29"/>
      <c r="B736" s="29"/>
      <c r="C736" s="29"/>
      <c r="D736" s="29"/>
    </row>
    <row r="737" spans="1:4">
      <c r="A737" s="29"/>
      <c r="B737" s="29"/>
      <c r="C737" s="29"/>
      <c r="D737" s="29"/>
    </row>
    <row r="738" spans="1:4">
      <c r="A738" s="29"/>
      <c r="B738" s="29"/>
      <c r="C738" s="29"/>
      <c r="D738" s="29"/>
    </row>
    <row r="739" spans="1:4">
      <c r="A739" s="29"/>
      <c r="B739" s="29"/>
      <c r="C739" s="29"/>
      <c r="D739" s="29"/>
    </row>
    <row r="740" spans="1:4">
      <c r="A740" s="29"/>
      <c r="B740" s="29"/>
      <c r="C740" s="29"/>
      <c r="D740" s="29"/>
    </row>
    <row r="741" spans="1:4">
      <c r="A741" s="29"/>
      <c r="B741" s="29"/>
      <c r="C741" s="29"/>
      <c r="D741" s="29"/>
    </row>
    <row r="742" spans="1:4">
      <c r="A742" s="29"/>
      <c r="B742" s="29"/>
      <c r="C742" s="29"/>
      <c r="D742" s="29"/>
    </row>
    <row r="743" spans="1:4">
      <c r="A743" s="29"/>
      <c r="B743" s="29"/>
      <c r="C743" s="29"/>
      <c r="D743" s="29"/>
    </row>
    <row r="744" spans="1:4">
      <c r="A744" s="29"/>
      <c r="B744" s="29"/>
      <c r="C744" s="29"/>
      <c r="D744" s="29"/>
    </row>
    <row r="745" spans="1:4">
      <c r="A745" s="29"/>
      <c r="B745" s="29"/>
      <c r="C745" s="29"/>
      <c r="D745" s="29"/>
    </row>
    <row r="746" spans="1:4">
      <c r="A746" s="29"/>
      <c r="B746" s="29"/>
      <c r="C746" s="29"/>
      <c r="D746" s="29"/>
    </row>
    <row r="747" spans="1:4">
      <c r="A747" s="29"/>
      <c r="B747" s="29"/>
      <c r="C747" s="29"/>
      <c r="D747" s="29"/>
    </row>
    <row r="748" spans="1:4">
      <c r="A748" s="29"/>
      <c r="B748" s="29"/>
      <c r="C748" s="29"/>
      <c r="D748" s="29"/>
    </row>
    <row r="749" spans="1:4">
      <c r="A749" s="29"/>
      <c r="B749" s="29"/>
      <c r="C749" s="29"/>
      <c r="D749" s="29"/>
    </row>
    <row r="750" spans="1:4">
      <c r="A750" s="29"/>
      <c r="B750" s="29"/>
      <c r="C750" s="29"/>
      <c r="D750" s="29"/>
    </row>
    <row r="751" spans="1:4">
      <c r="A751" s="29"/>
      <c r="B751" s="29"/>
      <c r="C751" s="29"/>
      <c r="D751" s="29"/>
    </row>
    <row r="752" spans="1:4">
      <c r="A752" s="29"/>
      <c r="B752" s="29"/>
      <c r="C752" s="29"/>
      <c r="D752" s="29"/>
    </row>
    <row r="753" spans="1:4">
      <c r="A753" s="29"/>
      <c r="B753" s="29"/>
      <c r="C753" s="29"/>
      <c r="D753" s="29"/>
    </row>
    <row r="754" spans="1:4">
      <c r="A754" s="29"/>
      <c r="B754" s="29"/>
      <c r="C754" s="29"/>
      <c r="D754" s="29"/>
    </row>
    <row r="755" spans="1:4">
      <c r="A755" s="29"/>
      <c r="B755" s="29"/>
      <c r="C755" s="29"/>
      <c r="D755" s="29"/>
    </row>
    <row r="756" spans="1:4">
      <c r="A756" s="29"/>
      <c r="B756" s="29"/>
      <c r="C756" s="29"/>
      <c r="D756" s="29"/>
    </row>
    <row r="757" spans="1:4">
      <c r="A757" s="29"/>
      <c r="B757" s="29"/>
      <c r="C757" s="29"/>
      <c r="D757" s="29"/>
    </row>
    <row r="758" spans="1:4">
      <c r="A758" s="29"/>
      <c r="B758" s="29"/>
      <c r="C758" s="29"/>
      <c r="D758" s="29"/>
    </row>
    <row r="759" spans="1:4">
      <c r="A759" s="29"/>
      <c r="B759" s="29"/>
      <c r="C759" s="29"/>
      <c r="D759" s="29"/>
    </row>
    <row r="760" spans="1:4">
      <c r="A760" s="29"/>
      <c r="B760" s="29"/>
      <c r="C760" s="29"/>
      <c r="D760" s="29"/>
    </row>
    <row r="761" spans="1:4">
      <c r="A761" s="29"/>
      <c r="B761" s="29"/>
      <c r="C761" s="29"/>
      <c r="D761" s="29"/>
    </row>
    <row r="762" spans="1:4">
      <c r="A762" s="29"/>
      <c r="B762" s="29"/>
      <c r="C762" s="29"/>
      <c r="D762" s="29"/>
    </row>
    <row r="763" spans="1:4">
      <c r="A763" s="29"/>
      <c r="B763" s="29"/>
      <c r="C763" s="29"/>
      <c r="D763" s="29"/>
    </row>
    <row r="764" spans="1:4">
      <c r="A764" s="29"/>
      <c r="B764" s="29"/>
      <c r="C764" s="29"/>
      <c r="D764" s="29"/>
    </row>
    <row r="765" spans="1:4">
      <c r="A765" s="29"/>
      <c r="B765" s="29"/>
      <c r="C765" s="29"/>
      <c r="D765" s="29"/>
    </row>
    <row r="766" spans="1:4">
      <c r="A766" s="29"/>
      <c r="B766" s="29"/>
      <c r="C766" s="29"/>
      <c r="D766" s="29"/>
    </row>
    <row r="767" spans="1:4">
      <c r="A767" s="29"/>
      <c r="B767" s="29"/>
      <c r="C767" s="29"/>
      <c r="D767" s="29"/>
    </row>
    <row r="768" spans="1:4">
      <c r="A768" s="29"/>
      <c r="B768" s="29"/>
      <c r="C768" s="29"/>
      <c r="D768" s="29"/>
    </row>
    <row r="769" spans="1:4">
      <c r="A769" s="29"/>
      <c r="B769" s="29"/>
      <c r="C769" s="29"/>
      <c r="D769" s="29"/>
    </row>
    <row r="770" spans="1:4">
      <c r="A770" s="29"/>
      <c r="B770" s="29"/>
      <c r="C770" s="29"/>
      <c r="D770" s="29"/>
    </row>
    <row r="771" spans="1:4">
      <c r="A771" s="29"/>
      <c r="B771" s="29"/>
      <c r="C771" s="29"/>
      <c r="D771" s="29"/>
    </row>
    <row r="772" spans="1:4">
      <c r="A772" s="29"/>
      <c r="B772" s="29"/>
      <c r="C772" s="29"/>
      <c r="D772" s="29"/>
    </row>
    <row r="773" spans="1:4">
      <c r="A773" s="29"/>
      <c r="B773" s="29"/>
      <c r="C773" s="29"/>
      <c r="D773" s="29"/>
    </row>
    <row r="774" spans="1:4">
      <c r="A774" s="29"/>
      <c r="B774" s="29"/>
      <c r="C774" s="29"/>
      <c r="D774" s="29"/>
    </row>
    <row r="775" spans="1:4">
      <c r="A775" s="29"/>
      <c r="B775" s="29"/>
      <c r="C775" s="29"/>
      <c r="D775" s="29"/>
    </row>
    <row r="776" spans="1:4">
      <c r="A776" s="29"/>
      <c r="B776" s="29"/>
      <c r="C776" s="29"/>
      <c r="D776" s="29"/>
    </row>
    <row r="777" spans="1:4">
      <c r="A777" s="29"/>
      <c r="B777" s="29"/>
      <c r="C777" s="29"/>
      <c r="D777" s="29"/>
    </row>
    <row r="778" spans="1:4">
      <c r="A778" s="29"/>
      <c r="B778" s="29"/>
      <c r="C778" s="29"/>
      <c r="D778" s="29"/>
    </row>
    <row r="779" spans="1:4">
      <c r="A779" s="29"/>
      <c r="B779" s="29"/>
      <c r="C779" s="29"/>
      <c r="D779" s="29"/>
    </row>
    <row r="780" spans="1:4">
      <c r="A780" s="29"/>
      <c r="B780" s="29"/>
      <c r="C780" s="29"/>
      <c r="D780" s="29"/>
    </row>
    <row r="781" spans="1:4">
      <c r="A781" s="29"/>
      <c r="B781" s="29"/>
      <c r="C781" s="29"/>
      <c r="D781" s="29"/>
    </row>
    <row r="782" spans="1:4">
      <c r="A782" s="29"/>
      <c r="B782" s="29"/>
      <c r="C782" s="29"/>
      <c r="D782" s="29"/>
    </row>
    <row r="783" spans="1:4">
      <c r="A783" s="29"/>
      <c r="B783" s="29"/>
      <c r="C783" s="29"/>
      <c r="D783" s="29"/>
    </row>
    <row r="784" spans="1:4">
      <c r="A784" s="29"/>
      <c r="B784" s="29"/>
      <c r="C784" s="29"/>
      <c r="D784" s="29"/>
    </row>
    <row r="785" spans="1:4">
      <c r="A785" s="29"/>
      <c r="B785" s="29"/>
      <c r="C785" s="29"/>
      <c r="D785" s="29"/>
    </row>
    <row r="786" spans="1:4">
      <c r="A786" s="29"/>
      <c r="B786" s="29"/>
      <c r="C786" s="29"/>
      <c r="D786" s="29"/>
    </row>
    <row r="787" spans="1:4">
      <c r="A787" s="29"/>
      <c r="B787" s="29"/>
      <c r="C787" s="29"/>
      <c r="D787" s="29"/>
    </row>
    <row r="788" spans="1:4">
      <c r="A788" s="29"/>
      <c r="B788" s="29"/>
      <c r="C788" s="29"/>
      <c r="D788" s="29"/>
    </row>
    <row r="789" spans="1:4">
      <c r="A789" s="29"/>
      <c r="B789" s="29"/>
      <c r="C789" s="29"/>
      <c r="D789" s="29"/>
    </row>
    <row r="790" spans="1:4">
      <c r="A790" s="29"/>
      <c r="B790" s="29"/>
      <c r="C790" s="29"/>
      <c r="D790" s="29"/>
    </row>
    <row r="791" spans="1:4">
      <c r="A791" s="29"/>
      <c r="B791" s="29"/>
      <c r="C791" s="29"/>
      <c r="D791" s="29"/>
    </row>
    <row r="792" spans="1:4">
      <c r="A792" s="29"/>
      <c r="B792" s="29"/>
      <c r="C792" s="29"/>
      <c r="D792" s="29"/>
    </row>
    <row r="793" spans="1:4">
      <c r="A793" s="29"/>
      <c r="B793" s="29"/>
      <c r="C793" s="29"/>
      <c r="D793" s="29"/>
    </row>
    <row r="794" spans="1:4">
      <c r="A794" s="29"/>
      <c r="B794" s="29"/>
      <c r="C794" s="29"/>
      <c r="D794" s="29"/>
    </row>
    <row r="795" spans="1:4">
      <c r="A795" s="29"/>
      <c r="B795" s="29"/>
      <c r="C795" s="29"/>
      <c r="D795" s="29"/>
    </row>
    <row r="796" spans="1:4">
      <c r="A796" s="29"/>
      <c r="B796" s="29"/>
      <c r="C796" s="29"/>
      <c r="D796" s="29"/>
    </row>
    <row r="797" spans="1:4">
      <c r="A797" s="29"/>
      <c r="B797" s="29"/>
      <c r="C797" s="29"/>
      <c r="D797" s="29"/>
    </row>
    <row r="798" spans="1:4">
      <c r="A798" s="29"/>
      <c r="B798" s="29"/>
      <c r="C798" s="29"/>
      <c r="D798" s="29"/>
    </row>
    <row r="799" spans="1:4">
      <c r="A799" s="29"/>
      <c r="B799" s="29"/>
      <c r="C799" s="29"/>
      <c r="D799" s="29"/>
    </row>
    <row r="800" spans="1:4">
      <c r="A800" s="29"/>
      <c r="B800" s="29"/>
      <c r="C800" s="29"/>
      <c r="D800" s="29"/>
    </row>
    <row r="801" spans="1:4">
      <c r="A801" s="29"/>
      <c r="B801" s="29"/>
      <c r="C801" s="29"/>
      <c r="D801" s="29"/>
    </row>
    <row r="802" spans="1:4">
      <c r="A802" s="29"/>
      <c r="B802" s="29"/>
      <c r="C802" s="29"/>
      <c r="D802" s="29"/>
    </row>
    <row r="803" spans="1:4">
      <c r="A803" s="29"/>
      <c r="B803" s="29"/>
      <c r="C803" s="29"/>
      <c r="D803" s="29"/>
    </row>
    <row r="804" spans="1:4">
      <c r="A804" s="29"/>
      <c r="B804" s="29"/>
      <c r="C804" s="29"/>
      <c r="D804" s="29"/>
    </row>
    <row r="805" spans="1:4">
      <c r="A805" s="29"/>
      <c r="B805" s="29"/>
      <c r="C805" s="29"/>
      <c r="D805" s="29"/>
    </row>
    <row r="806" spans="1:4">
      <c r="A806" s="29"/>
      <c r="B806" s="29"/>
      <c r="C806" s="29"/>
      <c r="D806" s="29"/>
    </row>
    <row r="807" spans="1:4">
      <c r="A807" s="29"/>
      <c r="B807" s="29"/>
      <c r="C807" s="29"/>
      <c r="D807" s="29"/>
    </row>
    <row r="808" spans="1:4">
      <c r="A808" s="29"/>
      <c r="B808" s="29"/>
      <c r="C808" s="29"/>
      <c r="D808" s="29"/>
    </row>
    <row r="809" spans="1:4">
      <c r="A809" s="29"/>
      <c r="B809" s="29"/>
      <c r="C809" s="29"/>
      <c r="D809" s="29"/>
    </row>
    <row r="810" spans="1:4">
      <c r="A810" s="29"/>
      <c r="B810" s="29"/>
      <c r="C810" s="29"/>
      <c r="D810" s="29"/>
    </row>
    <row r="811" spans="1:4">
      <c r="A811" s="29"/>
      <c r="B811" s="29"/>
      <c r="C811" s="29"/>
      <c r="D811" s="29"/>
    </row>
    <row r="812" spans="1:4">
      <c r="A812" s="29"/>
      <c r="B812" s="29"/>
      <c r="C812" s="29"/>
      <c r="D812" s="29"/>
    </row>
    <row r="813" spans="1:4">
      <c r="A813" s="29"/>
      <c r="B813" s="29"/>
      <c r="C813" s="29"/>
      <c r="D813" s="29"/>
    </row>
    <row r="814" spans="1:4">
      <c r="A814" s="29"/>
      <c r="B814" s="29"/>
      <c r="C814" s="29"/>
      <c r="D814" s="29"/>
    </row>
    <row r="815" spans="1:4">
      <c r="A815" s="29"/>
      <c r="B815" s="29"/>
      <c r="C815" s="29"/>
      <c r="D815" s="29"/>
    </row>
    <row r="816" spans="1:4">
      <c r="A816" s="29"/>
      <c r="B816" s="29"/>
      <c r="C816" s="29"/>
      <c r="D816" s="29"/>
    </row>
    <row r="817" spans="1:4">
      <c r="A817" s="29"/>
      <c r="B817" s="29"/>
      <c r="C817" s="29"/>
      <c r="D817" s="29"/>
    </row>
    <row r="818" spans="1:4">
      <c r="A818" s="29"/>
      <c r="B818" s="29"/>
      <c r="C818" s="29"/>
      <c r="D818" s="29"/>
    </row>
    <row r="819" spans="1:4">
      <c r="A819" s="29"/>
      <c r="B819" s="29"/>
      <c r="C819" s="29"/>
      <c r="D819" s="29"/>
    </row>
    <row r="820" spans="1:4">
      <c r="A820" s="29"/>
      <c r="B820" s="29"/>
      <c r="C820" s="29"/>
      <c r="D820" s="29"/>
    </row>
    <row r="821" spans="1:4">
      <c r="A821" s="29"/>
      <c r="B821" s="29"/>
      <c r="C821" s="29"/>
      <c r="D821" s="29"/>
    </row>
    <row r="822" spans="1:4">
      <c r="A822" s="29"/>
      <c r="B822" s="29"/>
      <c r="C822" s="29"/>
      <c r="D822" s="29"/>
    </row>
    <row r="823" spans="1:4">
      <c r="A823" s="29"/>
      <c r="B823" s="29"/>
      <c r="C823" s="29"/>
      <c r="D823" s="29"/>
    </row>
    <row r="824" spans="1:4">
      <c r="A824" s="29"/>
      <c r="B824" s="29"/>
      <c r="C824" s="29"/>
      <c r="D824" s="29"/>
    </row>
    <row r="825" spans="1:4">
      <c r="A825" s="29"/>
      <c r="B825" s="29"/>
      <c r="C825" s="29"/>
      <c r="D825" s="29"/>
    </row>
    <row r="826" spans="1:4">
      <c r="A826" s="29"/>
      <c r="B826" s="29"/>
      <c r="C826" s="29"/>
      <c r="D826" s="29"/>
    </row>
    <row r="827" spans="1:4">
      <c r="A827" s="29"/>
      <c r="B827" s="29"/>
      <c r="C827" s="29"/>
      <c r="D827" s="29"/>
    </row>
    <row r="828" spans="1:4">
      <c r="A828" s="29"/>
      <c r="B828" s="29"/>
      <c r="C828" s="29"/>
      <c r="D828" s="29"/>
    </row>
    <row r="829" spans="1:4">
      <c r="A829" s="29"/>
      <c r="B829" s="29"/>
      <c r="C829" s="29"/>
      <c r="D829" s="29"/>
    </row>
    <row r="830" spans="1:4">
      <c r="A830" s="29"/>
      <c r="B830" s="29"/>
      <c r="C830" s="29"/>
      <c r="D830" s="29"/>
    </row>
    <row r="831" spans="1:4">
      <c r="A831" s="29"/>
      <c r="B831" s="29"/>
      <c r="C831" s="29"/>
      <c r="D831" s="29"/>
    </row>
    <row r="832" spans="1:4">
      <c r="A832" s="29"/>
      <c r="B832" s="29"/>
      <c r="C832" s="29"/>
      <c r="D832" s="29"/>
    </row>
    <row r="833" spans="1:4">
      <c r="A833" s="29"/>
      <c r="B833" s="29"/>
      <c r="C833" s="29"/>
      <c r="D833" s="29"/>
    </row>
    <row r="834" spans="1:4">
      <c r="A834" s="29"/>
      <c r="B834" s="29"/>
      <c r="C834" s="29"/>
      <c r="D834" s="29"/>
    </row>
    <row r="835" spans="1:4">
      <c r="A835" s="29"/>
      <c r="B835" s="29"/>
      <c r="C835" s="29"/>
      <c r="D835" s="29"/>
    </row>
    <row r="836" spans="1:4">
      <c r="A836" s="29"/>
      <c r="B836" s="29"/>
      <c r="C836" s="29"/>
      <c r="D836" s="29"/>
    </row>
    <row r="837" spans="1:4">
      <c r="A837" s="29"/>
      <c r="B837" s="29"/>
      <c r="C837" s="29"/>
      <c r="D837" s="29"/>
    </row>
    <row r="838" spans="1:4">
      <c r="A838" s="29"/>
      <c r="B838" s="29"/>
      <c r="C838" s="29"/>
      <c r="D838" s="29"/>
    </row>
    <row r="839" spans="1:4">
      <c r="A839" s="29"/>
      <c r="B839" s="29"/>
      <c r="C839" s="29"/>
      <c r="D839" s="29"/>
    </row>
    <row r="840" spans="1:4">
      <c r="A840" s="29"/>
      <c r="B840" s="29"/>
      <c r="C840" s="29"/>
      <c r="D840" s="29"/>
    </row>
    <row r="841" spans="1:4">
      <c r="A841" s="29"/>
      <c r="B841" s="29"/>
      <c r="C841" s="29"/>
      <c r="D841" s="29"/>
    </row>
    <row r="842" spans="1:4">
      <c r="A842" s="29"/>
      <c r="B842" s="29"/>
      <c r="C842" s="29"/>
      <c r="D842" s="29"/>
    </row>
    <row r="843" spans="1:4">
      <c r="A843" s="29"/>
      <c r="B843" s="29"/>
      <c r="C843" s="29"/>
      <c r="D843" s="29"/>
    </row>
    <row r="844" spans="1:4">
      <c r="A844" s="29"/>
      <c r="B844" s="29"/>
      <c r="C844" s="29"/>
      <c r="D844" s="29"/>
    </row>
    <row r="845" spans="1:4">
      <c r="A845" s="29"/>
      <c r="B845" s="29"/>
      <c r="C845" s="29"/>
      <c r="D845" s="29"/>
    </row>
    <row r="846" spans="1:4">
      <c r="A846" s="29"/>
      <c r="B846" s="29"/>
      <c r="C846" s="29"/>
      <c r="D846" s="29"/>
    </row>
    <row r="847" spans="1:4">
      <c r="A847" s="29"/>
      <c r="B847" s="29"/>
      <c r="C847" s="29"/>
      <c r="D847" s="29"/>
    </row>
    <row r="848" spans="1:4">
      <c r="A848" s="29"/>
      <c r="B848" s="29"/>
      <c r="C848" s="29"/>
      <c r="D848" s="29"/>
    </row>
    <row r="849" spans="1:4">
      <c r="A849" s="29"/>
      <c r="B849" s="29"/>
      <c r="C849" s="29"/>
      <c r="D849" s="29"/>
    </row>
    <row r="850" spans="1:4">
      <c r="A850" s="29"/>
      <c r="B850" s="29"/>
      <c r="C850" s="29"/>
      <c r="D850" s="29"/>
    </row>
    <row r="851" spans="1:4">
      <c r="A851" s="29"/>
      <c r="B851" s="29"/>
      <c r="C851" s="29"/>
      <c r="D851" s="29"/>
    </row>
    <row r="852" spans="1:4">
      <c r="A852" s="29"/>
      <c r="B852" s="29"/>
      <c r="C852" s="29"/>
      <c r="D852" s="29"/>
    </row>
    <row r="853" spans="1:4">
      <c r="A853" s="29"/>
      <c r="B853" s="29"/>
      <c r="C853" s="29"/>
      <c r="D853" s="29"/>
    </row>
    <row r="854" spans="1:4">
      <c r="A854" s="29"/>
      <c r="B854" s="29"/>
      <c r="C854" s="29"/>
      <c r="D854" s="29"/>
    </row>
    <row r="855" spans="1:4">
      <c r="A855" s="29"/>
      <c r="B855" s="29"/>
      <c r="C855" s="29"/>
      <c r="D855" s="29"/>
    </row>
    <row r="856" spans="1:4">
      <c r="A856" s="29"/>
      <c r="B856" s="29"/>
      <c r="C856" s="29"/>
      <c r="D856" s="29"/>
    </row>
    <row r="857" spans="1:4">
      <c r="A857" s="29"/>
      <c r="B857" s="29"/>
      <c r="C857" s="29"/>
      <c r="D857" s="29"/>
    </row>
    <row r="858" spans="1:4">
      <c r="A858" s="29"/>
      <c r="B858" s="29"/>
      <c r="C858" s="29"/>
      <c r="D858" s="29"/>
    </row>
    <row r="859" spans="1:4">
      <c r="A859" s="29"/>
      <c r="B859" s="29"/>
      <c r="C859" s="29"/>
      <c r="D859" s="29"/>
    </row>
    <row r="860" spans="1:4">
      <c r="A860" s="29"/>
      <c r="B860" s="29"/>
      <c r="C860" s="29"/>
      <c r="D860" s="29"/>
    </row>
    <row r="861" spans="1:4">
      <c r="A861" s="29"/>
      <c r="B861" s="29"/>
      <c r="C861" s="29"/>
      <c r="D861" s="29"/>
    </row>
    <row r="862" spans="1:4">
      <c r="A862" s="29"/>
      <c r="B862" s="29"/>
      <c r="C862" s="29"/>
      <c r="D862" s="29"/>
    </row>
    <row r="863" spans="1:4">
      <c r="A863" s="29"/>
      <c r="B863" s="29"/>
      <c r="C863" s="29"/>
      <c r="D863" s="29"/>
    </row>
    <row r="864" spans="1:4">
      <c r="A864" s="29"/>
      <c r="B864" s="29"/>
      <c r="C864" s="29"/>
      <c r="D864" s="29"/>
    </row>
    <row r="865" spans="1:4">
      <c r="A865" s="29"/>
      <c r="B865" s="29"/>
      <c r="C865" s="29"/>
      <c r="D865" s="29"/>
    </row>
    <row r="866" spans="1:4">
      <c r="A866" s="29"/>
      <c r="B866" s="29"/>
      <c r="C866" s="29"/>
      <c r="D866" s="29"/>
    </row>
    <row r="867" spans="1:4">
      <c r="A867" s="29"/>
      <c r="B867" s="29"/>
      <c r="C867" s="29"/>
      <c r="D867" s="29"/>
    </row>
    <row r="868" spans="1:4">
      <c r="A868" s="29"/>
      <c r="B868" s="29"/>
      <c r="C868" s="29"/>
      <c r="D868" s="29"/>
    </row>
    <row r="869" spans="1:4">
      <c r="A869" s="29"/>
      <c r="B869" s="29"/>
      <c r="C869" s="29"/>
      <c r="D869" s="29"/>
    </row>
    <row r="870" spans="1:4">
      <c r="A870" s="29"/>
      <c r="B870" s="29"/>
      <c r="C870" s="29"/>
      <c r="D870" s="29"/>
    </row>
    <row r="871" spans="1:4">
      <c r="A871" s="29"/>
      <c r="B871" s="29"/>
      <c r="C871" s="29"/>
      <c r="D871" s="29"/>
    </row>
    <row r="872" spans="1:4">
      <c r="A872" s="29"/>
      <c r="B872" s="29"/>
      <c r="C872" s="29"/>
      <c r="D872" s="29"/>
    </row>
    <row r="873" spans="1:4">
      <c r="A873" s="29"/>
      <c r="B873" s="29"/>
      <c r="C873" s="29"/>
      <c r="D873" s="29"/>
    </row>
    <row r="874" spans="1:4">
      <c r="A874" s="29"/>
      <c r="B874" s="29"/>
      <c r="C874" s="29"/>
      <c r="D874" s="29"/>
    </row>
    <row r="875" spans="1:4">
      <c r="A875" s="29"/>
      <c r="B875" s="29"/>
      <c r="C875" s="29"/>
      <c r="D875" s="29"/>
    </row>
    <row r="876" spans="1:4">
      <c r="A876" s="29"/>
      <c r="B876" s="29"/>
      <c r="C876" s="29"/>
      <c r="D876" s="29"/>
    </row>
    <row r="877" spans="1:4">
      <c r="A877" s="29"/>
      <c r="B877" s="29"/>
      <c r="C877" s="29"/>
      <c r="D877" s="29"/>
    </row>
    <row r="878" spans="1:4">
      <c r="A878" s="29"/>
      <c r="B878" s="29"/>
      <c r="C878" s="29"/>
      <c r="D878" s="29"/>
    </row>
    <row r="879" spans="1:4">
      <c r="A879" s="29"/>
      <c r="B879" s="29"/>
      <c r="C879" s="29"/>
      <c r="D879" s="29"/>
    </row>
    <row r="880" spans="1:4">
      <c r="A880" s="29"/>
      <c r="B880" s="29"/>
      <c r="C880" s="29"/>
      <c r="D880" s="29"/>
    </row>
    <row r="881" spans="1:4">
      <c r="A881" s="29"/>
      <c r="B881" s="29"/>
      <c r="C881" s="29"/>
      <c r="D881" s="29"/>
    </row>
    <row r="882" spans="1:4">
      <c r="A882" s="29"/>
      <c r="B882" s="29"/>
      <c r="C882" s="29"/>
      <c r="D882" s="29"/>
    </row>
    <row r="883" spans="1:4">
      <c r="A883" s="29"/>
      <c r="B883" s="29"/>
      <c r="C883" s="29"/>
      <c r="D883" s="29"/>
    </row>
    <row r="884" spans="1:4">
      <c r="A884" s="29"/>
      <c r="B884" s="29"/>
      <c r="C884" s="29"/>
      <c r="D884" s="29"/>
    </row>
    <row r="885" spans="1:4">
      <c r="A885" s="29"/>
      <c r="B885" s="29"/>
      <c r="C885" s="29"/>
      <c r="D885" s="29"/>
    </row>
    <row r="886" spans="1:4">
      <c r="A886" s="29"/>
      <c r="B886" s="29"/>
      <c r="C886" s="29"/>
      <c r="D886" s="29"/>
    </row>
  </sheetData>
  <mergeCells count="18">
    <mergeCell ref="C19:L19"/>
    <mergeCell ref="C8:L8"/>
    <mergeCell ref="C9:L9"/>
    <mergeCell ref="C10:L10"/>
    <mergeCell ref="C11:L11"/>
    <mergeCell ref="C12:L12"/>
    <mergeCell ref="C13:L13"/>
    <mergeCell ref="C14:L14"/>
    <mergeCell ref="C15:L15"/>
    <mergeCell ref="C16:L16"/>
    <mergeCell ref="C17:L17"/>
    <mergeCell ref="C18:L18"/>
    <mergeCell ref="C7:L7"/>
    <mergeCell ref="C2:L2"/>
    <mergeCell ref="C3:L3"/>
    <mergeCell ref="C4:L4"/>
    <mergeCell ref="C5:L5"/>
    <mergeCell ref="C6:L6"/>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157" activePane="bottomRight" state="frozen"/>
      <selection activeCell="J31" sqref="J31"/>
      <selection pane="topRight" activeCell="J31" sqref="J31"/>
      <selection pane="bottomLeft" activeCell="J31" sqref="J31"/>
      <selection pane="bottomRight" activeCell="B159" sqref="B159"/>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2032</v>
      </c>
      <c r="D2" s="192"/>
      <c r="E2" s="192"/>
      <c r="F2" s="192"/>
      <c r="G2" s="192"/>
      <c r="H2" s="192"/>
      <c r="I2" s="192"/>
      <c r="J2" s="192"/>
      <c r="K2" s="192"/>
      <c r="L2" s="192"/>
      <c r="N2" s="78" t="s">
        <v>2018</v>
      </c>
    </row>
    <row r="3" spans="2:19">
      <c r="B3" s="17" t="s">
        <v>17</v>
      </c>
      <c r="C3" s="193" t="s">
        <v>2031</v>
      </c>
      <c r="D3" s="193"/>
      <c r="E3" s="193"/>
      <c r="F3" s="193"/>
      <c r="G3" s="193"/>
      <c r="H3" s="193"/>
      <c r="I3" s="193"/>
      <c r="J3" s="193"/>
      <c r="K3" s="193"/>
      <c r="L3" s="193"/>
      <c r="N3" s="97" t="s">
        <v>2022</v>
      </c>
      <c r="O3" s="97"/>
      <c r="P3" s="98"/>
      <c r="Q3" s="97"/>
      <c r="R3" s="99"/>
      <c r="S3" s="100"/>
    </row>
    <row r="4" spans="2:19">
      <c r="B4" s="17" t="s">
        <v>27</v>
      </c>
      <c r="C4" s="195"/>
      <c r="D4" s="196"/>
      <c r="E4" s="196"/>
      <c r="F4" s="196"/>
      <c r="G4" s="197"/>
      <c r="H4" s="198" t="s">
        <v>2009</v>
      </c>
      <c r="I4" s="199"/>
      <c r="J4" s="199"/>
      <c r="K4" s="200"/>
      <c r="L4" s="105" t="s">
        <v>2011</v>
      </c>
      <c r="N4" s="101"/>
      <c r="O4" s="102"/>
      <c r="P4" s="101"/>
      <c r="Q4" s="102"/>
      <c r="R4" s="101"/>
      <c r="S4" s="102"/>
    </row>
    <row r="5" spans="2:19" ht="29" customHeight="1">
      <c r="B5" s="17" t="s">
        <v>199</v>
      </c>
      <c r="C5" s="194"/>
      <c r="D5" s="194"/>
      <c r="E5" s="194"/>
      <c r="F5" s="194"/>
      <c r="G5" s="194"/>
      <c r="H5" s="194"/>
      <c r="I5" s="194"/>
      <c r="J5" s="194"/>
      <c r="K5" s="194"/>
      <c r="L5" s="194"/>
      <c r="N5" s="103"/>
      <c r="O5" s="104"/>
      <c r="P5" s="103"/>
      <c r="Q5" s="104"/>
      <c r="R5" s="103"/>
      <c r="S5" s="104"/>
    </row>
    <row r="6" spans="2:19" ht="84" customHeight="1">
      <c r="B6" s="17" t="s">
        <v>18</v>
      </c>
      <c r="C6" s="194"/>
      <c r="D6" s="194"/>
      <c r="E6" s="194"/>
      <c r="F6" s="194"/>
      <c r="G6" s="194"/>
      <c r="H6" s="194"/>
      <c r="I6" s="194"/>
      <c r="J6" s="194"/>
      <c r="K6" s="194"/>
      <c r="L6" s="194"/>
      <c r="M6" s="50"/>
      <c r="N6" s="51"/>
      <c r="O6" s="51"/>
      <c r="P6" s="51"/>
      <c r="Q6" s="51"/>
      <c r="R6" s="51"/>
      <c r="S6" s="51"/>
    </row>
    <row r="7" spans="2:19" ht="55.25" customHeight="1" outlineLevel="1">
      <c r="B7" s="6" t="s">
        <v>19</v>
      </c>
      <c r="C7" s="167" t="s">
        <v>2033</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0.8</v>
      </c>
    </row>
    <row r="24" spans="1:80">
      <c r="A24">
        <v>2</v>
      </c>
      <c r="B24" t="s">
        <v>71</v>
      </c>
      <c r="E24">
        <v>0.8</v>
      </c>
    </row>
    <row r="25" spans="1:80">
      <c r="A25">
        <v>3</v>
      </c>
      <c r="B25" t="s">
        <v>142</v>
      </c>
      <c r="E25">
        <v>0.8</v>
      </c>
    </row>
    <row r="26" spans="1:80">
      <c r="A26">
        <v>4</v>
      </c>
      <c r="B26" t="s">
        <v>119</v>
      </c>
      <c r="E26">
        <v>0.6</v>
      </c>
    </row>
    <row r="27" spans="1:80">
      <c r="A27">
        <v>5</v>
      </c>
      <c r="B27" t="s">
        <v>88</v>
      </c>
      <c r="E27">
        <v>0.6</v>
      </c>
    </row>
    <row r="28" spans="1:80">
      <c r="A28">
        <v>6</v>
      </c>
      <c r="B28" t="s">
        <v>112</v>
      </c>
      <c r="E28">
        <v>0.8</v>
      </c>
    </row>
    <row r="29" spans="1:80">
      <c r="A29">
        <v>7</v>
      </c>
      <c r="B29" t="s">
        <v>89</v>
      </c>
      <c r="E29">
        <v>0.8</v>
      </c>
    </row>
    <row r="30" spans="1:80">
      <c r="A30">
        <v>8</v>
      </c>
      <c r="B30" t="s">
        <v>102</v>
      </c>
      <c r="E30">
        <v>0.8</v>
      </c>
    </row>
    <row r="31" spans="1:80">
      <c r="A31">
        <v>9</v>
      </c>
      <c r="B31" s="8" t="s">
        <v>32</v>
      </c>
      <c r="E31">
        <v>0.6</v>
      </c>
    </row>
    <row r="32" spans="1:80">
      <c r="A32">
        <v>10</v>
      </c>
      <c r="B32" t="s">
        <v>33</v>
      </c>
      <c r="E32">
        <v>0.4</v>
      </c>
    </row>
    <row r="33" spans="1:5">
      <c r="A33">
        <v>11</v>
      </c>
      <c r="B33" t="s">
        <v>167</v>
      </c>
      <c r="E33">
        <v>0.6</v>
      </c>
    </row>
    <row r="34" spans="1:5">
      <c r="A34">
        <v>12</v>
      </c>
      <c r="B34" t="s">
        <v>103</v>
      </c>
      <c r="E34">
        <v>0.6</v>
      </c>
    </row>
    <row r="35" spans="1:5">
      <c r="A35">
        <v>13</v>
      </c>
      <c r="B35" t="s">
        <v>109</v>
      </c>
      <c r="E35">
        <v>0.2</v>
      </c>
    </row>
    <row r="36" spans="1:5">
      <c r="A36">
        <v>14</v>
      </c>
      <c r="B36" t="s">
        <v>72</v>
      </c>
      <c r="E36">
        <v>0.6</v>
      </c>
    </row>
    <row r="37" spans="1:5">
      <c r="A37">
        <v>15</v>
      </c>
      <c r="B37" t="s">
        <v>154</v>
      </c>
      <c r="E37">
        <v>0.6</v>
      </c>
    </row>
    <row r="38" spans="1:5">
      <c r="A38">
        <v>16</v>
      </c>
      <c r="B38" t="s">
        <v>140</v>
      </c>
      <c r="E38">
        <v>0.2</v>
      </c>
    </row>
    <row r="39" spans="1:5">
      <c r="A39">
        <v>17</v>
      </c>
      <c r="B39" t="s">
        <v>113</v>
      </c>
      <c r="E39">
        <v>0</v>
      </c>
    </row>
    <row r="40" spans="1:5">
      <c r="A40">
        <v>18</v>
      </c>
      <c r="B40" t="s">
        <v>110</v>
      </c>
      <c r="E40">
        <v>0.6</v>
      </c>
    </row>
    <row r="41" spans="1:5">
      <c r="A41">
        <v>19</v>
      </c>
      <c r="B41" t="s">
        <v>129</v>
      </c>
      <c r="E41">
        <v>0.6</v>
      </c>
    </row>
    <row r="42" spans="1:5">
      <c r="A42">
        <v>20</v>
      </c>
      <c r="B42" t="s">
        <v>90</v>
      </c>
      <c r="E42">
        <v>0.2</v>
      </c>
    </row>
    <row r="43" spans="1:5">
      <c r="A43">
        <v>21</v>
      </c>
      <c r="B43" t="s">
        <v>120</v>
      </c>
      <c r="E43">
        <v>0.2</v>
      </c>
    </row>
    <row r="44" spans="1:5">
      <c r="A44">
        <v>22</v>
      </c>
      <c r="B44" t="s">
        <v>104</v>
      </c>
      <c r="E44">
        <v>0.6</v>
      </c>
    </row>
    <row r="45" spans="1:5">
      <c r="A45">
        <v>23</v>
      </c>
      <c r="B45" t="s">
        <v>34</v>
      </c>
      <c r="E45">
        <v>0.2</v>
      </c>
    </row>
    <row r="46" spans="1:5">
      <c r="A46">
        <v>24</v>
      </c>
      <c r="B46" t="s">
        <v>148</v>
      </c>
      <c r="E46">
        <v>0</v>
      </c>
    </row>
    <row r="47" spans="1:5">
      <c r="A47">
        <v>25</v>
      </c>
      <c r="B47" t="s">
        <v>35</v>
      </c>
      <c r="E47">
        <v>0.6</v>
      </c>
    </row>
    <row r="48" spans="1:5">
      <c r="A48">
        <v>26</v>
      </c>
      <c r="B48" t="s">
        <v>73</v>
      </c>
      <c r="E48">
        <v>0.6</v>
      </c>
    </row>
    <row r="49" spans="1:5">
      <c r="A49">
        <v>27</v>
      </c>
      <c r="B49" t="s">
        <v>91</v>
      </c>
      <c r="E49">
        <v>0.6</v>
      </c>
    </row>
    <row r="50" spans="1:5">
      <c r="A50">
        <v>28</v>
      </c>
      <c r="B50" t="s">
        <v>130</v>
      </c>
      <c r="E50">
        <v>0</v>
      </c>
    </row>
    <row r="51" spans="1:5">
      <c r="A51">
        <v>29</v>
      </c>
      <c r="B51" t="s">
        <v>149</v>
      </c>
      <c r="E51">
        <v>0.6</v>
      </c>
    </row>
    <row r="52" spans="1:5">
      <c r="A52">
        <v>30</v>
      </c>
      <c r="B52" t="s">
        <v>121</v>
      </c>
      <c r="E52">
        <v>0.2</v>
      </c>
    </row>
    <row r="53" spans="1:5">
      <c r="A53">
        <v>31</v>
      </c>
      <c r="B53" t="s">
        <v>114</v>
      </c>
      <c r="E53">
        <v>0.2</v>
      </c>
    </row>
    <row r="54" spans="1:5">
      <c r="A54">
        <v>32</v>
      </c>
      <c r="B54" t="s">
        <v>105</v>
      </c>
      <c r="E54">
        <v>0.6</v>
      </c>
    </row>
    <row r="55" spans="1:5">
      <c r="A55">
        <v>33</v>
      </c>
      <c r="B55" t="s">
        <v>170</v>
      </c>
      <c r="E55">
        <v>0.6</v>
      </c>
    </row>
    <row r="56" spans="1:5">
      <c r="A56">
        <v>34</v>
      </c>
      <c r="B56" t="s">
        <v>122</v>
      </c>
      <c r="E56">
        <v>0.6</v>
      </c>
    </row>
    <row r="57" spans="1:5">
      <c r="A57">
        <v>35</v>
      </c>
      <c r="B57" t="s">
        <v>36</v>
      </c>
      <c r="E57">
        <v>0.8</v>
      </c>
    </row>
    <row r="58" spans="1:5">
      <c r="A58">
        <v>36</v>
      </c>
      <c r="B58" t="s">
        <v>168</v>
      </c>
      <c r="E58">
        <v>0.6</v>
      </c>
    </row>
    <row r="59" spans="1:5">
      <c r="A59">
        <v>37</v>
      </c>
      <c r="B59" t="s">
        <v>37</v>
      </c>
      <c r="E59">
        <v>0.6</v>
      </c>
    </row>
    <row r="60" spans="1:5">
      <c r="A60">
        <v>38</v>
      </c>
      <c r="B60" t="s">
        <v>176</v>
      </c>
      <c r="E60">
        <v>0.6</v>
      </c>
    </row>
    <row r="61" spans="1:5">
      <c r="A61">
        <v>39</v>
      </c>
      <c r="B61" t="s">
        <v>92</v>
      </c>
      <c r="E61">
        <v>0.2</v>
      </c>
    </row>
    <row r="62" spans="1:5">
      <c r="A62">
        <v>40</v>
      </c>
      <c r="B62" t="s">
        <v>38</v>
      </c>
      <c r="E62">
        <v>0.6</v>
      </c>
    </row>
    <row r="63" spans="1:5">
      <c r="A63">
        <v>41</v>
      </c>
      <c r="B63" t="s">
        <v>93</v>
      </c>
      <c r="E63">
        <v>1</v>
      </c>
    </row>
    <row r="64" spans="1:5">
      <c r="A64">
        <v>42</v>
      </c>
      <c r="B64" t="s">
        <v>1068</v>
      </c>
      <c r="E64">
        <v>0.2</v>
      </c>
    </row>
    <row r="65" spans="1:5">
      <c r="A65">
        <v>43</v>
      </c>
      <c r="B65" t="s">
        <v>169</v>
      </c>
      <c r="E65">
        <v>0.2</v>
      </c>
    </row>
    <row r="66" spans="1:5">
      <c r="A66">
        <v>44</v>
      </c>
      <c r="B66" t="s">
        <v>94</v>
      </c>
      <c r="E66">
        <v>1</v>
      </c>
    </row>
    <row r="67" spans="1:5">
      <c r="A67">
        <v>45</v>
      </c>
      <c r="B67" t="s">
        <v>40</v>
      </c>
      <c r="E67">
        <v>0</v>
      </c>
    </row>
    <row r="68" spans="1:5">
      <c r="A68">
        <v>46</v>
      </c>
      <c r="B68" t="s">
        <v>41</v>
      </c>
      <c r="E68">
        <v>0.2</v>
      </c>
    </row>
    <row r="69" spans="1:5">
      <c r="A69">
        <v>47</v>
      </c>
      <c r="B69" t="s">
        <v>85</v>
      </c>
      <c r="E69">
        <v>0.6</v>
      </c>
    </row>
    <row r="70" spans="1:5">
      <c r="A70">
        <v>48</v>
      </c>
      <c r="B70" t="s">
        <v>144</v>
      </c>
      <c r="E70">
        <v>0.6</v>
      </c>
    </row>
    <row r="71" spans="1:5">
      <c r="A71">
        <v>49</v>
      </c>
      <c r="B71" t="s">
        <v>145</v>
      </c>
      <c r="E71">
        <v>0.6</v>
      </c>
    </row>
    <row r="72" spans="1:5">
      <c r="A72">
        <v>50</v>
      </c>
      <c r="B72" t="s">
        <v>160</v>
      </c>
      <c r="E72">
        <v>0.6</v>
      </c>
    </row>
    <row r="73" spans="1:5">
      <c r="A73">
        <v>51</v>
      </c>
      <c r="B73" t="s">
        <v>42</v>
      </c>
      <c r="E73">
        <v>0</v>
      </c>
    </row>
    <row r="74" spans="1:5">
      <c r="A74">
        <v>52</v>
      </c>
      <c r="B74" t="s">
        <v>95</v>
      </c>
      <c r="E74">
        <v>0.6</v>
      </c>
    </row>
    <row r="75" spans="1:5">
      <c r="A75">
        <v>53</v>
      </c>
      <c r="B75" t="s">
        <v>131</v>
      </c>
      <c r="E75">
        <v>0.2</v>
      </c>
    </row>
    <row r="76" spans="1:5">
      <c r="A76">
        <v>54</v>
      </c>
      <c r="B76" t="s">
        <v>43</v>
      </c>
      <c r="E76">
        <v>0.6</v>
      </c>
    </row>
    <row r="77" spans="1:5">
      <c r="A77">
        <v>55</v>
      </c>
      <c r="B77" t="s">
        <v>44</v>
      </c>
      <c r="E77">
        <v>0.2</v>
      </c>
    </row>
    <row r="78" spans="1:5">
      <c r="A78">
        <v>56</v>
      </c>
      <c r="B78" t="s">
        <v>77</v>
      </c>
      <c r="E78">
        <v>0.2</v>
      </c>
    </row>
    <row r="79" spans="1:5">
      <c r="A79">
        <v>57</v>
      </c>
      <c r="B79" t="s">
        <v>86</v>
      </c>
      <c r="E79">
        <v>0.6</v>
      </c>
    </row>
    <row r="80" spans="1:5">
      <c r="A80">
        <v>58</v>
      </c>
      <c r="B80" t="s">
        <v>45</v>
      </c>
      <c r="E80">
        <v>0.2</v>
      </c>
    </row>
    <row r="81" spans="1:5">
      <c r="A81">
        <v>59</v>
      </c>
      <c r="B81" t="s">
        <v>155</v>
      </c>
      <c r="E81">
        <v>0.6</v>
      </c>
    </row>
    <row r="82" spans="1:5">
      <c r="A82">
        <v>60</v>
      </c>
      <c r="B82" t="s">
        <v>161</v>
      </c>
      <c r="E82">
        <v>0.6</v>
      </c>
    </row>
    <row r="83" spans="1:5">
      <c r="A83">
        <v>61</v>
      </c>
      <c r="B83" t="s">
        <v>46</v>
      </c>
      <c r="E83">
        <v>0.6</v>
      </c>
    </row>
    <row r="84" spans="1:5">
      <c r="A84">
        <v>62</v>
      </c>
      <c r="B84" t="s">
        <v>156</v>
      </c>
      <c r="E84">
        <v>0.6</v>
      </c>
    </row>
    <row r="85" spans="1:5">
      <c r="A85">
        <v>63</v>
      </c>
      <c r="B85" t="s">
        <v>74</v>
      </c>
      <c r="E85">
        <v>0.8</v>
      </c>
    </row>
    <row r="86" spans="1:5">
      <c r="A86">
        <v>64</v>
      </c>
      <c r="B86" t="s">
        <v>78</v>
      </c>
      <c r="E86">
        <v>0.2</v>
      </c>
    </row>
    <row r="87" spans="1:5">
      <c r="A87">
        <v>65</v>
      </c>
      <c r="B87" t="s">
        <v>162</v>
      </c>
      <c r="E87">
        <v>0.6</v>
      </c>
    </row>
    <row r="88" spans="1:5">
      <c r="A88">
        <v>66</v>
      </c>
      <c r="B88" t="s">
        <v>47</v>
      </c>
      <c r="E88">
        <v>0.2</v>
      </c>
    </row>
    <row r="89" spans="1:5">
      <c r="A89">
        <v>67</v>
      </c>
      <c r="B89" t="s">
        <v>48</v>
      </c>
      <c r="E89">
        <v>0.6</v>
      </c>
    </row>
    <row r="90" spans="1:5">
      <c r="A90">
        <v>68</v>
      </c>
      <c r="B90" t="s">
        <v>133</v>
      </c>
      <c r="E90">
        <v>0.6</v>
      </c>
    </row>
    <row r="91" spans="1:5">
      <c r="A91">
        <v>69</v>
      </c>
      <c r="B91" t="s">
        <v>157</v>
      </c>
      <c r="E91">
        <v>0.6</v>
      </c>
    </row>
    <row r="92" spans="1:5">
      <c r="A92">
        <v>70</v>
      </c>
      <c r="B92" t="s">
        <v>96</v>
      </c>
      <c r="E92">
        <v>0.2</v>
      </c>
    </row>
    <row r="93" spans="1:5">
      <c r="A93">
        <v>71</v>
      </c>
      <c r="B93" t="s">
        <v>123</v>
      </c>
      <c r="E93">
        <v>0.6</v>
      </c>
    </row>
    <row r="94" spans="1:5">
      <c r="A94">
        <v>72</v>
      </c>
      <c r="B94" t="s">
        <v>49</v>
      </c>
      <c r="E94">
        <v>0</v>
      </c>
    </row>
    <row r="95" spans="1:5">
      <c r="A95">
        <v>73</v>
      </c>
      <c r="B95" t="s">
        <v>163</v>
      </c>
      <c r="E95">
        <v>0.6</v>
      </c>
    </row>
    <row r="96" spans="1:5">
      <c r="A96">
        <v>74</v>
      </c>
      <c r="B96" t="s">
        <v>50</v>
      </c>
      <c r="E96">
        <v>0.8</v>
      </c>
    </row>
    <row r="97" spans="1:5">
      <c r="A97">
        <v>75</v>
      </c>
      <c r="B97" t="s">
        <v>97</v>
      </c>
      <c r="E97">
        <v>0.4</v>
      </c>
    </row>
    <row r="98" spans="1:5">
      <c r="A98">
        <v>76</v>
      </c>
      <c r="B98" t="s">
        <v>134</v>
      </c>
      <c r="E98">
        <v>0.6</v>
      </c>
    </row>
    <row r="99" spans="1:5">
      <c r="A99">
        <v>77</v>
      </c>
      <c r="B99" t="s">
        <v>51</v>
      </c>
      <c r="E99">
        <v>1</v>
      </c>
    </row>
    <row r="100" spans="1:5">
      <c r="A100">
        <v>78</v>
      </c>
      <c r="B100" t="s">
        <v>52</v>
      </c>
      <c r="E100">
        <v>0.6</v>
      </c>
    </row>
    <row r="101" spans="1:5">
      <c r="A101">
        <v>79</v>
      </c>
      <c r="B101" t="s">
        <v>158</v>
      </c>
      <c r="E101">
        <v>0.6</v>
      </c>
    </row>
    <row r="102" spans="1:5">
      <c r="A102">
        <v>80</v>
      </c>
      <c r="B102" t="s">
        <v>135</v>
      </c>
      <c r="E102">
        <v>0.2</v>
      </c>
    </row>
    <row r="103" spans="1:5">
      <c r="A103">
        <v>81</v>
      </c>
      <c r="B103" t="s">
        <v>124</v>
      </c>
      <c r="E103">
        <v>0.4</v>
      </c>
    </row>
    <row r="104" spans="1:5">
      <c r="A104">
        <v>82</v>
      </c>
      <c r="B104" t="s">
        <v>115</v>
      </c>
      <c r="E104">
        <v>0.2</v>
      </c>
    </row>
    <row r="105" spans="1:5">
      <c r="A105">
        <v>83</v>
      </c>
      <c r="B105" t="s">
        <v>79</v>
      </c>
      <c r="E105">
        <v>0.2</v>
      </c>
    </row>
    <row r="106" spans="1:5">
      <c r="A106">
        <v>84</v>
      </c>
      <c r="B106" t="s">
        <v>150</v>
      </c>
      <c r="E106">
        <v>0</v>
      </c>
    </row>
    <row r="107" spans="1:5">
      <c r="A107">
        <v>85</v>
      </c>
      <c r="B107" t="s">
        <v>116</v>
      </c>
      <c r="E107">
        <v>0.8</v>
      </c>
    </row>
    <row r="108" spans="1:5">
      <c r="A108">
        <v>86</v>
      </c>
      <c r="B108" t="s">
        <v>53</v>
      </c>
      <c r="E108">
        <v>0.6</v>
      </c>
    </row>
    <row r="109" spans="1:5">
      <c r="A109">
        <v>87</v>
      </c>
      <c r="B109" t="s">
        <v>175</v>
      </c>
      <c r="E109">
        <v>0.6</v>
      </c>
    </row>
    <row r="110" spans="1:5">
      <c r="A110">
        <v>88</v>
      </c>
      <c r="B110" t="s">
        <v>125</v>
      </c>
      <c r="E110">
        <v>0.2</v>
      </c>
    </row>
    <row r="111" spans="1:5">
      <c r="A111">
        <v>89</v>
      </c>
      <c r="B111" t="s">
        <v>54</v>
      </c>
      <c r="E111">
        <v>0.2</v>
      </c>
    </row>
    <row r="112" spans="1:5">
      <c r="A112">
        <v>90</v>
      </c>
      <c r="B112" t="s">
        <v>136</v>
      </c>
      <c r="E112">
        <v>0.6</v>
      </c>
    </row>
    <row r="113" spans="1:5">
      <c r="A113">
        <v>91</v>
      </c>
      <c r="B113" t="s">
        <v>111</v>
      </c>
      <c r="E113">
        <v>0.6</v>
      </c>
    </row>
    <row r="114" spans="1:5">
      <c r="A114">
        <v>92</v>
      </c>
      <c r="B114" t="s">
        <v>164</v>
      </c>
      <c r="E114">
        <v>0.6</v>
      </c>
    </row>
    <row r="115" spans="1:5">
      <c r="A115">
        <v>93</v>
      </c>
      <c r="B115" t="s">
        <v>98</v>
      </c>
      <c r="E115">
        <v>0.2</v>
      </c>
    </row>
    <row r="116" spans="1:5">
      <c r="A116">
        <v>94</v>
      </c>
      <c r="B116" t="s">
        <v>108</v>
      </c>
      <c r="E116">
        <v>0.2</v>
      </c>
    </row>
    <row r="117" spans="1:5">
      <c r="A117">
        <v>95</v>
      </c>
      <c r="B117" t="s">
        <v>55</v>
      </c>
      <c r="E117">
        <v>0</v>
      </c>
    </row>
    <row r="118" spans="1:5">
      <c r="A118">
        <v>96</v>
      </c>
      <c r="B118" t="s">
        <v>172</v>
      </c>
      <c r="E118">
        <v>0.6</v>
      </c>
    </row>
    <row r="119" spans="1:5">
      <c r="A119">
        <v>97</v>
      </c>
      <c r="B119" t="s">
        <v>56</v>
      </c>
      <c r="E119">
        <v>0.6</v>
      </c>
    </row>
    <row r="120" spans="1:5">
      <c r="A120">
        <v>98</v>
      </c>
      <c r="B120" t="s">
        <v>80</v>
      </c>
      <c r="E120">
        <v>0.4</v>
      </c>
    </row>
    <row r="121" spans="1:5">
      <c r="A121">
        <v>99</v>
      </c>
      <c r="B121" t="s">
        <v>57</v>
      </c>
      <c r="E121">
        <v>0.2</v>
      </c>
    </row>
    <row r="122" spans="1:5">
      <c r="A122">
        <v>100</v>
      </c>
      <c r="B122" t="s">
        <v>173</v>
      </c>
      <c r="E122">
        <v>0.6</v>
      </c>
    </row>
    <row r="123" spans="1:5">
      <c r="A123">
        <v>101</v>
      </c>
      <c r="B123" t="s">
        <v>58</v>
      </c>
      <c r="E123">
        <v>0.8</v>
      </c>
    </row>
    <row r="124" spans="1:5">
      <c r="A124">
        <v>102</v>
      </c>
      <c r="B124" t="s">
        <v>171</v>
      </c>
      <c r="E124">
        <v>0.6</v>
      </c>
    </row>
    <row r="125" spans="1:5">
      <c r="A125">
        <v>103</v>
      </c>
      <c r="B125" t="s">
        <v>137</v>
      </c>
      <c r="E125">
        <v>0.8</v>
      </c>
    </row>
    <row r="126" spans="1:5">
      <c r="A126">
        <v>104</v>
      </c>
      <c r="B126" t="s">
        <v>99</v>
      </c>
      <c r="E126">
        <v>0.4</v>
      </c>
    </row>
    <row r="127" spans="1:5">
      <c r="A127">
        <v>105</v>
      </c>
      <c r="B127" t="s">
        <v>59</v>
      </c>
      <c r="E127">
        <v>1</v>
      </c>
    </row>
    <row r="128" spans="1:5">
      <c r="A128">
        <v>106</v>
      </c>
      <c r="B128" t="s">
        <v>60</v>
      </c>
      <c r="E128">
        <v>0.8</v>
      </c>
    </row>
    <row r="129" spans="1:5">
      <c r="A129">
        <v>107</v>
      </c>
      <c r="B129" t="s">
        <v>61</v>
      </c>
      <c r="E129">
        <v>0</v>
      </c>
    </row>
    <row r="130" spans="1:5">
      <c r="A130">
        <v>108</v>
      </c>
      <c r="B130" t="s">
        <v>62</v>
      </c>
      <c r="E130">
        <v>0.6</v>
      </c>
    </row>
    <row r="131" spans="1:5">
      <c r="A131">
        <v>109</v>
      </c>
      <c r="B131" t="s">
        <v>63</v>
      </c>
      <c r="E131">
        <v>0.2</v>
      </c>
    </row>
    <row r="132" spans="1:5">
      <c r="A132">
        <v>110</v>
      </c>
      <c r="B132" t="s">
        <v>159</v>
      </c>
      <c r="E132">
        <v>0.6</v>
      </c>
    </row>
    <row r="133" spans="1:5">
      <c r="A133">
        <v>11</v>
      </c>
      <c r="B133" t="s">
        <v>87</v>
      </c>
      <c r="E133">
        <v>1</v>
      </c>
    </row>
    <row r="134" spans="1:5">
      <c r="A134">
        <v>112</v>
      </c>
      <c r="B134" t="s">
        <v>100</v>
      </c>
      <c r="E134">
        <v>0.4</v>
      </c>
    </row>
    <row r="135" spans="1:5">
      <c r="A135">
        <v>113</v>
      </c>
      <c r="B135" t="s">
        <v>75</v>
      </c>
      <c r="E135">
        <v>0.6</v>
      </c>
    </row>
    <row r="136" spans="1:5">
      <c r="A136">
        <v>114</v>
      </c>
      <c r="B136" t="s">
        <v>126</v>
      </c>
      <c r="E136">
        <v>0.6</v>
      </c>
    </row>
    <row r="137" spans="1:5">
      <c r="A137">
        <v>115</v>
      </c>
      <c r="B137" t="s">
        <v>151</v>
      </c>
      <c r="E137">
        <v>0.2</v>
      </c>
    </row>
    <row r="138" spans="1:5">
      <c r="A138">
        <v>116</v>
      </c>
      <c r="B138" t="s">
        <v>106</v>
      </c>
      <c r="E138">
        <v>0.6</v>
      </c>
    </row>
    <row r="139" spans="1:5">
      <c r="A139">
        <v>117</v>
      </c>
      <c r="B139" t="s">
        <v>138</v>
      </c>
      <c r="E139">
        <v>1</v>
      </c>
    </row>
    <row r="140" spans="1:5">
      <c r="A140">
        <v>118</v>
      </c>
      <c r="B140" t="s">
        <v>64</v>
      </c>
      <c r="E140">
        <v>0.8</v>
      </c>
    </row>
    <row r="141" spans="1:5">
      <c r="A141">
        <v>119</v>
      </c>
      <c r="B141" t="s">
        <v>139</v>
      </c>
      <c r="E141">
        <v>0.6</v>
      </c>
    </row>
    <row r="142" spans="1:5">
      <c r="A142">
        <v>120</v>
      </c>
      <c r="B142" t="s">
        <v>127</v>
      </c>
      <c r="E142">
        <v>0.2</v>
      </c>
    </row>
    <row r="143" spans="1:5">
      <c r="A143">
        <v>121</v>
      </c>
      <c r="B143" t="s">
        <v>65</v>
      </c>
      <c r="E143">
        <v>0.6</v>
      </c>
    </row>
    <row r="144" spans="1:5">
      <c r="A144">
        <v>122</v>
      </c>
      <c r="B144" t="s">
        <v>141</v>
      </c>
      <c r="E144">
        <v>0.6</v>
      </c>
    </row>
    <row r="145" spans="1:5">
      <c r="A145">
        <v>123</v>
      </c>
      <c r="B145" t="s">
        <v>165</v>
      </c>
      <c r="E145">
        <v>0.6</v>
      </c>
    </row>
    <row r="146" spans="1:5">
      <c r="A146">
        <v>124</v>
      </c>
      <c r="B146" t="s">
        <v>146</v>
      </c>
      <c r="E146">
        <v>0.6</v>
      </c>
    </row>
    <row r="147" spans="1:5">
      <c r="A147">
        <v>125</v>
      </c>
      <c r="B147" t="s">
        <v>117</v>
      </c>
      <c r="E147">
        <v>0.8</v>
      </c>
    </row>
    <row r="148" spans="1:5">
      <c r="A148">
        <v>126</v>
      </c>
      <c r="B148" t="s">
        <v>1071</v>
      </c>
      <c r="E148">
        <v>0.6</v>
      </c>
    </row>
    <row r="149" spans="1:5">
      <c r="A149">
        <v>127</v>
      </c>
      <c r="B149" t="s">
        <v>81</v>
      </c>
      <c r="E149">
        <v>0.8</v>
      </c>
    </row>
    <row r="150" spans="1:5">
      <c r="A150">
        <v>128</v>
      </c>
      <c r="B150" t="s">
        <v>152</v>
      </c>
      <c r="E150">
        <v>0.8</v>
      </c>
    </row>
    <row r="151" spans="1:5">
      <c r="A151">
        <v>129</v>
      </c>
      <c r="B151" t="s">
        <v>66</v>
      </c>
      <c r="E151">
        <v>0.6</v>
      </c>
    </row>
    <row r="152" spans="1:5">
      <c r="A152">
        <v>130</v>
      </c>
      <c r="B152" t="s">
        <v>67</v>
      </c>
      <c r="E152">
        <v>0.6</v>
      </c>
    </row>
    <row r="153" spans="1:5">
      <c r="A153">
        <v>131</v>
      </c>
      <c r="B153" t="s">
        <v>147</v>
      </c>
      <c r="E153">
        <v>0</v>
      </c>
    </row>
    <row r="154" spans="1:5">
      <c r="A154">
        <v>132</v>
      </c>
      <c r="B154" t="s">
        <v>143</v>
      </c>
      <c r="E154">
        <v>0.2</v>
      </c>
    </row>
    <row r="155" spans="1:5">
      <c r="A155">
        <v>133</v>
      </c>
      <c r="B155" t="s">
        <v>153</v>
      </c>
      <c r="E155">
        <v>0.2</v>
      </c>
    </row>
    <row r="156" spans="1:5">
      <c r="A156">
        <v>134</v>
      </c>
      <c r="B156" t="s">
        <v>68</v>
      </c>
      <c r="E156">
        <v>0.6</v>
      </c>
    </row>
    <row r="157" spans="1:5">
      <c r="A157">
        <v>135</v>
      </c>
      <c r="B157" t="s">
        <v>166</v>
      </c>
      <c r="E157">
        <v>0.6</v>
      </c>
    </row>
    <row r="158" spans="1:5">
      <c r="A158">
        <v>136</v>
      </c>
      <c r="B158" t="s">
        <v>1069</v>
      </c>
      <c r="E158">
        <v>0.6</v>
      </c>
    </row>
    <row r="159" spans="1:5">
      <c r="A159">
        <v>137</v>
      </c>
      <c r="B159" t="s">
        <v>128</v>
      </c>
      <c r="E159">
        <v>0.6</v>
      </c>
    </row>
    <row r="160" spans="1:5">
      <c r="A160">
        <v>138</v>
      </c>
      <c r="B160" t="s">
        <v>132</v>
      </c>
      <c r="E160">
        <v>0.2</v>
      </c>
    </row>
    <row r="161" spans="1:5">
      <c r="A161">
        <v>139</v>
      </c>
      <c r="B161" t="s">
        <v>82</v>
      </c>
      <c r="E161">
        <v>0.2</v>
      </c>
    </row>
    <row r="162" spans="1:5">
      <c r="A162">
        <v>140</v>
      </c>
      <c r="B162" t="s">
        <v>69</v>
      </c>
      <c r="E162">
        <v>0.6</v>
      </c>
    </row>
    <row r="163" spans="1:5">
      <c r="A163">
        <v>141</v>
      </c>
      <c r="B163" t="s">
        <v>177</v>
      </c>
      <c r="E163">
        <v>0.6</v>
      </c>
    </row>
    <row r="164" spans="1:5">
      <c r="A164">
        <v>142</v>
      </c>
      <c r="B164" t="s">
        <v>174</v>
      </c>
      <c r="E164">
        <v>0.6</v>
      </c>
    </row>
    <row r="165" spans="1:5">
      <c r="A165">
        <v>143</v>
      </c>
      <c r="B165" t="s">
        <v>70</v>
      </c>
      <c r="E165">
        <v>0.6</v>
      </c>
    </row>
    <row r="166" spans="1:5">
      <c r="A166">
        <v>144</v>
      </c>
      <c r="B166" t="s">
        <v>83</v>
      </c>
      <c r="E166">
        <v>0.4</v>
      </c>
    </row>
    <row r="167" spans="1:5">
      <c r="A167">
        <v>145</v>
      </c>
      <c r="B167" t="s">
        <v>84</v>
      </c>
      <c r="E167">
        <v>0.8</v>
      </c>
    </row>
    <row r="168" spans="1:5">
      <c r="A168">
        <v>146</v>
      </c>
      <c r="B168" t="s">
        <v>118</v>
      </c>
      <c r="E168">
        <v>0</v>
      </c>
    </row>
  </sheetData>
  <autoFilter ref="A22:CB22"/>
  <mergeCells count="19">
    <mergeCell ref="C19:L19"/>
    <mergeCell ref="C13:L13"/>
    <mergeCell ref="C14:L14"/>
    <mergeCell ref="C15:L15"/>
    <mergeCell ref="C16:L16"/>
    <mergeCell ref="C17:L17"/>
    <mergeCell ref="C18:L18"/>
    <mergeCell ref="C12:L12"/>
    <mergeCell ref="C2:L2"/>
    <mergeCell ref="C3:L3"/>
    <mergeCell ref="C4:G4"/>
    <mergeCell ref="H4:K4"/>
    <mergeCell ref="C5:L5"/>
    <mergeCell ref="C6:L6"/>
    <mergeCell ref="C7:L7"/>
    <mergeCell ref="C8:L8"/>
    <mergeCell ref="C9:L9"/>
    <mergeCell ref="C10:L10"/>
    <mergeCell ref="C11:L11"/>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151" activePane="bottomRight" state="frozen"/>
      <selection activeCell="J31" sqref="J31"/>
      <selection pane="topRight" activeCell="J31" sqref="J31"/>
      <selection pane="bottomLeft" activeCell="J31" sqref="J31"/>
      <selection pane="bottomRight" activeCell="C3" sqref="C3:L3"/>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2035</v>
      </c>
      <c r="D2" s="192"/>
      <c r="E2" s="192"/>
      <c r="F2" s="192"/>
      <c r="G2" s="192"/>
      <c r="H2" s="192"/>
      <c r="I2" s="192"/>
      <c r="J2" s="192"/>
      <c r="K2" s="192"/>
      <c r="L2" s="192"/>
      <c r="N2" s="78" t="s">
        <v>2018</v>
      </c>
    </row>
    <row r="3" spans="2:19">
      <c r="B3" s="17" t="s">
        <v>17</v>
      </c>
      <c r="C3" s="193" t="s">
        <v>2034</v>
      </c>
      <c r="D3" s="193"/>
      <c r="E3" s="193"/>
      <c r="F3" s="193"/>
      <c r="G3" s="193"/>
      <c r="H3" s="193"/>
      <c r="I3" s="193"/>
      <c r="J3" s="193"/>
      <c r="K3" s="193"/>
      <c r="L3" s="193"/>
      <c r="N3" s="97" t="s">
        <v>2022</v>
      </c>
      <c r="O3" s="97"/>
      <c r="P3" s="98"/>
      <c r="Q3" s="97"/>
      <c r="R3" s="99"/>
      <c r="S3" s="100"/>
    </row>
    <row r="4" spans="2:19">
      <c r="B4" s="17" t="s">
        <v>27</v>
      </c>
      <c r="C4" s="195"/>
      <c r="D4" s="196"/>
      <c r="E4" s="196"/>
      <c r="F4" s="196"/>
      <c r="G4" s="197"/>
      <c r="H4" s="198" t="s">
        <v>2009</v>
      </c>
      <c r="I4" s="199"/>
      <c r="J4" s="199"/>
      <c r="K4" s="200"/>
      <c r="L4" s="105" t="s">
        <v>2011</v>
      </c>
      <c r="N4" s="101"/>
      <c r="O4" s="102"/>
      <c r="P4" s="101"/>
      <c r="Q4" s="102"/>
      <c r="R4" s="101"/>
      <c r="S4" s="102"/>
    </row>
    <row r="5" spans="2:19" ht="29" customHeight="1">
      <c r="B5" s="17" t="s">
        <v>199</v>
      </c>
      <c r="C5" s="194"/>
      <c r="D5" s="194"/>
      <c r="E5" s="194"/>
      <c r="F5" s="194"/>
      <c r="G5" s="194"/>
      <c r="H5" s="194"/>
      <c r="I5" s="194"/>
      <c r="J5" s="194"/>
      <c r="K5" s="194"/>
      <c r="L5" s="194"/>
      <c r="N5" s="103"/>
      <c r="O5" s="104"/>
      <c r="P5" s="103"/>
      <c r="Q5" s="104"/>
      <c r="R5" s="103"/>
      <c r="S5" s="104"/>
    </row>
    <row r="6" spans="2:19" ht="84" customHeight="1">
      <c r="B6" s="17" t="s">
        <v>18</v>
      </c>
      <c r="C6" s="194"/>
      <c r="D6" s="194"/>
      <c r="E6" s="194"/>
      <c r="F6" s="194"/>
      <c r="G6" s="194"/>
      <c r="H6" s="194"/>
      <c r="I6" s="194"/>
      <c r="J6" s="194"/>
      <c r="K6" s="194"/>
      <c r="L6" s="194"/>
      <c r="M6" s="50"/>
      <c r="N6" s="51"/>
      <c r="O6" s="51"/>
      <c r="P6" s="51"/>
      <c r="Q6" s="51"/>
      <c r="R6" s="51"/>
      <c r="S6" s="51"/>
    </row>
    <row r="7" spans="2:19" ht="55.25" customHeight="1" outlineLevel="1">
      <c r="B7" s="6" t="s">
        <v>19</v>
      </c>
      <c r="C7" s="167" t="s">
        <v>2036</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30</v>
      </c>
    </row>
    <row r="24" spans="1:80">
      <c r="A24">
        <v>2</v>
      </c>
      <c r="B24" t="s">
        <v>71</v>
      </c>
      <c r="E24">
        <v>30</v>
      </c>
    </row>
    <row r="25" spans="1:80">
      <c r="A25">
        <v>3</v>
      </c>
      <c r="B25" t="s">
        <v>142</v>
      </c>
      <c r="E25">
        <v>10</v>
      </c>
    </row>
    <row r="26" spans="1:80">
      <c r="A26">
        <v>4</v>
      </c>
      <c r="B26" t="s">
        <v>119</v>
      </c>
      <c r="E26">
        <v>30</v>
      </c>
    </row>
    <row r="27" spans="1:80">
      <c r="A27">
        <v>5</v>
      </c>
      <c r="B27" t="s">
        <v>88</v>
      </c>
      <c r="E27">
        <v>10</v>
      </c>
    </row>
    <row r="28" spans="1:80">
      <c r="A28">
        <v>6</v>
      </c>
      <c r="B28" t="s">
        <v>112</v>
      </c>
      <c r="E28">
        <v>10</v>
      </c>
    </row>
    <row r="29" spans="1:80">
      <c r="A29">
        <v>7</v>
      </c>
      <c r="B29" t="s">
        <v>89</v>
      </c>
      <c r="E29">
        <v>50</v>
      </c>
    </row>
    <row r="30" spans="1:80">
      <c r="A30">
        <v>8</v>
      </c>
      <c r="B30" t="s">
        <v>102</v>
      </c>
      <c r="E30">
        <v>10</v>
      </c>
    </row>
    <row r="31" spans="1:80">
      <c r="A31">
        <v>9</v>
      </c>
      <c r="B31" s="8" t="s">
        <v>32</v>
      </c>
      <c r="E31">
        <v>10</v>
      </c>
    </row>
    <row r="32" spans="1:80">
      <c r="A32">
        <v>10</v>
      </c>
      <c r="B32" t="s">
        <v>33</v>
      </c>
      <c r="E32">
        <v>10</v>
      </c>
    </row>
    <row r="33" spans="1:5">
      <c r="A33">
        <v>11</v>
      </c>
      <c r="B33" t="s">
        <v>167</v>
      </c>
      <c r="E33">
        <v>10</v>
      </c>
    </row>
    <row r="34" spans="1:5">
      <c r="A34">
        <v>12</v>
      </c>
      <c r="B34" t="s">
        <v>103</v>
      </c>
      <c r="E34">
        <v>30</v>
      </c>
    </row>
    <row r="35" spans="1:5">
      <c r="A35">
        <v>13</v>
      </c>
      <c r="B35" t="s">
        <v>109</v>
      </c>
      <c r="E35">
        <v>0</v>
      </c>
    </row>
    <row r="36" spans="1:5">
      <c r="A36">
        <v>14</v>
      </c>
      <c r="B36" t="s">
        <v>72</v>
      </c>
      <c r="E36">
        <v>50</v>
      </c>
    </row>
    <row r="37" spans="1:5">
      <c r="A37">
        <v>15</v>
      </c>
      <c r="B37" t="s">
        <v>154</v>
      </c>
      <c r="E37">
        <v>10</v>
      </c>
    </row>
    <row r="38" spans="1:5">
      <c r="A38">
        <v>16</v>
      </c>
      <c r="B38" t="s">
        <v>140</v>
      </c>
      <c r="E38">
        <v>10</v>
      </c>
    </row>
    <row r="39" spans="1:5">
      <c r="A39">
        <v>17</v>
      </c>
      <c r="B39" t="s">
        <v>113</v>
      </c>
      <c r="E39">
        <v>0</v>
      </c>
    </row>
    <row r="40" spans="1:5">
      <c r="A40">
        <v>18</v>
      </c>
      <c r="B40" t="s">
        <v>110</v>
      </c>
      <c r="E40">
        <v>90</v>
      </c>
    </row>
    <row r="41" spans="1:5">
      <c r="A41">
        <v>19</v>
      </c>
      <c r="B41" t="s">
        <v>129</v>
      </c>
      <c r="E41">
        <v>30</v>
      </c>
    </row>
    <row r="42" spans="1:5">
      <c r="A42">
        <v>20</v>
      </c>
      <c r="B42" t="s">
        <v>90</v>
      </c>
      <c r="E42">
        <v>10</v>
      </c>
    </row>
    <row r="43" spans="1:5">
      <c r="A43">
        <v>21</v>
      </c>
      <c r="B43" t="s">
        <v>120</v>
      </c>
      <c r="E43">
        <v>90</v>
      </c>
    </row>
    <row r="44" spans="1:5">
      <c r="A44">
        <v>22</v>
      </c>
      <c r="B44" t="s">
        <v>104</v>
      </c>
      <c r="E44">
        <v>30</v>
      </c>
    </row>
    <row r="45" spans="1:5">
      <c r="A45">
        <v>23</v>
      </c>
      <c r="B45" t="s">
        <v>34</v>
      </c>
      <c r="E45">
        <v>10</v>
      </c>
    </row>
    <row r="46" spans="1:5">
      <c r="A46">
        <v>24</v>
      </c>
      <c r="B46" t="s">
        <v>148</v>
      </c>
      <c r="E46">
        <v>10</v>
      </c>
    </row>
    <row r="47" spans="1:5">
      <c r="A47">
        <v>25</v>
      </c>
      <c r="B47" t="s">
        <v>35</v>
      </c>
      <c r="E47">
        <v>10</v>
      </c>
    </row>
    <row r="48" spans="1:5">
      <c r="A48">
        <v>26</v>
      </c>
      <c r="B48" t="s">
        <v>73</v>
      </c>
      <c r="E48">
        <v>30</v>
      </c>
    </row>
    <row r="49" spans="1:5">
      <c r="A49">
        <v>27</v>
      </c>
      <c r="B49" t="s">
        <v>91</v>
      </c>
      <c r="E49">
        <v>90</v>
      </c>
    </row>
    <row r="50" spans="1:5">
      <c r="A50">
        <v>28</v>
      </c>
      <c r="B50" t="s">
        <v>130</v>
      </c>
      <c r="E50">
        <v>30</v>
      </c>
    </row>
    <row r="51" spans="1:5">
      <c r="A51">
        <v>29</v>
      </c>
      <c r="B51" t="s">
        <v>149</v>
      </c>
      <c r="E51">
        <v>30</v>
      </c>
    </row>
    <row r="52" spans="1:5">
      <c r="A52">
        <v>30</v>
      </c>
      <c r="B52" t="s">
        <v>121</v>
      </c>
      <c r="E52">
        <v>0</v>
      </c>
    </row>
    <row r="53" spans="1:5">
      <c r="A53">
        <v>31</v>
      </c>
      <c r="B53" t="s">
        <v>114</v>
      </c>
      <c r="E53">
        <v>10</v>
      </c>
    </row>
    <row r="54" spans="1:5">
      <c r="A54">
        <v>32</v>
      </c>
      <c r="B54" t="s">
        <v>105</v>
      </c>
      <c r="E54">
        <v>0</v>
      </c>
    </row>
    <row r="55" spans="1:5">
      <c r="A55">
        <v>33</v>
      </c>
      <c r="B55" t="s">
        <v>170</v>
      </c>
      <c r="E55">
        <v>10</v>
      </c>
    </row>
    <row r="56" spans="1:5">
      <c r="A56">
        <v>34</v>
      </c>
      <c r="B56" t="s">
        <v>122</v>
      </c>
      <c r="E56">
        <v>30</v>
      </c>
    </row>
    <row r="57" spans="1:5">
      <c r="A57">
        <v>35</v>
      </c>
      <c r="B57" t="s">
        <v>36</v>
      </c>
      <c r="E57">
        <v>10</v>
      </c>
    </row>
    <row r="58" spans="1:5">
      <c r="A58">
        <v>36</v>
      </c>
      <c r="B58" t="s">
        <v>168</v>
      </c>
      <c r="E58">
        <v>10</v>
      </c>
    </row>
    <row r="59" spans="1:5">
      <c r="A59">
        <v>37</v>
      </c>
      <c r="B59" t="s">
        <v>37</v>
      </c>
      <c r="E59">
        <v>10</v>
      </c>
    </row>
    <row r="60" spans="1:5">
      <c r="A60">
        <v>38</v>
      </c>
      <c r="B60" t="s">
        <v>176</v>
      </c>
      <c r="E60">
        <v>10</v>
      </c>
    </row>
    <row r="61" spans="1:5">
      <c r="A61">
        <v>39</v>
      </c>
      <c r="B61" t="s">
        <v>92</v>
      </c>
      <c r="E61">
        <v>10</v>
      </c>
    </row>
    <row r="62" spans="1:5">
      <c r="A62">
        <v>40</v>
      </c>
      <c r="B62" t="s">
        <v>38</v>
      </c>
      <c r="E62">
        <v>10</v>
      </c>
    </row>
    <row r="63" spans="1:5">
      <c r="A63">
        <v>41</v>
      </c>
      <c r="B63" t="s">
        <v>93</v>
      </c>
      <c r="E63">
        <v>10</v>
      </c>
    </row>
    <row r="64" spans="1:5">
      <c r="A64">
        <v>42</v>
      </c>
      <c r="B64" t="s">
        <v>39</v>
      </c>
      <c r="E64">
        <v>10</v>
      </c>
    </row>
    <row r="65" spans="1:5">
      <c r="A65">
        <v>43</v>
      </c>
      <c r="B65" t="s">
        <v>169</v>
      </c>
      <c r="E65">
        <v>10</v>
      </c>
    </row>
    <row r="66" spans="1:5">
      <c r="A66">
        <v>44</v>
      </c>
      <c r="B66" t="s">
        <v>94</v>
      </c>
      <c r="E66">
        <v>10</v>
      </c>
    </row>
    <row r="67" spans="1:5">
      <c r="A67">
        <v>45</v>
      </c>
      <c r="B67" t="s">
        <v>40</v>
      </c>
      <c r="E67">
        <v>0</v>
      </c>
    </row>
    <row r="68" spans="1:5">
      <c r="A68">
        <v>46</v>
      </c>
      <c r="B68" t="s">
        <v>41</v>
      </c>
      <c r="E68">
        <v>10</v>
      </c>
    </row>
    <row r="69" spans="1:5">
      <c r="A69">
        <v>47</v>
      </c>
      <c r="B69" t="s">
        <v>85</v>
      </c>
      <c r="E69">
        <v>10</v>
      </c>
    </row>
    <row r="70" spans="1:5">
      <c r="A70">
        <v>48</v>
      </c>
      <c r="B70" t="s">
        <v>144</v>
      </c>
      <c r="E70">
        <v>10</v>
      </c>
    </row>
    <row r="71" spans="1:5">
      <c r="A71">
        <v>49</v>
      </c>
      <c r="B71" t="s">
        <v>145</v>
      </c>
      <c r="E71">
        <v>10</v>
      </c>
    </row>
    <row r="72" spans="1:5">
      <c r="A72">
        <v>50</v>
      </c>
      <c r="B72" t="s">
        <v>160</v>
      </c>
      <c r="E72">
        <v>10</v>
      </c>
    </row>
    <row r="73" spans="1:5">
      <c r="A73">
        <v>51</v>
      </c>
      <c r="B73" t="s">
        <v>42</v>
      </c>
      <c r="E73">
        <v>10</v>
      </c>
    </row>
    <row r="74" spans="1:5">
      <c r="A74">
        <v>52</v>
      </c>
      <c r="B74" t="s">
        <v>95</v>
      </c>
      <c r="E74">
        <v>50</v>
      </c>
    </row>
    <row r="75" spans="1:5">
      <c r="A75">
        <v>53</v>
      </c>
      <c r="B75" t="s">
        <v>131</v>
      </c>
      <c r="E75">
        <v>70</v>
      </c>
    </row>
    <row r="76" spans="1:5">
      <c r="A76">
        <v>54</v>
      </c>
      <c r="B76" t="s">
        <v>43</v>
      </c>
      <c r="E76">
        <v>10</v>
      </c>
    </row>
    <row r="77" spans="1:5">
      <c r="A77">
        <v>55</v>
      </c>
      <c r="B77" t="s">
        <v>44</v>
      </c>
      <c r="E77">
        <v>30</v>
      </c>
    </row>
    <row r="78" spans="1:5">
      <c r="A78">
        <v>56</v>
      </c>
      <c r="B78" t="s">
        <v>77</v>
      </c>
      <c r="E78">
        <v>10</v>
      </c>
    </row>
    <row r="79" spans="1:5">
      <c r="A79">
        <v>57</v>
      </c>
      <c r="B79" t="s">
        <v>86</v>
      </c>
      <c r="E79">
        <v>10</v>
      </c>
    </row>
    <row r="80" spans="1:5">
      <c r="A80">
        <v>58</v>
      </c>
      <c r="B80" t="s">
        <v>45</v>
      </c>
      <c r="E80">
        <v>0</v>
      </c>
    </row>
    <row r="81" spans="1:5">
      <c r="A81">
        <v>59</v>
      </c>
      <c r="B81" t="s">
        <v>155</v>
      </c>
      <c r="E81">
        <v>10</v>
      </c>
    </row>
    <row r="82" spans="1:5">
      <c r="A82">
        <v>60</v>
      </c>
      <c r="B82" t="s">
        <v>161</v>
      </c>
      <c r="E82">
        <v>10</v>
      </c>
    </row>
    <row r="83" spans="1:5">
      <c r="A83">
        <v>61</v>
      </c>
      <c r="B83" t="s">
        <v>46</v>
      </c>
      <c r="E83">
        <v>30</v>
      </c>
    </row>
    <row r="84" spans="1:5">
      <c r="A84">
        <v>62</v>
      </c>
      <c r="B84" t="s">
        <v>156</v>
      </c>
      <c r="E84">
        <v>10</v>
      </c>
    </row>
    <row r="85" spans="1:5">
      <c r="A85">
        <v>63</v>
      </c>
      <c r="B85" t="s">
        <v>74</v>
      </c>
      <c r="E85">
        <v>90</v>
      </c>
    </row>
    <row r="86" spans="1:5">
      <c r="A86">
        <v>64</v>
      </c>
      <c r="B86" t="s">
        <v>78</v>
      </c>
      <c r="E86">
        <v>50</v>
      </c>
    </row>
    <row r="87" spans="1:5">
      <c r="A87">
        <v>65</v>
      </c>
      <c r="B87" t="s">
        <v>162</v>
      </c>
      <c r="E87">
        <v>10</v>
      </c>
    </row>
    <row r="88" spans="1:5">
      <c r="A88">
        <v>66</v>
      </c>
      <c r="B88" t="s">
        <v>47</v>
      </c>
      <c r="E88">
        <v>10</v>
      </c>
    </row>
    <row r="89" spans="1:5">
      <c r="A89">
        <v>67</v>
      </c>
      <c r="B89" t="s">
        <v>48</v>
      </c>
      <c r="E89">
        <v>50</v>
      </c>
    </row>
    <row r="90" spans="1:5">
      <c r="A90">
        <v>68</v>
      </c>
      <c r="B90" t="s">
        <v>133</v>
      </c>
      <c r="E90">
        <v>70</v>
      </c>
    </row>
    <row r="91" spans="1:5">
      <c r="A91">
        <v>69</v>
      </c>
      <c r="B91" t="s">
        <v>157</v>
      </c>
      <c r="E91">
        <v>10</v>
      </c>
    </row>
    <row r="92" spans="1:5">
      <c r="A92">
        <v>70</v>
      </c>
      <c r="B92" t="s">
        <v>96</v>
      </c>
      <c r="E92">
        <v>10</v>
      </c>
    </row>
    <row r="93" spans="1:5">
      <c r="A93">
        <v>71</v>
      </c>
      <c r="B93" t="s">
        <v>123</v>
      </c>
      <c r="E93">
        <v>10</v>
      </c>
    </row>
    <row r="94" spans="1:5">
      <c r="A94">
        <v>72</v>
      </c>
      <c r="B94" t="s">
        <v>49</v>
      </c>
      <c r="E94">
        <v>0</v>
      </c>
    </row>
    <row r="95" spans="1:5">
      <c r="A95">
        <v>73</v>
      </c>
      <c r="B95" t="s">
        <v>163</v>
      </c>
      <c r="E95">
        <v>10</v>
      </c>
    </row>
    <row r="96" spans="1:5">
      <c r="A96">
        <v>74</v>
      </c>
      <c r="B96" t="s">
        <v>50</v>
      </c>
      <c r="E96">
        <v>10</v>
      </c>
    </row>
    <row r="97" spans="1:5">
      <c r="A97">
        <v>75</v>
      </c>
      <c r="B97" t="s">
        <v>97</v>
      </c>
      <c r="E97">
        <v>10</v>
      </c>
    </row>
    <row r="98" spans="1:5">
      <c r="A98">
        <v>76</v>
      </c>
      <c r="B98" t="s">
        <v>134</v>
      </c>
      <c r="E98">
        <v>10</v>
      </c>
    </row>
    <row r="99" spans="1:5">
      <c r="A99">
        <v>77</v>
      </c>
      <c r="B99" t="s">
        <v>51</v>
      </c>
      <c r="E99">
        <v>30</v>
      </c>
    </row>
    <row r="100" spans="1:5">
      <c r="A100">
        <v>78</v>
      </c>
      <c r="B100" t="s">
        <v>52</v>
      </c>
      <c r="E100">
        <v>50</v>
      </c>
    </row>
    <row r="101" spans="1:5">
      <c r="A101">
        <v>79</v>
      </c>
      <c r="B101" t="s">
        <v>158</v>
      </c>
      <c r="E101">
        <v>10</v>
      </c>
    </row>
    <row r="102" spans="1:5">
      <c r="A102">
        <v>80</v>
      </c>
      <c r="B102" t="s">
        <v>135</v>
      </c>
      <c r="E102">
        <v>50</v>
      </c>
    </row>
    <row r="103" spans="1:5">
      <c r="A103">
        <v>81</v>
      </c>
      <c r="B103" t="s">
        <v>124</v>
      </c>
      <c r="E103">
        <v>30</v>
      </c>
    </row>
    <row r="104" spans="1:5">
      <c r="A104">
        <v>82</v>
      </c>
      <c r="B104" t="s">
        <v>115</v>
      </c>
      <c r="E104">
        <v>10</v>
      </c>
    </row>
    <row r="105" spans="1:5">
      <c r="A105">
        <v>83</v>
      </c>
      <c r="B105" t="s">
        <v>79</v>
      </c>
      <c r="E105">
        <v>10</v>
      </c>
    </row>
    <row r="106" spans="1:5">
      <c r="A106">
        <v>84</v>
      </c>
      <c r="B106" t="s">
        <v>150</v>
      </c>
      <c r="E106">
        <v>10</v>
      </c>
    </row>
    <row r="107" spans="1:5">
      <c r="A107">
        <v>85</v>
      </c>
      <c r="B107" t="s">
        <v>116</v>
      </c>
      <c r="E107">
        <v>10</v>
      </c>
    </row>
    <row r="108" spans="1:5">
      <c r="A108">
        <v>86</v>
      </c>
      <c r="B108" t="s">
        <v>53</v>
      </c>
      <c r="E108">
        <v>10</v>
      </c>
    </row>
    <row r="109" spans="1:5">
      <c r="A109">
        <v>87</v>
      </c>
      <c r="B109" t="s">
        <v>175</v>
      </c>
      <c r="E109">
        <v>10</v>
      </c>
    </row>
    <row r="110" spans="1:5">
      <c r="A110">
        <v>88</v>
      </c>
      <c r="B110" t="s">
        <v>125</v>
      </c>
      <c r="E110">
        <v>0</v>
      </c>
    </row>
    <row r="111" spans="1:5">
      <c r="A111">
        <v>89</v>
      </c>
      <c r="B111" t="s">
        <v>54</v>
      </c>
      <c r="E111">
        <v>10</v>
      </c>
    </row>
    <row r="112" spans="1:5">
      <c r="A112">
        <v>90</v>
      </c>
      <c r="B112" t="s">
        <v>136</v>
      </c>
      <c r="E112">
        <v>30</v>
      </c>
    </row>
    <row r="113" spans="1:5">
      <c r="A113">
        <v>91</v>
      </c>
      <c r="B113" t="s">
        <v>111</v>
      </c>
      <c r="E113">
        <v>10</v>
      </c>
    </row>
    <row r="114" spans="1:5">
      <c r="A114">
        <v>92</v>
      </c>
      <c r="B114" t="s">
        <v>164</v>
      </c>
      <c r="E114">
        <v>10</v>
      </c>
    </row>
    <row r="115" spans="1:5">
      <c r="A115">
        <v>93</v>
      </c>
      <c r="B115" t="s">
        <v>98</v>
      </c>
      <c r="E115">
        <v>0</v>
      </c>
    </row>
    <row r="116" spans="1:5">
      <c r="A116">
        <v>94</v>
      </c>
      <c r="B116" t="s">
        <v>108</v>
      </c>
      <c r="E116">
        <v>10</v>
      </c>
    </row>
    <row r="117" spans="1:5">
      <c r="A117">
        <v>95</v>
      </c>
      <c r="B117" t="s">
        <v>55</v>
      </c>
      <c r="E117">
        <v>10</v>
      </c>
    </row>
    <row r="118" spans="1:5">
      <c r="A118">
        <v>96</v>
      </c>
      <c r="B118" t="s">
        <v>172</v>
      </c>
      <c r="E118">
        <v>10</v>
      </c>
    </row>
    <row r="119" spans="1:5">
      <c r="A119">
        <v>97</v>
      </c>
      <c r="B119" t="s">
        <v>56</v>
      </c>
      <c r="E119">
        <v>10</v>
      </c>
    </row>
    <row r="120" spans="1:5">
      <c r="A120">
        <v>98</v>
      </c>
      <c r="B120" t="s">
        <v>80</v>
      </c>
      <c r="E120">
        <v>0</v>
      </c>
    </row>
    <row r="121" spans="1:5">
      <c r="A121">
        <v>99</v>
      </c>
      <c r="B121" t="s">
        <v>57</v>
      </c>
      <c r="E121">
        <v>10</v>
      </c>
    </row>
    <row r="122" spans="1:5">
      <c r="A122">
        <v>100</v>
      </c>
      <c r="B122" t="s">
        <v>173</v>
      </c>
      <c r="E122">
        <v>10</v>
      </c>
    </row>
    <row r="123" spans="1:5">
      <c r="A123">
        <v>101</v>
      </c>
      <c r="B123" t="s">
        <v>58</v>
      </c>
      <c r="E123">
        <v>10</v>
      </c>
    </row>
    <row r="124" spans="1:5">
      <c r="A124">
        <v>102</v>
      </c>
      <c r="B124" t="s">
        <v>171</v>
      </c>
      <c r="E124">
        <v>10</v>
      </c>
    </row>
    <row r="125" spans="1:5">
      <c r="A125">
        <v>103</v>
      </c>
      <c r="B125" t="s">
        <v>137</v>
      </c>
      <c r="E125">
        <v>10</v>
      </c>
    </row>
    <row r="126" spans="1:5">
      <c r="A126">
        <v>104</v>
      </c>
      <c r="B126" t="s">
        <v>99</v>
      </c>
      <c r="E126">
        <v>10</v>
      </c>
    </row>
    <row r="127" spans="1:5">
      <c r="A127">
        <v>105</v>
      </c>
      <c r="B127" t="s">
        <v>59</v>
      </c>
      <c r="E127">
        <v>10</v>
      </c>
    </row>
    <row r="128" spans="1:5">
      <c r="A128">
        <v>106</v>
      </c>
      <c r="B128" t="s">
        <v>60</v>
      </c>
      <c r="E128">
        <v>70</v>
      </c>
    </row>
    <row r="129" spans="1:5">
      <c r="A129">
        <v>107</v>
      </c>
      <c r="B129" t="s">
        <v>61</v>
      </c>
      <c r="E129">
        <v>30</v>
      </c>
    </row>
    <row r="130" spans="1:5">
      <c r="A130">
        <v>108</v>
      </c>
      <c r="B130" t="s">
        <v>62</v>
      </c>
      <c r="E130">
        <v>10</v>
      </c>
    </row>
    <row r="131" spans="1:5">
      <c r="A131">
        <v>109</v>
      </c>
      <c r="B131" t="s">
        <v>63</v>
      </c>
      <c r="E131">
        <v>10</v>
      </c>
    </row>
    <row r="132" spans="1:5">
      <c r="A132">
        <v>110</v>
      </c>
      <c r="B132" t="s">
        <v>159</v>
      </c>
      <c r="E132">
        <v>10</v>
      </c>
    </row>
    <row r="133" spans="1:5">
      <c r="A133">
        <v>11</v>
      </c>
      <c r="B133" t="s">
        <v>87</v>
      </c>
      <c r="E133">
        <v>90</v>
      </c>
    </row>
    <row r="134" spans="1:5">
      <c r="A134">
        <v>112</v>
      </c>
      <c r="B134" t="s">
        <v>100</v>
      </c>
      <c r="E134">
        <v>10</v>
      </c>
    </row>
    <row r="135" spans="1:5">
      <c r="A135">
        <v>113</v>
      </c>
      <c r="B135" t="s">
        <v>75</v>
      </c>
      <c r="E135">
        <v>30</v>
      </c>
    </row>
    <row r="136" spans="1:5">
      <c r="A136">
        <v>114</v>
      </c>
      <c r="B136" t="s">
        <v>126</v>
      </c>
      <c r="E136">
        <v>0</v>
      </c>
    </row>
    <row r="137" spans="1:5">
      <c r="A137">
        <v>115</v>
      </c>
      <c r="B137" t="s">
        <v>151</v>
      </c>
      <c r="E137">
        <v>0</v>
      </c>
    </row>
    <row r="138" spans="1:5">
      <c r="A138">
        <v>116</v>
      </c>
      <c r="B138" t="s">
        <v>106</v>
      </c>
      <c r="E138">
        <v>70</v>
      </c>
    </row>
    <row r="139" spans="1:5">
      <c r="A139">
        <v>117</v>
      </c>
      <c r="B139" t="s">
        <v>138</v>
      </c>
      <c r="E139">
        <v>70</v>
      </c>
    </row>
    <row r="140" spans="1:5">
      <c r="A140">
        <v>118</v>
      </c>
      <c r="B140" t="s">
        <v>64</v>
      </c>
      <c r="E140">
        <v>10</v>
      </c>
    </row>
    <row r="141" spans="1:5">
      <c r="A141">
        <v>119</v>
      </c>
      <c r="B141" t="s">
        <v>139</v>
      </c>
      <c r="E141">
        <v>90</v>
      </c>
    </row>
    <row r="142" spans="1:5">
      <c r="A142">
        <v>120</v>
      </c>
      <c r="B142" t="s">
        <v>127</v>
      </c>
      <c r="E142">
        <v>90</v>
      </c>
    </row>
    <row r="143" spans="1:5">
      <c r="A143">
        <v>121</v>
      </c>
      <c r="B143" t="s">
        <v>65</v>
      </c>
      <c r="E143">
        <v>10</v>
      </c>
    </row>
    <row r="144" spans="1:5">
      <c r="A144">
        <v>122</v>
      </c>
      <c r="B144" t="s">
        <v>141</v>
      </c>
      <c r="E144">
        <v>50</v>
      </c>
    </row>
    <row r="145" spans="1:5">
      <c r="A145">
        <v>123</v>
      </c>
      <c r="B145" t="s">
        <v>165</v>
      </c>
      <c r="E145">
        <v>10</v>
      </c>
    </row>
    <row r="146" spans="1:5">
      <c r="A146">
        <v>124</v>
      </c>
      <c r="B146" t="s">
        <v>146</v>
      </c>
      <c r="E146">
        <v>10</v>
      </c>
    </row>
    <row r="147" spans="1:5">
      <c r="A147">
        <v>125</v>
      </c>
      <c r="B147" t="s">
        <v>117</v>
      </c>
      <c r="E147">
        <v>50</v>
      </c>
    </row>
    <row r="148" spans="1:5">
      <c r="A148">
        <v>126</v>
      </c>
      <c r="B148" t="s">
        <v>107</v>
      </c>
      <c r="E148">
        <v>10</v>
      </c>
    </row>
    <row r="149" spans="1:5">
      <c r="A149">
        <v>127</v>
      </c>
      <c r="B149" t="s">
        <v>81</v>
      </c>
      <c r="E149">
        <v>10</v>
      </c>
    </row>
    <row r="150" spans="1:5">
      <c r="A150">
        <v>128</v>
      </c>
      <c r="B150" t="s">
        <v>152</v>
      </c>
      <c r="E150">
        <v>10</v>
      </c>
    </row>
    <row r="151" spans="1:5">
      <c r="A151">
        <v>129</v>
      </c>
      <c r="B151" t="s">
        <v>66</v>
      </c>
      <c r="E151">
        <v>90</v>
      </c>
    </row>
    <row r="152" spans="1:5">
      <c r="A152">
        <v>130</v>
      </c>
      <c r="B152" t="s">
        <v>67</v>
      </c>
      <c r="E152">
        <v>10</v>
      </c>
    </row>
    <row r="153" spans="1:5">
      <c r="A153">
        <v>131</v>
      </c>
      <c r="B153" t="s">
        <v>147</v>
      </c>
      <c r="E153">
        <v>10</v>
      </c>
    </row>
    <row r="154" spans="1:5">
      <c r="A154">
        <v>132</v>
      </c>
      <c r="B154" t="s">
        <v>143</v>
      </c>
      <c r="E154">
        <v>10</v>
      </c>
    </row>
    <row r="155" spans="1:5">
      <c r="A155">
        <v>133</v>
      </c>
      <c r="B155" t="s">
        <v>153</v>
      </c>
      <c r="E155">
        <v>10</v>
      </c>
    </row>
    <row r="156" spans="1:5">
      <c r="A156">
        <v>134</v>
      </c>
      <c r="B156" t="s">
        <v>68</v>
      </c>
      <c r="E156">
        <v>10</v>
      </c>
    </row>
    <row r="157" spans="1:5">
      <c r="A157">
        <v>135</v>
      </c>
      <c r="B157" t="s">
        <v>166</v>
      </c>
      <c r="E157">
        <v>10</v>
      </c>
    </row>
    <row r="158" spans="1:5">
      <c r="A158">
        <v>136</v>
      </c>
      <c r="B158" t="s">
        <v>76</v>
      </c>
      <c r="E158">
        <v>30</v>
      </c>
    </row>
    <row r="159" spans="1:5">
      <c r="A159">
        <v>137</v>
      </c>
      <c r="B159" t="s">
        <v>128</v>
      </c>
      <c r="E159">
        <v>30</v>
      </c>
    </row>
    <row r="160" spans="1:5">
      <c r="A160">
        <v>138</v>
      </c>
      <c r="B160" t="s">
        <v>132</v>
      </c>
      <c r="E160">
        <v>10</v>
      </c>
    </row>
    <row r="161" spans="1:5">
      <c r="A161">
        <v>139</v>
      </c>
      <c r="B161" t="s">
        <v>82</v>
      </c>
      <c r="E161">
        <v>50</v>
      </c>
    </row>
    <row r="162" spans="1:5">
      <c r="A162">
        <v>140</v>
      </c>
      <c r="B162" t="s">
        <v>69</v>
      </c>
      <c r="E162">
        <v>30</v>
      </c>
    </row>
    <row r="163" spans="1:5">
      <c r="A163">
        <v>141</v>
      </c>
      <c r="B163" t="s">
        <v>177</v>
      </c>
      <c r="E163">
        <v>10</v>
      </c>
    </row>
    <row r="164" spans="1:5">
      <c r="A164">
        <v>142</v>
      </c>
      <c r="B164" t="s">
        <v>174</v>
      </c>
      <c r="E164">
        <v>10</v>
      </c>
    </row>
    <row r="165" spans="1:5">
      <c r="A165">
        <v>143</v>
      </c>
      <c r="B165" t="s">
        <v>70</v>
      </c>
      <c r="E165">
        <v>30</v>
      </c>
    </row>
    <row r="166" spans="1:5">
      <c r="A166">
        <v>144</v>
      </c>
      <c r="B166" t="s">
        <v>83</v>
      </c>
      <c r="E166">
        <v>10</v>
      </c>
    </row>
    <row r="167" spans="1:5">
      <c r="A167">
        <v>145</v>
      </c>
      <c r="B167" t="s">
        <v>84</v>
      </c>
      <c r="E167">
        <v>10</v>
      </c>
    </row>
    <row r="168" spans="1:5">
      <c r="A168">
        <v>146</v>
      </c>
      <c r="B168" t="s">
        <v>118</v>
      </c>
      <c r="E168">
        <v>10</v>
      </c>
    </row>
  </sheetData>
  <autoFilter ref="A22:CB22"/>
  <mergeCells count="19">
    <mergeCell ref="C19:L19"/>
    <mergeCell ref="C13:L13"/>
    <mergeCell ref="C14:L14"/>
    <mergeCell ref="C15:L15"/>
    <mergeCell ref="C16:L16"/>
    <mergeCell ref="C17:L17"/>
    <mergeCell ref="C18:L18"/>
    <mergeCell ref="C12:L12"/>
    <mergeCell ref="C2:L2"/>
    <mergeCell ref="C3:L3"/>
    <mergeCell ref="C4:G4"/>
    <mergeCell ref="H4:K4"/>
    <mergeCell ref="C5:L5"/>
    <mergeCell ref="C6:L6"/>
    <mergeCell ref="C7:L7"/>
    <mergeCell ref="C8:L8"/>
    <mergeCell ref="C9:L9"/>
    <mergeCell ref="C10:L10"/>
    <mergeCell ref="C11:L11"/>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B168"/>
  <sheetViews>
    <sheetView zoomScale="90" zoomScaleNormal="90" zoomScalePageLayoutView="90" workbookViewId="0">
      <pane xSplit="2" ySplit="22" topLeftCell="C23" activePane="bottomRight" state="frozen"/>
      <selection activeCell="J31" sqref="J31"/>
      <selection pane="topRight" activeCell="J31" sqref="J31"/>
      <selection pane="bottomLeft" activeCell="J31" sqref="J31"/>
      <selection pane="bottomRight" activeCell="E25" sqref="E25"/>
    </sheetView>
  </sheetViews>
  <sheetFormatPr baseColWidth="10" defaultColWidth="11.5" defaultRowHeight="14" outlineLevelRow="1" x14ac:dyDescent="0"/>
  <cols>
    <col min="2" max="2" width="19.5" customWidth="1"/>
    <col min="3" max="3" width="6.1640625" customWidth="1"/>
    <col min="13" max="13" width="12.5" customWidth="1"/>
  </cols>
  <sheetData>
    <row r="1" spans="2:19" ht="7.25" customHeight="1"/>
    <row r="2" spans="2:19" ht="34.25" customHeight="1">
      <c r="B2" s="17" t="s">
        <v>16</v>
      </c>
      <c r="C2" s="192" t="s">
        <v>2038</v>
      </c>
      <c r="D2" s="192"/>
      <c r="E2" s="192"/>
      <c r="F2" s="192"/>
      <c r="G2" s="192"/>
      <c r="H2" s="192"/>
      <c r="I2" s="192"/>
      <c r="J2" s="192"/>
      <c r="K2" s="192"/>
      <c r="L2" s="192"/>
      <c r="N2" s="78" t="s">
        <v>2018</v>
      </c>
    </row>
    <row r="3" spans="2:19">
      <c r="B3" s="17" t="s">
        <v>17</v>
      </c>
      <c r="C3" s="193" t="s">
        <v>2037</v>
      </c>
      <c r="D3" s="193"/>
      <c r="E3" s="193"/>
      <c r="F3" s="193"/>
      <c r="G3" s="193"/>
      <c r="H3" s="193"/>
      <c r="I3" s="193"/>
      <c r="J3" s="193"/>
      <c r="K3" s="193"/>
      <c r="L3" s="193"/>
      <c r="N3" s="97" t="s">
        <v>2022</v>
      </c>
      <c r="O3" s="97"/>
      <c r="P3" s="98"/>
      <c r="Q3" s="97"/>
      <c r="R3" s="99"/>
      <c r="S3" s="100"/>
    </row>
    <row r="4" spans="2:19">
      <c r="B4" s="17" t="s">
        <v>27</v>
      </c>
      <c r="C4" s="195"/>
      <c r="D4" s="196"/>
      <c r="E4" s="196"/>
      <c r="F4" s="196"/>
      <c r="G4" s="197"/>
      <c r="H4" s="198" t="s">
        <v>2009</v>
      </c>
      <c r="I4" s="199"/>
      <c r="J4" s="199"/>
      <c r="K4" s="200"/>
      <c r="L4" s="105" t="s">
        <v>2011</v>
      </c>
      <c r="N4" s="101"/>
      <c r="O4" s="102"/>
      <c r="P4" s="101"/>
      <c r="Q4" s="102"/>
      <c r="R4" s="101"/>
      <c r="S4" s="102"/>
    </row>
    <row r="5" spans="2:19" ht="29" customHeight="1">
      <c r="B5" s="17" t="s">
        <v>199</v>
      </c>
      <c r="C5" s="194"/>
      <c r="D5" s="194"/>
      <c r="E5" s="194"/>
      <c r="F5" s="194"/>
      <c r="G5" s="194"/>
      <c r="H5" s="194"/>
      <c r="I5" s="194"/>
      <c r="J5" s="194"/>
      <c r="K5" s="194"/>
      <c r="L5" s="194"/>
      <c r="N5" s="103"/>
      <c r="O5" s="104"/>
      <c r="P5" s="103"/>
      <c r="Q5" s="104"/>
      <c r="R5" s="103"/>
      <c r="S5" s="104"/>
    </row>
    <row r="6" spans="2:19" ht="84" customHeight="1">
      <c r="B6" s="17" t="s">
        <v>18</v>
      </c>
      <c r="C6" s="194"/>
      <c r="D6" s="194"/>
      <c r="E6" s="194"/>
      <c r="F6" s="194"/>
      <c r="G6" s="194"/>
      <c r="H6" s="194"/>
      <c r="I6" s="194"/>
      <c r="J6" s="194"/>
      <c r="K6" s="194"/>
      <c r="L6" s="194"/>
      <c r="M6" s="50"/>
      <c r="N6" s="51"/>
      <c r="O6" s="51"/>
      <c r="P6" s="51"/>
      <c r="Q6" s="51"/>
      <c r="R6" s="51"/>
      <c r="S6" s="51"/>
    </row>
    <row r="7" spans="2:19" ht="55.25" customHeight="1" outlineLevel="1">
      <c r="B7" s="6" t="s">
        <v>19</v>
      </c>
      <c r="C7" s="167" t="s">
        <v>2039</v>
      </c>
      <c r="D7" s="168"/>
      <c r="E7" s="168"/>
      <c r="F7" s="168"/>
      <c r="G7" s="168"/>
      <c r="H7" s="168"/>
      <c r="I7" s="168"/>
      <c r="J7" s="168"/>
      <c r="K7" s="168"/>
      <c r="L7" s="168"/>
    </row>
    <row r="8" spans="2:19" outlineLevel="1">
      <c r="B8" s="6" t="s">
        <v>20</v>
      </c>
      <c r="C8" s="131"/>
      <c r="D8" s="131"/>
      <c r="E8" s="131"/>
      <c r="F8" s="131"/>
      <c r="G8" s="131"/>
      <c r="H8" s="131"/>
      <c r="I8" s="131"/>
      <c r="J8" s="131"/>
      <c r="K8" s="131"/>
      <c r="L8" s="131"/>
    </row>
    <row r="9" spans="2:19" outlineLevel="1">
      <c r="B9" s="6" t="s">
        <v>29</v>
      </c>
      <c r="C9" s="179"/>
      <c r="D9" s="179"/>
      <c r="E9" s="179"/>
      <c r="F9" s="179"/>
      <c r="G9" s="179"/>
      <c r="H9" s="179"/>
      <c r="I9" s="179"/>
      <c r="J9" s="179"/>
      <c r="K9" s="179"/>
      <c r="L9" s="179"/>
    </row>
    <row r="10" spans="2:19" outlineLevel="1">
      <c r="B10" s="6" t="s">
        <v>21</v>
      </c>
      <c r="C10" s="137"/>
      <c r="D10" s="137"/>
      <c r="E10" s="137"/>
      <c r="F10" s="137"/>
      <c r="G10" s="137"/>
      <c r="H10" s="137"/>
      <c r="I10" s="137"/>
      <c r="J10" s="137"/>
      <c r="K10" s="137"/>
      <c r="L10" s="137"/>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37"/>
      <c r="D13" s="137"/>
      <c r="E13" s="137"/>
      <c r="F13" s="137"/>
      <c r="G13" s="137"/>
      <c r="H13" s="137"/>
      <c r="I13" s="137"/>
      <c r="J13" s="137"/>
      <c r="K13" s="137"/>
      <c r="L13" s="137"/>
    </row>
    <row r="14" spans="2:19" outlineLevel="1">
      <c r="B14" s="6" t="s">
        <v>24</v>
      </c>
      <c r="C14" s="135"/>
      <c r="D14" s="135"/>
      <c r="E14" s="135"/>
      <c r="F14" s="135"/>
      <c r="G14" s="135"/>
      <c r="H14" s="135"/>
      <c r="I14" s="135"/>
      <c r="J14" s="135"/>
      <c r="K14" s="135"/>
      <c r="L14" s="135"/>
    </row>
    <row r="15" spans="2:19" outlineLevel="1">
      <c r="B15" s="7" t="s">
        <v>14</v>
      </c>
      <c r="C15" s="139"/>
      <c r="D15" s="139"/>
      <c r="E15" s="139"/>
      <c r="F15" s="139"/>
      <c r="G15" s="139"/>
      <c r="H15" s="139"/>
      <c r="I15" s="139"/>
      <c r="J15" s="139"/>
      <c r="K15" s="139"/>
      <c r="L15" s="139"/>
    </row>
    <row r="16" spans="2:19" outlineLevel="1">
      <c r="B16" s="7" t="s">
        <v>25</v>
      </c>
      <c r="C16" s="140"/>
      <c r="D16" s="140"/>
      <c r="E16" s="140"/>
      <c r="F16" s="140"/>
      <c r="G16" s="140"/>
      <c r="H16" s="140"/>
      <c r="I16" s="140"/>
      <c r="J16" s="140"/>
      <c r="K16" s="140"/>
      <c r="L16" s="140"/>
    </row>
    <row r="17" spans="1:80" outlineLevel="1">
      <c r="B17" s="7" t="s">
        <v>26</v>
      </c>
      <c r="C17" s="140"/>
      <c r="D17" s="140"/>
      <c r="E17" s="140"/>
      <c r="F17" s="140"/>
      <c r="G17" s="140"/>
      <c r="H17" s="140"/>
      <c r="I17" s="140"/>
      <c r="J17" s="140"/>
      <c r="K17" s="140"/>
      <c r="L17" s="140"/>
    </row>
    <row r="18" spans="1:80" outlineLevel="1">
      <c r="B18" s="7" t="s">
        <v>15</v>
      </c>
      <c r="C18" s="142"/>
      <c r="D18" s="142"/>
      <c r="E18" s="142"/>
      <c r="F18" s="142"/>
      <c r="G18" s="142"/>
      <c r="H18" s="142"/>
      <c r="I18" s="142"/>
      <c r="J18" s="142"/>
      <c r="K18" s="142"/>
      <c r="L18" s="142"/>
    </row>
    <row r="19" spans="1:80" outlineLevel="1">
      <c r="B19" s="6" t="s">
        <v>180</v>
      </c>
      <c r="C19" s="135"/>
      <c r="D19" s="135"/>
      <c r="E19" s="135"/>
      <c r="F19" s="135"/>
      <c r="G19" s="135"/>
      <c r="H19" s="135"/>
      <c r="I19" s="135"/>
      <c r="J19" s="135"/>
      <c r="K19" s="135"/>
      <c r="L19" s="135"/>
    </row>
    <row r="20" spans="1:80" s="9" customFormat="1" ht="16.25" customHeight="1" thickBot="1"/>
    <row r="21" spans="1:80">
      <c r="A21" s="11" t="s">
        <v>179</v>
      </c>
    </row>
    <row r="22" spans="1:80" s="10" customFormat="1">
      <c r="A22" s="10" t="s">
        <v>182</v>
      </c>
      <c r="B22" s="12" t="s">
        <v>31</v>
      </c>
      <c r="D22" s="10">
        <v>2020</v>
      </c>
      <c r="E22" s="10">
        <v>2019</v>
      </c>
      <c r="F22" s="10">
        <v>2018</v>
      </c>
      <c r="G22" s="10">
        <v>2017</v>
      </c>
      <c r="H22" s="10">
        <v>2016</v>
      </c>
      <c r="I22" s="10">
        <v>2015</v>
      </c>
      <c r="J22" s="10">
        <v>2014</v>
      </c>
      <c r="K22" s="10">
        <v>2013</v>
      </c>
      <c r="L22" s="10">
        <v>2012</v>
      </c>
      <c r="M22" s="10">
        <v>2011</v>
      </c>
      <c r="N22" s="10">
        <v>2010</v>
      </c>
      <c r="O22" s="10">
        <v>2009</v>
      </c>
      <c r="P22" s="10">
        <v>2008</v>
      </c>
      <c r="Q22" s="10">
        <v>2007</v>
      </c>
      <c r="R22" s="10">
        <v>2006</v>
      </c>
      <c r="S22" s="10">
        <v>2005</v>
      </c>
      <c r="T22" s="10">
        <v>2004</v>
      </c>
      <c r="U22" s="10">
        <v>2003</v>
      </c>
      <c r="V22" s="10">
        <v>2002</v>
      </c>
      <c r="W22" s="10">
        <v>2001</v>
      </c>
      <c r="X22" s="10">
        <v>2000</v>
      </c>
      <c r="Y22" s="10">
        <v>1999</v>
      </c>
      <c r="Z22" s="10">
        <v>1998</v>
      </c>
      <c r="AA22" s="10">
        <v>1997</v>
      </c>
      <c r="AB22" s="10">
        <v>1996</v>
      </c>
      <c r="AC22" s="10">
        <v>1995</v>
      </c>
      <c r="AD22" s="10">
        <v>1994</v>
      </c>
      <c r="AE22" s="10">
        <v>1993</v>
      </c>
      <c r="AF22" s="10">
        <v>1992</v>
      </c>
      <c r="AG22" s="10">
        <v>1991</v>
      </c>
      <c r="AH22" s="10">
        <v>1990</v>
      </c>
      <c r="AI22" s="10">
        <v>1989</v>
      </c>
      <c r="AJ22" s="10">
        <v>1988</v>
      </c>
      <c r="AK22" s="10">
        <v>1987</v>
      </c>
      <c r="AL22" s="10">
        <v>1986</v>
      </c>
      <c r="AM22" s="10">
        <v>1985</v>
      </c>
      <c r="AN22" s="10">
        <v>1984</v>
      </c>
      <c r="AO22" s="10">
        <v>1983</v>
      </c>
      <c r="AP22" s="10">
        <v>1982</v>
      </c>
      <c r="AQ22" s="10">
        <v>1981</v>
      </c>
      <c r="AR22" s="10">
        <v>1980</v>
      </c>
      <c r="AS22" s="10">
        <v>1979</v>
      </c>
      <c r="AT22" s="10">
        <v>1978</v>
      </c>
      <c r="AU22" s="10">
        <v>1977</v>
      </c>
      <c r="AV22" s="10">
        <v>1976</v>
      </c>
      <c r="AW22" s="10">
        <v>1975</v>
      </c>
      <c r="AX22" s="10">
        <v>1974</v>
      </c>
      <c r="AY22" s="10">
        <v>1973</v>
      </c>
      <c r="AZ22" s="10">
        <v>1972</v>
      </c>
      <c r="BA22" s="10">
        <v>1971</v>
      </c>
      <c r="BB22" s="10">
        <v>1970</v>
      </c>
      <c r="BC22" s="10">
        <v>1969</v>
      </c>
      <c r="BD22" s="10">
        <v>1968</v>
      </c>
      <c r="BE22" s="10">
        <v>1967</v>
      </c>
      <c r="BF22" s="10">
        <v>1966</v>
      </c>
      <c r="BG22" s="10">
        <v>1965</v>
      </c>
      <c r="BH22" s="10">
        <v>1964</v>
      </c>
      <c r="BI22" s="10">
        <v>1963</v>
      </c>
      <c r="BJ22" s="10">
        <v>1962</v>
      </c>
      <c r="BK22" s="10">
        <v>1961</v>
      </c>
      <c r="BL22" s="10">
        <v>1960</v>
      </c>
      <c r="BM22" s="10">
        <v>1959</v>
      </c>
      <c r="BN22" s="10">
        <v>1958</v>
      </c>
      <c r="BO22" s="10">
        <v>1957</v>
      </c>
      <c r="BP22" s="10">
        <v>1956</v>
      </c>
      <c r="BQ22" s="10">
        <v>1955</v>
      </c>
      <c r="BR22" s="10">
        <v>1954</v>
      </c>
      <c r="BS22" s="10">
        <v>1953</v>
      </c>
      <c r="BT22" s="10">
        <v>1952</v>
      </c>
      <c r="BU22" s="10">
        <v>1951</v>
      </c>
      <c r="BV22" s="10">
        <v>1950</v>
      </c>
      <c r="BW22" s="10">
        <v>1949</v>
      </c>
      <c r="BX22" s="10">
        <v>1948</v>
      </c>
      <c r="BY22" s="10">
        <v>1947</v>
      </c>
      <c r="BZ22" s="10">
        <v>1946</v>
      </c>
      <c r="CA22" s="10">
        <v>1945</v>
      </c>
      <c r="CB22" s="10">
        <v>1944</v>
      </c>
    </row>
    <row r="23" spans="1:80">
      <c r="A23" s="8">
        <v>1</v>
      </c>
      <c r="B23" t="s">
        <v>101</v>
      </c>
      <c r="E23">
        <v>0</v>
      </c>
    </row>
    <row r="24" spans="1:80">
      <c r="A24">
        <v>2</v>
      </c>
      <c r="B24" t="s">
        <v>71</v>
      </c>
      <c r="E24">
        <v>0</v>
      </c>
    </row>
    <row r="25" spans="1:80">
      <c r="A25">
        <v>3</v>
      </c>
      <c r="B25" t="s">
        <v>142</v>
      </c>
      <c r="E25">
        <v>0</v>
      </c>
    </row>
    <row r="26" spans="1:80">
      <c r="A26">
        <v>4</v>
      </c>
      <c r="B26" t="s">
        <v>119</v>
      </c>
      <c r="E26">
        <v>0</v>
      </c>
    </row>
    <row r="27" spans="1:80">
      <c r="A27">
        <v>5</v>
      </c>
      <c r="B27" t="s">
        <v>88</v>
      </c>
      <c r="E27">
        <v>0</v>
      </c>
    </row>
    <row r="28" spans="1:80">
      <c r="A28">
        <v>6</v>
      </c>
      <c r="B28" t="s">
        <v>112</v>
      </c>
      <c r="E28">
        <v>0.33</v>
      </c>
    </row>
    <row r="29" spans="1:80">
      <c r="A29">
        <v>7</v>
      </c>
      <c r="B29" t="s">
        <v>89</v>
      </c>
      <c r="E29">
        <v>0</v>
      </c>
    </row>
    <row r="30" spans="1:80">
      <c r="A30">
        <v>8</v>
      </c>
      <c r="B30" t="s">
        <v>102</v>
      </c>
      <c r="E30">
        <v>0</v>
      </c>
    </row>
    <row r="31" spans="1:80">
      <c r="A31">
        <v>9</v>
      </c>
      <c r="B31" s="8" t="s">
        <v>32</v>
      </c>
      <c r="E31">
        <v>0</v>
      </c>
    </row>
    <row r="32" spans="1:80">
      <c r="A32">
        <v>10</v>
      </c>
      <c r="B32" t="s">
        <v>33</v>
      </c>
      <c r="E32">
        <v>0</v>
      </c>
    </row>
    <row r="33" spans="1:5">
      <c r="A33">
        <v>11</v>
      </c>
      <c r="B33" t="s">
        <v>167</v>
      </c>
      <c r="E33">
        <v>0</v>
      </c>
    </row>
    <row r="34" spans="1:5">
      <c r="A34">
        <v>12</v>
      </c>
      <c r="B34" t="s">
        <v>103</v>
      </c>
      <c r="E34">
        <v>0</v>
      </c>
    </row>
    <row r="35" spans="1:5">
      <c r="A35">
        <v>13</v>
      </c>
      <c r="B35" t="s">
        <v>109</v>
      </c>
      <c r="E35">
        <v>0.66</v>
      </c>
    </row>
    <row r="36" spans="1:5">
      <c r="A36">
        <v>14</v>
      </c>
      <c r="B36" t="s">
        <v>72</v>
      </c>
      <c r="E36">
        <v>0</v>
      </c>
    </row>
    <row r="37" spans="1:5">
      <c r="A37">
        <v>15</v>
      </c>
      <c r="B37" t="s">
        <v>154</v>
      </c>
      <c r="E37">
        <v>0</v>
      </c>
    </row>
    <row r="38" spans="1:5">
      <c r="A38">
        <v>16</v>
      </c>
      <c r="B38" t="s">
        <v>140</v>
      </c>
      <c r="E38">
        <v>0</v>
      </c>
    </row>
    <row r="39" spans="1:5">
      <c r="A39">
        <v>17</v>
      </c>
      <c r="B39" t="s">
        <v>113</v>
      </c>
      <c r="E39">
        <v>0</v>
      </c>
    </row>
    <row r="40" spans="1:5">
      <c r="A40">
        <v>18</v>
      </c>
      <c r="B40" t="s">
        <v>110</v>
      </c>
      <c r="E40">
        <v>0</v>
      </c>
    </row>
    <row r="41" spans="1:5">
      <c r="A41">
        <v>19</v>
      </c>
      <c r="B41" t="s">
        <v>129</v>
      </c>
      <c r="E41">
        <v>0</v>
      </c>
    </row>
    <row r="42" spans="1:5">
      <c r="A42">
        <v>20</v>
      </c>
      <c r="B42" t="s">
        <v>90</v>
      </c>
      <c r="E42">
        <v>0</v>
      </c>
    </row>
    <row r="43" spans="1:5">
      <c r="A43">
        <v>21</v>
      </c>
      <c r="B43" t="s">
        <v>120</v>
      </c>
      <c r="E43">
        <v>0.33</v>
      </c>
    </row>
    <row r="44" spans="1:5">
      <c r="A44">
        <v>22</v>
      </c>
      <c r="B44" t="s">
        <v>104</v>
      </c>
      <c r="E44">
        <v>0.33</v>
      </c>
    </row>
    <row r="45" spans="1:5">
      <c r="A45">
        <v>23</v>
      </c>
      <c r="B45" t="s">
        <v>34</v>
      </c>
      <c r="E45">
        <v>0.33</v>
      </c>
    </row>
    <row r="46" spans="1:5">
      <c r="A46">
        <v>24</v>
      </c>
      <c r="B46" t="s">
        <v>148</v>
      </c>
      <c r="E46">
        <v>0.33</v>
      </c>
    </row>
    <row r="47" spans="1:5">
      <c r="A47">
        <v>25</v>
      </c>
      <c r="B47" t="s">
        <v>35</v>
      </c>
      <c r="E47">
        <v>0.33</v>
      </c>
    </row>
    <row r="48" spans="1:5">
      <c r="A48">
        <v>26</v>
      </c>
      <c r="B48" t="s">
        <v>73</v>
      </c>
      <c r="E48">
        <v>0</v>
      </c>
    </row>
    <row r="49" spans="1:5">
      <c r="A49">
        <v>27</v>
      </c>
      <c r="B49" t="s">
        <v>91</v>
      </c>
      <c r="E49">
        <v>0</v>
      </c>
    </row>
    <row r="50" spans="1:5">
      <c r="A50">
        <v>28</v>
      </c>
      <c r="B50" t="s">
        <v>130</v>
      </c>
      <c r="E50">
        <v>0</v>
      </c>
    </row>
    <row r="51" spans="1:5">
      <c r="A51">
        <v>29</v>
      </c>
      <c r="B51" t="s">
        <v>149</v>
      </c>
      <c r="E51">
        <v>0</v>
      </c>
    </row>
    <row r="52" spans="1:5">
      <c r="A52">
        <v>30</v>
      </c>
      <c r="B52" t="s">
        <v>121</v>
      </c>
      <c r="E52">
        <v>0</v>
      </c>
    </row>
    <row r="53" spans="1:5">
      <c r="A53">
        <v>31</v>
      </c>
      <c r="B53" t="s">
        <v>114</v>
      </c>
      <c r="E53">
        <v>0</v>
      </c>
    </row>
    <row r="54" spans="1:5">
      <c r="A54">
        <v>32</v>
      </c>
      <c r="B54" t="s">
        <v>105</v>
      </c>
      <c r="E54">
        <v>0</v>
      </c>
    </row>
    <row r="55" spans="1:5">
      <c r="A55">
        <v>33</v>
      </c>
      <c r="B55" t="s">
        <v>170</v>
      </c>
      <c r="E55">
        <v>0</v>
      </c>
    </row>
    <row r="56" spans="1:5">
      <c r="A56">
        <v>34</v>
      </c>
      <c r="B56" t="s">
        <v>122</v>
      </c>
      <c r="E56">
        <v>0</v>
      </c>
    </row>
    <row r="57" spans="1:5">
      <c r="A57">
        <v>35</v>
      </c>
      <c r="B57" t="s">
        <v>36</v>
      </c>
      <c r="E57">
        <v>0</v>
      </c>
    </row>
    <row r="58" spans="1:5">
      <c r="A58">
        <v>36</v>
      </c>
      <c r="B58" t="s">
        <v>168</v>
      </c>
      <c r="E58">
        <v>0</v>
      </c>
    </row>
    <row r="59" spans="1:5">
      <c r="A59">
        <v>37</v>
      </c>
      <c r="B59" t="s">
        <v>37</v>
      </c>
      <c r="E59">
        <v>0.33</v>
      </c>
    </row>
    <row r="60" spans="1:5">
      <c r="A60">
        <v>38</v>
      </c>
      <c r="B60" t="s">
        <v>176</v>
      </c>
      <c r="E60">
        <v>0</v>
      </c>
    </row>
    <row r="61" spans="1:5">
      <c r="A61">
        <v>39</v>
      </c>
      <c r="B61" t="s">
        <v>92</v>
      </c>
      <c r="E61">
        <v>0</v>
      </c>
    </row>
    <row r="62" spans="1:5">
      <c r="A62">
        <v>40</v>
      </c>
      <c r="B62" t="s">
        <v>38</v>
      </c>
      <c r="E62">
        <v>0</v>
      </c>
    </row>
    <row r="63" spans="1:5">
      <c r="A63">
        <v>41</v>
      </c>
      <c r="B63" t="s">
        <v>93</v>
      </c>
      <c r="E63">
        <v>0</v>
      </c>
    </row>
    <row r="64" spans="1:5">
      <c r="A64">
        <v>42</v>
      </c>
      <c r="B64" t="s">
        <v>1068</v>
      </c>
      <c r="E64">
        <v>0</v>
      </c>
    </row>
    <row r="65" spans="1:5">
      <c r="A65">
        <v>43</v>
      </c>
      <c r="B65" t="s">
        <v>169</v>
      </c>
      <c r="E65">
        <v>0</v>
      </c>
    </row>
    <row r="66" spans="1:5">
      <c r="A66">
        <v>44</v>
      </c>
      <c r="B66" t="s">
        <v>94</v>
      </c>
      <c r="E66">
        <v>0.33</v>
      </c>
    </row>
    <row r="67" spans="1:5">
      <c r="A67">
        <v>45</v>
      </c>
      <c r="B67" t="s">
        <v>40</v>
      </c>
      <c r="E67">
        <v>0.33</v>
      </c>
    </row>
    <row r="68" spans="1:5">
      <c r="A68">
        <v>46</v>
      </c>
      <c r="B68" t="s">
        <v>41</v>
      </c>
      <c r="E68">
        <v>0.33</v>
      </c>
    </row>
    <row r="69" spans="1:5">
      <c r="A69">
        <v>47</v>
      </c>
      <c r="B69" t="s">
        <v>85</v>
      </c>
      <c r="E69">
        <v>0</v>
      </c>
    </row>
    <row r="70" spans="1:5">
      <c r="A70">
        <v>48</v>
      </c>
      <c r="B70" t="s">
        <v>144</v>
      </c>
      <c r="E70">
        <v>0.33</v>
      </c>
    </row>
    <row r="71" spans="1:5">
      <c r="A71">
        <v>49</v>
      </c>
      <c r="B71" t="s">
        <v>145</v>
      </c>
      <c r="E71">
        <v>0</v>
      </c>
    </row>
    <row r="72" spans="1:5">
      <c r="A72">
        <v>50</v>
      </c>
      <c r="B72" t="s">
        <v>160</v>
      </c>
      <c r="E72">
        <v>0</v>
      </c>
    </row>
    <row r="73" spans="1:5">
      <c r="A73">
        <v>51</v>
      </c>
      <c r="B73" t="s">
        <v>42</v>
      </c>
      <c r="E73">
        <v>0</v>
      </c>
    </row>
    <row r="74" spans="1:5">
      <c r="A74">
        <v>52</v>
      </c>
      <c r="B74" t="s">
        <v>95</v>
      </c>
      <c r="E74">
        <v>0</v>
      </c>
    </row>
    <row r="75" spans="1:5">
      <c r="A75">
        <v>53</v>
      </c>
      <c r="B75" t="s">
        <v>131</v>
      </c>
      <c r="E75">
        <v>0</v>
      </c>
    </row>
    <row r="76" spans="1:5">
      <c r="A76">
        <v>54</v>
      </c>
      <c r="B76" t="s">
        <v>43</v>
      </c>
      <c r="E76">
        <v>0</v>
      </c>
    </row>
    <row r="77" spans="1:5">
      <c r="A77">
        <v>55</v>
      </c>
      <c r="B77" t="s">
        <v>44</v>
      </c>
      <c r="E77">
        <v>0</v>
      </c>
    </row>
    <row r="78" spans="1:5">
      <c r="A78">
        <v>56</v>
      </c>
      <c r="B78" t="s">
        <v>77</v>
      </c>
      <c r="E78">
        <v>0</v>
      </c>
    </row>
    <row r="79" spans="1:5">
      <c r="A79">
        <v>57</v>
      </c>
      <c r="B79" t="s">
        <v>86</v>
      </c>
      <c r="E79">
        <v>0.33</v>
      </c>
    </row>
    <row r="80" spans="1:5">
      <c r="A80">
        <v>58</v>
      </c>
      <c r="B80" t="s">
        <v>45</v>
      </c>
      <c r="E80">
        <v>1</v>
      </c>
    </row>
    <row r="81" spans="1:5">
      <c r="A81">
        <v>59</v>
      </c>
      <c r="B81" t="s">
        <v>155</v>
      </c>
      <c r="E81">
        <v>0</v>
      </c>
    </row>
    <row r="82" spans="1:5">
      <c r="A82">
        <v>60</v>
      </c>
      <c r="B82" t="s">
        <v>161</v>
      </c>
      <c r="E82">
        <v>0</v>
      </c>
    </row>
    <row r="83" spans="1:5">
      <c r="A83">
        <v>61</v>
      </c>
      <c r="B83" t="s">
        <v>46</v>
      </c>
      <c r="E83">
        <v>0.33</v>
      </c>
    </row>
    <row r="84" spans="1:5">
      <c r="A84">
        <v>62</v>
      </c>
      <c r="B84" t="s">
        <v>156</v>
      </c>
      <c r="E84">
        <v>0</v>
      </c>
    </row>
    <row r="85" spans="1:5">
      <c r="A85">
        <v>63</v>
      </c>
      <c r="B85" t="s">
        <v>74</v>
      </c>
      <c r="E85">
        <v>0.33</v>
      </c>
    </row>
    <row r="86" spans="1:5">
      <c r="A86">
        <v>64</v>
      </c>
      <c r="B86" t="s">
        <v>78</v>
      </c>
      <c r="E86">
        <v>0</v>
      </c>
    </row>
    <row r="87" spans="1:5">
      <c r="A87">
        <v>65</v>
      </c>
      <c r="B87" t="s">
        <v>162</v>
      </c>
      <c r="E87">
        <v>0</v>
      </c>
    </row>
    <row r="88" spans="1:5">
      <c r="A88">
        <v>66</v>
      </c>
      <c r="B88" t="s">
        <v>47</v>
      </c>
      <c r="E88">
        <v>0</v>
      </c>
    </row>
    <row r="89" spans="1:5">
      <c r="A89">
        <v>67</v>
      </c>
      <c r="B89" t="s">
        <v>48</v>
      </c>
      <c r="E89">
        <v>0</v>
      </c>
    </row>
    <row r="90" spans="1:5">
      <c r="A90">
        <v>68</v>
      </c>
      <c r="B90" t="s">
        <v>133</v>
      </c>
      <c r="E90">
        <v>0</v>
      </c>
    </row>
    <row r="91" spans="1:5">
      <c r="A91">
        <v>69</v>
      </c>
      <c r="B91" t="s">
        <v>157</v>
      </c>
      <c r="E91">
        <v>0</v>
      </c>
    </row>
    <row r="92" spans="1:5">
      <c r="A92">
        <v>70</v>
      </c>
      <c r="B92" t="s">
        <v>96</v>
      </c>
      <c r="E92">
        <v>0</v>
      </c>
    </row>
    <row r="93" spans="1:5">
      <c r="A93">
        <v>71</v>
      </c>
      <c r="B93" t="s">
        <v>123</v>
      </c>
      <c r="E93">
        <v>0</v>
      </c>
    </row>
    <row r="94" spans="1:5">
      <c r="A94">
        <v>72</v>
      </c>
      <c r="B94" t="s">
        <v>49</v>
      </c>
      <c r="E94">
        <v>0.33</v>
      </c>
    </row>
    <row r="95" spans="1:5">
      <c r="A95">
        <v>73</v>
      </c>
      <c r="B95" t="s">
        <v>163</v>
      </c>
      <c r="E95">
        <v>0</v>
      </c>
    </row>
    <row r="96" spans="1:5">
      <c r="A96">
        <v>74</v>
      </c>
      <c r="B96" t="s">
        <v>50</v>
      </c>
      <c r="E96">
        <v>0</v>
      </c>
    </row>
    <row r="97" spans="1:5">
      <c r="A97">
        <v>75</v>
      </c>
      <c r="B97" t="s">
        <v>97</v>
      </c>
      <c r="E97">
        <v>0</v>
      </c>
    </row>
    <row r="98" spans="1:5">
      <c r="A98">
        <v>76</v>
      </c>
      <c r="B98" t="s">
        <v>134</v>
      </c>
      <c r="E98">
        <v>0</v>
      </c>
    </row>
    <row r="99" spans="1:5">
      <c r="A99">
        <v>77</v>
      </c>
      <c r="B99" t="s">
        <v>51</v>
      </c>
      <c r="E99">
        <v>0</v>
      </c>
    </row>
    <row r="100" spans="1:5">
      <c r="A100">
        <v>78</v>
      </c>
      <c r="B100" t="s">
        <v>52</v>
      </c>
      <c r="E100">
        <v>0</v>
      </c>
    </row>
    <row r="101" spans="1:5">
      <c r="A101">
        <v>79</v>
      </c>
      <c r="B101" t="s">
        <v>158</v>
      </c>
      <c r="E101">
        <v>0</v>
      </c>
    </row>
    <row r="102" spans="1:5">
      <c r="A102">
        <v>80</v>
      </c>
      <c r="B102" t="s">
        <v>135</v>
      </c>
      <c r="E102">
        <v>0.66</v>
      </c>
    </row>
    <row r="103" spans="1:5">
      <c r="A103">
        <v>81</v>
      </c>
      <c r="B103" t="s">
        <v>124</v>
      </c>
      <c r="E103">
        <v>0</v>
      </c>
    </row>
    <row r="104" spans="1:5">
      <c r="A104">
        <v>82</v>
      </c>
      <c r="B104" t="s">
        <v>115</v>
      </c>
      <c r="E104">
        <v>0</v>
      </c>
    </row>
    <row r="105" spans="1:5">
      <c r="A105">
        <v>83</v>
      </c>
      <c r="B105" t="s">
        <v>79</v>
      </c>
      <c r="E105">
        <v>0</v>
      </c>
    </row>
    <row r="106" spans="1:5">
      <c r="A106">
        <v>84</v>
      </c>
      <c r="B106" t="s">
        <v>150</v>
      </c>
      <c r="E106">
        <v>0</v>
      </c>
    </row>
    <row r="107" spans="1:5">
      <c r="A107">
        <v>85</v>
      </c>
      <c r="B107" t="s">
        <v>116</v>
      </c>
      <c r="E107">
        <v>0</v>
      </c>
    </row>
    <row r="108" spans="1:5">
      <c r="A108">
        <v>86</v>
      </c>
      <c r="B108" t="s">
        <v>53</v>
      </c>
      <c r="E108">
        <v>0</v>
      </c>
    </row>
    <row r="109" spans="1:5">
      <c r="A109">
        <v>87</v>
      </c>
      <c r="B109" t="s">
        <v>175</v>
      </c>
      <c r="E109">
        <v>0</v>
      </c>
    </row>
    <row r="110" spans="1:5">
      <c r="A110">
        <v>88</v>
      </c>
      <c r="B110" t="s">
        <v>125</v>
      </c>
      <c r="E110">
        <v>0</v>
      </c>
    </row>
    <row r="111" spans="1:5">
      <c r="A111">
        <v>89</v>
      </c>
      <c r="B111" t="s">
        <v>54</v>
      </c>
      <c r="E111">
        <v>0</v>
      </c>
    </row>
    <row r="112" spans="1:5">
      <c r="A112">
        <v>90</v>
      </c>
      <c r="B112" t="s">
        <v>136</v>
      </c>
      <c r="E112">
        <v>0</v>
      </c>
    </row>
    <row r="113" spans="1:5">
      <c r="A113">
        <v>91</v>
      </c>
      <c r="B113" t="s">
        <v>111</v>
      </c>
      <c r="E113">
        <v>0</v>
      </c>
    </row>
    <row r="114" spans="1:5">
      <c r="A114">
        <v>92</v>
      </c>
      <c r="B114" t="s">
        <v>164</v>
      </c>
      <c r="E114">
        <v>0</v>
      </c>
    </row>
    <row r="115" spans="1:5">
      <c r="A115">
        <v>93</v>
      </c>
      <c r="B115" t="s">
        <v>98</v>
      </c>
      <c r="E115">
        <v>0</v>
      </c>
    </row>
    <row r="116" spans="1:5">
      <c r="A116">
        <v>94</v>
      </c>
      <c r="B116" t="s">
        <v>108</v>
      </c>
      <c r="E116">
        <v>0</v>
      </c>
    </row>
    <row r="117" spans="1:5">
      <c r="A117">
        <v>95</v>
      </c>
      <c r="B117" t="s">
        <v>55</v>
      </c>
      <c r="E117">
        <v>0</v>
      </c>
    </row>
    <row r="118" spans="1:5">
      <c r="A118">
        <v>96</v>
      </c>
      <c r="B118" t="s">
        <v>172</v>
      </c>
      <c r="E118">
        <v>0</v>
      </c>
    </row>
    <row r="119" spans="1:5">
      <c r="A119">
        <v>97</v>
      </c>
      <c r="B119" t="s">
        <v>56</v>
      </c>
      <c r="E119">
        <v>0</v>
      </c>
    </row>
    <row r="120" spans="1:5">
      <c r="A120">
        <v>98</v>
      </c>
      <c r="B120" t="s">
        <v>80</v>
      </c>
      <c r="E120">
        <v>0</v>
      </c>
    </row>
    <row r="121" spans="1:5">
      <c r="A121">
        <v>99</v>
      </c>
      <c r="B121" t="s">
        <v>57</v>
      </c>
      <c r="E121">
        <v>0.33</v>
      </c>
    </row>
    <row r="122" spans="1:5">
      <c r="A122">
        <v>100</v>
      </c>
      <c r="B122" t="s">
        <v>173</v>
      </c>
      <c r="E122">
        <v>0</v>
      </c>
    </row>
    <row r="123" spans="1:5">
      <c r="A123">
        <v>101</v>
      </c>
      <c r="B123" t="s">
        <v>58</v>
      </c>
      <c r="E123">
        <v>0</v>
      </c>
    </row>
    <row r="124" spans="1:5">
      <c r="A124">
        <v>102</v>
      </c>
      <c r="B124" t="s">
        <v>171</v>
      </c>
      <c r="E124">
        <v>0</v>
      </c>
    </row>
    <row r="125" spans="1:5">
      <c r="A125">
        <v>103</v>
      </c>
      <c r="B125" t="s">
        <v>137</v>
      </c>
      <c r="E125">
        <v>0</v>
      </c>
    </row>
    <row r="126" spans="1:5">
      <c r="A126">
        <v>104</v>
      </c>
      <c r="B126" t="s">
        <v>99</v>
      </c>
      <c r="E126">
        <v>0</v>
      </c>
    </row>
    <row r="127" spans="1:5">
      <c r="A127">
        <v>105</v>
      </c>
      <c r="B127" t="s">
        <v>59</v>
      </c>
      <c r="E127">
        <v>0.33</v>
      </c>
    </row>
    <row r="128" spans="1:5">
      <c r="A128">
        <v>106</v>
      </c>
      <c r="B128" t="s">
        <v>60</v>
      </c>
      <c r="E128">
        <v>0</v>
      </c>
    </row>
    <row r="129" spans="1:5">
      <c r="A129">
        <v>107</v>
      </c>
      <c r="B129" t="s">
        <v>61</v>
      </c>
      <c r="E129">
        <v>0</v>
      </c>
    </row>
    <row r="130" spans="1:5">
      <c r="A130">
        <v>108</v>
      </c>
      <c r="B130" t="s">
        <v>62</v>
      </c>
      <c r="E130">
        <v>0</v>
      </c>
    </row>
    <row r="131" spans="1:5">
      <c r="A131">
        <v>109</v>
      </c>
      <c r="B131" t="s">
        <v>63</v>
      </c>
      <c r="E131">
        <v>0</v>
      </c>
    </row>
    <row r="132" spans="1:5">
      <c r="A132">
        <v>110</v>
      </c>
      <c r="B132" t="s">
        <v>159</v>
      </c>
      <c r="E132">
        <v>0</v>
      </c>
    </row>
    <row r="133" spans="1:5">
      <c r="A133">
        <v>11</v>
      </c>
      <c r="B133" t="s">
        <v>87</v>
      </c>
      <c r="E133">
        <v>0.33</v>
      </c>
    </row>
    <row r="134" spans="1:5">
      <c r="A134">
        <v>112</v>
      </c>
      <c r="B134" t="s">
        <v>100</v>
      </c>
      <c r="E134">
        <v>0</v>
      </c>
    </row>
    <row r="135" spans="1:5">
      <c r="A135">
        <v>113</v>
      </c>
      <c r="B135" t="s">
        <v>75</v>
      </c>
      <c r="E135">
        <v>0</v>
      </c>
    </row>
    <row r="136" spans="1:5">
      <c r="A136">
        <v>114</v>
      </c>
      <c r="B136" t="s">
        <v>126</v>
      </c>
      <c r="E136">
        <v>0</v>
      </c>
    </row>
    <row r="137" spans="1:5">
      <c r="A137">
        <v>115</v>
      </c>
      <c r="B137" t="s">
        <v>151</v>
      </c>
      <c r="E137">
        <v>0.33</v>
      </c>
    </row>
    <row r="138" spans="1:5">
      <c r="A138">
        <v>116</v>
      </c>
      <c r="B138" t="s">
        <v>106</v>
      </c>
      <c r="E138">
        <v>0</v>
      </c>
    </row>
    <row r="139" spans="1:5">
      <c r="A139">
        <v>117</v>
      </c>
      <c r="B139" t="s">
        <v>138</v>
      </c>
      <c r="E139">
        <v>0.33</v>
      </c>
    </row>
    <row r="140" spans="1:5">
      <c r="A140">
        <v>118</v>
      </c>
      <c r="B140" t="s">
        <v>64</v>
      </c>
      <c r="E140">
        <v>0</v>
      </c>
    </row>
    <row r="141" spans="1:5">
      <c r="A141">
        <v>119</v>
      </c>
      <c r="B141" t="s">
        <v>139</v>
      </c>
      <c r="E141">
        <v>0</v>
      </c>
    </row>
    <row r="142" spans="1:5">
      <c r="A142">
        <v>120</v>
      </c>
      <c r="B142" t="s">
        <v>127</v>
      </c>
      <c r="E142">
        <v>0.33</v>
      </c>
    </row>
    <row r="143" spans="1:5">
      <c r="A143">
        <v>121</v>
      </c>
      <c r="B143" t="s">
        <v>65</v>
      </c>
      <c r="E143">
        <v>0.33</v>
      </c>
    </row>
    <row r="144" spans="1:5">
      <c r="A144">
        <v>122</v>
      </c>
      <c r="B144" t="s">
        <v>141</v>
      </c>
      <c r="E144">
        <v>0</v>
      </c>
    </row>
    <row r="145" spans="1:5">
      <c r="A145">
        <v>123</v>
      </c>
      <c r="B145" t="s">
        <v>165</v>
      </c>
      <c r="E145">
        <v>0</v>
      </c>
    </row>
    <row r="146" spans="1:5">
      <c r="A146">
        <v>124</v>
      </c>
      <c r="B146" t="s">
        <v>146</v>
      </c>
      <c r="E146">
        <v>0</v>
      </c>
    </row>
    <row r="147" spans="1:5">
      <c r="A147">
        <v>125</v>
      </c>
      <c r="B147" t="s">
        <v>117</v>
      </c>
      <c r="E147">
        <v>0</v>
      </c>
    </row>
    <row r="148" spans="1:5">
      <c r="A148">
        <v>126</v>
      </c>
      <c r="B148" t="s">
        <v>1071</v>
      </c>
      <c r="E148">
        <v>0</v>
      </c>
    </row>
    <row r="149" spans="1:5">
      <c r="A149">
        <v>127</v>
      </c>
      <c r="B149" t="s">
        <v>81</v>
      </c>
      <c r="E149">
        <v>0</v>
      </c>
    </row>
    <row r="150" spans="1:5">
      <c r="A150">
        <v>128</v>
      </c>
      <c r="B150" t="s">
        <v>152</v>
      </c>
      <c r="E150">
        <v>0</v>
      </c>
    </row>
    <row r="151" spans="1:5">
      <c r="A151">
        <v>129</v>
      </c>
      <c r="B151" t="s">
        <v>66</v>
      </c>
      <c r="E151">
        <v>0</v>
      </c>
    </row>
    <row r="152" spans="1:5">
      <c r="A152">
        <v>130</v>
      </c>
      <c r="B152" t="s">
        <v>67</v>
      </c>
      <c r="E152">
        <v>0</v>
      </c>
    </row>
    <row r="153" spans="1:5">
      <c r="A153">
        <v>131</v>
      </c>
      <c r="B153" t="s">
        <v>147</v>
      </c>
      <c r="E153">
        <v>0.66</v>
      </c>
    </row>
    <row r="154" spans="1:5">
      <c r="A154">
        <v>132</v>
      </c>
      <c r="B154" t="s">
        <v>143</v>
      </c>
      <c r="E154">
        <v>0.33</v>
      </c>
    </row>
    <row r="155" spans="1:5">
      <c r="A155">
        <v>133</v>
      </c>
      <c r="B155" t="s">
        <v>153</v>
      </c>
      <c r="E155">
        <v>0.33</v>
      </c>
    </row>
    <row r="156" spans="1:5">
      <c r="A156">
        <v>134</v>
      </c>
      <c r="B156" t="s">
        <v>68</v>
      </c>
      <c r="E156">
        <v>0.33</v>
      </c>
    </row>
    <row r="157" spans="1:5">
      <c r="A157">
        <v>135</v>
      </c>
      <c r="B157" t="s">
        <v>166</v>
      </c>
      <c r="E157">
        <v>0</v>
      </c>
    </row>
    <row r="158" spans="1:5">
      <c r="A158">
        <v>136</v>
      </c>
      <c r="B158" t="s">
        <v>1069</v>
      </c>
      <c r="E158">
        <v>0</v>
      </c>
    </row>
    <row r="159" spans="1:5">
      <c r="A159">
        <v>137</v>
      </c>
      <c r="B159" t="s">
        <v>128</v>
      </c>
      <c r="E159">
        <v>0</v>
      </c>
    </row>
    <row r="160" spans="1:5">
      <c r="A160">
        <v>138</v>
      </c>
      <c r="B160" t="s">
        <v>132</v>
      </c>
      <c r="E160">
        <v>0</v>
      </c>
    </row>
    <row r="161" spans="1:5">
      <c r="A161">
        <v>139</v>
      </c>
      <c r="B161" t="s">
        <v>82</v>
      </c>
      <c r="E161">
        <v>0.33</v>
      </c>
    </row>
    <row r="162" spans="1:5">
      <c r="A162">
        <v>140</v>
      </c>
      <c r="B162" t="s">
        <v>69</v>
      </c>
      <c r="E162">
        <v>0</v>
      </c>
    </row>
    <row r="163" spans="1:5">
      <c r="A163">
        <v>141</v>
      </c>
      <c r="B163" t="s">
        <v>177</v>
      </c>
      <c r="E163">
        <v>0</v>
      </c>
    </row>
    <row r="164" spans="1:5">
      <c r="A164">
        <v>142</v>
      </c>
      <c r="B164" t="s">
        <v>174</v>
      </c>
      <c r="E164">
        <v>0</v>
      </c>
    </row>
    <row r="165" spans="1:5">
      <c r="A165">
        <v>143</v>
      </c>
      <c r="B165" t="s">
        <v>70</v>
      </c>
      <c r="E165">
        <v>0</v>
      </c>
    </row>
    <row r="166" spans="1:5">
      <c r="A166">
        <v>144</v>
      </c>
      <c r="B166" t="s">
        <v>83</v>
      </c>
      <c r="E166">
        <v>0</v>
      </c>
    </row>
    <row r="167" spans="1:5">
      <c r="A167">
        <v>145</v>
      </c>
      <c r="B167" t="s">
        <v>84</v>
      </c>
      <c r="E167">
        <v>0</v>
      </c>
    </row>
    <row r="168" spans="1:5">
      <c r="A168">
        <v>146</v>
      </c>
      <c r="B168" t="s">
        <v>118</v>
      </c>
      <c r="E168">
        <v>0</v>
      </c>
    </row>
  </sheetData>
  <autoFilter ref="A22:CB22"/>
  <mergeCells count="19">
    <mergeCell ref="C19:L19"/>
    <mergeCell ref="C13:L13"/>
    <mergeCell ref="C14:L14"/>
    <mergeCell ref="C15:L15"/>
    <mergeCell ref="C16:L16"/>
    <mergeCell ref="C17:L17"/>
    <mergeCell ref="C18:L18"/>
    <mergeCell ref="C12:L12"/>
    <mergeCell ref="C2:L2"/>
    <mergeCell ref="C3:L3"/>
    <mergeCell ref="C4:G4"/>
    <mergeCell ref="H4:K4"/>
    <mergeCell ref="C5:L5"/>
    <mergeCell ref="C6:L6"/>
    <mergeCell ref="C7:L7"/>
    <mergeCell ref="C8:L8"/>
    <mergeCell ref="C9:L9"/>
    <mergeCell ref="C10:L10"/>
    <mergeCell ref="C11:L11"/>
  </mergeCells>
  <pageMargins left="0.7" right="0.7" top="0.78740157499999996" bottom="0.78740157499999996" header="0.3" footer="0.3"/>
  <pageSetup paperSize="9" orientation="portrait"/>
  <drawing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6"/>
  <sheetViews>
    <sheetView workbookViewId="0">
      <selection activeCell="D2" sqref="D2"/>
    </sheetView>
  </sheetViews>
  <sheetFormatPr baseColWidth="10" defaultRowHeight="14" x14ac:dyDescent="0"/>
  <cols>
    <col min="3" max="3" width="17.6640625" bestFit="1" customWidth="1"/>
    <col min="4" max="4" width="21.1640625" bestFit="1" customWidth="1"/>
  </cols>
  <sheetData>
    <row r="1" spans="1:4">
      <c r="A1" s="116" t="s">
        <v>31</v>
      </c>
      <c r="B1" s="116" t="s">
        <v>227</v>
      </c>
      <c r="C1" t="s">
        <v>2351</v>
      </c>
      <c r="D1" t="s">
        <v>2373</v>
      </c>
    </row>
    <row r="2" spans="1:4">
      <c r="A2" t="s">
        <v>101</v>
      </c>
      <c r="B2" t="s">
        <v>2051</v>
      </c>
      <c r="C2">
        <v>8.0345278419723096E-2</v>
      </c>
      <c r="D2">
        <v>0.32366109976138691</v>
      </c>
    </row>
    <row r="3" spans="1:4">
      <c r="A3" t="s">
        <v>71</v>
      </c>
      <c r="B3" t="s">
        <v>2052</v>
      </c>
      <c r="C3">
        <v>0.10673356608573185</v>
      </c>
      <c r="D3">
        <v>0.33699095445677546</v>
      </c>
    </row>
    <row r="4" spans="1:4">
      <c r="A4" t="s">
        <v>142</v>
      </c>
      <c r="B4" t="s">
        <v>2053</v>
      </c>
      <c r="C4">
        <v>8.1206838952442253E-2</v>
      </c>
      <c r="D4">
        <v>0.32409631089966856</v>
      </c>
    </row>
    <row r="5" spans="1:4">
      <c r="A5" t="s">
        <v>119</v>
      </c>
      <c r="B5" t="s">
        <v>2054</v>
      </c>
      <c r="C5">
        <v>0.10188973717697038</v>
      </c>
      <c r="D5">
        <v>0.17570770533686886</v>
      </c>
    </row>
    <row r="6" spans="1:4">
      <c r="A6" t="s">
        <v>88</v>
      </c>
      <c r="B6" t="s">
        <v>2055</v>
      </c>
      <c r="C6">
        <v>0.1993786529861972</v>
      </c>
      <c r="D6">
        <v>6.611710997820551E-2</v>
      </c>
    </row>
    <row r="7" spans="1:4">
      <c r="A7" t="s">
        <v>112</v>
      </c>
      <c r="B7" t="s">
        <v>2056</v>
      </c>
      <c r="C7">
        <v>0.13627573697855305</v>
      </c>
      <c r="D7">
        <v>0.35191397069685143</v>
      </c>
    </row>
    <row r="8" spans="1:4">
      <c r="A8" t="s">
        <v>89</v>
      </c>
      <c r="B8" t="s">
        <v>2057</v>
      </c>
      <c r="C8">
        <v>0.10188973717697038</v>
      </c>
      <c r="D8">
        <v>1.6871281730626866E-2</v>
      </c>
    </row>
    <row r="9" spans="1:4">
      <c r="A9" t="s">
        <v>102</v>
      </c>
      <c r="B9" t="s">
        <v>2058</v>
      </c>
      <c r="C9">
        <v>0.11918698402969265</v>
      </c>
      <c r="D9">
        <v>0.34328170942181901</v>
      </c>
    </row>
    <row r="10" spans="1:4">
      <c r="A10" t="s">
        <v>32</v>
      </c>
      <c r="B10" t="s">
        <v>2059</v>
      </c>
      <c r="C10">
        <v>0.1993786529861972</v>
      </c>
      <c r="D10">
        <v>6.611710997820551E-2</v>
      </c>
    </row>
    <row r="11" spans="1:4">
      <c r="A11" t="s">
        <v>33</v>
      </c>
      <c r="B11" t="s">
        <v>2060</v>
      </c>
      <c r="C11">
        <v>0.18609943835458137</v>
      </c>
      <c r="D11">
        <v>0.37708205693779329</v>
      </c>
    </row>
    <row r="12" spans="1:4">
      <c r="A12" t="s">
        <v>103</v>
      </c>
      <c r="B12" t="s">
        <v>2061</v>
      </c>
      <c r="C12">
        <v>0.10073699812654055</v>
      </c>
      <c r="D12">
        <v>0.17512540745386818</v>
      </c>
    </row>
    <row r="13" spans="1:4">
      <c r="A13" t="s">
        <v>109</v>
      </c>
      <c r="B13" t="s">
        <v>2062</v>
      </c>
      <c r="C13">
        <v>0.20242592989526223</v>
      </c>
      <c r="D13">
        <v>0.5971111654584349</v>
      </c>
    </row>
    <row r="14" spans="1:4">
      <c r="A14" t="s">
        <v>72</v>
      </c>
      <c r="B14" t="s">
        <v>2063</v>
      </c>
      <c r="C14">
        <v>0.11642187973452121</v>
      </c>
      <c r="D14">
        <v>0.34188493677257631</v>
      </c>
    </row>
    <row r="15" spans="1:4">
      <c r="A15" t="s">
        <v>154</v>
      </c>
      <c r="B15" t="s">
        <v>2064</v>
      </c>
      <c r="C15">
        <v>0.18755917624463339</v>
      </c>
      <c r="D15">
        <v>0.21898300948168367</v>
      </c>
    </row>
    <row r="16" spans="1:4">
      <c r="A16" t="s">
        <v>140</v>
      </c>
      <c r="B16" t="s">
        <v>2065</v>
      </c>
      <c r="C16">
        <v>0.23653139670853562</v>
      </c>
      <c r="D16">
        <v>0.6143392979804605</v>
      </c>
    </row>
    <row r="17" spans="1:4">
      <c r="A17" t="s">
        <v>113</v>
      </c>
      <c r="B17" t="s">
        <v>2066</v>
      </c>
      <c r="C17">
        <v>0.20326126053972332</v>
      </c>
      <c r="D17">
        <v>0.38575122861469274</v>
      </c>
    </row>
    <row r="18" spans="1:4">
      <c r="A18" t="s">
        <v>110</v>
      </c>
      <c r="B18" t="s">
        <v>2067</v>
      </c>
      <c r="C18">
        <v>0.21331425902665932</v>
      </c>
      <c r="D18">
        <v>0.2319930052607708</v>
      </c>
    </row>
    <row r="19" spans="1:4">
      <c r="A19" t="s">
        <v>129</v>
      </c>
      <c r="B19" t="s">
        <v>2068</v>
      </c>
      <c r="C19">
        <v>0.16165990040858369</v>
      </c>
      <c r="D19">
        <v>0.36473659921935925</v>
      </c>
    </row>
    <row r="20" spans="1:4">
      <c r="A20" t="s">
        <v>90</v>
      </c>
      <c r="B20" t="s">
        <v>2069</v>
      </c>
      <c r="C20">
        <v>0.4198772492207884</v>
      </c>
      <c r="D20">
        <v>0.70695514346173449</v>
      </c>
    </row>
    <row r="21" spans="1:4">
      <c r="A21" t="s">
        <v>120</v>
      </c>
      <c r="B21" t="s">
        <v>2070</v>
      </c>
      <c r="C21">
        <v>0.21331425902665932</v>
      </c>
      <c r="D21">
        <v>0.60261132700866871</v>
      </c>
    </row>
    <row r="22" spans="1:4">
      <c r="A22" t="s">
        <v>104</v>
      </c>
      <c r="B22" t="s">
        <v>2071</v>
      </c>
      <c r="C22">
        <v>0</v>
      </c>
      <c r="D22">
        <v>0.28307525727131078</v>
      </c>
    </row>
    <row r="23" spans="1:4">
      <c r="A23" t="s">
        <v>34</v>
      </c>
      <c r="B23" t="s">
        <v>2072</v>
      </c>
      <c r="C23">
        <v>1</v>
      </c>
      <c r="D23">
        <v>1</v>
      </c>
    </row>
    <row r="24" spans="1:4">
      <c r="A24" t="s">
        <v>148</v>
      </c>
      <c r="B24" t="s">
        <v>2073</v>
      </c>
      <c r="C24">
        <v>0.30243473851174296</v>
      </c>
      <c r="D24">
        <v>0.64762989952672412</v>
      </c>
    </row>
    <row r="25" spans="1:4">
      <c r="A25" t="s">
        <v>35</v>
      </c>
      <c r="B25" t="s">
        <v>2074</v>
      </c>
      <c r="C25">
        <v>0.23653139670853562</v>
      </c>
      <c r="D25">
        <v>0.6143392979804605</v>
      </c>
    </row>
    <row r="26" spans="1:4">
      <c r="A26" t="s">
        <v>73</v>
      </c>
      <c r="B26" t="s">
        <v>2075</v>
      </c>
      <c r="C26">
        <v>0.11642187973452121</v>
      </c>
      <c r="D26">
        <v>0.34188493677257631</v>
      </c>
    </row>
    <row r="27" spans="1:4">
      <c r="A27" t="s">
        <v>91</v>
      </c>
      <c r="B27" t="s">
        <v>2076</v>
      </c>
      <c r="C27">
        <v>0.10073699812654055</v>
      </c>
      <c r="D27">
        <v>0.17512540745386818</v>
      </c>
    </row>
    <row r="28" spans="1:4">
      <c r="A28" t="s">
        <v>130</v>
      </c>
      <c r="B28" t="s">
        <v>2077</v>
      </c>
      <c r="C28">
        <v>0.15488940544153093</v>
      </c>
      <c r="D28">
        <v>0.36131653213244003</v>
      </c>
    </row>
    <row r="29" spans="1:4">
      <c r="A29" t="s">
        <v>149</v>
      </c>
      <c r="B29" t="s">
        <v>2078</v>
      </c>
      <c r="C29">
        <v>9.0801560972137846E-2</v>
      </c>
      <c r="D29">
        <v>0.17010659246747747</v>
      </c>
    </row>
    <row r="30" spans="1:4">
      <c r="A30" t="s">
        <v>121</v>
      </c>
      <c r="B30" t="s">
        <v>2079</v>
      </c>
      <c r="C30">
        <v>0.22238887766852147</v>
      </c>
      <c r="D30">
        <v>0.39541340754130544</v>
      </c>
    </row>
    <row r="31" spans="1:4">
      <c r="A31" t="s">
        <v>114</v>
      </c>
      <c r="B31" t="s">
        <v>2080</v>
      </c>
      <c r="C31">
        <v>0.14856972871627022</v>
      </c>
      <c r="D31">
        <v>4.0451345442087443E-2</v>
      </c>
    </row>
    <row r="32" spans="1:4">
      <c r="A32" t="s">
        <v>105</v>
      </c>
      <c r="B32" t="s">
        <v>2081</v>
      </c>
      <c r="C32">
        <v>0.15191701108764544</v>
      </c>
      <c r="D32">
        <v>4.2142201180799956E-2</v>
      </c>
    </row>
    <row r="33" spans="1:4">
      <c r="A33" t="s">
        <v>122</v>
      </c>
      <c r="B33" t="s">
        <v>2083</v>
      </c>
      <c r="C33">
        <v>0.16165990040858369</v>
      </c>
      <c r="D33">
        <v>0.36473659921935925</v>
      </c>
    </row>
    <row r="34" spans="1:4">
      <c r="A34" t="s">
        <v>36</v>
      </c>
      <c r="B34" t="s">
        <v>2084</v>
      </c>
      <c r="C34">
        <v>0.12098075562945296</v>
      </c>
      <c r="D34">
        <v>0.18535139670401943</v>
      </c>
    </row>
    <row r="35" spans="1:4">
      <c r="A35" t="s">
        <v>37</v>
      </c>
      <c r="B35" t="s">
        <v>2085</v>
      </c>
      <c r="C35">
        <v>0</v>
      </c>
      <c r="D35">
        <v>0.28307525727131078</v>
      </c>
    </row>
    <row r="36" spans="1:4">
      <c r="A36" t="s">
        <v>92</v>
      </c>
      <c r="B36" t="s">
        <v>2086</v>
      </c>
      <c r="C36">
        <v>0.10426776695708893</v>
      </c>
      <c r="D36">
        <v>0.54752727181240857</v>
      </c>
    </row>
    <row r="37" spans="1:4">
      <c r="A37" t="s">
        <v>38</v>
      </c>
      <c r="B37" t="s">
        <v>2087</v>
      </c>
      <c r="C37">
        <v>0.14234695605055983</v>
      </c>
      <c r="D37">
        <v>0.196144379962754</v>
      </c>
    </row>
    <row r="38" spans="1:4">
      <c r="A38" t="s">
        <v>93</v>
      </c>
      <c r="B38" t="s">
        <v>2088</v>
      </c>
      <c r="C38">
        <v>0.20796977779482592</v>
      </c>
      <c r="D38">
        <v>0.59991160055637827</v>
      </c>
    </row>
    <row r="39" spans="1:4">
      <c r="A39" t="s">
        <v>1068</v>
      </c>
      <c r="B39" t="s">
        <v>2089</v>
      </c>
      <c r="C39">
        <v>0.18755917624463339</v>
      </c>
      <c r="D39">
        <v>0.37781943308792559</v>
      </c>
    </row>
    <row r="40" spans="1:4">
      <c r="A40" t="s">
        <v>94</v>
      </c>
      <c r="B40" t="s">
        <v>2090</v>
      </c>
      <c r="C40">
        <v>0.21296936939557248</v>
      </c>
      <c r="D40">
        <v>0.60243710847935295</v>
      </c>
    </row>
    <row r="41" spans="1:4">
      <c r="A41" t="s">
        <v>40</v>
      </c>
      <c r="B41" t="s">
        <v>2091</v>
      </c>
      <c r="C41">
        <v>0.43402189741540209</v>
      </c>
      <c r="D41">
        <v>0.71410021128644452</v>
      </c>
    </row>
    <row r="42" spans="1:4">
      <c r="A42" t="s">
        <v>41</v>
      </c>
      <c r="B42" t="s">
        <v>2082</v>
      </c>
      <c r="C42">
        <v>0.19025408756509138</v>
      </c>
      <c r="D42">
        <v>0.59096264639990748</v>
      </c>
    </row>
    <row r="43" spans="1:4">
      <c r="A43" t="s">
        <v>85</v>
      </c>
      <c r="B43" t="s">
        <v>2092</v>
      </c>
      <c r="C43">
        <v>0.15191701108764544</v>
      </c>
      <c r="D43">
        <v>4.2142201180799956E-2</v>
      </c>
    </row>
    <row r="44" spans="1:4">
      <c r="A44" t="s">
        <v>144</v>
      </c>
      <c r="B44" t="s">
        <v>2093</v>
      </c>
      <c r="C44">
        <v>0.14995672651572078</v>
      </c>
      <c r="D44">
        <v>0.35882482466842175</v>
      </c>
    </row>
    <row r="45" spans="1:4">
      <c r="A45" t="s">
        <v>145</v>
      </c>
      <c r="B45" t="s">
        <v>2094</v>
      </c>
      <c r="C45">
        <v>0.21651227289142705</v>
      </c>
      <c r="D45">
        <v>0.39244488268769029</v>
      </c>
    </row>
    <row r="46" spans="1:4">
      <c r="A46" t="s">
        <v>160</v>
      </c>
      <c r="B46" t="s">
        <v>2095</v>
      </c>
      <c r="C46">
        <v>0.10930427870704051</v>
      </c>
      <c r="D46">
        <v>2.0616684330435189E-2</v>
      </c>
    </row>
    <row r="47" spans="1:4">
      <c r="A47" t="s">
        <v>42</v>
      </c>
      <c r="B47" t="s">
        <v>2096</v>
      </c>
      <c r="C47">
        <v>0.21641415140389964</v>
      </c>
      <c r="D47">
        <v>7.4722470107881619E-2</v>
      </c>
    </row>
    <row r="48" spans="1:4">
      <c r="A48" t="s">
        <v>95</v>
      </c>
      <c r="B48" t="s">
        <v>2097</v>
      </c>
      <c r="C48">
        <v>0.14234695605055983</v>
      </c>
      <c r="D48">
        <v>0.196144379962754</v>
      </c>
    </row>
    <row r="49" spans="1:4">
      <c r="A49" t="s">
        <v>131</v>
      </c>
      <c r="B49" t="s">
        <v>2098</v>
      </c>
      <c r="C49">
        <v>0.16165990040858369</v>
      </c>
      <c r="D49">
        <v>0.36473659921935925</v>
      </c>
    </row>
    <row r="50" spans="1:4">
      <c r="A50" t="s">
        <v>43</v>
      </c>
      <c r="B50" t="s">
        <v>2099</v>
      </c>
      <c r="C50">
        <v>0.19767168078673208</v>
      </c>
      <c r="D50">
        <v>6.5254845185736723E-2</v>
      </c>
    </row>
    <row r="51" spans="1:4">
      <c r="A51" t="s">
        <v>44</v>
      </c>
      <c r="B51" t="s">
        <v>2100</v>
      </c>
      <c r="C51">
        <v>0.15627210334042504</v>
      </c>
      <c r="D51">
        <v>0.20317856847604995</v>
      </c>
    </row>
    <row r="52" spans="1:4">
      <c r="A52" t="s">
        <v>77</v>
      </c>
      <c r="B52" t="s">
        <v>2101</v>
      </c>
      <c r="C52">
        <v>0.24294512479317723</v>
      </c>
      <c r="D52">
        <v>0.40579724868788813</v>
      </c>
    </row>
    <row r="53" spans="1:4">
      <c r="A53" t="s">
        <v>86</v>
      </c>
      <c r="B53" t="s">
        <v>2102</v>
      </c>
      <c r="C53">
        <v>0.17484802574056388</v>
      </c>
      <c r="D53">
        <v>0.58318038450598197</v>
      </c>
    </row>
    <row r="54" spans="1:4">
      <c r="A54" t="s">
        <v>45</v>
      </c>
      <c r="B54" t="s">
        <v>2103</v>
      </c>
      <c r="C54">
        <v>0.21331425902665932</v>
      </c>
      <c r="D54">
        <v>0.60261132700866871</v>
      </c>
    </row>
    <row r="55" spans="1:4">
      <c r="A55" t="s">
        <v>155</v>
      </c>
      <c r="B55" t="s">
        <v>2104</v>
      </c>
      <c r="C55">
        <v>6.8490705771468527E-2</v>
      </c>
      <c r="D55">
        <v>0</v>
      </c>
    </row>
    <row r="56" spans="1:4">
      <c r="A56" t="s">
        <v>161</v>
      </c>
      <c r="B56" t="s">
        <v>2105</v>
      </c>
      <c r="C56">
        <v>0.17948764836753539</v>
      </c>
      <c r="D56">
        <v>0.58552405667758067</v>
      </c>
    </row>
    <row r="57" spans="1:4">
      <c r="A57" t="s">
        <v>46</v>
      </c>
      <c r="B57" t="s">
        <v>2106</v>
      </c>
      <c r="C57">
        <v>0.11811181449433572</v>
      </c>
      <c r="D57">
        <v>0.55452049336597153</v>
      </c>
    </row>
    <row r="58" spans="1:4">
      <c r="A58" t="s">
        <v>156</v>
      </c>
      <c r="B58" t="s">
        <v>2107</v>
      </c>
      <c r="C58">
        <v>0.21074314131133293</v>
      </c>
      <c r="D58">
        <v>0.3895306471505246</v>
      </c>
    </row>
    <row r="59" spans="1:4">
      <c r="A59" t="s">
        <v>74</v>
      </c>
      <c r="B59" t="s">
        <v>2108</v>
      </c>
      <c r="C59">
        <v>6.452007848030171E-2</v>
      </c>
      <c r="D59">
        <v>0.52744901138948497</v>
      </c>
    </row>
    <row r="60" spans="1:4">
      <c r="A60" t="s">
        <v>78</v>
      </c>
      <c r="B60" t="s">
        <v>2109</v>
      </c>
      <c r="C60">
        <v>0.15627210334042504</v>
      </c>
      <c r="D60">
        <v>0.20317856847604995</v>
      </c>
    </row>
    <row r="61" spans="1:4">
      <c r="A61" t="s">
        <v>162</v>
      </c>
      <c r="B61" t="s">
        <v>2110</v>
      </c>
      <c r="C61">
        <v>0.16324481990325085</v>
      </c>
      <c r="D61">
        <v>0.36553720996133687</v>
      </c>
    </row>
    <row r="62" spans="1:4">
      <c r="A62" t="s">
        <v>47</v>
      </c>
      <c r="B62" t="s">
        <v>2111</v>
      </c>
      <c r="C62">
        <v>0.21651227289142705</v>
      </c>
      <c r="D62">
        <v>0.39244488268769029</v>
      </c>
    </row>
    <row r="63" spans="1:4">
      <c r="A63" t="s">
        <v>48</v>
      </c>
      <c r="B63" t="s">
        <v>2112</v>
      </c>
      <c r="C63">
        <v>0.21020793239214861</v>
      </c>
      <c r="D63">
        <v>0.38926029019463954</v>
      </c>
    </row>
    <row r="64" spans="1:4">
      <c r="A64" t="s">
        <v>133</v>
      </c>
      <c r="B64" t="s">
        <v>2113</v>
      </c>
      <c r="C64">
        <v>0.10073699812654055</v>
      </c>
      <c r="D64">
        <v>0.17512540745386818</v>
      </c>
    </row>
    <row r="65" spans="1:4">
      <c r="A65" t="s">
        <v>157</v>
      </c>
      <c r="B65" t="s">
        <v>2114</v>
      </c>
      <c r="C65">
        <v>5.6030710394727165E-2</v>
      </c>
      <c r="D65">
        <v>0.31137876970433553</v>
      </c>
    </row>
    <row r="66" spans="1:4">
      <c r="A66" t="s">
        <v>96</v>
      </c>
      <c r="B66" t="s">
        <v>2115</v>
      </c>
      <c r="C66">
        <v>0.21751568952175154</v>
      </c>
      <c r="D66">
        <v>0.39295175141863836</v>
      </c>
    </row>
    <row r="67" spans="1:4">
      <c r="A67" t="s">
        <v>123</v>
      </c>
      <c r="B67" t="s">
        <v>2116</v>
      </c>
      <c r="C67">
        <v>0.22200942752448372</v>
      </c>
      <c r="D67">
        <v>0.23638530740992533</v>
      </c>
    </row>
    <row r="68" spans="1:4">
      <c r="A68" t="s">
        <v>49</v>
      </c>
      <c r="B68" t="s">
        <v>2117</v>
      </c>
      <c r="C68">
        <v>0.28362796111559702</v>
      </c>
      <c r="D68">
        <v>0.63812979049531993</v>
      </c>
    </row>
    <row r="69" spans="1:4">
      <c r="A69" t="s">
        <v>163</v>
      </c>
      <c r="B69" t="s">
        <v>2118</v>
      </c>
      <c r="C69">
        <v>0.10426776695708893</v>
      </c>
      <c r="D69">
        <v>0.54752727181240857</v>
      </c>
    </row>
    <row r="70" spans="1:4">
      <c r="A70" t="s">
        <v>50</v>
      </c>
      <c r="B70" t="s">
        <v>2119</v>
      </c>
      <c r="C70">
        <v>8.0158680075052349E-2</v>
      </c>
      <c r="D70">
        <v>0.32356684094276467</v>
      </c>
    </row>
    <row r="71" spans="1:4">
      <c r="A71" t="s">
        <v>97</v>
      </c>
      <c r="B71" t="s">
        <v>2120</v>
      </c>
      <c r="C71">
        <v>0.35289972585888674</v>
      </c>
      <c r="D71">
        <v>0.4613400286456531</v>
      </c>
    </row>
    <row r="72" spans="1:4">
      <c r="A72" t="s">
        <v>134</v>
      </c>
      <c r="B72" t="s">
        <v>2121</v>
      </c>
      <c r="C72">
        <v>0.21623122981510268</v>
      </c>
      <c r="D72">
        <v>0.2334664921824223</v>
      </c>
    </row>
    <row r="73" spans="1:4">
      <c r="A73" t="s">
        <v>51</v>
      </c>
      <c r="B73" t="s">
        <v>2122</v>
      </c>
      <c r="C73">
        <v>0.11175269252480662</v>
      </c>
      <c r="D73">
        <v>0.55130822840520755</v>
      </c>
    </row>
    <row r="74" spans="1:4">
      <c r="A74" t="s">
        <v>52</v>
      </c>
      <c r="B74" t="s">
        <v>2123</v>
      </c>
      <c r="C74">
        <v>9.0801560972137846E-2</v>
      </c>
      <c r="D74">
        <v>0.17010659246747747</v>
      </c>
    </row>
    <row r="75" spans="1:4">
      <c r="A75" t="s">
        <v>158</v>
      </c>
      <c r="B75" t="s">
        <v>2124</v>
      </c>
      <c r="C75">
        <v>0.1993786529861972</v>
      </c>
      <c r="D75">
        <v>6.611710997820551E-2</v>
      </c>
    </row>
    <row r="76" spans="1:4">
      <c r="A76" t="s">
        <v>135</v>
      </c>
      <c r="B76" t="s">
        <v>2125</v>
      </c>
      <c r="C76">
        <v>0.4198772492207884</v>
      </c>
      <c r="D76">
        <v>0.70695514346173449</v>
      </c>
    </row>
    <row r="77" spans="1:4">
      <c r="A77" t="s">
        <v>124</v>
      </c>
      <c r="B77" t="s">
        <v>2126</v>
      </c>
      <c r="C77">
        <v>0.17179271619347888</v>
      </c>
      <c r="D77">
        <v>0.36985511860861758</v>
      </c>
    </row>
    <row r="78" spans="1:4">
      <c r="A78" t="s">
        <v>115</v>
      </c>
      <c r="B78" t="s">
        <v>2127</v>
      </c>
      <c r="C78">
        <v>0.24294512479317723</v>
      </c>
      <c r="D78">
        <v>0.40579724868788813</v>
      </c>
    </row>
    <row r="79" spans="1:4">
      <c r="A79" t="s">
        <v>79</v>
      </c>
      <c r="B79" t="s">
        <v>2128</v>
      </c>
      <c r="C79">
        <v>0.24294512479317723</v>
      </c>
      <c r="D79">
        <v>0.40579724868788813</v>
      </c>
    </row>
    <row r="80" spans="1:4">
      <c r="A80" t="s">
        <v>150</v>
      </c>
      <c r="B80" t="s">
        <v>2129</v>
      </c>
      <c r="C80">
        <v>0.16405665865344118</v>
      </c>
      <c r="D80">
        <v>0.36594730449695401</v>
      </c>
    </row>
    <row r="81" spans="1:4">
      <c r="A81" t="s">
        <v>116</v>
      </c>
      <c r="B81" t="s">
        <v>2130</v>
      </c>
      <c r="C81">
        <v>0.13223767743416306</v>
      </c>
      <c r="D81">
        <v>0.34987417381198643</v>
      </c>
    </row>
    <row r="82" spans="1:4">
      <c r="A82" t="s">
        <v>53</v>
      </c>
      <c r="B82" t="s">
        <v>2131</v>
      </c>
      <c r="C82">
        <v>0.1554299498658796</v>
      </c>
      <c r="D82">
        <v>0.20275316067433918</v>
      </c>
    </row>
    <row r="83" spans="1:4">
      <c r="A83" t="s">
        <v>125</v>
      </c>
      <c r="B83" t="s">
        <v>2132</v>
      </c>
      <c r="C83">
        <v>0.14234695605055983</v>
      </c>
      <c r="D83">
        <v>0.35498080356899597</v>
      </c>
    </row>
    <row r="84" spans="1:4">
      <c r="A84" t="s">
        <v>54</v>
      </c>
      <c r="B84" t="s">
        <v>2133</v>
      </c>
      <c r="C84">
        <v>0.1727426671987031</v>
      </c>
      <c r="D84">
        <v>0.37033497956161487</v>
      </c>
    </row>
    <row r="85" spans="1:4">
      <c r="A85" t="s">
        <v>136</v>
      </c>
      <c r="B85" t="s">
        <v>2134</v>
      </c>
      <c r="C85">
        <v>0.21587070844443484</v>
      </c>
      <c r="D85">
        <v>0.39212080099795077</v>
      </c>
    </row>
    <row r="86" spans="1:4">
      <c r="A86" t="s">
        <v>111</v>
      </c>
      <c r="B86" t="s">
        <v>2135</v>
      </c>
      <c r="C86">
        <v>0.21587070844443484</v>
      </c>
      <c r="D86">
        <v>0.39212080099795077</v>
      </c>
    </row>
    <row r="87" spans="1:4">
      <c r="A87" t="s">
        <v>164</v>
      </c>
      <c r="B87" t="s">
        <v>2136</v>
      </c>
      <c r="C87">
        <v>5.9501286771670839E-2</v>
      </c>
      <c r="D87">
        <v>0.31313190652774137</v>
      </c>
    </row>
    <row r="88" spans="1:4">
      <c r="A88" t="s">
        <v>98</v>
      </c>
      <c r="B88" t="s">
        <v>2137</v>
      </c>
      <c r="C88">
        <v>0.20242592989526223</v>
      </c>
      <c r="D88">
        <v>0.5971111654584349</v>
      </c>
    </row>
    <row r="89" spans="1:4">
      <c r="A89" t="s">
        <v>108</v>
      </c>
      <c r="B89" t="s">
        <v>2138</v>
      </c>
      <c r="C89">
        <v>0.29788085132393455</v>
      </c>
      <c r="D89">
        <v>0.43354763785709022</v>
      </c>
    </row>
    <row r="90" spans="1:4">
      <c r="A90" t="s">
        <v>55</v>
      </c>
      <c r="B90" t="s">
        <v>2139</v>
      </c>
      <c r="C90">
        <v>0.17210726643854676</v>
      </c>
      <c r="D90">
        <v>0.37001401141417672</v>
      </c>
    </row>
    <row r="91" spans="1:4">
      <c r="A91" t="s">
        <v>56</v>
      </c>
      <c r="B91" t="s">
        <v>2140</v>
      </c>
      <c r="C91">
        <v>0.10541607891288286</v>
      </c>
      <c r="D91">
        <v>0.33632543523857561</v>
      </c>
    </row>
    <row r="92" spans="1:4">
      <c r="A92" t="s">
        <v>80</v>
      </c>
      <c r="B92" t="s">
        <v>2141</v>
      </c>
      <c r="C92">
        <v>0.18755917624463339</v>
      </c>
      <c r="D92">
        <v>0.37781943308792559</v>
      </c>
    </row>
    <row r="93" spans="1:4">
      <c r="A93" t="s">
        <v>57</v>
      </c>
      <c r="B93" t="s">
        <v>2142</v>
      </c>
      <c r="C93">
        <v>0.20242592989526223</v>
      </c>
      <c r="D93">
        <v>0.5971111654584349</v>
      </c>
    </row>
    <row r="94" spans="1:4">
      <c r="A94" t="s">
        <v>58</v>
      </c>
      <c r="B94" t="s">
        <v>2143</v>
      </c>
      <c r="C94">
        <v>0.21751568952175154</v>
      </c>
      <c r="D94">
        <v>0.60473364956029418</v>
      </c>
    </row>
    <row r="95" spans="1:4">
      <c r="A95" t="s">
        <v>137</v>
      </c>
      <c r="B95" t="s">
        <v>2144</v>
      </c>
      <c r="C95">
        <v>5.0661470004674289E-2</v>
      </c>
      <c r="D95">
        <v>0.52044843448208855</v>
      </c>
    </row>
    <row r="96" spans="1:4">
      <c r="A96" t="s">
        <v>99</v>
      </c>
      <c r="B96" t="s">
        <v>2145</v>
      </c>
      <c r="C96">
        <v>0.19732101232936042</v>
      </c>
      <c r="D96">
        <v>0.38275055473615699</v>
      </c>
    </row>
    <row r="97" spans="1:4">
      <c r="A97" t="s">
        <v>59</v>
      </c>
      <c r="B97" t="s">
        <v>2146</v>
      </c>
      <c r="C97">
        <v>0.1197614882276712</v>
      </c>
      <c r="D97">
        <v>0.55535381424826902</v>
      </c>
    </row>
    <row r="98" spans="1:4">
      <c r="A98" t="s">
        <v>60</v>
      </c>
      <c r="B98" t="s">
        <v>2147</v>
      </c>
      <c r="C98">
        <v>9.3315805254685996E-2</v>
      </c>
      <c r="D98">
        <v>0.33021306858259253</v>
      </c>
    </row>
    <row r="99" spans="1:4">
      <c r="A99" t="s">
        <v>61</v>
      </c>
      <c r="B99" t="s">
        <v>2148</v>
      </c>
      <c r="C99">
        <v>0.15488940544153093</v>
      </c>
      <c r="D99">
        <v>0.36131653213244003</v>
      </c>
    </row>
    <row r="100" spans="1:4">
      <c r="A100" t="s">
        <v>62</v>
      </c>
      <c r="B100" t="s">
        <v>2149</v>
      </c>
      <c r="C100">
        <v>0.22479984653896914</v>
      </c>
      <c r="D100">
        <v>0.39663129121473417</v>
      </c>
    </row>
    <row r="101" spans="1:4">
      <c r="A101" t="s">
        <v>63</v>
      </c>
      <c r="B101" t="s">
        <v>2150</v>
      </c>
      <c r="C101">
        <v>0.19767168078673208</v>
      </c>
      <c r="D101">
        <v>0.38292769239822061</v>
      </c>
    </row>
    <row r="102" spans="1:4">
      <c r="A102" t="s">
        <v>159</v>
      </c>
      <c r="B102" t="s">
        <v>2151</v>
      </c>
      <c r="C102">
        <v>6.317444336586904E-2</v>
      </c>
      <c r="D102">
        <v>0.15615095169210635</v>
      </c>
    </row>
    <row r="103" spans="1:4">
      <c r="A103" t="s">
        <v>87</v>
      </c>
      <c r="B103" t="s">
        <v>2152</v>
      </c>
      <c r="C103">
        <v>0.13627573697855305</v>
      </c>
      <c r="D103">
        <v>0.56369586883850731</v>
      </c>
    </row>
    <row r="104" spans="1:4">
      <c r="A104" t="s">
        <v>100</v>
      </c>
      <c r="B104" t="s">
        <v>2153</v>
      </c>
      <c r="C104">
        <v>0.19581324314696483</v>
      </c>
      <c r="D104">
        <v>0.38198891592238099</v>
      </c>
    </row>
    <row r="105" spans="1:4">
      <c r="A105" t="s">
        <v>75</v>
      </c>
      <c r="B105" t="s">
        <v>2154</v>
      </c>
      <c r="C105">
        <v>0.17994675616730518</v>
      </c>
      <c r="D105">
        <v>5.6301226343388674E-2</v>
      </c>
    </row>
    <row r="106" spans="1:4">
      <c r="A106" t="s">
        <v>126</v>
      </c>
      <c r="B106" t="s">
        <v>2155</v>
      </c>
      <c r="C106">
        <v>0.12933705275449625</v>
      </c>
      <c r="D106">
        <v>0.34840894401022021</v>
      </c>
    </row>
    <row r="107" spans="1:4">
      <c r="A107" t="s">
        <v>151</v>
      </c>
      <c r="B107" t="s">
        <v>2156</v>
      </c>
      <c r="C107">
        <v>0.20242592989526223</v>
      </c>
      <c r="D107">
        <v>0.5971111654584349</v>
      </c>
    </row>
    <row r="108" spans="1:4">
      <c r="A108" t="s">
        <v>106</v>
      </c>
      <c r="B108" t="s">
        <v>2157</v>
      </c>
      <c r="C108">
        <v>0.10073699812654055</v>
      </c>
      <c r="D108">
        <v>0.17512540745386818</v>
      </c>
    </row>
    <row r="109" spans="1:4">
      <c r="A109" t="s">
        <v>138</v>
      </c>
      <c r="B109" t="s">
        <v>2158</v>
      </c>
      <c r="C109">
        <v>7.7660266468376704E-2</v>
      </c>
      <c r="D109">
        <v>0.53408668332818954</v>
      </c>
    </row>
    <row r="110" spans="1:4">
      <c r="A110" t="s">
        <v>64</v>
      </c>
      <c r="B110" t="s">
        <v>2159</v>
      </c>
      <c r="C110">
        <v>5.9501286771670839E-2</v>
      </c>
      <c r="D110">
        <v>0.52491380466939741</v>
      </c>
    </row>
    <row r="111" spans="1:4">
      <c r="A111" t="s">
        <v>139</v>
      </c>
      <c r="B111" t="s">
        <v>2160</v>
      </c>
      <c r="C111">
        <v>9.0801560972137846E-2</v>
      </c>
      <c r="D111">
        <v>0.17010659246747747</v>
      </c>
    </row>
    <row r="112" spans="1:4">
      <c r="A112" t="s">
        <v>127</v>
      </c>
      <c r="B112" t="s">
        <v>2161</v>
      </c>
      <c r="C112">
        <v>7.8073437627793479E-2</v>
      </c>
      <c r="D112">
        <v>0.53429539378295865</v>
      </c>
    </row>
    <row r="113" spans="1:4">
      <c r="A113" t="s">
        <v>65</v>
      </c>
      <c r="B113" t="s">
        <v>2162</v>
      </c>
      <c r="C113">
        <v>0.21831115015113955</v>
      </c>
      <c r="D113">
        <v>0.60513547080538044</v>
      </c>
    </row>
    <row r="114" spans="1:4">
      <c r="A114" t="s">
        <v>141</v>
      </c>
      <c r="B114" t="s">
        <v>2163</v>
      </c>
      <c r="C114">
        <v>0.14959753889654984</v>
      </c>
      <c r="D114">
        <v>0.19980696000649137</v>
      </c>
    </row>
    <row r="115" spans="1:4">
      <c r="A115" t="s">
        <v>165</v>
      </c>
      <c r="B115" t="s">
        <v>2164</v>
      </c>
      <c r="C115">
        <v>9.3315805254685996E-2</v>
      </c>
      <c r="D115">
        <v>0.33021306858259253</v>
      </c>
    </row>
    <row r="116" spans="1:4">
      <c r="A116" t="s">
        <v>146</v>
      </c>
      <c r="B116" t="s">
        <v>2165</v>
      </c>
      <c r="C116">
        <v>0.18741802153721029</v>
      </c>
      <c r="D116">
        <v>0.21891170619124911</v>
      </c>
    </row>
    <row r="117" spans="1:4">
      <c r="A117" t="s">
        <v>117</v>
      </c>
      <c r="B117" t="s">
        <v>2166</v>
      </c>
      <c r="C117">
        <v>8.4898593899067926E-2</v>
      </c>
      <c r="D117">
        <v>0.32596117449492529</v>
      </c>
    </row>
    <row r="118" spans="1:4">
      <c r="A118" t="s">
        <v>1071</v>
      </c>
      <c r="B118" t="s">
        <v>2167</v>
      </c>
      <c r="C118">
        <v>0.21623122981510268</v>
      </c>
      <c r="D118">
        <v>0.2334664921824223</v>
      </c>
    </row>
    <row r="119" spans="1:4">
      <c r="A119" t="s">
        <v>81</v>
      </c>
      <c r="B119" t="s">
        <v>2168</v>
      </c>
      <c r="C119">
        <v>0.11194261511002274</v>
      </c>
      <c r="D119">
        <v>0.33962226829849906</v>
      </c>
    </row>
    <row r="120" spans="1:4">
      <c r="A120" t="s">
        <v>152</v>
      </c>
      <c r="B120" t="s">
        <v>2169</v>
      </c>
      <c r="C120">
        <v>5.9501286771670839E-2</v>
      </c>
      <c r="D120">
        <v>0.31313190652774137</v>
      </c>
    </row>
    <row r="121" spans="1:4">
      <c r="A121" t="s">
        <v>66</v>
      </c>
      <c r="B121" t="s">
        <v>2170</v>
      </c>
      <c r="C121">
        <v>0.11439904254531033</v>
      </c>
      <c r="D121">
        <v>0.18202669143443992</v>
      </c>
    </row>
    <row r="122" spans="1:4">
      <c r="A122" t="s">
        <v>67</v>
      </c>
      <c r="B122" t="s">
        <v>2171</v>
      </c>
      <c r="C122">
        <v>0.20724085671937123</v>
      </c>
      <c r="D122">
        <v>0.38776149314918773</v>
      </c>
    </row>
    <row r="123" spans="1:4">
      <c r="A123" t="s">
        <v>147</v>
      </c>
      <c r="B123" t="s">
        <v>2172</v>
      </c>
      <c r="C123">
        <v>0.43402189741540209</v>
      </c>
      <c r="D123">
        <v>0.71410021128644452</v>
      </c>
    </row>
    <row r="124" spans="1:4">
      <c r="A124" t="s">
        <v>143</v>
      </c>
      <c r="B124" t="s">
        <v>2173</v>
      </c>
      <c r="C124">
        <v>5.0661470004674289E-2</v>
      </c>
      <c r="D124">
        <v>0.52044843448208855</v>
      </c>
    </row>
    <row r="125" spans="1:4">
      <c r="A125" t="s">
        <v>153</v>
      </c>
      <c r="B125" t="s">
        <v>2174</v>
      </c>
      <c r="C125">
        <v>0.43402189741540209</v>
      </c>
      <c r="D125">
        <v>0.71410021128644452</v>
      </c>
    </row>
    <row r="126" spans="1:4">
      <c r="A126" t="s">
        <v>68</v>
      </c>
      <c r="B126" t="s">
        <v>2175</v>
      </c>
      <c r="C126">
        <v>0.17484802574056388</v>
      </c>
      <c r="D126">
        <v>0.58318038450598197</v>
      </c>
    </row>
    <row r="127" spans="1:4">
      <c r="A127" t="s">
        <v>166</v>
      </c>
      <c r="B127" t="s">
        <v>2176</v>
      </c>
      <c r="C127">
        <v>0.21831115015113955</v>
      </c>
      <c r="D127">
        <v>0.39335357266372434</v>
      </c>
    </row>
    <row r="128" spans="1:4">
      <c r="A128" t="s">
        <v>128</v>
      </c>
      <c r="B128" t="s">
        <v>2178</v>
      </c>
      <c r="C128">
        <v>0.11439904254531033</v>
      </c>
      <c r="D128">
        <v>0.18202669143443992</v>
      </c>
    </row>
    <row r="129" spans="1:4">
      <c r="A129" t="s">
        <v>132</v>
      </c>
      <c r="B129" t="s">
        <v>2179</v>
      </c>
      <c r="C129">
        <v>0.23653139670853562</v>
      </c>
      <c r="D129">
        <v>0.6143392979804605</v>
      </c>
    </row>
    <row r="130" spans="1:4">
      <c r="A130" t="s">
        <v>82</v>
      </c>
      <c r="B130" t="s">
        <v>2180</v>
      </c>
      <c r="C130">
        <v>0.21331425902665932</v>
      </c>
      <c r="D130">
        <v>0.60261132700866871</v>
      </c>
    </row>
    <row r="131" spans="1:4">
      <c r="A131" t="s">
        <v>69</v>
      </c>
      <c r="B131" t="s">
        <v>2181</v>
      </c>
      <c r="C131">
        <v>0.10930427870704051</v>
      </c>
      <c r="D131">
        <v>0.17945310793667715</v>
      </c>
    </row>
    <row r="132" spans="1:4">
      <c r="A132" t="s">
        <v>1069</v>
      </c>
      <c r="B132" t="s">
        <v>2177</v>
      </c>
      <c r="C132">
        <v>0.18285806041884839</v>
      </c>
      <c r="D132">
        <v>0.37544469806695546</v>
      </c>
    </row>
    <row r="133" spans="1:4">
      <c r="A133" t="s">
        <v>70</v>
      </c>
      <c r="B133" t="s">
        <v>2182</v>
      </c>
      <c r="C133">
        <v>0.20242592989526223</v>
      </c>
      <c r="D133">
        <v>0.38532926731677891</v>
      </c>
    </row>
    <row r="134" spans="1:4">
      <c r="A134" t="s">
        <v>83</v>
      </c>
      <c r="B134" t="s">
        <v>2183</v>
      </c>
      <c r="C134">
        <v>0.18722174924866702</v>
      </c>
      <c r="D134">
        <v>0.37764898425534271</v>
      </c>
    </row>
    <row r="135" spans="1:4">
      <c r="A135" t="s">
        <v>84</v>
      </c>
      <c r="B135" t="s">
        <v>2184</v>
      </c>
      <c r="C135">
        <v>0.14794996160221963</v>
      </c>
      <c r="D135">
        <v>0.35781112173159835</v>
      </c>
    </row>
    <row r="136" spans="1:4">
      <c r="A136" t="s">
        <v>118</v>
      </c>
      <c r="B136" t="s">
        <v>2185</v>
      </c>
      <c r="C136">
        <v>0.42848762874136137</v>
      </c>
      <c r="D136">
        <v>0.49952271692407474</v>
      </c>
    </row>
  </sheetData>
  <pageMargins left="0.75" right="0.75" top="1" bottom="1" header="0.5" footer="0.5"/>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6"/>
  <sheetViews>
    <sheetView topLeftCell="P1" workbookViewId="0">
      <selection activeCell="AD1" sqref="AD1"/>
    </sheetView>
  </sheetViews>
  <sheetFormatPr baseColWidth="10" defaultRowHeight="14" x14ac:dyDescent="0"/>
  <sheetData>
    <row r="1" spans="1:30">
      <c r="A1" t="s">
        <v>2274</v>
      </c>
      <c r="B1" t="s">
        <v>2275</v>
      </c>
      <c r="C1" t="s">
        <v>31</v>
      </c>
      <c r="D1" t="s">
        <v>227</v>
      </c>
      <c r="E1" t="s">
        <v>2276</v>
      </c>
      <c r="F1" t="s">
        <v>2277</v>
      </c>
      <c r="G1" t="s">
        <v>2278</v>
      </c>
      <c r="H1" t="s">
        <v>2279</v>
      </c>
      <c r="I1" t="s">
        <v>2280</v>
      </c>
      <c r="J1" t="s">
        <v>2281</v>
      </c>
      <c r="K1" t="s">
        <v>2282</v>
      </c>
      <c r="L1" t="s">
        <v>2283</v>
      </c>
      <c r="M1" t="s">
        <v>2284</v>
      </c>
      <c r="N1" t="s">
        <v>2285</v>
      </c>
      <c r="O1" t="s">
        <v>2286</v>
      </c>
      <c r="P1" t="s">
        <v>2287</v>
      </c>
      <c r="Q1" t="s">
        <v>2288</v>
      </c>
      <c r="R1" t="s">
        <v>2289</v>
      </c>
      <c r="S1" t="s">
        <v>2290</v>
      </c>
      <c r="T1" t="s">
        <v>2291</v>
      </c>
      <c r="U1" t="s">
        <v>2292</v>
      </c>
      <c r="V1" t="s">
        <v>2293</v>
      </c>
      <c r="W1" t="s">
        <v>2294</v>
      </c>
      <c r="X1" t="s">
        <v>2295</v>
      </c>
      <c r="Y1" t="s">
        <v>2296</v>
      </c>
      <c r="Z1" t="s">
        <v>2297</v>
      </c>
      <c r="AA1" t="s">
        <v>2298</v>
      </c>
      <c r="AB1" t="s">
        <v>2299</v>
      </c>
      <c r="AC1" t="s">
        <v>2300</v>
      </c>
      <c r="AD1" t="s">
        <v>2301</v>
      </c>
    </row>
    <row r="2" spans="1:30">
      <c r="A2" t="s">
        <v>2302</v>
      </c>
      <c r="B2" t="s">
        <v>2303</v>
      </c>
      <c r="C2" t="s">
        <v>101</v>
      </c>
      <c r="D2" t="s">
        <v>2051</v>
      </c>
      <c r="E2">
        <v>22.429472579999999</v>
      </c>
      <c r="F2">
        <v>0.41061914300000002</v>
      </c>
      <c r="G2">
        <v>1.1556357930000001</v>
      </c>
      <c r="H2">
        <v>0.54186476400000005</v>
      </c>
      <c r="I2">
        <v>2.3344261199999998</v>
      </c>
      <c r="J2">
        <v>0.51992960099999996</v>
      </c>
      <c r="K2">
        <v>10.135593220000001</v>
      </c>
      <c r="L2">
        <v>0.19335967700000001</v>
      </c>
      <c r="M2">
        <v>17.713617320000001</v>
      </c>
      <c r="N2">
        <v>0.84155101099999996</v>
      </c>
      <c r="O2">
        <v>16.495779039999999</v>
      </c>
      <c r="P2">
        <v>29.294906619999999</v>
      </c>
      <c r="Q2">
        <v>0.87859790900000001</v>
      </c>
      <c r="R2">
        <v>28.85353851</v>
      </c>
      <c r="S2">
        <v>145.71990969999999</v>
      </c>
      <c r="T2">
        <v>145.71990969999999</v>
      </c>
      <c r="U2">
        <v>0.26201579699999999</v>
      </c>
      <c r="V2">
        <v>568.34067789999995</v>
      </c>
      <c r="W2">
        <v>562.97918700000002</v>
      </c>
      <c r="X2">
        <v>782.49511719999998</v>
      </c>
      <c r="Y2">
        <v>863.27813719999995</v>
      </c>
      <c r="Z2">
        <v>9.9062843999999997E-2</v>
      </c>
      <c r="AA2">
        <v>0.47</v>
      </c>
      <c r="AB2">
        <v>0.21</v>
      </c>
      <c r="AC2">
        <v>0.33</v>
      </c>
      <c r="AD2">
        <v>0.12</v>
      </c>
    </row>
    <row r="3" spans="1:30">
      <c r="A3" t="s">
        <v>2302</v>
      </c>
      <c r="B3" t="s">
        <v>2303</v>
      </c>
      <c r="C3" t="s">
        <v>71</v>
      </c>
      <c r="D3" t="s">
        <v>2052</v>
      </c>
      <c r="E3">
        <v>31.000856590000001</v>
      </c>
      <c r="F3">
        <v>0.56575345899999996</v>
      </c>
      <c r="G3">
        <v>1.587199231</v>
      </c>
      <c r="H3">
        <v>0.70446870100000003</v>
      </c>
      <c r="I3">
        <v>3.1139809380000001</v>
      </c>
      <c r="J3">
        <v>0.67530440199999997</v>
      </c>
      <c r="K3">
        <v>12.322033899999999</v>
      </c>
      <c r="L3">
        <v>0.23407039800000001</v>
      </c>
      <c r="M3">
        <v>17.19058545</v>
      </c>
      <c r="N3">
        <v>0.81687143500000003</v>
      </c>
      <c r="O3">
        <v>18.445762630000001</v>
      </c>
      <c r="P3">
        <v>28.789445239999999</v>
      </c>
      <c r="Q3">
        <v>0.86347300500000002</v>
      </c>
      <c r="R3">
        <v>30.757217409999999</v>
      </c>
      <c r="S3">
        <v>110.33020019999999</v>
      </c>
      <c r="T3">
        <v>110.33020019999999</v>
      </c>
      <c r="U3">
        <v>0.198432203</v>
      </c>
      <c r="V3">
        <v>692.55444339999997</v>
      </c>
      <c r="W3">
        <v>696.18841550000002</v>
      </c>
      <c r="X3">
        <v>925.94832359999998</v>
      </c>
      <c r="Y3">
        <v>1006.340637</v>
      </c>
      <c r="Z3">
        <v>0.11547547900000001</v>
      </c>
      <c r="AA3">
        <v>0.52</v>
      </c>
      <c r="AB3">
        <v>0.3</v>
      </c>
      <c r="AC3">
        <v>0.36</v>
      </c>
      <c r="AD3">
        <v>0.17</v>
      </c>
    </row>
    <row r="4" spans="1:30">
      <c r="A4" t="s">
        <v>2302</v>
      </c>
      <c r="B4" t="s">
        <v>2303</v>
      </c>
      <c r="C4" t="s">
        <v>142</v>
      </c>
      <c r="D4" t="s">
        <v>2053</v>
      </c>
      <c r="E4">
        <v>24.236919319999998</v>
      </c>
      <c r="F4">
        <v>0.44333229800000001</v>
      </c>
      <c r="G4">
        <v>1.209011828</v>
      </c>
      <c r="H4">
        <v>0.56197571999999996</v>
      </c>
      <c r="I4">
        <v>2.4643837089999998</v>
      </c>
      <c r="J4">
        <v>0.54583173699999998</v>
      </c>
      <c r="K4">
        <v>10.50847458</v>
      </c>
      <c r="L4">
        <v>0.200302591</v>
      </c>
      <c r="M4">
        <v>17.911287309999999</v>
      </c>
      <c r="N4">
        <v>0.85087818900000001</v>
      </c>
      <c r="O4">
        <v>17.620081420000002</v>
      </c>
      <c r="P4">
        <v>28.630396210000001</v>
      </c>
      <c r="Q4">
        <v>0.85871378600000003</v>
      </c>
      <c r="R4">
        <v>27.5775547</v>
      </c>
      <c r="S4">
        <v>110.91283799999999</v>
      </c>
      <c r="T4">
        <v>110.91283799999999</v>
      </c>
      <c r="U4">
        <v>0.19947901000000001</v>
      </c>
      <c r="V4">
        <v>544.66363530000001</v>
      </c>
      <c r="W4">
        <v>542.47814940000001</v>
      </c>
      <c r="X4">
        <v>773.32472740000003</v>
      </c>
      <c r="Y4">
        <v>866.07971190000001</v>
      </c>
      <c r="Z4">
        <v>9.9384249999999993E-2</v>
      </c>
      <c r="AA4">
        <v>0.47</v>
      </c>
      <c r="AB4">
        <v>0.21</v>
      </c>
      <c r="AC4">
        <v>0.33</v>
      </c>
      <c r="AD4">
        <v>0.12</v>
      </c>
    </row>
    <row r="5" spans="1:30">
      <c r="A5" t="s">
        <v>2302</v>
      </c>
      <c r="B5" t="s">
        <v>2303</v>
      </c>
      <c r="C5" t="s">
        <v>119</v>
      </c>
      <c r="D5" t="s">
        <v>2054</v>
      </c>
      <c r="E5">
        <v>26.429786199999999</v>
      </c>
      <c r="F5">
        <v>0.48302120999999998</v>
      </c>
      <c r="G5">
        <v>1.364458454</v>
      </c>
      <c r="H5">
        <v>0.62054470699999997</v>
      </c>
      <c r="I5">
        <v>2.6685501600000001</v>
      </c>
      <c r="J5">
        <v>0.58652460500000003</v>
      </c>
      <c r="K5">
        <v>12.322033899999999</v>
      </c>
      <c r="L5">
        <v>0.23407039800000001</v>
      </c>
      <c r="M5">
        <v>17.030862490000001</v>
      </c>
      <c r="N5">
        <v>0.80933480999999996</v>
      </c>
      <c r="O5">
        <v>18.51950836</v>
      </c>
      <c r="P5">
        <v>27.851202010000002</v>
      </c>
      <c r="Q5">
        <v>0.83539798499999995</v>
      </c>
      <c r="R5">
        <v>28.26270294</v>
      </c>
      <c r="S5">
        <v>127.1392822</v>
      </c>
      <c r="T5">
        <v>127.1392822</v>
      </c>
      <c r="U5">
        <v>0.22863256000000001</v>
      </c>
      <c r="V5">
        <v>640.29836020000005</v>
      </c>
      <c r="W5">
        <v>645.21600339999998</v>
      </c>
      <c r="X5">
        <v>872.19401040000002</v>
      </c>
      <c r="Y5">
        <v>923.60278319999998</v>
      </c>
      <c r="Z5">
        <v>0.10598349999999999</v>
      </c>
      <c r="AA5">
        <v>0.49</v>
      </c>
      <c r="AB5">
        <v>0.25</v>
      </c>
      <c r="AC5">
        <v>0.34</v>
      </c>
      <c r="AD5">
        <v>0.14000000000000001</v>
      </c>
    </row>
    <row r="6" spans="1:30">
      <c r="A6" t="s">
        <v>2302</v>
      </c>
      <c r="B6" t="s">
        <v>2303</v>
      </c>
      <c r="C6" t="s">
        <v>88</v>
      </c>
      <c r="D6" t="s">
        <v>2055</v>
      </c>
      <c r="E6">
        <v>37.576949489999997</v>
      </c>
      <c r="F6">
        <v>0.68477480700000004</v>
      </c>
      <c r="G6">
        <v>1.8285904660000001</v>
      </c>
      <c r="H6">
        <v>0.79541978999999996</v>
      </c>
      <c r="I6">
        <v>3.647728807</v>
      </c>
      <c r="J6">
        <v>0.781686875</v>
      </c>
      <c r="K6">
        <v>20.457627120000001</v>
      </c>
      <c r="L6">
        <v>0.38555214799999998</v>
      </c>
      <c r="M6">
        <v>16.902479809999999</v>
      </c>
      <c r="N6">
        <v>0.80327699500000005</v>
      </c>
      <c r="O6">
        <v>16.574731830000001</v>
      </c>
      <c r="P6">
        <v>27.495147710000001</v>
      </c>
      <c r="Q6">
        <v>0.82474378400000004</v>
      </c>
      <c r="R6">
        <v>26.986181259999999</v>
      </c>
      <c r="S6">
        <v>156.63757319999999</v>
      </c>
      <c r="T6">
        <v>156.63757319999999</v>
      </c>
      <c r="U6">
        <v>0.28163122499999999</v>
      </c>
      <c r="V6">
        <v>1121.627197</v>
      </c>
      <c r="W6">
        <v>1139.21228</v>
      </c>
      <c r="X6">
        <v>1366.081868</v>
      </c>
      <c r="Y6">
        <v>1493.9064940000001</v>
      </c>
      <c r="Z6">
        <v>0.171410758</v>
      </c>
      <c r="AA6">
        <v>0.59</v>
      </c>
      <c r="AB6">
        <v>0.42</v>
      </c>
      <c r="AC6">
        <v>0.4</v>
      </c>
      <c r="AD6">
        <v>0.24</v>
      </c>
    </row>
    <row r="7" spans="1:30">
      <c r="A7" t="s">
        <v>2302</v>
      </c>
      <c r="B7" t="s">
        <v>2303</v>
      </c>
      <c r="C7" t="s">
        <v>112</v>
      </c>
      <c r="D7" t="s">
        <v>2056</v>
      </c>
      <c r="E7">
        <v>29.724676519999999</v>
      </c>
      <c r="F7">
        <v>0.54265575099999996</v>
      </c>
      <c r="G7">
        <v>1.4386546060000001</v>
      </c>
      <c r="H7">
        <v>0.64850024100000003</v>
      </c>
      <c r="I7">
        <v>2.8494856880000001</v>
      </c>
      <c r="J7">
        <v>0.622587267</v>
      </c>
      <c r="K7">
        <v>16</v>
      </c>
      <c r="L7">
        <v>0.30255277200000003</v>
      </c>
      <c r="M7">
        <v>18.264671960000001</v>
      </c>
      <c r="N7">
        <v>0.86755285900000001</v>
      </c>
      <c r="O7">
        <v>19.41140747</v>
      </c>
      <c r="P7">
        <v>28.47838084</v>
      </c>
      <c r="Q7">
        <v>0.85416503600000004</v>
      </c>
      <c r="R7">
        <v>29.65118408</v>
      </c>
      <c r="S7">
        <v>189.51416019999999</v>
      </c>
      <c r="T7">
        <v>189.51416019999999</v>
      </c>
      <c r="U7">
        <v>0.34069956899999998</v>
      </c>
      <c r="V7">
        <v>733.46388750000006</v>
      </c>
      <c r="W7">
        <v>738.64825440000004</v>
      </c>
      <c r="X7">
        <v>1011.954793</v>
      </c>
      <c r="Y7">
        <v>1139.6567379999999</v>
      </c>
      <c r="Z7">
        <v>0.13076997300000001</v>
      </c>
      <c r="AA7">
        <v>0.54</v>
      </c>
      <c r="AB7">
        <v>0.33</v>
      </c>
      <c r="AC7">
        <v>0.37</v>
      </c>
      <c r="AD7">
        <v>0.19</v>
      </c>
    </row>
    <row r="8" spans="1:30">
      <c r="A8" t="s">
        <v>2302</v>
      </c>
      <c r="B8" t="s">
        <v>2304</v>
      </c>
      <c r="C8" t="s">
        <v>89</v>
      </c>
      <c r="D8" t="s">
        <v>2057</v>
      </c>
      <c r="E8">
        <v>26.429786199999999</v>
      </c>
      <c r="F8">
        <v>0.48302120999999998</v>
      </c>
      <c r="G8">
        <v>1.364458454</v>
      </c>
      <c r="H8">
        <v>0.62054470699999997</v>
      </c>
      <c r="I8">
        <v>2.6685501600000001</v>
      </c>
      <c r="J8">
        <v>0.58652460500000003</v>
      </c>
      <c r="K8">
        <v>12.322033899999999</v>
      </c>
      <c r="L8">
        <v>0.23407039800000001</v>
      </c>
      <c r="M8">
        <v>17.030862490000001</v>
      </c>
      <c r="N8">
        <v>0.80933480999999996</v>
      </c>
      <c r="O8">
        <v>18.51950836</v>
      </c>
      <c r="P8">
        <v>27.851202010000002</v>
      </c>
      <c r="Q8">
        <v>0.83539798499999995</v>
      </c>
      <c r="R8">
        <v>28.26270294</v>
      </c>
      <c r="S8">
        <v>127.1392822</v>
      </c>
      <c r="T8">
        <v>127.1392822</v>
      </c>
      <c r="U8">
        <v>0.22863256000000001</v>
      </c>
      <c r="V8">
        <v>640.29836020000005</v>
      </c>
      <c r="W8">
        <v>645.21600339999998</v>
      </c>
      <c r="X8">
        <v>872.19401040000002</v>
      </c>
      <c r="Y8">
        <v>923.60278319999998</v>
      </c>
      <c r="Z8">
        <v>0.10598349999999999</v>
      </c>
      <c r="AA8">
        <v>0.49</v>
      </c>
      <c r="AB8">
        <v>0.25</v>
      </c>
      <c r="AC8">
        <v>0.34</v>
      </c>
      <c r="AD8">
        <v>0.14000000000000001</v>
      </c>
    </row>
    <row r="9" spans="1:30">
      <c r="A9" t="s">
        <v>2302</v>
      </c>
      <c r="B9" t="s">
        <v>2303</v>
      </c>
      <c r="C9" t="s">
        <v>102</v>
      </c>
      <c r="D9" t="s">
        <v>2058</v>
      </c>
      <c r="E9">
        <v>33.012539930000003</v>
      </c>
      <c r="F9">
        <v>0.60216311199999994</v>
      </c>
      <c r="G9">
        <v>1.6474962950000001</v>
      </c>
      <c r="H9">
        <v>0.72718735400000001</v>
      </c>
      <c r="I9">
        <v>3.3182359309999998</v>
      </c>
      <c r="J9">
        <v>0.71601491799999994</v>
      </c>
      <c r="K9">
        <v>13.44915254</v>
      </c>
      <c r="L9">
        <v>0.25505693200000001</v>
      </c>
      <c r="M9">
        <v>17.09097719</v>
      </c>
      <c r="N9">
        <v>0.81217135799999995</v>
      </c>
      <c r="O9">
        <v>17.199487690000002</v>
      </c>
      <c r="P9">
        <v>27.764605840000002</v>
      </c>
      <c r="Q9">
        <v>0.832806771</v>
      </c>
      <c r="R9">
        <v>28.131609919999999</v>
      </c>
      <c r="S9">
        <v>119.62051390000001</v>
      </c>
      <c r="T9">
        <v>119.62051390000001</v>
      </c>
      <c r="U9">
        <v>0.21512382199999999</v>
      </c>
      <c r="V9">
        <v>750.47229000000004</v>
      </c>
      <c r="W9">
        <v>761.41201779999994</v>
      </c>
      <c r="X9">
        <v>979.56854250000004</v>
      </c>
      <c r="Y9">
        <v>1048.229675</v>
      </c>
      <c r="Z9">
        <v>0.120281138</v>
      </c>
      <c r="AA9">
        <v>0.54</v>
      </c>
      <c r="AB9">
        <v>0.33</v>
      </c>
      <c r="AC9">
        <v>0.37</v>
      </c>
      <c r="AD9">
        <v>0.18</v>
      </c>
    </row>
    <row r="10" spans="1:30">
      <c r="A10" t="s">
        <v>2302</v>
      </c>
      <c r="B10" t="s">
        <v>2303</v>
      </c>
      <c r="C10" t="s">
        <v>32</v>
      </c>
      <c r="D10" t="s">
        <v>2059</v>
      </c>
      <c r="E10">
        <v>37.576949489999997</v>
      </c>
      <c r="F10">
        <v>0.68477480700000004</v>
      </c>
      <c r="G10">
        <v>1.8285904660000001</v>
      </c>
      <c r="H10">
        <v>0.79541978999999996</v>
      </c>
      <c r="I10">
        <v>3.647728807</v>
      </c>
      <c r="J10">
        <v>0.781686875</v>
      </c>
      <c r="K10">
        <v>20.457627120000001</v>
      </c>
      <c r="L10">
        <v>0.38555214799999998</v>
      </c>
      <c r="M10">
        <v>16.902479809999999</v>
      </c>
      <c r="N10">
        <v>0.80327699500000005</v>
      </c>
      <c r="O10">
        <v>16.574731830000001</v>
      </c>
      <c r="P10">
        <v>27.495147710000001</v>
      </c>
      <c r="Q10">
        <v>0.82474378400000004</v>
      </c>
      <c r="R10">
        <v>26.986181259999999</v>
      </c>
      <c r="S10">
        <v>156.63757319999999</v>
      </c>
      <c r="T10">
        <v>156.63757319999999</v>
      </c>
      <c r="U10">
        <v>0.28163122499999999</v>
      </c>
      <c r="V10">
        <v>1121.627197</v>
      </c>
      <c r="W10">
        <v>1139.21228</v>
      </c>
      <c r="X10">
        <v>1366.081868</v>
      </c>
      <c r="Y10">
        <v>1493.9064940000001</v>
      </c>
      <c r="Z10">
        <v>0.171410758</v>
      </c>
      <c r="AA10">
        <v>0.59</v>
      </c>
      <c r="AB10">
        <v>0.42</v>
      </c>
      <c r="AC10">
        <v>0.4</v>
      </c>
      <c r="AD10">
        <v>0.24</v>
      </c>
    </row>
    <row r="11" spans="1:30">
      <c r="A11" t="s">
        <v>2302</v>
      </c>
      <c r="B11" t="s">
        <v>2303</v>
      </c>
      <c r="C11" t="s">
        <v>33</v>
      </c>
      <c r="D11" t="s">
        <v>2060</v>
      </c>
      <c r="E11">
        <v>39.333221629999997</v>
      </c>
      <c r="F11">
        <v>0.71656174800000005</v>
      </c>
      <c r="G11">
        <v>1.93295751</v>
      </c>
      <c r="H11">
        <v>0.83474307599999997</v>
      </c>
      <c r="I11">
        <v>3.8403178759999999</v>
      </c>
      <c r="J11">
        <v>0.82007222899999999</v>
      </c>
      <c r="K11">
        <v>19.008474580000001</v>
      </c>
      <c r="L11">
        <v>0.35856946099999998</v>
      </c>
      <c r="M11">
        <v>18.22520304</v>
      </c>
      <c r="N11">
        <v>0.86569049300000001</v>
      </c>
      <c r="O11">
        <v>18.96439981</v>
      </c>
      <c r="P11">
        <v>29.090694750000001</v>
      </c>
      <c r="Q11">
        <v>0.87248728399999997</v>
      </c>
      <c r="R11">
        <v>29.929450039999999</v>
      </c>
      <c r="S11">
        <v>124.9763489</v>
      </c>
      <c r="T11">
        <v>124.9763489</v>
      </c>
      <c r="U11">
        <v>0.224746484</v>
      </c>
      <c r="V11">
        <v>1085.726242</v>
      </c>
      <c r="W11">
        <v>1124.2819669999999</v>
      </c>
      <c r="X11">
        <v>1316.5257979999999</v>
      </c>
      <c r="Y11">
        <v>1461.1849669999999</v>
      </c>
      <c r="Z11">
        <v>0.16765682800000001</v>
      </c>
      <c r="AA11">
        <v>0.61</v>
      </c>
      <c r="AB11">
        <v>0.45</v>
      </c>
      <c r="AC11">
        <v>0.4</v>
      </c>
      <c r="AD11">
        <v>0.25</v>
      </c>
    </row>
    <row r="12" spans="1:30">
      <c r="A12" t="s">
        <v>2302</v>
      </c>
      <c r="B12" t="s">
        <v>2304</v>
      </c>
      <c r="C12" t="s">
        <v>103</v>
      </c>
      <c r="D12" t="s">
        <v>2061</v>
      </c>
      <c r="E12">
        <v>27.60328574</v>
      </c>
      <c r="F12">
        <v>0.50426049299999998</v>
      </c>
      <c r="G12">
        <v>1.382931438</v>
      </c>
      <c r="H12">
        <v>0.62750493500000004</v>
      </c>
      <c r="I12">
        <v>2.914293077</v>
      </c>
      <c r="J12">
        <v>0.63550417199999998</v>
      </c>
      <c r="K12">
        <v>12.779661020000001</v>
      </c>
      <c r="L12">
        <v>0.24259124600000001</v>
      </c>
      <c r="M12">
        <v>18.993206019999999</v>
      </c>
      <c r="N12">
        <v>0.90192918099999997</v>
      </c>
      <c r="O12">
        <v>19.294267649999998</v>
      </c>
      <c r="P12">
        <v>31.224453610000001</v>
      </c>
      <c r="Q12">
        <v>0.93633567799999995</v>
      </c>
      <c r="R12">
        <v>31.836608890000001</v>
      </c>
      <c r="S12">
        <v>166.64886469999999</v>
      </c>
      <c r="T12">
        <v>166.64886469999999</v>
      </c>
      <c r="U12">
        <v>0.299618202</v>
      </c>
      <c r="V12">
        <v>600.38492840000004</v>
      </c>
      <c r="W12">
        <v>578.20770259999995</v>
      </c>
      <c r="X12">
        <v>820.78167719999999</v>
      </c>
      <c r="Y12">
        <v>1016.599243</v>
      </c>
      <c r="Z12">
        <v>0.116652383</v>
      </c>
      <c r="AA12">
        <v>0.53</v>
      </c>
      <c r="AB12">
        <v>0.32</v>
      </c>
      <c r="AC12">
        <v>0.37</v>
      </c>
      <c r="AD12">
        <v>0.18</v>
      </c>
    </row>
    <row r="13" spans="1:30">
      <c r="A13" t="s">
        <v>2302</v>
      </c>
      <c r="B13" t="s">
        <v>2304</v>
      </c>
      <c r="C13" t="s">
        <v>109</v>
      </c>
      <c r="D13" t="s">
        <v>2062</v>
      </c>
      <c r="E13">
        <v>32.926011000000003</v>
      </c>
      <c r="F13">
        <v>0.60059701700000001</v>
      </c>
      <c r="G13">
        <v>1.5871738550000001</v>
      </c>
      <c r="H13">
        <v>0.70445913900000001</v>
      </c>
      <c r="I13">
        <v>3.318185374</v>
      </c>
      <c r="J13">
        <v>0.71600484200000003</v>
      </c>
      <c r="K13">
        <v>18.983050850000001</v>
      </c>
      <c r="L13">
        <v>0.35809608100000001</v>
      </c>
      <c r="M13">
        <v>18.05966377</v>
      </c>
      <c r="N13">
        <v>0.85787942299999997</v>
      </c>
      <c r="O13">
        <v>17.883155819999999</v>
      </c>
      <c r="P13">
        <v>29.346630730000001</v>
      </c>
      <c r="Q13">
        <v>0.88014564799999995</v>
      </c>
      <c r="R13">
        <v>28.96850586</v>
      </c>
      <c r="S13">
        <v>233.37020870000001</v>
      </c>
      <c r="T13">
        <v>233.37020870000001</v>
      </c>
      <c r="U13">
        <v>0.419494372</v>
      </c>
      <c r="V13">
        <v>1199.30953</v>
      </c>
      <c r="W13">
        <v>1202.476318</v>
      </c>
      <c r="X13">
        <v>1576.9716390000001</v>
      </c>
      <c r="Y13">
        <v>1735.7438959999999</v>
      </c>
      <c r="Z13">
        <v>0.199155199</v>
      </c>
      <c r="AA13">
        <v>0.59</v>
      </c>
      <c r="AB13">
        <v>0.42</v>
      </c>
      <c r="AC13">
        <v>0.3</v>
      </c>
      <c r="AD13">
        <v>0.05</v>
      </c>
    </row>
    <row r="14" spans="1:30">
      <c r="A14" t="s">
        <v>2302</v>
      </c>
      <c r="B14" t="s">
        <v>2304</v>
      </c>
      <c r="C14" t="s">
        <v>72</v>
      </c>
      <c r="D14" t="s">
        <v>2063</v>
      </c>
      <c r="E14">
        <v>27.90928104</v>
      </c>
      <c r="F14">
        <v>0.50979873099999995</v>
      </c>
      <c r="G14">
        <v>1.3551459400000001</v>
      </c>
      <c r="H14">
        <v>0.61703595</v>
      </c>
      <c r="I14">
        <v>2.8959599370000002</v>
      </c>
      <c r="J14">
        <v>0.63185015300000003</v>
      </c>
      <c r="K14">
        <v>12.915254239999999</v>
      </c>
      <c r="L14">
        <v>0.245115942</v>
      </c>
      <c r="M14">
        <v>20.434036890000002</v>
      </c>
      <c r="N14">
        <v>0.96991565999999996</v>
      </c>
      <c r="O14">
        <v>18.578781129999999</v>
      </c>
      <c r="P14">
        <v>32.828615820000003</v>
      </c>
      <c r="Q14">
        <v>0.98433696900000001</v>
      </c>
      <c r="R14">
        <v>31.113080979999999</v>
      </c>
      <c r="S14">
        <v>195.4879761</v>
      </c>
      <c r="T14">
        <v>195.4879761</v>
      </c>
      <c r="U14">
        <v>0.35143253899999999</v>
      </c>
      <c r="V14">
        <v>739.28389489999995</v>
      </c>
      <c r="W14">
        <v>758.00451659999999</v>
      </c>
      <c r="X14">
        <v>1010.084595</v>
      </c>
      <c r="Y14">
        <v>1186.8530270000001</v>
      </c>
      <c r="Z14">
        <v>0.13618449899999999</v>
      </c>
      <c r="AA14">
        <v>0.56000000000000005</v>
      </c>
      <c r="AB14">
        <v>0.36</v>
      </c>
      <c r="AC14">
        <v>0.38</v>
      </c>
      <c r="AD14">
        <v>0.2</v>
      </c>
    </row>
    <row r="15" spans="1:30">
      <c r="A15" t="s">
        <v>2302</v>
      </c>
      <c r="B15" t="s">
        <v>2304</v>
      </c>
      <c r="C15" t="s">
        <v>154</v>
      </c>
      <c r="D15" t="s">
        <v>2064</v>
      </c>
      <c r="E15">
        <v>35.572104469999999</v>
      </c>
      <c r="F15">
        <v>0.648488921</v>
      </c>
      <c r="G15">
        <v>1.7729182750000001</v>
      </c>
      <c r="H15">
        <v>0.77444369099999999</v>
      </c>
      <c r="I15">
        <v>3.5550219589999998</v>
      </c>
      <c r="J15">
        <v>0.76320926700000002</v>
      </c>
      <c r="K15">
        <v>18.847457630000001</v>
      </c>
      <c r="L15">
        <v>0.35557138500000002</v>
      </c>
      <c r="M15">
        <v>18.851644520000001</v>
      </c>
      <c r="N15">
        <v>0.89524951500000005</v>
      </c>
      <c r="O15">
        <v>20.273263929999999</v>
      </c>
      <c r="P15">
        <v>32.327563599999998</v>
      </c>
      <c r="Q15">
        <v>0.96934400099999996</v>
      </c>
      <c r="R15">
        <v>30.935417180000002</v>
      </c>
      <c r="S15">
        <v>203.56811519999999</v>
      </c>
      <c r="T15">
        <v>203.56811519999999</v>
      </c>
      <c r="U15">
        <v>0.36594987400000001</v>
      </c>
      <c r="V15">
        <v>1090.0559490000001</v>
      </c>
      <c r="W15">
        <v>1073.218384</v>
      </c>
      <c r="X15">
        <v>1371.6914059999999</v>
      </c>
      <c r="Y15">
        <v>1504.4541019999999</v>
      </c>
      <c r="Z15">
        <v>0.17262081600000001</v>
      </c>
      <c r="AA15">
        <v>0.62</v>
      </c>
      <c r="AB15">
        <v>0.47</v>
      </c>
      <c r="AC15">
        <v>0.41</v>
      </c>
      <c r="AD15">
        <v>0.26</v>
      </c>
    </row>
    <row r="16" spans="1:30">
      <c r="A16" t="s">
        <v>2302</v>
      </c>
      <c r="B16" t="s">
        <v>2305</v>
      </c>
      <c r="C16" t="s">
        <v>140</v>
      </c>
      <c r="D16" t="s">
        <v>2065</v>
      </c>
      <c r="E16">
        <v>40.259036500000001</v>
      </c>
      <c r="F16">
        <v>0.73331816100000002</v>
      </c>
      <c r="G16">
        <v>1.8285016650000001</v>
      </c>
      <c r="H16">
        <v>0.79538633199999997</v>
      </c>
      <c r="I16">
        <v>3.9077329490000001</v>
      </c>
      <c r="J16">
        <v>0.83350887699999998</v>
      </c>
      <c r="K16">
        <v>23.067796609999998</v>
      </c>
      <c r="L16">
        <v>0.434152543</v>
      </c>
      <c r="M16">
        <v>16.511800130000001</v>
      </c>
      <c r="N16">
        <v>0.78484253699999995</v>
      </c>
      <c r="O16">
        <v>16.084957119999999</v>
      </c>
      <c r="P16">
        <v>27.188564939999999</v>
      </c>
      <c r="Q16">
        <v>0.815569918</v>
      </c>
      <c r="R16">
        <v>27.16858101</v>
      </c>
      <c r="S16">
        <v>142.05322269999999</v>
      </c>
      <c r="T16">
        <v>142.05322269999999</v>
      </c>
      <c r="U16">
        <v>0.255427974</v>
      </c>
      <c r="V16">
        <v>1321.161051</v>
      </c>
      <c r="W16">
        <v>1331.3424070000001</v>
      </c>
      <c r="X16">
        <v>1611.7284749999999</v>
      </c>
      <c r="Y16">
        <v>1686.4487300000001</v>
      </c>
      <c r="Z16">
        <v>0.19349988300000001</v>
      </c>
      <c r="AA16">
        <v>0.61</v>
      </c>
      <c r="AB16">
        <v>0.44</v>
      </c>
      <c r="AC16">
        <v>0.4</v>
      </c>
      <c r="AD16">
        <v>0.25</v>
      </c>
    </row>
    <row r="17" spans="1:30">
      <c r="A17" t="s">
        <v>2302</v>
      </c>
      <c r="B17" t="s">
        <v>2306</v>
      </c>
      <c r="C17" t="s">
        <v>113</v>
      </c>
      <c r="D17" t="s">
        <v>2066</v>
      </c>
      <c r="E17">
        <v>39.53030777</v>
      </c>
      <c r="F17">
        <v>0.72012882899999997</v>
      </c>
      <c r="G17">
        <v>1.963128322</v>
      </c>
      <c r="H17">
        <v>0.84611079700000003</v>
      </c>
      <c r="I17">
        <v>3.995859914</v>
      </c>
      <c r="J17">
        <v>0.85107365800000001</v>
      </c>
      <c r="K17">
        <v>20.57627119</v>
      </c>
      <c r="L17">
        <v>0.38776125700000003</v>
      </c>
      <c r="M17">
        <v>18.177390729999999</v>
      </c>
      <c r="N17">
        <v>0.863434441</v>
      </c>
      <c r="O17">
        <v>17.742130280000001</v>
      </c>
      <c r="P17">
        <v>31.13113276</v>
      </c>
      <c r="Q17">
        <v>0.93354324099999997</v>
      </c>
      <c r="R17">
        <v>30.693248749999999</v>
      </c>
      <c r="S17">
        <v>185.99166869999999</v>
      </c>
      <c r="T17">
        <v>185.99166869999999</v>
      </c>
      <c r="U17">
        <v>0.33437081800000001</v>
      </c>
      <c r="V17">
        <v>1146.4734699999999</v>
      </c>
      <c r="W17">
        <v>1128.491577</v>
      </c>
      <c r="X17">
        <v>1411.0908609999999</v>
      </c>
      <c r="Y17">
        <v>1477.036499</v>
      </c>
      <c r="Z17">
        <v>0.16947537200000001</v>
      </c>
      <c r="AA17">
        <v>0.64</v>
      </c>
      <c r="AB17">
        <v>0.5</v>
      </c>
      <c r="AC17">
        <v>0.32</v>
      </c>
      <c r="AD17">
        <v>0.09</v>
      </c>
    </row>
    <row r="18" spans="1:30">
      <c r="A18" t="s">
        <v>2302</v>
      </c>
      <c r="B18" t="s">
        <v>2304</v>
      </c>
      <c r="C18" t="s">
        <v>110</v>
      </c>
      <c r="D18" t="s">
        <v>2067</v>
      </c>
      <c r="E18">
        <v>33.214485779999997</v>
      </c>
      <c r="F18">
        <v>0.60581815000000006</v>
      </c>
      <c r="G18">
        <v>1.540801262</v>
      </c>
      <c r="H18">
        <v>0.68698693200000005</v>
      </c>
      <c r="I18">
        <v>3.1140696640000001</v>
      </c>
      <c r="J18">
        <v>0.67532208699999996</v>
      </c>
      <c r="K18">
        <v>19.71186441</v>
      </c>
      <c r="L18">
        <v>0.37166632100000002</v>
      </c>
      <c r="M18">
        <v>16.776802700000001</v>
      </c>
      <c r="N18">
        <v>0.797346844</v>
      </c>
      <c r="O18">
        <v>15.825731279999999</v>
      </c>
      <c r="P18">
        <v>28.135710400000001</v>
      </c>
      <c r="Q18">
        <v>0.84391132000000002</v>
      </c>
      <c r="R18">
        <v>28.578077319999998</v>
      </c>
      <c r="S18">
        <v>254.6081543</v>
      </c>
      <c r="T18">
        <v>254.6081543</v>
      </c>
      <c r="U18">
        <v>0.45765192999999998</v>
      </c>
      <c r="V18">
        <v>1258.229818</v>
      </c>
      <c r="W18">
        <v>1280.940552</v>
      </c>
      <c r="X18">
        <v>1654.092529</v>
      </c>
      <c r="Y18">
        <v>1821.9730219999999</v>
      </c>
      <c r="Z18">
        <v>0.209047709</v>
      </c>
      <c r="AA18">
        <v>0.57999999999999996</v>
      </c>
      <c r="AB18">
        <v>0.4</v>
      </c>
      <c r="AC18">
        <v>0.59</v>
      </c>
      <c r="AD18">
        <v>0.61</v>
      </c>
    </row>
    <row r="19" spans="1:30">
      <c r="A19" t="s">
        <v>2302</v>
      </c>
      <c r="B19" t="s">
        <v>2306</v>
      </c>
      <c r="C19" t="s">
        <v>129</v>
      </c>
      <c r="D19" t="s">
        <v>2068</v>
      </c>
      <c r="E19">
        <v>40.77851124</v>
      </c>
      <c r="F19">
        <v>0.74272018500000003</v>
      </c>
      <c r="G19">
        <v>2.0511663910000002</v>
      </c>
      <c r="H19">
        <v>0.87928167099999999</v>
      </c>
      <c r="I19">
        <v>4.018963523</v>
      </c>
      <c r="J19">
        <v>0.85567848999999996</v>
      </c>
      <c r="K19">
        <v>18.016949149999999</v>
      </c>
      <c r="L19">
        <v>0.34010762300000003</v>
      </c>
      <c r="M19">
        <v>18.354489010000002</v>
      </c>
      <c r="N19">
        <v>0.87179092999999996</v>
      </c>
      <c r="O19">
        <v>16.862840649999999</v>
      </c>
      <c r="P19">
        <v>28.78103956</v>
      </c>
      <c r="Q19">
        <v>0.86322148200000004</v>
      </c>
      <c r="R19">
        <v>27.647619250000002</v>
      </c>
      <c r="S19">
        <v>133.42399599999999</v>
      </c>
      <c r="T19">
        <v>133.42399599999999</v>
      </c>
      <c r="U19">
        <v>0.23992411</v>
      </c>
      <c r="V19">
        <v>887.99452719999999</v>
      </c>
      <c r="W19">
        <v>884.2149048</v>
      </c>
      <c r="X19">
        <v>1121.2920329999999</v>
      </c>
      <c r="Y19">
        <v>1163.637573</v>
      </c>
      <c r="Z19">
        <v>0.13352114000000001</v>
      </c>
      <c r="AA19">
        <v>0.62</v>
      </c>
      <c r="AB19">
        <v>0.46</v>
      </c>
      <c r="AC19">
        <v>0.41</v>
      </c>
      <c r="AD19">
        <v>0.26</v>
      </c>
    </row>
    <row r="20" spans="1:30">
      <c r="A20" t="s">
        <v>2302</v>
      </c>
      <c r="B20" t="s">
        <v>2304</v>
      </c>
      <c r="C20" t="s">
        <v>90</v>
      </c>
      <c r="D20" t="s">
        <v>2069</v>
      </c>
      <c r="E20">
        <v>44.194492080000003</v>
      </c>
      <c r="F20">
        <v>0.80454635600000002</v>
      </c>
      <c r="G20">
        <v>1.8750265859999999</v>
      </c>
      <c r="H20">
        <v>0.81291593399999995</v>
      </c>
      <c r="I20">
        <v>3.8752401359999999</v>
      </c>
      <c r="J20">
        <v>0.827032663</v>
      </c>
      <c r="K20">
        <v>29.694915250000001</v>
      </c>
      <c r="L20">
        <v>0.55754705299999996</v>
      </c>
      <c r="M20">
        <v>14.37701575</v>
      </c>
      <c r="N20">
        <v>0.68411144000000002</v>
      </c>
      <c r="O20">
        <v>15.3194809</v>
      </c>
      <c r="P20">
        <v>25.192234039999999</v>
      </c>
      <c r="Q20">
        <v>0.75583377699999998</v>
      </c>
      <c r="R20">
        <v>25.95530128</v>
      </c>
      <c r="S20">
        <v>373.26049799999998</v>
      </c>
      <c r="T20">
        <v>373.26049799999998</v>
      </c>
      <c r="U20">
        <v>0.67083091800000005</v>
      </c>
      <c r="V20">
        <v>2650.7425130000001</v>
      </c>
      <c r="W20">
        <v>2665.2150879999999</v>
      </c>
      <c r="X20">
        <v>3388.5818680000002</v>
      </c>
      <c r="Y20">
        <v>3637.7248540000001</v>
      </c>
      <c r="Z20">
        <v>0.41735717700000002</v>
      </c>
      <c r="AA20">
        <v>0.69</v>
      </c>
      <c r="AB20">
        <v>0.59</v>
      </c>
      <c r="AC20">
        <v>0.45</v>
      </c>
      <c r="AD20">
        <v>0.34</v>
      </c>
    </row>
    <row r="21" spans="1:30">
      <c r="A21" t="s">
        <v>2302</v>
      </c>
      <c r="B21" t="s">
        <v>2304</v>
      </c>
      <c r="C21" t="s">
        <v>120</v>
      </c>
      <c r="D21" t="s">
        <v>2070</v>
      </c>
      <c r="E21">
        <v>33.214485779999997</v>
      </c>
      <c r="F21">
        <v>0.60581815000000006</v>
      </c>
      <c r="G21">
        <v>1.540801262</v>
      </c>
      <c r="H21">
        <v>0.68698693200000005</v>
      </c>
      <c r="I21">
        <v>3.1140696640000001</v>
      </c>
      <c r="J21">
        <v>0.67532208699999996</v>
      </c>
      <c r="K21">
        <v>19.71186441</v>
      </c>
      <c r="L21">
        <v>0.37166632100000002</v>
      </c>
      <c r="M21">
        <v>16.776802700000001</v>
      </c>
      <c r="N21">
        <v>0.797346844</v>
      </c>
      <c r="O21">
        <v>15.825731279999999</v>
      </c>
      <c r="P21">
        <v>28.135710400000001</v>
      </c>
      <c r="Q21">
        <v>0.84391132000000002</v>
      </c>
      <c r="R21">
        <v>28.578077319999998</v>
      </c>
      <c r="S21">
        <v>254.6081543</v>
      </c>
      <c r="T21">
        <v>254.6081543</v>
      </c>
      <c r="U21">
        <v>0.45765192999999998</v>
      </c>
      <c r="V21">
        <v>1258.229818</v>
      </c>
      <c r="W21">
        <v>1280.940552</v>
      </c>
      <c r="X21">
        <v>1654.092529</v>
      </c>
      <c r="Y21">
        <v>1821.9730219999999</v>
      </c>
      <c r="Z21">
        <v>0.209047709</v>
      </c>
      <c r="AA21">
        <v>0.57999999999999996</v>
      </c>
      <c r="AB21">
        <v>0.4</v>
      </c>
      <c r="AC21">
        <v>0.79</v>
      </c>
      <c r="AD21">
        <v>1</v>
      </c>
    </row>
    <row r="22" spans="1:30">
      <c r="A22" t="s">
        <v>2302</v>
      </c>
      <c r="B22" t="s">
        <v>2305</v>
      </c>
      <c r="C22" t="s">
        <v>104</v>
      </c>
      <c r="D22" t="s">
        <v>2071</v>
      </c>
      <c r="E22">
        <v>11.69018516</v>
      </c>
      <c r="F22">
        <v>0.216247731</v>
      </c>
      <c r="G22">
        <v>0.70075282400000005</v>
      </c>
      <c r="H22">
        <v>0.370474523</v>
      </c>
      <c r="I22">
        <v>1.2669553950000001</v>
      </c>
      <c r="J22">
        <v>0.30716964200000002</v>
      </c>
      <c r="K22">
        <v>4.6610169490000004</v>
      </c>
      <c r="L22">
        <v>9.1425082000000005E-2</v>
      </c>
      <c r="M22">
        <v>17.842421850000001</v>
      </c>
      <c r="N22">
        <v>0.84762873100000002</v>
      </c>
      <c r="O22">
        <v>17.829835889999998</v>
      </c>
      <c r="P22">
        <v>27.25390625</v>
      </c>
      <c r="Q22">
        <v>0.81752512399999999</v>
      </c>
      <c r="R22">
        <v>26.91661453</v>
      </c>
      <c r="S22">
        <v>38.953399660000002</v>
      </c>
      <c r="T22">
        <v>38.953399660000002</v>
      </c>
      <c r="U22">
        <v>7.0191718E-2</v>
      </c>
      <c r="V22">
        <v>147.4076843</v>
      </c>
      <c r="W22">
        <v>141.24777219999999</v>
      </c>
      <c r="X22">
        <v>211.8988037</v>
      </c>
      <c r="Y22">
        <v>237.09869380000001</v>
      </c>
      <c r="Z22">
        <v>2.7225325000000002E-2</v>
      </c>
      <c r="AA22">
        <v>0.34</v>
      </c>
      <c r="AB22">
        <v>0</v>
      </c>
      <c r="AC22">
        <v>0.27</v>
      </c>
      <c r="AD22">
        <v>0</v>
      </c>
    </row>
    <row r="23" spans="1:30">
      <c r="A23" t="s">
        <v>2302</v>
      </c>
      <c r="B23" t="s">
        <v>2305</v>
      </c>
      <c r="C23" t="s">
        <v>34</v>
      </c>
      <c r="D23" t="s">
        <v>2072</v>
      </c>
      <c r="E23">
        <v>54.993574299999999</v>
      </c>
      <c r="F23">
        <v>1</v>
      </c>
      <c r="G23">
        <v>2.371562183</v>
      </c>
      <c r="H23">
        <v>1</v>
      </c>
      <c r="I23">
        <v>4.7430611750000002</v>
      </c>
      <c r="J23">
        <v>1</v>
      </c>
      <c r="K23">
        <v>53.457627119999998</v>
      </c>
      <c r="L23">
        <v>1</v>
      </c>
      <c r="M23">
        <v>14.7227087</v>
      </c>
      <c r="N23">
        <v>0.70042317200000004</v>
      </c>
      <c r="O23">
        <v>14.69891071</v>
      </c>
      <c r="P23">
        <v>25.4245828</v>
      </c>
      <c r="Q23">
        <v>0.76278634099999998</v>
      </c>
      <c r="R23">
        <v>24.860952380000001</v>
      </c>
      <c r="S23">
        <v>556.47125240000003</v>
      </c>
      <c r="T23">
        <v>556.47125240000003</v>
      </c>
      <c r="U23">
        <v>1</v>
      </c>
      <c r="V23">
        <v>6990.4446610000005</v>
      </c>
      <c r="W23">
        <v>7017.2602539999998</v>
      </c>
      <c r="X23">
        <v>8413.2128909999992</v>
      </c>
      <c r="Y23">
        <v>8716.3935550000006</v>
      </c>
      <c r="Z23">
        <v>1</v>
      </c>
      <c r="AA23">
        <v>0.93</v>
      </c>
      <c r="AB23">
        <v>1</v>
      </c>
      <c r="AC23">
        <v>0.47</v>
      </c>
      <c r="AD23">
        <v>0.38</v>
      </c>
    </row>
    <row r="24" spans="1:30">
      <c r="A24" t="s">
        <v>2302</v>
      </c>
      <c r="B24" t="s">
        <v>2305</v>
      </c>
      <c r="C24" t="s">
        <v>148</v>
      </c>
      <c r="D24" t="s">
        <v>2073</v>
      </c>
      <c r="E24">
        <v>44.319614860000001</v>
      </c>
      <c r="F24">
        <v>0.80681096600000002</v>
      </c>
      <c r="G24">
        <v>2.0975896650000001</v>
      </c>
      <c r="H24">
        <v>0.89677297499999997</v>
      </c>
      <c r="I24">
        <v>4.2974656229999999</v>
      </c>
      <c r="J24">
        <v>0.91118736199999995</v>
      </c>
      <c r="K24">
        <v>30.389830509999999</v>
      </c>
      <c r="L24">
        <v>0.57048611900000001</v>
      </c>
      <c r="M24">
        <v>15.797294300000001</v>
      </c>
      <c r="N24">
        <v>0.751128146</v>
      </c>
      <c r="O24">
        <v>15.88123798</v>
      </c>
      <c r="P24">
        <v>26.837879180000002</v>
      </c>
      <c r="Q24">
        <v>0.80507636000000005</v>
      </c>
      <c r="R24">
        <v>27.02732468</v>
      </c>
      <c r="S24">
        <v>145.65811160000001</v>
      </c>
      <c r="T24">
        <v>145.65811160000001</v>
      </c>
      <c r="U24">
        <v>0.26190476600000001</v>
      </c>
      <c r="V24">
        <v>1519.7525230000001</v>
      </c>
      <c r="W24">
        <v>1545.905029</v>
      </c>
      <c r="X24">
        <v>1812.7236740000001</v>
      </c>
      <c r="Y24">
        <v>1974.1400149999999</v>
      </c>
      <c r="Z24">
        <v>0.22650484400000001</v>
      </c>
      <c r="AA24">
        <v>0.65</v>
      </c>
      <c r="AB24">
        <v>0.53</v>
      </c>
      <c r="AC24">
        <v>0.43</v>
      </c>
      <c r="AD24">
        <v>0.3</v>
      </c>
    </row>
    <row r="25" spans="1:30">
      <c r="A25" t="s">
        <v>2302</v>
      </c>
      <c r="B25" t="s">
        <v>2305</v>
      </c>
      <c r="C25" t="s">
        <v>35</v>
      </c>
      <c r="D25" t="s">
        <v>2074</v>
      </c>
      <c r="E25">
        <v>40.259036500000001</v>
      </c>
      <c r="F25">
        <v>0.73331816100000002</v>
      </c>
      <c r="G25">
        <v>1.8285016650000001</v>
      </c>
      <c r="H25">
        <v>0.79538633199999997</v>
      </c>
      <c r="I25">
        <v>3.9077329490000001</v>
      </c>
      <c r="J25">
        <v>0.83350887699999998</v>
      </c>
      <c r="K25">
        <v>23.067796609999998</v>
      </c>
      <c r="L25">
        <v>0.434152543</v>
      </c>
      <c r="M25">
        <v>16.511800130000001</v>
      </c>
      <c r="N25">
        <v>0.78484253699999995</v>
      </c>
      <c r="O25">
        <v>16.084957119999999</v>
      </c>
      <c r="P25">
        <v>27.188564939999999</v>
      </c>
      <c r="Q25">
        <v>0.815569918</v>
      </c>
      <c r="R25">
        <v>27.16858101</v>
      </c>
      <c r="S25">
        <v>142.05322269999999</v>
      </c>
      <c r="T25">
        <v>142.05322269999999</v>
      </c>
      <c r="U25">
        <v>0.255427974</v>
      </c>
      <c r="V25">
        <v>1321.161051</v>
      </c>
      <c r="W25">
        <v>1331.3424070000001</v>
      </c>
      <c r="X25">
        <v>1611.7284749999999</v>
      </c>
      <c r="Y25">
        <v>1686.4487300000001</v>
      </c>
      <c r="Z25">
        <v>0.19349988300000001</v>
      </c>
      <c r="AA25">
        <v>0.61</v>
      </c>
      <c r="AB25">
        <v>0.44</v>
      </c>
      <c r="AC25">
        <v>0.4</v>
      </c>
      <c r="AD25">
        <v>0.25</v>
      </c>
    </row>
    <row r="26" spans="1:30">
      <c r="A26" t="s">
        <v>2302</v>
      </c>
      <c r="B26" t="s">
        <v>2304</v>
      </c>
      <c r="C26" t="s">
        <v>73</v>
      </c>
      <c r="D26" t="s">
        <v>2075</v>
      </c>
      <c r="E26">
        <v>27.90928104</v>
      </c>
      <c r="F26">
        <v>0.50979873099999995</v>
      </c>
      <c r="G26">
        <v>1.3551459400000001</v>
      </c>
      <c r="H26">
        <v>0.61703595</v>
      </c>
      <c r="I26">
        <v>2.8959599370000002</v>
      </c>
      <c r="J26">
        <v>0.63185015300000003</v>
      </c>
      <c r="K26">
        <v>12.915254239999999</v>
      </c>
      <c r="L26">
        <v>0.245115942</v>
      </c>
      <c r="M26">
        <v>20.434036890000002</v>
      </c>
      <c r="N26">
        <v>0.96991565999999996</v>
      </c>
      <c r="O26">
        <v>18.578781129999999</v>
      </c>
      <c r="P26">
        <v>32.828615820000003</v>
      </c>
      <c r="Q26">
        <v>0.98433696900000001</v>
      </c>
      <c r="R26">
        <v>31.113080979999999</v>
      </c>
      <c r="S26">
        <v>195.4879761</v>
      </c>
      <c r="T26">
        <v>195.4879761</v>
      </c>
      <c r="U26">
        <v>0.35143253899999999</v>
      </c>
      <c r="V26">
        <v>739.28389489999995</v>
      </c>
      <c r="W26">
        <v>758.00451659999999</v>
      </c>
      <c r="X26">
        <v>1010.084595</v>
      </c>
      <c r="Y26">
        <v>1186.8530270000001</v>
      </c>
      <c r="Z26">
        <v>0.13618449899999999</v>
      </c>
      <c r="AA26">
        <v>0.56000000000000005</v>
      </c>
      <c r="AB26">
        <v>0.36</v>
      </c>
      <c r="AC26">
        <v>0.38</v>
      </c>
      <c r="AD26">
        <v>0.2</v>
      </c>
    </row>
    <row r="27" spans="1:30">
      <c r="A27" t="s">
        <v>2302</v>
      </c>
      <c r="B27" t="s">
        <v>2304</v>
      </c>
      <c r="C27" t="s">
        <v>91</v>
      </c>
      <c r="D27" t="s">
        <v>2076</v>
      </c>
      <c r="E27">
        <v>27.60328574</v>
      </c>
      <c r="F27">
        <v>0.50426049299999998</v>
      </c>
      <c r="G27">
        <v>1.382931438</v>
      </c>
      <c r="H27">
        <v>0.62750493500000004</v>
      </c>
      <c r="I27">
        <v>2.914293077</v>
      </c>
      <c r="J27">
        <v>0.63550417199999998</v>
      </c>
      <c r="K27">
        <v>12.779661020000001</v>
      </c>
      <c r="L27">
        <v>0.24259124600000001</v>
      </c>
      <c r="M27">
        <v>18.993206019999999</v>
      </c>
      <c r="N27">
        <v>0.90192918099999997</v>
      </c>
      <c r="O27">
        <v>19.294267649999998</v>
      </c>
      <c r="P27">
        <v>31.224453610000001</v>
      </c>
      <c r="Q27">
        <v>0.93633567799999995</v>
      </c>
      <c r="R27">
        <v>31.836608890000001</v>
      </c>
      <c r="S27">
        <v>166.64886469999999</v>
      </c>
      <c r="T27">
        <v>166.64886469999999</v>
      </c>
      <c r="U27">
        <v>0.299618202</v>
      </c>
      <c r="V27">
        <v>600.38492840000004</v>
      </c>
      <c r="W27">
        <v>578.20770259999995</v>
      </c>
      <c r="X27">
        <v>820.78167719999999</v>
      </c>
      <c r="Y27">
        <v>1016.599243</v>
      </c>
      <c r="Z27">
        <v>0.116652383</v>
      </c>
      <c r="AA27">
        <v>0.53</v>
      </c>
      <c r="AB27">
        <v>0.32</v>
      </c>
      <c r="AC27">
        <v>0.56999999999999995</v>
      </c>
      <c r="AD27">
        <v>0.56999999999999995</v>
      </c>
    </row>
    <row r="28" spans="1:30">
      <c r="A28" t="s">
        <v>2302</v>
      </c>
      <c r="B28" t="s">
        <v>2306</v>
      </c>
      <c r="C28" t="s">
        <v>130</v>
      </c>
      <c r="D28" t="s">
        <v>2077</v>
      </c>
      <c r="E28">
        <v>39.135728550000003</v>
      </c>
      <c r="F28">
        <v>0.71298730099999996</v>
      </c>
      <c r="G28">
        <v>1.986295583</v>
      </c>
      <c r="H28">
        <v>0.85483972900000005</v>
      </c>
      <c r="I28">
        <v>3.9725910729999998</v>
      </c>
      <c r="J28">
        <v>0.84643589399999997</v>
      </c>
      <c r="K28">
        <v>16.830508470000002</v>
      </c>
      <c r="L28">
        <v>0.31801653400000002</v>
      </c>
      <c r="M28">
        <v>18.30383015</v>
      </c>
      <c r="N28">
        <v>0.86940056099999996</v>
      </c>
      <c r="O28">
        <v>17.17810631</v>
      </c>
      <c r="P28">
        <v>29.2038072</v>
      </c>
      <c r="Q28">
        <v>0.87587194400000001</v>
      </c>
      <c r="R28">
        <v>28.616495130000001</v>
      </c>
      <c r="S28">
        <v>155.06524659999999</v>
      </c>
      <c r="T28">
        <v>155.06524659999999</v>
      </c>
      <c r="U28">
        <v>0.27880627400000002</v>
      </c>
      <c r="V28">
        <v>892.20176189999995</v>
      </c>
      <c r="W28">
        <v>910.11224370000002</v>
      </c>
      <c r="X28">
        <v>1139.0481360000001</v>
      </c>
      <c r="Y28">
        <v>1195.2163089999999</v>
      </c>
      <c r="Z28">
        <v>0.13714396400000001</v>
      </c>
      <c r="AA28">
        <v>0.61</v>
      </c>
      <c r="AB28">
        <v>0.46</v>
      </c>
      <c r="AC28">
        <v>0.41</v>
      </c>
      <c r="AD28">
        <v>0.26</v>
      </c>
    </row>
    <row r="29" spans="1:30">
      <c r="A29" t="s">
        <v>2302</v>
      </c>
      <c r="B29" t="s">
        <v>2304</v>
      </c>
      <c r="C29" t="s">
        <v>149</v>
      </c>
      <c r="D29" t="s">
        <v>2078</v>
      </c>
      <c r="E29">
        <v>26.0950661</v>
      </c>
      <c r="F29">
        <v>0.47696307799999998</v>
      </c>
      <c r="G29">
        <v>1.271599071</v>
      </c>
      <c r="H29">
        <v>0.58555726399999997</v>
      </c>
      <c r="I29">
        <v>2.6219998699999998</v>
      </c>
      <c r="J29">
        <v>0.57724656399999996</v>
      </c>
      <c r="K29">
        <v>12.05084746</v>
      </c>
      <c r="L29">
        <v>0.229021006</v>
      </c>
      <c r="M29">
        <v>19.470129650000001</v>
      </c>
      <c r="N29">
        <v>0.92443311100000003</v>
      </c>
      <c r="O29">
        <v>18.197582239999999</v>
      </c>
      <c r="P29">
        <v>30.81235758</v>
      </c>
      <c r="Q29">
        <v>0.92400454200000004</v>
      </c>
      <c r="R29">
        <v>29.29250145</v>
      </c>
      <c r="S29">
        <v>144.61956789999999</v>
      </c>
      <c r="T29">
        <v>144.61956789999999</v>
      </c>
      <c r="U29">
        <v>0.26003884700000002</v>
      </c>
      <c r="V29">
        <v>553.98968509999997</v>
      </c>
      <c r="W29">
        <v>532.82110599999999</v>
      </c>
      <c r="X29">
        <v>751.53348800000003</v>
      </c>
      <c r="Y29">
        <v>874.73150629999998</v>
      </c>
      <c r="Z29">
        <v>0.10037681499999999</v>
      </c>
      <c r="AA29">
        <v>0.51</v>
      </c>
      <c r="AB29">
        <v>0.28000000000000003</v>
      </c>
      <c r="AC29">
        <v>0.35</v>
      </c>
      <c r="AD29">
        <v>0.16</v>
      </c>
    </row>
    <row r="30" spans="1:30">
      <c r="A30" t="s">
        <v>2302</v>
      </c>
      <c r="B30" t="s">
        <v>2306</v>
      </c>
      <c r="C30" t="s">
        <v>121</v>
      </c>
      <c r="D30" t="s">
        <v>2079</v>
      </c>
      <c r="E30">
        <v>37.396124270000001</v>
      </c>
      <c r="F30">
        <v>0.68150203300000001</v>
      </c>
      <c r="G30">
        <v>1.965312548</v>
      </c>
      <c r="H30">
        <v>0.846933767</v>
      </c>
      <c r="I30">
        <v>3.9165489670000002</v>
      </c>
      <c r="J30">
        <v>0.835266018</v>
      </c>
      <c r="K30">
        <v>21.254237289999999</v>
      </c>
      <c r="L30">
        <v>0.40038473600000002</v>
      </c>
      <c r="M30">
        <v>19.663579309999999</v>
      </c>
      <c r="N30">
        <v>0.93356115100000003</v>
      </c>
      <c r="O30">
        <v>19.999594689999999</v>
      </c>
      <c r="P30">
        <v>31.111847879999999</v>
      </c>
      <c r="Q30">
        <v>0.93296617999999998</v>
      </c>
      <c r="R30">
        <v>31.30555725</v>
      </c>
      <c r="S30">
        <v>257.93495180000002</v>
      </c>
      <c r="T30">
        <v>257.93495180000002</v>
      </c>
      <c r="U30">
        <v>0.46362908400000002</v>
      </c>
      <c r="V30">
        <v>1202.695923</v>
      </c>
      <c r="W30">
        <v>1199.888123</v>
      </c>
      <c r="X30">
        <v>1697.836955</v>
      </c>
      <c r="Y30">
        <v>1984.3888549999999</v>
      </c>
      <c r="Z30">
        <v>0.227680628</v>
      </c>
      <c r="AA30">
        <v>0.67</v>
      </c>
      <c r="AB30">
        <v>0.55000000000000004</v>
      </c>
      <c r="AC30">
        <v>0.33</v>
      </c>
      <c r="AD30">
        <v>0.12</v>
      </c>
    </row>
    <row r="31" spans="1:30">
      <c r="A31" t="s">
        <v>2302</v>
      </c>
      <c r="B31" t="s">
        <v>2304</v>
      </c>
      <c r="C31" t="s">
        <v>114</v>
      </c>
      <c r="D31" t="s">
        <v>2080</v>
      </c>
      <c r="E31">
        <v>33.0009303</v>
      </c>
      <c r="F31">
        <v>0.60195298900000005</v>
      </c>
      <c r="G31">
        <v>1.6938879170000001</v>
      </c>
      <c r="H31">
        <v>0.74466673100000003</v>
      </c>
      <c r="I31">
        <v>3.332128864</v>
      </c>
      <c r="J31">
        <v>0.71878394999999995</v>
      </c>
      <c r="K31">
        <v>16.254237289999999</v>
      </c>
      <c r="L31">
        <v>0.30728657700000001</v>
      </c>
      <c r="M31">
        <v>17.891166049999999</v>
      </c>
      <c r="N31">
        <v>0.84992875499999998</v>
      </c>
      <c r="O31">
        <v>19.164897920000001</v>
      </c>
      <c r="P31">
        <v>29.334795</v>
      </c>
      <c r="Q31">
        <v>0.87979148699999998</v>
      </c>
      <c r="R31">
        <v>29.97686195</v>
      </c>
      <c r="S31">
        <v>134.94644170000001</v>
      </c>
      <c r="T31">
        <v>134.94644170000001</v>
      </c>
      <c r="U31">
        <v>0.242659441</v>
      </c>
      <c r="V31">
        <v>876.19602459999999</v>
      </c>
      <c r="W31">
        <v>852.98736570000005</v>
      </c>
      <c r="X31">
        <v>1096.4011640000001</v>
      </c>
      <c r="Y31">
        <v>1120.2966309999999</v>
      </c>
      <c r="Z31">
        <v>0.12854891399999999</v>
      </c>
      <c r="AA31">
        <v>0.56000000000000005</v>
      </c>
      <c r="AB31">
        <v>0.37</v>
      </c>
      <c r="AC31">
        <v>0.38</v>
      </c>
      <c r="AD31">
        <v>0.21</v>
      </c>
    </row>
    <row r="32" spans="1:30">
      <c r="A32" t="s">
        <v>2302</v>
      </c>
      <c r="B32" t="s">
        <v>2303</v>
      </c>
      <c r="C32" t="s">
        <v>105</v>
      </c>
      <c r="D32" t="s">
        <v>2081</v>
      </c>
      <c r="E32">
        <v>32.796865789999998</v>
      </c>
      <c r="F32">
        <v>0.59825960499999997</v>
      </c>
      <c r="G32">
        <v>1.601117358</v>
      </c>
      <c r="H32">
        <v>0.70971275499999997</v>
      </c>
      <c r="I32">
        <v>3.262550702</v>
      </c>
      <c r="J32">
        <v>0.70491617200000001</v>
      </c>
      <c r="K32">
        <v>16.52542373</v>
      </c>
      <c r="L32">
        <v>0.31233596899999999</v>
      </c>
      <c r="M32">
        <v>16.654812809999999</v>
      </c>
      <c r="N32">
        <v>0.79159067699999996</v>
      </c>
      <c r="O32">
        <v>16.81053352</v>
      </c>
      <c r="P32">
        <v>28.74008242</v>
      </c>
      <c r="Q32">
        <v>0.86199592300000005</v>
      </c>
      <c r="R32">
        <v>29.138149259999999</v>
      </c>
      <c r="S32">
        <v>142.67120360000001</v>
      </c>
      <c r="T32">
        <v>142.67120360000001</v>
      </c>
      <c r="U32">
        <v>0.25653828099999998</v>
      </c>
      <c r="V32">
        <v>883.52872720000005</v>
      </c>
      <c r="W32">
        <v>894.5548096</v>
      </c>
      <c r="X32">
        <v>1125.7002769999999</v>
      </c>
      <c r="Y32">
        <v>1212.499268</v>
      </c>
      <c r="Z32">
        <v>0.13912672600000001</v>
      </c>
      <c r="AA32">
        <v>0.55000000000000004</v>
      </c>
      <c r="AB32">
        <v>0.34</v>
      </c>
      <c r="AC32">
        <v>0.27</v>
      </c>
      <c r="AD32">
        <v>0</v>
      </c>
    </row>
    <row r="33" spans="1:30">
      <c r="A33" t="s">
        <v>2302</v>
      </c>
      <c r="B33" t="s">
        <v>2306</v>
      </c>
      <c r="C33" t="s">
        <v>122</v>
      </c>
      <c r="D33" t="s">
        <v>2083</v>
      </c>
      <c r="E33">
        <v>40.77851124</v>
      </c>
      <c r="F33">
        <v>0.74272018500000003</v>
      </c>
      <c r="G33">
        <v>2.0511663910000002</v>
      </c>
      <c r="H33">
        <v>0.87928167099999999</v>
      </c>
      <c r="I33">
        <v>4.018963523</v>
      </c>
      <c r="J33">
        <v>0.85567848999999996</v>
      </c>
      <c r="K33">
        <v>18.016949149999999</v>
      </c>
      <c r="L33">
        <v>0.34010762300000003</v>
      </c>
      <c r="M33">
        <v>18.354489010000002</v>
      </c>
      <c r="N33">
        <v>0.87179092999999996</v>
      </c>
      <c r="O33">
        <v>16.862840649999999</v>
      </c>
      <c r="P33">
        <v>28.78103956</v>
      </c>
      <c r="Q33">
        <v>0.86322148200000004</v>
      </c>
      <c r="R33">
        <v>27.647619250000002</v>
      </c>
      <c r="S33">
        <v>133.42399599999999</v>
      </c>
      <c r="T33">
        <v>133.42399599999999</v>
      </c>
      <c r="U33">
        <v>0.23992411</v>
      </c>
      <c r="V33">
        <v>887.99452719999999</v>
      </c>
      <c r="W33">
        <v>884.2149048</v>
      </c>
      <c r="X33">
        <v>1121.2920329999999</v>
      </c>
      <c r="Y33">
        <v>1163.637573</v>
      </c>
      <c r="Z33">
        <v>0.13352114000000001</v>
      </c>
      <c r="AA33">
        <v>0.62</v>
      </c>
      <c r="AB33">
        <v>0.46</v>
      </c>
      <c r="AC33">
        <v>0.41</v>
      </c>
      <c r="AD33">
        <v>0.26</v>
      </c>
    </row>
    <row r="34" spans="1:30">
      <c r="A34" t="s">
        <v>2302</v>
      </c>
      <c r="B34" t="s">
        <v>2303</v>
      </c>
      <c r="C34" t="s">
        <v>36</v>
      </c>
      <c r="D34" t="s">
        <v>2084</v>
      </c>
      <c r="E34">
        <v>32.903135689999999</v>
      </c>
      <c r="F34">
        <v>0.60018299399999997</v>
      </c>
      <c r="G34">
        <v>1.610480752</v>
      </c>
      <c r="H34">
        <v>0.71324068299999999</v>
      </c>
      <c r="I34">
        <v>3.3693283030000001</v>
      </c>
      <c r="J34">
        <v>0.72619825199999999</v>
      </c>
      <c r="K34">
        <v>13.81355932</v>
      </c>
      <c r="L34">
        <v>0.26184205199999999</v>
      </c>
      <c r="M34">
        <v>17.807373049999999</v>
      </c>
      <c r="N34">
        <v>0.84597493199999996</v>
      </c>
      <c r="O34">
        <v>16.59521294</v>
      </c>
      <c r="P34">
        <v>28.44440397</v>
      </c>
      <c r="Q34">
        <v>0.85314834699999997</v>
      </c>
      <c r="R34">
        <v>26.915641780000001</v>
      </c>
      <c r="S34">
        <v>114.1661148</v>
      </c>
      <c r="T34">
        <v>114.1661148</v>
      </c>
      <c r="U34">
        <v>0.205324072</v>
      </c>
      <c r="V34">
        <v>730.5447795</v>
      </c>
      <c r="W34">
        <v>731.03570560000003</v>
      </c>
      <c r="X34">
        <v>989.66194659999996</v>
      </c>
      <c r="Y34">
        <v>1079.756592</v>
      </c>
      <c r="Z34">
        <v>0.123898017</v>
      </c>
      <c r="AA34">
        <v>0.54</v>
      </c>
      <c r="AB34">
        <v>0.34</v>
      </c>
      <c r="AC34">
        <v>0.37</v>
      </c>
      <c r="AD34">
        <v>0.19</v>
      </c>
    </row>
    <row r="35" spans="1:30">
      <c r="A35" t="s">
        <v>2302</v>
      </c>
      <c r="B35" t="s">
        <v>2305</v>
      </c>
      <c r="C35" t="s">
        <v>37</v>
      </c>
      <c r="D35" t="s">
        <v>2085</v>
      </c>
      <c r="E35">
        <v>11.69018516</v>
      </c>
      <c r="F35">
        <v>0.216247731</v>
      </c>
      <c r="G35">
        <v>0.70075282400000005</v>
      </c>
      <c r="H35">
        <v>0.370474523</v>
      </c>
      <c r="I35">
        <v>1.2669553950000001</v>
      </c>
      <c r="J35">
        <v>0.30716964200000002</v>
      </c>
      <c r="K35">
        <v>4.6610169490000004</v>
      </c>
      <c r="L35">
        <v>9.1425082000000005E-2</v>
      </c>
      <c r="M35">
        <v>17.842421850000001</v>
      </c>
      <c r="N35">
        <v>0.84762873100000002</v>
      </c>
      <c r="O35">
        <v>17.829835889999998</v>
      </c>
      <c r="P35">
        <v>27.25390625</v>
      </c>
      <c r="Q35">
        <v>0.81752512399999999</v>
      </c>
      <c r="R35">
        <v>26.91661453</v>
      </c>
      <c r="S35">
        <v>38.953399660000002</v>
      </c>
      <c r="T35">
        <v>38.953399660000002</v>
      </c>
      <c r="U35">
        <v>7.0191718E-2</v>
      </c>
      <c r="V35">
        <v>147.4076843</v>
      </c>
      <c r="W35">
        <v>141.24777219999999</v>
      </c>
      <c r="X35">
        <v>211.8988037</v>
      </c>
      <c r="Y35">
        <v>237.09869380000001</v>
      </c>
      <c r="Z35">
        <v>2.7225325000000002E-2</v>
      </c>
      <c r="AA35">
        <v>0.34</v>
      </c>
      <c r="AB35">
        <v>0</v>
      </c>
      <c r="AC35">
        <v>0.27</v>
      </c>
      <c r="AD35">
        <v>0</v>
      </c>
    </row>
    <row r="36" spans="1:30">
      <c r="A36" t="s">
        <v>2302</v>
      </c>
      <c r="B36" t="s">
        <v>2305</v>
      </c>
      <c r="C36" t="s">
        <v>92</v>
      </c>
      <c r="D36" t="s">
        <v>2086</v>
      </c>
      <c r="E36">
        <v>33.228225420000001</v>
      </c>
      <c r="F36">
        <v>0.60606682499999998</v>
      </c>
      <c r="G36">
        <v>1.652095426</v>
      </c>
      <c r="H36">
        <v>0.72892020800000001</v>
      </c>
      <c r="I36">
        <v>3.322765381</v>
      </c>
      <c r="J36">
        <v>0.71691769299999997</v>
      </c>
      <c r="K36">
        <v>14.28813559</v>
      </c>
      <c r="L36">
        <v>0.27067848700000002</v>
      </c>
      <c r="M36">
        <v>16.487728749999999</v>
      </c>
      <c r="N36">
        <v>0.783706715</v>
      </c>
      <c r="O36">
        <v>18.822439190000001</v>
      </c>
      <c r="P36">
        <v>28.676266989999998</v>
      </c>
      <c r="Q36">
        <v>0.86008637600000004</v>
      </c>
      <c r="R36">
        <v>31.740001679999999</v>
      </c>
      <c r="S36">
        <v>74.240112300000007</v>
      </c>
      <c r="T36">
        <v>74.240112300000007</v>
      </c>
      <c r="U36">
        <v>0.13359026099999999</v>
      </c>
      <c r="V36">
        <v>571.3455404</v>
      </c>
      <c r="W36">
        <v>566.63842769999997</v>
      </c>
      <c r="X36">
        <v>704.44657389999998</v>
      </c>
      <c r="Y36">
        <v>721.22491460000003</v>
      </c>
      <c r="Z36">
        <v>8.2765995999999994E-2</v>
      </c>
      <c r="AA36">
        <v>0.52</v>
      </c>
      <c r="AB36">
        <v>0.3</v>
      </c>
      <c r="AC36">
        <v>0.36</v>
      </c>
      <c r="AD36">
        <v>0.17</v>
      </c>
    </row>
    <row r="37" spans="1:30">
      <c r="A37" t="s">
        <v>2302</v>
      </c>
      <c r="B37" t="s">
        <v>2304</v>
      </c>
      <c r="C37" t="s">
        <v>38</v>
      </c>
      <c r="D37" t="s">
        <v>2087</v>
      </c>
      <c r="E37">
        <v>32.193273060000003</v>
      </c>
      <c r="F37">
        <v>0.58733512099999996</v>
      </c>
      <c r="G37">
        <v>1.693862551</v>
      </c>
      <c r="H37">
        <v>0.74465717399999998</v>
      </c>
      <c r="I37">
        <v>3.2252624640000001</v>
      </c>
      <c r="J37">
        <v>0.69748416999999996</v>
      </c>
      <c r="K37">
        <v>15.440677969999999</v>
      </c>
      <c r="L37">
        <v>0.29213840200000002</v>
      </c>
      <c r="M37">
        <v>19.460051849999999</v>
      </c>
      <c r="N37">
        <v>0.92395758400000005</v>
      </c>
      <c r="O37">
        <v>21.507839199999999</v>
      </c>
      <c r="P37">
        <v>31.861180619999999</v>
      </c>
      <c r="Q37">
        <v>0.95538843900000003</v>
      </c>
      <c r="R37">
        <v>32.534618379999998</v>
      </c>
      <c r="S37">
        <v>174.44276429999999</v>
      </c>
      <c r="T37">
        <v>174.44276429999999</v>
      </c>
      <c r="U37">
        <v>0.31362125899999999</v>
      </c>
      <c r="V37">
        <v>853.53267419999997</v>
      </c>
      <c r="W37">
        <v>855.42303470000002</v>
      </c>
      <c r="X37">
        <v>1101.2727460000001</v>
      </c>
      <c r="Y37">
        <v>1218.637817</v>
      </c>
      <c r="Z37">
        <v>0.139830962</v>
      </c>
      <c r="AA37">
        <v>0.57999999999999996</v>
      </c>
      <c r="AB37">
        <v>0.4</v>
      </c>
      <c r="AC37">
        <v>0.39</v>
      </c>
      <c r="AD37">
        <v>0.23</v>
      </c>
    </row>
    <row r="38" spans="1:30">
      <c r="A38" t="s">
        <v>2302</v>
      </c>
      <c r="B38" t="s">
        <v>2305</v>
      </c>
      <c r="C38" t="s">
        <v>93</v>
      </c>
      <c r="D38" t="s">
        <v>2088</v>
      </c>
      <c r="E38">
        <v>42.277875479999999</v>
      </c>
      <c r="F38">
        <v>0.76985732500000004</v>
      </c>
      <c r="G38">
        <v>2.0002516269999999</v>
      </c>
      <c r="H38">
        <v>0.86009806899999997</v>
      </c>
      <c r="I38">
        <v>4.0980191189999999</v>
      </c>
      <c r="J38">
        <v>0.87143523599999995</v>
      </c>
      <c r="K38">
        <v>23.203389829999999</v>
      </c>
      <c r="L38">
        <v>0.43667723899999999</v>
      </c>
      <c r="M38">
        <v>16.828763009999999</v>
      </c>
      <c r="N38">
        <v>0.79979862300000004</v>
      </c>
      <c r="O38">
        <v>16.602340699999999</v>
      </c>
      <c r="P38">
        <v>27.32494354</v>
      </c>
      <c r="Q38">
        <v>0.81965077099999994</v>
      </c>
      <c r="R38">
        <v>28.431030270000001</v>
      </c>
      <c r="S38">
        <v>107.763176</v>
      </c>
      <c r="T38">
        <v>107.763176</v>
      </c>
      <c r="U38">
        <v>0.19382010999999999</v>
      </c>
      <c r="V38">
        <v>1038.7669470000001</v>
      </c>
      <c r="W38">
        <v>1045.571533</v>
      </c>
      <c r="X38">
        <v>1242.5539140000001</v>
      </c>
      <c r="Y38">
        <v>1343.3222659999999</v>
      </c>
      <c r="Z38">
        <v>0.154135203</v>
      </c>
      <c r="AA38">
        <v>0.61</v>
      </c>
      <c r="AB38">
        <v>0.46</v>
      </c>
      <c r="AC38">
        <v>0.41</v>
      </c>
      <c r="AD38">
        <v>0.26</v>
      </c>
    </row>
    <row r="39" spans="1:30">
      <c r="A39" t="s">
        <v>2302</v>
      </c>
      <c r="B39" t="s">
        <v>2304</v>
      </c>
      <c r="C39" t="s">
        <v>1068</v>
      </c>
      <c r="D39" t="s">
        <v>2089</v>
      </c>
      <c r="E39">
        <v>35.572104469999999</v>
      </c>
      <c r="F39">
        <v>0.648488921</v>
      </c>
      <c r="G39">
        <v>1.7729182750000001</v>
      </c>
      <c r="H39">
        <v>0.77444369099999999</v>
      </c>
      <c r="I39">
        <v>3.5550219589999998</v>
      </c>
      <c r="J39">
        <v>0.76320926700000002</v>
      </c>
      <c r="K39">
        <v>18.847457630000001</v>
      </c>
      <c r="L39">
        <v>0.35557138500000002</v>
      </c>
      <c r="M39">
        <v>18.851644520000001</v>
      </c>
      <c r="N39">
        <v>0.89524951500000005</v>
      </c>
      <c r="O39">
        <v>20.273263929999999</v>
      </c>
      <c r="P39">
        <v>32.327563599999998</v>
      </c>
      <c r="Q39">
        <v>0.96934400099999996</v>
      </c>
      <c r="R39">
        <v>30.935417180000002</v>
      </c>
      <c r="S39">
        <v>203.56811519999999</v>
      </c>
      <c r="T39">
        <v>203.56811519999999</v>
      </c>
      <c r="U39">
        <v>0.36594987400000001</v>
      </c>
      <c r="V39">
        <v>1090.0559490000001</v>
      </c>
      <c r="W39">
        <v>1073.218384</v>
      </c>
      <c r="X39">
        <v>1371.6914059999999</v>
      </c>
      <c r="Y39">
        <v>1504.4541019999999</v>
      </c>
      <c r="Z39">
        <v>0.17262081600000001</v>
      </c>
      <c r="AA39">
        <v>0.62</v>
      </c>
      <c r="AB39">
        <v>0.47</v>
      </c>
      <c r="AC39">
        <v>0.41</v>
      </c>
      <c r="AD39">
        <v>0.26</v>
      </c>
    </row>
    <row r="40" spans="1:30">
      <c r="A40" t="s">
        <v>2302</v>
      </c>
      <c r="B40" t="s">
        <v>2303</v>
      </c>
      <c r="C40" t="s">
        <v>94</v>
      </c>
      <c r="D40" t="s">
        <v>2090</v>
      </c>
      <c r="E40">
        <v>33.729506829999998</v>
      </c>
      <c r="F40">
        <v>0.61513956599999997</v>
      </c>
      <c r="G40">
        <v>1.415436513</v>
      </c>
      <c r="H40">
        <v>0.63975215699999999</v>
      </c>
      <c r="I40">
        <v>2.9051708079999998</v>
      </c>
      <c r="J40">
        <v>0.63368599199999998</v>
      </c>
      <c r="K40">
        <v>16.966101689999999</v>
      </c>
      <c r="L40">
        <v>0.32054123000000001</v>
      </c>
      <c r="M40">
        <v>17.856345489999999</v>
      </c>
      <c r="N40">
        <v>0.84828572599999996</v>
      </c>
      <c r="O40">
        <v>17.477928160000001</v>
      </c>
      <c r="P40">
        <v>31.37977982</v>
      </c>
      <c r="Q40">
        <v>0.940983499</v>
      </c>
      <c r="R40">
        <v>31.91522217</v>
      </c>
      <c r="S40">
        <v>214.31579590000001</v>
      </c>
      <c r="T40">
        <v>214.31579590000001</v>
      </c>
      <c r="U40">
        <v>0.38525989900000002</v>
      </c>
      <c r="V40">
        <v>1415.8637699999999</v>
      </c>
      <c r="W40">
        <v>1415.8637699999999</v>
      </c>
      <c r="X40">
        <v>1886.2086999999999</v>
      </c>
      <c r="Y40">
        <v>1987.9832759999999</v>
      </c>
      <c r="Z40">
        <v>0.22809299199999999</v>
      </c>
      <c r="AA40">
        <v>0.57999999999999996</v>
      </c>
      <c r="AB40">
        <v>0.4</v>
      </c>
      <c r="AC40">
        <v>0.39</v>
      </c>
      <c r="AD40">
        <v>0.22</v>
      </c>
    </row>
    <row r="41" spans="1:30">
      <c r="A41" t="s">
        <v>2302</v>
      </c>
      <c r="B41" t="s">
        <v>2305</v>
      </c>
      <c r="C41" t="s">
        <v>40</v>
      </c>
      <c r="D41" t="s">
        <v>2091</v>
      </c>
      <c r="E41">
        <v>45.874106070000003</v>
      </c>
      <c r="F41">
        <v>0.83494585399999999</v>
      </c>
      <c r="G41">
        <v>2.0326935480000001</v>
      </c>
      <c r="H41">
        <v>0.87232149599999997</v>
      </c>
      <c r="I41">
        <v>4.2603804419999998</v>
      </c>
      <c r="J41">
        <v>0.90379583200000002</v>
      </c>
      <c r="K41">
        <v>36.491525420000002</v>
      </c>
      <c r="L41">
        <v>0.68409743199999995</v>
      </c>
      <c r="M41">
        <v>15.033968610000001</v>
      </c>
      <c r="N41">
        <v>0.71511016000000005</v>
      </c>
      <c r="O41">
        <v>14.357424740000001</v>
      </c>
      <c r="P41">
        <v>25.19592158</v>
      </c>
      <c r="Q41">
        <v>0.75594411900000003</v>
      </c>
      <c r="R41">
        <v>24.548572539999999</v>
      </c>
      <c r="S41">
        <v>246.45080569999999</v>
      </c>
      <c r="T41">
        <v>246.45080569999999</v>
      </c>
      <c r="U41">
        <v>0.44299587499999998</v>
      </c>
      <c r="V41">
        <v>2463.0558270000001</v>
      </c>
      <c r="W41">
        <v>2481.8122560000002</v>
      </c>
      <c r="X41">
        <v>2890.3652339999999</v>
      </c>
      <c r="Y41">
        <v>3171.4785160000001</v>
      </c>
      <c r="Z41">
        <v>0.36386774900000002</v>
      </c>
      <c r="AA41">
        <v>0.7</v>
      </c>
      <c r="AB41">
        <v>0.6</v>
      </c>
      <c r="AC41">
        <v>0.35</v>
      </c>
      <c r="AD41">
        <v>0.15</v>
      </c>
    </row>
    <row r="42" spans="1:30">
      <c r="A42" t="s">
        <v>2302</v>
      </c>
      <c r="B42" t="s">
        <v>2305</v>
      </c>
      <c r="C42" t="s">
        <v>41</v>
      </c>
      <c r="D42" t="s">
        <v>2082</v>
      </c>
      <c r="E42">
        <v>36.506826220000001</v>
      </c>
      <c r="F42">
        <v>0.66540654099999996</v>
      </c>
      <c r="G42">
        <v>1.7727721139999999</v>
      </c>
      <c r="H42">
        <v>0.77438862100000005</v>
      </c>
      <c r="I42">
        <v>3.608251976</v>
      </c>
      <c r="J42">
        <v>0.77381865999999999</v>
      </c>
      <c r="K42">
        <v>20.652542369999999</v>
      </c>
      <c r="L42">
        <v>0.38918139899999998</v>
      </c>
      <c r="M42">
        <v>16.856330710000002</v>
      </c>
      <c r="N42">
        <v>0.80109942199999995</v>
      </c>
      <c r="O42">
        <v>17.32522917</v>
      </c>
      <c r="P42">
        <v>28.388957659999999</v>
      </c>
      <c r="Q42">
        <v>0.85148922900000001</v>
      </c>
      <c r="R42">
        <v>29.572961809999999</v>
      </c>
      <c r="S42">
        <v>115.01655580000001</v>
      </c>
      <c r="T42">
        <v>115.01655580000001</v>
      </c>
      <c r="U42">
        <v>0.20685203299999999</v>
      </c>
      <c r="V42">
        <v>1010.199758</v>
      </c>
      <c r="W42">
        <v>1020.72551</v>
      </c>
      <c r="X42">
        <v>1249.921468</v>
      </c>
      <c r="Y42">
        <v>1354.4905699999999</v>
      </c>
      <c r="Z42">
        <v>0.15541647</v>
      </c>
      <c r="AA42">
        <v>0.57999999999999996</v>
      </c>
      <c r="AB42">
        <v>0.4</v>
      </c>
      <c r="AC42">
        <v>0.39</v>
      </c>
      <c r="AD42">
        <v>0.23</v>
      </c>
    </row>
    <row r="43" spans="1:30">
      <c r="A43" t="s">
        <v>2302</v>
      </c>
      <c r="B43" t="s">
        <v>2304</v>
      </c>
      <c r="C43" t="s">
        <v>85</v>
      </c>
      <c r="D43" t="s">
        <v>2092</v>
      </c>
      <c r="E43">
        <v>32.796865789999998</v>
      </c>
      <c r="F43">
        <v>0.59825960499999997</v>
      </c>
      <c r="G43">
        <v>1.601117358</v>
      </c>
      <c r="H43">
        <v>0.70971275499999997</v>
      </c>
      <c r="I43">
        <v>3.262550702</v>
      </c>
      <c r="J43">
        <v>0.70491617200000001</v>
      </c>
      <c r="K43">
        <v>16.52542373</v>
      </c>
      <c r="L43">
        <v>0.31233596899999999</v>
      </c>
      <c r="M43">
        <v>16.654812809999999</v>
      </c>
      <c r="N43">
        <v>0.79159067699999996</v>
      </c>
      <c r="O43">
        <v>16.81053352</v>
      </c>
      <c r="P43">
        <v>28.74008242</v>
      </c>
      <c r="Q43">
        <v>0.86199592300000005</v>
      </c>
      <c r="R43">
        <v>29.138149259999999</v>
      </c>
      <c r="S43">
        <v>142.67120360000001</v>
      </c>
      <c r="T43">
        <v>142.67120360000001</v>
      </c>
      <c r="U43">
        <v>0.25653828099999998</v>
      </c>
      <c r="V43">
        <v>883.52872720000005</v>
      </c>
      <c r="W43">
        <v>894.5548096</v>
      </c>
      <c r="X43">
        <v>1125.7002769999999</v>
      </c>
      <c r="Y43">
        <v>1212.499268</v>
      </c>
      <c r="Z43">
        <v>0.13912672600000001</v>
      </c>
      <c r="AA43">
        <v>0.55000000000000004</v>
      </c>
      <c r="AB43">
        <v>0.34</v>
      </c>
      <c r="AC43">
        <v>0.37</v>
      </c>
      <c r="AD43">
        <v>0.2</v>
      </c>
    </row>
    <row r="44" spans="1:30">
      <c r="A44" t="s">
        <v>2302</v>
      </c>
      <c r="B44" t="s">
        <v>2305</v>
      </c>
      <c r="C44" t="s">
        <v>144</v>
      </c>
      <c r="D44" t="s">
        <v>2093</v>
      </c>
      <c r="E44">
        <v>35.627547960000001</v>
      </c>
      <c r="F44">
        <v>0.64949239800000003</v>
      </c>
      <c r="G44">
        <v>1.6242846230000001</v>
      </c>
      <c r="H44">
        <v>0.71844168799999997</v>
      </c>
      <c r="I44">
        <v>3.4945279660000002</v>
      </c>
      <c r="J44">
        <v>0.75115207500000003</v>
      </c>
      <c r="K44">
        <v>16.881355930000002</v>
      </c>
      <c r="L44">
        <v>0.31896329499999998</v>
      </c>
      <c r="M44">
        <v>19.416639960000001</v>
      </c>
      <c r="N44">
        <v>0.921909168</v>
      </c>
      <c r="O44">
        <v>19.537429809999999</v>
      </c>
      <c r="P44">
        <v>30.806915920000002</v>
      </c>
      <c r="Q44">
        <v>0.92384171199999998</v>
      </c>
      <c r="R44">
        <v>31.775697709999999</v>
      </c>
      <c r="S44">
        <v>127.015686</v>
      </c>
      <c r="T44">
        <v>127.015686</v>
      </c>
      <c r="U44">
        <v>0.22841049799999999</v>
      </c>
      <c r="V44">
        <v>864.20857750000005</v>
      </c>
      <c r="W44">
        <v>864.20855710000001</v>
      </c>
      <c r="X44">
        <v>1045.9877320000001</v>
      </c>
      <c r="Y44">
        <v>1144.0821530000001</v>
      </c>
      <c r="Z44">
        <v>0.13127767300000001</v>
      </c>
      <c r="AA44">
        <v>0.57999999999999996</v>
      </c>
      <c r="AB44">
        <v>0.4</v>
      </c>
      <c r="AC44">
        <v>0.39</v>
      </c>
      <c r="AD44">
        <v>0.23</v>
      </c>
    </row>
    <row r="45" spans="1:30">
      <c r="A45" t="s">
        <v>2302</v>
      </c>
      <c r="B45" t="s">
        <v>2305</v>
      </c>
      <c r="C45" t="s">
        <v>145</v>
      </c>
      <c r="D45" t="s">
        <v>2094</v>
      </c>
      <c r="E45">
        <v>41.386391719999999</v>
      </c>
      <c r="F45">
        <v>0.75372227400000003</v>
      </c>
      <c r="G45">
        <v>1.953790208</v>
      </c>
      <c r="H45">
        <v>0.84259239399999997</v>
      </c>
      <c r="I45">
        <v>3.9819035889999999</v>
      </c>
      <c r="J45">
        <v>0.84829199200000005</v>
      </c>
      <c r="K45">
        <v>22.491525419999999</v>
      </c>
      <c r="L45">
        <v>0.42342258599999999</v>
      </c>
      <c r="M45">
        <v>16.567687670000002</v>
      </c>
      <c r="N45">
        <v>0.78747962500000002</v>
      </c>
      <c r="O45">
        <v>15.93685913</v>
      </c>
      <c r="P45">
        <v>27.64290682</v>
      </c>
      <c r="Q45">
        <v>0.82916517499999998</v>
      </c>
      <c r="R45">
        <v>26.260026929999999</v>
      </c>
      <c r="S45">
        <v>127.1505203</v>
      </c>
      <c r="T45">
        <v>127.1505203</v>
      </c>
      <c r="U45">
        <v>0.22865275099999999</v>
      </c>
      <c r="V45">
        <v>1179.0273440000001</v>
      </c>
      <c r="W45">
        <v>1198.4571530000001</v>
      </c>
      <c r="X45">
        <v>1390.9788820000001</v>
      </c>
      <c r="Y45">
        <v>1465.5421140000001</v>
      </c>
      <c r="Z45">
        <v>0.16815669599999999</v>
      </c>
      <c r="AA45">
        <v>0.61</v>
      </c>
      <c r="AB45">
        <v>0.45</v>
      </c>
      <c r="AC45">
        <v>0.41</v>
      </c>
      <c r="AD45">
        <v>0.26</v>
      </c>
    </row>
    <row r="46" spans="1:30">
      <c r="A46" t="s">
        <v>2302</v>
      </c>
      <c r="B46" t="s">
        <v>2304</v>
      </c>
      <c r="C46" t="s">
        <v>160</v>
      </c>
      <c r="D46" t="s">
        <v>2095</v>
      </c>
      <c r="E46">
        <v>27.051407309999998</v>
      </c>
      <c r="F46">
        <v>0.49427199100000002</v>
      </c>
      <c r="G46">
        <v>1.29942263</v>
      </c>
      <c r="H46">
        <v>0.59604058999999998</v>
      </c>
      <c r="I46">
        <v>2.6869975629999998</v>
      </c>
      <c r="J46">
        <v>0.59020139800000004</v>
      </c>
      <c r="K46">
        <v>12.864406779999999</v>
      </c>
      <c r="L46">
        <v>0.24416918100000001</v>
      </c>
      <c r="M46">
        <v>17.206465399999999</v>
      </c>
      <c r="N46">
        <v>0.81762073999999996</v>
      </c>
      <c r="O46">
        <v>17.68024445</v>
      </c>
      <c r="P46">
        <v>28.238536830000001</v>
      </c>
      <c r="Q46">
        <v>0.84698819199999997</v>
      </c>
      <c r="R46">
        <v>28.3372612</v>
      </c>
      <c r="S46">
        <v>166.38107299999999</v>
      </c>
      <c r="T46">
        <v>166.38107299999999</v>
      </c>
      <c r="U46">
        <v>0.29913706800000001</v>
      </c>
      <c r="V46">
        <v>677.55635580000001</v>
      </c>
      <c r="W46">
        <v>694.41625980000003</v>
      </c>
      <c r="X46">
        <v>920.93951419999996</v>
      </c>
      <c r="Y46">
        <v>987.42254639999999</v>
      </c>
      <c r="Z46">
        <v>0.113305129</v>
      </c>
      <c r="AA46">
        <v>0.5</v>
      </c>
      <c r="AB46">
        <v>0.27</v>
      </c>
      <c r="AC46">
        <v>0.35</v>
      </c>
      <c r="AD46">
        <v>0.15</v>
      </c>
    </row>
    <row r="47" spans="1:30">
      <c r="A47" t="s">
        <v>2302</v>
      </c>
      <c r="B47" t="s">
        <v>2306</v>
      </c>
      <c r="C47" t="s">
        <v>42</v>
      </c>
      <c r="D47" t="s">
        <v>2096</v>
      </c>
      <c r="E47">
        <v>40.153496369999999</v>
      </c>
      <c r="F47">
        <v>0.73140797999999996</v>
      </c>
      <c r="G47">
        <v>2.0832081310000001</v>
      </c>
      <c r="H47">
        <v>0.89135431799999998</v>
      </c>
      <c r="I47">
        <v>4.2388103209999999</v>
      </c>
      <c r="J47">
        <v>0.89949664299999998</v>
      </c>
      <c r="K47">
        <v>21.169491529999998</v>
      </c>
      <c r="L47">
        <v>0.39880680200000002</v>
      </c>
      <c r="M47">
        <v>19.01912244</v>
      </c>
      <c r="N47">
        <v>0.90315206199999998</v>
      </c>
      <c r="O47">
        <v>18.411061289999999</v>
      </c>
      <c r="P47">
        <v>30.431015970000001</v>
      </c>
      <c r="Q47">
        <v>0.91259367000000002</v>
      </c>
      <c r="R47">
        <v>30.90701675</v>
      </c>
      <c r="S47">
        <v>214.9646759</v>
      </c>
      <c r="T47">
        <v>214.9646759</v>
      </c>
      <c r="U47">
        <v>0.38642572200000003</v>
      </c>
      <c r="V47">
        <v>1230.531596</v>
      </c>
      <c r="W47">
        <v>1229.1939090000001</v>
      </c>
      <c r="X47">
        <v>1533.732747</v>
      </c>
      <c r="Y47">
        <v>1667.1817020000001</v>
      </c>
      <c r="Z47">
        <v>0.191289502</v>
      </c>
      <c r="AA47">
        <v>0.66</v>
      </c>
      <c r="AB47">
        <v>0.54</v>
      </c>
      <c r="AC47">
        <v>0.33</v>
      </c>
      <c r="AD47">
        <v>0.12</v>
      </c>
    </row>
    <row r="48" spans="1:30">
      <c r="A48" t="s">
        <v>2302</v>
      </c>
      <c r="B48" t="s">
        <v>2304</v>
      </c>
      <c r="C48" t="s">
        <v>95</v>
      </c>
      <c r="D48" t="s">
        <v>2097</v>
      </c>
      <c r="E48">
        <v>32.193273060000003</v>
      </c>
      <c r="F48">
        <v>0.58733512099999996</v>
      </c>
      <c r="G48">
        <v>1.693862551</v>
      </c>
      <c r="H48">
        <v>0.74465717399999998</v>
      </c>
      <c r="I48">
        <v>3.2252624640000001</v>
      </c>
      <c r="J48">
        <v>0.69748416999999996</v>
      </c>
      <c r="K48">
        <v>15.440677969999999</v>
      </c>
      <c r="L48">
        <v>0.29213840200000002</v>
      </c>
      <c r="M48">
        <v>19.460051849999999</v>
      </c>
      <c r="N48">
        <v>0.92395758400000005</v>
      </c>
      <c r="O48">
        <v>21.507839199999999</v>
      </c>
      <c r="P48">
        <v>31.861180619999999</v>
      </c>
      <c r="Q48">
        <v>0.95538843900000003</v>
      </c>
      <c r="R48">
        <v>32.534618379999998</v>
      </c>
      <c r="S48">
        <v>174.44276429999999</v>
      </c>
      <c r="T48">
        <v>174.44276429999999</v>
      </c>
      <c r="U48">
        <v>0.31362125899999999</v>
      </c>
      <c r="V48">
        <v>853.53267419999997</v>
      </c>
      <c r="W48">
        <v>855.42303470000002</v>
      </c>
      <c r="X48">
        <v>1101.2727460000001</v>
      </c>
      <c r="Y48">
        <v>1218.637817</v>
      </c>
      <c r="Z48">
        <v>0.139830962</v>
      </c>
      <c r="AA48">
        <v>0.57999999999999996</v>
      </c>
      <c r="AB48">
        <v>0.4</v>
      </c>
      <c r="AC48">
        <v>0.39</v>
      </c>
      <c r="AD48">
        <v>0.23</v>
      </c>
    </row>
    <row r="49" spans="1:30">
      <c r="A49" t="s">
        <v>2302</v>
      </c>
      <c r="B49" t="s">
        <v>2306</v>
      </c>
      <c r="C49" t="s">
        <v>131</v>
      </c>
      <c r="D49" t="s">
        <v>2098</v>
      </c>
      <c r="E49">
        <v>40.77851124</v>
      </c>
      <c r="F49">
        <v>0.74272018500000003</v>
      </c>
      <c r="G49">
        <v>2.0511663910000002</v>
      </c>
      <c r="H49">
        <v>0.87928167099999999</v>
      </c>
      <c r="I49">
        <v>4.018963523</v>
      </c>
      <c r="J49">
        <v>0.85567848999999996</v>
      </c>
      <c r="K49">
        <v>18.016949149999999</v>
      </c>
      <c r="L49">
        <v>0.34010762300000003</v>
      </c>
      <c r="M49">
        <v>18.354489010000002</v>
      </c>
      <c r="N49">
        <v>0.87179092999999996</v>
      </c>
      <c r="O49">
        <v>16.862840649999999</v>
      </c>
      <c r="P49">
        <v>28.78103956</v>
      </c>
      <c r="Q49">
        <v>0.86322148200000004</v>
      </c>
      <c r="R49">
        <v>27.647619250000002</v>
      </c>
      <c r="S49">
        <v>133.42399599999999</v>
      </c>
      <c r="T49">
        <v>133.42399599999999</v>
      </c>
      <c r="U49">
        <v>0.23992411</v>
      </c>
      <c r="V49">
        <v>887.99452719999999</v>
      </c>
      <c r="W49">
        <v>884.2149048</v>
      </c>
      <c r="X49">
        <v>1121.2920329999999</v>
      </c>
      <c r="Y49">
        <v>1163.637573</v>
      </c>
      <c r="Z49">
        <v>0.13352114000000001</v>
      </c>
      <c r="AA49">
        <v>0.62</v>
      </c>
      <c r="AB49">
        <v>0.46</v>
      </c>
      <c r="AC49">
        <v>0.41</v>
      </c>
      <c r="AD49">
        <v>0.26</v>
      </c>
    </row>
    <row r="50" spans="1:30">
      <c r="A50" t="s">
        <v>2302</v>
      </c>
      <c r="B50" t="s">
        <v>2306</v>
      </c>
      <c r="C50" t="s">
        <v>43</v>
      </c>
      <c r="D50" t="s">
        <v>2099</v>
      </c>
      <c r="E50">
        <v>41.149872600000002</v>
      </c>
      <c r="F50">
        <v>0.74944149100000002</v>
      </c>
      <c r="G50">
        <v>1.9770083629999999</v>
      </c>
      <c r="H50">
        <v>0.85134050100000003</v>
      </c>
      <c r="I50">
        <v>4.0746490069999997</v>
      </c>
      <c r="J50">
        <v>0.86677728700000001</v>
      </c>
      <c r="K50">
        <v>20.52542373</v>
      </c>
      <c r="L50">
        <v>0.38681449600000001</v>
      </c>
      <c r="M50">
        <v>18.035783769999998</v>
      </c>
      <c r="N50">
        <v>0.85675263000000002</v>
      </c>
      <c r="O50">
        <v>17.93769455</v>
      </c>
      <c r="P50">
        <v>29.74077797</v>
      </c>
      <c r="Q50">
        <v>0.89193970199999995</v>
      </c>
      <c r="R50">
        <v>29.756483079999999</v>
      </c>
      <c r="S50">
        <v>155.42221069999999</v>
      </c>
      <c r="T50">
        <v>155.42221069999999</v>
      </c>
      <c r="U50">
        <v>0.27944762000000001</v>
      </c>
      <c r="V50">
        <v>1097.0817870000001</v>
      </c>
      <c r="W50">
        <v>1078.163818</v>
      </c>
      <c r="X50">
        <v>1343.896037</v>
      </c>
      <c r="Y50">
        <v>1431.7791749999999</v>
      </c>
      <c r="Z50">
        <v>0.164283292</v>
      </c>
      <c r="AA50">
        <v>0.63</v>
      </c>
      <c r="AB50">
        <v>0.49</v>
      </c>
      <c r="AC50">
        <v>0.42</v>
      </c>
      <c r="AD50">
        <v>0.28000000000000003</v>
      </c>
    </row>
    <row r="51" spans="1:30">
      <c r="A51" t="s">
        <v>2302</v>
      </c>
      <c r="B51" t="s">
        <v>2304</v>
      </c>
      <c r="C51" t="s">
        <v>44</v>
      </c>
      <c r="D51" t="s">
        <v>2100</v>
      </c>
      <c r="E51">
        <v>35.93874624</v>
      </c>
      <c r="F51">
        <v>0.655124806</v>
      </c>
      <c r="G51">
        <v>1.7217877420000001</v>
      </c>
      <c r="H51">
        <v>0.75517879200000004</v>
      </c>
      <c r="I51">
        <v>3.5177081920000002</v>
      </c>
      <c r="J51">
        <v>0.75577217699999999</v>
      </c>
      <c r="K51">
        <v>17.355932200000002</v>
      </c>
      <c r="L51">
        <v>0.32779973099999998</v>
      </c>
      <c r="M51">
        <v>16.990516339999999</v>
      </c>
      <c r="N51">
        <v>0.80743105199999998</v>
      </c>
      <c r="O51">
        <v>18.769678119999998</v>
      </c>
      <c r="P51">
        <v>28.361673360000001</v>
      </c>
      <c r="Q51">
        <v>0.85067280099999998</v>
      </c>
      <c r="R51">
        <v>29.663984299999999</v>
      </c>
      <c r="S51">
        <v>163.6413574</v>
      </c>
      <c r="T51">
        <v>163.6413574</v>
      </c>
      <c r="U51">
        <v>0.29421470599999999</v>
      </c>
      <c r="V51">
        <v>897.6544189</v>
      </c>
      <c r="W51">
        <v>899.37390140000002</v>
      </c>
      <c r="X51">
        <v>1083.472616</v>
      </c>
      <c r="Y51">
        <v>1207.658447</v>
      </c>
      <c r="Z51">
        <v>0.13857137</v>
      </c>
      <c r="AA51">
        <v>0.56999999999999995</v>
      </c>
      <c r="AB51">
        <v>0.39</v>
      </c>
      <c r="AC51">
        <v>0.39</v>
      </c>
      <c r="AD51">
        <v>0.22</v>
      </c>
    </row>
    <row r="52" spans="1:30">
      <c r="A52" t="s">
        <v>2302</v>
      </c>
      <c r="B52" t="s">
        <v>2305</v>
      </c>
      <c r="C52" t="s">
        <v>77</v>
      </c>
      <c r="D52" t="s">
        <v>2101</v>
      </c>
      <c r="E52">
        <v>42.258717359999999</v>
      </c>
      <c r="F52">
        <v>0.76951058100000003</v>
      </c>
      <c r="G52">
        <v>2.0419806189999998</v>
      </c>
      <c r="H52">
        <v>0.87582066700000005</v>
      </c>
      <c r="I52">
        <v>4.0793938819999997</v>
      </c>
      <c r="J52">
        <v>0.86772299900000005</v>
      </c>
      <c r="K52">
        <v>25.118644069999998</v>
      </c>
      <c r="L52">
        <v>0.47233856800000001</v>
      </c>
      <c r="M52">
        <v>16.688780779999998</v>
      </c>
      <c r="N52">
        <v>0.79319347699999998</v>
      </c>
      <c r="O52">
        <v>16.04113388</v>
      </c>
      <c r="P52">
        <v>27.64435387</v>
      </c>
      <c r="Q52">
        <v>0.82920847499999994</v>
      </c>
      <c r="R52">
        <v>27.635459900000001</v>
      </c>
      <c r="S52">
        <v>138.97610470000001</v>
      </c>
      <c r="T52">
        <v>138.97610470000001</v>
      </c>
      <c r="U52">
        <v>0.24989941199999999</v>
      </c>
      <c r="V52">
        <v>1266.9001060000001</v>
      </c>
      <c r="W52">
        <v>1264.104736</v>
      </c>
      <c r="X52">
        <v>1510.2080490000001</v>
      </c>
      <c r="Y52">
        <v>1556.5295410000001</v>
      </c>
      <c r="Z52">
        <v>0.17859509500000001</v>
      </c>
      <c r="AA52">
        <v>0.63</v>
      </c>
      <c r="AB52">
        <v>0.49</v>
      </c>
      <c r="AC52">
        <v>0.41</v>
      </c>
      <c r="AD52">
        <v>0.28000000000000003</v>
      </c>
    </row>
    <row r="53" spans="1:30">
      <c r="A53" t="s">
        <v>2302</v>
      </c>
      <c r="B53" t="s">
        <v>2305</v>
      </c>
      <c r="C53" t="s">
        <v>86</v>
      </c>
      <c r="D53" t="s">
        <v>2102</v>
      </c>
      <c r="E53">
        <v>35.831486650000002</v>
      </c>
      <c r="F53">
        <v>0.65318350400000003</v>
      </c>
      <c r="G53">
        <v>1.666077123</v>
      </c>
      <c r="H53">
        <v>0.73418821499999998</v>
      </c>
      <c r="I53">
        <v>3.508573009</v>
      </c>
      <c r="J53">
        <v>0.75395142400000004</v>
      </c>
      <c r="K53">
        <v>19.542372879999999</v>
      </c>
      <c r="L53">
        <v>0.36851045100000002</v>
      </c>
      <c r="M53">
        <v>18.650865549999999</v>
      </c>
      <c r="N53">
        <v>0.88577563800000003</v>
      </c>
      <c r="O53">
        <v>18.35903931</v>
      </c>
      <c r="P53">
        <v>28.77730115</v>
      </c>
      <c r="Q53">
        <v>0.86310961799999997</v>
      </c>
      <c r="R53">
        <v>30.27051926</v>
      </c>
      <c r="S53">
        <v>125.4707336</v>
      </c>
      <c r="T53">
        <v>125.4707336</v>
      </c>
      <c r="U53">
        <v>0.22563473000000001</v>
      </c>
      <c r="V53">
        <v>897.51708980000001</v>
      </c>
      <c r="W53">
        <v>903.98327640000002</v>
      </c>
      <c r="X53">
        <v>1188.4532879999999</v>
      </c>
      <c r="Y53">
        <v>1294.6705320000001</v>
      </c>
      <c r="Z53">
        <v>0.14855370400000001</v>
      </c>
      <c r="AA53">
        <v>0.57999999999999996</v>
      </c>
      <c r="AB53">
        <v>0.4</v>
      </c>
      <c r="AC53">
        <v>0.39</v>
      </c>
      <c r="AD53">
        <v>0.23</v>
      </c>
    </row>
    <row r="54" spans="1:30">
      <c r="A54" t="s">
        <v>2302</v>
      </c>
      <c r="B54" t="s">
        <v>2304</v>
      </c>
      <c r="C54" t="s">
        <v>45</v>
      </c>
      <c r="D54" t="s">
        <v>2103</v>
      </c>
      <c r="E54">
        <v>33.214485779999997</v>
      </c>
      <c r="F54">
        <v>0.60581815000000006</v>
      </c>
      <c r="G54">
        <v>1.540801262</v>
      </c>
      <c r="H54">
        <v>0.68698693200000005</v>
      </c>
      <c r="I54">
        <v>3.1140696640000001</v>
      </c>
      <c r="J54">
        <v>0.67532208699999996</v>
      </c>
      <c r="K54">
        <v>19.71186441</v>
      </c>
      <c r="L54">
        <v>0.37166632100000002</v>
      </c>
      <c r="M54">
        <v>16.776802700000001</v>
      </c>
      <c r="N54">
        <v>0.797346844</v>
      </c>
      <c r="O54">
        <v>15.825731279999999</v>
      </c>
      <c r="P54">
        <v>28.135710400000001</v>
      </c>
      <c r="Q54">
        <v>0.84391132000000002</v>
      </c>
      <c r="R54">
        <v>28.578077319999998</v>
      </c>
      <c r="S54">
        <v>254.6081543</v>
      </c>
      <c r="T54">
        <v>254.6081543</v>
      </c>
      <c r="U54">
        <v>0.45765192999999998</v>
      </c>
      <c r="V54">
        <v>1258.229818</v>
      </c>
      <c r="W54">
        <v>1280.940552</v>
      </c>
      <c r="X54">
        <v>1654.092529</v>
      </c>
      <c r="Y54">
        <v>1821.9730219999999</v>
      </c>
      <c r="Z54">
        <v>0.209047709</v>
      </c>
      <c r="AA54">
        <v>0.57999999999999996</v>
      </c>
      <c r="AB54">
        <v>0.4</v>
      </c>
      <c r="AC54">
        <v>0.28999999999999998</v>
      </c>
      <c r="AD54">
        <v>0.04</v>
      </c>
    </row>
    <row r="55" spans="1:30">
      <c r="A55" t="s">
        <v>2302</v>
      </c>
      <c r="B55" t="s">
        <v>2304</v>
      </c>
      <c r="C55" t="s">
        <v>155</v>
      </c>
      <c r="D55" t="s">
        <v>2104</v>
      </c>
      <c r="E55">
        <v>22.164787100000002</v>
      </c>
      <c r="F55">
        <v>0.40582857500000002</v>
      </c>
      <c r="G55">
        <v>1.1370106259999999</v>
      </c>
      <c r="H55">
        <v>0.53484719700000005</v>
      </c>
      <c r="I55">
        <v>2.3018320249999999</v>
      </c>
      <c r="J55">
        <v>0.51343320000000003</v>
      </c>
      <c r="K55">
        <v>10.11864407</v>
      </c>
      <c r="L55">
        <v>0.19304409</v>
      </c>
      <c r="M55">
        <v>18.598485950000001</v>
      </c>
      <c r="N55">
        <v>0.88330407399999999</v>
      </c>
      <c r="O55">
        <v>18.121911999999998</v>
      </c>
      <c r="P55">
        <v>29.724304839999999</v>
      </c>
      <c r="Q55">
        <v>0.89144677699999997</v>
      </c>
      <c r="R55">
        <v>28.126977920000002</v>
      </c>
      <c r="S55">
        <v>113.5437012</v>
      </c>
      <c r="T55">
        <v>113.5437012</v>
      </c>
      <c r="U55">
        <v>0.20420580099999999</v>
      </c>
      <c r="V55">
        <v>453.33438109999997</v>
      </c>
      <c r="W55">
        <v>450.79992679999998</v>
      </c>
      <c r="X55">
        <v>638.08945719999997</v>
      </c>
      <c r="Y55">
        <v>664.86511229999996</v>
      </c>
      <c r="Z55">
        <v>7.6300199999999999E-2</v>
      </c>
      <c r="AA55">
        <v>0.46</v>
      </c>
      <c r="AB55">
        <v>0.2</v>
      </c>
      <c r="AC55">
        <v>0.33</v>
      </c>
      <c r="AD55">
        <v>0.12</v>
      </c>
    </row>
    <row r="56" spans="1:30">
      <c r="A56" t="s">
        <v>2302</v>
      </c>
      <c r="B56" t="s">
        <v>2303</v>
      </c>
      <c r="C56" t="s">
        <v>161</v>
      </c>
      <c r="D56" t="s">
        <v>2105</v>
      </c>
      <c r="E56">
        <v>28.342139790000001</v>
      </c>
      <c r="F56">
        <v>0.51763308399999997</v>
      </c>
      <c r="G56">
        <v>1.3296123</v>
      </c>
      <c r="H56">
        <v>0.60741541600000004</v>
      </c>
      <c r="I56">
        <v>2.684840575</v>
      </c>
      <c r="J56">
        <v>0.58977148400000001</v>
      </c>
      <c r="K56">
        <v>15</v>
      </c>
      <c r="L56">
        <v>0.283933141</v>
      </c>
      <c r="M56">
        <v>17.061941149999999</v>
      </c>
      <c r="N56">
        <v>0.81080127499999999</v>
      </c>
      <c r="O56">
        <v>17.370165350000001</v>
      </c>
      <c r="P56">
        <v>28.87014993</v>
      </c>
      <c r="Q56">
        <v>0.865887929</v>
      </c>
      <c r="R56">
        <v>28.8459444</v>
      </c>
      <c r="S56">
        <v>187.3306274</v>
      </c>
      <c r="T56">
        <v>187.3306274</v>
      </c>
      <c r="U56">
        <v>0.33677648300000002</v>
      </c>
      <c r="V56">
        <v>1202.6781410000001</v>
      </c>
      <c r="W56">
        <v>1232.099976</v>
      </c>
      <c r="X56">
        <v>1644.49884</v>
      </c>
      <c r="Y56">
        <v>1707.636047</v>
      </c>
      <c r="Z56">
        <v>0.195930567</v>
      </c>
      <c r="AA56">
        <v>0.53</v>
      </c>
      <c r="AB56">
        <v>0.31</v>
      </c>
      <c r="AC56">
        <v>0.36</v>
      </c>
      <c r="AD56">
        <v>0.18</v>
      </c>
    </row>
    <row r="57" spans="1:30">
      <c r="A57" t="s">
        <v>2302</v>
      </c>
      <c r="B57" t="s">
        <v>2305</v>
      </c>
      <c r="C57" t="s">
        <v>46</v>
      </c>
      <c r="D57" t="s">
        <v>2106</v>
      </c>
      <c r="E57">
        <v>33.42726656</v>
      </c>
      <c r="F57">
        <v>0.60966929000000003</v>
      </c>
      <c r="G57">
        <v>1.7449803180000001</v>
      </c>
      <c r="H57">
        <v>0.76391726299999996</v>
      </c>
      <c r="I57">
        <v>3.3506777529999998</v>
      </c>
      <c r="J57">
        <v>0.72248097</v>
      </c>
      <c r="K57">
        <v>15.28813559</v>
      </c>
      <c r="L57">
        <v>0.28929811900000002</v>
      </c>
      <c r="M57">
        <v>17.394822439999999</v>
      </c>
      <c r="N57">
        <v>0.82650848099999996</v>
      </c>
      <c r="O57">
        <v>19.304790499999999</v>
      </c>
      <c r="P57">
        <v>28.46980095</v>
      </c>
      <c r="Q57">
        <v>0.85390829999999995</v>
      </c>
      <c r="R57">
        <v>28.637884140000001</v>
      </c>
      <c r="S57">
        <v>103.5324097</v>
      </c>
      <c r="T57">
        <v>103.5324097</v>
      </c>
      <c r="U57">
        <v>0.18621882400000001</v>
      </c>
      <c r="V57">
        <v>627.44140630000004</v>
      </c>
      <c r="W57">
        <v>640.8359375</v>
      </c>
      <c r="X57">
        <v>813.66153970000005</v>
      </c>
      <c r="Y57">
        <v>838.27056879999998</v>
      </c>
      <c r="Z57">
        <v>9.6193887000000006E-2</v>
      </c>
      <c r="AA57">
        <v>0.54</v>
      </c>
      <c r="AB57">
        <v>0.34</v>
      </c>
      <c r="AC57">
        <v>0.37</v>
      </c>
      <c r="AD57">
        <v>0.19</v>
      </c>
    </row>
    <row r="58" spans="1:30">
      <c r="A58" t="s">
        <v>2302</v>
      </c>
      <c r="B58" t="s">
        <v>2306</v>
      </c>
      <c r="C58" t="s">
        <v>156</v>
      </c>
      <c r="D58" t="s">
        <v>2107</v>
      </c>
      <c r="E58">
        <v>43.251826719999997</v>
      </c>
      <c r="F58">
        <v>0.78748496400000001</v>
      </c>
      <c r="G58">
        <v>2.0744733790000001</v>
      </c>
      <c r="H58">
        <v>0.888063249</v>
      </c>
      <c r="I58">
        <v>4.3763944659999998</v>
      </c>
      <c r="J58">
        <v>0.92691884400000002</v>
      </c>
      <c r="K58">
        <v>22.66101695</v>
      </c>
      <c r="L58">
        <v>0.42657845599999999</v>
      </c>
      <c r="M58">
        <v>15.464358649999999</v>
      </c>
      <c r="N58">
        <v>0.73541837499999996</v>
      </c>
      <c r="O58">
        <v>15.7233696</v>
      </c>
      <c r="P58">
        <v>27.84926669</v>
      </c>
      <c r="Q58">
        <v>0.83534007399999999</v>
      </c>
      <c r="R58">
        <v>27.18018532</v>
      </c>
      <c r="S58">
        <v>135.0715027</v>
      </c>
      <c r="T58">
        <v>135.0715027</v>
      </c>
      <c r="U58">
        <v>0.242884134</v>
      </c>
      <c r="V58">
        <v>1104.848307</v>
      </c>
      <c r="W58">
        <v>1109.0897219999999</v>
      </c>
      <c r="X58">
        <v>1314.7751459999999</v>
      </c>
      <c r="Y58">
        <v>1342.8520510000001</v>
      </c>
      <c r="Z58">
        <v>0.154081258</v>
      </c>
      <c r="AA58">
        <v>0.62</v>
      </c>
      <c r="AB58">
        <v>0.48</v>
      </c>
      <c r="AC58">
        <v>0.41</v>
      </c>
      <c r="AD58">
        <v>0.27</v>
      </c>
    </row>
    <row r="59" spans="1:30">
      <c r="A59" t="s">
        <v>2302</v>
      </c>
      <c r="B59" t="s">
        <v>2304</v>
      </c>
      <c r="C59" t="s">
        <v>74</v>
      </c>
      <c r="D59" t="s">
        <v>2108</v>
      </c>
      <c r="E59">
        <v>22.067132040000001</v>
      </c>
      <c r="F59">
        <v>0.404061106</v>
      </c>
      <c r="G59">
        <v>1.0859691279999999</v>
      </c>
      <c r="H59">
        <v>0.51561584400000005</v>
      </c>
      <c r="I59">
        <v>2.232190718</v>
      </c>
      <c r="J59">
        <v>0.49955283700000003</v>
      </c>
      <c r="K59">
        <v>9.7627118639999999</v>
      </c>
      <c r="L59">
        <v>0.18641676300000001</v>
      </c>
      <c r="M59">
        <v>17.433204969999998</v>
      </c>
      <c r="N59">
        <v>0.82831958400000005</v>
      </c>
      <c r="O59">
        <v>16.831394199999998</v>
      </c>
      <c r="P59">
        <v>29.66954295</v>
      </c>
      <c r="Q59">
        <v>0.889808139</v>
      </c>
      <c r="R59">
        <v>29.446542740000002</v>
      </c>
      <c r="S59">
        <v>128.33404540000001</v>
      </c>
      <c r="T59">
        <v>128.33404540000001</v>
      </c>
      <c r="U59">
        <v>0.23077915399999999</v>
      </c>
      <c r="V59">
        <v>449.62925209999997</v>
      </c>
      <c r="W59">
        <v>449.99725339999998</v>
      </c>
      <c r="X59">
        <v>602.68937170000004</v>
      </c>
      <c r="Y59">
        <v>707.17626949999999</v>
      </c>
      <c r="Z59">
        <v>8.1154286000000006E-2</v>
      </c>
      <c r="AA59">
        <v>0.45</v>
      </c>
      <c r="AB59">
        <v>0.19</v>
      </c>
      <c r="AC59">
        <v>0.53</v>
      </c>
      <c r="AD59">
        <v>0.49</v>
      </c>
    </row>
    <row r="60" spans="1:30">
      <c r="A60" t="s">
        <v>2302</v>
      </c>
      <c r="B60" t="s">
        <v>2306</v>
      </c>
      <c r="C60" t="s">
        <v>78</v>
      </c>
      <c r="D60" t="s">
        <v>2109</v>
      </c>
      <c r="E60">
        <v>35.93874624</v>
      </c>
      <c r="F60">
        <v>0.655124806</v>
      </c>
      <c r="G60">
        <v>1.7217877420000001</v>
      </c>
      <c r="H60">
        <v>0.75517879200000004</v>
      </c>
      <c r="I60">
        <v>3.5177081920000002</v>
      </c>
      <c r="J60">
        <v>0.75577217699999999</v>
      </c>
      <c r="K60">
        <v>17.355932200000002</v>
      </c>
      <c r="L60">
        <v>0.32779973099999998</v>
      </c>
      <c r="M60">
        <v>16.990516339999999</v>
      </c>
      <c r="N60">
        <v>0.80743105199999998</v>
      </c>
      <c r="O60">
        <v>18.769678119999998</v>
      </c>
      <c r="P60">
        <v>28.361673360000001</v>
      </c>
      <c r="Q60">
        <v>0.85067280099999998</v>
      </c>
      <c r="R60">
        <v>29.663984299999999</v>
      </c>
      <c r="S60">
        <v>163.6413574</v>
      </c>
      <c r="T60">
        <v>163.6413574</v>
      </c>
      <c r="U60">
        <v>0.29421470599999999</v>
      </c>
      <c r="V60">
        <v>897.6544189</v>
      </c>
      <c r="W60">
        <v>899.37390140000002</v>
      </c>
      <c r="X60">
        <v>1083.472616</v>
      </c>
      <c r="Y60">
        <v>1207.658447</v>
      </c>
      <c r="Z60">
        <v>0.13857137</v>
      </c>
      <c r="AA60">
        <v>0.56999999999999995</v>
      </c>
      <c r="AB60">
        <v>0.39</v>
      </c>
      <c r="AC60">
        <v>0.39</v>
      </c>
      <c r="AD60">
        <v>0.22</v>
      </c>
    </row>
    <row r="61" spans="1:30">
      <c r="A61" t="s">
        <v>2302</v>
      </c>
      <c r="B61" t="s">
        <v>2305</v>
      </c>
      <c r="C61" t="s">
        <v>162</v>
      </c>
      <c r="D61" t="s">
        <v>2110</v>
      </c>
      <c r="E61">
        <v>39.283980810000003</v>
      </c>
      <c r="F61">
        <v>0.71567053300000005</v>
      </c>
      <c r="G61">
        <v>1.9536760369999999</v>
      </c>
      <c r="H61">
        <v>0.84254937699999999</v>
      </c>
      <c r="I61">
        <v>4.0050328019999997</v>
      </c>
      <c r="J61">
        <v>0.852901927</v>
      </c>
      <c r="K61">
        <v>20.152542369999999</v>
      </c>
      <c r="L61">
        <v>0.37987158300000001</v>
      </c>
      <c r="M61">
        <v>18.423045160000001</v>
      </c>
      <c r="N61">
        <v>0.87502579400000002</v>
      </c>
      <c r="O61">
        <v>18.471170430000001</v>
      </c>
      <c r="P61">
        <v>29.175360359999999</v>
      </c>
      <c r="Q61">
        <v>0.87502073000000002</v>
      </c>
      <c r="R61">
        <v>31.551086430000002</v>
      </c>
      <c r="S61">
        <v>109.5474243</v>
      </c>
      <c r="T61">
        <v>109.5474243</v>
      </c>
      <c r="U61">
        <v>0.19702581399999999</v>
      </c>
      <c r="V61">
        <v>769.15698239999995</v>
      </c>
      <c r="W61">
        <v>767.70611570000005</v>
      </c>
      <c r="X61">
        <v>967.93117270000005</v>
      </c>
      <c r="Y61">
        <v>1110.882568</v>
      </c>
      <c r="Z61">
        <v>0.127468899</v>
      </c>
      <c r="AA61">
        <v>0.61</v>
      </c>
      <c r="AB61">
        <v>0.45</v>
      </c>
      <c r="AC61">
        <v>0.4</v>
      </c>
      <c r="AD61">
        <v>0.26</v>
      </c>
    </row>
    <row r="62" spans="1:30">
      <c r="A62" t="s">
        <v>2302</v>
      </c>
      <c r="B62" t="s">
        <v>2305</v>
      </c>
      <c r="C62" t="s">
        <v>47</v>
      </c>
      <c r="D62" t="s">
        <v>2111</v>
      </c>
      <c r="E62">
        <v>41.386391719999999</v>
      </c>
      <c r="F62">
        <v>0.75372227400000003</v>
      </c>
      <c r="G62">
        <v>1.953790208</v>
      </c>
      <c r="H62">
        <v>0.84259239399999997</v>
      </c>
      <c r="I62">
        <v>3.9819035889999999</v>
      </c>
      <c r="J62">
        <v>0.84829199200000005</v>
      </c>
      <c r="K62">
        <v>22.491525419999999</v>
      </c>
      <c r="L62">
        <v>0.42342258599999999</v>
      </c>
      <c r="M62">
        <v>16.567687670000002</v>
      </c>
      <c r="N62">
        <v>0.78747962500000002</v>
      </c>
      <c r="O62">
        <v>15.93685913</v>
      </c>
      <c r="P62">
        <v>27.64290682</v>
      </c>
      <c r="Q62">
        <v>0.82916517499999998</v>
      </c>
      <c r="R62">
        <v>26.260026929999999</v>
      </c>
      <c r="S62">
        <v>127.1505203</v>
      </c>
      <c r="T62">
        <v>127.1505203</v>
      </c>
      <c r="U62">
        <v>0.22865275099999999</v>
      </c>
      <c r="V62">
        <v>1179.0273440000001</v>
      </c>
      <c r="W62">
        <v>1198.4571530000001</v>
      </c>
      <c r="X62">
        <v>1390.9788820000001</v>
      </c>
      <c r="Y62">
        <v>1465.5421140000001</v>
      </c>
      <c r="Z62">
        <v>0.16815669599999999</v>
      </c>
      <c r="AA62">
        <v>0.61</v>
      </c>
      <c r="AB62">
        <v>0.45</v>
      </c>
      <c r="AC62">
        <v>0.41</v>
      </c>
      <c r="AD62">
        <v>0.26</v>
      </c>
    </row>
    <row r="63" spans="1:30">
      <c r="A63" t="s">
        <v>2302</v>
      </c>
      <c r="B63" t="s">
        <v>2306</v>
      </c>
      <c r="C63" t="s">
        <v>48</v>
      </c>
      <c r="D63" t="s">
        <v>2112</v>
      </c>
      <c r="E63">
        <v>41.537245599999999</v>
      </c>
      <c r="F63">
        <v>0.75645259300000001</v>
      </c>
      <c r="G63">
        <v>2.0280435290000001</v>
      </c>
      <c r="H63">
        <v>0.87056946800000001</v>
      </c>
      <c r="I63">
        <v>3.9911336369999999</v>
      </c>
      <c r="J63">
        <v>0.85013165400000001</v>
      </c>
      <c r="K63">
        <v>22.483050850000001</v>
      </c>
      <c r="L63">
        <v>0.42326479299999997</v>
      </c>
      <c r="M63">
        <v>15.88084523</v>
      </c>
      <c r="N63">
        <v>0.75507054699999998</v>
      </c>
      <c r="O63">
        <v>16.99822807</v>
      </c>
      <c r="P63">
        <v>27.545024550000001</v>
      </c>
      <c r="Q63">
        <v>0.82623624699999998</v>
      </c>
      <c r="R63">
        <v>26.613093379999999</v>
      </c>
      <c r="S63">
        <v>142.26951600000001</v>
      </c>
      <c r="T63">
        <v>142.26951600000001</v>
      </c>
      <c r="U63">
        <v>0.25581658200000001</v>
      </c>
      <c r="V63">
        <v>1110.3115640000001</v>
      </c>
      <c r="W63">
        <v>1126.6315</v>
      </c>
      <c r="X63">
        <v>1323.1907550000001</v>
      </c>
      <c r="Y63">
        <v>1417.0614619999999</v>
      </c>
      <c r="Z63">
        <v>0.162594824</v>
      </c>
      <c r="AA63">
        <v>0.61</v>
      </c>
      <c r="AB63">
        <v>0.46</v>
      </c>
      <c r="AC63">
        <v>0.41</v>
      </c>
      <c r="AD63">
        <v>0.26</v>
      </c>
    </row>
    <row r="64" spans="1:30">
      <c r="A64" t="s">
        <v>2302</v>
      </c>
      <c r="B64" t="s">
        <v>2304</v>
      </c>
      <c r="C64" t="s">
        <v>133</v>
      </c>
      <c r="D64" t="s">
        <v>2113</v>
      </c>
      <c r="E64">
        <v>27.60328574</v>
      </c>
      <c r="F64">
        <v>0.50426049299999998</v>
      </c>
      <c r="G64">
        <v>1.382931438</v>
      </c>
      <c r="H64">
        <v>0.62750493500000004</v>
      </c>
      <c r="I64">
        <v>2.914293077</v>
      </c>
      <c r="J64">
        <v>0.63550417199999998</v>
      </c>
      <c r="K64">
        <v>12.779661020000001</v>
      </c>
      <c r="L64">
        <v>0.24259124600000001</v>
      </c>
      <c r="M64">
        <v>18.993206019999999</v>
      </c>
      <c r="N64">
        <v>0.90192918099999997</v>
      </c>
      <c r="O64">
        <v>19.294267649999998</v>
      </c>
      <c r="P64">
        <v>31.224453610000001</v>
      </c>
      <c r="Q64">
        <v>0.93633567799999995</v>
      </c>
      <c r="R64">
        <v>31.836608890000001</v>
      </c>
      <c r="S64">
        <v>166.64886469999999</v>
      </c>
      <c r="T64">
        <v>166.64886469999999</v>
      </c>
      <c r="U64">
        <v>0.299618202</v>
      </c>
      <c r="V64">
        <v>600.38492840000004</v>
      </c>
      <c r="W64">
        <v>578.20770259999995</v>
      </c>
      <c r="X64">
        <v>820.78167719999999</v>
      </c>
      <c r="Y64">
        <v>1016.599243</v>
      </c>
      <c r="Z64">
        <v>0.116652383</v>
      </c>
      <c r="AA64">
        <v>0.53</v>
      </c>
      <c r="AB64">
        <v>0.32</v>
      </c>
      <c r="AC64">
        <v>0.56999999999999995</v>
      </c>
      <c r="AD64">
        <v>0.56999999999999995</v>
      </c>
    </row>
    <row r="65" spans="1:30">
      <c r="A65" t="s">
        <v>2302</v>
      </c>
      <c r="B65" t="s">
        <v>2305</v>
      </c>
      <c r="C65" t="s">
        <v>157</v>
      </c>
      <c r="D65" t="s">
        <v>2114</v>
      </c>
      <c r="E65">
        <v>22.496602129999999</v>
      </c>
      <c r="F65">
        <v>0.41183412699999999</v>
      </c>
      <c r="G65">
        <v>1.132386077</v>
      </c>
      <c r="H65">
        <v>0.53310476500000004</v>
      </c>
      <c r="I65">
        <v>2.274002211</v>
      </c>
      <c r="J65">
        <v>0.50788637800000003</v>
      </c>
      <c r="K65">
        <v>9.2796610170000005</v>
      </c>
      <c r="L65">
        <v>0.17742253399999999</v>
      </c>
      <c r="M65">
        <v>17.206560289999999</v>
      </c>
      <c r="N65">
        <v>0.81762521700000002</v>
      </c>
      <c r="O65">
        <v>18.545076850000001</v>
      </c>
      <c r="P65">
        <v>27.079039890000001</v>
      </c>
      <c r="Q65">
        <v>0.81229260400000003</v>
      </c>
      <c r="R65">
        <v>29.851232530000001</v>
      </c>
      <c r="S65">
        <v>69.945144650000003</v>
      </c>
      <c r="T65">
        <v>69.945144650000003</v>
      </c>
      <c r="U65">
        <v>0.12587362599999999</v>
      </c>
      <c r="V65">
        <v>405.33095040000001</v>
      </c>
      <c r="W65">
        <v>410.12483220000001</v>
      </c>
      <c r="X65">
        <v>527.24071760000004</v>
      </c>
      <c r="Y65">
        <v>557.19218439999997</v>
      </c>
      <c r="Z65">
        <v>6.3947581000000003E-2</v>
      </c>
      <c r="AA65">
        <v>0.43</v>
      </c>
      <c r="AB65">
        <v>0.15</v>
      </c>
      <c r="AC65">
        <v>0.32</v>
      </c>
      <c r="AD65">
        <v>0.08</v>
      </c>
    </row>
    <row r="66" spans="1:30">
      <c r="A66" t="s">
        <v>2302</v>
      </c>
      <c r="B66" t="s">
        <v>2305</v>
      </c>
      <c r="C66" t="s">
        <v>96</v>
      </c>
      <c r="D66" t="s">
        <v>2115</v>
      </c>
      <c r="E66">
        <v>43.637271490000003</v>
      </c>
      <c r="F66">
        <v>0.79446116600000005</v>
      </c>
      <c r="G66">
        <v>2.0884040189999999</v>
      </c>
      <c r="H66">
        <v>0.89331201800000004</v>
      </c>
      <c r="I66">
        <v>4.3902742699999999</v>
      </c>
      <c r="J66">
        <v>0.92968525899999999</v>
      </c>
      <c r="K66">
        <v>24.305084749999999</v>
      </c>
      <c r="L66">
        <v>0.45719039299999997</v>
      </c>
      <c r="M66">
        <v>16.759566939999999</v>
      </c>
      <c r="N66">
        <v>0.79653356500000005</v>
      </c>
      <c r="O66">
        <v>16.858598709999999</v>
      </c>
      <c r="P66">
        <v>27.005610780000001</v>
      </c>
      <c r="Q66">
        <v>0.81009538699999994</v>
      </c>
      <c r="R66">
        <v>27.761098860000001</v>
      </c>
      <c r="S66">
        <v>113.7946625</v>
      </c>
      <c r="T66">
        <v>113.7946625</v>
      </c>
      <c r="U66">
        <v>0.204656695</v>
      </c>
      <c r="V66">
        <v>1047.129598</v>
      </c>
      <c r="W66">
        <v>1057.7788089999999</v>
      </c>
      <c r="X66">
        <v>1289.7811690000001</v>
      </c>
      <c r="Y66">
        <v>1341.6777340000001</v>
      </c>
      <c r="Z66">
        <v>0.15394653599999999</v>
      </c>
      <c r="AA66">
        <v>0.63</v>
      </c>
      <c r="AB66">
        <v>0.49</v>
      </c>
      <c r="AC66">
        <v>0.41</v>
      </c>
      <c r="AD66">
        <v>0.28000000000000003</v>
      </c>
    </row>
    <row r="67" spans="1:30">
      <c r="A67" t="s">
        <v>2302</v>
      </c>
      <c r="B67" t="s">
        <v>2305</v>
      </c>
      <c r="C67" t="s">
        <v>123</v>
      </c>
      <c r="D67" t="s">
        <v>2116</v>
      </c>
      <c r="E67">
        <v>38.32595877</v>
      </c>
      <c r="F67">
        <v>0.69833119899999996</v>
      </c>
      <c r="G67">
        <v>1.844709911</v>
      </c>
      <c r="H67">
        <v>0.80149325500000002</v>
      </c>
      <c r="I67">
        <v>3.6825939820000002</v>
      </c>
      <c r="J67">
        <v>0.78863592999999999</v>
      </c>
      <c r="K67">
        <v>21.177966099999999</v>
      </c>
      <c r="L67">
        <v>0.39896459499999998</v>
      </c>
      <c r="M67">
        <v>15.54779959</v>
      </c>
      <c r="N67">
        <v>0.73935558599999995</v>
      </c>
      <c r="O67">
        <v>15.304740430000001</v>
      </c>
      <c r="P67">
        <v>26.83935134</v>
      </c>
      <c r="Q67">
        <v>0.80512041099999998</v>
      </c>
      <c r="R67">
        <v>26.258599279999999</v>
      </c>
      <c r="S67">
        <v>143.36049650000001</v>
      </c>
      <c r="T67">
        <v>143.36049650000001</v>
      </c>
      <c r="U67">
        <v>0.25777671200000002</v>
      </c>
      <c r="V67">
        <v>1298.0501099999999</v>
      </c>
      <c r="W67">
        <v>1315.1060179999999</v>
      </c>
      <c r="X67">
        <v>1585.8866169999999</v>
      </c>
      <c r="Y67">
        <v>1687.087708</v>
      </c>
      <c r="Z67">
        <v>0.19357318900000001</v>
      </c>
      <c r="AA67">
        <v>0.59</v>
      </c>
      <c r="AB67">
        <v>0.41</v>
      </c>
      <c r="AC67">
        <v>0.39</v>
      </c>
      <c r="AD67">
        <v>0.23</v>
      </c>
    </row>
    <row r="68" spans="1:30">
      <c r="A68" t="s">
        <v>2302</v>
      </c>
      <c r="B68" t="s">
        <v>2305</v>
      </c>
      <c r="C68" t="s">
        <v>49</v>
      </c>
      <c r="D68" t="s">
        <v>2117</v>
      </c>
      <c r="E68">
        <v>41.280083740000002</v>
      </c>
      <c r="F68">
        <v>0.751798195</v>
      </c>
      <c r="G68">
        <v>2.0003533199999999</v>
      </c>
      <c r="H68">
        <v>0.860136385</v>
      </c>
      <c r="I68">
        <v>4.0422197720000002</v>
      </c>
      <c r="J68">
        <v>0.86031374500000002</v>
      </c>
      <c r="K68">
        <v>27.457627120000001</v>
      </c>
      <c r="L68">
        <v>0.51588957099999999</v>
      </c>
      <c r="M68">
        <v>17.299700099999999</v>
      </c>
      <c r="N68">
        <v>0.82202007600000004</v>
      </c>
      <c r="O68">
        <v>17.524068830000001</v>
      </c>
      <c r="P68">
        <v>27.884042740000002</v>
      </c>
      <c r="Q68">
        <v>0.83638067699999996</v>
      </c>
      <c r="R68">
        <v>28.84665871</v>
      </c>
      <c r="S68">
        <v>193.8400269</v>
      </c>
      <c r="T68">
        <v>193.8400269</v>
      </c>
      <c r="U68">
        <v>0.34847171999999998</v>
      </c>
      <c r="V68">
        <v>1482.466919</v>
      </c>
      <c r="W68">
        <v>1498.189087</v>
      </c>
      <c r="X68">
        <v>1864.0505780000001</v>
      </c>
      <c r="Y68">
        <v>1983.286499</v>
      </c>
      <c r="Z68">
        <v>0.227554161</v>
      </c>
      <c r="AA68">
        <v>0.65</v>
      </c>
      <c r="AB68">
        <v>0.52</v>
      </c>
      <c r="AC68">
        <v>0.33</v>
      </c>
      <c r="AD68">
        <v>0.11</v>
      </c>
    </row>
    <row r="69" spans="1:30">
      <c r="A69" t="s">
        <v>2302</v>
      </c>
      <c r="B69" t="s">
        <v>2305</v>
      </c>
      <c r="C69" t="s">
        <v>163</v>
      </c>
      <c r="D69" t="s">
        <v>2118</v>
      </c>
      <c r="E69">
        <v>33.228225420000001</v>
      </c>
      <c r="F69">
        <v>0.60606682499999998</v>
      </c>
      <c r="G69">
        <v>1.652095426</v>
      </c>
      <c r="H69">
        <v>0.72892020800000001</v>
      </c>
      <c r="I69">
        <v>3.322765381</v>
      </c>
      <c r="J69">
        <v>0.71691769299999997</v>
      </c>
      <c r="K69">
        <v>14.28813559</v>
      </c>
      <c r="L69">
        <v>0.27067848700000002</v>
      </c>
      <c r="M69">
        <v>16.487728749999999</v>
      </c>
      <c r="N69">
        <v>0.783706715</v>
      </c>
      <c r="O69">
        <v>18.822439190000001</v>
      </c>
      <c r="P69">
        <v>28.676266989999998</v>
      </c>
      <c r="Q69">
        <v>0.86008637600000004</v>
      </c>
      <c r="R69">
        <v>31.740001679999999</v>
      </c>
      <c r="S69">
        <v>74.240112300000007</v>
      </c>
      <c r="T69">
        <v>74.240112300000007</v>
      </c>
      <c r="U69">
        <v>0.13359026099999999</v>
      </c>
      <c r="V69">
        <v>571.3455404</v>
      </c>
      <c r="W69">
        <v>566.63842769999997</v>
      </c>
      <c r="X69">
        <v>704.44657389999998</v>
      </c>
      <c r="Y69">
        <v>721.22491460000003</v>
      </c>
      <c r="Z69">
        <v>8.2765995999999994E-2</v>
      </c>
      <c r="AA69">
        <v>0.52</v>
      </c>
      <c r="AB69">
        <v>0.3</v>
      </c>
      <c r="AC69">
        <v>0.36</v>
      </c>
      <c r="AD69">
        <v>0.17</v>
      </c>
    </row>
    <row r="70" spans="1:30">
      <c r="A70" t="s">
        <v>2302</v>
      </c>
      <c r="B70" t="s">
        <v>2303</v>
      </c>
      <c r="C70" t="s">
        <v>50</v>
      </c>
      <c r="D70" t="s">
        <v>2119</v>
      </c>
      <c r="E70">
        <v>23.9651475</v>
      </c>
      <c r="F70">
        <v>0.438413473</v>
      </c>
      <c r="G70">
        <v>1.2298573180000001</v>
      </c>
      <c r="H70">
        <v>0.56982985799999997</v>
      </c>
      <c r="I70">
        <v>2.4642693169999998</v>
      </c>
      <c r="J70">
        <v>0.54580893699999999</v>
      </c>
      <c r="K70">
        <v>10.3559322</v>
      </c>
      <c r="L70">
        <v>0.197462308</v>
      </c>
      <c r="M70">
        <v>20.15805117</v>
      </c>
      <c r="N70">
        <v>0.95689310599999999</v>
      </c>
      <c r="O70">
        <v>20.039091110000001</v>
      </c>
      <c r="P70">
        <v>31.739510849999998</v>
      </c>
      <c r="Q70">
        <v>0.95174771800000002</v>
      </c>
      <c r="R70">
        <v>32.355453490000002</v>
      </c>
      <c r="S70">
        <v>110.2890015</v>
      </c>
      <c r="T70">
        <v>110.2890015</v>
      </c>
      <c r="U70">
        <v>0.19835818299999999</v>
      </c>
      <c r="V70">
        <v>541.60501099999999</v>
      </c>
      <c r="W70">
        <v>563.29992679999998</v>
      </c>
      <c r="X70">
        <v>775.66135659999998</v>
      </c>
      <c r="Y70">
        <v>839.73321529999998</v>
      </c>
      <c r="Z70">
        <v>9.6361687000000001E-2</v>
      </c>
      <c r="AA70">
        <v>0.49</v>
      </c>
      <c r="AB70">
        <v>0.26</v>
      </c>
      <c r="AC70">
        <v>0.35</v>
      </c>
      <c r="AD70">
        <v>0.15</v>
      </c>
    </row>
    <row r="71" spans="1:30">
      <c r="A71" t="s">
        <v>2302</v>
      </c>
      <c r="B71" t="s">
        <v>2303</v>
      </c>
      <c r="C71" t="s">
        <v>97</v>
      </c>
      <c r="D71" t="s">
        <v>2120</v>
      </c>
      <c r="E71">
        <v>50.343410689999999</v>
      </c>
      <c r="F71">
        <v>0.915836235</v>
      </c>
      <c r="G71">
        <v>2.306628167</v>
      </c>
      <c r="H71">
        <v>0.97553424200000005</v>
      </c>
      <c r="I71">
        <v>4.6594381660000002</v>
      </c>
      <c r="J71">
        <v>0.98333291199999995</v>
      </c>
      <c r="K71">
        <v>30.016949149999999</v>
      </c>
      <c r="L71">
        <v>0.56354320599999996</v>
      </c>
      <c r="M71">
        <v>17.68186442</v>
      </c>
      <c r="N71">
        <v>0.840052731</v>
      </c>
      <c r="O71">
        <v>17.414699550000002</v>
      </c>
      <c r="P71">
        <v>27.246089300000001</v>
      </c>
      <c r="Q71">
        <v>0.81729121800000004</v>
      </c>
      <c r="R71">
        <v>27.525554660000001</v>
      </c>
      <c r="S71">
        <v>219.54803469999999</v>
      </c>
      <c r="T71">
        <v>219.54803469999999</v>
      </c>
      <c r="U71">
        <v>0.39466050000000003</v>
      </c>
      <c r="V71">
        <v>2033.6484780000001</v>
      </c>
      <c r="W71">
        <v>2128.5366210000002</v>
      </c>
      <c r="X71">
        <v>2467.9144689999998</v>
      </c>
      <c r="Y71">
        <v>2652.0666500000002</v>
      </c>
      <c r="Z71">
        <v>0.30427898399999997</v>
      </c>
      <c r="AA71">
        <v>0.72</v>
      </c>
      <c r="AB71">
        <v>0.65</v>
      </c>
      <c r="AC71">
        <v>0.46</v>
      </c>
      <c r="AD71">
        <v>0.37</v>
      </c>
    </row>
    <row r="72" spans="1:30">
      <c r="A72" t="s">
        <v>2302</v>
      </c>
      <c r="B72" t="s">
        <v>2303</v>
      </c>
      <c r="C72" t="s">
        <v>134</v>
      </c>
      <c r="D72" t="s">
        <v>2121</v>
      </c>
      <c r="E72">
        <v>37.627762230000002</v>
      </c>
      <c r="F72">
        <v>0.68569447100000003</v>
      </c>
      <c r="G72">
        <v>1.8379158099999999</v>
      </c>
      <c r="H72">
        <v>0.79893338199999997</v>
      </c>
      <c r="I72">
        <v>3.8009297869999998</v>
      </c>
      <c r="J72">
        <v>0.81222170199999999</v>
      </c>
      <c r="K72">
        <v>21.305084749999999</v>
      </c>
      <c r="L72">
        <v>0.40133149699999998</v>
      </c>
      <c r="M72">
        <v>16.652918499999998</v>
      </c>
      <c r="N72">
        <v>0.79150129300000005</v>
      </c>
      <c r="O72">
        <v>15.3791008</v>
      </c>
      <c r="P72">
        <v>26.771096549999999</v>
      </c>
      <c r="Q72">
        <v>0.803078026</v>
      </c>
      <c r="R72">
        <v>25.586215970000001</v>
      </c>
      <c r="S72">
        <v>131.52694700000001</v>
      </c>
      <c r="T72">
        <v>131.52694700000001</v>
      </c>
      <c r="U72">
        <v>0.236515741</v>
      </c>
      <c r="V72">
        <v>1219.538045</v>
      </c>
      <c r="W72">
        <v>1234.831543</v>
      </c>
      <c r="X72">
        <v>1521.3173830000001</v>
      </c>
      <c r="Y72">
        <v>1596.0179439999999</v>
      </c>
      <c r="Z72">
        <v>0.183125344</v>
      </c>
      <c r="AA72">
        <v>0.59</v>
      </c>
      <c r="AB72">
        <v>0.42</v>
      </c>
      <c r="AC72">
        <v>0.39</v>
      </c>
      <c r="AD72">
        <v>0.24</v>
      </c>
    </row>
    <row r="73" spans="1:30">
      <c r="A73" t="s">
        <v>2302</v>
      </c>
      <c r="B73" t="s">
        <v>2303</v>
      </c>
      <c r="C73" t="s">
        <v>51</v>
      </c>
      <c r="D73" t="s">
        <v>2122</v>
      </c>
      <c r="E73">
        <v>25.033113270000001</v>
      </c>
      <c r="F73">
        <v>0.45774269000000001</v>
      </c>
      <c r="G73">
        <v>1.22286651</v>
      </c>
      <c r="H73">
        <v>0.56719587000000005</v>
      </c>
      <c r="I73">
        <v>2.5176962280000001</v>
      </c>
      <c r="J73">
        <v>0.55645757299999998</v>
      </c>
      <c r="K73">
        <v>12.33898305</v>
      </c>
      <c r="L73">
        <v>0.23438598499999999</v>
      </c>
      <c r="M73">
        <v>18.10896889</v>
      </c>
      <c r="N73">
        <v>0.86020591499999999</v>
      </c>
      <c r="O73">
        <v>18.07652998</v>
      </c>
      <c r="P73">
        <v>29.257956499999999</v>
      </c>
      <c r="Q73">
        <v>0.87749225200000003</v>
      </c>
      <c r="R73">
        <v>30.163397790000001</v>
      </c>
      <c r="S73">
        <v>159.2124939</v>
      </c>
      <c r="T73">
        <v>159.2124939</v>
      </c>
      <c r="U73">
        <v>0.28625750500000002</v>
      </c>
      <c r="V73">
        <v>727.20743819999996</v>
      </c>
      <c r="W73">
        <v>727.02090450000003</v>
      </c>
      <c r="X73">
        <v>1002.45458</v>
      </c>
      <c r="Y73">
        <v>1123.0885619999999</v>
      </c>
      <c r="Z73">
        <v>0.12886921400000001</v>
      </c>
      <c r="AA73">
        <v>0.5</v>
      </c>
      <c r="AB73">
        <v>0.26</v>
      </c>
      <c r="AC73">
        <v>0.35</v>
      </c>
      <c r="AD73">
        <v>0.15</v>
      </c>
    </row>
    <row r="74" spans="1:30">
      <c r="A74" t="s">
        <v>2302</v>
      </c>
      <c r="B74" t="s">
        <v>2304</v>
      </c>
      <c r="C74" t="s">
        <v>52</v>
      </c>
      <c r="D74" t="s">
        <v>2123</v>
      </c>
      <c r="E74">
        <v>26.0950661</v>
      </c>
      <c r="F74">
        <v>0.47696307799999998</v>
      </c>
      <c r="G74">
        <v>1.271599071</v>
      </c>
      <c r="H74">
        <v>0.58555726399999997</v>
      </c>
      <c r="I74">
        <v>2.6219998699999998</v>
      </c>
      <c r="J74">
        <v>0.57724656399999996</v>
      </c>
      <c r="K74">
        <v>12.05084746</v>
      </c>
      <c r="L74">
        <v>0.229021006</v>
      </c>
      <c r="M74">
        <v>19.470129650000001</v>
      </c>
      <c r="N74">
        <v>0.92443311100000003</v>
      </c>
      <c r="O74">
        <v>18.197582239999999</v>
      </c>
      <c r="P74">
        <v>30.81235758</v>
      </c>
      <c r="Q74">
        <v>0.92400454200000004</v>
      </c>
      <c r="R74">
        <v>29.29250145</v>
      </c>
      <c r="S74">
        <v>144.61956789999999</v>
      </c>
      <c r="T74">
        <v>144.61956789999999</v>
      </c>
      <c r="U74">
        <v>0.26003884700000002</v>
      </c>
      <c r="V74">
        <v>553.98968509999997</v>
      </c>
      <c r="W74">
        <v>532.82110599999999</v>
      </c>
      <c r="X74">
        <v>751.53348800000003</v>
      </c>
      <c r="Y74">
        <v>874.73150629999998</v>
      </c>
      <c r="Z74">
        <v>0.10037681499999999</v>
      </c>
      <c r="AA74">
        <v>0.51</v>
      </c>
      <c r="AB74">
        <v>0.28000000000000003</v>
      </c>
      <c r="AC74">
        <v>0.35</v>
      </c>
      <c r="AD74">
        <v>0.16</v>
      </c>
    </row>
    <row r="75" spans="1:30">
      <c r="A75" t="s">
        <v>2302</v>
      </c>
      <c r="B75" t="s">
        <v>2303</v>
      </c>
      <c r="C75" t="s">
        <v>158</v>
      </c>
      <c r="D75" t="s">
        <v>2124</v>
      </c>
      <c r="E75">
        <v>37.576949489999997</v>
      </c>
      <c r="F75">
        <v>0.68477480700000004</v>
      </c>
      <c r="G75">
        <v>1.8285904660000001</v>
      </c>
      <c r="H75">
        <v>0.79541978999999996</v>
      </c>
      <c r="I75">
        <v>3.647728807</v>
      </c>
      <c r="J75">
        <v>0.781686875</v>
      </c>
      <c r="K75">
        <v>20.457627120000001</v>
      </c>
      <c r="L75">
        <v>0.38555214799999998</v>
      </c>
      <c r="M75">
        <v>16.902479809999999</v>
      </c>
      <c r="N75">
        <v>0.80327699500000005</v>
      </c>
      <c r="O75">
        <v>16.574731830000001</v>
      </c>
      <c r="P75">
        <v>27.495147710000001</v>
      </c>
      <c r="Q75">
        <v>0.82474378400000004</v>
      </c>
      <c r="R75">
        <v>26.986181259999999</v>
      </c>
      <c r="S75">
        <v>156.63757319999999</v>
      </c>
      <c r="T75">
        <v>156.63757319999999</v>
      </c>
      <c r="U75">
        <v>0.28163122499999999</v>
      </c>
      <c r="V75">
        <v>1121.627197</v>
      </c>
      <c r="W75">
        <v>1139.21228</v>
      </c>
      <c r="X75">
        <v>1366.081868</v>
      </c>
      <c r="Y75">
        <v>1493.9064940000001</v>
      </c>
      <c r="Z75">
        <v>0.171410758</v>
      </c>
      <c r="AA75">
        <v>0.59</v>
      </c>
      <c r="AB75">
        <v>0.42</v>
      </c>
      <c r="AC75">
        <v>0.4</v>
      </c>
      <c r="AD75">
        <v>0.24</v>
      </c>
    </row>
    <row r="76" spans="1:30">
      <c r="A76" t="s">
        <v>2302</v>
      </c>
      <c r="B76" t="s">
        <v>2304</v>
      </c>
      <c r="C76" t="s">
        <v>135</v>
      </c>
      <c r="D76" t="s">
        <v>2125</v>
      </c>
      <c r="E76">
        <v>44.194492080000003</v>
      </c>
      <c r="F76">
        <v>0.80454635600000002</v>
      </c>
      <c r="G76">
        <v>1.8750265859999999</v>
      </c>
      <c r="H76">
        <v>0.81291593399999995</v>
      </c>
      <c r="I76">
        <v>3.8752401359999999</v>
      </c>
      <c r="J76">
        <v>0.827032663</v>
      </c>
      <c r="K76">
        <v>29.694915250000001</v>
      </c>
      <c r="L76">
        <v>0.55754705299999996</v>
      </c>
      <c r="M76">
        <v>14.37701575</v>
      </c>
      <c r="N76">
        <v>0.68411144000000002</v>
      </c>
      <c r="O76">
        <v>15.3194809</v>
      </c>
      <c r="P76">
        <v>25.192234039999999</v>
      </c>
      <c r="Q76">
        <v>0.75583377699999998</v>
      </c>
      <c r="R76">
        <v>25.95530128</v>
      </c>
      <c r="S76">
        <v>373.26049799999998</v>
      </c>
      <c r="T76">
        <v>373.26049799999998</v>
      </c>
      <c r="U76">
        <v>0.67083091800000005</v>
      </c>
      <c r="V76">
        <v>2650.7425130000001</v>
      </c>
      <c r="W76">
        <v>2665.2150879999999</v>
      </c>
      <c r="X76">
        <v>3388.5818680000002</v>
      </c>
      <c r="Y76">
        <v>3637.7248540000001</v>
      </c>
      <c r="Z76">
        <v>0.41735717700000002</v>
      </c>
      <c r="AA76">
        <v>0.69</v>
      </c>
      <c r="AB76">
        <v>0.59</v>
      </c>
      <c r="AC76">
        <v>0.45</v>
      </c>
      <c r="AD76">
        <v>0.34</v>
      </c>
    </row>
    <row r="77" spans="1:30">
      <c r="A77" t="s">
        <v>2302</v>
      </c>
      <c r="B77" t="s">
        <v>2306</v>
      </c>
      <c r="C77" t="s">
        <v>124</v>
      </c>
      <c r="D77" t="s">
        <v>2126</v>
      </c>
      <c r="E77">
        <v>38.054237559999997</v>
      </c>
      <c r="F77">
        <v>0.69341328999999996</v>
      </c>
      <c r="G77">
        <v>1.9444140560000001</v>
      </c>
      <c r="H77">
        <v>0.83905965900000001</v>
      </c>
      <c r="I77">
        <v>3.8379136909999998</v>
      </c>
      <c r="J77">
        <v>0.81959304600000005</v>
      </c>
      <c r="K77">
        <v>19.440677969999999</v>
      </c>
      <c r="L77">
        <v>0.36661692899999998</v>
      </c>
      <c r="M77">
        <v>17.594632470000001</v>
      </c>
      <c r="N77">
        <v>0.83593663799999995</v>
      </c>
      <c r="O77">
        <v>16.327020650000001</v>
      </c>
      <c r="P77">
        <v>27.30436134</v>
      </c>
      <c r="Q77">
        <v>0.81903488999999996</v>
      </c>
      <c r="R77">
        <v>28.17305756</v>
      </c>
      <c r="S77">
        <v>115.3564453</v>
      </c>
      <c r="T77">
        <v>115.3564453</v>
      </c>
      <c r="U77">
        <v>0.207462702</v>
      </c>
      <c r="V77">
        <v>904.76324460000001</v>
      </c>
      <c r="W77">
        <v>926.75238039999999</v>
      </c>
      <c r="X77">
        <v>1122.087565</v>
      </c>
      <c r="Y77">
        <v>1180.8587649999999</v>
      </c>
      <c r="Z77">
        <v>0.13549681599999999</v>
      </c>
      <c r="AA77">
        <v>0.59</v>
      </c>
      <c r="AB77">
        <v>0.42</v>
      </c>
      <c r="AC77">
        <v>0.39</v>
      </c>
      <c r="AD77">
        <v>0.24</v>
      </c>
    </row>
    <row r="78" spans="1:30">
      <c r="A78" t="s">
        <v>2302</v>
      </c>
      <c r="B78" t="s">
        <v>2305</v>
      </c>
      <c r="C78" t="s">
        <v>115</v>
      </c>
      <c r="D78" t="s">
        <v>2127</v>
      </c>
      <c r="E78">
        <v>42.258717359999999</v>
      </c>
      <c r="F78">
        <v>0.76951058100000003</v>
      </c>
      <c r="G78">
        <v>2.0419806189999998</v>
      </c>
      <c r="H78">
        <v>0.87582066700000005</v>
      </c>
      <c r="I78">
        <v>4.0793938819999997</v>
      </c>
      <c r="J78">
        <v>0.86772299900000005</v>
      </c>
      <c r="K78">
        <v>25.118644069999998</v>
      </c>
      <c r="L78">
        <v>0.47233856800000001</v>
      </c>
      <c r="M78">
        <v>16.688780779999998</v>
      </c>
      <c r="N78">
        <v>0.79319347699999998</v>
      </c>
      <c r="O78">
        <v>16.04113388</v>
      </c>
      <c r="P78">
        <v>27.64435387</v>
      </c>
      <c r="Q78">
        <v>0.82920847499999994</v>
      </c>
      <c r="R78">
        <v>27.635459900000001</v>
      </c>
      <c r="S78">
        <v>138.97610470000001</v>
      </c>
      <c r="T78">
        <v>138.97610470000001</v>
      </c>
      <c r="U78">
        <v>0.24989941199999999</v>
      </c>
      <c r="V78">
        <v>1266.9001060000001</v>
      </c>
      <c r="W78">
        <v>1264.104736</v>
      </c>
      <c r="X78">
        <v>1510.2080490000001</v>
      </c>
      <c r="Y78">
        <v>1556.5295410000001</v>
      </c>
      <c r="Z78">
        <v>0.17859509500000001</v>
      </c>
      <c r="AA78">
        <v>0.63</v>
      </c>
      <c r="AB78">
        <v>0.49</v>
      </c>
      <c r="AC78">
        <v>0.41</v>
      </c>
      <c r="AD78">
        <v>0.28000000000000003</v>
      </c>
    </row>
    <row r="79" spans="1:30">
      <c r="A79" t="s">
        <v>2302</v>
      </c>
      <c r="B79" t="s">
        <v>2305</v>
      </c>
      <c r="C79" t="s">
        <v>79</v>
      </c>
      <c r="D79" t="s">
        <v>2128</v>
      </c>
      <c r="E79">
        <v>42.258717359999999</v>
      </c>
      <c r="F79">
        <v>0.76951058100000003</v>
      </c>
      <c r="G79">
        <v>2.0419806189999998</v>
      </c>
      <c r="H79">
        <v>0.87582066700000005</v>
      </c>
      <c r="I79">
        <v>4.0793938819999997</v>
      </c>
      <c r="J79">
        <v>0.86772299900000005</v>
      </c>
      <c r="K79">
        <v>25.118644069999998</v>
      </c>
      <c r="L79">
        <v>0.47233856800000001</v>
      </c>
      <c r="M79">
        <v>16.688780779999998</v>
      </c>
      <c r="N79">
        <v>0.79319347699999998</v>
      </c>
      <c r="O79">
        <v>16.04113388</v>
      </c>
      <c r="P79">
        <v>27.64435387</v>
      </c>
      <c r="Q79">
        <v>0.82920847499999994</v>
      </c>
      <c r="R79">
        <v>27.635459900000001</v>
      </c>
      <c r="S79">
        <v>138.97610470000001</v>
      </c>
      <c r="T79">
        <v>138.97610470000001</v>
      </c>
      <c r="U79">
        <v>0.24989941199999999</v>
      </c>
      <c r="V79">
        <v>1266.9001060000001</v>
      </c>
      <c r="W79">
        <v>1264.104736</v>
      </c>
      <c r="X79">
        <v>1510.2080490000001</v>
      </c>
      <c r="Y79">
        <v>1556.5295410000001</v>
      </c>
      <c r="Z79">
        <v>0.17859509500000001</v>
      </c>
      <c r="AA79">
        <v>0.63</v>
      </c>
      <c r="AB79">
        <v>0.49</v>
      </c>
      <c r="AC79">
        <v>0.41</v>
      </c>
      <c r="AD79">
        <v>0.28000000000000003</v>
      </c>
    </row>
    <row r="80" spans="1:30">
      <c r="A80" t="s">
        <v>2302</v>
      </c>
      <c r="B80" t="s">
        <v>2306</v>
      </c>
      <c r="C80" t="s">
        <v>150</v>
      </c>
      <c r="D80" t="s">
        <v>2129</v>
      </c>
      <c r="E80">
        <v>39.738775220000001</v>
      </c>
      <c r="F80">
        <v>0.72390190200000004</v>
      </c>
      <c r="G80">
        <v>1.963052045</v>
      </c>
      <c r="H80">
        <v>0.84608205700000005</v>
      </c>
      <c r="I80">
        <v>3.9028608519999999</v>
      </c>
      <c r="J80">
        <v>0.83253780899999996</v>
      </c>
      <c r="K80">
        <v>17.355932200000002</v>
      </c>
      <c r="L80">
        <v>0.32779973099999998</v>
      </c>
      <c r="M80">
        <v>18.838310880000002</v>
      </c>
      <c r="N80">
        <v>0.89462035900000003</v>
      </c>
      <c r="O80">
        <v>18.69899178</v>
      </c>
      <c r="P80">
        <v>29.978810630000002</v>
      </c>
      <c r="Q80">
        <v>0.89906234500000004</v>
      </c>
      <c r="R80">
        <v>29.745302200000001</v>
      </c>
      <c r="S80">
        <v>162.3641968</v>
      </c>
      <c r="T80">
        <v>162.3641968</v>
      </c>
      <c r="U80">
        <v>0.29192007199999997</v>
      </c>
      <c r="V80">
        <v>984.61871340000005</v>
      </c>
      <c r="W80">
        <v>984.61877440000001</v>
      </c>
      <c r="X80">
        <v>1166.2713220000001</v>
      </c>
      <c r="Y80">
        <v>1239.975342</v>
      </c>
      <c r="Z80">
        <v>0.142278878</v>
      </c>
      <c r="AA80">
        <v>0.62</v>
      </c>
      <c r="AB80">
        <v>0.47</v>
      </c>
      <c r="AC80">
        <v>0.41</v>
      </c>
      <c r="AD80">
        <v>0.27</v>
      </c>
    </row>
    <row r="81" spans="1:30">
      <c r="A81" t="s">
        <v>2302</v>
      </c>
      <c r="B81" t="s">
        <v>2303</v>
      </c>
      <c r="C81" t="s">
        <v>116</v>
      </c>
      <c r="D81" t="s">
        <v>2130</v>
      </c>
      <c r="E81">
        <v>34.428006930000002</v>
      </c>
      <c r="F81">
        <v>0.62778178799999995</v>
      </c>
      <c r="G81">
        <v>1.7380528980000001</v>
      </c>
      <c r="H81">
        <v>0.76130715800000004</v>
      </c>
      <c r="I81">
        <v>3.4134299879999999</v>
      </c>
      <c r="J81">
        <v>0.73498825700000003</v>
      </c>
      <c r="K81">
        <v>14.703389830000001</v>
      </c>
      <c r="L81">
        <v>0.27841036800000002</v>
      </c>
      <c r="M81">
        <v>18.152108349999999</v>
      </c>
      <c r="N81">
        <v>0.86224147600000001</v>
      </c>
      <c r="O81">
        <v>17.50551033</v>
      </c>
      <c r="P81">
        <v>29.591045380000001</v>
      </c>
      <c r="Q81">
        <v>0.887459259</v>
      </c>
      <c r="R81">
        <v>28.492515560000001</v>
      </c>
      <c r="S81">
        <v>130.8873901</v>
      </c>
      <c r="T81">
        <v>130.8873901</v>
      </c>
      <c r="U81">
        <v>0.235366669</v>
      </c>
      <c r="V81">
        <v>778.06508380000002</v>
      </c>
      <c r="W81">
        <v>776.92388919999996</v>
      </c>
      <c r="X81">
        <v>1064.1550500000001</v>
      </c>
      <c r="Y81">
        <v>1171.091858</v>
      </c>
      <c r="Z81">
        <v>0.13437632199999999</v>
      </c>
      <c r="AA81">
        <v>0.56999999999999995</v>
      </c>
      <c r="AB81">
        <v>0.38</v>
      </c>
      <c r="AC81">
        <v>0.38</v>
      </c>
      <c r="AD81">
        <v>0.21</v>
      </c>
    </row>
    <row r="82" spans="1:30">
      <c r="A82" t="s">
        <v>2302</v>
      </c>
      <c r="B82" t="s">
        <v>2303</v>
      </c>
      <c r="C82" t="s">
        <v>53</v>
      </c>
      <c r="D82" t="s">
        <v>2131</v>
      </c>
      <c r="E82">
        <v>32.55560157</v>
      </c>
      <c r="F82">
        <v>0.59389294000000004</v>
      </c>
      <c r="G82">
        <v>1.5919063419999999</v>
      </c>
      <c r="H82">
        <v>0.70624224000000002</v>
      </c>
      <c r="I82">
        <v>3.2765960509999998</v>
      </c>
      <c r="J82">
        <v>0.70771558099999998</v>
      </c>
      <c r="K82">
        <v>16.355932200000002</v>
      </c>
      <c r="L82">
        <v>0.30918009899999999</v>
      </c>
      <c r="M82">
        <v>17.055827140000002</v>
      </c>
      <c r="N82">
        <v>0.81051278199999999</v>
      </c>
      <c r="O82">
        <v>16.33986282</v>
      </c>
      <c r="P82">
        <v>27.120622000000001</v>
      </c>
      <c r="Q82">
        <v>0.81353686400000003</v>
      </c>
      <c r="R82">
        <v>26.378393169999999</v>
      </c>
      <c r="S82">
        <v>142.5476074</v>
      </c>
      <c r="T82">
        <v>142.5476074</v>
      </c>
      <c r="U82">
        <v>0.25631621999999998</v>
      </c>
      <c r="V82">
        <v>934.71710210000003</v>
      </c>
      <c r="W82">
        <v>953.42059329999995</v>
      </c>
      <c r="X82">
        <v>1175.2417399999999</v>
      </c>
      <c r="Y82">
        <v>1292.2806399999999</v>
      </c>
      <c r="Z82">
        <v>0.14827952699999999</v>
      </c>
      <c r="AA82">
        <v>0.54</v>
      </c>
      <c r="AB82">
        <v>0.34</v>
      </c>
      <c r="AC82">
        <v>0.37</v>
      </c>
      <c r="AD82">
        <v>0.19</v>
      </c>
    </row>
    <row r="83" spans="1:30">
      <c r="A83" t="s">
        <v>2302</v>
      </c>
      <c r="B83" t="s">
        <v>2304</v>
      </c>
      <c r="C83" t="s">
        <v>125</v>
      </c>
      <c r="D83" t="s">
        <v>2132</v>
      </c>
      <c r="E83">
        <v>32.193273060000003</v>
      </c>
      <c r="F83">
        <v>0.58733512099999996</v>
      </c>
      <c r="G83">
        <v>1.693862551</v>
      </c>
      <c r="H83">
        <v>0.74465717399999998</v>
      </c>
      <c r="I83">
        <v>3.2252624640000001</v>
      </c>
      <c r="J83">
        <v>0.69748416999999996</v>
      </c>
      <c r="K83">
        <v>15.440677969999999</v>
      </c>
      <c r="L83">
        <v>0.29213840200000002</v>
      </c>
      <c r="M83">
        <v>19.460051849999999</v>
      </c>
      <c r="N83">
        <v>0.92395758400000005</v>
      </c>
      <c r="O83">
        <v>21.507839199999999</v>
      </c>
      <c r="P83">
        <v>31.861180619999999</v>
      </c>
      <c r="Q83">
        <v>0.95538843900000003</v>
      </c>
      <c r="R83">
        <v>32.534618379999998</v>
      </c>
      <c r="S83">
        <v>174.44276429999999</v>
      </c>
      <c r="T83">
        <v>174.44276429999999</v>
      </c>
      <c r="U83">
        <v>0.31362125899999999</v>
      </c>
      <c r="V83">
        <v>853.53267419999997</v>
      </c>
      <c r="W83">
        <v>855.42303470000002</v>
      </c>
      <c r="X83">
        <v>1101.2727460000001</v>
      </c>
      <c r="Y83">
        <v>1218.637817</v>
      </c>
      <c r="Z83">
        <v>0.139830962</v>
      </c>
      <c r="AA83">
        <v>0.57999999999999996</v>
      </c>
      <c r="AB83">
        <v>0.4</v>
      </c>
      <c r="AC83">
        <v>0.28999999999999998</v>
      </c>
      <c r="AD83">
        <v>0.04</v>
      </c>
    </row>
    <row r="84" spans="1:30">
      <c r="A84" t="s">
        <v>2302</v>
      </c>
      <c r="B84" t="s">
        <v>2306</v>
      </c>
      <c r="C84" t="s">
        <v>54</v>
      </c>
      <c r="D84" t="s">
        <v>2133</v>
      </c>
      <c r="E84">
        <v>38.263745839999999</v>
      </c>
      <c r="F84">
        <v>0.69720520100000005</v>
      </c>
      <c r="G84">
        <v>1.8703068469999999</v>
      </c>
      <c r="H84">
        <v>0.81113763699999997</v>
      </c>
      <c r="I84">
        <v>3.777724557</v>
      </c>
      <c r="J84">
        <v>0.80759661599999999</v>
      </c>
      <c r="K84">
        <v>18.694915250000001</v>
      </c>
      <c r="L84">
        <v>0.35273110200000002</v>
      </c>
      <c r="M84">
        <v>16.41103395</v>
      </c>
      <c r="N84">
        <v>0.78008782399999999</v>
      </c>
      <c r="O84">
        <v>16.827610020000002</v>
      </c>
      <c r="P84">
        <v>29.488487880000001</v>
      </c>
      <c r="Q84">
        <v>0.88439043399999995</v>
      </c>
      <c r="R84">
        <v>29.21134567</v>
      </c>
      <c r="S84">
        <v>158.12072749999999</v>
      </c>
      <c r="T84">
        <v>158.12072749999999</v>
      </c>
      <c r="U84">
        <v>0.28429596200000001</v>
      </c>
      <c r="V84">
        <v>956.15391030000001</v>
      </c>
      <c r="W84">
        <v>972.7205811</v>
      </c>
      <c r="X84">
        <v>1199.941284</v>
      </c>
      <c r="Y84">
        <v>1294.3813479999999</v>
      </c>
      <c r="Z84">
        <v>0.14852052800000001</v>
      </c>
      <c r="AA84">
        <v>0.6</v>
      </c>
      <c r="AB84">
        <v>0.43</v>
      </c>
      <c r="AC84">
        <v>0.4</v>
      </c>
      <c r="AD84">
        <v>0.24</v>
      </c>
    </row>
    <row r="85" spans="1:30">
      <c r="A85" t="s">
        <v>2302</v>
      </c>
      <c r="B85" t="s">
        <v>2306</v>
      </c>
      <c r="C85" t="s">
        <v>136</v>
      </c>
      <c r="D85" t="s">
        <v>2134</v>
      </c>
      <c r="E85">
        <v>43.961929640000001</v>
      </c>
      <c r="F85">
        <v>0.80033718600000003</v>
      </c>
      <c r="G85">
        <v>2.0883785860000001</v>
      </c>
      <c r="H85">
        <v>0.89330243600000003</v>
      </c>
      <c r="I85">
        <v>4.3022107749999998</v>
      </c>
      <c r="J85">
        <v>0.91213312800000002</v>
      </c>
      <c r="K85">
        <v>22.779661019999999</v>
      </c>
      <c r="L85">
        <v>0.42878756499999998</v>
      </c>
      <c r="M85">
        <v>17.81583118</v>
      </c>
      <c r="N85">
        <v>0.846374034</v>
      </c>
      <c r="O85">
        <v>16.661643980000001</v>
      </c>
      <c r="P85">
        <v>28.839048389999999</v>
      </c>
      <c r="Q85">
        <v>0.864957278</v>
      </c>
      <c r="R85">
        <v>29.65458679</v>
      </c>
      <c r="S85">
        <v>139.10751339999999</v>
      </c>
      <c r="T85">
        <v>139.10751339999999</v>
      </c>
      <c r="U85">
        <v>0.25013551000000001</v>
      </c>
      <c r="V85">
        <v>1139.211507</v>
      </c>
      <c r="W85">
        <v>1144.174683</v>
      </c>
      <c r="X85">
        <v>1378.310547</v>
      </c>
      <c r="Y85">
        <v>1461.0511469999999</v>
      </c>
      <c r="Z85">
        <v>0.16764147600000001</v>
      </c>
      <c r="AA85">
        <v>0.65</v>
      </c>
      <c r="AB85">
        <v>0.51</v>
      </c>
      <c r="AC85">
        <v>0.42</v>
      </c>
      <c r="AD85">
        <v>0.28999999999999998</v>
      </c>
    </row>
    <row r="86" spans="1:30">
      <c r="A86" t="s">
        <v>2302</v>
      </c>
      <c r="B86" t="s">
        <v>2306</v>
      </c>
      <c r="C86" t="s">
        <v>111</v>
      </c>
      <c r="D86" t="s">
        <v>2135</v>
      </c>
      <c r="E86">
        <v>43.961929640000001</v>
      </c>
      <c r="F86">
        <v>0.80033718600000003</v>
      </c>
      <c r="G86">
        <v>2.0883785860000001</v>
      </c>
      <c r="H86">
        <v>0.89330243600000003</v>
      </c>
      <c r="I86">
        <v>4.3022107749999998</v>
      </c>
      <c r="J86">
        <v>0.91213312800000002</v>
      </c>
      <c r="K86">
        <v>22.779661019999999</v>
      </c>
      <c r="L86">
        <v>0.42878756499999998</v>
      </c>
      <c r="M86">
        <v>17.81583118</v>
      </c>
      <c r="N86">
        <v>0.846374034</v>
      </c>
      <c r="O86">
        <v>16.661643980000001</v>
      </c>
      <c r="P86">
        <v>28.839048389999999</v>
      </c>
      <c r="Q86">
        <v>0.864957278</v>
      </c>
      <c r="R86">
        <v>29.65458679</v>
      </c>
      <c r="S86">
        <v>139.10751339999999</v>
      </c>
      <c r="T86">
        <v>139.10751339999999</v>
      </c>
      <c r="U86">
        <v>0.25013551000000001</v>
      </c>
      <c r="V86">
        <v>1139.211507</v>
      </c>
      <c r="W86">
        <v>1144.174683</v>
      </c>
      <c r="X86">
        <v>1378.310547</v>
      </c>
      <c r="Y86">
        <v>1461.0511469999999</v>
      </c>
      <c r="Z86">
        <v>0.16764147600000001</v>
      </c>
      <c r="AA86">
        <v>0.65</v>
      </c>
      <c r="AB86">
        <v>0.51</v>
      </c>
      <c r="AC86">
        <v>0.42</v>
      </c>
      <c r="AD86">
        <v>0.28999999999999998</v>
      </c>
    </row>
    <row r="87" spans="1:30">
      <c r="A87" t="s">
        <v>2302</v>
      </c>
      <c r="B87" t="s">
        <v>2303</v>
      </c>
      <c r="C87" t="s">
        <v>164</v>
      </c>
      <c r="D87" t="s">
        <v>2136</v>
      </c>
      <c r="E87">
        <v>25.919141799999998</v>
      </c>
      <c r="F87">
        <v>0.47377900699999997</v>
      </c>
      <c r="G87">
        <v>1.2716371339999999</v>
      </c>
      <c r="H87">
        <v>0.58557160500000005</v>
      </c>
      <c r="I87">
        <v>2.6639446279999999</v>
      </c>
      <c r="J87">
        <v>0.58560666699999997</v>
      </c>
      <c r="K87">
        <v>9.2881355929999998</v>
      </c>
      <c r="L87">
        <v>0.17758032800000001</v>
      </c>
      <c r="M87">
        <v>16.665331200000001</v>
      </c>
      <c r="N87">
        <v>0.79208699400000004</v>
      </c>
      <c r="O87">
        <v>17.77014351</v>
      </c>
      <c r="P87">
        <v>27.840579349999999</v>
      </c>
      <c r="Q87">
        <v>0.83508012300000001</v>
      </c>
      <c r="R87">
        <v>30.51147842</v>
      </c>
      <c r="S87">
        <v>74.157714839999997</v>
      </c>
      <c r="T87">
        <v>74.157714839999997</v>
      </c>
      <c r="U87">
        <v>0.13344222</v>
      </c>
      <c r="V87">
        <v>431.91925049999998</v>
      </c>
      <c r="W87">
        <v>412.31896970000003</v>
      </c>
      <c r="X87">
        <v>577.48950200000002</v>
      </c>
      <c r="Y87">
        <v>631.90618900000004</v>
      </c>
      <c r="Z87">
        <v>7.2519035999999995E-2</v>
      </c>
      <c r="AA87">
        <v>0.46</v>
      </c>
      <c r="AB87">
        <v>0.19</v>
      </c>
      <c r="AC87">
        <v>0.33</v>
      </c>
      <c r="AD87">
        <v>0.11</v>
      </c>
    </row>
    <row r="88" spans="1:30">
      <c r="A88" t="s">
        <v>2302</v>
      </c>
      <c r="B88" t="s">
        <v>2304</v>
      </c>
      <c r="C88" t="s">
        <v>98</v>
      </c>
      <c r="D88" t="s">
        <v>2137</v>
      </c>
      <c r="E88">
        <v>32.926011000000003</v>
      </c>
      <c r="F88">
        <v>0.60059701700000001</v>
      </c>
      <c r="G88">
        <v>1.5871738550000001</v>
      </c>
      <c r="H88">
        <v>0.70445913900000001</v>
      </c>
      <c r="I88">
        <v>3.318185374</v>
      </c>
      <c r="J88">
        <v>0.71600484200000003</v>
      </c>
      <c r="K88">
        <v>18.983050850000001</v>
      </c>
      <c r="L88">
        <v>0.35809608100000001</v>
      </c>
      <c r="M88">
        <v>18.05966377</v>
      </c>
      <c r="N88">
        <v>0.85787942299999997</v>
      </c>
      <c r="O88">
        <v>17.883155819999999</v>
      </c>
      <c r="P88">
        <v>29.346630730000001</v>
      </c>
      <c r="Q88">
        <v>0.88014564799999995</v>
      </c>
      <c r="R88">
        <v>28.96850586</v>
      </c>
      <c r="S88">
        <v>233.37020870000001</v>
      </c>
      <c r="T88">
        <v>233.37020870000001</v>
      </c>
      <c r="U88">
        <v>0.419494372</v>
      </c>
      <c r="V88">
        <v>1199.30953</v>
      </c>
      <c r="W88">
        <v>1202.476318</v>
      </c>
      <c r="X88">
        <v>1576.9716390000001</v>
      </c>
      <c r="Y88">
        <v>1735.7438959999999</v>
      </c>
      <c r="Z88">
        <v>0.199155199</v>
      </c>
      <c r="AA88">
        <v>0.59</v>
      </c>
      <c r="AB88">
        <v>0.42</v>
      </c>
      <c r="AC88">
        <v>0.3</v>
      </c>
      <c r="AD88">
        <v>0.05</v>
      </c>
    </row>
    <row r="89" spans="1:30">
      <c r="A89" t="s">
        <v>2302</v>
      </c>
      <c r="B89" t="s">
        <v>2303</v>
      </c>
      <c r="C89" t="s">
        <v>108</v>
      </c>
      <c r="D89" t="s">
        <v>2138</v>
      </c>
      <c r="E89">
        <v>48.440598629999997</v>
      </c>
      <c r="F89">
        <v>0.88139705300000004</v>
      </c>
      <c r="G89">
        <v>2.2369359040000001</v>
      </c>
      <c r="H89">
        <v>0.94927567800000001</v>
      </c>
      <c r="I89">
        <v>4.5341370909999998</v>
      </c>
      <c r="J89">
        <v>0.958358877</v>
      </c>
      <c r="K89">
        <v>27.355932200000002</v>
      </c>
      <c r="L89">
        <v>0.51399605000000004</v>
      </c>
      <c r="M89">
        <v>17.972990039999999</v>
      </c>
      <c r="N89">
        <v>0.85378966999999995</v>
      </c>
      <c r="O89">
        <v>18.982173920000001</v>
      </c>
      <c r="P89">
        <v>29.797226590000001</v>
      </c>
      <c r="Q89">
        <v>0.89362881199999999</v>
      </c>
      <c r="R89">
        <v>30.671674729999999</v>
      </c>
      <c r="S89">
        <v>174.1882324</v>
      </c>
      <c r="T89">
        <v>174.1882324</v>
      </c>
      <c r="U89">
        <v>0.31316395000000002</v>
      </c>
      <c r="V89">
        <v>1667.0530189999999</v>
      </c>
      <c r="W89">
        <v>1762.7382809999999</v>
      </c>
      <c r="X89">
        <v>2001.0561520000001</v>
      </c>
      <c r="Y89">
        <v>2195.3564449999999</v>
      </c>
      <c r="Z89">
        <v>0.25188357500000003</v>
      </c>
      <c r="AA89">
        <v>0.7</v>
      </c>
      <c r="AB89">
        <v>0.61</v>
      </c>
      <c r="AC89">
        <v>0.45</v>
      </c>
      <c r="AD89">
        <v>0.35</v>
      </c>
    </row>
    <row r="90" spans="1:30">
      <c r="A90" t="s">
        <v>2302</v>
      </c>
      <c r="B90" t="s">
        <v>2306</v>
      </c>
      <c r="C90" t="s">
        <v>55</v>
      </c>
      <c r="D90" t="s">
        <v>2139</v>
      </c>
      <c r="E90">
        <v>41.158995089999998</v>
      </c>
      <c r="F90">
        <v>0.74960660000000001</v>
      </c>
      <c r="G90">
        <v>2.0233428359999999</v>
      </c>
      <c r="H90">
        <v>0.86879834700000003</v>
      </c>
      <c r="I90">
        <v>4.1164032199999996</v>
      </c>
      <c r="J90">
        <v>0.87509941199999997</v>
      </c>
      <c r="K90">
        <v>18.118644069999998</v>
      </c>
      <c r="L90">
        <v>0.34200114500000001</v>
      </c>
      <c r="M90">
        <v>17.948836329999999</v>
      </c>
      <c r="N90">
        <v>0.85264996199999998</v>
      </c>
      <c r="O90">
        <v>16.804517749999999</v>
      </c>
      <c r="P90">
        <v>29.76705742</v>
      </c>
      <c r="Q90">
        <v>0.89272606099999996</v>
      </c>
      <c r="R90">
        <v>29.648139950000001</v>
      </c>
      <c r="S90">
        <v>132.35092159999999</v>
      </c>
      <c r="T90">
        <v>132.35092159999999</v>
      </c>
      <c r="U90">
        <v>0.23799615099999999</v>
      </c>
      <c r="V90">
        <v>1001.671183</v>
      </c>
      <c r="W90">
        <v>1010.5574339999999</v>
      </c>
      <c r="X90">
        <v>1220.1347249999999</v>
      </c>
      <c r="Y90">
        <v>1265.3570560000001</v>
      </c>
      <c r="Z90">
        <v>0.145190758</v>
      </c>
      <c r="AA90">
        <v>0.62</v>
      </c>
      <c r="AB90">
        <v>0.47</v>
      </c>
      <c r="AC90">
        <v>0.41</v>
      </c>
      <c r="AD90">
        <v>0.27</v>
      </c>
    </row>
    <row r="91" spans="1:30">
      <c r="A91" t="s">
        <v>2302</v>
      </c>
      <c r="B91" t="s">
        <v>2305</v>
      </c>
      <c r="C91" t="s">
        <v>56</v>
      </c>
      <c r="D91" t="s">
        <v>2140</v>
      </c>
      <c r="E91">
        <v>29.61789285</v>
      </c>
      <c r="F91">
        <v>0.54072306299999995</v>
      </c>
      <c r="G91">
        <v>1.4688316509999999</v>
      </c>
      <c r="H91">
        <v>0.65987031100000004</v>
      </c>
      <c r="I91">
        <v>2.9608432759999999</v>
      </c>
      <c r="J91">
        <v>0.644782195</v>
      </c>
      <c r="K91">
        <v>12.771186439999999</v>
      </c>
      <c r="L91">
        <v>0.24243345299999999</v>
      </c>
      <c r="M91">
        <v>17.55536334</v>
      </c>
      <c r="N91">
        <v>0.83408370099999996</v>
      </c>
      <c r="O91">
        <v>18.72147846</v>
      </c>
      <c r="P91">
        <v>28.273955659999999</v>
      </c>
      <c r="Q91">
        <v>0.84804802800000001</v>
      </c>
      <c r="R91">
        <v>30.076872829999999</v>
      </c>
      <c r="S91">
        <v>97.682189940000001</v>
      </c>
      <c r="T91">
        <v>97.682189940000001</v>
      </c>
      <c r="U91">
        <v>0.17570791499999999</v>
      </c>
      <c r="V91">
        <v>655.46798709999996</v>
      </c>
      <c r="W91">
        <v>667.24984740000002</v>
      </c>
      <c r="X91">
        <v>868.49389650000001</v>
      </c>
      <c r="Y91">
        <v>945.1505737</v>
      </c>
      <c r="Z91">
        <v>0.108455539</v>
      </c>
      <c r="AA91">
        <v>0.51</v>
      </c>
      <c r="AB91">
        <v>0.28000000000000003</v>
      </c>
      <c r="AC91">
        <v>0.35</v>
      </c>
      <c r="AD91">
        <v>0.16</v>
      </c>
    </row>
    <row r="92" spans="1:30">
      <c r="A92" t="s">
        <v>2302</v>
      </c>
      <c r="B92" t="s">
        <v>2304</v>
      </c>
      <c r="C92" t="s">
        <v>80</v>
      </c>
      <c r="D92" t="s">
        <v>2141</v>
      </c>
      <c r="E92">
        <v>35.572104469999999</v>
      </c>
      <c r="F92">
        <v>0.648488921</v>
      </c>
      <c r="G92">
        <v>1.7729182750000001</v>
      </c>
      <c r="H92">
        <v>0.77444369099999999</v>
      </c>
      <c r="I92">
        <v>3.5550219589999998</v>
      </c>
      <c r="J92">
        <v>0.76320926700000002</v>
      </c>
      <c r="K92">
        <v>18.847457630000001</v>
      </c>
      <c r="L92">
        <v>0.35557138500000002</v>
      </c>
      <c r="M92">
        <v>18.851644520000001</v>
      </c>
      <c r="N92">
        <v>0.89524951500000005</v>
      </c>
      <c r="O92">
        <v>20.273263929999999</v>
      </c>
      <c r="P92">
        <v>32.327563599999998</v>
      </c>
      <c r="Q92">
        <v>0.96934400099999996</v>
      </c>
      <c r="R92">
        <v>30.935417180000002</v>
      </c>
      <c r="S92">
        <v>203.56811519999999</v>
      </c>
      <c r="T92">
        <v>203.56811519999999</v>
      </c>
      <c r="U92">
        <v>0.36594987400000001</v>
      </c>
      <c r="V92">
        <v>1090.0559490000001</v>
      </c>
      <c r="W92">
        <v>1073.218384</v>
      </c>
      <c r="X92">
        <v>1371.6914059999999</v>
      </c>
      <c r="Y92">
        <v>1504.4541019999999</v>
      </c>
      <c r="Z92">
        <v>0.17262081600000001</v>
      </c>
      <c r="AA92">
        <v>0.62</v>
      </c>
      <c r="AB92">
        <v>0.47</v>
      </c>
      <c r="AC92">
        <v>0.31</v>
      </c>
      <c r="AD92">
        <v>7.0000000000000007E-2</v>
      </c>
    </row>
    <row r="93" spans="1:30">
      <c r="A93" t="s">
        <v>2302</v>
      </c>
      <c r="B93" t="s">
        <v>2304</v>
      </c>
      <c r="C93" t="s">
        <v>57</v>
      </c>
      <c r="D93" t="s">
        <v>2142</v>
      </c>
      <c r="E93">
        <v>32.926011000000003</v>
      </c>
      <c r="F93">
        <v>0.60059701700000001</v>
      </c>
      <c r="G93">
        <v>1.5871738550000001</v>
      </c>
      <c r="H93">
        <v>0.70445913900000001</v>
      </c>
      <c r="I93">
        <v>3.318185374</v>
      </c>
      <c r="J93">
        <v>0.71600484200000003</v>
      </c>
      <c r="K93">
        <v>18.983050850000001</v>
      </c>
      <c r="L93">
        <v>0.35809608100000001</v>
      </c>
      <c r="M93">
        <v>18.05966377</v>
      </c>
      <c r="N93">
        <v>0.85787942299999997</v>
      </c>
      <c r="O93">
        <v>17.883155819999999</v>
      </c>
      <c r="P93">
        <v>29.346630730000001</v>
      </c>
      <c r="Q93">
        <v>0.88014564799999995</v>
      </c>
      <c r="R93">
        <v>28.96850586</v>
      </c>
      <c r="S93">
        <v>233.37020870000001</v>
      </c>
      <c r="T93">
        <v>233.37020870000001</v>
      </c>
      <c r="U93">
        <v>0.419494372</v>
      </c>
      <c r="V93">
        <v>1199.30953</v>
      </c>
      <c r="W93">
        <v>1202.476318</v>
      </c>
      <c r="X93">
        <v>1576.9716390000001</v>
      </c>
      <c r="Y93">
        <v>1735.7438959999999</v>
      </c>
      <c r="Z93">
        <v>0.199155199</v>
      </c>
      <c r="AA93">
        <v>0.59</v>
      </c>
      <c r="AB93">
        <v>0.42</v>
      </c>
      <c r="AC93">
        <v>0.4</v>
      </c>
      <c r="AD93">
        <v>0.24</v>
      </c>
    </row>
    <row r="94" spans="1:30">
      <c r="A94" t="s">
        <v>2302</v>
      </c>
      <c r="B94" t="s">
        <v>2305</v>
      </c>
      <c r="C94" t="s">
        <v>58</v>
      </c>
      <c r="D94" t="s">
        <v>2143</v>
      </c>
      <c r="E94">
        <v>43.637271490000003</v>
      </c>
      <c r="F94">
        <v>0.79446116600000005</v>
      </c>
      <c r="G94">
        <v>2.0884040189999999</v>
      </c>
      <c r="H94">
        <v>0.89331201800000004</v>
      </c>
      <c r="I94">
        <v>4.3902742699999999</v>
      </c>
      <c r="J94">
        <v>0.92968525899999999</v>
      </c>
      <c r="K94">
        <v>24.305084749999999</v>
      </c>
      <c r="L94">
        <v>0.45719039299999997</v>
      </c>
      <c r="M94">
        <v>16.759566939999999</v>
      </c>
      <c r="N94">
        <v>0.79653356500000005</v>
      </c>
      <c r="O94">
        <v>16.858598709999999</v>
      </c>
      <c r="P94">
        <v>27.005610780000001</v>
      </c>
      <c r="Q94">
        <v>0.81009538699999994</v>
      </c>
      <c r="R94">
        <v>27.761098860000001</v>
      </c>
      <c r="S94">
        <v>113.7946625</v>
      </c>
      <c r="T94">
        <v>113.7946625</v>
      </c>
      <c r="U94">
        <v>0.204656695</v>
      </c>
      <c r="V94">
        <v>1047.129598</v>
      </c>
      <c r="W94">
        <v>1057.7788089999999</v>
      </c>
      <c r="X94">
        <v>1289.7811690000001</v>
      </c>
      <c r="Y94">
        <v>1341.6777340000001</v>
      </c>
      <c r="Z94">
        <v>0.15394653599999999</v>
      </c>
      <c r="AA94">
        <v>0.63</v>
      </c>
      <c r="AB94">
        <v>0.49</v>
      </c>
      <c r="AC94">
        <v>0.41</v>
      </c>
      <c r="AD94">
        <v>0.28000000000000003</v>
      </c>
    </row>
    <row r="95" spans="1:30">
      <c r="A95" t="s">
        <v>2302</v>
      </c>
      <c r="B95" t="s">
        <v>2305</v>
      </c>
      <c r="C95" t="s">
        <v>137</v>
      </c>
      <c r="D95" t="s">
        <v>2144</v>
      </c>
      <c r="E95">
        <v>23.361644519999999</v>
      </c>
      <c r="F95">
        <v>0.42749061399999999</v>
      </c>
      <c r="G95">
        <v>1.243737453</v>
      </c>
      <c r="H95">
        <v>0.57505959799999995</v>
      </c>
      <c r="I95">
        <v>2.4828311099999998</v>
      </c>
      <c r="J95">
        <v>0.54950852900000002</v>
      </c>
      <c r="K95">
        <v>8.9152542369999992</v>
      </c>
      <c r="L95">
        <v>0.17063741399999999</v>
      </c>
      <c r="M95">
        <v>18.43139013</v>
      </c>
      <c r="N95">
        <v>0.87541955599999999</v>
      </c>
      <c r="O95">
        <v>20.433620449999999</v>
      </c>
      <c r="P95">
        <v>29.189946490000001</v>
      </c>
      <c r="Q95">
        <v>0.87545719</v>
      </c>
      <c r="R95">
        <v>30.634424209999999</v>
      </c>
      <c r="S95">
        <v>76.300048829999994</v>
      </c>
      <c r="T95">
        <v>76.300048829999994</v>
      </c>
      <c r="U95">
        <v>0.13729128500000001</v>
      </c>
      <c r="V95">
        <v>381.03403730000002</v>
      </c>
      <c r="W95">
        <v>381.03408810000002</v>
      </c>
      <c r="X95">
        <v>484.27047729999998</v>
      </c>
      <c r="Y95">
        <v>515.37548830000003</v>
      </c>
      <c r="Z95">
        <v>5.9150222000000002E-2</v>
      </c>
      <c r="AA95">
        <v>0.46</v>
      </c>
      <c r="AB95">
        <v>0.2</v>
      </c>
      <c r="AC95">
        <v>0.33</v>
      </c>
      <c r="AD95">
        <v>0.11</v>
      </c>
    </row>
    <row r="96" spans="1:30">
      <c r="A96" t="s">
        <v>2302</v>
      </c>
      <c r="B96" t="s">
        <v>2306</v>
      </c>
      <c r="C96" t="s">
        <v>99</v>
      </c>
      <c r="D96" t="s">
        <v>2145</v>
      </c>
      <c r="E96">
        <v>42.412362440000003</v>
      </c>
      <c r="F96">
        <v>0.77229141800000001</v>
      </c>
      <c r="G96">
        <v>2.0280880020000001</v>
      </c>
      <c r="H96">
        <v>0.87058622399999996</v>
      </c>
      <c r="I96">
        <v>4.0839613699999999</v>
      </c>
      <c r="J96">
        <v>0.86863335500000005</v>
      </c>
      <c r="K96">
        <v>20.81355932</v>
      </c>
      <c r="L96">
        <v>0.392179475</v>
      </c>
      <c r="M96">
        <v>16.95189826</v>
      </c>
      <c r="N96">
        <v>0.80560883400000005</v>
      </c>
      <c r="O96">
        <v>17.470283510000002</v>
      </c>
      <c r="P96">
        <v>28.37920888</v>
      </c>
      <c r="Q96">
        <v>0.85119751600000004</v>
      </c>
      <c r="R96">
        <v>28.06154823</v>
      </c>
      <c r="S96">
        <v>142.58970640000001</v>
      </c>
      <c r="T96">
        <v>142.58970640000001</v>
      </c>
      <c r="U96">
        <v>0.25639185799999997</v>
      </c>
      <c r="V96">
        <v>1064.33077</v>
      </c>
      <c r="W96">
        <v>1072.2685550000001</v>
      </c>
      <c r="X96">
        <v>1329.730184</v>
      </c>
      <c r="Y96">
        <v>1451.9051509999999</v>
      </c>
      <c r="Z96">
        <v>0.16659221499999999</v>
      </c>
      <c r="AA96">
        <v>0.62</v>
      </c>
      <c r="AB96">
        <v>0.47</v>
      </c>
      <c r="AC96">
        <v>0.41</v>
      </c>
      <c r="AD96">
        <v>0.27</v>
      </c>
    </row>
    <row r="97" spans="1:30">
      <c r="A97" t="s">
        <v>2302</v>
      </c>
      <c r="B97" t="s">
        <v>2303</v>
      </c>
      <c r="C97" t="s">
        <v>59</v>
      </c>
      <c r="D97" t="s">
        <v>2146</v>
      </c>
      <c r="E97">
        <v>24.84235086</v>
      </c>
      <c r="F97">
        <v>0.45429006300000002</v>
      </c>
      <c r="G97">
        <v>1.1091171870000001</v>
      </c>
      <c r="H97">
        <v>0.52433754099999996</v>
      </c>
      <c r="I97">
        <v>2.3876881449999998</v>
      </c>
      <c r="J97">
        <v>0.53054537400000001</v>
      </c>
      <c r="K97">
        <v>11.90677966</v>
      </c>
      <c r="L97">
        <v>0.22633851699999999</v>
      </c>
      <c r="M97">
        <v>18.401670459999998</v>
      </c>
      <c r="N97">
        <v>0.87401721600000004</v>
      </c>
      <c r="O97">
        <v>18.050543789999999</v>
      </c>
      <c r="P97">
        <v>30.42995866</v>
      </c>
      <c r="Q97">
        <v>0.91256203199999997</v>
      </c>
      <c r="R97">
        <v>30.77182865</v>
      </c>
      <c r="S97">
        <v>185.0028992</v>
      </c>
      <c r="T97">
        <v>185.0028992</v>
      </c>
      <c r="U97">
        <v>0.332594326</v>
      </c>
      <c r="V97">
        <v>829.8009644</v>
      </c>
      <c r="W97">
        <v>837.64697269999999</v>
      </c>
      <c r="X97">
        <v>1139.549998</v>
      </c>
      <c r="Y97">
        <v>1182.310913</v>
      </c>
      <c r="Z97">
        <v>0.13566341100000001</v>
      </c>
      <c r="AA97">
        <v>0.5</v>
      </c>
      <c r="AB97">
        <v>0.26</v>
      </c>
      <c r="AC97">
        <v>0.35</v>
      </c>
      <c r="AD97">
        <v>0.15</v>
      </c>
    </row>
    <row r="98" spans="1:30">
      <c r="A98" t="s">
        <v>2302</v>
      </c>
      <c r="B98" t="s">
        <v>2303</v>
      </c>
      <c r="C98" t="s">
        <v>60</v>
      </c>
      <c r="D98" t="s">
        <v>2147</v>
      </c>
      <c r="E98">
        <v>30.958771850000002</v>
      </c>
      <c r="F98">
        <v>0.56499176299999998</v>
      </c>
      <c r="G98">
        <v>1.6381647509999999</v>
      </c>
      <c r="H98">
        <v>0.72367142600000001</v>
      </c>
      <c r="I98">
        <v>3.2531368729999999</v>
      </c>
      <c r="J98">
        <v>0.70303988100000003</v>
      </c>
      <c r="K98">
        <v>11.33898305</v>
      </c>
      <c r="L98">
        <v>0.21576635299999999</v>
      </c>
      <c r="M98">
        <v>18.41312027</v>
      </c>
      <c r="N98">
        <v>0.87455748200000005</v>
      </c>
      <c r="O98">
        <v>19.352481839999999</v>
      </c>
      <c r="P98">
        <v>30.661859509999999</v>
      </c>
      <c r="Q98">
        <v>0.91950119399999997</v>
      </c>
      <c r="R98">
        <v>32.081359859999999</v>
      </c>
      <c r="S98">
        <v>99.185943600000002</v>
      </c>
      <c r="T98">
        <v>99.185943600000002</v>
      </c>
      <c r="U98">
        <v>0.178409663</v>
      </c>
      <c r="V98">
        <v>642.75581869999996</v>
      </c>
      <c r="W98">
        <v>627.65509029999998</v>
      </c>
      <c r="X98">
        <v>816.76485190000005</v>
      </c>
      <c r="Y98">
        <v>879.98419190000004</v>
      </c>
      <c r="Z98">
        <v>0.100979421</v>
      </c>
      <c r="AA98">
        <v>0.54</v>
      </c>
      <c r="AB98">
        <v>0.33</v>
      </c>
      <c r="AC98">
        <v>0.37</v>
      </c>
      <c r="AD98">
        <v>0.18</v>
      </c>
    </row>
    <row r="99" spans="1:30">
      <c r="A99" t="s">
        <v>2302</v>
      </c>
      <c r="B99" t="s">
        <v>2306</v>
      </c>
      <c r="C99" t="s">
        <v>61</v>
      </c>
      <c r="D99" t="s">
        <v>2148</v>
      </c>
      <c r="E99">
        <v>39.135728550000003</v>
      </c>
      <c r="F99">
        <v>0.71298730099999996</v>
      </c>
      <c r="G99">
        <v>1.986295583</v>
      </c>
      <c r="H99">
        <v>0.85483972900000005</v>
      </c>
      <c r="I99">
        <v>3.9725910729999998</v>
      </c>
      <c r="J99">
        <v>0.84643589399999997</v>
      </c>
      <c r="K99">
        <v>16.830508470000002</v>
      </c>
      <c r="L99">
        <v>0.31801653400000002</v>
      </c>
      <c r="M99">
        <v>18.30383015</v>
      </c>
      <c r="N99">
        <v>0.86940056099999996</v>
      </c>
      <c r="O99">
        <v>17.17810631</v>
      </c>
      <c r="P99">
        <v>29.2038072</v>
      </c>
      <c r="Q99">
        <v>0.87587194400000001</v>
      </c>
      <c r="R99">
        <v>28.616495130000001</v>
      </c>
      <c r="S99">
        <v>155.06524659999999</v>
      </c>
      <c r="T99">
        <v>155.06524659999999</v>
      </c>
      <c r="U99">
        <v>0.27880627400000002</v>
      </c>
      <c r="V99">
        <v>892.20176189999995</v>
      </c>
      <c r="W99">
        <v>910.11224370000002</v>
      </c>
      <c r="X99">
        <v>1139.0481360000001</v>
      </c>
      <c r="Y99">
        <v>1195.2163089999999</v>
      </c>
      <c r="Z99">
        <v>0.13714396400000001</v>
      </c>
      <c r="AA99">
        <v>0.61</v>
      </c>
      <c r="AB99">
        <v>0.46</v>
      </c>
      <c r="AC99">
        <v>0.41</v>
      </c>
      <c r="AD99">
        <v>0.26</v>
      </c>
    </row>
    <row r="100" spans="1:30">
      <c r="A100" t="s">
        <v>2302</v>
      </c>
      <c r="B100" t="s">
        <v>2306</v>
      </c>
      <c r="C100" t="s">
        <v>62</v>
      </c>
      <c r="D100" t="s">
        <v>2149</v>
      </c>
      <c r="E100">
        <v>43.07554717</v>
      </c>
      <c r="F100">
        <v>0.78429446300000005</v>
      </c>
      <c r="G100">
        <v>2.1441400310000001</v>
      </c>
      <c r="H100">
        <v>0.91431216400000004</v>
      </c>
      <c r="I100">
        <v>4.3021219220000004</v>
      </c>
      <c r="J100">
        <v>0.91211541900000004</v>
      </c>
      <c r="K100">
        <v>24.05084746</v>
      </c>
      <c r="L100">
        <v>0.45245658799999999</v>
      </c>
      <c r="M100">
        <v>16.03178883</v>
      </c>
      <c r="N100">
        <v>0.76219291199999994</v>
      </c>
      <c r="O100">
        <v>15.040316580000001</v>
      </c>
      <c r="P100">
        <v>26.85572179</v>
      </c>
      <c r="Q100">
        <v>0.80561026400000002</v>
      </c>
      <c r="R100">
        <v>26.111276629999999</v>
      </c>
      <c r="S100">
        <v>121.2272644</v>
      </c>
      <c r="T100">
        <v>121.2272644</v>
      </c>
      <c r="U100">
        <v>0.21801061999999999</v>
      </c>
      <c r="V100">
        <v>1156.0982260000001</v>
      </c>
      <c r="W100">
        <v>1168.2380370000001</v>
      </c>
      <c r="X100">
        <v>1373.8744710000001</v>
      </c>
      <c r="Y100">
        <v>1439.6485600000001</v>
      </c>
      <c r="Z100">
        <v>0.165186096</v>
      </c>
      <c r="AA100">
        <v>0.63</v>
      </c>
      <c r="AB100">
        <v>0.48</v>
      </c>
      <c r="AC100">
        <v>0.41</v>
      </c>
      <c r="AD100">
        <v>0.27</v>
      </c>
    </row>
    <row r="101" spans="1:30">
      <c r="A101" t="s">
        <v>2302</v>
      </c>
      <c r="B101" t="s">
        <v>2306</v>
      </c>
      <c r="C101" t="s">
        <v>63</v>
      </c>
      <c r="D101" t="s">
        <v>2150</v>
      </c>
      <c r="E101">
        <v>41.149872600000002</v>
      </c>
      <c r="F101">
        <v>0.74944149100000002</v>
      </c>
      <c r="G101">
        <v>1.9770083629999999</v>
      </c>
      <c r="H101">
        <v>0.85134050100000003</v>
      </c>
      <c r="I101">
        <v>4.0746490069999997</v>
      </c>
      <c r="J101">
        <v>0.86677728700000001</v>
      </c>
      <c r="K101">
        <v>20.52542373</v>
      </c>
      <c r="L101">
        <v>0.38681449600000001</v>
      </c>
      <c r="M101">
        <v>18.035783769999998</v>
      </c>
      <c r="N101">
        <v>0.85675263000000002</v>
      </c>
      <c r="O101">
        <v>17.93769455</v>
      </c>
      <c r="P101">
        <v>29.74077797</v>
      </c>
      <c r="Q101">
        <v>0.89193970199999995</v>
      </c>
      <c r="R101">
        <v>29.756483079999999</v>
      </c>
      <c r="S101">
        <v>155.42221069999999</v>
      </c>
      <c r="T101">
        <v>155.42221069999999</v>
      </c>
      <c r="U101">
        <v>0.27944762000000001</v>
      </c>
      <c r="V101">
        <v>1097.0817870000001</v>
      </c>
      <c r="W101">
        <v>1078.163818</v>
      </c>
      <c r="X101">
        <v>1343.896037</v>
      </c>
      <c r="Y101">
        <v>1431.7791749999999</v>
      </c>
      <c r="Z101">
        <v>0.164283292</v>
      </c>
      <c r="AA101">
        <v>0.63</v>
      </c>
      <c r="AB101">
        <v>0.49</v>
      </c>
      <c r="AC101">
        <v>0.42</v>
      </c>
      <c r="AD101">
        <v>0.28000000000000003</v>
      </c>
    </row>
    <row r="102" spans="1:30">
      <c r="A102" t="s">
        <v>2302</v>
      </c>
      <c r="B102" t="s">
        <v>2303</v>
      </c>
      <c r="C102" t="s">
        <v>159</v>
      </c>
      <c r="D102" t="s">
        <v>2151</v>
      </c>
      <c r="E102">
        <v>22.498707920000001</v>
      </c>
      <c r="F102">
        <v>0.41187224</v>
      </c>
      <c r="G102">
        <v>1.118461524</v>
      </c>
      <c r="H102">
        <v>0.52785828899999998</v>
      </c>
      <c r="I102">
        <v>2.292646526</v>
      </c>
      <c r="J102">
        <v>0.51160241799999995</v>
      </c>
      <c r="K102">
        <v>10.627118640000001</v>
      </c>
      <c r="L102">
        <v>0.20251169899999999</v>
      </c>
      <c r="M102">
        <v>17.752556479999999</v>
      </c>
      <c r="N102">
        <v>0.84338837899999997</v>
      </c>
      <c r="O102">
        <v>18.04869652</v>
      </c>
      <c r="P102">
        <v>29.12772751</v>
      </c>
      <c r="Q102">
        <v>0.87359541399999996</v>
      </c>
      <c r="R102">
        <v>27.777269359999998</v>
      </c>
      <c r="S102">
        <v>121.08306880000001</v>
      </c>
      <c r="T102">
        <v>121.08306880000001</v>
      </c>
      <c r="U102">
        <v>0.21775154899999999</v>
      </c>
      <c r="V102">
        <v>385.44570920000001</v>
      </c>
      <c r="W102">
        <v>376.82830810000002</v>
      </c>
      <c r="X102">
        <v>512.117391</v>
      </c>
      <c r="Y102">
        <v>569.29437259999997</v>
      </c>
      <c r="Z102">
        <v>6.5335986999999998E-2</v>
      </c>
      <c r="AA102">
        <v>0.46</v>
      </c>
      <c r="AB102">
        <v>0.19</v>
      </c>
      <c r="AC102">
        <v>0.33</v>
      </c>
      <c r="AD102">
        <v>0.11</v>
      </c>
    </row>
    <row r="103" spans="1:30">
      <c r="A103" t="s">
        <v>2302</v>
      </c>
      <c r="B103" t="s">
        <v>2303</v>
      </c>
      <c r="C103" t="s">
        <v>87</v>
      </c>
      <c r="D103" t="s">
        <v>2152</v>
      </c>
      <c r="E103">
        <v>29.724676519999999</v>
      </c>
      <c r="F103">
        <v>0.54265575099999996</v>
      </c>
      <c r="G103">
        <v>1.4386546060000001</v>
      </c>
      <c r="H103">
        <v>0.64850024100000003</v>
      </c>
      <c r="I103">
        <v>2.8494856880000001</v>
      </c>
      <c r="J103">
        <v>0.622587267</v>
      </c>
      <c r="K103">
        <v>16</v>
      </c>
      <c r="L103">
        <v>0.30255277200000003</v>
      </c>
      <c r="M103">
        <v>18.264671960000001</v>
      </c>
      <c r="N103">
        <v>0.86755285900000001</v>
      </c>
      <c r="O103">
        <v>19.41140747</v>
      </c>
      <c r="P103">
        <v>28.47838084</v>
      </c>
      <c r="Q103">
        <v>0.85416503600000004</v>
      </c>
      <c r="R103">
        <v>29.65118408</v>
      </c>
      <c r="S103">
        <v>189.51416019999999</v>
      </c>
      <c r="T103">
        <v>189.51416019999999</v>
      </c>
      <c r="U103">
        <v>0.34069956899999998</v>
      </c>
      <c r="V103">
        <v>733.46388750000006</v>
      </c>
      <c r="W103">
        <v>738.64825440000004</v>
      </c>
      <c r="X103">
        <v>1011.954793</v>
      </c>
      <c r="Y103">
        <v>1139.6567379999999</v>
      </c>
      <c r="Z103">
        <v>0.13076997300000001</v>
      </c>
      <c r="AA103">
        <v>0.54</v>
      </c>
      <c r="AB103">
        <v>0.33</v>
      </c>
      <c r="AC103">
        <v>0.56999999999999995</v>
      </c>
      <c r="AD103">
        <v>0.56999999999999995</v>
      </c>
    </row>
    <row r="104" spans="1:30">
      <c r="A104" t="s">
        <v>2302</v>
      </c>
      <c r="B104" t="s">
        <v>2306</v>
      </c>
      <c r="C104" t="s">
        <v>100</v>
      </c>
      <c r="D104" t="s">
        <v>2153</v>
      </c>
      <c r="E104">
        <v>38.894222650000003</v>
      </c>
      <c r="F104">
        <v>0.70861626200000005</v>
      </c>
      <c r="G104">
        <v>1.995595459</v>
      </c>
      <c r="H104">
        <v>0.85834372400000003</v>
      </c>
      <c r="I104">
        <v>3.926167682</v>
      </c>
      <c r="J104">
        <v>0.83718314500000002</v>
      </c>
      <c r="K104">
        <v>21.47457627</v>
      </c>
      <c r="L104">
        <v>0.40448736699999999</v>
      </c>
      <c r="M104">
        <v>15.86878141</v>
      </c>
      <c r="N104">
        <v>0.75450130800000004</v>
      </c>
      <c r="O104">
        <v>16.156244279999999</v>
      </c>
      <c r="P104">
        <v>27.317725500000002</v>
      </c>
      <c r="Q104">
        <v>0.819434785</v>
      </c>
      <c r="R104">
        <v>28.209140779999998</v>
      </c>
      <c r="S104">
        <v>139.6636963</v>
      </c>
      <c r="T104">
        <v>139.6636963</v>
      </c>
      <c r="U104">
        <v>0.251134786</v>
      </c>
      <c r="V104">
        <v>1006.389486</v>
      </c>
      <c r="W104">
        <v>1030.4063719999999</v>
      </c>
      <c r="X104">
        <v>1259.603149</v>
      </c>
      <c r="Y104">
        <v>1366.726318</v>
      </c>
      <c r="Z104">
        <v>0.15682019799999999</v>
      </c>
      <c r="AA104">
        <v>0.6</v>
      </c>
      <c r="AB104">
        <v>0.43</v>
      </c>
      <c r="AC104">
        <v>0.4</v>
      </c>
      <c r="AD104">
        <v>0.25</v>
      </c>
    </row>
    <row r="105" spans="1:30">
      <c r="A105" t="s">
        <v>2302</v>
      </c>
      <c r="B105" t="s">
        <v>2306</v>
      </c>
      <c r="C105" t="s">
        <v>75</v>
      </c>
      <c r="D105" t="s">
        <v>2154</v>
      </c>
      <c r="E105">
        <v>36.904032690000001</v>
      </c>
      <c r="F105">
        <v>0.67259561999999995</v>
      </c>
      <c r="G105">
        <v>1.8331198870000001</v>
      </c>
      <c r="H105">
        <v>0.79712638000000002</v>
      </c>
      <c r="I105">
        <v>3.6617486399999999</v>
      </c>
      <c r="J105">
        <v>0.78448119900000002</v>
      </c>
      <c r="K105">
        <v>18.932203390000002</v>
      </c>
      <c r="L105">
        <v>0.35714931999999999</v>
      </c>
      <c r="M105">
        <v>17.480272930000002</v>
      </c>
      <c r="N105">
        <v>0.83054051399999995</v>
      </c>
      <c r="O105">
        <v>16.949983599999999</v>
      </c>
      <c r="P105">
        <v>27.583836869999999</v>
      </c>
      <c r="Q105">
        <v>0.82739762699999997</v>
      </c>
      <c r="R105">
        <v>28.07938004</v>
      </c>
      <c r="S105">
        <v>147.36785889999999</v>
      </c>
      <c r="T105">
        <v>147.36785889999999</v>
      </c>
      <c r="U105">
        <v>0.264976616</v>
      </c>
      <c r="V105">
        <v>1000.877157</v>
      </c>
      <c r="W105">
        <v>1017.780457</v>
      </c>
      <c r="X105">
        <v>1282.427287</v>
      </c>
      <c r="Y105">
        <v>1366.2741699999999</v>
      </c>
      <c r="Z105">
        <v>0.15676832600000001</v>
      </c>
      <c r="AA105">
        <v>0.59</v>
      </c>
      <c r="AB105">
        <v>0.41</v>
      </c>
      <c r="AC105">
        <v>0.39</v>
      </c>
      <c r="AD105">
        <v>0.23</v>
      </c>
    </row>
    <row r="106" spans="1:30">
      <c r="A106" t="s">
        <v>2302</v>
      </c>
      <c r="B106" t="s">
        <v>2304</v>
      </c>
      <c r="C106" t="s">
        <v>126</v>
      </c>
      <c r="D106" t="s">
        <v>2155</v>
      </c>
      <c r="E106">
        <v>29.09725955</v>
      </c>
      <c r="F106">
        <v>0.53130007000000001</v>
      </c>
      <c r="G106">
        <v>1.480668149</v>
      </c>
      <c r="H106">
        <v>0.66433005199999995</v>
      </c>
      <c r="I106">
        <v>2.976048789</v>
      </c>
      <c r="J106">
        <v>0.64781283999999995</v>
      </c>
      <c r="K106">
        <v>13.99152542</v>
      </c>
      <c r="L106">
        <v>0.26515571500000001</v>
      </c>
      <c r="M106">
        <v>21.071611399999998</v>
      </c>
      <c r="N106">
        <v>1</v>
      </c>
      <c r="O106">
        <v>20.75382042</v>
      </c>
      <c r="P106">
        <v>33.352060950000002</v>
      </c>
      <c r="Q106">
        <v>1</v>
      </c>
      <c r="R106">
        <v>32.922665600000002</v>
      </c>
      <c r="S106">
        <v>221.0826874</v>
      </c>
      <c r="T106">
        <v>221.0826874</v>
      </c>
      <c r="U106">
        <v>0.39741776299999998</v>
      </c>
      <c r="V106">
        <v>776.96979780000004</v>
      </c>
      <c r="W106">
        <v>756.19595340000001</v>
      </c>
      <c r="X106">
        <v>1107.139598</v>
      </c>
      <c r="Y106">
        <v>1424.30188</v>
      </c>
      <c r="Z106">
        <v>0.16342546999999999</v>
      </c>
      <c r="AA106">
        <v>0.57999999999999996</v>
      </c>
      <c r="AB106">
        <v>0.41</v>
      </c>
      <c r="AC106">
        <v>0.28999999999999998</v>
      </c>
      <c r="AD106">
        <v>0.04</v>
      </c>
    </row>
    <row r="107" spans="1:30">
      <c r="A107" t="s">
        <v>2302</v>
      </c>
      <c r="B107" t="s">
        <v>2304</v>
      </c>
      <c r="C107" t="s">
        <v>151</v>
      </c>
      <c r="D107" t="s">
        <v>2156</v>
      </c>
      <c r="E107">
        <v>32.926011000000003</v>
      </c>
      <c r="F107">
        <v>0.60059701700000001</v>
      </c>
      <c r="G107">
        <v>1.5871738550000001</v>
      </c>
      <c r="H107">
        <v>0.70445913900000001</v>
      </c>
      <c r="I107">
        <v>3.318185374</v>
      </c>
      <c r="J107">
        <v>0.71600484200000003</v>
      </c>
      <c r="K107">
        <v>18.983050850000001</v>
      </c>
      <c r="L107">
        <v>0.35809608100000001</v>
      </c>
      <c r="M107">
        <v>18.05966377</v>
      </c>
      <c r="N107">
        <v>0.85787942299999997</v>
      </c>
      <c r="O107">
        <v>17.883155819999999</v>
      </c>
      <c r="P107">
        <v>29.346630730000001</v>
      </c>
      <c r="Q107">
        <v>0.88014564799999995</v>
      </c>
      <c r="R107">
        <v>28.96850586</v>
      </c>
      <c r="S107">
        <v>233.37020870000001</v>
      </c>
      <c r="T107">
        <v>233.37020870000001</v>
      </c>
      <c r="U107">
        <v>0.419494372</v>
      </c>
      <c r="V107">
        <v>1199.30953</v>
      </c>
      <c r="W107">
        <v>1202.476318</v>
      </c>
      <c r="X107">
        <v>1576.9716390000001</v>
      </c>
      <c r="Y107">
        <v>1735.7438959999999</v>
      </c>
      <c r="Z107">
        <v>0.199155199</v>
      </c>
      <c r="AA107">
        <v>0.59</v>
      </c>
      <c r="AB107">
        <v>0.42</v>
      </c>
      <c r="AC107">
        <v>0.3</v>
      </c>
      <c r="AD107">
        <v>0.05</v>
      </c>
    </row>
    <row r="108" spans="1:30">
      <c r="A108" t="s">
        <v>2302</v>
      </c>
      <c r="B108" t="s">
        <v>2304</v>
      </c>
      <c r="C108" t="s">
        <v>106</v>
      </c>
      <c r="D108" t="s">
        <v>2157</v>
      </c>
      <c r="E108">
        <v>27.60328574</v>
      </c>
      <c r="F108">
        <v>0.50426049299999998</v>
      </c>
      <c r="G108">
        <v>1.382931438</v>
      </c>
      <c r="H108">
        <v>0.62750493500000004</v>
      </c>
      <c r="I108">
        <v>2.914293077</v>
      </c>
      <c r="J108">
        <v>0.63550417199999998</v>
      </c>
      <c r="K108">
        <v>12.779661020000001</v>
      </c>
      <c r="L108">
        <v>0.24259124600000001</v>
      </c>
      <c r="M108">
        <v>18.993206019999999</v>
      </c>
      <c r="N108">
        <v>0.90192918099999997</v>
      </c>
      <c r="O108">
        <v>19.294267649999998</v>
      </c>
      <c r="P108">
        <v>31.224453610000001</v>
      </c>
      <c r="Q108">
        <v>0.93633567799999995</v>
      </c>
      <c r="R108">
        <v>31.836608890000001</v>
      </c>
      <c r="S108">
        <v>166.64886469999999</v>
      </c>
      <c r="T108">
        <v>166.64886469999999</v>
      </c>
      <c r="U108">
        <v>0.299618202</v>
      </c>
      <c r="V108">
        <v>600.38492840000004</v>
      </c>
      <c r="W108">
        <v>578.20770259999995</v>
      </c>
      <c r="X108">
        <v>820.78167719999999</v>
      </c>
      <c r="Y108">
        <v>1016.599243</v>
      </c>
      <c r="Z108">
        <v>0.116652383</v>
      </c>
      <c r="AA108">
        <v>0.53</v>
      </c>
      <c r="AB108">
        <v>0.32</v>
      </c>
      <c r="AC108">
        <v>0.56999999999999995</v>
      </c>
      <c r="AD108">
        <v>0.56999999999999995</v>
      </c>
    </row>
    <row r="109" spans="1:30">
      <c r="A109" t="s">
        <v>2302</v>
      </c>
      <c r="B109" t="s">
        <v>2303</v>
      </c>
      <c r="C109" t="s">
        <v>138</v>
      </c>
      <c r="D109" t="s">
        <v>2158</v>
      </c>
      <c r="E109">
        <v>21.621814740000001</v>
      </c>
      <c r="F109">
        <v>0.39600126499999999</v>
      </c>
      <c r="G109">
        <v>1.0836344950000001</v>
      </c>
      <c r="H109">
        <v>0.51473620399999997</v>
      </c>
      <c r="I109">
        <v>2.218418427</v>
      </c>
      <c r="J109">
        <v>0.49680785100000002</v>
      </c>
      <c r="K109">
        <v>10.194915249999999</v>
      </c>
      <c r="L109">
        <v>0.19446423099999999</v>
      </c>
      <c r="M109">
        <v>18.25759665</v>
      </c>
      <c r="N109">
        <v>0.86721900600000001</v>
      </c>
      <c r="O109">
        <v>17.404063220000001</v>
      </c>
      <c r="P109">
        <v>30.631510420000001</v>
      </c>
      <c r="Q109">
        <v>0.91859305899999999</v>
      </c>
      <c r="R109">
        <v>29.766246800000001</v>
      </c>
      <c r="S109">
        <v>145.23194889999999</v>
      </c>
      <c r="T109">
        <v>145.23194889999999</v>
      </c>
      <c r="U109">
        <v>0.26113909299999999</v>
      </c>
      <c r="V109">
        <v>527.36605829999996</v>
      </c>
      <c r="W109">
        <v>523.64439389999995</v>
      </c>
      <c r="X109">
        <v>757.85733029999994</v>
      </c>
      <c r="Y109">
        <v>831.34213260000001</v>
      </c>
      <c r="Z109">
        <v>9.5399031999999995E-2</v>
      </c>
      <c r="AA109">
        <v>0.47</v>
      </c>
      <c r="AB109">
        <v>0.21</v>
      </c>
      <c r="AC109">
        <v>0.53</v>
      </c>
      <c r="AD109">
        <v>0.51</v>
      </c>
    </row>
    <row r="110" spans="1:30">
      <c r="A110" t="s">
        <v>2302</v>
      </c>
      <c r="B110" t="s">
        <v>2303</v>
      </c>
      <c r="C110" t="s">
        <v>64</v>
      </c>
      <c r="D110" t="s">
        <v>2159</v>
      </c>
      <c r="E110">
        <v>25.919141799999998</v>
      </c>
      <c r="F110">
        <v>0.47377900699999997</v>
      </c>
      <c r="G110">
        <v>1.2716371339999999</v>
      </c>
      <c r="H110">
        <v>0.58557160500000005</v>
      </c>
      <c r="I110">
        <v>2.6639446279999999</v>
      </c>
      <c r="J110">
        <v>0.58560666699999997</v>
      </c>
      <c r="K110">
        <v>9.2881355929999998</v>
      </c>
      <c r="L110">
        <v>0.17758032800000001</v>
      </c>
      <c r="M110">
        <v>16.665331200000001</v>
      </c>
      <c r="N110">
        <v>0.79208699400000004</v>
      </c>
      <c r="O110">
        <v>17.77014351</v>
      </c>
      <c r="P110">
        <v>27.840579349999999</v>
      </c>
      <c r="Q110">
        <v>0.83508012300000001</v>
      </c>
      <c r="R110">
        <v>30.51147842</v>
      </c>
      <c r="S110">
        <v>74.157714839999997</v>
      </c>
      <c r="T110">
        <v>74.157714839999997</v>
      </c>
      <c r="U110">
        <v>0.13344222</v>
      </c>
      <c r="V110">
        <v>431.91925049999998</v>
      </c>
      <c r="W110">
        <v>412.31896970000003</v>
      </c>
      <c r="X110">
        <v>577.48950200000002</v>
      </c>
      <c r="Y110">
        <v>631.90618900000004</v>
      </c>
      <c r="Z110">
        <v>7.2519035999999995E-2</v>
      </c>
      <c r="AA110">
        <v>0.46</v>
      </c>
      <c r="AB110">
        <v>0.19</v>
      </c>
      <c r="AC110">
        <v>0.33</v>
      </c>
      <c r="AD110">
        <v>0.11</v>
      </c>
    </row>
    <row r="111" spans="1:30">
      <c r="A111" t="s">
        <v>2302</v>
      </c>
      <c r="B111" t="s">
        <v>2304</v>
      </c>
      <c r="C111" t="s">
        <v>139</v>
      </c>
      <c r="D111" t="s">
        <v>2160</v>
      </c>
      <c r="E111">
        <v>26.0950661</v>
      </c>
      <c r="F111">
        <v>0.47696307799999998</v>
      </c>
      <c r="G111">
        <v>1.271599071</v>
      </c>
      <c r="H111">
        <v>0.58555726399999997</v>
      </c>
      <c r="I111">
        <v>2.6219998699999998</v>
      </c>
      <c r="J111">
        <v>0.57724656399999996</v>
      </c>
      <c r="K111">
        <v>12.05084746</v>
      </c>
      <c r="L111">
        <v>0.229021006</v>
      </c>
      <c r="M111">
        <v>19.470129650000001</v>
      </c>
      <c r="N111">
        <v>0.92443311100000003</v>
      </c>
      <c r="O111">
        <v>18.197582239999999</v>
      </c>
      <c r="P111">
        <v>30.81235758</v>
      </c>
      <c r="Q111">
        <v>0.92400454200000004</v>
      </c>
      <c r="R111">
        <v>29.29250145</v>
      </c>
      <c r="S111">
        <v>144.61956789999999</v>
      </c>
      <c r="T111">
        <v>144.61956789999999</v>
      </c>
      <c r="U111">
        <v>0.26003884700000002</v>
      </c>
      <c r="V111">
        <v>553.98968509999997</v>
      </c>
      <c r="W111">
        <v>532.82110599999999</v>
      </c>
      <c r="X111">
        <v>751.53348800000003</v>
      </c>
      <c r="Y111">
        <v>874.73150629999998</v>
      </c>
      <c r="Z111">
        <v>0.10037681499999999</v>
      </c>
      <c r="AA111">
        <v>0.51</v>
      </c>
      <c r="AB111">
        <v>0.28000000000000003</v>
      </c>
      <c r="AC111">
        <v>0.55000000000000004</v>
      </c>
      <c r="AD111">
        <v>0.55000000000000004</v>
      </c>
    </row>
    <row r="112" spans="1:30">
      <c r="A112" t="s">
        <v>2302</v>
      </c>
      <c r="B112" t="s">
        <v>2305</v>
      </c>
      <c r="C112" t="s">
        <v>127</v>
      </c>
      <c r="D112" t="s">
        <v>2161</v>
      </c>
      <c r="E112">
        <v>28.694037550000001</v>
      </c>
      <c r="F112">
        <v>0.52400211600000002</v>
      </c>
      <c r="G112">
        <v>1.447954577</v>
      </c>
      <c r="H112">
        <v>0.65200427299999997</v>
      </c>
      <c r="I112">
        <v>2.919038332</v>
      </c>
      <c r="J112">
        <v>0.63644995900000001</v>
      </c>
      <c r="K112">
        <v>10.915254239999999</v>
      </c>
      <c r="L112">
        <v>0.20787667800000001</v>
      </c>
      <c r="M112">
        <v>17.91536713</v>
      </c>
      <c r="N112">
        <v>0.85107069800000001</v>
      </c>
      <c r="O112">
        <v>18.769220350000001</v>
      </c>
      <c r="P112">
        <v>29.94003614</v>
      </c>
      <c r="Q112">
        <v>0.89790209700000001</v>
      </c>
      <c r="R112">
        <v>32.118598939999998</v>
      </c>
      <c r="S112">
        <v>84.375</v>
      </c>
      <c r="T112">
        <v>84.375</v>
      </c>
      <c r="U112">
        <v>0.1517993</v>
      </c>
      <c r="V112">
        <v>500.64696249999997</v>
      </c>
      <c r="W112">
        <v>495.54595949999998</v>
      </c>
      <c r="X112">
        <v>687.1193237</v>
      </c>
      <c r="Y112">
        <v>734.84118650000005</v>
      </c>
      <c r="Z112">
        <v>8.4328103000000001E-2</v>
      </c>
      <c r="AA112">
        <v>0.5</v>
      </c>
      <c r="AB112">
        <v>0.27</v>
      </c>
      <c r="AC112">
        <v>0.55000000000000004</v>
      </c>
      <c r="AD112">
        <v>0.54</v>
      </c>
    </row>
    <row r="113" spans="1:30">
      <c r="A113" t="s">
        <v>2302</v>
      </c>
      <c r="B113" t="s">
        <v>2305</v>
      </c>
      <c r="C113" t="s">
        <v>65</v>
      </c>
      <c r="D113" t="s">
        <v>2162</v>
      </c>
      <c r="E113">
        <v>40.931611080000003</v>
      </c>
      <c r="F113">
        <v>0.74549115399999999</v>
      </c>
      <c r="G113">
        <v>1.9445665130000001</v>
      </c>
      <c r="H113">
        <v>0.83911710100000003</v>
      </c>
      <c r="I113">
        <v>4.0143964089999997</v>
      </c>
      <c r="J113">
        <v>0.85476820799999997</v>
      </c>
      <c r="K113">
        <v>24.830508470000002</v>
      </c>
      <c r="L113">
        <v>0.46697358900000002</v>
      </c>
      <c r="M113">
        <v>16.540191010000001</v>
      </c>
      <c r="N113">
        <v>0.78618217800000001</v>
      </c>
      <c r="O113">
        <v>16.457853320000002</v>
      </c>
      <c r="P113">
        <v>27.24714152</v>
      </c>
      <c r="Q113">
        <v>0.81732270299999998</v>
      </c>
      <c r="R113">
        <v>28.287923809999999</v>
      </c>
      <c r="S113">
        <v>108.86764530000001</v>
      </c>
      <c r="T113">
        <v>108.86764530000001</v>
      </c>
      <c r="U113">
        <v>0.19580447600000001</v>
      </c>
      <c r="V113">
        <v>1033.9014079999999</v>
      </c>
      <c r="W113">
        <v>1033.6088870000001</v>
      </c>
      <c r="X113">
        <v>1242.5470379999999</v>
      </c>
      <c r="Y113">
        <v>1319.677612</v>
      </c>
      <c r="Z113">
        <v>0.15142260399999999</v>
      </c>
      <c r="AA113">
        <v>0.61</v>
      </c>
      <c r="AB113">
        <v>0.45</v>
      </c>
      <c r="AC113">
        <v>0.4</v>
      </c>
      <c r="AD113">
        <v>0.25</v>
      </c>
    </row>
    <row r="114" spans="1:30">
      <c r="A114" t="s">
        <v>2302</v>
      </c>
      <c r="B114" t="s">
        <v>2303</v>
      </c>
      <c r="C114" t="s">
        <v>141</v>
      </c>
      <c r="D114" t="s">
        <v>2163</v>
      </c>
      <c r="E114">
        <v>32.717898560000002</v>
      </c>
      <c r="F114">
        <v>0.59683036899999997</v>
      </c>
      <c r="G114">
        <v>1.6150544650000001</v>
      </c>
      <c r="H114">
        <v>0.71496396100000004</v>
      </c>
      <c r="I114">
        <v>3.2486453900000001</v>
      </c>
      <c r="J114">
        <v>0.70214467300000005</v>
      </c>
      <c r="K114">
        <v>15.06779661</v>
      </c>
      <c r="L114">
        <v>0.285195488</v>
      </c>
      <c r="M114">
        <v>17.129667600000001</v>
      </c>
      <c r="N114">
        <v>0.81399698899999995</v>
      </c>
      <c r="O114">
        <v>17.0419035</v>
      </c>
      <c r="P114">
        <v>28.03301652</v>
      </c>
      <c r="Q114">
        <v>0.84083841400000003</v>
      </c>
      <c r="R114">
        <v>28.09605694</v>
      </c>
      <c r="S114">
        <v>129.69360349999999</v>
      </c>
      <c r="T114">
        <v>129.69360349999999</v>
      </c>
      <c r="U114">
        <v>0.23322182899999999</v>
      </c>
      <c r="V114">
        <v>948.19976810000003</v>
      </c>
      <c r="W114">
        <v>962.1681519</v>
      </c>
      <c r="X114">
        <v>1220.355957</v>
      </c>
      <c r="Y114">
        <v>1313.2936099999999</v>
      </c>
      <c r="Z114">
        <v>0.15069020899999999</v>
      </c>
      <c r="AA114">
        <v>0.54</v>
      </c>
      <c r="AB114">
        <v>0.34</v>
      </c>
      <c r="AC114">
        <v>0.37</v>
      </c>
      <c r="AD114">
        <v>0.19</v>
      </c>
    </row>
    <row r="115" spans="1:30">
      <c r="A115" t="s">
        <v>2302</v>
      </c>
      <c r="B115" t="s">
        <v>2303</v>
      </c>
      <c r="C115" t="s">
        <v>165</v>
      </c>
      <c r="D115" t="s">
        <v>2164</v>
      </c>
      <c r="E115">
        <v>30.958771850000002</v>
      </c>
      <c r="F115">
        <v>0.56499176299999998</v>
      </c>
      <c r="G115">
        <v>1.6381647509999999</v>
      </c>
      <c r="H115">
        <v>0.72367142600000001</v>
      </c>
      <c r="I115">
        <v>3.2531368729999999</v>
      </c>
      <c r="J115">
        <v>0.70303988100000003</v>
      </c>
      <c r="K115">
        <v>11.33898305</v>
      </c>
      <c r="L115">
        <v>0.21576635299999999</v>
      </c>
      <c r="M115">
        <v>18.41312027</v>
      </c>
      <c r="N115">
        <v>0.87455748200000005</v>
      </c>
      <c r="O115">
        <v>19.352481839999999</v>
      </c>
      <c r="P115">
        <v>30.661859509999999</v>
      </c>
      <c r="Q115">
        <v>0.91950119399999997</v>
      </c>
      <c r="R115">
        <v>32.081359859999999</v>
      </c>
      <c r="S115">
        <v>99.185943600000002</v>
      </c>
      <c r="T115">
        <v>99.185943600000002</v>
      </c>
      <c r="U115">
        <v>0.178409663</v>
      </c>
      <c r="V115">
        <v>642.75581869999996</v>
      </c>
      <c r="W115">
        <v>627.65509029999998</v>
      </c>
      <c r="X115">
        <v>816.76485190000005</v>
      </c>
      <c r="Y115">
        <v>879.98419190000004</v>
      </c>
      <c r="Z115">
        <v>0.100979421</v>
      </c>
      <c r="AA115">
        <v>0.54</v>
      </c>
      <c r="AB115">
        <v>0.33</v>
      </c>
      <c r="AC115">
        <v>0.37</v>
      </c>
      <c r="AD115">
        <v>0.18</v>
      </c>
    </row>
    <row r="116" spans="1:30">
      <c r="A116" t="s">
        <v>2302</v>
      </c>
      <c r="B116" t="s">
        <v>2303</v>
      </c>
      <c r="C116" t="s">
        <v>146</v>
      </c>
      <c r="D116" t="s">
        <v>2165</v>
      </c>
      <c r="E116">
        <v>36.495420709999998</v>
      </c>
      <c r="F116">
        <v>0.66520011199999995</v>
      </c>
      <c r="G116">
        <v>1.7264312040000001</v>
      </c>
      <c r="H116">
        <v>0.756928351</v>
      </c>
      <c r="I116">
        <v>3.5504544039999999</v>
      </c>
      <c r="J116">
        <v>0.76229889799999995</v>
      </c>
      <c r="K116">
        <v>18.491525419999999</v>
      </c>
      <c r="L116">
        <v>0.34894405899999997</v>
      </c>
      <c r="M116">
        <v>15.917053859999999</v>
      </c>
      <c r="N116">
        <v>0.75677907300000002</v>
      </c>
      <c r="O116">
        <v>15.59186077</v>
      </c>
      <c r="P116">
        <v>27.812932969999999</v>
      </c>
      <c r="Q116">
        <v>0.83425286200000004</v>
      </c>
      <c r="R116">
        <v>25.490848540000002</v>
      </c>
      <c r="S116">
        <v>141.68260190000001</v>
      </c>
      <c r="T116">
        <v>141.68260190000001</v>
      </c>
      <c r="U116">
        <v>0.25476209100000002</v>
      </c>
      <c r="V116">
        <v>1118.1740319999999</v>
      </c>
      <c r="W116">
        <v>1146.142578</v>
      </c>
      <c r="X116">
        <v>1390.2100419999999</v>
      </c>
      <c r="Y116">
        <v>1506.740967</v>
      </c>
      <c r="Z116">
        <v>0.172883174</v>
      </c>
      <c r="AA116">
        <v>0.56999999999999995</v>
      </c>
      <c r="AB116">
        <v>0.38</v>
      </c>
      <c r="AC116">
        <v>0.38</v>
      </c>
      <c r="AD116">
        <v>0.22</v>
      </c>
    </row>
    <row r="117" spans="1:30">
      <c r="A117" t="s">
        <v>2302</v>
      </c>
      <c r="B117" t="s">
        <v>2303</v>
      </c>
      <c r="C117" t="s">
        <v>117</v>
      </c>
      <c r="D117" t="s">
        <v>2166</v>
      </c>
      <c r="E117">
        <v>24.856631459999999</v>
      </c>
      <c r="F117">
        <v>0.45454852800000001</v>
      </c>
      <c r="G117">
        <v>1.211308284</v>
      </c>
      <c r="H117">
        <v>0.56284097600000005</v>
      </c>
      <c r="I117">
        <v>2.4830088250000002</v>
      </c>
      <c r="J117">
        <v>0.54954395</v>
      </c>
      <c r="K117">
        <v>10.94915254</v>
      </c>
      <c r="L117">
        <v>0.20850785199999999</v>
      </c>
      <c r="M117">
        <v>17.355676330000001</v>
      </c>
      <c r="N117">
        <v>0.82466134800000002</v>
      </c>
      <c r="O117">
        <v>17.535573960000001</v>
      </c>
      <c r="P117">
        <v>28.365823750000001</v>
      </c>
      <c r="Q117">
        <v>0.850796993</v>
      </c>
      <c r="R117">
        <v>27.565189360000002</v>
      </c>
      <c r="S117">
        <v>112.772644</v>
      </c>
      <c r="T117">
        <v>112.772644</v>
      </c>
      <c r="U117">
        <v>0.202820466</v>
      </c>
      <c r="V117">
        <v>557.26601159999996</v>
      </c>
      <c r="W117">
        <v>550.18231200000002</v>
      </c>
      <c r="X117">
        <v>778.02530920000004</v>
      </c>
      <c r="Y117">
        <v>855.47106929999995</v>
      </c>
      <c r="Z117">
        <v>9.8167189000000002E-2</v>
      </c>
      <c r="AA117">
        <v>0.47</v>
      </c>
      <c r="AB117">
        <v>0.21</v>
      </c>
      <c r="AC117">
        <v>0.33</v>
      </c>
      <c r="AD117">
        <v>0.12</v>
      </c>
    </row>
    <row r="118" spans="1:30">
      <c r="A118" t="s">
        <v>2302</v>
      </c>
      <c r="B118" t="s">
        <v>2303</v>
      </c>
      <c r="C118" t="s">
        <v>1071</v>
      </c>
      <c r="D118" t="s">
        <v>2167</v>
      </c>
      <c r="E118">
        <v>37.627762230000002</v>
      </c>
      <c r="F118">
        <v>0.68569447100000003</v>
      </c>
      <c r="G118">
        <v>1.8379158099999999</v>
      </c>
      <c r="H118">
        <v>0.79893338199999997</v>
      </c>
      <c r="I118">
        <v>3.8009297869999998</v>
      </c>
      <c r="J118">
        <v>0.81222170199999999</v>
      </c>
      <c r="K118">
        <v>21.305084749999999</v>
      </c>
      <c r="L118">
        <v>0.40133149699999998</v>
      </c>
      <c r="M118">
        <v>16.652918499999998</v>
      </c>
      <c r="N118">
        <v>0.79150129300000005</v>
      </c>
      <c r="O118">
        <v>15.3791008</v>
      </c>
      <c r="P118">
        <v>26.771096549999999</v>
      </c>
      <c r="Q118">
        <v>0.803078026</v>
      </c>
      <c r="R118">
        <v>25.586215970000001</v>
      </c>
      <c r="S118">
        <v>131.52694700000001</v>
      </c>
      <c r="T118">
        <v>131.52694700000001</v>
      </c>
      <c r="U118">
        <v>0.236515741</v>
      </c>
      <c r="V118">
        <v>1219.538045</v>
      </c>
      <c r="W118">
        <v>1234.831543</v>
      </c>
      <c r="X118">
        <v>1521.3173830000001</v>
      </c>
      <c r="Y118">
        <v>1596.0179439999999</v>
      </c>
      <c r="Z118">
        <v>0.183125344</v>
      </c>
      <c r="AA118">
        <v>0.59</v>
      </c>
      <c r="AB118">
        <v>0.42</v>
      </c>
      <c r="AC118">
        <v>0.39</v>
      </c>
      <c r="AD118">
        <v>0.24</v>
      </c>
    </row>
    <row r="119" spans="1:30">
      <c r="A119" t="s">
        <v>2302</v>
      </c>
      <c r="B119" t="s">
        <v>2303</v>
      </c>
      <c r="C119" t="s">
        <v>81</v>
      </c>
      <c r="D119" t="s">
        <v>2168</v>
      </c>
      <c r="E119">
        <v>29.657029619999999</v>
      </c>
      <c r="F119">
        <v>0.54143140400000001</v>
      </c>
      <c r="G119">
        <v>1.4781138140000001</v>
      </c>
      <c r="H119">
        <v>0.66336763200000004</v>
      </c>
      <c r="I119">
        <v>2.9942121730000002</v>
      </c>
      <c r="J119">
        <v>0.65143302400000003</v>
      </c>
      <c r="K119">
        <v>13.220338979999999</v>
      </c>
      <c r="L119">
        <v>0.25079650799999997</v>
      </c>
      <c r="M119">
        <v>17.819906230000001</v>
      </c>
      <c r="N119">
        <v>0.84656631800000004</v>
      </c>
      <c r="O119">
        <v>16.59521294</v>
      </c>
      <c r="P119">
        <v>28.678016660000001</v>
      </c>
      <c r="Q119">
        <v>0.86013873200000002</v>
      </c>
      <c r="R119">
        <v>26.995080949999998</v>
      </c>
      <c r="S119">
        <v>107.1686096</v>
      </c>
      <c r="T119">
        <v>107.1686096</v>
      </c>
      <c r="U119">
        <v>0.19275187099999999</v>
      </c>
      <c r="V119">
        <v>682.82684329999995</v>
      </c>
      <c r="W119">
        <v>685.12457280000001</v>
      </c>
      <c r="X119">
        <v>922.37235510000005</v>
      </c>
      <c r="Y119">
        <v>1010.6501459999999</v>
      </c>
      <c r="Z119">
        <v>0.115969881</v>
      </c>
      <c r="AA119">
        <v>0.52</v>
      </c>
      <c r="AB119">
        <v>0.28999999999999998</v>
      </c>
      <c r="AC119">
        <v>0.36</v>
      </c>
      <c r="AD119">
        <v>0.17</v>
      </c>
    </row>
    <row r="120" spans="1:30">
      <c r="A120" t="s">
        <v>2302</v>
      </c>
      <c r="B120" t="s">
        <v>2303</v>
      </c>
      <c r="C120" t="s">
        <v>152</v>
      </c>
      <c r="D120" t="s">
        <v>2169</v>
      </c>
      <c r="E120">
        <v>25.919141799999998</v>
      </c>
      <c r="F120">
        <v>0.47377900699999997</v>
      </c>
      <c r="G120">
        <v>1.2716371339999999</v>
      </c>
      <c r="H120">
        <v>0.58557160500000005</v>
      </c>
      <c r="I120">
        <v>2.6639446279999999</v>
      </c>
      <c r="J120">
        <v>0.58560666699999997</v>
      </c>
      <c r="K120">
        <v>9.2881355929999998</v>
      </c>
      <c r="L120">
        <v>0.17758032800000001</v>
      </c>
      <c r="M120">
        <v>16.665331200000001</v>
      </c>
      <c r="N120">
        <v>0.79208699400000004</v>
      </c>
      <c r="O120">
        <v>17.77014351</v>
      </c>
      <c r="P120">
        <v>27.840579349999999</v>
      </c>
      <c r="Q120">
        <v>0.83508012300000001</v>
      </c>
      <c r="R120">
        <v>30.51147842</v>
      </c>
      <c r="S120">
        <v>74.157714839999997</v>
      </c>
      <c r="T120">
        <v>74.157714839999997</v>
      </c>
      <c r="U120">
        <v>0.13344222</v>
      </c>
      <c r="V120">
        <v>431.91925049999998</v>
      </c>
      <c r="W120">
        <v>412.31896970000003</v>
      </c>
      <c r="X120">
        <v>577.48950200000002</v>
      </c>
      <c r="Y120">
        <v>631.90618900000004</v>
      </c>
      <c r="Z120">
        <v>7.2519035999999995E-2</v>
      </c>
      <c r="AA120">
        <v>0.46</v>
      </c>
      <c r="AB120">
        <v>0.19</v>
      </c>
      <c r="AC120">
        <v>0.33</v>
      </c>
      <c r="AD120">
        <v>0.11</v>
      </c>
    </row>
    <row r="121" spans="1:30">
      <c r="A121" t="s">
        <v>2302</v>
      </c>
      <c r="B121" t="s">
        <v>2304</v>
      </c>
      <c r="C121" t="s">
        <v>66</v>
      </c>
      <c r="D121" t="s">
        <v>2170</v>
      </c>
      <c r="E121">
        <v>28.782291669999999</v>
      </c>
      <c r="F121">
        <v>0.52559943600000003</v>
      </c>
      <c r="G121">
        <v>1.4061620749999999</v>
      </c>
      <c r="H121">
        <v>0.63625774599999996</v>
      </c>
      <c r="I121">
        <v>2.8030242190000001</v>
      </c>
      <c r="J121">
        <v>0.61332692899999997</v>
      </c>
      <c r="K121">
        <v>13.16949153</v>
      </c>
      <c r="L121">
        <v>0.24984974700000001</v>
      </c>
      <c r="M121">
        <v>19.56070836</v>
      </c>
      <c r="N121">
        <v>0.92870712300000002</v>
      </c>
      <c r="O121">
        <v>18.106801990000001</v>
      </c>
      <c r="P121">
        <v>29.9414978</v>
      </c>
      <c r="Q121">
        <v>0.89794583500000003</v>
      </c>
      <c r="R121">
        <v>28.464479449999999</v>
      </c>
      <c r="S121">
        <v>148.21243290000001</v>
      </c>
      <c r="T121">
        <v>148.21243290000001</v>
      </c>
      <c r="U121">
        <v>0.26649403599999999</v>
      </c>
      <c r="V121">
        <v>726.46199539999998</v>
      </c>
      <c r="W121">
        <v>719.88873290000004</v>
      </c>
      <c r="X121">
        <v>936.97593180000001</v>
      </c>
      <c r="Y121">
        <v>1082.167236</v>
      </c>
      <c r="Z121">
        <v>0.124174575</v>
      </c>
      <c r="AA121">
        <v>0.53</v>
      </c>
      <c r="AB121">
        <v>0.32</v>
      </c>
      <c r="AC121">
        <v>0.56999999999999995</v>
      </c>
      <c r="AD121">
        <v>0.56999999999999995</v>
      </c>
    </row>
    <row r="122" spans="1:30">
      <c r="A122" t="s">
        <v>2302</v>
      </c>
      <c r="B122" t="s">
        <v>2306</v>
      </c>
      <c r="C122" t="s">
        <v>67</v>
      </c>
      <c r="D122" t="s">
        <v>2171</v>
      </c>
      <c r="E122">
        <v>43.05690895</v>
      </c>
      <c r="F122">
        <v>0.78395712799999995</v>
      </c>
      <c r="G122">
        <v>2.0233300789999999</v>
      </c>
      <c r="H122">
        <v>0.86879353999999998</v>
      </c>
      <c r="I122">
        <v>4.3020076749999996</v>
      </c>
      <c r="J122">
        <v>0.91209264800000001</v>
      </c>
      <c r="K122">
        <v>21.542372879999999</v>
      </c>
      <c r="L122">
        <v>0.40574971500000001</v>
      </c>
      <c r="M122">
        <v>17.64183744</v>
      </c>
      <c r="N122">
        <v>0.83816403399999995</v>
      </c>
      <c r="O122">
        <v>17.164285660000001</v>
      </c>
      <c r="P122">
        <v>29.82122485</v>
      </c>
      <c r="Q122">
        <v>0.89434691099999997</v>
      </c>
      <c r="R122">
        <v>29.66413116</v>
      </c>
      <c r="S122">
        <v>134.47265630000001</v>
      </c>
      <c r="T122">
        <v>134.47265630000001</v>
      </c>
      <c r="U122">
        <v>0.241808205</v>
      </c>
      <c r="V122">
        <v>1141.2453210000001</v>
      </c>
      <c r="W122">
        <v>1144.196655</v>
      </c>
      <c r="X122">
        <v>1361.872192</v>
      </c>
      <c r="Y122">
        <v>1411.0196530000001</v>
      </c>
      <c r="Z122">
        <v>0.16190168599999999</v>
      </c>
      <c r="AA122">
        <v>0.64</v>
      </c>
      <c r="AB122">
        <v>0.5</v>
      </c>
      <c r="AC122">
        <v>0.42</v>
      </c>
      <c r="AD122">
        <v>0.28000000000000003</v>
      </c>
    </row>
    <row r="123" spans="1:30">
      <c r="A123" t="s">
        <v>2302</v>
      </c>
      <c r="B123" t="s">
        <v>2305</v>
      </c>
      <c r="C123" t="s">
        <v>147</v>
      </c>
      <c r="D123" t="s">
        <v>2172</v>
      </c>
      <c r="E123">
        <v>45.874106070000003</v>
      </c>
      <c r="F123">
        <v>0.83494585399999999</v>
      </c>
      <c r="G123">
        <v>2.0326935480000001</v>
      </c>
      <c r="H123">
        <v>0.87232149599999997</v>
      </c>
      <c r="I123">
        <v>4.2603804419999998</v>
      </c>
      <c r="J123">
        <v>0.90379583200000002</v>
      </c>
      <c r="K123">
        <v>36.491525420000002</v>
      </c>
      <c r="L123">
        <v>0.68409743199999995</v>
      </c>
      <c r="M123">
        <v>15.033968610000001</v>
      </c>
      <c r="N123">
        <v>0.71511016000000005</v>
      </c>
      <c r="O123">
        <v>14.357424740000001</v>
      </c>
      <c r="P123">
        <v>25.19592158</v>
      </c>
      <c r="Q123">
        <v>0.75594411900000003</v>
      </c>
      <c r="R123">
        <v>24.548572539999999</v>
      </c>
      <c r="S123">
        <v>246.45080569999999</v>
      </c>
      <c r="T123">
        <v>246.45080569999999</v>
      </c>
      <c r="U123">
        <v>0.44299587499999998</v>
      </c>
      <c r="V123">
        <v>2463.0558270000001</v>
      </c>
      <c r="W123">
        <v>2481.8122560000002</v>
      </c>
      <c r="X123">
        <v>2890.3652339999999</v>
      </c>
      <c r="Y123">
        <v>3171.4785160000001</v>
      </c>
      <c r="Z123">
        <v>0.36386774900000002</v>
      </c>
      <c r="AA123">
        <v>0.7</v>
      </c>
      <c r="AB123">
        <v>0.6</v>
      </c>
      <c r="AC123">
        <v>0.45</v>
      </c>
      <c r="AD123">
        <v>0.34</v>
      </c>
    </row>
    <row r="124" spans="1:30">
      <c r="A124" t="s">
        <v>2302</v>
      </c>
      <c r="B124" t="s">
        <v>2305</v>
      </c>
      <c r="C124" t="s">
        <v>143</v>
      </c>
      <c r="D124" t="s">
        <v>2173</v>
      </c>
      <c r="E124">
        <v>23.361644519999999</v>
      </c>
      <c r="F124">
        <v>0.42749061399999999</v>
      </c>
      <c r="G124">
        <v>1.243737453</v>
      </c>
      <c r="H124">
        <v>0.57505959799999995</v>
      </c>
      <c r="I124">
        <v>2.4828311099999998</v>
      </c>
      <c r="J124">
        <v>0.54950852900000002</v>
      </c>
      <c r="K124">
        <v>8.9152542369999992</v>
      </c>
      <c r="L124">
        <v>0.17063741399999999</v>
      </c>
      <c r="M124">
        <v>18.43139013</v>
      </c>
      <c r="N124">
        <v>0.87541955599999999</v>
      </c>
      <c r="O124">
        <v>20.433620449999999</v>
      </c>
      <c r="P124">
        <v>29.189946490000001</v>
      </c>
      <c r="Q124">
        <v>0.87545719</v>
      </c>
      <c r="R124">
        <v>30.634424209999999</v>
      </c>
      <c r="S124">
        <v>76.300048829999994</v>
      </c>
      <c r="T124">
        <v>76.300048829999994</v>
      </c>
      <c r="U124">
        <v>0.13729128500000001</v>
      </c>
      <c r="V124">
        <v>381.03403730000002</v>
      </c>
      <c r="W124">
        <v>381.03408810000002</v>
      </c>
      <c r="X124">
        <v>484.27047729999998</v>
      </c>
      <c r="Y124">
        <v>515.37548830000003</v>
      </c>
      <c r="Z124">
        <v>5.9150222000000002E-2</v>
      </c>
      <c r="AA124">
        <v>0.46</v>
      </c>
      <c r="AB124">
        <v>0.2</v>
      </c>
      <c r="AC124">
        <v>0.33</v>
      </c>
      <c r="AD124">
        <v>0.11</v>
      </c>
    </row>
    <row r="125" spans="1:30">
      <c r="A125" t="s">
        <v>2302</v>
      </c>
      <c r="B125" t="s">
        <v>2305</v>
      </c>
      <c r="C125" t="s">
        <v>153</v>
      </c>
      <c r="D125" t="s">
        <v>2174</v>
      </c>
      <c r="E125">
        <v>45.874106070000003</v>
      </c>
      <c r="F125">
        <v>0.83494585399999999</v>
      </c>
      <c r="G125">
        <v>2.0326935480000001</v>
      </c>
      <c r="H125">
        <v>0.87232149599999997</v>
      </c>
      <c r="I125">
        <v>4.2603804419999998</v>
      </c>
      <c r="J125">
        <v>0.90379583200000002</v>
      </c>
      <c r="K125">
        <v>36.491525420000002</v>
      </c>
      <c r="L125">
        <v>0.68409743199999995</v>
      </c>
      <c r="M125">
        <v>15.033968610000001</v>
      </c>
      <c r="N125">
        <v>0.71511016000000005</v>
      </c>
      <c r="O125">
        <v>14.357424740000001</v>
      </c>
      <c r="P125">
        <v>25.19592158</v>
      </c>
      <c r="Q125">
        <v>0.75594411900000003</v>
      </c>
      <c r="R125">
        <v>24.548572539999999</v>
      </c>
      <c r="S125">
        <v>246.45080569999999</v>
      </c>
      <c r="T125">
        <v>246.45080569999999</v>
      </c>
      <c r="U125">
        <v>0.44299587499999998</v>
      </c>
      <c r="V125">
        <v>2463.0558270000001</v>
      </c>
      <c r="W125">
        <v>2481.8122560000002</v>
      </c>
      <c r="X125">
        <v>2890.3652339999999</v>
      </c>
      <c r="Y125">
        <v>3171.4785160000001</v>
      </c>
      <c r="Z125">
        <v>0.36386774900000002</v>
      </c>
      <c r="AA125">
        <v>0.7</v>
      </c>
      <c r="AB125">
        <v>0.6</v>
      </c>
      <c r="AC125">
        <v>0.45</v>
      </c>
      <c r="AD125">
        <v>0.34</v>
      </c>
    </row>
    <row r="126" spans="1:30">
      <c r="A126" t="s">
        <v>2302</v>
      </c>
      <c r="B126" t="s">
        <v>2305</v>
      </c>
      <c r="C126" t="s">
        <v>68</v>
      </c>
      <c r="D126" t="s">
        <v>2175</v>
      </c>
      <c r="E126">
        <v>35.831486650000002</v>
      </c>
      <c r="F126">
        <v>0.65318350400000003</v>
      </c>
      <c r="G126">
        <v>1.666077123</v>
      </c>
      <c r="H126">
        <v>0.73418821499999998</v>
      </c>
      <c r="I126">
        <v>3.508573009</v>
      </c>
      <c r="J126">
        <v>0.75395142400000004</v>
      </c>
      <c r="K126">
        <v>19.542372879999999</v>
      </c>
      <c r="L126">
        <v>0.36851045100000002</v>
      </c>
      <c r="M126">
        <v>18.650865549999999</v>
      </c>
      <c r="N126">
        <v>0.88577563800000003</v>
      </c>
      <c r="O126">
        <v>18.35903931</v>
      </c>
      <c r="P126">
        <v>28.77730115</v>
      </c>
      <c r="Q126">
        <v>0.86310961799999997</v>
      </c>
      <c r="R126">
        <v>30.27051926</v>
      </c>
      <c r="S126">
        <v>125.4707336</v>
      </c>
      <c r="T126">
        <v>125.4707336</v>
      </c>
      <c r="U126">
        <v>0.22563473000000001</v>
      </c>
      <c r="V126">
        <v>897.51708980000001</v>
      </c>
      <c r="W126">
        <v>903.98327640000002</v>
      </c>
      <c r="X126">
        <v>1188.4532879999999</v>
      </c>
      <c r="Y126">
        <v>1294.6705320000001</v>
      </c>
      <c r="Z126">
        <v>0.14855370400000001</v>
      </c>
      <c r="AA126">
        <v>0.57999999999999996</v>
      </c>
      <c r="AB126">
        <v>0.4</v>
      </c>
      <c r="AC126">
        <v>0.39</v>
      </c>
      <c r="AD126">
        <v>0.23</v>
      </c>
    </row>
    <row r="127" spans="1:30">
      <c r="A127" t="s">
        <v>2302</v>
      </c>
      <c r="B127" t="s">
        <v>2305</v>
      </c>
      <c r="C127" t="s">
        <v>166</v>
      </c>
      <c r="D127" t="s">
        <v>2176</v>
      </c>
      <c r="E127">
        <v>40.931611080000003</v>
      </c>
      <c r="F127">
        <v>0.74549115399999999</v>
      </c>
      <c r="G127">
        <v>1.9445665130000001</v>
      </c>
      <c r="H127">
        <v>0.83911710100000003</v>
      </c>
      <c r="I127">
        <v>4.0143964089999997</v>
      </c>
      <c r="J127">
        <v>0.85476820799999997</v>
      </c>
      <c r="K127">
        <v>24.830508470000002</v>
      </c>
      <c r="L127">
        <v>0.46697358900000002</v>
      </c>
      <c r="M127">
        <v>16.540191010000001</v>
      </c>
      <c r="N127">
        <v>0.78618217800000001</v>
      </c>
      <c r="O127">
        <v>16.457853320000002</v>
      </c>
      <c r="P127">
        <v>27.24714152</v>
      </c>
      <c r="Q127">
        <v>0.81732270299999998</v>
      </c>
      <c r="R127">
        <v>28.287923809999999</v>
      </c>
      <c r="S127">
        <v>108.86764530000001</v>
      </c>
      <c r="T127">
        <v>108.86764530000001</v>
      </c>
      <c r="U127">
        <v>0.19580447600000001</v>
      </c>
      <c r="V127">
        <v>1033.9014079999999</v>
      </c>
      <c r="W127">
        <v>1033.6088870000001</v>
      </c>
      <c r="X127">
        <v>1242.5470379999999</v>
      </c>
      <c r="Y127">
        <v>1319.677612</v>
      </c>
      <c r="Z127">
        <v>0.15142260399999999</v>
      </c>
      <c r="AA127">
        <v>0.61</v>
      </c>
      <c r="AB127">
        <v>0.45</v>
      </c>
      <c r="AC127">
        <v>0.4</v>
      </c>
      <c r="AD127">
        <v>0.25</v>
      </c>
    </row>
    <row r="128" spans="1:30">
      <c r="A128" t="s">
        <v>2302</v>
      </c>
      <c r="B128" t="s">
        <v>2304</v>
      </c>
      <c r="C128" t="s">
        <v>128</v>
      </c>
      <c r="D128" t="s">
        <v>2178</v>
      </c>
      <c r="E128">
        <v>28.782291669999999</v>
      </c>
      <c r="F128">
        <v>0.52559943600000003</v>
      </c>
      <c r="G128">
        <v>1.4061620749999999</v>
      </c>
      <c r="H128">
        <v>0.63625774599999996</v>
      </c>
      <c r="I128">
        <v>2.8030242190000001</v>
      </c>
      <c r="J128">
        <v>0.61332692899999997</v>
      </c>
      <c r="K128">
        <v>13.16949153</v>
      </c>
      <c r="L128">
        <v>0.24984974700000001</v>
      </c>
      <c r="M128">
        <v>19.56070836</v>
      </c>
      <c r="N128">
        <v>0.92870712300000002</v>
      </c>
      <c r="O128">
        <v>18.106801990000001</v>
      </c>
      <c r="P128">
        <v>29.9414978</v>
      </c>
      <c r="Q128">
        <v>0.89794583500000003</v>
      </c>
      <c r="R128">
        <v>28.464479449999999</v>
      </c>
      <c r="S128">
        <v>148.21243290000001</v>
      </c>
      <c r="T128">
        <v>148.21243290000001</v>
      </c>
      <c r="U128">
        <v>0.26649403599999999</v>
      </c>
      <c r="V128">
        <v>726.46199539999998</v>
      </c>
      <c r="W128">
        <v>719.88873290000004</v>
      </c>
      <c r="X128">
        <v>936.97593180000001</v>
      </c>
      <c r="Y128">
        <v>1082.167236</v>
      </c>
      <c r="Z128">
        <v>0.124174575</v>
      </c>
      <c r="AA128">
        <v>0.53</v>
      </c>
      <c r="AB128">
        <v>0.32</v>
      </c>
      <c r="AC128">
        <v>0.37</v>
      </c>
      <c r="AD128">
        <v>0.18</v>
      </c>
    </row>
    <row r="129" spans="1:30">
      <c r="A129" t="s">
        <v>2302</v>
      </c>
      <c r="B129" t="s">
        <v>2305</v>
      </c>
      <c r="C129" t="s">
        <v>132</v>
      </c>
      <c r="D129" t="s">
        <v>2179</v>
      </c>
      <c r="E129">
        <v>40.259036500000001</v>
      </c>
      <c r="F129">
        <v>0.73331816100000002</v>
      </c>
      <c r="G129">
        <v>1.8285016650000001</v>
      </c>
      <c r="H129">
        <v>0.79538633199999997</v>
      </c>
      <c r="I129">
        <v>3.9077329490000001</v>
      </c>
      <c r="J129">
        <v>0.83350887699999998</v>
      </c>
      <c r="K129">
        <v>23.067796609999998</v>
      </c>
      <c r="L129">
        <v>0.434152543</v>
      </c>
      <c r="M129">
        <v>16.511800130000001</v>
      </c>
      <c r="N129">
        <v>0.78484253699999995</v>
      </c>
      <c r="O129">
        <v>16.084957119999999</v>
      </c>
      <c r="P129">
        <v>27.188564939999999</v>
      </c>
      <c r="Q129">
        <v>0.815569918</v>
      </c>
      <c r="R129">
        <v>27.16858101</v>
      </c>
      <c r="S129">
        <v>142.05322269999999</v>
      </c>
      <c r="T129">
        <v>142.05322269999999</v>
      </c>
      <c r="U129">
        <v>0.255427974</v>
      </c>
      <c r="V129">
        <v>1321.161051</v>
      </c>
      <c r="W129">
        <v>1331.3424070000001</v>
      </c>
      <c r="X129">
        <v>1611.7284749999999</v>
      </c>
      <c r="Y129">
        <v>1686.4487300000001</v>
      </c>
      <c r="Z129">
        <v>0.19349988300000001</v>
      </c>
      <c r="AA129">
        <v>0.61</v>
      </c>
      <c r="AB129">
        <v>0.44</v>
      </c>
      <c r="AC129">
        <v>0.4</v>
      </c>
      <c r="AD129">
        <v>0.25</v>
      </c>
    </row>
    <row r="130" spans="1:30">
      <c r="A130" t="s">
        <v>2302</v>
      </c>
      <c r="B130" t="s">
        <v>2304</v>
      </c>
      <c r="C130" t="s">
        <v>82</v>
      </c>
      <c r="D130" t="s">
        <v>2180</v>
      </c>
      <c r="E130">
        <v>33.214485779999997</v>
      </c>
      <c r="F130">
        <v>0.60581815000000006</v>
      </c>
      <c r="G130">
        <v>1.540801262</v>
      </c>
      <c r="H130">
        <v>0.68698693200000005</v>
      </c>
      <c r="I130">
        <v>3.1140696640000001</v>
      </c>
      <c r="J130">
        <v>0.67532208699999996</v>
      </c>
      <c r="K130">
        <v>19.71186441</v>
      </c>
      <c r="L130">
        <v>0.37166632100000002</v>
      </c>
      <c r="M130">
        <v>16.776802700000001</v>
      </c>
      <c r="N130">
        <v>0.797346844</v>
      </c>
      <c r="O130">
        <v>15.825731279999999</v>
      </c>
      <c r="P130">
        <v>28.135710400000001</v>
      </c>
      <c r="Q130">
        <v>0.84391132000000002</v>
      </c>
      <c r="R130">
        <v>28.578077319999998</v>
      </c>
      <c r="S130">
        <v>254.6081543</v>
      </c>
      <c r="T130">
        <v>254.6081543</v>
      </c>
      <c r="U130">
        <v>0.45765192999999998</v>
      </c>
      <c r="V130">
        <v>1258.229818</v>
      </c>
      <c r="W130">
        <v>1280.940552</v>
      </c>
      <c r="X130">
        <v>1654.092529</v>
      </c>
      <c r="Y130">
        <v>1821.9730219999999</v>
      </c>
      <c r="Z130">
        <v>0.209047709</v>
      </c>
      <c r="AA130">
        <v>0.57999999999999996</v>
      </c>
      <c r="AB130">
        <v>0.4</v>
      </c>
      <c r="AC130">
        <v>0.39</v>
      </c>
      <c r="AD130">
        <v>0.23</v>
      </c>
    </row>
    <row r="131" spans="1:30">
      <c r="A131" t="s">
        <v>2302</v>
      </c>
      <c r="B131" t="s">
        <v>2304</v>
      </c>
      <c r="C131" t="s">
        <v>69</v>
      </c>
      <c r="D131" t="s">
        <v>2181</v>
      </c>
      <c r="E131">
        <v>27.051407309999998</v>
      </c>
      <c r="F131">
        <v>0.49427199100000002</v>
      </c>
      <c r="G131">
        <v>1.29942263</v>
      </c>
      <c r="H131">
        <v>0.59604058999999998</v>
      </c>
      <c r="I131">
        <v>2.6869975629999998</v>
      </c>
      <c r="J131">
        <v>0.59020139800000004</v>
      </c>
      <c r="K131">
        <v>12.864406779999999</v>
      </c>
      <c r="L131">
        <v>0.24416918100000001</v>
      </c>
      <c r="M131">
        <v>17.206465399999999</v>
      </c>
      <c r="N131">
        <v>0.81762073999999996</v>
      </c>
      <c r="O131">
        <v>17.68024445</v>
      </c>
      <c r="P131">
        <v>28.238536830000001</v>
      </c>
      <c r="Q131">
        <v>0.84698819199999997</v>
      </c>
      <c r="R131">
        <v>28.3372612</v>
      </c>
      <c r="S131">
        <v>166.38107299999999</v>
      </c>
      <c r="T131">
        <v>166.38107299999999</v>
      </c>
      <c r="U131">
        <v>0.29913706800000001</v>
      </c>
      <c r="V131">
        <v>677.55635580000001</v>
      </c>
      <c r="W131">
        <v>694.41625980000003</v>
      </c>
      <c r="X131">
        <v>920.93951419999996</v>
      </c>
      <c r="Y131">
        <v>987.42254639999999</v>
      </c>
      <c r="Z131">
        <v>0.113305129</v>
      </c>
      <c r="AA131">
        <v>0.5</v>
      </c>
      <c r="AB131">
        <v>0.27</v>
      </c>
      <c r="AC131">
        <v>0.35</v>
      </c>
      <c r="AD131">
        <v>0.15</v>
      </c>
    </row>
    <row r="132" spans="1:30">
      <c r="A132" t="s">
        <v>2302</v>
      </c>
      <c r="B132" t="s">
        <v>2306</v>
      </c>
      <c r="C132" t="s">
        <v>1069</v>
      </c>
      <c r="D132" t="s">
        <v>2177</v>
      </c>
      <c r="E132">
        <v>41.493029579999998</v>
      </c>
      <c r="F132">
        <v>0.75565232299999996</v>
      </c>
      <c r="G132">
        <v>2.0094499479999999</v>
      </c>
      <c r="H132">
        <v>0.86356380099999996</v>
      </c>
      <c r="I132">
        <v>4.2044920919999997</v>
      </c>
      <c r="J132">
        <v>0.89265660099999999</v>
      </c>
      <c r="K132">
        <v>20.830508470000002</v>
      </c>
      <c r="L132">
        <v>0.39249506200000001</v>
      </c>
      <c r="M132">
        <v>17.178159709999999</v>
      </c>
      <c r="N132">
        <v>0.816285119</v>
      </c>
      <c r="O132">
        <v>18.08481789</v>
      </c>
      <c r="P132">
        <v>27.309472400000001</v>
      </c>
      <c r="Q132">
        <v>0.81918782800000001</v>
      </c>
      <c r="R132">
        <v>27.70578575</v>
      </c>
      <c r="S132">
        <v>112.6373291</v>
      </c>
      <c r="T132">
        <v>112.6373291</v>
      </c>
      <c r="U132">
        <v>0.20257734999999999</v>
      </c>
      <c r="V132">
        <v>935.70699060000004</v>
      </c>
      <c r="W132">
        <v>949.56762700000002</v>
      </c>
      <c r="X132">
        <v>1133.589966</v>
      </c>
      <c r="Y132">
        <v>1196.369995</v>
      </c>
      <c r="Z132">
        <v>0.13727631900000001</v>
      </c>
      <c r="AA132">
        <v>0.61</v>
      </c>
      <c r="AB132">
        <v>0.45</v>
      </c>
      <c r="AC132">
        <v>0.4</v>
      </c>
      <c r="AD132">
        <v>0.26</v>
      </c>
    </row>
    <row r="133" spans="1:30">
      <c r="A133" t="s">
        <v>2302</v>
      </c>
      <c r="B133" t="s">
        <v>2304</v>
      </c>
      <c r="C133" t="s">
        <v>70</v>
      </c>
      <c r="D133" t="s">
        <v>2182</v>
      </c>
      <c r="E133">
        <v>32.926011000000003</v>
      </c>
      <c r="F133">
        <v>0.60059701700000001</v>
      </c>
      <c r="G133">
        <v>1.5871738550000001</v>
      </c>
      <c r="H133">
        <v>0.70445913900000001</v>
      </c>
      <c r="I133">
        <v>3.318185374</v>
      </c>
      <c r="J133">
        <v>0.71600484200000003</v>
      </c>
      <c r="K133">
        <v>18.983050850000001</v>
      </c>
      <c r="L133">
        <v>0.35809608100000001</v>
      </c>
      <c r="M133">
        <v>18.05966377</v>
      </c>
      <c r="N133">
        <v>0.85787942299999997</v>
      </c>
      <c r="O133">
        <v>17.883155819999999</v>
      </c>
      <c r="P133">
        <v>29.346630730000001</v>
      </c>
      <c r="Q133">
        <v>0.88014564799999995</v>
      </c>
      <c r="R133">
        <v>28.96850586</v>
      </c>
      <c r="S133">
        <v>233.37020870000001</v>
      </c>
      <c r="T133">
        <v>233.37020870000001</v>
      </c>
      <c r="U133">
        <v>0.419494372</v>
      </c>
      <c r="V133">
        <v>1199.30953</v>
      </c>
      <c r="W133">
        <v>1202.476318</v>
      </c>
      <c r="X133">
        <v>1576.9716390000001</v>
      </c>
      <c r="Y133">
        <v>1735.7438959999999</v>
      </c>
      <c r="Z133">
        <v>0.199155199</v>
      </c>
      <c r="AA133">
        <v>0.59</v>
      </c>
      <c r="AB133">
        <v>0.42</v>
      </c>
      <c r="AC133">
        <v>0.4</v>
      </c>
      <c r="AD133">
        <v>0.24</v>
      </c>
    </row>
    <row r="134" spans="1:30">
      <c r="A134" t="s">
        <v>2302</v>
      </c>
      <c r="B134" t="s">
        <v>2306</v>
      </c>
      <c r="C134" t="s">
        <v>83</v>
      </c>
      <c r="D134" t="s">
        <v>2183</v>
      </c>
      <c r="E134">
        <v>40.256651220000002</v>
      </c>
      <c r="F134">
        <v>0.73327498999999996</v>
      </c>
      <c r="G134">
        <v>2.0094945869999998</v>
      </c>
      <c r="H134">
        <v>0.86358062000000002</v>
      </c>
      <c r="I134">
        <v>4.0491471629999998</v>
      </c>
      <c r="J134">
        <v>0.861694458</v>
      </c>
      <c r="K134">
        <v>19.610169490000001</v>
      </c>
      <c r="L134">
        <v>0.36977279899999999</v>
      </c>
      <c r="M134">
        <v>18.259906770000001</v>
      </c>
      <c r="N134">
        <v>0.86732801000000004</v>
      </c>
      <c r="O134">
        <v>18.32509327</v>
      </c>
      <c r="P134">
        <v>29.443153379999998</v>
      </c>
      <c r="Q134">
        <v>0.88303389200000004</v>
      </c>
      <c r="R134">
        <v>29.760462759999999</v>
      </c>
      <c r="S134">
        <v>183.13865659999999</v>
      </c>
      <c r="T134">
        <v>183.13865659999999</v>
      </c>
      <c r="U134">
        <v>0.32924489899999998</v>
      </c>
      <c r="V134">
        <v>1026.79836</v>
      </c>
      <c r="W134">
        <v>1029.9262389999999</v>
      </c>
      <c r="X134">
        <v>1320.215007</v>
      </c>
      <c r="Y134">
        <v>1384.1636350000001</v>
      </c>
      <c r="Z134">
        <v>0.158820669</v>
      </c>
      <c r="AA134">
        <v>0.63</v>
      </c>
      <c r="AB134">
        <v>0.49</v>
      </c>
      <c r="AC134">
        <v>0.42</v>
      </c>
      <c r="AD134">
        <v>0.28000000000000003</v>
      </c>
    </row>
    <row r="135" spans="1:30">
      <c r="A135" t="s">
        <v>2302</v>
      </c>
      <c r="B135" t="s">
        <v>2303</v>
      </c>
      <c r="C135" t="s">
        <v>84</v>
      </c>
      <c r="D135" t="s">
        <v>2184</v>
      </c>
      <c r="E135">
        <v>38.258619729999999</v>
      </c>
      <c r="F135">
        <v>0.69711242299999998</v>
      </c>
      <c r="G135">
        <v>1.9398975380000001</v>
      </c>
      <c r="H135">
        <v>0.837357931</v>
      </c>
      <c r="I135">
        <v>3.8333591</v>
      </c>
      <c r="J135">
        <v>0.81868525999999997</v>
      </c>
      <c r="K135">
        <v>15.52542373</v>
      </c>
      <c r="L135">
        <v>0.29371633699999999</v>
      </c>
      <c r="M135">
        <v>17.609935759999999</v>
      </c>
      <c r="N135">
        <v>0.83665873400000002</v>
      </c>
      <c r="O135">
        <v>18.860427860000001</v>
      </c>
      <c r="P135">
        <v>28.300365450000001</v>
      </c>
      <c r="Q135">
        <v>0.84883828699999997</v>
      </c>
      <c r="R135">
        <v>28.879560470000001</v>
      </c>
      <c r="S135">
        <v>124.99694820000001</v>
      </c>
      <c r="T135">
        <v>124.99694820000001</v>
      </c>
      <c r="U135">
        <v>0.224783495</v>
      </c>
      <c r="V135">
        <v>923.7263997</v>
      </c>
      <c r="W135">
        <v>917.41918950000002</v>
      </c>
      <c r="X135">
        <v>1138.444804</v>
      </c>
      <c r="Y135">
        <v>1264.0192870000001</v>
      </c>
      <c r="Z135">
        <v>0.14503728499999999</v>
      </c>
      <c r="AA135">
        <v>0.59</v>
      </c>
      <c r="AB135">
        <v>0.41</v>
      </c>
      <c r="AC135">
        <v>0.39</v>
      </c>
      <c r="AD135">
        <v>0.24</v>
      </c>
    </row>
    <row r="136" spans="1:30">
      <c r="A136" t="s">
        <v>2302</v>
      </c>
      <c r="B136" t="s">
        <v>2303</v>
      </c>
      <c r="C136" t="s">
        <v>118</v>
      </c>
      <c r="D136" t="s">
        <v>2185</v>
      </c>
      <c r="E136">
        <v>51.5827843</v>
      </c>
      <c r="F136">
        <v>0.93826777900000002</v>
      </c>
      <c r="G136">
        <v>2.343675411</v>
      </c>
      <c r="H136">
        <v>0.989492857</v>
      </c>
      <c r="I136">
        <v>4.701180066</v>
      </c>
      <c r="J136">
        <v>0.99165258300000003</v>
      </c>
      <c r="K136">
        <v>35.288135590000003</v>
      </c>
      <c r="L136">
        <v>0.66169075700000002</v>
      </c>
      <c r="M136">
        <v>17.581062320000001</v>
      </c>
      <c r="N136">
        <v>0.83529632300000001</v>
      </c>
      <c r="O136">
        <v>16.960472110000001</v>
      </c>
      <c r="P136">
        <v>28.10463524</v>
      </c>
      <c r="Q136">
        <v>0.84298145899999999</v>
      </c>
      <c r="R136">
        <v>27.6890049</v>
      </c>
      <c r="S136">
        <v>238.62304689999999</v>
      </c>
      <c r="T136">
        <v>238.62304689999999</v>
      </c>
      <c r="U136">
        <v>0.42893198300000002</v>
      </c>
      <c r="V136">
        <v>2468.5646969999998</v>
      </c>
      <c r="W136">
        <v>2567.0241700000001</v>
      </c>
      <c r="X136">
        <v>2938.9798989999999</v>
      </c>
      <c r="Y136">
        <v>3179.2653810000002</v>
      </c>
      <c r="Z136">
        <v>0.36476108600000001</v>
      </c>
      <c r="AA136">
        <v>0.76</v>
      </c>
      <c r="AB136">
        <v>0.7</v>
      </c>
      <c r="AC136">
        <v>0.48</v>
      </c>
      <c r="AD136">
        <v>0.4</v>
      </c>
    </row>
  </sheetData>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7"/>
  <sheetViews>
    <sheetView workbookViewId="0">
      <selection activeCell="K40" sqref="K40"/>
    </sheetView>
  </sheetViews>
  <sheetFormatPr baseColWidth="10" defaultRowHeight="14" x14ac:dyDescent="0"/>
  <sheetData>
    <row r="1" spans="1:2">
      <c r="A1" t="s">
        <v>227</v>
      </c>
      <c r="B1" t="s">
        <v>2345</v>
      </c>
    </row>
    <row r="2" spans="1:2">
      <c r="A2" t="s">
        <v>2051</v>
      </c>
      <c r="B2">
        <v>0.74939343640917211</v>
      </c>
    </row>
    <row r="3" spans="1:2">
      <c r="A3" t="s">
        <v>2052</v>
      </c>
      <c r="B3">
        <v>0.53065135367524774</v>
      </c>
    </row>
    <row r="4" spans="1:2">
      <c r="A4" t="s">
        <v>2053</v>
      </c>
      <c r="B4">
        <v>0.61982350073761439</v>
      </c>
    </row>
    <row r="5" spans="1:2">
      <c r="A5" t="s">
        <v>2054</v>
      </c>
      <c r="B5">
        <v>0.60644962061601282</v>
      </c>
    </row>
    <row r="6" spans="1:2">
      <c r="A6" t="s">
        <v>2055</v>
      </c>
      <c r="B6">
        <v>0.37146600448703554</v>
      </c>
    </row>
    <row r="7" spans="1:2">
      <c r="A7" t="s">
        <v>2056</v>
      </c>
      <c r="B7">
        <v>0.70853475550567546</v>
      </c>
    </row>
    <row r="8" spans="1:2">
      <c r="A8" t="s">
        <v>2057</v>
      </c>
      <c r="B8">
        <v>0.67156915533139649</v>
      </c>
    </row>
    <row r="9" spans="1:2">
      <c r="A9" t="s">
        <v>2058</v>
      </c>
      <c r="B9">
        <v>0.49879198898411015</v>
      </c>
    </row>
    <row r="10" spans="1:2">
      <c r="A10" t="s">
        <v>2059</v>
      </c>
      <c r="B10">
        <v>0.34975949291524094</v>
      </c>
    </row>
    <row r="11" spans="1:2">
      <c r="A11" t="s">
        <v>2060</v>
      </c>
      <c r="B11">
        <v>0.43495202151301166</v>
      </c>
    </row>
    <row r="12" spans="1:2">
      <c r="A12" t="s">
        <v>2060</v>
      </c>
      <c r="B12">
        <v>0.43495202151301166</v>
      </c>
    </row>
    <row r="13" spans="1:2">
      <c r="A13" t="s">
        <v>2061</v>
      </c>
      <c r="B13">
        <v>0.55725240767074935</v>
      </c>
    </row>
    <row r="14" spans="1:2">
      <c r="A14" t="s">
        <v>2062</v>
      </c>
      <c r="B14">
        <v>0.4003509074069882</v>
      </c>
    </row>
    <row r="15" spans="1:2">
      <c r="A15" t="s">
        <v>2063</v>
      </c>
      <c r="B15">
        <v>0.43171803027972439</v>
      </c>
    </row>
    <row r="16" spans="1:2">
      <c r="A16" t="s">
        <v>2064</v>
      </c>
      <c r="B16">
        <v>0.32585780062387465</v>
      </c>
    </row>
    <row r="17" spans="1:2">
      <c r="A17" t="s">
        <v>2065</v>
      </c>
      <c r="B17">
        <v>0.2574039997856099</v>
      </c>
    </row>
    <row r="18" spans="1:2">
      <c r="A18" t="s">
        <v>2066</v>
      </c>
      <c r="B18">
        <v>0.18371378539026911</v>
      </c>
    </row>
    <row r="19" spans="1:2">
      <c r="A19" t="s">
        <v>2067</v>
      </c>
      <c r="B19">
        <v>0.52631335397599222</v>
      </c>
    </row>
    <row r="20" spans="1:2">
      <c r="A20" t="s">
        <v>2068</v>
      </c>
      <c r="B20">
        <v>0.29614490454654291</v>
      </c>
    </row>
    <row r="21" spans="1:2">
      <c r="A21" t="s">
        <v>2069</v>
      </c>
      <c r="B21">
        <v>0.40912103549984102</v>
      </c>
    </row>
    <row r="22" spans="1:2">
      <c r="A22" t="s">
        <v>2070</v>
      </c>
      <c r="B22">
        <v>0.5697263771195813</v>
      </c>
    </row>
    <row r="23" spans="1:2">
      <c r="A23" t="s">
        <v>2071</v>
      </c>
      <c r="B23">
        <v>0.76587461781950561</v>
      </c>
    </row>
    <row r="24" spans="1:2">
      <c r="A24" t="s">
        <v>2072</v>
      </c>
      <c r="B24">
        <v>3.3279852271438939E-2</v>
      </c>
    </row>
    <row r="25" spans="1:2">
      <c r="A25" t="s">
        <v>2073</v>
      </c>
      <c r="B25">
        <v>0.23010476724874224</v>
      </c>
    </row>
    <row r="26" spans="1:2">
      <c r="A26" t="s">
        <v>2074</v>
      </c>
      <c r="B26">
        <v>0.30081702292919904</v>
      </c>
    </row>
    <row r="27" spans="1:2">
      <c r="A27" t="s">
        <v>2075</v>
      </c>
      <c r="B27">
        <v>0.43171803027972439</v>
      </c>
    </row>
    <row r="28" spans="1:2">
      <c r="A28" t="s">
        <v>2076</v>
      </c>
      <c r="B28">
        <v>0.45414647770472516</v>
      </c>
    </row>
    <row r="29" spans="1:2">
      <c r="A29" t="s">
        <v>2077</v>
      </c>
      <c r="B29">
        <v>0.18165882985134149</v>
      </c>
    </row>
    <row r="30" spans="1:2">
      <c r="A30" t="s">
        <v>2078</v>
      </c>
      <c r="B30">
        <v>0.61367761589395764</v>
      </c>
    </row>
    <row r="31" spans="1:2">
      <c r="A31" t="s">
        <v>2079</v>
      </c>
      <c r="B31">
        <v>0.25522603799743204</v>
      </c>
    </row>
    <row r="32" spans="1:2">
      <c r="A32" t="s">
        <v>2080</v>
      </c>
      <c r="B32">
        <v>0.37966557558054365</v>
      </c>
    </row>
    <row r="33" spans="1:2">
      <c r="A33" t="s">
        <v>2081</v>
      </c>
      <c r="B33">
        <v>0.47938975102833081</v>
      </c>
    </row>
    <row r="34" spans="1:2">
      <c r="A34" t="s">
        <v>2082</v>
      </c>
      <c r="B34">
        <v>0.33632371126430932</v>
      </c>
    </row>
    <row r="35" spans="1:2">
      <c r="A35" t="s">
        <v>2083</v>
      </c>
      <c r="B35">
        <v>0.27443839297474837</v>
      </c>
    </row>
    <row r="36" spans="1:2">
      <c r="A36" t="s">
        <v>2084</v>
      </c>
      <c r="B36">
        <v>0.52274332454754302</v>
      </c>
    </row>
    <row r="37" spans="1:2">
      <c r="A37" t="s">
        <v>2084</v>
      </c>
      <c r="B37">
        <v>0.52274332454754302</v>
      </c>
    </row>
    <row r="38" spans="1:2">
      <c r="A38" t="s">
        <v>2085</v>
      </c>
      <c r="B38">
        <v>0.76587461781950561</v>
      </c>
    </row>
    <row r="39" spans="1:2">
      <c r="A39" t="s">
        <v>2085</v>
      </c>
      <c r="B39">
        <v>0.76587461781950561</v>
      </c>
    </row>
    <row r="40" spans="1:2">
      <c r="A40" t="s">
        <v>2086</v>
      </c>
      <c r="B40">
        <v>0.37652343708572583</v>
      </c>
    </row>
    <row r="41" spans="1:2">
      <c r="A41" t="s">
        <v>2087</v>
      </c>
      <c r="B41">
        <v>0.38193127713687003</v>
      </c>
    </row>
    <row r="42" spans="1:2">
      <c r="A42" t="s">
        <v>2088</v>
      </c>
      <c r="B42">
        <v>0.3576496207636054</v>
      </c>
    </row>
    <row r="43" spans="1:2">
      <c r="A43" t="s">
        <v>2089</v>
      </c>
      <c r="B43">
        <v>0.34756431219566919</v>
      </c>
    </row>
    <row r="44" spans="1:2">
      <c r="A44" t="s">
        <v>2089</v>
      </c>
      <c r="B44">
        <v>0.34756431219566919</v>
      </c>
    </row>
    <row r="45" spans="1:2">
      <c r="A45" t="s">
        <v>2090</v>
      </c>
      <c r="B45">
        <v>0.76631365663883644</v>
      </c>
    </row>
    <row r="46" spans="1:2">
      <c r="A46" t="s">
        <v>2091</v>
      </c>
      <c r="B46">
        <v>8.1399418394229608E-2</v>
      </c>
    </row>
    <row r="47" spans="1:2">
      <c r="A47" t="s">
        <v>2082</v>
      </c>
      <c r="B47">
        <v>0.33632371126430932</v>
      </c>
    </row>
    <row r="48" spans="1:2">
      <c r="A48" t="s">
        <v>2092</v>
      </c>
      <c r="B48">
        <v>0.41427021631294714</v>
      </c>
    </row>
    <row r="49" spans="1:2">
      <c r="A49" t="s">
        <v>2093</v>
      </c>
      <c r="B49">
        <v>0.47064188881992358</v>
      </c>
    </row>
    <row r="50" spans="1:2">
      <c r="A50" t="s">
        <v>2094</v>
      </c>
      <c r="B50">
        <v>0.31224824467675577</v>
      </c>
    </row>
    <row r="51" spans="1:2">
      <c r="A51" t="s">
        <v>2095</v>
      </c>
      <c r="B51">
        <v>0.58446205967840326</v>
      </c>
    </row>
    <row r="52" spans="1:2">
      <c r="A52" t="s">
        <v>2096</v>
      </c>
      <c r="B52">
        <v>6.0392129161332547E-2</v>
      </c>
    </row>
    <row r="53" spans="1:2">
      <c r="A53" t="s">
        <v>2097</v>
      </c>
      <c r="B53">
        <v>0.38193127713687003</v>
      </c>
    </row>
    <row r="54" spans="1:2">
      <c r="A54" t="s">
        <v>2098</v>
      </c>
      <c r="B54">
        <v>0.29614490454654291</v>
      </c>
    </row>
    <row r="55" spans="1:2">
      <c r="A55" t="s">
        <v>2099</v>
      </c>
      <c r="B55">
        <v>0.24478484318483609</v>
      </c>
    </row>
    <row r="56" spans="1:2">
      <c r="A56" t="s">
        <v>2100</v>
      </c>
      <c r="B56">
        <v>0.32512862047016028</v>
      </c>
    </row>
    <row r="57" spans="1:2">
      <c r="A57" t="s">
        <v>2101</v>
      </c>
      <c r="B57">
        <v>0.25493904862025829</v>
      </c>
    </row>
    <row r="58" spans="1:2">
      <c r="A58" t="s">
        <v>2102</v>
      </c>
      <c r="B58">
        <v>0.29828382829476202</v>
      </c>
    </row>
    <row r="59" spans="1:2">
      <c r="A59" t="s">
        <v>2103</v>
      </c>
      <c r="B59">
        <v>0.50460684240419751</v>
      </c>
    </row>
    <row r="60" spans="1:2">
      <c r="A60" t="s">
        <v>2104</v>
      </c>
      <c r="B60">
        <v>0.71952049501951387</v>
      </c>
    </row>
    <row r="61" spans="1:2">
      <c r="A61" t="s">
        <v>2105</v>
      </c>
      <c r="B61">
        <v>0.85096123672232138</v>
      </c>
    </row>
    <row r="62" spans="1:2">
      <c r="A62" t="s">
        <v>2106</v>
      </c>
      <c r="B62">
        <v>0.40582610921717166</v>
      </c>
    </row>
    <row r="63" spans="1:2">
      <c r="A63" t="s">
        <v>2107</v>
      </c>
      <c r="B63">
        <v>0.30253352896885405</v>
      </c>
    </row>
    <row r="64" spans="1:2">
      <c r="A64" t="s">
        <v>2108</v>
      </c>
      <c r="B64">
        <v>0.77038582713479264</v>
      </c>
    </row>
    <row r="65" spans="1:2">
      <c r="A65" t="s">
        <v>2109</v>
      </c>
      <c r="B65">
        <v>0.36854164361374947</v>
      </c>
    </row>
    <row r="66" spans="1:2">
      <c r="A66" t="s">
        <v>2110</v>
      </c>
      <c r="B66">
        <v>0.29930214479827233</v>
      </c>
    </row>
    <row r="67" spans="1:2">
      <c r="A67" t="s">
        <v>2111</v>
      </c>
      <c r="B67">
        <v>0.31224824467675577</v>
      </c>
    </row>
    <row r="68" spans="1:2">
      <c r="A68" t="s">
        <v>2112</v>
      </c>
      <c r="B68">
        <v>0.37543787558884723</v>
      </c>
    </row>
    <row r="69" spans="1:2">
      <c r="A69" t="s">
        <v>2113</v>
      </c>
      <c r="B69">
        <v>0.45414647770472516</v>
      </c>
    </row>
    <row r="70" spans="1:2">
      <c r="A70" t="s">
        <v>2114</v>
      </c>
      <c r="B70">
        <v>0.62241229264034847</v>
      </c>
    </row>
    <row r="71" spans="1:2">
      <c r="A71" t="s">
        <v>2115</v>
      </c>
      <c r="B71">
        <v>0.23389591900424367</v>
      </c>
    </row>
    <row r="72" spans="1:2">
      <c r="A72" t="s">
        <v>2116</v>
      </c>
      <c r="B72">
        <v>0.42550983520089641</v>
      </c>
    </row>
    <row r="73" spans="1:2">
      <c r="A73" t="s">
        <v>2117</v>
      </c>
      <c r="B73">
        <v>0.13074838705370032</v>
      </c>
    </row>
    <row r="74" spans="1:2">
      <c r="A74" t="s">
        <v>2118</v>
      </c>
      <c r="B74">
        <v>0.35481692551393124</v>
      </c>
    </row>
    <row r="75" spans="1:2">
      <c r="A75" t="s">
        <v>2119</v>
      </c>
      <c r="B75">
        <v>0.73871830790186921</v>
      </c>
    </row>
    <row r="76" spans="1:2">
      <c r="A76" t="s">
        <v>2120</v>
      </c>
      <c r="B76">
        <v>0.22094472554845759</v>
      </c>
    </row>
    <row r="77" spans="1:2">
      <c r="A77" t="s">
        <v>2121</v>
      </c>
      <c r="B77">
        <v>0.36220196126932941</v>
      </c>
    </row>
    <row r="78" spans="1:2">
      <c r="A78" t="s">
        <v>2122</v>
      </c>
      <c r="B78">
        <v>0.86992509854528677</v>
      </c>
    </row>
    <row r="79" spans="1:2">
      <c r="A79" t="s">
        <v>2123</v>
      </c>
      <c r="B79">
        <v>0.70050366218113591</v>
      </c>
    </row>
    <row r="80" spans="1:2">
      <c r="A80" t="s">
        <v>2124</v>
      </c>
      <c r="B80">
        <v>0.34975949291524094</v>
      </c>
    </row>
    <row r="81" spans="1:2">
      <c r="A81" t="s">
        <v>2125</v>
      </c>
      <c r="B81">
        <v>0.36570801235625189</v>
      </c>
    </row>
    <row r="82" spans="1:2">
      <c r="A82" t="s">
        <v>2126</v>
      </c>
      <c r="B82">
        <v>0.33539679999031136</v>
      </c>
    </row>
    <row r="83" spans="1:2">
      <c r="A83" t="s">
        <v>2127</v>
      </c>
      <c r="B83">
        <v>0.25493904862025829</v>
      </c>
    </row>
    <row r="84" spans="1:2">
      <c r="A84" t="s">
        <v>2128</v>
      </c>
      <c r="B84">
        <v>0.1735396302260287</v>
      </c>
    </row>
    <row r="85" spans="1:2">
      <c r="A85" t="s">
        <v>2129</v>
      </c>
      <c r="B85">
        <v>0.37376374571930954</v>
      </c>
    </row>
    <row r="86" spans="1:2">
      <c r="A86" t="s">
        <v>2130</v>
      </c>
      <c r="B86">
        <v>0.53555198030881368</v>
      </c>
    </row>
    <row r="87" spans="1:2">
      <c r="A87" t="s">
        <v>2131</v>
      </c>
      <c r="B87">
        <v>0.49982649620253089</v>
      </c>
    </row>
    <row r="88" spans="1:2">
      <c r="A88" t="s">
        <v>2131</v>
      </c>
      <c r="B88">
        <v>0.49982649620253089</v>
      </c>
    </row>
    <row r="89" spans="1:2">
      <c r="A89" t="s">
        <v>2132</v>
      </c>
      <c r="B89">
        <v>0.38193127713687003</v>
      </c>
    </row>
    <row r="90" spans="1:2">
      <c r="A90" t="s">
        <v>2133</v>
      </c>
      <c r="B90">
        <v>0.30816200049838643</v>
      </c>
    </row>
    <row r="91" spans="1:2">
      <c r="A91" t="s">
        <v>2134</v>
      </c>
      <c r="B91">
        <v>0.24596491526295508</v>
      </c>
    </row>
    <row r="92" spans="1:2">
      <c r="A92" t="s">
        <v>2135</v>
      </c>
      <c r="B92">
        <v>0.22425840369116051</v>
      </c>
    </row>
    <row r="93" spans="1:2">
      <c r="A93" t="s">
        <v>2136</v>
      </c>
      <c r="B93">
        <v>0.62594542615478721</v>
      </c>
    </row>
    <row r="94" spans="1:2">
      <c r="A94" t="s">
        <v>2137</v>
      </c>
      <c r="B94">
        <v>0.4003509074069882</v>
      </c>
    </row>
    <row r="95" spans="1:2">
      <c r="A95" t="s">
        <v>2138</v>
      </c>
      <c r="B95">
        <v>0.22322497404422839</v>
      </c>
    </row>
    <row r="96" spans="1:2">
      <c r="A96" t="s">
        <v>2139</v>
      </c>
      <c r="B96">
        <v>0.2160172133284432</v>
      </c>
    </row>
    <row r="97" spans="1:2">
      <c r="A97" t="s">
        <v>2139</v>
      </c>
      <c r="B97">
        <v>0.2160172133284432</v>
      </c>
    </row>
    <row r="98" spans="1:2">
      <c r="A98" t="s">
        <v>2140</v>
      </c>
      <c r="B98">
        <v>0.56925826071156505</v>
      </c>
    </row>
    <row r="99" spans="1:2">
      <c r="A99" t="s">
        <v>2141</v>
      </c>
      <c r="B99">
        <v>0.34756431219566919</v>
      </c>
    </row>
    <row r="100" spans="1:2">
      <c r="A100" t="s">
        <v>2142</v>
      </c>
      <c r="B100">
        <v>0.48175032580121779</v>
      </c>
    </row>
    <row r="101" spans="1:2">
      <c r="A101" t="s">
        <v>2142</v>
      </c>
      <c r="B101">
        <v>0.48175032580121779</v>
      </c>
    </row>
    <row r="102" spans="1:2">
      <c r="A102" t="s">
        <v>2143</v>
      </c>
      <c r="B102">
        <v>0.32072196529142188</v>
      </c>
    </row>
    <row r="103" spans="1:2">
      <c r="A103" t="s">
        <v>2143</v>
      </c>
      <c r="B103">
        <v>0.32072196529142188</v>
      </c>
    </row>
    <row r="104" spans="1:2">
      <c r="A104" t="s">
        <v>2144</v>
      </c>
      <c r="B104">
        <v>0.47282007768232293</v>
      </c>
    </row>
    <row r="105" spans="1:2">
      <c r="A105" t="s">
        <v>2145</v>
      </c>
      <c r="B105">
        <v>0.27038673702400723</v>
      </c>
    </row>
    <row r="106" spans="1:2">
      <c r="A106" t="s">
        <v>2146</v>
      </c>
      <c r="B106">
        <v>1</v>
      </c>
    </row>
    <row r="107" spans="1:2">
      <c r="A107" t="s">
        <v>2147</v>
      </c>
      <c r="B107">
        <v>0.55012447113095597</v>
      </c>
    </row>
    <row r="108" spans="1:2">
      <c r="A108" t="s">
        <v>2148</v>
      </c>
      <c r="B108">
        <v>0.18165882985134149</v>
      </c>
    </row>
    <row r="109" spans="1:2">
      <c r="A109" t="s">
        <v>2149</v>
      </c>
      <c r="B109">
        <v>0.30401933380244139</v>
      </c>
    </row>
    <row r="110" spans="1:2">
      <c r="A110" t="s">
        <v>2150</v>
      </c>
      <c r="B110">
        <v>0.26649135475663066</v>
      </c>
    </row>
    <row r="111" spans="1:2">
      <c r="A111" t="s">
        <v>2151</v>
      </c>
      <c r="B111">
        <v>0.86100824645477181</v>
      </c>
    </row>
    <row r="112" spans="1:2">
      <c r="A112" t="s">
        <v>2152</v>
      </c>
      <c r="B112">
        <v>0.75194777864926476</v>
      </c>
    </row>
    <row r="113" spans="1:2">
      <c r="A113" t="s">
        <v>2153</v>
      </c>
      <c r="B113">
        <v>0.34083289145831536</v>
      </c>
    </row>
    <row r="114" spans="1:2">
      <c r="A114" t="s">
        <v>2154</v>
      </c>
      <c r="B114">
        <v>0.4272235343297513</v>
      </c>
    </row>
    <row r="115" spans="1:2">
      <c r="A115" t="s">
        <v>2155</v>
      </c>
      <c r="B115">
        <v>0.4703589748987736</v>
      </c>
    </row>
    <row r="116" spans="1:2">
      <c r="A116" t="s">
        <v>2156</v>
      </c>
      <c r="B116">
        <v>0.4003509074069882</v>
      </c>
    </row>
    <row r="117" spans="1:2">
      <c r="A117" t="s">
        <v>2157</v>
      </c>
      <c r="B117">
        <v>0.47585298927651976</v>
      </c>
    </row>
    <row r="118" spans="1:2">
      <c r="A118" t="s">
        <v>2158</v>
      </c>
      <c r="B118">
        <v>0.88690384601478278</v>
      </c>
    </row>
    <row r="119" spans="1:2">
      <c r="A119" t="s">
        <v>2159</v>
      </c>
      <c r="B119">
        <v>0.64765193772658169</v>
      </c>
    </row>
    <row r="120" spans="1:2">
      <c r="A120" t="s">
        <v>2160</v>
      </c>
      <c r="B120">
        <v>0.59197110432216316</v>
      </c>
    </row>
    <row r="121" spans="1:2">
      <c r="A121" t="s">
        <v>2161</v>
      </c>
      <c r="B121">
        <v>0.52394207907403612</v>
      </c>
    </row>
    <row r="122" spans="1:2">
      <c r="A122" t="s">
        <v>2162</v>
      </c>
      <c r="B122">
        <v>0.30478547741500089</v>
      </c>
    </row>
    <row r="123" spans="1:2">
      <c r="A123" t="s">
        <v>2163</v>
      </c>
      <c r="B123">
        <v>0.50323496584119598</v>
      </c>
    </row>
    <row r="124" spans="1:2">
      <c r="A124" t="s">
        <v>2164</v>
      </c>
      <c r="B124">
        <v>0.55012447113095597</v>
      </c>
    </row>
    <row r="125" spans="1:2">
      <c r="A125" t="s">
        <v>2165</v>
      </c>
      <c r="B125">
        <v>0.39846957791698484</v>
      </c>
    </row>
    <row r="126" spans="1:2">
      <c r="A126" t="s">
        <v>2166</v>
      </c>
      <c r="B126">
        <v>0.68024706157214265</v>
      </c>
    </row>
    <row r="127" spans="1:2">
      <c r="A127" t="s">
        <v>2167</v>
      </c>
      <c r="B127">
        <v>0.36220196126932941</v>
      </c>
    </row>
    <row r="128" spans="1:2">
      <c r="A128" t="s">
        <v>2168</v>
      </c>
      <c r="B128">
        <v>0.56631609387149306</v>
      </c>
    </row>
    <row r="129" spans="1:2">
      <c r="A129" t="s">
        <v>2169</v>
      </c>
      <c r="B129">
        <v>0.64765193772658169</v>
      </c>
    </row>
    <row r="130" spans="1:2">
      <c r="A130" t="s">
        <v>2170</v>
      </c>
      <c r="B130">
        <v>0.47021391464122031</v>
      </c>
    </row>
    <row r="131" spans="1:2">
      <c r="A131" t="s">
        <v>2171</v>
      </c>
      <c r="B131">
        <v>0.35287665491504572</v>
      </c>
    </row>
    <row r="132" spans="1:2">
      <c r="A132" t="s">
        <v>2172</v>
      </c>
      <c r="B132">
        <v>0</v>
      </c>
    </row>
    <row r="133" spans="1:2">
      <c r="A133" t="s">
        <v>2173</v>
      </c>
      <c r="B133">
        <v>0.47282007768232293</v>
      </c>
    </row>
    <row r="134" spans="1:2">
      <c r="A134" t="s">
        <v>2174</v>
      </c>
      <c r="B134">
        <v>0.16279883678845922</v>
      </c>
    </row>
    <row r="135" spans="1:2">
      <c r="A135" t="s">
        <v>2175</v>
      </c>
      <c r="B135">
        <v>0.29828382829476202</v>
      </c>
    </row>
    <row r="136" spans="1:2">
      <c r="A136" t="s">
        <v>2176</v>
      </c>
      <c r="B136">
        <v>0.34819850055858997</v>
      </c>
    </row>
    <row r="137" spans="1:2">
      <c r="A137" t="s">
        <v>2177</v>
      </c>
      <c r="B137">
        <v>0.3111510065751284</v>
      </c>
    </row>
    <row r="138" spans="1:2">
      <c r="A138" t="s">
        <v>2178</v>
      </c>
      <c r="B138">
        <v>0.47021391464122031</v>
      </c>
    </row>
    <row r="139" spans="1:2">
      <c r="A139" t="s">
        <v>2179</v>
      </c>
      <c r="B139">
        <v>0.2574039997856099</v>
      </c>
    </row>
    <row r="140" spans="1:2">
      <c r="A140" t="s">
        <v>2180</v>
      </c>
      <c r="B140">
        <v>0.52631335397599222</v>
      </c>
    </row>
    <row r="141" spans="1:2">
      <c r="A141" t="s">
        <v>2181</v>
      </c>
      <c r="B141">
        <v>0.64958159439378704</v>
      </c>
    </row>
    <row r="142" spans="1:2">
      <c r="A142" t="s">
        <v>2181</v>
      </c>
      <c r="B142">
        <v>0.64958159439378704</v>
      </c>
    </row>
    <row r="143" spans="1:2">
      <c r="A143" t="s">
        <v>2060</v>
      </c>
      <c r="B143">
        <v>0.43495202151301166</v>
      </c>
    </row>
    <row r="144" spans="1:2">
      <c r="A144" t="s">
        <v>2182</v>
      </c>
      <c r="B144">
        <v>0.44376393055057733</v>
      </c>
    </row>
    <row r="145" spans="1:2">
      <c r="A145" t="s">
        <v>2183</v>
      </c>
      <c r="B145">
        <v>0.24309499970060644</v>
      </c>
    </row>
    <row r="146" spans="1:2">
      <c r="A146" t="s">
        <v>2184</v>
      </c>
      <c r="B146">
        <v>0.44965532682541975</v>
      </c>
    </row>
    <row r="147" spans="1:2">
      <c r="A147" t="s">
        <v>2185</v>
      </c>
      <c r="B147">
        <v>0.11808978078009248</v>
      </c>
    </row>
  </sheetData>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47"/>
  <sheetViews>
    <sheetView tabSelected="1" topLeftCell="Z1" workbookViewId="0">
      <selection activeCell="AR1" sqref="AR1"/>
    </sheetView>
  </sheetViews>
  <sheetFormatPr baseColWidth="10" defaultRowHeight="14" x14ac:dyDescent="0"/>
  <cols>
    <col min="3" max="3" width="9" bestFit="1" customWidth="1"/>
    <col min="4" max="4" width="9.83203125" bestFit="1" customWidth="1"/>
    <col min="5" max="5" width="10.1640625" bestFit="1" customWidth="1"/>
    <col min="6" max="6" width="13.1640625" bestFit="1" customWidth="1"/>
    <col min="7" max="7" width="13.1640625" customWidth="1"/>
    <col min="8" max="8" width="8.33203125" bestFit="1" customWidth="1"/>
    <col min="9" max="9" width="9.6640625" bestFit="1" customWidth="1"/>
  </cols>
  <sheetData>
    <row r="1" spans="1:43">
      <c r="A1" t="s">
        <v>31</v>
      </c>
      <c r="B1" t="s">
        <v>227</v>
      </c>
      <c r="C1" t="s">
        <v>2269</v>
      </c>
      <c r="D1" t="s">
        <v>2268</v>
      </c>
      <c r="E1" t="s">
        <v>2270</v>
      </c>
      <c r="F1" t="s">
        <v>2271</v>
      </c>
      <c r="G1" t="s">
        <v>2307</v>
      </c>
      <c r="H1" t="s">
        <v>2272</v>
      </c>
      <c r="I1" t="s">
        <v>2273</v>
      </c>
      <c r="J1" t="s">
        <v>2325</v>
      </c>
      <c r="K1" t="s">
        <v>2326</v>
      </c>
      <c r="L1" t="s">
        <v>1067</v>
      </c>
      <c r="M1" t="s">
        <v>2327</v>
      </c>
      <c r="N1" t="s">
        <v>2328</v>
      </c>
      <c r="O1" t="s">
        <v>2329</v>
      </c>
      <c r="P1" t="s">
        <v>2333</v>
      </c>
      <c r="Q1" t="s">
        <v>2334</v>
      </c>
      <c r="R1" t="s">
        <v>2335</v>
      </c>
      <c r="S1" t="s">
        <v>2333</v>
      </c>
      <c r="T1" t="s">
        <v>2334</v>
      </c>
      <c r="U1" t="s">
        <v>2335</v>
      </c>
      <c r="V1" t="s">
        <v>2336</v>
      </c>
      <c r="W1" t="s">
        <v>2337</v>
      </c>
      <c r="X1" t="s">
        <v>2338</v>
      </c>
      <c r="Y1" t="s">
        <v>2340</v>
      </c>
      <c r="Z1" t="s">
        <v>2341</v>
      </c>
      <c r="AA1" t="s">
        <v>2339</v>
      </c>
      <c r="AB1" t="s">
        <v>2333</v>
      </c>
      <c r="AC1" t="s">
        <v>2334</v>
      </c>
      <c r="AD1" t="s">
        <v>2335</v>
      </c>
      <c r="AE1" t="s">
        <v>2342</v>
      </c>
      <c r="AF1" t="s">
        <v>2343</v>
      </c>
      <c r="AG1" t="s">
        <v>2344</v>
      </c>
      <c r="AI1" s="116" t="s">
        <v>227</v>
      </c>
      <c r="AJ1" t="s">
        <v>2330</v>
      </c>
      <c r="AK1" t="s">
        <v>2331</v>
      </c>
      <c r="AL1" t="s">
        <v>2332</v>
      </c>
      <c r="AN1" s="116" t="s">
        <v>227</v>
      </c>
      <c r="AO1" t="s">
        <v>2330</v>
      </c>
      <c r="AP1" t="s">
        <v>2331</v>
      </c>
      <c r="AQ1" t="s">
        <v>2332</v>
      </c>
    </row>
    <row r="2" spans="1:43">
      <c r="A2" t="s">
        <v>101</v>
      </c>
      <c r="B2" t="s">
        <v>2051</v>
      </c>
      <c r="C2" s="52">
        <f>VLOOKUP(B2,Exposure!B1:AH147,29,FALSE)</f>
        <v>0.41368220631499425</v>
      </c>
      <c r="D2" s="52">
        <f>VLOOKUP(B2,Sensitivity!B1:AN147,39,FALSE)</f>
        <v>0.14795097279950886</v>
      </c>
      <c r="E2" s="52">
        <f>VLOOKUP(B2,Adaptive!B1:AX147,49,FALSE)</f>
        <v>0.20731481124444398</v>
      </c>
      <c r="F2" s="52">
        <f>1-E2</f>
        <v>0.79268518875555605</v>
      </c>
      <c r="G2" s="52">
        <f>VLOOKUP(B2,FloodHazard!$D$2:$AD$136,27,FALSE)</f>
        <v>0.12</v>
      </c>
      <c r="H2" s="52">
        <f>C2+D2+F2+G2</f>
        <v>1.4743183678700591</v>
      </c>
      <c r="I2" s="52">
        <f>(H2-MIN($H$2:$H$147))/(MAX($H$2:$H$147)-MIN($H$2:$H$147))</f>
        <v>0.37530017947837857</v>
      </c>
      <c r="J2" s="52">
        <f>AVERAGE(F2,D2)</f>
        <v>0.47031808077753245</v>
      </c>
      <c r="K2" t="str">
        <f>IF(C2&lt;0.33,"Low",IF(C2&lt;0.66,"Moderate",IF(C2&lt;1.5,"High","nnn")))</f>
        <v>Moderate</v>
      </c>
      <c r="L2" t="str">
        <f>IF(J2&lt;0.33,"Low",IF(J2&lt;0.66,"Moderate",IF(J2&lt;1.5,"High","nnn")))</f>
        <v>Moderate</v>
      </c>
      <c r="M2" t="str">
        <f t="shared" ref="M2:M65" si="0">IF((K2="high")*AND(L2="High"),"Very high",IF((K2="high")*AND(L2="Moderate"),"High",IF((K2="high")*AND(L2="Low"),"Moderate",IF((K2="Moderate")*AND(L2="High"),"High",IF((K2="Moderate")*AND(L2="Moderate"),"Moderate",IF((K2="Low")*AND(L2="High"),"Moderate",IF((K2="Low")*AND(L2="Moderate"),"Low",IF((K2="Low")*AND(L2="Low"),"Very low",IF((K2="Moderate")*AND(L2="Low"),"Low")))))))))</f>
        <v>Moderate</v>
      </c>
      <c r="N2" t="str">
        <f>IF(G2&lt;0.33,"Low",IF(G2&lt;0.66,"Moderate",IF(G2&lt;1.5,"High","nnn")))</f>
        <v>Low</v>
      </c>
      <c r="O2" t="str">
        <f>IF((N2="high")*AND(M2="Very high"),"Severe",IF((N2="high")*AND(M2="High"),"Significant",IF((N2="high")*AND(M2="Moderate"),"Significant",IF((N2="Low")*AND(M2="High"),"Moderate",IF((N2="High")*AND(M2="Very low"),"Minor",IF((N2="Moderate")*AND(M2="Very high"),"Significant",IF((N2="Moderate")*AND(M2="High"),"Moderate",IF((N2="Moderate")*AND(M2="Moderate"),"Moderate",IF((N2="Moderate")*AND(M2="Low"),"Moderate",IF((N2="Moderate")*AND(M2="Very low"),"Minor",IF((N2="Low")*AND(M2="Very high"),"Significant",IF((N2="Low")*AND(M2="High"),"Moderate",IF((N2="Low")*AND(M2="Moderate"),"Moderate",IF((N2="Low")*AND(M2="Low"),"Minor",IF((N2="Low")*AND(M2="Very low"),"Negligible",)))))))))))))))</f>
        <v>Moderate</v>
      </c>
      <c r="P2">
        <f>VLOOKUP(B2,$AI$2:$AL$136,2,FALSE)</f>
        <v>0.31465339620367294</v>
      </c>
      <c r="Q2">
        <f>VLOOKUP(B2,$AI$2:$AL$136,3,FALSE)</f>
        <v>0.32370580622598666</v>
      </c>
      <c r="R2">
        <f>VLOOKUP(B2,$AI$2:$AL$136,4,FALSE)</f>
        <v>0.28256407554585311</v>
      </c>
      <c r="S2" t="str">
        <f>IF(P2&lt;0.33,"Low",IF(P2&lt;0.66,"Moderate",IF(P2&lt;1.5,"High","nnn")))</f>
        <v>Low</v>
      </c>
      <c r="T2" t="str">
        <f t="shared" ref="T2:U17" si="1">IF(Q2&lt;0.33,"Low",IF(Q2&lt;0.66,"Moderate",IF(Q2&lt;1.5,"High","nnn")))</f>
        <v>Low</v>
      </c>
      <c r="U2" t="str">
        <f>IF(R2&lt;0.33,"Low",IF(R2&lt;0.66,"Moderate",IF(R2&lt;1.5,"High","nnn")))</f>
        <v>Low</v>
      </c>
      <c r="V2" t="str">
        <f>IF((S2="high")*AND(M2="Very high"),"Severe",IF((S2="high")*AND(M2="High"),"Significant",IF((S2="high")*AND(M2="Moderate"),"Significant",IF((S2="High")*AND(M2="Low"),"Moderate",IF((S2="High")*AND(M2="Very low"),"Minor",IF((S2="Moderate")*AND(M2="Very high"),"Significant",IF((S2="Moderate")*AND(M2="High"),"Moderate",IF((S2="Moderate")*AND(M2="Moderate"),"Moderate",IF((S2="Moderate")*AND(M2="Low"),"Moderate",IF((S2="Moderate")*AND(M2="Very low"),"Minor",IF((S2="Low")*AND(M2="Very high"),"Significant",IF((S2="Low")*AND(M2="High"),"Moderate",IF((S2="Low")*AND(M2="Moderate"),"Moderate",IF((S2="Low")*AND(M2="Low"),"Minor",IF((S2="Low")*AND(M2="Very low"),"Negligible",)))))))))))))))</f>
        <v>Moderate</v>
      </c>
      <c r="W2" t="str">
        <f>IF((T2="high")*AND(M2="Very high"),"Severe",IF((T2="high")*AND(M2="High"),"Significant",IF((T2="high")*AND(M2="Moderate"),"Significant",IF((T2="High")*AND(M2="Low"),"Moderate",IF((T2="High")*AND(M2="Very low"),"Minor",IF((T2="Moderate")*AND(M2="Very high"),"Significant",IF((T2="Moderate")*AND(M2="High"),"Moderate",IF((T2="Moderate")*AND(M2="Moderate"),"Moderate",IF((T2="Moderate")*AND(M2="Low"),"Moderate",IF((T2="Moderate")*AND(M2="Very low"),"Minor",IF((T2="Low")*AND(M2="Very high"),"Significant",IF((T2="Low")*AND(M2="High"),"Moderate",IF((T2="Low")*AND(M2="Moderate"),"Moderate",IF((T2="Low")*AND(M2="Low"),"Minor",IF((T2="Low")*AND(M2="Very low"),"Negligible",)))))))))))))))</f>
        <v>Moderate</v>
      </c>
      <c r="X2" t="str">
        <f>IF((U2="high")*AND(M2="Very high"),"Severe",IF((U2="high")*AND(M2="High"),"Significant",IF((U2="high")*AND(M2="Moderate"),"Significant",IF((U2="High")*AND(M2="Low"),"Moderate",IF((U2="High")*AND(M2="Very low"),"Minor",IF((U2="Moderate")*AND(M2="Very high"),"Significant",IF((U2="Moderate")*AND(M2="High"),"Moderate",IF((U2="Moderate")*AND(M2="Moderate"),"Moderate",IF((U2="Moderate")*AND(M2="Low"),"Moderate",IF((U2="Moderate")*AND(M2="Very low"),"Minor",IF((U2="Low")*AND(M2="Very high"),"Significant",IF((U2="Low")*AND(M2="High"),"Moderate",IF((U2="Low")*AND(M2="Moderate"),"Moderate",IF((U2="Low")*AND(M2="Low"),"Minor",IF((U2="Low")*AND(M2="Very low"),"Negligible",)))))))))))))))</f>
        <v>Moderate</v>
      </c>
      <c r="Y2">
        <f>VLOOKUP(B2,$AN$2:$AQ$136,2,FALSE)</f>
        <v>0.33601521184724292</v>
      </c>
      <c r="Z2">
        <f>VLOOKUP(B2,$AN$2:$AQ$136,3,FALSE)</f>
        <v>0.3294131353364208</v>
      </c>
      <c r="AA2">
        <f>VLOOKUP(B2,$AN$2:$AQ$136,4,FALSE)</f>
        <v>0.35417022390903635</v>
      </c>
      <c r="AB2" t="str">
        <f>IF(Y2&lt;0.33,"Low",IF(Y2&lt;0.66,"Moderate",IF(Y2&lt;1.5,"High","nnn")))</f>
        <v>Moderate</v>
      </c>
      <c r="AC2" t="str">
        <f t="shared" ref="AC2:AC65" si="2">IF(Z2&lt;0.33,"Low",IF(Z2&lt;0.66,"Moderate",IF(Z2&lt;1.5,"High","nnn")))</f>
        <v>Low</v>
      </c>
      <c r="AD2" t="str">
        <f>IF(AA2&lt;0.33,"Low",IF(AA2&lt;0.66,"Moderate",IF(AA2&lt;1.5,"High","nnn")))</f>
        <v>Moderate</v>
      </c>
      <c r="AE2" t="str">
        <f>IF((AB2="high")*AND(M2="Very high"),"Severe",IF((AB2="high")*AND(M2="High"),"Significant",IF((AB2="high")*AND(M2="Moderate"),"Significant",IF((AB2="High")*AND(M2="Low"),"Moderate",IF((AB2="High")*AND(M2="Very low"),"Minor",IF((AB2="Moderate")*AND(M2="Very high"),"Significant",IF((AB2="Moderate")*AND(M2="High"),"Moderate",IF((AB2="Moderate")*AND(M2="Moderate"),"Moderate",IF((AB2="Moderate")*AND(M2="Low"),"Moderate",IF((AB2="Moderate")*AND(M2="Very low"),"Minor",IF((AB2="Low")*AND(M2="Very high"),"Significant",IF((AB2="Low")*AND(M2="High"),"Moderate",IF((AB2="Low")*AND(M2="Moderate"),"Moderate",IF((AB2="Low")*AND(M2="Low"),"Minor",IF((AB2="Low")*AND(M2="Very low"),"Negligible",)))))))))))))))</f>
        <v>Moderate</v>
      </c>
      <c r="AF2" t="str">
        <f>IF((AC2="high")*AND(M2="Very high"),"Severe",IF((AC2="high")*AND(M2="High"),"Significant",IF((AC2="high")*AND(M2="Moderate"),"Significant",IF((AC2="High")*AND(M2="Low"),"Moderate",IF((AC2="High")*AND(M2="Very low"),"Minor",IF((AC2="Moderate")*AND(M2="Very high"),"Significant",IF((AC2="Moderate")*AND(M2="High"),"Moderate",IF((AC2="Moderate")*AND(M2="Moderate"),"Moderate",IF((AC2="Moderate")*AND(M2="Low"),"Moderate",IF((AC2="Moderate")*AND(M2="Very low"),"Minor",IF((AC2="Low")*AND(M2="Very high"),"Significant",IF((AC2="Low")*AND(M2="High"),"Moderate",IF((AC2="Low")*AND(M2="Moderate"),"Moderate",IF((AC2="Low")*AND(M2="Low"),"Minor",IF((AC2="Low")*AND(M2="Very low"),"Negligible",)))))))))))))))</f>
        <v>Moderate</v>
      </c>
      <c r="AG2" t="str">
        <f>IF((AD2="high")*AND(M2="Very high"),"Severe",IF((AD2="high")*AND(M2="High"),"Significant",IF((AD2="high")*AND(M2="Moderate"),"Significant",IF((AD2="High")*AND(M2="Low"),"Moderate",IF((AD2="High")*AND(M2="Very low"),"Minor",IF((AD2="Moderate")*AND(M2="Very high"),"Significant",IF((AD2="Moderate")*AND(M2="High"),"Moderate",IF((AD2="Moderate")*AND(M2="Moderate"),"Moderate",IF((AD2="Moderate")*AND(M2="Low"),"Moderate",IF((AD2="Moderate")*AND(M2="Very low"),"Minor",IF((AD2="Low")*AND(M2="Very high"),"Significant",IF((AD2="Low")*AND(M2="High"),"Moderate",IF((AD2="Low")*AND(M2="Moderate"),"Moderate",IF((AD2="Low")*AND(M2="Low"),"Minor",IF((AD2="Low")*AND(M2="Very low"),"Negligible",)))))))))))))))</f>
        <v>Moderate</v>
      </c>
      <c r="AI2" t="s">
        <v>2051</v>
      </c>
      <c r="AJ2">
        <v>0.31465339620367294</v>
      </c>
      <c r="AK2">
        <v>0.32370580622598666</v>
      </c>
      <c r="AL2">
        <v>0.28256407554585311</v>
      </c>
      <c r="AN2" t="s">
        <v>2051</v>
      </c>
      <c r="AO2">
        <v>0.33601521184724292</v>
      </c>
      <c r="AP2">
        <v>0.3294131353364208</v>
      </c>
      <c r="AQ2">
        <v>0.35417022390903635</v>
      </c>
    </row>
    <row r="3" spans="1:43">
      <c r="A3" t="s">
        <v>71</v>
      </c>
      <c r="B3" t="s">
        <v>2052</v>
      </c>
      <c r="C3" s="52">
        <f>VLOOKUP(B3,Exposure!B2:AH148,29,FALSE)</f>
        <v>0.41640065744198973</v>
      </c>
      <c r="D3" s="52">
        <f>VLOOKUP(B3,Sensitivity!B2:AN148,39,FALSE)</f>
        <v>5.3913616333170745E-2</v>
      </c>
      <c r="E3" s="52">
        <f>VLOOKUP(B3,Adaptive!B2:AX148,49,FALSE)</f>
        <v>0.28380278110567014</v>
      </c>
      <c r="F3" s="52">
        <f t="shared" ref="F3:F66" si="3">1-E3</f>
        <v>0.71619721889432986</v>
      </c>
      <c r="G3" s="52">
        <f>VLOOKUP(B3,FloodHazard!$D$2:$AD$136,27,FALSE)</f>
        <v>0.17</v>
      </c>
      <c r="H3" s="52">
        <f>C3+D3+F3+G3</f>
        <v>1.3565114926694903</v>
      </c>
      <c r="I3" s="52">
        <f t="shared" ref="I3:I66" si="4">(H3-MIN($H$2:$H$147))/(MAX($H$2:$H$147)-MIN($H$2:$H$147))</f>
        <v>0.33313393346484754</v>
      </c>
      <c r="J3" s="52">
        <f t="shared" ref="J3:J66" si="5">AVERAGE(F3,D3)</f>
        <v>0.38505541761375028</v>
      </c>
      <c r="K3" t="str">
        <f t="shared" ref="K3:K66" si="6">IF(C3&lt;0.33,"Low",IF(C3&lt;0.66,"Moderate",IF(C3&lt;1.5,"High","nnn")))</f>
        <v>Moderate</v>
      </c>
      <c r="L3" t="str">
        <f t="shared" ref="L3:L66" si="7">IF(J3&lt;0.33,"Low",IF(J3&lt;0.66,"Moderate",IF(J3&lt;1.5,"High","nnn")))</f>
        <v>Moderate</v>
      </c>
      <c r="M3" t="str">
        <f t="shared" si="0"/>
        <v>Moderate</v>
      </c>
      <c r="N3" t="str">
        <f t="shared" ref="N3:N66" si="8">IF(G3&lt;0.33,"Low",IF(G3&lt;0.66,"Moderate",IF(G3&lt;1.5,"High","nnn")))</f>
        <v>Low</v>
      </c>
      <c r="O3" t="str">
        <f t="shared" ref="O3:O66" si="9">IF((N3="high")*AND(M3="Very high"),"Severe",IF((N3="high")*AND(M3="High"),"Significant",IF((N3="high")*AND(M3="Moderate"),"Significant",IF((N3="Low")*AND(M3="High"),"Moderate",IF((N3="High")*AND(M3="Very low"),"Minor",IF((N3="Moderate")*AND(M3="Very high"),"Significant",IF((N3="Moderate")*AND(M3="High"),"Moderate",IF((N3="Moderate")*AND(M3="Moderate"),"Moderate",IF((N3="Moderate")*AND(M3="Low"),"Moderate",IF((N3="Moderate")*AND(M3="Very low"),"Minor",IF((N3="Low")*AND(M3="Very high"),"Significant",IF((N3="Low")*AND(M3="High"),"Moderate",IF((N3="Low")*AND(M3="Moderate"),"Moderate",IF((N3="Low")*AND(M3="Low"),"Minor",IF((N3="Low")*AND(M3="Very low"),"Negligible",)))))))))))))))</f>
        <v>Moderate</v>
      </c>
      <c r="P3">
        <f t="shared" ref="P3:P66" si="10">VLOOKUP(B3,$AI$2:$AL$136,2,FALSE)</f>
        <v>0.46534954275426571</v>
      </c>
      <c r="Q3">
        <f t="shared" ref="Q3:Q66" si="11">VLOOKUP(B3,$AI$2:$AL$136,3,FALSE)</f>
        <v>0.50673704637409001</v>
      </c>
      <c r="R3">
        <f t="shared" ref="R3:R66" si="12">VLOOKUP(B3,$AI$2:$AL$136,4,FALSE)</f>
        <v>0.47835381924472808</v>
      </c>
      <c r="S3" t="str">
        <f t="shared" ref="S3:U66" si="13">IF(P3&lt;0.33,"Low",IF(P3&lt;0.66,"Moderate",IF(P3&lt;1.5,"High","nnn")))</f>
        <v>Moderate</v>
      </c>
      <c r="T3" t="str">
        <f t="shared" si="1"/>
        <v>Moderate</v>
      </c>
      <c r="U3" t="str">
        <f t="shared" si="1"/>
        <v>Moderate</v>
      </c>
      <c r="V3" t="str">
        <f t="shared" ref="V3:V65" si="14">IF((S3="high")*AND(M3="Very high"),"Severe",IF((S3="high")*AND(M3="High"),"Significant",IF((S3="high")*AND(M3="Moderate"),"Significant",IF((S3="High")*AND(M3="Low"),"Moderate",IF((S3="High")*AND(M3="Very low"),"Minor",IF((S3="Moderate")*AND(M3="Very high"),"Significant",IF((S3="Moderate")*AND(M3="High"),"Moderate",IF((S3="Moderate")*AND(M3="Moderate"),"Moderate",IF((S3="Moderate")*AND(M3="Low"),"Moderate",IF((S3="Moderate")*AND(M3="Very low"),"Minor",IF((S3="Low")*AND(M3="Very high"),"Significant",IF((S3="Low")*AND(M3="High"),"Moderate",IF((S3="Low")*AND(M3="Moderate"),"Moderate",IF((S3="Low")*AND(M3="Low"),"Minor",IF((S3="Low")*AND(M3="Very low"),"Negligible",)))))))))))))))</f>
        <v>Moderate</v>
      </c>
      <c r="W3" t="str">
        <f t="shared" ref="W3:W66" si="15">IF((T3="high")*AND(M3="Very high"),"Severe",IF((T3="high")*AND(M3="High"),"Significant",IF((T3="high")*AND(M3="Moderate"),"Significant",IF((T3="High")*AND(M3="Low"),"Moderate",IF((T3="High")*AND(M3="Very low"),"Minor",IF((T3="Moderate")*AND(M3="Very high"),"Significant",IF((T3="Moderate")*AND(M3="High"),"Moderate",IF((T3="Moderate")*AND(M3="Moderate"),"Moderate",IF((T3="Moderate")*AND(M3="Low"),"Moderate",IF((T3="Moderate")*AND(M3="Very low"),"Minor",IF((T3="Low")*AND(M3="Very high"),"Significant",IF((T3="Low")*AND(M3="High"),"Moderate",IF((T3="Low")*AND(M3="Moderate"),"Moderate",IF((T3="Low")*AND(M3="Low"),"Minor",IF((T3="Low")*AND(M3="Very low"),"Negligible",)))))))))))))))</f>
        <v>Moderate</v>
      </c>
      <c r="X3" t="str">
        <f t="shared" ref="X3:X66" si="16">IF((U3="high")*AND(M3="Very high"),"Severe",IF((U3="high")*AND(M3="High"),"Significant",IF((U3="high")*AND(M3="Moderate"),"Significant",IF((U3="High")*AND(M3="Low"),"Moderate",IF((U3="High")*AND(M3="Very low"),"Minor",IF((U3="Moderate")*AND(M3="Very high"),"Significant",IF((U3="Moderate")*AND(M3="High"),"Moderate",IF((U3="Moderate")*AND(M3="Moderate"),"Moderate",IF((U3="Moderate")*AND(M3="Low"),"Moderate",IF((U3="Moderate")*AND(M3="Very low"),"Minor",IF((U3="Low")*AND(M3="Very high"),"Significant",IF((U3="Low")*AND(M3="High"),"Moderate",IF((U3="Low")*AND(M3="Moderate"),"Moderate",IF((U3="Low")*AND(M3="Low"),"Minor",IF((U3="Low")*AND(M3="Very low"),"Negligible",)))))))))))))))</f>
        <v>Moderate</v>
      </c>
      <c r="Y3">
        <f t="shared" ref="Y3:Y66" si="17">VLOOKUP(B3,$AN$2:$AQ$136,2,FALSE)</f>
        <v>0.49837796886813562</v>
      </c>
      <c r="Z3">
        <f t="shared" ref="Z3:Z66" si="18">VLOOKUP(B3,$AN$2:$AQ$136,3,FALSE)</f>
        <v>0.48225938919684502</v>
      </c>
      <c r="AA3">
        <f t="shared" ref="AA3:AA66" si="19">VLOOKUP(B3,$AN$2:$AQ$136,4,FALSE)</f>
        <v>0.4994629555606479</v>
      </c>
      <c r="AB3" t="str">
        <f t="shared" ref="AB3:AC66" si="20">IF(Y3&lt;0.33,"Low",IF(Y3&lt;0.66,"Moderate",IF(Y3&lt;1.5,"High","nnn")))</f>
        <v>Moderate</v>
      </c>
      <c r="AC3" t="str">
        <f t="shared" si="2"/>
        <v>Moderate</v>
      </c>
      <c r="AD3" t="str">
        <f t="shared" ref="AD3:AD66" si="21">IF(AA3&lt;0.33,"Low",IF(AA3&lt;0.66,"Moderate",IF(AA3&lt;1.5,"High","nnn")))</f>
        <v>Moderate</v>
      </c>
      <c r="AE3" t="str">
        <f t="shared" ref="AE3:AE66" si="22">IF((AB3="high")*AND(M3="Very high"),"Severe",IF((AB3="high")*AND(M3="High"),"Significant",IF((AB3="high")*AND(M3="Moderate"),"Significant",IF((AB3="High")*AND(M3="Low"),"Moderate",IF((AB3="High")*AND(M3="Very low"),"Minor",IF((AB3="Moderate")*AND(M3="Very high"),"Significant",IF((AB3="Moderate")*AND(M3="High"),"Moderate",IF((AB3="Moderate")*AND(M3="Moderate"),"Moderate",IF((AB3="Moderate")*AND(M3="Low"),"Moderate",IF((AB3="Moderate")*AND(M3="Very low"),"Minor",IF((AB3="Low")*AND(M3="Very high"),"Significant",IF((AB3="Low")*AND(M3="High"),"Moderate",IF((AB3="Low")*AND(M3="Moderate"),"Moderate",IF((AB3="Low")*AND(M3="Low"),"Minor",IF((AB3="Low")*AND(M3="Very low"),"Negligible",)))))))))))))))</f>
        <v>Moderate</v>
      </c>
      <c r="AF3" t="str">
        <f t="shared" ref="AF3:AF66" si="23">IF((AC3="high")*AND(M3="Very high"),"Severe",IF((AC3="high")*AND(M3="High"),"Significant",IF((AC3="high")*AND(M3="Moderate"),"Significant",IF((AC3="High")*AND(M3="Low"),"Moderate",IF((AC3="High")*AND(M3="Very low"),"Minor",IF((AC3="Moderate")*AND(M3="Very high"),"Significant",IF((AC3="Moderate")*AND(M3="High"),"Moderate",IF((AC3="Moderate")*AND(M3="Moderate"),"Moderate",IF((AC3="Moderate")*AND(M3="Low"),"Moderate",IF((AC3="Moderate")*AND(M3="Very low"),"Minor",IF((AC3="Low")*AND(M3="Very high"),"Significant",IF((AC3="Low")*AND(M3="High"),"Moderate",IF((AC3="Low")*AND(M3="Moderate"),"Moderate",IF((AC3="Low")*AND(M3="Low"),"Minor",IF((AC3="Low")*AND(M3="Very low"),"Negligible",)))))))))))))))</f>
        <v>Moderate</v>
      </c>
      <c r="AG3" t="str">
        <f t="shared" ref="AG3:AG66" si="24">IF((AD3="high")*AND(M3="Very high"),"Severe",IF((AD3="high")*AND(M3="High"),"Significant",IF((AD3="high")*AND(M3="Moderate"),"Significant",IF((AD3="High")*AND(M3="Low"),"Moderate",IF((AD3="High")*AND(M3="Very low"),"Minor",IF((AD3="Moderate")*AND(M3="Very high"),"Significant",IF((AD3="Moderate")*AND(M3="High"),"Moderate",IF((AD3="Moderate")*AND(M3="Moderate"),"Moderate",IF((AD3="Moderate")*AND(M3="Low"),"Moderate",IF((AD3="Moderate")*AND(M3="Very low"),"Minor",IF((AD3="Low")*AND(M3="Very high"),"Significant",IF((AD3="Low")*AND(M3="High"),"Moderate",IF((AD3="Low")*AND(M3="Moderate"),"Moderate",IF((AD3="Low")*AND(M3="Low"),"Minor",IF((AD3="Low")*AND(M3="Very low"),"Negligible",)))))))))))))))</f>
        <v>Moderate</v>
      </c>
      <c r="AI3" t="s">
        <v>2052</v>
      </c>
      <c r="AJ3">
        <v>0.46534954275426571</v>
      </c>
      <c r="AK3">
        <v>0.50673704637409001</v>
      </c>
      <c r="AL3">
        <v>0.47835381924472808</v>
      </c>
      <c r="AN3" t="s">
        <v>2052</v>
      </c>
      <c r="AO3">
        <v>0.49837796886813562</v>
      </c>
      <c r="AP3">
        <v>0.48225938919684502</v>
      </c>
      <c r="AQ3">
        <v>0.4994629555606479</v>
      </c>
    </row>
    <row r="4" spans="1:43">
      <c r="A4" t="s">
        <v>142</v>
      </c>
      <c r="B4" t="s">
        <v>2053</v>
      </c>
      <c r="C4" s="52">
        <f>VLOOKUP(B4,Exposure!B3:AH149,29,FALSE)</f>
        <v>0.39721752832170115</v>
      </c>
      <c r="D4" s="52">
        <f>VLOOKUP(B4,Sensitivity!B3:AN149,39,FALSE)</f>
        <v>0.47158083626577196</v>
      </c>
      <c r="E4" s="52">
        <f>VLOOKUP(B4,Adaptive!B3:AX149,49,FALSE)</f>
        <v>0.30022838345653508</v>
      </c>
      <c r="F4" s="52">
        <f t="shared" si="3"/>
        <v>0.69977161654346487</v>
      </c>
      <c r="G4" s="52">
        <f>VLOOKUP(B4,FloodHazard!$D$2:$AD$136,27,FALSE)</f>
        <v>0.12</v>
      </c>
      <c r="H4" s="52">
        <f t="shared" ref="H4:H66" si="25">C4+D4+F4+G4</f>
        <v>1.688569981130938</v>
      </c>
      <c r="I4" s="52">
        <f t="shared" si="4"/>
        <v>0.45198658863890712</v>
      </c>
      <c r="J4" s="52">
        <f t="shared" si="5"/>
        <v>0.58567622640461847</v>
      </c>
      <c r="K4" t="str">
        <f t="shared" si="6"/>
        <v>Moderate</v>
      </c>
      <c r="L4" t="str">
        <f t="shared" si="7"/>
        <v>Moderate</v>
      </c>
      <c r="M4" t="str">
        <f t="shared" si="0"/>
        <v>Moderate</v>
      </c>
      <c r="N4" t="str">
        <f t="shared" si="8"/>
        <v>Low</v>
      </c>
      <c r="O4" t="str">
        <f t="shared" si="9"/>
        <v>Moderate</v>
      </c>
      <c r="P4">
        <f t="shared" si="10"/>
        <v>0.3388583278902399</v>
      </c>
      <c r="Q4">
        <f t="shared" si="11"/>
        <v>0.35708276908145276</v>
      </c>
      <c r="R4">
        <f t="shared" si="12"/>
        <v>0.3212250867298464</v>
      </c>
      <c r="S4" t="str">
        <f t="shared" si="13"/>
        <v>Moderate</v>
      </c>
      <c r="T4" t="str">
        <f t="shared" si="1"/>
        <v>Moderate</v>
      </c>
      <c r="U4" t="str">
        <f t="shared" si="1"/>
        <v>Low</v>
      </c>
      <c r="V4" t="str">
        <f t="shared" si="14"/>
        <v>Moderate</v>
      </c>
      <c r="W4" t="str">
        <f t="shared" si="15"/>
        <v>Moderate</v>
      </c>
      <c r="X4" t="str">
        <f t="shared" si="16"/>
        <v>Moderate</v>
      </c>
      <c r="Y4">
        <f t="shared" si="17"/>
        <v>0.34453113564139126</v>
      </c>
      <c r="Z4">
        <f t="shared" si="18"/>
        <v>0.34177620533953351</v>
      </c>
      <c r="AA4">
        <f t="shared" si="19"/>
        <v>0.35235156830357028</v>
      </c>
      <c r="AB4" t="str">
        <f t="shared" si="20"/>
        <v>Moderate</v>
      </c>
      <c r="AC4" t="str">
        <f t="shared" si="2"/>
        <v>Moderate</v>
      </c>
      <c r="AD4" t="str">
        <f t="shared" si="21"/>
        <v>Moderate</v>
      </c>
      <c r="AE4" t="str">
        <f t="shared" si="22"/>
        <v>Moderate</v>
      </c>
      <c r="AF4" t="str">
        <f t="shared" si="23"/>
        <v>Moderate</v>
      </c>
      <c r="AG4" t="str">
        <f t="shared" si="24"/>
        <v>Moderate</v>
      </c>
      <c r="AI4" t="s">
        <v>2053</v>
      </c>
      <c r="AJ4">
        <v>0.3388583278902399</v>
      </c>
      <c r="AK4">
        <v>0.35708276908145276</v>
      </c>
      <c r="AL4">
        <v>0.3212250867298464</v>
      </c>
      <c r="AN4" t="s">
        <v>2053</v>
      </c>
      <c r="AO4">
        <v>0.34453113564139126</v>
      </c>
      <c r="AP4">
        <v>0.34177620533953351</v>
      </c>
      <c r="AQ4">
        <v>0.35235156830357028</v>
      </c>
    </row>
    <row r="5" spans="1:43">
      <c r="A5" t="s">
        <v>119</v>
      </c>
      <c r="B5" t="s">
        <v>2054</v>
      </c>
      <c r="C5" s="52">
        <f>VLOOKUP(B5,Exposure!B4:AH150,29,FALSE)</f>
        <v>0.42548396249731518</v>
      </c>
      <c r="D5" s="52">
        <f>VLOOKUP(B5,Sensitivity!B4:AN150,39,FALSE)</f>
        <v>9.0465220286709683E-2</v>
      </c>
      <c r="E5" s="52">
        <f>VLOOKUP(B5,Adaptive!B4:AX150,49,FALSE)</f>
        <v>0.39346787183577392</v>
      </c>
      <c r="F5" s="52">
        <f t="shared" si="3"/>
        <v>0.60653212816422608</v>
      </c>
      <c r="G5" s="52">
        <f>VLOOKUP(B5,FloodHazard!$D$2:$AD$136,27,FALSE)</f>
        <v>0.14000000000000001</v>
      </c>
      <c r="H5" s="52">
        <f t="shared" si="25"/>
        <v>1.2624813109482509</v>
      </c>
      <c r="I5" s="52">
        <f t="shared" si="4"/>
        <v>0.29947800490885718</v>
      </c>
      <c r="J5" s="52">
        <f t="shared" si="5"/>
        <v>0.34849867422546787</v>
      </c>
      <c r="K5" t="str">
        <f t="shared" si="6"/>
        <v>Moderate</v>
      </c>
      <c r="L5" t="str">
        <f t="shared" si="7"/>
        <v>Moderate</v>
      </c>
      <c r="M5" t="str">
        <f t="shared" si="0"/>
        <v>Moderate</v>
      </c>
      <c r="N5" t="str">
        <f t="shared" si="8"/>
        <v>Low</v>
      </c>
      <c r="O5" t="str">
        <f t="shared" si="9"/>
        <v>Moderate</v>
      </c>
      <c r="P5">
        <f t="shared" si="10"/>
        <v>0.42390666286165513</v>
      </c>
      <c r="Q5">
        <f t="shared" si="11"/>
        <v>0.40595631016543032</v>
      </c>
      <c r="R5">
        <f t="shared" si="12"/>
        <v>0.39557837670272478</v>
      </c>
      <c r="S5" t="str">
        <f t="shared" si="13"/>
        <v>Moderate</v>
      </c>
      <c r="T5" t="str">
        <f t="shared" si="1"/>
        <v>Moderate</v>
      </c>
      <c r="U5" t="str">
        <f t="shared" si="1"/>
        <v>Moderate</v>
      </c>
      <c r="V5" t="str">
        <f t="shared" si="14"/>
        <v>Moderate</v>
      </c>
      <c r="W5" t="str">
        <f t="shared" si="15"/>
        <v>Moderate</v>
      </c>
      <c r="X5" t="str">
        <f t="shared" si="16"/>
        <v>Moderate</v>
      </c>
      <c r="Y5">
        <f t="shared" si="17"/>
        <v>0.35049409324577752</v>
      </c>
      <c r="Z5">
        <f t="shared" si="18"/>
        <v>0.40419155036606835</v>
      </c>
      <c r="AA5">
        <f t="shared" si="19"/>
        <v>0.40473473114757397</v>
      </c>
      <c r="AB5" t="str">
        <f t="shared" si="20"/>
        <v>Moderate</v>
      </c>
      <c r="AC5" t="str">
        <f t="shared" si="2"/>
        <v>Moderate</v>
      </c>
      <c r="AD5" t="str">
        <f t="shared" si="21"/>
        <v>Moderate</v>
      </c>
      <c r="AE5" t="str">
        <f t="shared" si="22"/>
        <v>Moderate</v>
      </c>
      <c r="AF5" t="str">
        <f t="shared" si="23"/>
        <v>Moderate</v>
      </c>
      <c r="AG5" t="str">
        <f t="shared" si="24"/>
        <v>Moderate</v>
      </c>
      <c r="AI5" t="s">
        <v>2054</v>
      </c>
      <c r="AJ5">
        <v>0.42390666286165513</v>
      </c>
      <c r="AK5">
        <v>0.40595631016543032</v>
      </c>
      <c r="AL5">
        <v>0.39557837670272478</v>
      </c>
      <c r="AN5" t="s">
        <v>2054</v>
      </c>
      <c r="AO5">
        <v>0.35049409324577752</v>
      </c>
      <c r="AP5">
        <v>0.40419155036606835</v>
      </c>
      <c r="AQ5">
        <v>0.40473473114757397</v>
      </c>
    </row>
    <row r="6" spans="1:43">
      <c r="A6" t="s">
        <v>88</v>
      </c>
      <c r="B6" t="s">
        <v>2055</v>
      </c>
      <c r="C6" s="52">
        <f>VLOOKUP(B6,Exposure!B5:AH151,29,FALSE)</f>
        <v>0.11968542645069732</v>
      </c>
      <c r="D6" s="52">
        <f>VLOOKUP(B6,Sensitivity!B5:AN151,39,FALSE)</f>
        <v>9.5585976396142636E-2</v>
      </c>
      <c r="E6" s="52">
        <f>VLOOKUP(B6,Adaptive!B5:AX151,49,FALSE)</f>
        <v>0.42536258223442275</v>
      </c>
      <c r="F6" s="52">
        <f t="shared" si="3"/>
        <v>0.57463741776557731</v>
      </c>
      <c r="G6" s="52">
        <f>VLOOKUP(B6,FloodHazard!$D$2:$AD$136,27,FALSE)</f>
        <v>0.24</v>
      </c>
      <c r="H6" s="52">
        <f t="shared" si="25"/>
        <v>1.0299088206124174</v>
      </c>
      <c r="I6" s="52">
        <f t="shared" si="4"/>
        <v>0.21623406157546352</v>
      </c>
      <c r="J6" s="52">
        <f t="shared" si="5"/>
        <v>0.33511169708085997</v>
      </c>
      <c r="K6" t="str">
        <f t="shared" si="6"/>
        <v>Low</v>
      </c>
      <c r="L6" t="str">
        <f t="shared" si="7"/>
        <v>Moderate</v>
      </c>
      <c r="M6" t="str">
        <f t="shared" si="0"/>
        <v>Low</v>
      </c>
      <c r="N6" t="str">
        <f t="shared" si="8"/>
        <v>Low</v>
      </c>
      <c r="O6" t="str">
        <f t="shared" si="9"/>
        <v>Minor</v>
      </c>
      <c r="P6">
        <f t="shared" si="10"/>
        <v>0.69145543176722124</v>
      </c>
      <c r="Q6">
        <f t="shared" si="11"/>
        <v>0.66851485464896832</v>
      </c>
      <c r="R6">
        <f t="shared" si="12"/>
        <v>0.68384079070279413</v>
      </c>
      <c r="S6" t="str">
        <f t="shared" si="13"/>
        <v>High</v>
      </c>
      <c r="T6" t="str">
        <f t="shared" si="1"/>
        <v>High</v>
      </c>
      <c r="U6" t="str">
        <f t="shared" si="1"/>
        <v>High</v>
      </c>
      <c r="V6" t="str">
        <f t="shared" si="14"/>
        <v>Moderate</v>
      </c>
      <c r="W6" t="str">
        <f t="shared" si="15"/>
        <v>Moderate</v>
      </c>
      <c r="X6" t="str">
        <f t="shared" si="16"/>
        <v>Moderate</v>
      </c>
      <c r="Y6">
        <f t="shared" si="17"/>
        <v>0.67529240691999715</v>
      </c>
      <c r="Z6">
        <f t="shared" si="18"/>
        <v>0.73184576290304992</v>
      </c>
      <c r="AA6">
        <f t="shared" si="19"/>
        <v>0.70870022204883643</v>
      </c>
      <c r="AB6" t="str">
        <f t="shared" si="20"/>
        <v>High</v>
      </c>
      <c r="AC6" t="str">
        <f t="shared" si="2"/>
        <v>High</v>
      </c>
      <c r="AD6" t="str">
        <f t="shared" si="21"/>
        <v>High</v>
      </c>
      <c r="AE6" t="str">
        <f t="shared" si="22"/>
        <v>Moderate</v>
      </c>
      <c r="AF6" t="str">
        <f t="shared" si="23"/>
        <v>Moderate</v>
      </c>
      <c r="AG6" t="str">
        <f t="shared" si="24"/>
        <v>Moderate</v>
      </c>
      <c r="AI6" t="s">
        <v>2055</v>
      </c>
      <c r="AJ6">
        <v>0.69145543176722124</v>
      </c>
      <c r="AK6">
        <v>0.66851485464896832</v>
      </c>
      <c r="AL6">
        <v>0.68384079070279413</v>
      </c>
      <c r="AN6" t="s">
        <v>2055</v>
      </c>
      <c r="AO6">
        <v>0.67529240691999715</v>
      </c>
      <c r="AP6">
        <v>0.73184576290304992</v>
      </c>
      <c r="AQ6">
        <v>0.70870022204883643</v>
      </c>
    </row>
    <row r="7" spans="1:43">
      <c r="A7" t="s">
        <v>112</v>
      </c>
      <c r="B7" t="s">
        <v>2056</v>
      </c>
      <c r="C7" s="52">
        <f>VLOOKUP(B7,Exposure!B6:AH152,29,FALSE)</f>
        <v>0.3783167985148721</v>
      </c>
      <c r="D7" s="52">
        <f>VLOOKUP(B7,Sensitivity!B6:AN152,39,FALSE)</f>
        <v>9.1016293896342304E-2</v>
      </c>
      <c r="E7" s="52">
        <f>VLOOKUP(B7,Adaptive!B6:AX152,49,FALSE)</f>
        <v>0.17525757528262814</v>
      </c>
      <c r="F7" s="52">
        <f t="shared" si="3"/>
        <v>0.8247424247173718</v>
      </c>
      <c r="G7" s="52">
        <f>VLOOKUP(B7,FloodHazard!$D$2:$AD$136,27,FALSE)</f>
        <v>0.19</v>
      </c>
      <c r="H7" s="52">
        <f t="shared" si="25"/>
        <v>1.4840755171285862</v>
      </c>
      <c r="I7" s="52">
        <f t="shared" si="4"/>
        <v>0.37879252536502861</v>
      </c>
      <c r="J7" s="52">
        <f t="shared" si="5"/>
        <v>0.45787935930685708</v>
      </c>
      <c r="K7" t="str">
        <f t="shared" si="6"/>
        <v>Moderate</v>
      </c>
      <c r="L7" t="str">
        <f t="shared" si="7"/>
        <v>Moderate</v>
      </c>
      <c r="M7" t="str">
        <f t="shared" si="0"/>
        <v>Moderate</v>
      </c>
      <c r="N7" t="str">
        <f t="shared" si="8"/>
        <v>Low</v>
      </c>
      <c r="O7" t="str">
        <f t="shared" si="9"/>
        <v>Moderate</v>
      </c>
      <c r="P7">
        <f t="shared" si="10"/>
        <v>0.41276650142670263</v>
      </c>
      <c r="Q7">
        <f t="shared" si="11"/>
        <v>0.43198333639950165</v>
      </c>
      <c r="R7">
        <f t="shared" si="12"/>
        <v>0.42295650350714187</v>
      </c>
      <c r="S7" t="str">
        <f t="shared" si="13"/>
        <v>Moderate</v>
      </c>
      <c r="T7" t="str">
        <f t="shared" si="1"/>
        <v>Moderate</v>
      </c>
      <c r="U7" t="str">
        <f t="shared" si="1"/>
        <v>Moderate</v>
      </c>
      <c r="V7" t="str">
        <f t="shared" si="14"/>
        <v>Moderate</v>
      </c>
      <c r="W7" t="str">
        <f t="shared" si="15"/>
        <v>Moderate</v>
      </c>
      <c r="X7" t="str">
        <f t="shared" si="16"/>
        <v>Moderate</v>
      </c>
      <c r="Y7">
        <f t="shared" si="17"/>
        <v>0.44373737741970581</v>
      </c>
      <c r="Z7">
        <f t="shared" si="18"/>
        <v>0.46530933306306049</v>
      </c>
      <c r="AA7">
        <f t="shared" si="19"/>
        <v>0.4821098930772002</v>
      </c>
      <c r="AB7" t="str">
        <f t="shared" si="20"/>
        <v>Moderate</v>
      </c>
      <c r="AC7" t="str">
        <f t="shared" si="2"/>
        <v>Moderate</v>
      </c>
      <c r="AD7" t="str">
        <f t="shared" si="21"/>
        <v>Moderate</v>
      </c>
      <c r="AE7" t="str">
        <f t="shared" si="22"/>
        <v>Moderate</v>
      </c>
      <c r="AF7" t="str">
        <f t="shared" si="23"/>
        <v>Moderate</v>
      </c>
      <c r="AG7" t="str">
        <f t="shared" si="24"/>
        <v>Moderate</v>
      </c>
      <c r="AI7" t="s">
        <v>2056</v>
      </c>
      <c r="AJ7">
        <v>0.41276650142670263</v>
      </c>
      <c r="AK7">
        <v>0.43198333639950165</v>
      </c>
      <c r="AL7">
        <v>0.42295650350714187</v>
      </c>
      <c r="AN7" t="s">
        <v>2056</v>
      </c>
      <c r="AO7">
        <v>0.44373737741970581</v>
      </c>
      <c r="AP7">
        <v>0.46530933306306049</v>
      </c>
      <c r="AQ7">
        <v>0.4821098930772002</v>
      </c>
    </row>
    <row r="8" spans="1:43">
      <c r="A8" t="s">
        <v>89</v>
      </c>
      <c r="B8" t="s">
        <v>2057</v>
      </c>
      <c r="C8" s="52">
        <f>VLOOKUP(B8,Exposure!B7:AH153,29,FALSE)</f>
        <v>0.57965088678996191</v>
      </c>
      <c r="D8" s="52">
        <f>VLOOKUP(B8,Sensitivity!B7:AN153,39,FALSE)</f>
        <v>0.53403631464771539</v>
      </c>
      <c r="E8" s="52">
        <f>VLOOKUP(B8,Adaptive!B7:AX153,49,FALSE)</f>
        <v>0.24321367049950249</v>
      </c>
      <c r="F8" s="52">
        <f t="shared" si="3"/>
        <v>0.75678632950049751</v>
      </c>
      <c r="G8" s="52">
        <f>VLOOKUP(B8,FloodHazard!$D$2:$AD$136,27,FALSE)</f>
        <v>0.14000000000000001</v>
      </c>
      <c r="H8" s="52">
        <f t="shared" si="25"/>
        <v>2.0104735309381749</v>
      </c>
      <c r="I8" s="52">
        <f t="shared" si="4"/>
        <v>0.56720451841330932</v>
      </c>
      <c r="J8" s="52">
        <f t="shared" si="5"/>
        <v>0.64541132207410645</v>
      </c>
      <c r="K8" t="str">
        <f t="shared" si="6"/>
        <v>Moderate</v>
      </c>
      <c r="L8" t="str">
        <f t="shared" si="7"/>
        <v>Moderate</v>
      </c>
      <c r="M8" t="str">
        <f t="shared" si="0"/>
        <v>Moderate</v>
      </c>
      <c r="N8" t="str">
        <f t="shared" si="8"/>
        <v>Low</v>
      </c>
      <c r="O8" t="str">
        <f t="shared" si="9"/>
        <v>Moderate</v>
      </c>
      <c r="P8">
        <f t="shared" si="10"/>
        <v>0.42390666286165513</v>
      </c>
      <c r="Q8">
        <f t="shared" si="11"/>
        <v>0.40595631016543032</v>
      </c>
      <c r="R8">
        <f t="shared" si="12"/>
        <v>0.39557837670272478</v>
      </c>
      <c r="S8" t="str">
        <f t="shared" si="13"/>
        <v>Moderate</v>
      </c>
      <c r="T8" t="str">
        <f t="shared" si="1"/>
        <v>Moderate</v>
      </c>
      <c r="U8" t="str">
        <f t="shared" si="1"/>
        <v>Moderate</v>
      </c>
      <c r="V8" t="str">
        <f t="shared" si="14"/>
        <v>Moderate</v>
      </c>
      <c r="W8" t="str">
        <f t="shared" si="15"/>
        <v>Moderate</v>
      </c>
      <c r="X8" t="str">
        <f t="shared" si="16"/>
        <v>Moderate</v>
      </c>
      <c r="Y8">
        <f t="shared" si="17"/>
        <v>0.35049409324577752</v>
      </c>
      <c r="Z8">
        <f t="shared" si="18"/>
        <v>0.40419155036606835</v>
      </c>
      <c r="AA8">
        <f t="shared" si="19"/>
        <v>0.40473473114757397</v>
      </c>
      <c r="AB8" t="str">
        <f t="shared" si="20"/>
        <v>Moderate</v>
      </c>
      <c r="AC8" t="str">
        <f t="shared" si="2"/>
        <v>Moderate</v>
      </c>
      <c r="AD8" t="str">
        <f t="shared" si="21"/>
        <v>Moderate</v>
      </c>
      <c r="AE8" t="str">
        <f t="shared" si="22"/>
        <v>Moderate</v>
      </c>
      <c r="AF8" t="str">
        <f t="shared" si="23"/>
        <v>Moderate</v>
      </c>
      <c r="AG8" t="str">
        <f t="shared" si="24"/>
        <v>Moderate</v>
      </c>
      <c r="AI8" t="s">
        <v>2057</v>
      </c>
      <c r="AJ8">
        <v>0.42390666286165513</v>
      </c>
      <c r="AK8">
        <v>0.40595631016543032</v>
      </c>
      <c r="AL8">
        <v>0.39557837670272478</v>
      </c>
      <c r="AN8" t="s">
        <v>2057</v>
      </c>
      <c r="AO8">
        <v>0.35049409324577752</v>
      </c>
      <c r="AP8">
        <v>0.40419155036606835</v>
      </c>
      <c r="AQ8">
        <v>0.40473473114757397</v>
      </c>
    </row>
    <row r="9" spans="1:43">
      <c r="A9" t="s">
        <v>102</v>
      </c>
      <c r="B9" t="s">
        <v>2058</v>
      </c>
      <c r="C9" s="52">
        <f>VLOOKUP(B9,Exposure!B8:AH154,29,FALSE)</f>
        <v>0.36810424101387246</v>
      </c>
      <c r="D9" s="52">
        <f>VLOOKUP(B9,Sensitivity!B8:AN154,39,FALSE)</f>
        <v>0.10293670402256681</v>
      </c>
      <c r="E9" s="52">
        <f>VLOOKUP(B9,Adaptive!B8:AX154,49,FALSE)</f>
        <v>0.26845944938853605</v>
      </c>
      <c r="F9" s="52">
        <f t="shared" si="3"/>
        <v>0.73154055061146395</v>
      </c>
      <c r="G9" s="52">
        <f>VLOOKUP(B9,FloodHazard!$D$2:$AD$136,27,FALSE)</f>
        <v>0.18</v>
      </c>
      <c r="H9" s="52">
        <f t="shared" si="25"/>
        <v>1.3825814956479032</v>
      </c>
      <c r="I9" s="52">
        <f t="shared" si="4"/>
        <v>0.34246508801155551</v>
      </c>
      <c r="J9" s="52">
        <f t="shared" si="5"/>
        <v>0.41723862731701539</v>
      </c>
      <c r="K9" t="str">
        <f t="shared" si="6"/>
        <v>Moderate</v>
      </c>
      <c r="L9" t="str">
        <f t="shared" si="7"/>
        <v>Moderate</v>
      </c>
      <c r="M9" t="str">
        <f t="shared" si="0"/>
        <v>Moderate</v>
      </c>
      <c r="N9" t="str">
        <f t="shared" si="8"/>
        <v>Low</v>
      </c>
      <c r="O9" t="str">
        <f t="shared" si="9"/>
        <v>Moderate</v>
      </c>
      <c r="P9">
        <f t="shared" si="10"/>
        <v>0.50767845878566564</v>
      </c>
      <c r="Q9">
        <f t="shared" si="11"/>
        <v>0.55813752722768972</v>
      </c>
      <c r="R9">
        <f t="shared" si="12"/>
        <v>0.56011854992633148</v>
      </c>
      <c r="S9" t="str">
        <f t="shared" si="13"/>
        <v>Moderate</v>
      </c>
      <c r="T9" t="str">
        <f t="shared" si="1"/>
        <v>Moderate</v>
      </c>
      <c r="U9" t="str">
        <f t="shared" si="1"/>
        <v>Moderate</v>
      </c>
      <c r="V9" t="str">
        <f t="shared" si="14"/>
        <v>Moderate</v>
      </c>
      <c r="W9" t="str">
        <f t="shared" si="15"/>
        <v>Moderate</v>
      </c>
      <c r="X9" t="str">
        <f t="shared" si="16"/>
        <v>Moderate</v>
      </c>
      <c r="Y9">
        <f t="shared" si="17"/>
        <v>0.5467392627148171</v>
      </c>
      <c r="Z9">
        <f t="shared" si="18"/>
        <v>0.5314574967650818</v>
      </c>
      <c r="AA9">
        <f t="shared" si="19"/>
        <v>0.55618275960688368</v>
      </c>
      <c r="AB9" t="str">
        <f t="shared" si="20"/>
        <v>Moderate</v>
      </c>
      <c r="AC9" t="str">
        <f t="shared" si="2"/>
        <v>Moderate</v>
      </c>
      <c r="AD9" t="str">
        <f t="shared" si="21"/>
        <v>Moderate</v>
      </c>
      <c r="AE9" t="str">
        <f t="shared" si="22"/>
        <v>Moderate</v>
      </c>
      <c r="AF9" t="str">
        <f t="shared" si="23"/>
        <v>Moderate</v>
      </c>
      <c r="AG9" t="str">
        <f t="shared" si="24"/>
        <v>Moderate</v>
      </c>
      <c r="AI9" t="s">
        <v>2058</v>
      </c>
      <c r="AJ9">
        <v>0.50767845878566564</v>
      </c>
      <c r="AK9">
        <v>0.55813752722768972</v>
      </c>
      <c r="AL9">
        <v>0.56011854992633148</v>
      </c>
      <c r="AN9" t="s">
        <v>2058</v>
      </c>
      <c r="AO9">
        <v>0.5467392627148171</v>
      </c>
      <c r="AP9">
        <v>0.5314574967650818</v>
      </c>
      <c r="AQ9">
        <v>0.55618275960688368</v>
      </c>
    </row>
    <row r="10" spans="1:43">
      <c r="A10" t="s">
        <v>32</v>
      </c>
      <c r="B10" t="s">
        <v>2059</v>
      </c>
      <c r="C10" s="52">
        <f>VLOOKUP(B10,Exposure!B9:AH155,29,FALSE)</f>
        <v>0.38374930121394979</v>
      </c>
      <c r="D10" s="52">
        <f>VLOOKUP(B10,Sensitivity!B9:AN155,39,FALSE)</f>
        <v>0.10263042840501732</v>
      </c>
      <c r="E10" s="52">
        <f>VLOOKUP(B10,Adaptive!B9:AX155,49,FALSE)</f>
        <v>0.44803483302210895</v>
      </c>
      <c r="F10" s="52">
        <f t="shared" si="3"/>
        <v>0.55196516697789111</v>
      </c>
      <c r="G10" s="52">
        <f>VLOOKUP(B10,FloodHazard!$D$2:$AD$136,27,FALSE)</f>
        <v>0.24</v>
      </c>
      <c r="H10" s="52">
        <f t="shared" si="25"/>
        <v>1.2783448965968582</v>
      </c>
      <c r="I10" s="52">
        <f t="shared" si="4"/>
        <v>0.30515600845472046</v>
      </c>
      <c r="J10" s="52">
        <f t="shared" si="5"/>
        <v>0.32729779769145423</v>
      </c>
      <c r="K10" t="str">
        <f t="shared" si="6"/>
        <v>Moderate</v>
      </c>
      <c r="L10" t="str">
        <f t="shared" si="7"/>
        <v>Low</v>
      </c>
      <c r="M10" t="str">
        <f t="shared" si="0"/>
        <v>Low</v>
      </c>
      <c r="N10" t="str">
        <f t="shared" si="8"/>
        <v>Low</v>
      </c>
      <c r="O10" t="str">
        <f t="shared" si="9"/>
        <v>Minor</v>
      </c>
      <c r="P10">
        <f t="shared" si="10"/>
        <v>0.69145543176722124</v>
      </c>
      <c r="Q10">
        <f t="shared" si="11"/>
        <v>0.66851485464896832</v>
      </c>
      <c r="R10">
        <f t="shared" si="12"/>
        <v>0.68384079070279413</v>
      </c>
      <c r="S10" t="str">
        <f t="shared" si="13"/>
        <v>High</v>
      </c>
      <c r="T10" t="str">
        <f t="shared" si="1"/>
        <v>High</v>
      </c>
      <c r="U10" t="str">
        <f t="shared" si="1"/>
        <v>High</v>
      </c>
      <c r="V10" t="str">
        <f t="shared" si="14"/>
        <v>Moderate</v>
      </c>
      <c r="W10" t="str">
        <f t="shared" si="15"/>
        <v>Moderate</v>
      </c>
      <c r="X10" t="str">
        <f t="shared" si="16"/>
        <v>Moderate</v>
      </c>
      <c r="Y10">
        <f t="shared" si="17"/>
        <v>0.67529240691999715</v>
      </c>
      <c r="Z10">
        <f t="shared" si="18"/>
        <v>0.73184576290304992</v>
      </c>
      <c r="AA10">
        <f t="shared" si="19"/>
        <v>0.70870022204883643</v>
      </c>
      <c r="AB10" t="str">
        <f t="shared" si="20"/>
        <v>High</v>
      </c>
      <c r="AC10" t="str">
        <f t="shared" si="2"/>
        <v>High</v>
      </c>
      <c r="AD10" t="str">
        <f t="shared" si="21"/>
        <v>High</v>
      </c>
      <c r="AE10" t="str">
        <f t="shared" si="22"/>
        <v>Moderate</v>
      </c>
      <c r="AF10" t="str">
        <f t="shared" si="23"/>
        <v>Moderate</v>
      </c>
      <c r="AG10" t="str">
        <f t="shared" si="24"/>
        <v>Moderate</v>
      </c>
      <c r="AI10" t="s">
        <v>2059</v>
      </c>
      <c r="AJ10">
        <v>0.69145543176722124</v>
      </c>
      <c r="AK10">
        <v>0.66851485464896832</v>
      </c>
      <c r="AL10">
        <v>0.68384079070279413</v>
      </c>
      <c r="AN10" t="s">
        <v>2059</v>
      </c>
      <c r="AO10">
        <v>0.67529240691999715</v>
      </c>
      <c r="AP10">
        <v>0.73184576290304992</v>
      </c>
      <c r="AQ10">
        <v>0.70870022204883643</v>
      </c>
    </row>
    <row r="11" spans="1:43">
      <c r="A11" t="s">
        <v>33</v>
      </c>
      <c r="B11" t="s">
        <v>2060</v>
      </c>
      <c r="C11" s="52">
        <f>VLOOKUP(B11,Exposure!B10:AH156,29,FALSE)</f>
        <v>0.41287569763690268</v>
      </c>
      <c r="D11" s="52">
        <f>VLOOKUP(B11,Sensitivity!B10:AN156,39,FALSE)</f>
        <v>0.49563289484358514</v>
      </c>
      <c r="E11" s="52">
        <f>VLOOKUP(B11,Adaptive!B10:AX156,49,FALSE)</f>
        <v>0.46900284207002696</v>
      </c>
      <c r="F11" s="52">
        <f t="shared" si="3"/>
        <v>0.53099715792997304</v>
      </c>
      <c r="G11" s="52">
        <f>VLOOKUP(B11,FloodHazard!$D$2:$AD$136,27,FALSE)</f>
        <v>0.25</v>
      </c>
      <c r="H11" s="52">
        <f t="shared" si="25"/>
        <v>1.6895057504104609</v>
      </c>
      <c r="I11" s="52">
        <f t="shared" si="4"/>
        <v>0.45232152560744215</v>
      </c>
      <c r="J11" s="52">
        <f t="shared" si="5"/>
        <v>0.51331502638677906</v>
      </c>
      <c r="K11" t="str">
        <f t="shared" si="6"/>
        <v>Moderate</v>
      </c>
      <c r="L11" t="str">
        <f t="shared" si="7"/>
        <v>Moderate</v>
      </c>
      <c r="M11" t="str">
        <f t="shared" si="0"/>
        <v>Moderate</v>
      </c>
      <c r="N11" t="str">
        <f t="shared" si="8"/>
        <v>Low</v>
      </c>
      <c r="O11" t="str">
        <f t="shared" si="9"/>
        <v>Moderate</v>
      </c>
      <c r="P11">
        <f t="shared" si="10"/>
        <v>0.75045592083449919</v>
      </c>
      <c r="Q11">
        <f t="shared" si="11"/>
        <v>0.76236292485818202</v>
      </c>
      <c r="R11">
        <f t="shared" si="12"/>
        <v>0.77670241526002459</v>
      </c>
      <c r="S11" t="str">
        <f t="shared" si="13"/>
        <v>High</v>
      </c>
      <c r="T11" t="str">
        <f t="shared" si="1"/>
        <v>High</v>
      </c>
      <c r="U11" t="str">
        <f t="shared" si="1"/>
        <v>High</v>
      </c>
      <c r="V11" t="str">
        <f t="shared" si="14"/>
        <v>Significant</v>
      </c>
      <c r="W11" t="str">
        <f t="shared" si="15"/>
        <v>Significant</v>
      </c>
      <c r="X11" t="str">
        <f t="shared" si="16"/>
        <v>Significant</v>
      </c>
      <c r="Y11">
        <f t="shared" si="17"/>
        <v>0.73525156439384076</v>
      </c>
      <c r="Z11">
        <f t="shared" si="18"/>
        <v>0.74955514841659987</v>
      </c>
      <c r="AA11">
        <f t="shared" si="19"/>
        <v>0.74227831518503196</v>
      </c>
      <c r="AB11" t="str">
        <f t="shared" si="20"/>
        <v>High</v>
      </c>
      <c r="AC11" t="str">
        <f t="shared" si="2"/>
        <v>High</v>
      </c>
      <c r="AD11" t="str">
        <f t="shared" si="21"/>
        <v>High</v>
      </c>
      <c r="AE11" t="str">
        <f t="shared" si="22"/>
        <v>Significant</v>
      </c>
      <c r="AF11" t="str">
        <f t="shared" si="23"/>
        <v>Significant</v>
      </c>
      <c r="AG11" t="str">
        <f t="shared" si="24"/>
        <v>Significant</v>
      </c>
      <c r="AI11" t="s">
        <v>2060</v>
      </c>
      <c r="AJ11">
        <v>0.75045592083449919</v>
      </c>
      <c r="AK11">
        <v>0.76236292485818202</v>
      </c>
      <c r="AL11">
        <v>0.77670241526002459</v>
      </c>
      <c r="AN11" t="s">
        <v>2060</v>
      </c>
      <c r="AO11">
        <v>0.73525156439384076</v>
      </c>
      <c r="AP11">
        <v>0.74955514841659987</v>
      </c>
      <c r="AQ11">
        <v>0.74227831518503196</v>
      </c>
    </row>
    <row r="12" spans="1:43">
      <c r="A12" t="s">
        <v>167</v>
      </c>
      <c r="B12" t="s">
        <v>2060</v>
      </c>
      <c r="C12" s="52">
        <f>VLOOKUP(B12,Exposure!B11:AH157,29,FALSE)</f>
        <v>0.41287569763690268</v>
      </c>
      <c r="D12" s="52">
        <f>VLOOKUP(B12,Sensitivity!B11:AN157,39,FALSE)</f>
        <v>0.49563289484358514</v>
      </c>
      <c r="E12" s="52">
        <f>VLOOKUP(B12,Adaptive!B11:AX157,49,FALSE)</f>
        <v>0.46900284207002696</v>
      </c>
      <c r="F12" s="52">
        <f t="shared" si="3"/>
        <v>0.53099715792997304</v>
      </c>
      <c r="G12" s="52">
        <f>VLOOKUP(B12,FloodHazard!$D$2:$AD$136,27,FALSE)</f>
        <v>0.25</v>
      </c>
      <c r="H12" s="52">
        <f t="shared" si="25"/>
        <v>1.6895057504104609</v>
      </c>
      <c r="I12" s="52">
        <f t="shared" si="4"/>
        <v>0.45232152560744215</v>
      </c>
      <c r="J12" s="52">
        <f t="shared" si="5"/>
        <v>0.51331502638677906</v>
      </c>
      <c r="K12" t="str">
        <f t="shared" si="6"/>
        <v>Moderate</v>
      </c>
      <c r="L12" t="str">
        <f t="shared" si="7"/>
        <v>Moderate</v>
      </c>
      <c r="M12" t="str">
        <f t="shared" si="0"/>
        <v>Moderate</v>
      </c>
      <c r="N12" t="str">
        <f t="shared" si="8"/>
        <v>Low</v>
      </c>
      <c r="O12" t="str">
        <f t="shared" si="9"/>
        <v>Moderate</v>
      </c>
      <c r="P12">
        <f t="shared" si="10"/>
        <v>0.75045592083449919</v>
      </c>
      <c r="Q12">
        <f t="shared" si="11"/>
        <v>0.76236292485818202</v>
      </c>
      <c r="R12">
        <f t="shared" si="12"/>
        <v>0.77670241526002459</v>
      </c>
      <c r="S12" t="str">
        <f t="shared" si="13"/>
        <v>High</v>
      </c>
      <c r="T12" t="str">
        <f t="shared" si="1"/>
        <v>High</v>
      </c>
      <c r="U12" t="str">
        <f t="shared" si="1"/>
        <v>High</v>
      </c>
      <c r="V12" t="str">
        <f t="shared" si="14"/>
        <v>Significant</v>
      </c>
      <c r="W12" t="str">
        <f t="shared" si="15"/>
        <v>Significant</v>
      </c>
      <c r="X12" t="str">
        <f t="shared" si="16"/>
        <v>Significant</v>
      </c>
      <c r="Y12">
        <f t="shared" si="17"/>
        <v>0.73525156439384076</v>
      </c>
      <c r="Z12">
        <f t="shared" si="18"/>
        <v>0.74955514841659987</v>
      </c>
      <c r="AA12">
        <f t="shared" si="19"/>
        <v>0.74227831518503196</v>
      </c>
      <c r="AB12" t="str">
        <f t="shared" si="20"/>
        <v>High</v>
      </c>
      <c r="AC12" t="str">
        <f t="shared" si="2"/>
        <v>High</v>
      </c>
      <c r="AD12" t="str">
        <f t="shared" si="21"/>
        <v>High</v>
      </c>
      <c r="AE12" t="str">
        <f t="shared" si="22"/>
        <v>Significant</v>
      </c>
      <c r="AF12" t="str">
        <f t="shared" si="23"/>
        <v>Significant</v>
      </c>
      <c r="AG12" t="str">
        <f t="shared" si="24"/>
        <v>Significant</v>
      </c>
      <c r="AI12" t="s">
        <v>2061</v>
      </c>
      <c r="AJ12">
        <v>0.41741023075953332</v>
      </c>
      <c r="AK12">
        <v>0.4980303042773867</v>
      </c>
      <c r="AL12">
        <v>0.47698920524894728</v>
      </c>
      <c r="AN12" t="s">
        <v>2061</v>
      </c>
      <c r="AO12">
        <v>0.43855808347630076</v>
      </c>
      <c r="AP12">
        <v>0.42216217043151338</v>
      </c>
      <c r="AQ12">
        <v>0.4899398493628711</v>
      </c>
    </row>
    <row r="13" spans="1:43">
      <c r="A13" t="s">
        <v>103</v>
      </c>
      <c r="B13" t="s">
        <v>2061</v>
      </c>
      <c r="C13" s="52">
        <f>VLOOKUP(B13,Exposure!B12:AH158,29,FALSE)</f>
        <v>0.26281517119918235</v>
      </c>
      <c r="D13" s="52">
        <f>VLOOKUP(B13,Sensitivity!B12:AN158,39,FALSE)</f>
        <v>0.10547777937153824</v>
      </c>
      <c r="E13" s="52">
        <f>VLOOKUP(B13,Adaptive!B12:AX158,49,FALSE)</f>
        <v>0.69224433958955511</v>
      </c>
      <c r="F13" s="52">
        <f t="shared" si="3"/>
        <v>0.30775566041044489</v>
      </c>
      <c r="G13" s="52">
        <f>VLOOKUP(B13,FloodHazard!$D$2:$AD$136,27,FALSE)</f>
        <v>0.18</v>
      </c>
      <c r="H13" s="52">
        <f t="shared" si="25"/>
        <v>0.85604861098116536</v>
      </c>
      <c r="I13" s="52">
        <f t="shared" si="4"/>
        <v>0.15400482105962593</v>
      </c>
      <c r="J13" s="52">
        <f t="shared" si="5"/>
        <v>0.20661671989099156</v>
      </c>
      <c r="K13" t="str">
        <f t="shared" si="6"/>
        <v>Low</v>
      </c>
      <c r="L13" t="str">
        <f t="shared" si="7"/>
        <v>Low</v>
      </c>
      <c r="M13" t="str">
        <f t="shared" si="0"/>
        <v>Very low</v>
      </c>
      <c r="N13" t="str">
        <f t="shared" si="8"/>
        <v>Low</v>
      </c>
      <c r="O13" t="str">
        <f t="shared" si="9"/>
        <v>Negligible</v>
      </c>
      <c r="P13">
        <f t="shared" si="10"/>
        <v>0.41741023075953332</v>
      </c>
      <c r="Q13">
        <f t="shared" si="11"/>
        <v>0.4980303042773867</v>
      </c>
      <c r="R13">
        <f t="shared" si="12"/>
        <v>0.47698920524894728</v>
      </c>
      <c r="S13" t="str">
        <f t="shared" si="13"/>
        <v>Moderate</v>
      </c>
      <c r="T13" t="str">
        <f t="shared" si="1"/>
        <v>Moderate</v>
      </c>
      <c r="U13" t="str">
        <f t="shared" si="1"/>
        <v>Moderate</v>
      </c>
      <c r="V13" t="str">
        <f t="shared" si="14"/>
        <v>Minor</v>
      </c>
      <c r="W13" t="str">
        <f t="shared" si="15"/>
        <v>Minor</v>
      </c>
      <c r="X13" t="str">
        <f t="shared" si="16"/>
        <v>Minor</v>
      </c>
      <c r="Y13">
        <f t="shared" si="17"/>
        <v>0.43855808347630076</v>
      </c>
      <c r="Z13">
        <f t="shared" si="18"/>
        <v>0.42216217043151338</v>
      </c>
      <c r="AA13">
        <f t="shared" si="19"/>
        <v>0.4899398493628711</v>
      </c>
      <c r="AB13" t="str">
        <f t="shared" si="20"/>
        <v>Moderate</v>
      </c>
      <c r="AC13" t="str">
        <f t="shared" si="2"/>
        <v>Moderate</v>
      </c>
      <c r="AD13" t="str">
        <f t="shared" si="21"/>
        <v>Moderate</v>
      </c>
      <c r="AE13" t="str">
        <f t="shared" si="22"/>
        <v>Minor</v>
      </c>
      <c r="AF13" t="str">
        <f t="shared" si="23"/>
        <v>Minor</v>
      </c>
      <c r="AG13" t="str">
        <f t="shared" si="24"/>
        <v>Minor</v>
      </c>
      <c r="AI13" t="s">
        <v>2062</v>
      </c>
      <c r="AJ13">
        <v>0.45447813144612226</v>
      </c>
      <c r="AK13">
        <v>0.55525277184855348</v>
      </c>
      <c r="AL13">
        <v>0.50306783967977986</v>
      </c>
      <c r="AN13" t="s">
        <v>2062</v>
      </c>
      <c r="AO13">
        <v>0.47142024306652397</v>
      </c>
      <c r="AP13">
        <v>0.48754889788668371</v>
      </c>
      <c r="AQ13">
        <v>0.55584919768484953</v>
      </c>
    </row>
    <row r="14" spans="1:43">
      <c r="A14" t="s">
        <v>109</v>
      </c>
      <c r="B14" t="s">
        <v>2062</v>
      </c>
      <c r="C14" s="52">
        <f>VLOOKUP(B14,Exposure!B13:AH159,29,FALSE)</f>
        <v>0.24394545170208062</v>
      </c>
      <c r="D14" s="52">
        <f>VLOOKUP(B14,Sensitivity!B13:AN159,39,FALSE)</f>
        <v>0.2924523360393001</v>
      </c>
      <c r="E14" s="52">
        <f>VLOOKUP(B14,Adaptive!B13:AX159,49,FALSE)</f>
        <v>0.88769409055491677</v>
      </c>
      <c r="F14" s="52">
        <f t="shared" si="3"/>
        <v>0.11230590944508323</v>
      </c>
      <c r="G14" s="52">
        <f>VLOOKUP(B14,FloodHazard!$D$2:$AD$136,27,FALSE)</f>
        <v>0.05</v>
      </c>
      <c r="H14" s="52">
        <f t="shared" si="25"/>
        <v>0.69870369718646397</v>
      </c>
      <c r="I14" s="52">
        <f t="shared" si="4"/>
        <v>9.7686848676863142E-2</v>
      </c>
      <c r="J14" s="52">
        <f t="shared" si="5"/>
        <v>0.20237912274219166</v>
      </c>
      <c r="K14" t="str">
        <f t="shared" si="6"/>
        <v>Low</v>
      </c>
      <c r="L14" t="str">
        <f t="shared" si="7"/>
        <v>Low</v>
      </c>
      <c r="M14" t="str">
        <f t="shared" si="0"/>
        <v>Very low</v>
      </c>
      <c r="N14" t="str">
        <f t="shared" si="8"/>
        <v>Low</v>
      </c>
      <c r="O14" t="str">
        <f t="shared" si="9"/>
        <v>Negligible</v>
      </c>
      <c r="P14">
        <f t="shared" si="10"/>
        <v>0.45447813144612226</v>
      </c>
      <c r="Q14">
        <f t="shared" si="11"/>
        <v>0.55525277184855348</v>
      </c>
      <c r="R14">
        <f t="shared" si="12"/>
        <v>0.50306783967977986</v>
      </c>
      <c r="S14" t="str">
        <f t="shared" si="13"/>
        <v>Moderate</v>
      </c>
      <c r="T14" t="str">
        <f t="shared" si="1"/>
        <v>Moderate</v>
      </c>
      <c r="U14" t="str">
        <f t="shared" si="1"/>
        <v>Moderate</v>
      </c>
      <c r="V14" t="str">
        <f t="shared" si="14"/>
        <v>Minor</v>
      </c>
      <c r="W14" t="str">
        <f t="shared" si="15"/>
        <v>Minor</v>
      </c>
      <c r="X14" t="str">
        <f t="shared" si="16"/>
        <v>Minor</v>
      </c>
      <c r="Y14">
        <f t="shared" si="17"/>
        <v>0.47142024306652397</v>
      </c>
      <c r="Z14">
        <f t="shared" si="18"/>
        <v>0.48754889788668371</v>
      </c>
      <c r="AA14">
        <f t="shared" si="19"/>
        <v>0.55584919768484953</v>
      </c>
      <c r="AB14" t="str">
        <f t="shared" si="20"/>
        <v>Moderate</v>
      </c>
      <c r="AC14" t="str">
        <f t="shared" si="2"/>
        <v>Moderate</v>
      </c>
      <c r="AD14" t="str">
        <f t="shared" si="21"/>
        <v>Moderate</v>
      </c>
      <c r="AE14" t="str">
        <f t="shared" si="22"/>
        <v>Minor</v>
      </c>
      <c r="AF14" t="str">
        <f t="shared" si="23"/>
        <v>Minor</v>
      </c>
      <c r="AG14" t="str">
        <f t="shared" si="24"/>
        <v>Minor</v>
      </c>
      <c r="AI14" t="s">
        <v>2063</v>
      </c>
      <c r="AJ14">
        <v>0.40892464297350894</v>
      </c>
      <c r="AK14">
        <v>0.44966884495809034</v>
      </c>
      <c r="AL14">
        <v>0.43493194363890364</v>
      </c>
      <c r="AN14" t="s">
        <v>2063</v>
      </c>
      <c r="AO14">
        <v>0.41088980011822041</v>
      </c>
      <c r="AP14">
        <v>0.39535401195467562</v>
      </c>
      <c r="AQ14">
        <v>0.46835757103748266</v>
      </c>
    </row>
    <row r="15" spans="1:43">
      <c r="A15" t="s">
        <v>72</v>
      </c>
      <c r="B15" t="s">
        <v>2063</v>
      </c>
      <c r="C15" s="52">
        <f>VLOOKUP(B15,Exposure!B14:AH160,29,FALSE)</f>
        <v>0.52655775339416311</v>
      </c>
      <c r="D15" s="52">
        <f>VLOOKUP(B15,Sensitivity!B14:AN160,39,FALSE)</f>
        <v>0.12266639278770886</v>
      </c>
      <c r="E15" s="52">
        <f>VLOOKUP(B15,Adaptive!B14:AX160,49,FALSE)</f>
        <v>0.41175816024899448</v>
      </c>
      <c r="F15" s="52">
        <f t="shared" si="3"/>
        <v>0.58824183975100552</v>
      </c>
      <c r="G15" s="52">
        <f>VLOOKUP(B15,FloodHazard!$D$2:$AD$136,27,FALSE)</f>
        <v>0.2</v>
      </c>
      <c r="H15" s="52">
        <f t="shared" si="25"/>
        <v>1.4374659859328773</v>
      </c>
      <c r="I15" s="52">
        <f t="shared" si="4"/>
        <v>0.36210972178817824</v>
      </c>
      <c r="J15" s="52">
        <f t="shared" si="5"/>
        <v>0.35545411626935719</v>
      </c>
      <c r="K15" t="str">
        <f t="shared" si="6"/>
        <v>Moderate</v>
      </c>
      <c r="L15" t="str">
        <f t="shared" si="7"/>
        <v>Moderate</v>
      </c>
      <c r="M15" t="str">
        <f t="shared" si="0"/>
        <v>Moderate</v>
      </c>
      <c r="N15" t="str">
        <f t="shared" si="8"/>
        <v>Low</v>
      </c>
      <c r="O15" t="str">
        <f t="shared" si="9"/>
        <v>Moderate</v>
      </c>
      <c r="P15">
        <f t="shared" si="10"/>
        <v>0.40892464297350894</v>
      </c>
      <c r="Q15">
        <f t="shared" si="11"/>
        <v>0.44966884495809034</v>
      </c>
      <c r="R15">
        <f t="shared" si="12"/>
        <v>0.43493194363890364</v>
      </c>
      <c r="S15" t="str">
        <f t="shared" si="13"/>
        <v>Moderate</v>
      </c>
      <c r="T15" t="str">
        <f t="shared" si="1"/>
        <v>Moderate</v>
      </c>
      <c r="U15" t="str">
        <f t="shared" si="1"/>
        <v>Moderate</v>
      </c>
      <c r="V15" t="str">
        <f t="shared" si="14"/>
        <v>Moderate</v>
      </c>
      <c r="W15" t="str">
        <f t="shared" si="15"/>
        <v>Moderate</v>
      </c>
      <c r="X15" t="str">
        <f t="shared" si="16"/>
        <v>Moderate</v>
      </c>
      <c r="Y15">
        <f t="shared" si="17"/>
        <v>0.41088980011822041</v>
      </c>
      <c r="Z15">
        <f t="shared" si="18"/>
        <v>0.39535401195467562</v>
      </c>
      <c r="AA15">
        <f t="shared" si="19"/>
        <v>0.46835757103748266</v>
      </c>
      <c r="AB15" t="str">
        <f t="shared" si="20"/>
        <v>Moderate</v>
      </c>
      <c r="AC15" t="str">
        <f t="shared" si="2"/>
        <v>Moderate</v>
      </c>
      <c r="AD15" t="str">
        <f t="shared" si="21"/>
        <v>Moderate</v>
      </c>
      <c r="AE15" t="str">
        <f t="shared" si="22"/>
        <v>Moderate</v>
      </c>
      <c r="AF15" t="str">
        <f t="shared" si="23"/>
        <v>Moderate</v>
      </c>
      <c r="AG15" t="str">
        <f t="shared" si="24"/>
        <v>Moderate</v>
      </c>
      <c r="AI15" t="s">
        <v>2064</v>
      </c>
      <c r="AJ15">
        <v>0.56069905106982532</v>
      </c>
      <c r="AK15">
        <v>0.57614149003832194</v>
      </c>
      <c r="AL15">
        <v>0.56079034131828065</v>
      </c>
      <c r="AN15" t="s">
        <v>2064</v>
      </c>
      <c r="AO15">
        <v>0.53170993930225785</v>
      </c>
      <c r="AP15">
        <v>0.51030448473605416</v>
      </c>
      <c r="AQ15">
        <v>0.59323064599680619</v>
      </c>
    </row>
    <row r="16" spans="1:43">
      <c r="A16" t="s">
        <v>154</v>
      </c>
      <c r="B16" t="s">
        <v>2064</v>
      </c>
      <c r="C16" s="52">
        <f>VLOOKUP(B16,Exposure!B15:AH161,29,FALSE)</f>
        <v>0.48882318515059314</v>
      </c>
      <c r="D16" s="52">
        <f>VLOOKUP(B16,Sensitivity!B15:AN161,39,FALSE)</f>
        <v>5.8240842123436484E-2</v>
      </c>
      <c r="E16" s="52">
        <f>VLOOKUP(B16,Adaptive!B15:AX161,49,FALSE)</f>
        <v>0.39389316710094607</v>
      </c>
      <c r="F16" s="52">
        <f t="shared" si="3"/>
        <v>0.60610683289905398</v>
      </c>
      <c r="G16" s="52">
        <f>VLOOKUP(B16,FloodHazard!$D$2:$AD$136,27,FALSE)</f>
        <v>0.26</v>
      </c>
      <c r="H16" s="52">
        <f t="shared" si="25"/>
        <v>1.4131708601730837</v>
      </c>
      <c r="I16" s="52">
        <f t="shared" si="4"/>
        <v>0.35341384348758659</v>
      </c>
      <c r="J16" s="52">
        <f t="shared" si="5"/>
        <v>0.33217383751124524</v>
      </c>
      <c r="K16" t="str">
        <f t="shared" si="6"/>
        <v>Moderate</v>
      </c>
      <c r="L16" t="str">
        <f t="shared" si="7"/>
        <v>Moderate</v>
      </c>
      <c r="M16" t="str">
        <f t="shared" si="0"/>
        <v>Moderate</v>
      </c>
      <c r="N16" t="str">
        <f t="shared" si="8"/>
        <v>Low</v>
      </c>
      <c r="O16" t="str">
        <f t="shared" si="9"/>
        <v>Moderate</v>
      </c>
      <c r="P16">
        <f t="shared" si="10"/>
        <v>0.56069905106982532</v>
      </c>
      <c r="Q16">
        <f t="shared" si="11"/>
        <v>0.57614149003832194</v>
      </c>
      <c r="R16">
        <f t="shared" si="12"/>
        <v>0.56079034131828065</v>
      </c>
      <c r="S16" t="str">
        <f t="shared" si="13"/>
        <v>Moderate</v>
      </c>
      <c r="T16" t="str">
        <f t="shared" si="1"/>
        <v>Moderate</v>
      </c>
      <c r="U16" t="str">
        <f t="shared" si="1"/>
        <v>Moderate</v>
      </c>
      <c r="V16" t="str">
        <f t="shared" si="14"/>
        <v>Moderate</v>
      </c>
      <c r="W16" t="str">
        <f t="shared" si="15"/>
        <v>Moderate</v>
      </c>
      <c r="X16" t="str">
        <f t="shared" si="16"/>
        <v>Moderate</v>
      </c>
      <c r="Y16">
        <f t="shared" si="17"/>
        <v>0.53170993930225785</v>
      </c>
      <c r="Z16">
        <f t="shared" si="18"/>
        <v>0.51030448473605416</v>
      </c>
      <c r="AA16">
        <f t="shared" si="19"/>
        <v>0.59323064599680619</v>
      </c>
      <c r="AB16" t="str">
        <f t="shared" si="20"/>
        <v>Moderate</v>
      </c>
      <c r="AC16" t="str">
        <f t="shared" si="2"/>
        <v>Moderate</v>
      </c>
      <c r="AD16" t="str">
        <f t="shared" si="21"/>
        <v>Moderate</v>
      </c>
      <c r="AE16" t="str">
        <f t="shared" si="22"/>
        <v>Moderate</v>
      </c>
      <c r="AF16" t="str">
        <f t="shared" si="23"/>
        <v>Moderate</v>
      </c>
      <c r="AG16" t="str">
        <f t="shared" si="24"/>
        <v>Moderate</v>
      </c>
      <c r="AI16" t="s">
        <v>2065</v>
      </c>
      <c r="AJ16">
        <v>0.69164708988035462</v>
      </c>
      <c r="AK16">
        <v>0.69917828323057418</v>
      </c>
      <c r="AL16">
        <v>0.70047593987160339</v>
      </c>
      <c r="AN16" t="s">
        <v>2065</v>
      </c>
      <c r="AO16">
        <v>0.70746423510729139</v>
      </c>
      <c r="AP16">
        <v>0.74497784153710722</v>
      </c>
      <c r="AQ16">
        <v>0.78279076718486085</v>
      </c>
    </row>
    <row r="17" spans="1:43">
      <c r="A17" t="s">
        <v>140</v>
      </c>
      <c r="B17" t="s">
        <v>2065</v>
      </c>
      <c r="C17" s="52">
        <f>VLOOKUP(B17,Exposure!B16:AH162,29,FALSE)</f>
        <v>0.37575258932911704</v>
      </c>
      <c r="D17" s="52">
        <f>VLOOKUP(B17,Sensitivity!B16:AN162,39,FALSE)</f>
        <v>0.10617100724242293</v>
      </c>
      <c r="E17" s="52">
        <f>VLOOKUP(B17,Adaptive!B16:AX162,49,FALSE)</f>
        <v>0.41755907288233318</v>
      </c>
      <c r="F17" s="52">
        <f t="shared" si="3"/>
        <v>0.58244092711766682</v>
      </c>
      <c r="G17" s="52">
        <f>VLOOKUP(B17,FloodHazard!$D$2:$AD$136,27,FALSE)</f>
        <v>0.25</v>
      </c>
      <c r="H17" s="52">
        <f t="shared" si="25"/>
        <v>1.3143645236892068</v>
      </c>
      <c r="I17" s="52">
        <f t="shared" si="4"/>
        <v>0.31804840081047903</v>
      </c>
      <c r="J17" s="52">
        <f t="shared" si="5"/>
        <v>0.34430596718004486</v>
      </c>
      <c r="K17" t="str">
        <f t="shared" si="6"/>
        <v>Moderate</v>
      </c>
      <c r="L17" t="str">
        <f t="shared" si="7"/>
        <v>Moderate</v>
      </c>
      <c r="M17" t="str">
        <f t="shared" si="0"/>
        <v>Moderate</v>
      </c>
      <c r="N17" t="str">
        <f t="shared" si="8"/>
        <v>Low</v>
      </c>
      <c r="O17" t="str">
        <f t="shared" si="9"/>
        <v>Moderate</v>
      </c>
      <c r="P17">
        <f t="shared" si="10"/>
        <v>0.69164708988035462</v>
      </c>
      <c r="Q17">
        <f t="shared" si="11"/>
        <v>0.69917828323057418</v>
      </c>
      <c r="R17">
        <f t="shared" si="12"/>
        <v>0.70047593987160339</v>
      </c>
      <c r="S17" t="str">
        <f t="shared" si="13"/>
        <v>High</v>
      </c>
      <c r="T17" t="str">
        <f t="shared" si="1"/>
        <v>High</v>
      </c>
      <c r="U17" t="str">
        <f t="shared" si="1"/>
        <v>High</v>
      </c>
      <c r="V17" t="str">
        <f t="shared" si="14"/>
        <v>Significant</v>
      </c>
      <c r="W17" t="str">
        <f t="shared" si="15"/>
        <v>Significant</v>
      </c>
      <c r="X17" t="str">
        <f t="shared" si="16"/>
        <v>Significant</v>
      </c>
      <c r="Y17">
        <f t="shared" si="17"/>
        <v>0.70746423510729139</v>
      </c>
      <c r="Z17">
        <f t="shared" si="18"/>
        <v>0.74497784153710722</v>
      </c>
      <c r="AA17">
        <f t="shared" si="19"/>
        <v>0.78279076718486085</v>
      </c>
      <c r="AB17" t="str">
        <f t="shared" si="20"/>
        <v>High</v>
      </c>
      <c r="AC17" t="str">
        <f t="shared" si="2"/>
        <v>High</v>
      </c>
      <c r="AD17" t="str">
        <f t="shared" si="21"/>
        <v>High</v>
      </c>
      <c r="AE17" t="str">
        <f t="shared" si="22"/>
        <v>Significant</v>
      </c>
      <c r="AF17" t="str">
        <f t="shared" si="23"/>
        <v>Significant</v>
      </c>
      <c r="AG17" t="str">
        <f t="shared" si="24"/>
        <v>Significant</v>
      </c>
      <c r="AI17" t="s">
        <v>2066</v>
      </c>
      <c r="AJ17">
        <v>0.67537350450311373</v>
      </c>
      <c r="AK17">
        <v>0.70290503631429369</v>
      </c>
      <c r="AL17">
        <v>0.65541339281821276</v>
      </c>
      <c r="AN17" t="s">
        <v>2066</v>
      </c>
      <c r="AO17">
        <v>0.65802615962086686</v>
      </c>
      <c r="AP17">
        <v>0.62330128514761618</v>
      </c>
      <c r="AQ17">
        <v>0.71586989455468542</v>
      </c>
    </row>
    <row r="18" spans="1:43">
      <c r="A18" t="s">
        <v>113</v>
      </c>
      <c r="B18" t="s">
        <v>2066</v>
      </c>
      <c r="C18" s="52">
        <f>VLOOKUP(B18,Exposure!B17:AH163,29,FALSE)</f>
        <v>5.4921843297545153E-2</v>
      </c>
      <c r="D18" s="52">
        <f>VLOOKUP(B18,Sensitivity!B17:AN163,39,FALSE)</f>
        <v>7.822422146437906E-2</v>
      </c>
      <c r="E18" s="52">
        <f>VLOOKUP(B18,Adaptive!B17:AX163,49,FALSE)</f>
        <v>0.79736641177705014</v>
      </c>
      <c r="F18" s="52">
        <f t="shared" si="3"/>
        <v>0.20263358822294986</v>
      </c>
      <c r="G18" s="52">
        <f>VLOOKUP(B18,FloodHazard!$D$2:$AD$136,27,FALSE)</f>
        <v>0.09</v>
      </c>
      <c r="H18" s="52">
        <f t="shared" si="25"/>
        <v>0.42577965298487408</v>
      </c>
      <c r="I18" s="52">
        <f t="shared" si="4"/>
        <v>0</v>
      </c>
      <c r="J18" s="52">
        <f t="shared" si="5"/>
        <v>0.14042890484366446</v>
      </c>
      <c r="K18" t="str">
        <f t="shared" si="6"/>
        <v>Low</v>
      </c>
      <c r="L18" t="str">
        <f t="shared" si="7"/>
        <v>Low</v>
      </c>
      <c r="M18" t="str">
        <f t="shared" si="0"/>
        <v>Very low</v>
      </c>
      <c r="N18" t="str">
        <f t="shared" si="8"/>
        <v>Low</v>
      </c>
      <c r="O18" t="str">
        <f t="shared" si="9"/>
        <v>Negligible</v>
      </c>
      <c r="P18">
        <f t="shared" si="10"/>
        <v>0.67537350450311373</v>
      </c>
      <c r="Q18">
        <f t="shared" si="11"/>
        <v>0.70290503631429369</v>
      </c>
      <c r="R18">
        <f t="shared" si="12"/>
        <v>0.65541339281821276</v>
      </c>
      <c r="S18" t="str">
        <f t="shared" si="13"/>
        <v>High</v>
      </c>
      <c r="T18" t="str">
        <f t="shared" si="13"/>
        <v>High</v>
      </c>
      <c r="U18" t="str">
        <f t="shared" si="13"/>
        <v>Moderate</v>
      </c>
      <c r="V18" t="str">
        <f t="shared" si="14"/>
        <v>Minor</v>
      </c>
      <c r="W18" t="str">
        <f t="shared" si="15"/>
        <v>Minor</v>
      </c>
      <c r="X18" t="str">
        <f t="shared" si="16"/>
        <v>Minor</v>
      </c>
      <c r="Y18">
        <f t="shared" si="17"/>
        <v>0.65802615962086686</v>
      </c>
      <c r="Z18">
        <f t="shared" si="18"/>
        <v>0.62330128514761618</v>
      </c>
      <c r="AA18">
        <f t="shared" si="19"/>
        <v>0.71586989455468542</v>
      </c>
      <c r="AB18" t="str">
        <f t="shared" si="20"/>
        <v>Moderate</v>
      </c>
      <c r="AC18" t="str">
        <f t="shared" si="2"/>
        <v>Moderate</v>
      </c>
      <c r="AD18" t="str">
        <f t="shared" si="21"/>
        <v>High</v>
      </c>
      <c r="AE18" t="str">
        <f t="shared" si="22"/>
        <v>Minor</v>
      </c>
      <c r="AF18" t="str">
        <f t="shared" si="23"/>
        <v>Minor</v>
      </c>
      <c r="AG18" t="str">
        <f t="shared" si="24"/>
        <v>Minor</v>
      </c>
      <c r="AI18" t="s">
        <v>2067</v>
      </c>
      <c r="AJ18">
        <v>0.49550167528916944</v>
      </c>
      <c r="AK18">
        <v>0.5279980339275343</v>
      </c>
      <c r="AL18">
        <v>0.48964047235947128</v>
      </c>
      <c r="AN18" t="s">
        <v>2067</v>
      </c>
      <c r="AO18">
        <v>0.47291245672595572</v>
      </c>
      <c r="AP18">
        <v>0.47717950780285717</v>
      </c>
      <c r="AQ18">
        <v>0.54175959536452323</v>
      </c>
    </row>
    <row r="19" spans="1:43">
      <c r="A19" t="s">
        <v>110</v>
      </c>
      <c r="B19" t="s">
        <v>2067</v>
      </c>
      <c r="C19" s="52">
        <f>VLOOKUP(B19,Exposure!B18:AH164,29,FALSE)</f>
        <v>0.74980705561173411</v>
      </c>
      <c r="D19" s="52">
        <f>VLOOKUP(B19,Sensitivity!B18:AN164,39,FALSE)</f>
        <v>0.11519004430116765</v>
      </c>
      <c r="E19" s="52">
        <f>VLOOKUP(B19,Adaptive!B18:AX164,49,FALSE)</f>
        <v>0.51720920434861972</v>
      </c>
      <c r="F19" s="52">
        <f t="shared" si="3"/>
        <v>0.48279079565138028</v>
      </c>
      <c r="G19" s="52">
        <f>VLOOKUP(B19,FloodHazard!$D$2:$AD$136,27,FALSE)</f>
        <v>0.61</v>
      </c>
      <c r="H19" s="52">
        <f t="shared" si="25"/>
        <v>1.957787895564282</v>
      </c>
      <c r="I19" s="52">
        <f t="shared" si="4"/>
        <v>0.5483469138908863</v>
      </c>
      <c r="J19" s="52">
        <f t="shared" si="5"/>
        <v>0.29899041997627396</v>
      </c>
      <c r="K19" t="str">
        <f t="shared" si="6"/>
        <v>High</v>
      </c>
      <c r="L19" t="str">
        <f t="shared" si="7"/>
        <v>Low</v>
      </c>
      <c r="M19" t="str">
        <f t="shared" si="0"/>
        <v>Moderate</v>
      </c>
      <c r="N19" t="str">
        <f t="shared" si="8"/>
        <v>Moderate</v>
      </c>
      <c r="O19" t="str">
        <f t="shared" si="9"/>
        <v>Moderate</v>
      </c>
      <c r="P19">
        <f t="shared" si="10"/>
        <v>0.49550167528916944</v>
      </c>
      <c r="Q19">
        <f t="shared" si="11"/>
        <v>0.5279980339275343</v>
      </c>
      <c r="R19">
        <f t="shared" si="12"/>
        <v>0.48964047235947128</v>
      </c>
      <c r="S19" t="str">
        <f t="shared" si="13"/>
        <v>Moderate</v>
      </c>
      <c r="T19" t="str">
        <f t="shared" si="13"/>
        <v>Moderate</v>
      </c>
      <c r="U19" t="str">
        <f t="shared" si="13"/>
        <v>Moderate</v>
      </c>
      <c r="V19" t="str">
        <f t="shared" si="14"/>
        <v>Moderate</v>
      </c>
      <c r="W19" t="str">
        <f t="shared" si="15"/>
        <v>Moderate</v>
      </c>
      <c r="X19" t="str">
        <f t="shared" si="16"/>
        <v>Moderate</v>
      </c>
      <c r="Y19">
        <f t="shared" si="17"/>
        <v>0.47291245672595572</v>
      </c>
      <c r="Z19">
        <f t="shared" si="18"/>
        <v>0.47717950780285717</v>
      </c>
      <c r="AA19">
        <f t="shared" si="19"/>
        <v>0.54175959536452323</v>
      </c>
      <c r="AB19" t="str">
        <f t="shared" si="20"/>
        <v>Moderate</v>
      </c>
      <c r="AC19" t="str">
        <f t="shared" si="2"/>
        <v>Moderate</v>
      </c>
      <c r="AD19" t="str">
        <f t="shared" si="21"/>
        <v>Moderate</v>
      </c>
      <c r="AE19" t="str">
        <f t="shared" si="22"/>
        <v>Moderate</v>
      </c>
      <c r="AF19" t="str">
        <f t="shared" si="23"/>
        <v>Moderate</v>
      </c>
      <c r="AG19" t="str">
        <f t="shared" si="24"/>
        <v>Moderate</v>
      </c>
      <c r="AI19" t="s">
        <v>2068</v>
      </c>
      <c r="AJ19">
        <v>0.78489312843000403</v>
      </c>
      <c r="AK19">
        <v>0.78595373806613422</v>
      </c>
      <c r="AL19">
        <v>0.77521910449880482</v>
      </c>
      <c r="AN19" t="s">
        <v>2068</v>
      </c>
      <c r="AO19">
        <v>0.74262619618098791</v>
      </c>
      <c r="AP19">
        <v>0.81919488414846886</v>
      </c>
      <c r="AQ19">
        <v>0.90766502081112321</v>
      </c>
    </row>
    <row r="20" spans="1:43">
      <c r="A20" t="s">
        <v>129</v>
      </c>
      <c r="B20" t="s">
        <v>2068</v>
      </c>
      <c r="C20" s="52">
        <f>VLOOKUP(B20,Exposure!B19:AH165,29,FALSE)</f>
        <v>0.44429436675219325</v>
      </c>
      <c r="D20" s="52">
        <f>VLOOKUP(B20,Sensitivity!B19:AN165,39,FALSE)</f>
        <v>0.12009085701313059</v>
      </c>
      <c r="E20" s="52">
        <f>VLOOKUP(B20,Adaptive!B19:AX165,49,FALSE)</f>
        <v>0.42841136685701198</v>
      </c>
      <c r="F20" s="52">
        <f t="shared" si="3"/>
        <v>0.57158863314298802</v>
      </c>
      <c r="G20" s="52">
        <f>VLOOKUP(B20,FloodHazard!$D$2:$AD$136,27,FALSE)</f>
        <v>0.26</v>
      </c>
      <c r="H20" s="52">
        <f t="shared" si="25"/>
        <v>1.3959738569083118</v>
      </c>
      <c r="I20" s="52">
        <f t="shared" si="4"/>
        <v>0.34725857394900222</v>
      </c>
      <c r="J20" s="52">
        <f t="shared" si="5"/>
        <v>0.34583974507805931</v>
      </c>
      <c r="K20" t="str">
        <f t="shared" si="6"/>
        <v>Moderate</v>
      </c>
      <c r="L20" t="str">
        <f t="shared" si="7"/>
        <v>Moderate</v>
      </c>
      <c r="M20" t="str">
        <f t="shared" si="0"/>
        <v>Moderate</v>
      </c>
      <c r="N20" t="str">
        <f t="shared" si="8"/>
        <v>Low</v>
      </c>
      <c r="O20" t="str">
        <f t="shared" si="9"/>
        <v>Moderate</v>
      </c>
      <c r="P20">
        <f t="shared" si="10"/>
        <v>0.78489312843000403</v>
      </c>
      <c r="Q20">
        <f t="shared" si="11"/>
        <v>0.78595373806613422</v>
      </c>
      <c r="R20">
        <f t="shared" si="12"/>
        <v>0.77521910449880482</v>
      </c>
      <c r="S20" t="str">
        <f t="shared" si="13"/>
        <v>High</v>
      </c>
      <c r="T20" t="str">
        <f t="shared" si="13"/>
        <v>High</v>
      </c>
      <c r="U20" t="str">
        <f t="shared" si="13"/>
        <v>High</v>
      </c>
      <c r="V20" t="str">
        <f t="shared" si="14"/>
        <v>Significant</v>
      </c>
      <c r="W20" t="str">
        <f t="shared" si="15"/>
        <v>Significant</v>
      </c>
      <c r="X20" t="str">
        <f t="shared" si="16"/>
        <v>Significant</v>
      </c>
      <c r="Y20">
        <f t="shared" si="17"/>
        <v>0.74262619618098791</v>
      </c>
      <c r="Z20">
        <f t="shared" si="18"/>
        <v>0.81919488414846886</v>
      </c>
      <c r="AA20">
        <f t="shared" si="19"/>
        <v>0.90766502081112321</v>
      </c>
      <c r="AB20" t="str">
        <f t="shared" si="20"/>
        <v>High</v>
      </c>
      <c r="AC20" t="str">
        <f t="shared" si="2"/>
        <v>High</v>
      </c>
      <c r="AD20" t="str">
        <f t="shared" si="21"/>
        <v>High</v>
      </c>
      <c r="AE20" t="str">
        <f t="shared" si="22"/>
        <v>Significant</v>
      </c>
      <c r="AF20" t="str">
        <f t="shared" si="23"/>
        <v>Significant</v>
      </c>
      <c r="AG20" t="str">
        <f t="shared" si="24"/>
        <v>Significant</v>
      </c>
      <c r="AI20" t="s">
        <v>2069</v>
      </c>
      <c r="AJ20">
        <v>0.71175361655253244</v>
      </c>
      <c r="AK20">
        <v>0.67434633721667658</v>
      </c>
      <c r="AL20">
        <v>0.63468518972454857</v>
      </c>
      <c r="AN20" t="s">
        <v>2069</v>
      </c>
      <c r="AO20">
        <v>0.62733836871467052</v>
      </c>
      <c r="AP20">
        <v>0.68196472348255144</v>
      </c>
      <c r="AQ20">
        <v>0.67351360991600462</v>
      </c>
    </row>
    <row r="21" spans="1:43">
      <c r="A21" t="s">
        <v>90</v>
      </c>
      <c r="B21" t="s">
        <v>2069</v>
      </c>
      <c r="C21" s="52">
        <f>VLOOKUP(B21,Exposure!B20:AH166,29,FALSE)</f>
        <v>0.10748612087627682</v>
      </c>
      <c r="D21" s="52">
        <f>VLOOKUP(B21,Sensitivity!B20:AN166,39,FALSE)</f>
        <v>0.10915011087482811</v>
      </c>
      <c r="E21" s="52">
        <f>VLOOKUP(B21,Adaptive!B20:AX166,49,FALSE)</f>
        <v>0.4966823072065501</v>
      </c>
      <c r="F21" s="52">
        <f t="shared" si="3"/>
        <v>0.50331769279344996</v>
      </c>
      <c r="G21" s="52">
        <f>VLOOKUP(B21,FloodHazard!$D$2:$AD$136,27,FALSE)</f>
        <v>0.34</v>
      </c>
      <c r="H21" s="52">
        <f t="shared" si="25"/>
        <v>1.0599539245445548</v>
      </c>
      <c r="I21" s="52">
        <f t="shared" si="4"/>
        <v>0.22698801156138504</v>
      </c>
      <c r="J21" s="52">
        <f t="shared" si="5"/>
        <v>0.30623390183413901</v>
      </c>
      <c r="K21" t="str">
        <f t="shared" si="6"/>
        <v>Low</v>
      </c>
      <c r="L21" t="str">
        <f t="shared" si="7"/>
        <v>Low</v>
      </c>
      <c r="M21" t="str">
        <f t="shared" si="0"/>
        <v>Very low</v>
      </c>
      <c r="N21" t="str">
        <f t="shared" si="8"/>
        <v>Moderate</v>
      </c>
      <c r="O21" t="str">
        <f t="shared" si="9"/>
        <v>Minor</v>
      </c>
      <c r="P21">
        <f t="shared" si="10"/>
        <v>0.71175361655253244</v>
      </c>
      <c r="Q21">
        <f t="shared" si="11"/>
        <v>0.67434633721667658</v>
      </c>
      <c r="R21">
        <f t="shared" si="12"/>
        <v>0.63468518972454857</v>
      </c>
      <c r="S21" t="str">
        <f t="shared" si="13"/>
        <v>High</v>
      </c>
      <c r="T21" t="str">
        <f t="shared" si="13"/>
        <v>High</v>
      </c>
      <c r="U21" t="str">
        <f t="shared" si="13"/>
        <v>Moderate</v>
      </c>
      <c r="V21" t="str">
        <f t="shared" si="14"/>
        <v>Minor</v>
      </c>
      <c r="W21" t="str">
        <f t="shared" si="15"/>
        <v>Minor</v>
      </c>
      <c r="X21" t="str">
        <f t="shared" si="16"/>
        <v>Minor</v>
      </c>
      <c r="Y21">
        <f t="shared" si="17"/>
        <v>0.62733836871467052</v>
      </c>
      <c r="Z21">
        <f t="shared" si="18"/>
        <v>0.68196472348255144</v>
      </c>
      <c r="AA21">
        <f t="shared" si="19"/>
        <v>0.67351360991600462</v>
      </c>
      <c r="AB21" t="str">
        <f t="shared" si="20"/>
        <v>Moderate</v>
      </c>
      <c r="AC21" t="str">
        <f t="shared" si="2"/>
        <v>High</v>
      </c>
      <c r="AD21" t="str">
        <f t="shared" si="21"/>
        <v>High</v>
      </c>
      <c r="AE21" t="str">
        <f t="shared" si="22"/>
        <v>Minor</v>
      </c>
      <c r="AF21" t="str">
        <f t="shared" si="23"/>
        <v>Minor</v>
      </c>
      <c r="AG21" t="str">
        <f t="shared" si="24"/>
        <v>Minor</v>
      </c>
      <c r="AI21" t="s">
        <v>2070</v>
      </c>
      <c r="AJ21">
        <v>0.49550167528916944</v>
      </c>
      <c r="AK21">
        <v>0.5279980339275343</v>
      </c>
      <c r="AL21">
        <v>0.48964047235947128</v>
      </c>
      <c r="AN21" t="s">
        <v>2070</v>
      </c>
      <c r="AO21">
        <v>0.47291245672595572</v>
      </c>
      <c r="AP21">
        <v>0.47717950780285717</v>
      </c>
      <c r="AQ21">
        <v>0.54175959536452323</v>
      </c>
    </row>
    <row r="22" spans="1:43">
      <c r="A22" t="s">
        <v>120</v>
      </c>
      <c r="B22" t="s">
        <v>2070</v>
      </c>
      <c r="C22" s="52">
        <f>VLOOKUP(B22,Exposure!B21:AH167,29,FALSE)</f>
        <v>1</v>
      </c>
      <c r="D22" s="52">
        <f>VLOOKUP(B22,Sensitivity!B21:AN167,39,FALSE)</f>
        <v>0.7518841171416748</v>
      </c>
      <c r="E22" s="52">
        <f>VLOOKUP(B22,Adaptive!B21:AX167,49,FALSE)</f>
        <v>0.53223765508006171</v>
      </c>
      <c r="F22" s="52">
        <f t="shared" si="3"/>
        <v>0.46776234491993829</v>
      </c>
      <c r="G22" s="52">
        <f>VLOOKUP(B22,FloodHazard!$D$2:$AD$136,27,FALSE)</f>
        <v>1</v>
      </c>
      <c r="H22" s="52">
        <f t="shared" si="25"/>
        <v>3.219646462061613</v>
      </c>
      <c r="I22" s="52">
        <f t="shared" si="4"/>
        <v>1</v>
      </c>
      <c r="J22" s="52">
        <f t="shared" si="5"/>
        <v>0.60982323103080649</v>
      </c>
      <c r="K22" t="str">
        <f t="shared" si="6"/>
        <v>High</v>
      </c>
      <c r="L22" t="str">
        <f t="shared" si="7"/>
        <v>Moderate</v>
      </c>
      <c r="M22" t="str">
        <f t="shared" si="0"/>
        <v>High</v>
      </c>
      <c r="N22" t="str">
        <f t="shared" si="8"/>
        <v>High</v>
      </c>
      <c r="O22" t="str">
        <f t="shared" si="9"/>
        <v>Significant</v>
      </c>
      <c r="P22">
        <f t="shared" si="10"/>
        <v>0.49550167528916944</v>
      </c>
      <c r="Q22">
        <f t="shared" si="11"/>
        <v>0.5279980339275343</v>
      </c>
      <c r="R22">
        <f t="shared" si="12"/>
        <v>0.48964047235947128</v>
      </c>
      <c r="S22" t="str">
        <f t="shared" si="13"/>
        <v>Moderate</v>
      </c>
      <c r="T22" t="str">
        <f t="shared" si="13"/>
        <v>Moderate</v>
      </c>
      <c r="U22" t="str">
        <f t="shared" si="13"/>
        <v>Moderate</v>
      </c>
      <c r="V22" t="str">
        <f t="shared" si="14"/>
        <v>Moderate</v>
      </c>
      <c r="W22" t="str">
        <f t="shared" si="15"/>
        <v>Moderate</v>
      </c>
      <c r="X22" t="str">
        <f t="shared" si="16"/>
        <v>Moderate</v>
      </c>
      <c r="Y22">
        <f t="shared" si="17"/>
        <v>0.47291245672595572</v>
      </c>
      <c r="Z22">
        <f t="shared" si="18"/>
        <v>0.47717950780285717</v>
      </c>
      <c r="AA22">
        <f t="shared" si="19"/>
        <v>0.54175959536452323</v>
      </c>
      <c r="AB22" t="str">
        <f t="shared" si="20"/>
        <v>Moderate</v>
      </c>
      <c r="AC22" t="str">
        <f t="shared" si="2"/>
        <v>Moderate</v>
      </c>
      <c r="AD22" t="str">
        <f t="shared" si="21"/>
        <v>Moderate</v>
      </c>
      <c r="AE22" t="str">
        <f t="shared" si="22"/>
        <v>Moderate</v>
      </c>
      <c r="AF22" t="str">
        <f t="shared" si="23"/>
        <v>Moderate</v>
      </c>
      <c r="AG22" t="str">
        <f t="shared" si="24"/>
        <v>Moderate</v>
      </c>
      <c r="AI22" t="s">
        <v>2071</v>
      </c>
      <c r="AJ22">
        <v>6.645892491573855E-3</v>
      </c>
      <c r="AK22">
        <v>2.1717997367219428E-2</v>
      </c>
      <c r="AL22">
        <v>5.2739960165066376E-4</v>
      </c>
      <c r="AN22" t="s">
        <v>2071</v>
      </c>
      <c r="AO22">
        <v>4.1316754229300624E-2</v>
      </c>
      <c r="AP22">
        <v>1.6026364831969342E-2</v>
      </c>
      <c r="AQ22">
        <v>5.0142940915404166E-2</v>
      </c>
    </row>
    <row r="23" spans="1:43">
      <c r="A23" t="s">
        <v>104</v>
      </c>
      <c r="B23" t="s">
        <v>2071</v>
      </c>
      <c r="C23" s="52">
        <f>VLOOKUP(B23,Exposure!B22:AH168,29,FALSE)</f>
        <v>0.41162327645492769</v>
      </c>
      <c r="D23" s="52">
        <f>VLOOKUP(B23,Sensitivity!B22:AN168,39,FALSE)</f>
        <v>0.10716148419603339</v>
      </c>
      <c r="E23" s="52">
        <f>VLOOKUP(B23,Adaptive!B22:AX168,49,FALSE)</f>
        <v>0.28122070773637581</v>
      </c>
      <c r="F23" s="52">
        <f t="shared" si="3"/>
        <v>0.71877929226362425</v>
      </c>
      <c r="G23" s="52">
        <f>VLOOKUP(B23,FloodHazard!$D$2:$AD$136,27,FALSE)</f>
        <v>0</v>
      </c>
      <c r="H23" s="52">
        <f t="shared" si="25"/>
        <v>1.2375640529145853</v>
      </c>
      <c r="I23" s="52">
        <f t="shared" si="4"/>
        <v>0.29055944875123574</v>
      </c>
      <c r="J23" s="52">
        <f t="shared" si="5"/>
        <v>0.41297038822982879</v>
      </c>
      <c r="K23" t="str">
        <f t="shared" si="6"/>
        <v>Moderate</v>
      </c>
      <c r="L23" t="str">
        <f t="shared" si="7"/>
        <v>Moderate</v>
      </c>
      <c r="M23" t="str">
        <f t="shared" si="0"/>
        <v>Moderate</v>
      </c>
      <c r="N23" t="str">
        <f t="shared" si="8"/>
        <v>Low</v>
      </c>
      <c r="O23" t="str">
        <f t="shared" si="9"/>
        <v>Moderate</v>
      </c>
      <c r="P23">
        <f t="shared" si="10"/>
        <v>6.645892491573855E-3</v>
      </c>
      <c r="Q23">
        <f t="shared" si="11"/>
        <v>2.1717997367219428E-2</v>
      </c>
      <c r="R23">
        <f t="shared" si="12"/>
        <v>5.2739960165066376E-4</v>
      </c>
      <c r="S23" t="str">
        <f t="shared" si="13"/>
        <v>Low</v>
      </c>
      <c r="T23" t="str">
        <f t="shared" si="13"/>
        <v>Low</v>
      </c>
      <c r="U23" t="str">
        <f t="shared" si="13"/>
        <v>Low</v>
      </c>
      <c r="V23" t="str">
        <f t="shared" si="14"/>
        <v>Moderate</v>
      </c>
      <c r="W23" t="str">
        <f t="shared" si="15"/>
        <v>Moderate</v>
      </c>
      <c r="X23" t="str">
        <f t="shared" si="16"/>
        <v>Moderate</v>
      </c>
      <c r="Y23">
        <f t="shared" si="17"/>
        <v>4.1316754229300624E-2</v>
      </c>
      <c r="Z23">
        <f t="shared" si="18"/>
        <v>1.6026364831969342E-2</v>
      </c>
      <c r="AA23">
        <f t="shared" si="19"/>
        <v>5.0142940915404166E-2</v>
      </c>
      <c r="AB23" t="str">
        <f t="shared" si="20"/>
        <v>Low</v>
      </c>
      <c r="AC23" t="str">
        <f t="shared" si="2"/>
        <v>Low</v>
      </c>
      <c r="AD23" t="str">
        <f t="shared" si="21"/>
        <v>Low</v>
      </c>
      <c r="AE23" t="str">
        <f t="shared" si="22"/>
        <v>Moderate</v>
      </c>
      <c r="AF23" t="str">
        <f t="shared" si="23"/>
        <v>Moderate</v>
      </c>
      <c r="AG23" t="str">
        <f t="shared" si="24"/>
        <v>Moderate</v>
      </c>
      <c r="AI23" t="s">
        <v>2072</v>
      </c>
      <c r="AJ23">
        <v>0.88656680595473814</v>
      </c>
      <c r="AK23">
        <v>0.96046700539885144</v>
      </c>
      <c r="AL23">
        <v>0.89477465396871114</v>
      </c>
      <c r="AN23" t="s">
        <v>2072</v>
      </c>
      <c r="AO23">
        <v>0.84955523825584855</v>
      </c>
      <c r="AP23">
        <v>0.85860061044443081</v>
      </c>
      <c r="AQ23">
        <v>0.84129008797764993</v>
      </c>
    </row>
    <row r="24" spans="1:43">
      <c r="A24" t="s">
        <v>34</v>
      </c>
      <c r="B24" t="s">
        <v>2072</v>
      </c>
      <c r="C24" s="52">
        <f>VLOOKUP(B24,Exposure!B23:AH169,29,FALSE)</f>
        <v>7.4834604464130497E-2</v>
      </c>
      <c r="D24" s="52">
        <f>VLOOKUP(B24,Sensitivity!B23:AN169,39,FALSE)</f>
        <v>0.1211881308044568</v>
      </c>
      <c r="E24" s="52">
        <f>VLOOKUP(B24,Adaptive!B23:AX169,49,FALSE)</f>
        <v>0.65543160590144212</v>
      </c>
      <c r="F24" s="52">
        <f t="shared" si="3"/>
        <v>0.34456839409855788</v>
      </c>
      <c r="G24" s="52">
        <f>VLOOKUP(B24,FloodHazard!$D$2:$AD$136,27,FALSE)</f>
        <v>0.38</v>
      </c>
      <c r="H24" s="52">
        <f t="shared" si="25"/>
        <v>0.92059112936714516</v>
      </c>
      <c r="I24" s="52">
        <f t="shared" si="4"/>
        <v>0.17710632259731324</v>
      </c>
      <c r="J24" s="52">
        <f t="shared" si="5"/>
        <v>0.23287826245150733</v>
      </c>
      <c r="K24" t="str">
        <f t="shared" si="6"/>
        <v>Low</v>
      </c>
      <c r="L24" t="str">
        <f t="shared" si="7"/>
        <v>Low</v>
      </c>
      <c r="M24" t="str">
        <f t="shared" si="0"/>
        <v>Very low</v>
      </c>
      <c r="N24" t="str">
        <f t="shared" si="8"/>
        <v>Moderate</v>
      </c>
      <c r="O24" t="str">
        <f t="shared" si="9"/>
        <v>Minor</v>
      </c>
      <c r="P24">
        <f t="shared" si="10"/>
        <v>0.88656680595473814</v>
      </c>
      <c r="Q24">
        <f t="shared" si="11"/>
        <v>0.96046700539885144</v>
      </c>
      <c r="R24">
        <f t="shared" si="12"/>
        <v>0.89477465396871114</v>
      </c>
      <c r="S24" t="str">
        <f t="shared" si="13"/>
        <v>High</v>
      </c>
      <c r="T24" t="str">
        <f t="shared" si="13"/>
        <v>High</v>
      </c>
      <c r="U24" t="str">
        <f t="shared" si="13"/>
        <v>High</v>
      </c>
      <c r="V24" t="str">
        <f t="shared" si="14"/>
        <v>Minor</v>
      </c>
      <c r="W24" t="str">
        <f t="shared" si="15"/>
        <v>Minor</v>
      </c>
      <c r="X24" t="str">
        <f t="shared" si="16"/>
        <v>Minor</v>
      </c>
      <c r="Y24">
        <f t="shared" si="17"/>
        <v>0.84955523825584855</v>
      </c>
      <c r="Z24">
        <f t="shared" si="18"/>
        <v>0.85860061044443081</v>
      </c>
      <c r="AA24">
        <f t="shared" si="19"/>
        <v>0.84129008797764993</v>
      </c>
      <c r="AB24" t="str">
        <f t="shared" si="20"/>
        <v>High</v>
      </c>
      <c r="AC24" t="str">
        <f t="shared" si="2"/>
        <v>High</v>
      </c>
      <c r="AD24" t="str">
        <f t="shared" si="21"/>
        <v>High</v>
      </c>
      <c r="AE24" t="str">
        <f t="shared" si="22"/>
        <v>Minor</v>
      </c>
      <c r="AF24" t="str">
        <f t="shared" si="23"/>
        <v>Minor</v>
      </c>
      <c r="AG24" t="str">
        <f t="shared" si="24"/>
        <v>Minor</v>
      </c>
      <c r="AI24" t="s">
        <v>2073</v>
      </c>
      <c r="AJ24">
        <v>0.79054978100807827</v>
      </c>
      <c r="AK24">
        <v>0.78697515916755933</v>
      </c>
      <c r="AL24">
        <v>0.80763390669196133</v>
      </c>
      <c r="AN24" t="s">
        <v>2073</v>
      </c>
      <c r="AO24">
        <v>0.70649694270301255</v>
      </c>
      <c r="AP24">
        <v>0.76239493228494915</v>
      </c>
      <c r="AQ24">
        <v>0.75696832851589169</v>
      </c>
    </row>
    <row r="25" spans="1:43">
      <c r="A25" t="s">
        <v>148</v>
      </c>
      <c r="B25" t="s">
        <v>2073</v>
      </c>
      <c r="C25" s="52">
        <f>VLOOKUP(B25,Exposure!B24:AH170,29,FALSE)</f>
        <v>0.13740548709107331</v>
      </c>
      <c r="D25" s="52">
        <f>VLOOKUP(B25,Sensitivity!B24:AN170,39,FALSE)</f>
        <v>0.64438807563393419</v>
      </c>
      <c r="E25" s="52">
        <f>VLOOKUP(B25,Adaptive!B24:AX170,49,FALSE)</f>
        <v>0.49164179877654796</v>
      </c>
      <c r="F25" s="52">
        <f t="shared" si="3"/>
        <v>0.50835820122345199</v>
      </c>
      <c r="G25" s="52">
        <f>VLOOKUP(B25,FloodHazard!$D$2:$AD$136,27,FALSE)</f>
        <v>0.3</v>
      </c>
      <c r="H25" s="52">
        <f t="shared" si="25"/>
        <v>1.5901517639484595</v>
      </c>
      <c r="I25" s="52">
        <f t="shared" si="4"/>
        <v>0.4167600642882342</v>
      </c>
      <c r="J25" s="52">
        <f t="shared" si="5"/>
        <v>0.57637313842869309</v>
      </c>
      <c r="K25" t="str">
        <f t="shared" si="6"/>
        <v>Low</v>
      </c>
      <c r="L25" t="str">
        <f t="shared" si="7"/>
        <v>Moderate</v>
      </c>
      <c r="M25" t="str">
        <f t="shared" si="0"/>
        <v>Low</v>
      </c>
      <c r="N25" t="str">
        <f t="shared" si="8"/>
        <v>Low</v>
      </c>
      <c r="O25" t="str">
        <f t="shared" si="9"/>
        <v>Minor</v>
      </c>
      <c r="P25">
        <f t="shared" si="10"/>
        <v>0.79054978100807827</v>
      </c>
      <c r="Q25">
        <f t="shared" si="11"/>
        <v>0.78697515916755933</v>
      </c>
      <c r="R25">
        <f t="shared" si="12"/>
        <v>0.80763390669196133</v>
      </c>
      <c r="S25" t="str">
        <f t="shared" si="13"/>
        <v>High</v>
      </c>
      <c r="T25" t="str">
        <f t="shared" si="13"/>
        <v>High</v>
      </c>
      <c r="U25" t="str">
        <f t="shared" si="13"/>
        <v>High</v>
      </c>
      <c r="V25" t="str">
        <f t="shared" si="14"/>
        <v>Moderate</v>
      </c>
      <c r="W25" t="str">
        <f t="shared" si="15"/>
        <v>Moderate</v>
      </c>
      <c r="X25" t="str">
        <f t="shared" si="16"/>
        <v>Moderate</v>
      </c>
      <c r="Y25">
        <f t="shared" si="17"/>
        <v>0.70649694270301255</v>
      </c>
      <c r="Z25">
        <f t="shared" si="18"/>
        <v>0.76239493228494915</v>
      </c>
      <c r="AA25">
        <f t="shared" si="19"/>
        <v>0.75696832851589169</v>
      </c>
      <c r="AB25" t="str">
        <f t="shared" si="20"/>
        <v>High</v>
      </c>
      <c r="AC25" t="str">
        <f t="shared" si="2"/>
        <v>High</v>
      </c>
      <c r="AD25" t="str">
        <f t="shared" si="21"/>
        <v>High</v>
      </c>
      <c r="AE25" t="str">
        <f t="shared" si="22"/>
        <v>Moderate</v>
      </c>
      <c r="AF25" t="str">
        <f t="shared" si="23"/>
        <v>Moderate</v>
      </c>
      <c r="AG25" t="str">
        <f t="shared" si="24"/>
        <v>Moderate</v>
      </c>
      <c r="AI25" t="s">
        <v>2074</v>
      </c>
      <c r="AJ25">
        <v>0.69164708988035462</v>
      </c>
      <c r="AK25">
        <v>0.69917828323057418</v>
      </c>
      <c r="AL25">
        <v>0.70047593987160339</v>
      </c>
      <c r="AN25" t="s">
        <v>2074</v>
      </c>
      <c r="AO25">
        <v>0.70746423510729139</v>
      </c>
      <c r="AP25">
        <v>0.74497784153710722</v>
      </c>
      <c r="AQ25">
        <v>0.78279076718486085</v>
      </c>
    </row>
    <row r="26" spans="1:43">
      <c r="A26" t="s">
        <v>35</v>
      </c>
      <c r="B26" t="s">
        <v>2074</v>
      </c>
      <c r="C26" s="52">
        <f>VLOOKUP(B26,Exposure!B25:AH171,29,FALSE)</f>
        <v>0.32879301810139278</v>
      </c>
      <c r="D26" s="52">
        <f>VLOOKUP(B26,Sensitivity!B25:AN171,39,FALSE)</f>
        <v>0.1234178676184824</v>
      </c>
      <c r="E26" s="52">
        <f>VLOOKUP(B26,Adaptive!B25:AX171,49,FALSE)</f>
        <v>0.94623639377269786</v>
      </c>
      <c r="F26" s="52">
        <f t="shared" si="3"/>
        <v>5.3763606227302141E-2</v>
      </c>
      <c r="G26" s="52">
        <f>VLOOKUP(B26,FloodHazard!$D$2:$AD$136,27,FALSE)</f>
        <v>0.25</v>
      </c>
      <c r="H26" s="52">
        <f t="shared" si="25"/>
        <v>0.75597449194717736</v>
      </c>
      <c r="I26" s="52">
        <f t="shared" si="4"/>
        <v>0.11818560494350103</v>
      </c>
      <c r="J26" s="52">
        <f t="shared" si="5"/>
        <v>8.8590736922892266E-2</v>
      </c>
      <c r="K26" t="str">
        <f t="shared" si="6"/>
        <v>Low</v>
      </c>
      <c r="L26" t="str">
        <f t="shared" si="7"/>
        <v>Low</v>
      </c>
      <c r="M26" t="str">
        <f t="shared" si="0"/>
        <v>Very low</v>
      </c>
      <c r="N26" t="str">
        <f t="shared" si="8"/>
        <v>Low</v>
      </c>
      <c r="O26" t="str">
        <f t="shared" si="9"/>
        <v>Negligible</v>
      </c>
      <c r="P26">
        <f t="shared" si="10"/>
        <v>0.69164708988035462</v>
      </c>
      <c r="Q26">
        <f t="shared" si="11"/>
        <v>0.69917828323057418</v>
      </c>
      <c r="R26">
        <f t="shared" si="12"/>
        <v>0.70047593987160339</v>
      </c>
      <c r="S26" t="str">
        <f t="shared" si="13"/>
        <v>High</v>
      </c>
      <c r="T26" t="str">
        <f t="shared" si="13"/>
        <v>High</v>
      </c>
      <c r="U26" t="str">
        <f t="shared" si="13"/>
        <v>High</v>
      </c>
      <c r="V26" t="str">
        <f t="shared" si="14"/>
        <v>Minor</v>
      </c>
      <c r="W26" t="str">
        <f t="shared" si="15"/>
        <v>Minor</v>
      </c>
      <c r="X26" t="str">
        <f t="shared" si="16"/>
        <v>Minor</v>
      </c>
      <c r="Y26">
        <f t="shared" si="17"/>
        <v>0.70746423510729139</v>
      </c>
      <c r="Z26">
        <f t="shared" si="18"/>
        <v>0.74497784153710722</v>
      </c>
      <c r="AA26">
        <f t="shared" si="19"/>
        <v>0.78279076718486085</v>
      </c>
      <c r="AB26" t="str">
        <f t="shared" si="20"/>
        <v>High</v>
      </c>
      <c r="AC26" t="str">
        <f t="shared" si="2"/>
        <v>High</v>
      </c>
      <c r="AD26" t="str">
        <f t="shared" si="21"/>
        <v>High</v>
      </c>
      <c r="AE26" t="str">
        <f t="shared" si="22"/>
        <v>Minor</v>
      </c>
      <c r="AF26" t="str">
        <f t="shared" si="23"/>
        <v>Minor</v>
      </c>
      <c r="AG26" t="str">
        <f t="shared" si="24"/>
        <v>Minor</v>
      </c>
      <c r="AI26" t="s">
        <v>2075</v>
      </c>
      <c r="AJ26">
        <v>0.40892464297350894</v>
      </c>
      <c r="AK26">
        <v>0.44966884495809034</v>
      </c>
      <c r="AL26">
        <v>0.43493194363890364</v>
      </c>
      <c r="AN26" t="s">
        <v>2075</v>
      </c>
      <c r="AO26">
        <v>0.41088980011822041</v>
      </c>
      <c r="AP26">
        <v>0.39535401195467562</v>
      </c>
      <c r="AQ26">
        <v>0.46835757103748266</v>
      </c>
    </row>
    <row r="27" spans="1:43">
      <c r="A27" t="s">
        <v>73</v>
      </c>
      <c r="B27" t="s">
        <v>2075</v>
      </c>
      <c r="C27" s="52">
        <f>VLOOKUP(B27,Exposure!B26:AH172,29,FALSE)</f>
        <v>0.52604583596952759</v>
      </c>
      <c r="D27" s="52">
        <f>VLOOKUP(B27,Sensitivity!B26:AN172,39,FALSE)</f>
        <v>6.353451926287669E-2</v>
      </c>
      <c r="E27" s="52">
        <f>VLOOKUP(B27,Adaptive!B26:AX172,49,FALSE)</f>
        <v>0.50268000745170427</v>
      </c>
      <c r="F27" s="52">
        <f t="shared" si="3"/>
        <v>0.49731999254829573</v>
      </c>
      <c r="G27" s="52">
        <f>VLOOKUP(B27,FloodHazard!$D$2:$AD$136,27,FALSE)</f>
        <v>0.2</v>
      </c>
      <c r="H27" s="52">
        <f t="shared" si="25"/>
        <v>1.2869003477806999</v>
      </c>
      <c r="I27" s="52">
        <f t="shared" si="4"/>
        <v>0.3082182343117465</v>
      </c>
      <c r="J27" s="52">
        <f t="shared" si="5"/>
        <v>0.2804272559055862</v>
      </c>
      <c r="K27" t="str">
        <f t="shared" si="6"/>
        <v>Moderate</v>
      </c>
      <c r="L27" t="str">
        <f t="shared" si="7"/>
        <v>Low</v>
      </c>
      <c r="M27" t="str">
        <f t="shared" si="0"/>
        <v>Low</v>
      </c>
      <c r="N27" t="str">
        <f t="shared" si="8"/>
        <v>Low</v>
      </c>
      <c r="O27" t="str">
        <f t="shared" si="9"/>
        <v>Minor</v>
      </c>
      <c r="P27">
        <f t="shared" si="10"/>
        <v>0.40892464297350894</v>
      </c>
      <c r="Q27">
        <f t="shared" si="11"/>
        <v>0.44966884495809034</v>
      </c>
      <c r="R27">
        <f t="shared" si="12"/>
        <v>0.43493194363890364</v>
      </c>
      <c r="S27" t="str">
        <f t="shared" si="13"/>
        <v>Moderate</v>
      </c>
      <c r="T27" t="str">
        <f t="shared" si="13"/>
        <v>Moderate</v>
      </c>
      <c r="U27" t="str">
        <f t="shared" si="13"/>
        <v>Moderate</v>
      </c>
      <c r="V27" t="str">
        <f t="shared" si="14"/>
        <v>Moderate</v>
      </c>
      <c r="W27" t="str">
        <f t="shared" si="15"/>
        <v>Moderate</v>
      </c>
      <c r="X27" t="str">
        <f t="shared" si="16"/>
        <v>Moderate</v>
      </c>
      <c r="Y27">
        <f t="shared" si="17"/>
        <v>0.41088980011822041</v>
      </c>
      <c r="Z27">
        <f t="shared" si="18"/>
        <v>0.39535401195467562</v>
      </c>
      <c r="AA27">
        <f t="shared" si="19"/>
        <v>0.46835757103748266</v>
      </c>
      <c r="AB27" t="str">
        <f t="shared" si="20"/>
        <v>Moderate</v>
      </c>
      <c r="AC27" t="str">
        <f t="shared" si="2"/>
        <v>Moderate</v>
      </c>
      <c r="AD27" t="str">
        <f t="shared" si="21"/>
        <v>Moderate</v>
      </c>
      <c r="AE27" t="str">
        <f t="shared" si="22"/>
        <v>Moderate</v>
      </c>
      <c r="AF27" t="str">
        <f t="shared" si="23"/>
        <v>Moderate</v>
      </c>
      <c r="AG27" t="str">
        <f t="shared" si="24"/>
        <v>Moderate</v>
      </c>
      <c r="AI27" t="s">
        <v>2076</v>
      </c>
      <c r="AJ27">
        <v>0.41741023075953332</v>
      </c>
      <c r="AK27">
        <v>0.4980303042773867</v>
      </c>
      <c r="AL27">
        <v>0.47698920524894728</v>
      </c>
      <c r="AN27" t="s">
        <v>2076</v>
      </c>
      <c r="AO27">
        <v>0.43855808347630076</v>
      </c>
      <c r="AP27">
        <v>0.42216217043151338</v>
      </c>
      <c r="AQ27">
        <v>0.4899398493628711</v>
      </c>
    </row>
    <row r="28" spans="1:43">
      <c r="A28" t="s">
        <v>91</v>
      </c>
      <c r="B28" t="s">
        <v>2076</v>
      </c>
      <c r="C28" s="52">
        <f>VLOOKUP(B28,Exposure!B27:AH173,29,FALSE)</f>
        <v>0.96525680911987255</v>
      </c>
      <c r="D28" s="52">
        <f>VLOOKUP(B28,Sensitivity!B27:AN173,39,FALSE)</f>
        <v>0.32231839548425834</v>
      </c>
      <c r="E28" s="52">
        <f>VLOOKUP(B28,Adaptive!B27:AX173,49,FALSE)</f>
        <v>0.50781927893013712</v>
      </c>
      <c r="F28" s="52">
        <f t="shared" si="3"/>
        <v>0.49218072106986288</v>
      </c>
      <c r="G28" s="52">
        <f>VLOOKUP(B28,FloodHazard!$D$2:$AD$136,27,FALSE)</f>
        <v>0.56999999999999995</v>
      </c>
      <c r="H28" s="52">
        <f t="shared" si="25"/>
        <v>2.3497559256739935</v>
      </c>
      <c r="I28" s="52">
        <f t="shared" si="4"/>
        <v>0.68864280374371767</v>
      </c>
      <c r="J28" s="52">
        <f t="shared" si="5"/>
        <v>0.40724955827706061</v>
      </c>
      <c r="K28" t="str">
        <f t="shared" si="6"/>
        <v>High</v>
      </c>
      <c r="L28" t="str">
        <f t="shared" si="7"/>
        <v>Moderate</v>
      </c>
      <c r="M28" t="str">
        <f t="shared" si="0"/>
        <v>High</v>
      </c>
      <c r="N28" t="str">
        <f t="shared" si="8"/>
        <v>Moderate</v>
      </c>
      <c r="O28" t="str">
        <f t="shared" si="9"/>
        <v>Moderate</v>
      </c>
      <c r="P28">
        <f t="shared" si="10"/>
        <v>0.41741023075953332</v>
      </c>
      <c r="Q28">
        <f t="shared" si="11"/>
        <v>0.4980303042773867</v>
      </c>
      <c r="R28">
        <f t="shared" si="12"/>
        <v>0.47698920524894728</v>
      </c>
      <c r="S28" t="str">
        <f t="shared" si="13"/>
        <v>Moderate</v>
      </c>
      <c r="T28" t="str">
        <f t="shared" si="13"/>
        <v>Moderate</v>
      </c>
      <c r="U28" t="str">
        <f t="shared" si="13"/>
        <v>Moderate</v>
      </c>
      <c r="V28" t="str">
        <f t="shared" si="14"/>
        <v>Moderate</v>
      </c>
      <c r="W28" t="str">
        <f t="shared" si="15"/>
        <v>Moderate</v>
      </c>
      <c r="X28" t="str">
        <f t="shared" si="16"/>
        <v>Moderate</v>
      </c>
      <c r="Y28">
        <f t="shared" si="17"/>
        <v>0.43855808347630076</v>
      </c>
      <c r="Z28">
        <f t="shared" si="18"/>
        <v>0.42216217043151338</v>
      </c>
      <c r="AA28">
        <f t="shared" si="19"/>
        <v>0.4899398493628711</v>
      </c>
      <c r="AB28" t="str">
        <f t="shared" si="20"/>
        <v>Moderate</v>
      </c>
      <c r="AC28" t="str">
        <f t="shared" si="2"/>
        <v>Moderate</v>
      </c>
      <c r="AD28" t="str">
        <f t="shared" si="21"/>
        <v>Moderate</v>
      </c>
      <c r="AE28" t="str">
        <f t="shared" si="22"/>
        <v>Moderate</v>
      </c>
      <c r="AF28" t="str">
        <f t="shared" si="23"/>
        <v>Moderate</v>
      </c>
      <c r="AG28" t="str">
        <f t="shared" si="24"/>
        <v>Moderate</v>
      </c>
      <c r="AI28" t="s">
        <v>2077</v>
      </c>
      <c r="AJ28">
        <v>0.66545556791085936</v>
      </c>
      <c r="AK28">
        <v>0.68191850758871397</v>
      </c>
      <c r="AL28">
        <v>0.6273328210810224</v>
      </c>
      <c r="AN28" t="s">
        <v>2077</v>
      </c>
      <c r="AO28">
        <v>0.61649060865842698</v>
      </c>
      <c r="AP28">
        <v>0.66925107787176508</v>
      </c>
      <c r="AQ28">
        <v>0.71935351304289097</v>
      </c>
    </row>
    <row r="29" spans="1:43">
      <c r="A29" t="s">
        <v>130</v>
      </c>
      <c r="B29" t="s">
        <v>2077</v>
      </c>
      <c r="C29" s="52">
        <f>VLOOKUP(B29,Exposure!B28:AH174,29,FALSE)</f>
        <v>0.31746651613826354</v>
      </c>
      <c r="D29" s="52">
        <f>VLOOKUP(B29,Sensitivity!B28:AN174,39,FALSE)</f>
        <v>7.5632685349041703E-2</v>
      </c>
      <c r="E29" s="52">
        <f>VLOOKUP(B29,Adaptive!B28:AX174,49,FALSE)</f>
        <v>0.66765543522932447</v>
      </c>
      <c r="F29" s="52">
        <f t="shared" si="3"/>
        <v>0.33234456477067553</v>
      </c>
      <c r="G29" s="52">
        <f>VLOOKUP(B29,FloodHazard!$D$2:$AD$136,27,FALSE)</f>
        <v>0.26</v>
      </c>
      <c r="H29" s="52">
        <f t="shared" si="25"/>
        <v>0.9854437662579808</v>
      </c>
      <c r="I29" s="52">
        <f t="shared" si="4"/>
        <v>0.20031882388053185</v>
      </c>
      <c r="J29" s="52">
        <f t="shared" si="5"/>
        <v>0.20398862505985862</v>
      </c>
      <c r="K29" t="str">
        <f t="shared" si="6"/>
        <v>Low</v>
      </c>
      <c r="L29" t="str">
        <f t="shared" si="7"/>
        <v>Low</v>
      </c>
      <c r="M29" t="str">
        <f t="shared" si="0"/>
        <v>Very low</v>
      </c>
      <c r="N29" t="str">
        <f t="shared" si="8"/>
        <v>Low</v>
      </c>
      <c r="O29" t="str">
        <f t="shared" si="9"/>
        <v>Negligible</v>
      </c>
      <c r="P29">
        <f t="shared" si="10"/>
        <v>0.66545556791085936</v>
      </c>
      <c r="Q29">
        <f t="shared" si="11"/>
        <v>0.68191850758871397</v>
      </c>
      <c r="R29">
        <f t="shared" si="12"/>
        <v>0.6273328210810224</v>
      </c>
      <c r="S29" t="str">
        <f t="shared" si="13"/>
        <v>High</v>
      </c>
      <c r="T29" t="str">
        <f t="shared" si="13"/>
        <v>High</v>
      </c>
      <c r="U29" t="str">
        <f t="shared" si="13"/>
        <v>Moderate</v>
      </c>
      <c r="V29" t="str">
        <f t="shared" si="14"/>
        <v>Minor</v>
      </c>
      <c r="W29" t="str">
        <f t="shared" si="15"/>
        <v>Minor</v>
      </c>
      <c r="X29" t="str">
        <f t="shared" si="16"/>
        <v>Minor</v>
      </c>
      <c r="Y29">
        <f t="shared" si="17"/>
        <v>0.61649060865842698</v>
      </c>
      <c r="Z29">
        <f t="shared" si="18"/>
        <v>0.66925107787176508</v>
      </c>
      <c r="AA29">
        <f t="shared" si="19"/>
        <v>0.71935351304289097</v>
      </c>
      <c r="AB29" t="str">
        <f t="shared" si="20"/>
        <v>Moderate</v>
      </c>
      <c r="AC29" t="str">
        <f t="shared" si="2"/>
        <v>High</v>
      </c>
      <c r="AD29" t="str">
        <f t="shared" si="21"/>
        <v>High</v>
      </c>
      <c r="AE29" t="str">
        <f t="shared" si="22"/>
        <v>Minor</v>
      </c>
      <c r="AF29" t="str">
        <f t="shared" si="23"/>
        <v>Minor</v>
      </c>
      <c r="AG29" t="str">
        <f t="shared" si="24"/>
        <v>Minor</v>
      </c>
      <c r="AI29" t="s">
        <v>2078</v>
      </c>
      <c r="AJ29">
        <v>0.34654849583555103</v>
      </c>
      <c r="AK29">
        <v>0.39307812433167227</v>
      </c>
      <c r="AL29">
        <v>0.38214205497135439</v>
      </c>
      <c r="AN29" t="s">
        <v>2078</v>
      </c>
      <c r="AO29">
        <v>0.36391672699466415</v>
      </c>
      <c r="AP29">
        <v>0.38816225363302825</v>
      </c>
      <c r="AQ29">
        <v>0.4099950987344525</v>
      </c>
    </row>
    <row r="30" spans="1:43">
      <c r="A30" t="s">
        <v>149</v>
      </c>
      <c r="B30" t="s">
        <v>2078</v>
      </c>
      <c r="C30" s="52">
        <f>VLOOKUP(B30,Exposure!B29:AH175,29,FALSE)</f>
        <v>0.16791611614061047</v>
      </c>
      <c r="D30" s="52">
        <f>VLOOKUP(B30,Sensitivity!B29:AN175,39,FALSE)</f>
        <v>0.14321755460622257</v>
      </c>
      <c r="E30" s="52">
        <f>VLOOKUP(B30,Adaptive!B29:AX175,49,FALSE)</f>
        <v>0.45822722329364329</v>
      </c>
      <c r="F30" s="52">
        <f t="shared" si="3"/>
        <v>0.54177277670635671</v>
      </c>
      <c r="G30" s="52">
        <f>VLOOKUP(B30,FloodHazard!$D$2:$AD$136,27,FALSE)</f>
        <v>0.16</v>
      </c>
      <c r="H30" s="52">
        <f t="shared" si="25"/>
        <v>1.0129064474531897</v>
      </c>
      <c r="I30" s="52">
        <f t="shared" si="4"/>
        <v>0.21014845538121321</v>
      </c>
      <c r="J30" s="52">
        <f t="shared" si="5"/>
        <v>0.34249516565628962</v>
      </c>
      <c r="K30" t="str">
        <f t="shared" si="6"/>
        <v>Low</v>
      </c>
      <c r="L30" t="str">
        <f t="shared" si="7"/>
        <v>Moderate</v>
      </c>
      <c r="M30" t="str">
        <f t="shared" si="0"/>
        <v>Low</v>
      </c>
      <c r="N30" t="str">
        <f t="shared" si="8"/>
        <v>Low</v>
      </c>
      <c r="O30" t="str">
        <f t="shared" si="9"/>
        <v>Minor</v>
      </c>
      <c r="P30">
        <f t="shared" si="10"/>
        <v>0.34654849583555103</v>
      </c>
      <c r="Q30">
        <f t="shared" si="11"/>
        <v>0.39307812433167227</v>
      </c>
      <c r="R30">
        <f t="shared" si="12"/>
        <v>0.38214205497135439</v>
      </c>
      <c r="S30" t="str">
        <f t="shared" si="13"/>
        <v>Moderate</v>
      </c>
      <c r="T30" t="str">
        <f t="shared" si="13"/>
        <v>Moderate</v>
      </c>
      <c r="U30" t="str">
        <f t="shared" si="13"/>
        <v>Moderate</v>
      </c>
      <c r="V30" t="str">
        <f t="shared" si="14"/>
        <v>Moderate</v>
      </c>
      <c r="W30" t="str">
        <f t="shared" si="15"/>
        <v>Moderate</v>
      </c>
      <c r="X30" t="str">
        <f t="shared" si="16"/>
        <v>Moderate</v>
      </c>
      <c r="Y30">
        <f t="shared" si="17"/>
        <v>0.36391672699466415</v>
      </c>
      <c r="Z30">
        <f t="shared" si="18"/>
        <v>0.38816225363302825</v>
      </c>
      <c r="AA30">
        <f t="shared" si="19"/>
        <v>0.4099950987344525</v>
      </c>
      <c r="AB30" t="str">
        <f t="shared" si="20"/>
        <v>Moderate</v>
      </c>
      <c r="AC30" t="str">
        <f t="shared" si="2"/>
        <v>Moderate</v>
      </c>
      <c r="AD30" t="str">
        <f t="shared" si="21"/>
        <v>Moderate</v>
      </c>
      <c r="AE30" t="str">
        <f t="shared" si="22"/>
        <v>Moderate</v>
      </c>
      <c r="AF30" t="str">
        <f t="shared" si="23"/>
        <v>Moderate</v>
      </c>
      <c r="AG30" t="str">
        <f t="shared" si="24"/>
        <v>Moderate</v>
      </c>
      <c r="AI30" t="s">
        <v>2079</v>
      </c>
      <c r="AJ30">
        <v>0.53018360776540685</v>
      </c>
      <c r="AK30">
        <v>0.5665382271356012</v>
      </c>
      <c r="AL30">
        <v>0.49267610172141518</v>
      </c>
      <c r="AN30" t="s">
        <v>2079</v>
      </c>
      <c r="AO30">
        <v>0.53785994461552578</v>
      </c>
      <c r="AP30">
        <v>0.48848217491331092</v>
      </c>
      <c r="AQ30">
        <v>0.52592071431488674</v>
      </c>
    </row>
    <row r="31" spans="1:43">
      <c r="A31" t="s">
        <v>121</v>
      </c>
      <c r="B31" t="s">
        <v>2079</v>
      </c>
      <c r="C31" s="52">
        <f>VLOOKUP(B31,Exposure!B30:AH176,29,FALSE)</f>
        <v>3.5460394216023164E-2</v>
      </c>
      <c r="D31" s="52">
        <f>VLOOKUP(B31,Sensitivity!B30:AN176,39,FALSE)</f>
        <v>2.2482768489064782E-2</v>
      </c>
      <c r="E31" s="52">
        <f>VLOOKUP(B31,Adaptive!B30:AX176,49,FALSE)</f>
        <v>0.31579334019019395</v>
      </c>
      <c r="F31" s="52">
        <f t="shared" si="3"/>
        <v>0.68420665980980599</v>
      </c>
      <c r="G31" s="52">
        <f>VLOOKUP(B31,FloodHazard!$D$2:$AD$136,27,FALSE)</f>
        <v>0.12</v>
      </c>
      <c r="H31" s="52">
        <f t="shared" si="25"/>
        <v>0.86214982251489392</v>
      </c>
      <c r="I31" s="52">
        <f t="shared" si="4"/>
        <v>0.15618860860236308</v>
      </c>
      <c r="J31" s="52">
        <f t="shared" si="5"/>
        <v>0.35334471414943541</v>
      </c>
      <c r="K31" t="str">
        <f t="shared" si="6"/>
        <v>Low</v>
      </c>
      <c r="L31" t="str">
        <f t="shared" si="7"/>
        <v>Moderate</v>
      </c>
      <c r="M31" t="str">
        <f t="shared" si="0"/>
        <v>Low</v>
      </c>
      <c r="N31" t="str">
        <f t="shared" si="8"/>
        <v>Low</v>
      </c>
      <c r="O31" t="str">
        <f t="shared" si="9"/>
        <v>Minor</v>
      </c>
      <c r="P31">
        <f t="shared" si="10"/>
        <v>0.53018360776540685</v>
      </c>
      <c r="Q31">
        <f t="shared" si="11"/>
        <v>0.5665382271356012</v>
      </c>
      <c r="R31">
        <f t="shared" si="12"/>
        <v>0.49267610172141518</v>
      </c>
      <c r="S31" t="str">
        <f t="shared" si="13"/>
        <v>Moderate</v>
      </c>
      <c r="T31" t="str">
        <f t="shared" si="13"/>
        <v>Moderate</v>
      </c>
      <c r="U31" t="str">
        <f t="shared" si="13"/>
        <v>Moderate</v>
      </c>
      <c r="V31" t="str">
        <f t="shared" si="14"/>
        <v>Moderate</v>
      </c>
      <c r="W31" t="str">
        <f t="shared" si="15"/>
        <v>Moderate</v>
      </c>
      <c r="X31" t="str">
        <f t="shared" si="16"/>
        <v>Moderate</v>
      </c>
      <c r="Y31">
        <f t="shared" si="17"/>
        <v>0.53785994461552578</v>
      </c>
      <c r="Z31">
        <f t="shared" si="18"/>
        <v>0.48848217491331092</v>
      </c>
      <c r="AA31">
        <f t="shared" si="19"/>
        <v>0.52592071431488674</v>
      </c>
      <c r="AB31" t="str">
        <f t="shared" si="20"/>
        <v>Moderate</v>
      </c>
      <c r="AC31" t="str">
        <f t="shared" si="2"/>
        <v>Moderate</v>
      </c>
      <c r="AD31" t="str">
        <f t="shared" si="21"/>
        <v>Moderate</v>
      </c>
      <c r="AE31" t="str">
        <f t="shared" si="22"/>
        <v>Moderate</v>
      </c>
      <c r="AF31" t="str">
        <f t="shared" si="23"/>
        <v>Moderate</v>
      </c>
      <c r="AG31" t="str">
        <f t="shared" si="24"/>
        <v>Moderate</v>
      </c>
      <c r="AI31" t="s">
        <v>2080</v>
      </c>
      <c r="AJ31">
        <v>0.55470466142464359</v>
      </c>
      <c r="AK31">
        <v>0.59259539180743492</v>
      </c>
      <c r="AL31">
        <v>0.5644529244845119</v>
      </c>
      <c r="AN31" t="s">
        <v>2080</v>
      </c>
      <c r="AO31">
        <v>0.53204344631842493</v>
      </c>
      <c r="AP31">
        <v>0.56401212306616466</v>
      </c>
      <c r="AQ31">
        <v>0.61442758377354745</v>
      </c>
    </row>
    <row r="32" spans="1:43">
      <c r="A32" t="s">
        <v>114</v>
      </c>
      <c r="B32" t="s">
        <v>2080</v>
      </c>
      <c r="C32" s="52">
        <f>VLOOKUP(B32,Exposure!B31:AH177,29,FALSE)</f>
        <v>0.41025907276128992</v>
      </c>
      <c r="D32" s="52">
        <f>VLOOKUP(B32,Sensitivity!B31:AN177,39,FALSE)</f>
        <v>9.6940459422285449E-2</v>
      </c>
      <c r="E32" s="52">
        <f>VLOOKUP(B32,Adaptive!B31:AX177,49,FALSE)</f>
        <v>0.27492018960838382</v>
      </c>
      <c r="F32" s="52">
        <f t="shared" si="3"/>
        <v>0.72507981039161618</v>
      </c>
      <c r="G32" s="52">
        <f>VLOOKUP(B32,FloodHazard!$D$2:$AD$136,27,FALSE)</f>
        <v>0.21</v>
      </c>
      <c r="H32" s="52">
        <f t="shared" si="25"/>
        <v>1.4422793425751914</v>
      </c>
      <c r="I32" s="52">
        <f t="shared" si="4"/>
        <v>0.36383255146161736</v>
      </c>
      <c r="J32" s="52">
        <f t="shared" si="5"/>
        <v>0.41101013490695082</v>
      </c>
      <c r="K32" t="str">
        <f t="shared" si="6"/>
        <v>Moderate</v>
      </c>
      <c r="L32" t="str">
        <f t="shared" si="7"/>
        <v>Moderate</v>
      </c>
      <c r="M32" t="str">
        <f t="shared" si="0"/>
        <v>Moderate</v>
      </c>
      <c r="N32" t="str">
        <f t="shared" si="8"/>
        <v>Low</v>
      </c>
      <c r="O32" t="str">
        <f t="shared" si="9"/>
        <v>Moderate</v>
      </c>
      <c r="P32">
        <f t="shared" si="10"/>
        <v>0.55470466142464359</v>
      </c>
      <c r="Q32">
        <f t="shared" si="11"/>
        <v>0.59259539180743492</v>
      </c>
      <c r="R32">
        <f t="shared" si="12"/>
        <v>0.5644529244845119</v>
      </c>
      <c r="S32" t="str">
        <f t="shared" si="13"/>
        <v>Moderate</v>
      </c>
      <c r="T32" t="str">
        <f t="shared" si="13"/>
        <v>Moderate</v>
      </c>
      <c r="U32" t="str">
        <f t="shared" si="13"/>
        <v>Moderate</v>
      </c>
      <c r="V32" t="str">
        <f t="shared" si="14"/>
        <v>Moderate</v>
      </c>
      <c r="W32" t="str">
        <f t="shared" si="15"/>
        <v>Moderate</v>
      </c>
      <c r="X32" t="str">
        <f t="shared" si="16"/>
        <v>Moderate</v>
      </c>
      <c r="Y32">
        <f t="shared" si="17"/>
        <v>0.53204344631842493</v>
      </c>
      <c r="Z32">
        <f t="shared" si="18"/>
        <v>0.56401212306616466</v>
      </c>
      <c r="AA32">
        <f t="shared" si="19"/>
        <v>0.61442758377354745</v>
      </c>
      <c r="AB32" t="str">
        <f t="shared" si="20"/>
        <v>Moderate</v>
      </c>
      <c r="AC32" t="str">
        <f t="shared" si="2"/>
        <v>Moderate</v>
      </c>
      <c r="AD32" t="str">
        <f t="shared" si="21"/>
        <v>Moderate</v>
      </c>
      <c r="AE32" t="str">
        <f t="shared" si="22"/>
        <v>Moderate</v>
      </c>
      <c r="AF32" t="str">
        <f t="shared" si="23"/>
        <v>Moderate</v>
      </c>
      <c r="AG32" t="str">
        <f t="shared" si="24"/>
        <v>Moderate</v>
      </c>
      <c r="AI32" t="s">
        <v>2081</v>
      </c>
      <c r="AJ32">
        <v>0.5322639220767702</v>
      </c>
      <c r="AK32">
        <v>0.55584103991669254</v>
      </c>
      <c r="AL32">
        <v>0.49885831463133884</v>
      </c>
      <c r="AN32" t="s">
        <v>2081</v>
      </c>
      <c r="AO32">
        <v>0.52026069658601715</v>
      </c>
      <c r="AP32">
        <v>0.57037677848906931</v>
      </c>
      <c r="AQ32">
        <v>0.56567058839506967</v>
      </c>
    </row>
    <row r="33" spans="1:43">
      <c r="A33" t="s">
        <v>105</v>
      </c>
      <c r="B33" t="s">
        <v>2081</v>
      </c>
      <c r="C33" s="52">
        <f>VLOOKUP(B33,Exposure!B32:AH178,29,FALSE)</f>
        <v>1.6993116415909351E-2</v>
      </c>
      <c r="D33" s="52">
        <f>VLOOKUP(B33,Sensitivity!B32:AN178,39,FALSE)</f>
        <v>0.10423828844311567</v>
      </c>
      <c r="E33" s="52">
        <f>VLOOKUP(B33,Adaptive!B32:AX178,49,FALSE)</f>
        <v>0.4605074770920371</v>
      </c>
      <c r="F33" s="52">
        <f t="shared" si="3"/>
        <v>0.5394925229079629</v>
      </c>
      <c r="G33" s="52">
        <f>VLOOKUP(B33,FloodHazard!$D$2:$AD$136,27,FALSE)</f>
        <v>0</v>
      </c>
      <c r="H33" s="52">
        <f t="shared" si="25"/>
        <v>0.66072392776698796</v>
      </c>
      <c r="I33" s="52">
        <f t="shared" si="4"/>
        <v>8.4092868714723573E-2</v>
      </c>
      <c r="J33" s="52">
        <f t="shared" si="5"/>
        <v>0.32186540567553928</v>
      </c>
      <c r="K33" t="str">
        <f t="shared" si="6"/>
        <v>Low</v>
      </c>
      <c r="L33" t="str">
        <f t="shared" si="7"/>
        <v>Low</v>
      </c>
      <c r="M33" t="str">
        <f t="shared" si="0"/>
        <v>Very low</v>
      </c>
      <c r="N33" t="str">
        <f t="shared" si="8"/>
        <v>Low</v>
      </c>
      <c r="O33" t="str">
        <f t="shared" si="9"/>
        <v>Negligible</v>
      </c>
      <c r="P33">
        <f t="shared" si="10"/>
        <v>0.5322639220767702</v>
      </c>
      <c r="Q33">
        <f t="shared" si="11"/>
        <v>0.55584103991669254</v>
      </c>
      <c r="R33">
        <f t="shared" si="12"/>
        <v>0.49885831463133884</v>
      </c>
      <c r="S33" t="str">
        <f t="shared" si="13"/>
        <v>Moderate</v>
      </c>
      <c r="T33" t="str">
        <f t="shared" si="13"/>
        <v>Moderate</v>
      </c>
      <c r="U33" t="str">
        <f t="shared" si="13"/>
        <v>Moderate</v>
      </c>
      <c r="V33" t="str">
        <f t="shared" si="14"/>
        <v>Minor</v>
      </c>
      <c r="W33" t="str">
        <f t="shared" si="15"/>
        <v>Minor</v>
      </c>
      <c r="X33" t="str">
        <f t="shared" si="16"/>
        <v>Minor</v>
      </c>
      <c r="Y33">
        <f t="shared" si="17"/>
        <v>0.52026069658601715</v>
      </c>
      <c r="Z33">
        <f t="shared" si="18"/>
        <v>0.57037677848906931</v>
      </c>
      <c r="AA33">
        <f t="shared" si="19"/>
        <v>0.56567058839506967</v>
      </c>
      <c r="AB33" t="str">
        <f t="shared" si="20"/>
        <v>Moderate</v>
      </c>
      <c r="AC33" t="str">
        <f t="shared" si="2"/>
        <v>Moderate</v>
      </c>
      <c r="AD33" t="str">
        <f t="shared" si="21"/>
        <v>Moderate</v>
      </c>
      <c r="AE33" t="str">
        <f t="shared" si="22"/>
        <v>Minor</v>
      </c>
      <c r="AF33" t="str">
        <f t="shared" si="23"/>
        <v>Minor</v>
      </c>
      <c r="AG33" t="str">
        <f t="shared" si="24"/>
        <v>Minor</v>
      </c>
      <c r="AI33" t="s">
        <v>2083</v>
      </c>
      <c r="AJ33">
        <v>0.78489312843000403</v>
      </c>
      <c r="AK33">
        <v>0.78595373806613422</v>
      </c>
      <c r="AL33">
        <v>0.77521910449880482</v>
      </c>
      <c r="AN33" t="s">
        <v>2083</v>
      </c>
      <c r="AO33">
        <v>0.74262619618098791</v>
      </c>
      <c r="AP33">
        <v>0.81919488414846886</v>
      </c>
      <c r="AQ33">
        <v>0.90766502081112321</v>
      </c>
    </row>
    <row r="34" spans="1:43">
      <c r="A34" t="s">
        <v>170</v>
      </c>
      <c r="B34" t="s">
        <v>2082</v>
      </c>
      <c r="C34" s="52">
        <f>VLOOKUP(B34,Exposure!B33:AH179,29,FALSE)</f>
        <v>0.13740548709107331</v>
      </c>
      <c r="D34" s="52">
        <f>VLOOKUP(B34,Sensitivity!B33:AN179,39,FALSE)</f>
        <v>0.59883100403966838</v>
      </c>
      <c r="E34" s="52">
        <f>VLOOKUP(B34,Adaptive!B33:AX179,49,FALSE)</f>
        <v>0.45158451910758918</v>
      </c>
      <c r="F34" s="52">
        <f t="shared" si="3"/>
        <v>0.54841548089241088</v>
      </c>
      <c r="G34" s="52">
        <f>VLOOKUP(B34,FloodHazard!$D$2:$AD$136,27,FALSE)</f>
        <v>0.23</v>
      </c>
      <c r="H34" s="52">
        <f t="shared" si="25"/>
        <v>1.5146519720231526</v>
      </c>
      <c r="I34" s="52">
        <f t="shared" si="4"/>
        <v>0.38973666013739117</v>
      </c>
      <c r="J34" s="52">
        <f t="shared" si="5"/>
        <v>0.57362324246603968</v>
      </c>
      <c r="K34" t="str">
        <f t="shared" si="6"/>
        <v>Low</v>
      </c>
      <c r="L34" t="str">
        <f t="shared" si="7"/>
        <v>Moderate</v>
      </c>
      <c r="M34" t="str">
        <f t="shared" si="0"/>
        <v>Low</v>
      </c>
      <c r="N34" t="str">
        <f t="shared" si="8"/>
        <v>Low</v>
      </c>
      <c r="O34" t="str">
        <f t="shared" si="9"/>
        <v>Minor</v>
      </c>
      <c r="P34">
        <f t="shared" si="10"/>
        <v>0.6110494860976281</v>
      </c>
      <c r="Q34">
        <f t="shared" si="11"/>
        <v>0.58963914172546106</v>
      </c>
      <c r="R34">
        <f t="shared" si="12"/>
        <v>0.61344162171828931</v>
      </c>
      <c r="S34" t="str">
        <f t="shared" si="13"/>
        <v>Moderate</v>
      </c>
      <c r="T34" t="str">
        <f t="shared" si="13"/>
        <v>Moderate</v>
      </c>
      <c r="U34" t="str">
        <f t="shared" si="13"/>
        <v>Moderate</v>
      </c>
      <c r="V34" t="str">
        <f t="shared" si="14"/>
        <v>Moderate</v>
      </c>
      <c r="W34" t="str">
        <f t="shared" si="15"/>
        <v>Moderate</v>
      </c>
      <c r="X34" t="str">
        <f t="shared" si="16"/>
        <v>Moderate</v>
      </c>
      <c r="Y34">
        <f t="shared" si="17"/>
        <v>0.54813134821114595</v>
      </c>
      <c r="Z34">
        <f t="shared" si="18"/>
        <v>0.58590575793303201</v>
      </c>
      <c r="AA34">
        <f t="shared" si="19"/>
        <v>0.58221383209885724</v>
      </c>
      <c r="AB34" t="str">
        <f t="shared" si="20"/>
        <v>Moderate</v>
      </c>
      <c r="AC34" t="str">
        <f t="shared" si="2"/>
        <v>Moderate</v>
      </c>
      <c r="AD34" t="str">
        <f t="shared" si="21"/>
        <v>Moderate</v>
      </c>
      <c r="AE34" t="str">
        <f t="shared" si="22"/>
        <v>Moderate</v>
      </c>
      <c r="AF34" t="str">
        <f t="shared" si="23"/>
        <v>Moderate</v>
      </c>
      <c r="AG34" t="str">
        <f t="shared" si="24"/>
        <v>Moderate</v>
      </c>
      <c r="AI34" t="s">
        <v>2084</v>
      </c>
      <c r="AJ34">
        <v>0.54045622913994973</v>
      </c>
      <c r="AK34">
        <v>0.5614656932261467</v>
      </c>
      <c r="AL34">
        <v>0.56990187784450186</v>
      </c>
      <c r="AN34" t="s">
        <v>2084</v>
      </c>
      <c r="AO34">
        <v>0.53272822655239105</v>
      </c>
      <c r="AP34">
        <v>0.55329373451195885</v>
      </c>
      <c r="AQ34">
        <v>0.53307257878397185</v>
      </c>
    </row>
    <row r="35" spans="1:43">
      <c r="A35" t="s">
        <v>122</v>
      </c>
      <c r="B35" t="s">
        <v>2083</v>
      </c>
      <c r="C35" s="52">
        <f>VLOOKUP(B35,Exposure!B34:AH180,29,FALSE)</f>
        <v>0.39721598659386131</v>
      </c>
      <c r="D35" s="52">
        <f>VLOOKUP(B35,Sensitivity!B34:AN180,39,FALSE)</f>
        <v>0.10548776514151009</v>
      </c>
      <c r="E35" s="52">
        <f>VLOOKUP(B35,Adaptive!B34:AX180,49,FALSE)</f>
        <v>0.46021393228052598</v>
      </c>
      <c r="F35" s="52">
        <f t="shared" si="3"/>
        <v>0.53978606771947402</v>
      </c>
      <c r="G35" s="52">
        <f>VLOOKUP(B35,FloodHazard!$D$2:$AD$136,27,FALSE)</f>
        <v>0.26</v>
      </c>
      <c r="H35" s="52">
        <f t="shared" si="25"/>
        <v>1.3024898194548455</v>
      </c>
      <c r="I35" s="52">
        <f t="shared" si="4"/>
        <v>0.31379812510092026</v>
      </c>
      <c r="J35" s="52">
        <f t="shared" si="5"/>
        <v>0.32263691643049208</v>
      </c>
      <c r="K35" t="str">
        <f t="shared" si="6"/>
        <v>Moderate</v>
      </c>
      <c r="L35" t="str">
        <f t="shared" si="7"/>
        <v>Low</v>
      </c>
      <c r="M35" t="str">
        <f t="shared" si="0"/>
        <v>Low</v>
      </c>
      <c r="N35" t="str">
        <f t="shared" si="8"/>
        <v>Low</v>
      </c>
      <c r="O35" t="str">
        <f t="shared" si="9"/>
        <v>Minor</v>
      </c>
      <c r="P35">
        <f t="shared" si="10"/>
        <v>0.78489312843000403</v>
      </c>
      <c r="Q35">
        <f t="shared" si="11"/>
        <v>0.78595373806613422</v>
      </c>
      <c r="R35">
        <f t="shared" si="12"/>
        <v>0.77521910449880482</v>
      </c>
      <c r="S35" t="str">
        <f t="shared" si="13"/>
        <v>High</v>
      </c>
      <c r="T35" t="str">
        <f t="shared" si="13"/>
        <v>High</v>
      </c>
      <c r="U35" t="str">
        <f t="shared" si="13"/>
        <v>High</v>
      </c>
      <c r="V35" t="str">
        <f t="shared" si="14"/>
        <v>Moderate</v>
      </c>
      <c r="W35" t="str">
        <f t="shared" si="15"/>
        <v>Moderate</v>
      </c>
      <c r="X35" t="str">
        <f t="shared" si="16"/>
        <v>Moderate</v>
      </c>
      <c r="Y35">
        <f t="shared" si="17"/>
        <v>0.74262619618098791</v>
      </c>
      <c r="Z35">
        <f t="shared" si="18"/>
        <v>0.81919488414846886</v>
      </c>
      <c r="AA35">
        <f t="shared" si="19"/>
        <v>0.90766502081112321</v>
      </c>
      <c r="AB35" t="str">
        <f t="shared" si="20"/>
        <v>High</v>
      </c>
      <c r="AC35" t="str">
        <f t="shared" si="2"/>
        <v>High</v>
      </c>
      <c r="AD35" t="str">
        <f t="shared" si="21"/>
        <v>High</v>
      </c>
      <c r="AE35" t="str">
        <f t="shared" si="22"/>
        <v>Moderate</v>
      </c>
      <c r="AF35" t="str">
        <f t="shared" si="23"/>
        <v>Moderate</v>
      </c>
      <c r="AG35" t="str">
        <f t="shared" si="24"/>
        <v>Moderate</v>
      </c>
      <c r="AI35" t="s">
        <v>2085</v>
      </c>
      <c r="AJ35">
        <v>6.645892491573855E-3</v>
      </c>
      <c r="AK35">
        <v>2.1717997367219428E-2</v>
      </c>
      <c r="AL35">
        <v>5.2739960165066376E-4</v>
      </c>
      <c r="AN35" t="s">
        <v>2085</v>
      </c>
      <c r="AO35">
        <v>4.1316754229300624E-2</v>
      </c>
      <c r="AP35">
        <v>1.6026364831969342E-2</v>
      </c>
      <c r="AQ35">
        <v>5.0142940915404166E-2</v>
      </c>
    </row>
    <row r="36" spans="1:43">
      <c r="A36" t="s">
        <v>36</v>
      </c>
      <c r="B36" t="s">
        <v>2084</v>
      </c>
      <c r="C36" s="52">
        <f>VLOOKUP(B36,Exposure!B35:AH181,29,FALSE)</f>
        <v>0.28206150539564007</v>
      </c>
      <c r="D36" s="52">
        <f>VLOOKUP(B36,Sensitivity!B35:AN181,39,FALSE)</f>
        <v>3.4812240455452982E-2</v>
      </c>
      <c r="E36" s="52">
        <f>VLOOKUP(B36,Adaptive!B35:AX181,49,FALSE)</f>
        <v>0.41295884339026984</v>
      </c>
      <c r="F36" s="52">
        <f t="shared" si="3"/>
        <v>0.58704115660973022</v>
      </c>
      <c r="G36" s="52">
        <f>VLOOKUP(B36,FloodHazard!$D$2:$AD$136,27,FALSE)</f>
        <v>0.19</v>
      </c>
      <c r="H36" s="52">
        <f t="shared" si="25"/>
        <v>1.0939149024608232</v>
      </c>
      <c r="I36" s="52">
        <f t="shared" si="4"/>
        <v>0.23914355806271992</v>
      </c>
      <c r="J36" s="52">
        <f t="shared" si="5"/>
        <v>0.31092669853259158</v>
      </c>
      <c r="K36" t="str">
        <f t="shared" si="6"/>
        <v>Low</v>
      </c>
      <c r="L36" t="str">
        <f t="shared" si="7"/>
        <v>Low</v>
      </c>
      <c r="M36" t="str">
        <f t="shared" si="0"/>
        <v>Very low</v>
      </c>
      <c r="N36" t="str">
        <f t="shared" si="8"/>
        <v>Low</v>
      </c>
      <c r="O36" t="str">
        <f t="shared" si="9"/>
        <v>Negligible</v>
      </c>
      <c r="P36">
        <f t="shared" si="10"/>
        <v>0.54045622913994973</v>
      </c>
      <c r="Q36">
        <f t="shared" si="11"/>
        <v>0.5614656932261467</v>
      </c>
      <c r="R36">
        <f t="shared" si="12"/>
        <v>0.56990187784450186</v>
      </c>
      <c r="S36" t="str">
        <f t="shared" si="13"/>
        <v>Moderate</v>
      </c>
      <c r="T36" t="str">
        <f t="shared" si="13"/>
        <v>Moderate</v>
      </c>
      <c r="U36" t="str">
        <f t="shared" si="13"/>
        <v>Moderate</v>
      </c>
      <c r="V36" t="str">
        <f t="shared" si="14"/>
        <v>Minor</v>
      </c>
      <c r="W36" t="str">
        <f t="shared" si="15"/>
        <v>Minor</v>
      </c>
      <c r="X36" t="str">
        <f t="shared" si="16"/>
        <v>Minor</v>
      </c>
      <c r="Y36">
        <f t="shared" si="17"/>
        <v>0.53272822655239105</v>
      </c>
      <c r="Z36">
        <f t="shared" si="18"/>
        <v>0.55329373451195885</v>
      </c>
      <c r="AA36">
        <f t="shared" si="19"/>
        <v>0.53307257878397185</v>
      </c>
      <c r="AB36" t="str">
        <f t="shared" si="20"/>
        <v>Moderate</v>
      </c>
      <c r="AC36" t="str">
        <f t="shared" si="2"/>
        <v>Moderate</v>
      </c>
      <c r="AD36" t="str">
        <f t="shared" si="21"/>
        <v>Moderate</v>
      </c>
      <c r="AE36" t="str">
        <f t="shared" si="22"/>
        <v>Minor</v>
      </c>
      <c r="AF36" t="str">
        <f t="shared" si="23"/>
        <v>Minor</v>
      </c>
      <c r="AG36" t="str">
        <f t="shared" si="24"/>
        <v>Minor</v>
      </c>
      <c r="AI36" t="s">
        <v>2086</v>
      </c>
      <c r="AJ36">
        <v>0.57201826325837479</v>
      </c>
      <c r="AK36">
        <v>0.50166770240264102</v>
      </c>
      <c r="AL36">
        <v>0.55263088317593545</v>
      </c>
      <c r="AN36" t="s">
        <v>2086</v>
      </c>
      <c r="AO36">
        <v>0.50241889865069489</v>
      </c>
      <c r="AP36">
        <v>0.54350278481993364</v>
      </c>
      <c r="AQ36">
        <v>0.50594346177990546</v>
      </c>
    </row>
    <row r="37" spans="1:43">
      <c r="A37" t="s">
        <v>168</v>
      </c>
      <c r="B37" t="s">
        <v>2084</v>
      </c>
      <c r="C37" s="52">
        <f>VLOOKUP(B37,Exposure!B36:AH182,29,FALSE)</f>
        <v>0.28206150539564007</v>
      </c>
      <c r="D37" s="52">
        <f>VLOOKUP(B37,Sensitivity!B36:AN182,39,FALSE)</f>
        <v>3.4812240455452982E-2</v>
      </c>
      <c r="E37" s="52">
        <f>VLOOKUP(B37,Adaptive!B36:AX182,49,FALSE)</f>
        <v>0.41295884339026984</v>
      </c>
      <c r="F37" s="52">
        <f t="shared" si="3"/>
        <v>0.58704115660973022</v>
      </c>
      <c r="G37" s="52">
        <f>VLOOKUP(B37,FloodHazard!$D$2:$AD$136,27,FALSE)</f>
        <v>0.19</v>
      </c>
      <c r="H37" s="52">
        <f t="shared" si="25"/>
        <v>1.0939149024608232</v>
      </c>
      <c r="I37" s="52">
        <f t="shared" si="4"/>
        <v>0.23914355806271992</v>
      </c>
      <c r="J37" s="52">
        <f t="shared" si="5"/>
        <v>0.31092669853259158</v>
      </c>
      <c r="K37" t="str">
        <f t="shared" si="6"/>
        <v>Low</v>
      </c>
      <c r="L37" t="str">
        <f t="shared" si="7"/>
        <v>Low</v>
      </c>
      <c r="M37" t="str">
        <f t="shared" si="0"/>
        <v>Very low</v>
      </c>
      <c r="N37" t="str">
        <f t="shared" si="8"/>
        <v>Low</v>
      </c>
      <c r="O37" t="str">
        <f t="shared" si="9"/>
        <v>Negligible</v>
      </c>
      <c r="P37">
        <f t="shared" si="10"/>
        <v>0.54045622913994973</v>
      </c>
      <c r="Q37">
        <f t="shared" si="11"/>
        <v>0.5614656932261467</v>
      </c>
      <c r="R37">
        <f t="shared" si="12"/>
        <v>0.56990187784450186</v>
      </c>
      <c r="S37" t="str">
        <f t="shared" si="13"/>
        <v>Moderate</v>
      </c>
      <c r="T37" t="str">
        <f t="shared" si="13"/>
        <v>Moderate</v>
      </c>
      <c r="U37" t="str">
        <f t="shared" si="13"/>
        <v>Moderate</v>
      </c>
      <c r="V37" t="str">
        <f t="shared" si="14"/>
        <v>Minor</v>
      </c>
      <c r="W37" t="str">
        <f t="shared" si="15"/>
        <v>Minor</v>
      </c>
      <c r="X37" t="str">
        <f t="shared" si="16"/>
        <v>Minor</v>
      </c>
      <c r="Y37">
        <f t="shared" si="17"/>
        <v>0.53272822655239105</v>
      </c>
      <c r="Z37">
        <f t="shared" si="18"/>
        <v>0.55329373451195885</v>
      </c>
      <c r="AA37">
        <f t="shared" si="19"/>
        <v>0.53307257878397185</v>
      </c>
      <c r="AB37" t="str">
        <f t="shared" si="20"/>
        <v>Moderate</v>
      </c>
      <c r="AC37" t="str">
        <f t="shared" si="2"/>
        <v>Moderate</v>
      </c>
      <c r="AD37" t="str">
        <f t="shared" si="21"/>
        <v>Moderate</v>
      </c>
      <c r="AE37" t="str">
        <f t="shared" si="22"/>
        <v>Minor</v>
      </c>
      <c r="AF37" t="str">
        <f t="shared" si="23"/>
        <v>Minor</v>
      </c>
      <c r="AG37" t="str">
        <f t="shared" si="24"/>
        <v>Minor</v>
      </c>
      <c r="AI37" t="s">
        <v>2087</v>
      </c>
      <c r="AJ37">
        <v>0.50492394394110129</v>
      </c>
      <c r="AK37">
        <v>0.55502403226453056</v>
      </c>
      <c r="AL37">
        <v>0.56974390629187244</v>
      </c>
      <c r="AN37" t="s">
        <v>2087</v>
      </c>
      <c r="AO37">
        <v>0.52141287004761794</v>
      </c>
      <c r="AP37">
        <v>0.45637428015103165</v>
      </c>
      <c r="AQ37">
        <v>0.64798154281958409</v>
      </c>
    </row>
    <row r="38" spans="1:43">
      <c r="A38" t="s">
        <v>37</v>
      </c>
      <c r="B38" t="s">
        <v>2085</v>
      </c>
      <c r="C38" s="52">
        <f>VLOOKUP(B38,Exposure!B37:AH183,29,FALSE)</f>
        <v>0.4056719555439135</v>
      </c>
      <c r="D38" s="52">
        <f>VLOOKUP(B38,Sensitivity!B37:AN183,39,FALSE)</f>
        <v>7.9832070970521626E-2</v>
      </c>
      <c r="E38" s="52">
        <f>VLOOKUP(B38,Adaptive!B37:AX183,49,FALSE)</f>
        <v>0.6738333352308794</v>
      </c>
      <c r="F38" s="52">
        <f t="shared" si="3"/>
        <v>0.3261666647691206</v>
      </c>
      <c r="G38" s="52">
        <f>VLOOKUP(B38,FloodHazard!$D$2:$AD$136,27,FALSE)</f>
        <v>0</v>
      </c>
      <c r="H38" s="52">
        <f t="shared" si="25"/>
        <v>0.81167069128355573</v>
      </c>
      <c r="I38" s="52">
        <f t="shared" si="4"/>
        <v>0.13812077119961319</v>
      </c>
      <c r="J38" s="52">
        <f t="shared" si="5"/>
        <v>0.20299936786982112</v>
      </c>
      <c r="K38" t="str">
        <f t="shared" si="6"/>
        <v>Moderate</v>
      </c>
      <c r="L38" t="str">
        <f t="shared" si="7"/>
        <v>Low</v>
      </c>
      <c r="M38" t="str">
        <f t="shared" si="0"/>
        <v>Low</v>
      </c>
      <c r="N38" t="str">
        <f t="shared" si="8"/>
        <v>Low</v>
      </c>
      <c r="O38" t="str">
        <f t="shared" si="9"/>
        <v>Minor</v>
      </c>
      <c r="P38">
        <f t="shared" si="10"/>
        <v>6.645892491573855E-3</v>
      </c>
      <c r="Q38">
        <f t="shared" si="11"/>
        <v>2.1717997367219428E-2</v>
      </c>
      <c r="R38">
        <f t="shared" si="12"/>
        <v>5.2739960165066376E-4</v>
      </c>
      <c r="S38" t="str">
        <f t="shared" si="13"/>
        <v>Low</v>
      </c>
      <c r="T38" t="str">
        <f t="shared" si="13"/>
        <v>Low</v>
      </c>
      <c r="U38" t="str">
        <f t="shared" si="13"/>
        <v>Low</v>
      </c>
      <c r="V38" t="str">
        <f t="shared" si="14"/>
        <v>Minor</v>
      </c>
      <c r="W38" t="str">
        <f t="shared" si="15"/>
        <v>Minor</v>
      </c>
      <c r="X38" t="str">
        <f t="shared" si="16"/>
        <v>Minor</v>
      </c>
      <c r="Y38">
        <f t="shared" si="17"/>
        <v>4.1316754229300624E-2</v>
      </c>
      <c r="Z38">
        <f t="shared" si="18"/>
        <v>1.6026364831969342E-2</v>
      </c>
      <c r="AA38">
        <f t="shared" si="19"/>
        <v>5.0142940915404166E-2</v>
      </c>
      <c r="AB38" t="str">
        <f t="shared" si="20"/>
        <v>Low</v>
      </c>
      <c r="AC38" t="str">
        <f t="shared" si="2"/>
        <v>Low</v>
      </c>
      <c r="AD38" t="str">
        <f t="shared" si="21"/>
        <v>Low</v>
      </c>
      <c r="AE38" t="str">
        <f t="shared" si="22"/>
        <v>Minor</v>
      </c>
      <c r="AF38" t="str">
        <f t="shared" si="23"/>
        <v>Minor</v>
      </c>
      <c r="AG38" t="str">
        <f t="shared" si="24"/>
        <v>Minor</v>
      </c>
      <c r="AI38" t="s">
        <v>2088</v>
      </c>
      <c r="AJ38">
        <v>0.83969890487610654</v>
      </c>
      <c r="AK38">
        <v>0.81378304297814263</v>
      </c>
      <c r="AL38">
        <v>0.80708688299269016</v>
      </c>
      <c r="AN38" t="s">
        <v>2088</v>
      </c>
      <c r="AO38">
        <v>0.83299736995942419</v>
      </c>
      <c r="AP38">
        <v>0.82329282222716815</v>
      </c>
      <c r="AQ38">
        <v>0.87018012181801185</v>
      </c>
    </row>
    <row r="39" spans="1:43">
      <c r="A39" t="s">
        <v>176</v>
      </c>
      <c r="B39" t="s">
        <v>2085</v>
      </c>
      <c r="C39" s="52">
        <f>VLOOKUP(B39,Exposure!B38:AH184,29,FALSE)</f>
        <v>0.4056719555439135</v>
      </c>
      <c r="D39" s="52">
        <f>VLOOKUP(B39,Sensitivity!B38:AN184,39,FALSE)</f>
        <v>7.9832070970521626E-2</v>
      </c>
      <c r="E39" s="52">
        <f>VLOOKUP(B39,Adaptive!B38:AX184,49,FALSE)</f>
        <v>0.6738333352308794</v>
      </c>
      <c r="F39" s="52">
        <f t="shared" si="3"/>
        <v>0.3261666647691206</v>
      </c>
      <c r="G39" s="52">
        <f>VLOOKUP(B39,FloodHazard!$D$2:$AD$136,27,FALSE)</f>
        <v>0</v>
      </c>
      <c r="H39" s="52">
        <f t="shared" si="25"/>
        <v>0.81167069128355573</v>
      </c>
      <c r="I39" s="52">
        <f t="shared" si="4"/>
        <v>0.13812077119961319</v>
      </c>
      <c r="J39" s="52">
        <f t="shared" si="5"/>
        <v>0.20299936786982112</v>
      </c>
      <c r="K39" t="str">
        <f t="shared" si="6"/>
        <v>Moderate</v>
      </c>
      <c r="L39" t="str">
        <f t="shared" si="7"/>
        <v>Low</v>
      </c>
      <c r="M39" t="str">
        <f t="shared" si="0"/>
        <v>Low</v>
      </c>
      <c r="N39" t="str">
        <f t="shared" si="8"/>
        <v>Low</v>
      </c>
      <c r="O39" t="str">
        <f t="shared" si="9"/>
        <v>Minor</v>
      </c>
      <c r="P39">
        <f t="shared" si="10"/>
        <v>6.645892491573855E-3</v>
      </c>
      <c r="Q39">
        <f t="shared" si="11"/>
        <v>2.1717997367219428E-2</v>
      </c>
      <c r="R39">
        <f t="shared" si="12"/>
        <v>5.2739960165066376E-4</v>
      </c>
      <c r="S39" t="str">
        <f t="shared" si="13"/>
        <v>Low</v>
      </c>
      <c r="T39" t="str">
        <f t="shared" si="13"/>
        <v>Low</v>
      </c>
      <c r="U39" t="str">
        <f t="shared" si="13"/>
        <v>Low</v>
      </c>
      <c r="V39" t="str">
        <f t="shared" si="14"/>
        <v>Minor</v>
      </c>
      <c r="W39" t="str">
        <f t="shared" si="15"/>
        <v>Minor</v>
      </c>
      <c r="X39" t="str">
        <f t="shared" si="16"/>
        <v>Minor</v>
      </c>
      <c r="Y39">
        <f t="shared" si="17"/>
        <v>4.1316754229300624E-2</v>
      </c>
      <c r="Z39">
        <f t="shared" si="18"/>
        <v>1.6026364831969342E-2</v>
      </c>
      <c r="AA39">
        <f t="shared" si="19"/>
        <v>5.0142940915404166E-2</v>
      </c>
      <c r="AB39" t="str">
        <f t="shared" si="20"/>
        <v>Low</v>
      </c>
      <c r="AC39" t="str">
        <f t="shared" si="2"/>
        <v>Low</v>
      </c>
      <c r="AD39" t="str">
        <f t="shared" si="21"/>
        <v>Low</v>
      </c>
      <c r="AE39" t="str">
        <f t="shared" si="22"/>
        <v>Minor</v>
      </c>
      <c r="AF39" t="str">
        <f t="shared" si="23"/>
        <v>Minor</v>
      </c>
      <c r="AG39" t="str">
        <f t="shared" si="24"/>
        <v>Minor</v>
      </c>
      <c r="AI39" t="s">
        <v>2089</v>
      </c>
      <c r="AJ39">
        <v>0.56069905106982532</v>
      </c>
      <c r="AK39">
        <v>0.57614149003832194</v>
      </c>
      <c r="AL39">
        <v>0.56079034131828065</v>
      </c>
      <c r="AN39" t="s">
        <v>2089</v>
      </c>
      <c r="AO39">
        <v>0.53170993930225785</v>
      </c>
      <c r="AP39">
        <v>0.51030448473605416</v>
      </c>
      <c r="AQ39">
        <v>0.59323064599680619</v>
      </c>
    </row>
    <row r="40" spans="1:43">
      <c r="A40" t="s">
        <v>92</v>
      </c>
      <c r="B40" t="s">
        <v>2086</v>
      </c>
      <c r="C40" s="52">
        <f>VLOOKUP(B40,Exposure!B39:AH185,29,FALSE)</f>
        <v>0.42326113975344293</v>
      </c>
      <c r="D40" s="52">
        <f>VLOOKUP(B40,Sensitivity!B39:AN185,39,FALSE)</f>
        <v>0.10637891376588007</v>
      </c>
      <c r="E40" s="52">
        <f>VLOOKUP(B40,Adaptive!B39:AX185,49,FALSE)</f>
        <v>0.99486253084426468</v>
      </c>
      <c r="F40" s="52">
        <f t="shared" si="3"/>
        <v>5.1374691557353191E-3</v>
      </c>
      <c r="G40" s="52">
        <f>VLOOKUP(B40,FloodHazard!$D$2:$AD$136,27,FALSE)</f>
        <v>0.17</v>
      </c>
      <c r="H40" s="52">
        <f t="shared" si="25"/>
        <v>0.70477752267505833</v>
      </c>
      <c r="I40" s="52">
        <f t="shared" si="4"/>
        <v>9.9860834018205002E-2</v>
      </c>
      <c r="J40" s="52">
        <f t="shared" si="5"/>
        <v>5.5758191460807696E-2</v>
      </c>
      <c r="K40" t="str">
        <f t="shared" si="6"/>
        <v>Moderate</v>
      </c>
      <c r="L40" t="str">
        <f t="shared" si="7"/>
        <v>Low</v>
      </c>
      <c r="M40" t="str">
        <f t="shared" si="0"/>
        <v>Low</v>
      </c>
      <c r="N40" t="str">
        <f t="shared" si="8"/>
        <v>Low</v>
      </c>
      <c r="O40" t="str">
        <f t="shared" si="9"/>
        <v>Minor</v>
      </c>
      <c r="P40">
        <f t="shared" si="10"/>
        <v>0.57201826325837479</v>
      </c>
      <c r="Q40">
        <f t="shared" si="11"/>
        <v>0.50166770240264102</v>
      </c>
      <c r="R40">
        <f t="shared" si="12"/>
        <v>0.55263088317593545</v>
      </c>
      <c r="S40" t="str">
        <f t="shared" si="13"/>
        <v>Moderate</v>
      </c>
      <c r="T40" t="str">
        <f t="shared" si="13"/>
        <v>Moderate</v>
      </c>
      <c r="U40" t="str">
        <f t="shared" si="13"/>
        <v>Moderate</v>
      </c>
      <c r="V40" t="str">
        <f t="shared" si="14"/>
        <v>Moderate</v>
      </c>
      <c r="W40" t="str">
        <f t="shared" si="15"/>
        <v>Moderate</v>
      </c>
      <c r="X40" t="str">
        <f t="shared" si="16"/>
        <v>Moderate</v>
      </c>
      <c r="Y40">
        <f t="shared" si="17"/>
        <v>0.50241889865069489</v>
      </c>
      <c r="Z40">
        <f t="shared" si="18"/>
        <v>0.54350278481993364</v>
      </c>
      <c r="AA40">
        <f t="shared" si="19"/>
        <v>0.50594346177990546</v>
      </c>
      <c r="AB40" t="str">
        <f t="shared" si="20"/>
        <v>Moderate</v>
      </c>
      <c r="AC40" t="str">
        <f t="shared" si="2"/>
        <v>Moderate</v>
      </c>
      <c r="AD40" t="str">
        <f t="shared" si="21"/>
        <v>Moderate</v>
      </c>
      <c r="AE40" t="str">
        <f t="shared" si="22"/>
        <v>Moderate</v>
      </c>
      <c r="AF40" t="str">
        <f t="shared" si="23"/>
        <v>Moderate</v>
      </c>
      <c r="AG40" t="str">
        <f t="shared" si="24"/>
        <v>Moderate</v>
      </c>
      <c r="AI40" t="s">
        <v>2090</v>
      </c>
      <c r="AJ40">
        <v>0.36165102926252213</v>
      </c>
      <c r="AK40">
        <v>0.44356896783972366</v>
      </c>
      <c r="AL40">
        <v>0.38933526941745128</v>
      </c>
      <c r="AN40" t="s">
        <v>2090</v>
      </c>
      <c r="AO40">
        <v>0.36993519338364039</v>
      </c>
      <c r="AP40">
        <v>0.42524690226950584</v>
      </c>
      <c r="AQ40">
        <v>0.40955802500264277</v>
      </c>
    </row>
    <row r="41" spans="1:43">
      <c r="A41" t="s">
        <v>38</v>
      </c>
      <c r="B41" t="s">
        <v>2087</v>
      </c>
      <c r="C41" s="52">
        <f>VLOOKUP(B41,Exposure!B40:AH186,29,FALSE)</f>
        <v>0.48882318515059314</v>
      </c>
      <c r="D41" s="52">
        <f>VLOOKUP(B41,Sensitivity!B40:AN186,39,FALSE)</f>
        <v>5.8240842123436484E-2</v>
      </c>
      <c r="E41" s="52">
        <f>VLOOKUP(B41,Adaptive!B40:AX186,49,FALSE)</f>
        <v>0.58595475643955675</v>
      </c>
      <c r="F41" s="52">
        <f t="shared" si="3"/>
        <v>0.41404524356044325</v>
      </c>
      <c r="G41" s="52">
        <f>VLOOKUP(B41,FloodHazard!$D$2:$AD$136,27,FALSE)</f>
        <v>0.23</v>
      </c>
      <c r="H41" s="52">
        <f t="shared" si="25"/>
        <v>1.1911092708344728</v>
      </c>
      <c r="I41" s="52">
        <f t="shared" si="4"/>
        <v>0.27393203404084587</v>
      </c>
      <c r="J41" s="52">
        <f t="shared" si="5"/>
        <v>0.23614304284193988</v>
      </c>
      <c r="K41" t="str">
        <f t="shared" si="6"/>
        <v>Moderate</v>
      </c>
      <c r="L41" t="str">
        <f t="shared" si="7"/>
        <v>Low</v>
      </c>
      <c r="M41" t="str">
        <f t="shared" si="0"/>
        <v>Low</v>
      </c>
      <c r="N41" t="str">
        <f t="shared" si="8"/>
        <v>Low</v>
      </c>
      <c r="O41" t="str">
        <f t="shared" si="9"/>
        <v>Minor</v>
      </c>
      <c r="P41">
        <f t="shared" si="10"/>
        <v>0.50492394394110129</v>
      </c>
      <c r="Q41">
        <f t="shared" si="11"/>
        <v>0.55502403226453056</v>
      </c>
      <c r="R41">
        <f t="shared" si="12"/>
        <v>0.56974390629187244</v>
      </c>
      <c r="S41" t="str">
        <f t="shared" si="13"/>
        <v>Moderate</v>
      </c>
      <c r="T41" t="str">
        <f t="shared" si="13"/>
        <v>Moderate</v>
      </c>
      <c r="U41" t="str">
        <f t="shared" si="13"/>
        <v>Moderate</v>
      </c>
      <c r="V41" t="str">
        <f t="shared" si="14"/>
        <v>Moderate</v>
      </c>
      <c r="W41" t="str">
        <f t="shared" si="15"/>
        <v>Moderate</v>
      </c>
      <c r="X41" t="str">
        <f t="shared" si="16"/>
        <v>Moderate</v>
      </c>
      <c r="Y41">
        <f t="shared" si="17"/>
        <v>0.52141287004761794</v>
      </c>
      <c r="Z41">
        <f t="shared" si="18"/>
        <v>0.45637428015103165</v>
      </c>
      <c r="AA41">
        <f t="shared" si="19"/>
        <v>0.64798154281958409</v>
      </c>
      <c r="AB41" t="str">
        <f t="shared" si="20"/>
        <v>Moderate</v>
      </c>
      <c r="AC41" t="str">
        <f t="shared" si="2"/>
        <v>Moderate</v>
      </c>
      <c r="AD41" t="str">
        <f t="shared" si="21"/>
        <v>Moderate</v>
      </c>
      <c r="AE41" t="str">
        <f t="shared" si="22"/>
        <v>Moderate</v>
      </c>
      <c r="AF41" t="str">
        <f t="shared" si="23"/>
        <v>Moderate</v>
      </c>
      <c r="AG41" t="str">
        <f t="shared" si="24"/>
        <v>Moderate</v>
      </c>
      <c r="AI41" t="s">
        <v>2091</v>
      </c>
      <c r="AJ41">
        <v>0.78187950616107016</v>
      </c>
      <c r="AK41">
        <v>0.79651667941184678</v>
      </c>
      <c r="AL41">
        <v>0.79841247060931297</v>
      </c>
      <c r="AN41" t="s">
        <v>2091</v>
      </c>
      <c r="AO41">
        <v>0.81120276766380917</v>
      </c>
      <c r="AP41">
        <v>0.81831451910909259</v>
      </c>
      <c r="AQ41">
        <v>0.82276589128513056</v>
      </c>
    </row>
    <row r="42" spans="1:43">
      <c r="A42" t="s">
        <v>93</v>
      </c>
      <c r="B42" t="s">
        <v>2088</v>
      </c>
      <c r="C42" s="52">
        <f>VLOOKUP(B42,Exposure!B41:AH187,29,FALSE)</f>
        <v>0.1718983143243259</v>
      </c>
      <c r="D42" s="52">
        <f>VLOOKUP(B42,Sensitivity!B41:AN187,39,FALSE)</f>
        <v>0.10581773497136761</v>
      </c>
      <c r="E42" s="52">
        <f>VLOOKUP(B42,Adaptive!B41:AX187,49,FALSE)</f>
        <v>0.6103377025993727</v>
      </c>
      <c r="F42" s="52">
        <f t="shared" si="3"/>
        <v>0.3896622974006273</v>
      </c>
      <c r="G42" s="52">
        <f>VLOOKUP(B42,FloodHazard!$D$2:$AD$136,27,FALSE)</f>
        <v>0.26</v>
      </c>
      <c r="H42" s="52">
        <f t="shared" si="25"/>
        <v>0.9273783466963208</v>
      </c>
      <c r="I42" s="52">
        <f t="shared" si="4"/>
        <v>0.17953565004668387</v>
      </c>
      <c r="J42" s="52">
        <f t="shared" si="5"/>
        <v>0.24774001618599745</v>
      </c>
      <c r="K42" t="str">
        <f t="shared" si="6"/>
        <v>Low</v>
      </c>
      <c r="L42" t="str">
        <f t="shared" si="7"/>
        <v>Low</v>
      </c>
      <c r="M42" t="str">
        <f t="shared" si="0"/>
        <v>Very low</v>
      </c>
      <c r="N42" t="str">
        <f t="shared" si="8"/>
        <v>Low</v>
      </c>
      <c r="O42" t="str">
        <f t="shared" si="9"/>
        <v>Negligible</v>
      </c>
      <c r="P42">
        <f t="shared" si="10"/>
        <v>0.83969890487610654</v>
      </c>
      <c r="Q42">
        <f t="shared" si="11"/>
        <v>0.81378304297814263</v>
      </c>
      <c r="R42">
        <f t="shared" si="12"/>
        <v>0.80708688299269016</v>
      </c>
      <c r="S42" t="str">
        <f t="shared" si="13"/>
        <v>High</v>
      </c>
      <c r="T42" t="str">
        <f t="shared" si="13"/>
        <v>High</v>
      </c>
      <c r="U42" t="str">
        <f t="shared" si="13"/>
        <v>High</v>
      </c>
      <c r="V42" t="str">
        <f t="shared" si="14"/>
        <v>Minor</v>
      </c>
      <c r="W42" t="str">
        <f t="shared" si="15"/>
        <v>Minor</v>
      </c>
      <c r="X42" t="str">
        <f t="shared" si="16"/>
        <v>Minor</v>
      </c>
      <c r="Y42">
        <f t="shared" si="17"/>
        <v>0.83299736995942419</v>
      </c>
      <c r="Z42">
        <f t="shared" si="18"/>
        <v>0.82329282222716815</v>
      </c>
      <c r="AA42">
        <f t="shared" si="19"/>
        <v>0.87018012181801185</v>
      </c>
      <c r="AB42" t="str">
        <f t="shared" si="20"/>
        <v>High</v>
      </c>
      <c r="AC42" t="str">
        <f t="shared" si="2"/>
        <v>High</v>
      </c>
      <c r="AD42" t="str">
        <f t="shared" si="21"/>
        <v>High</v>
      </c>
      <c r="AE42" t="str">
        <f t="shared" si="22"/>
        <v>Minor</v>
      </c>
      <c r="AF42" t="str">
        <f t="shared" si="23"/>
        <v>Minor</v>
      </c>
      <c r="AG42" t="str">
        <f t="shared" si="24"/>
        <v>Minor</v>
      </c>
      <c r="AI42" t="s">
        <v>2082</v>
      </c>
      <c r="AJ42">
        <v>0.6110494860976281</v>
      </c>
      <c r="AK42">
        <v>0.58963914172546106</v>
      </c>
      <c r="AL42">
        <v>0.61344162171828931</v>
      </c>
      <c r="AN42" t="s">
        <v>2082</v>
      </c>
      <c r="AO42">
        <v>0.54813134821114595</v>
      </c>
      <c r="AP42">
        <v>0.58590575793303201</v>
      </c>
      <c r="AQ42">
        <v>0.58221383209885724</v>
      </c>
    </row>
    <row r="43" spans="1:43">
      <c r="A43" t="s">
        <v>1068</v>
      </c>
      <c r="B43" t="s">
        <v>2089</v>
      </c>
      <c r="C43" s="52">
        <f>VLOOKUP(B43,Exposure!B42:AH188,29,FALSE)</f>
        <v>0.5426982555116292</v>
      </c>
      <c r="D43" s="52">
        <f>VLOOKUP(B43,Sensitivity!B42:AN188,39,FALSE)</f>
        <v>5.2979311352134399E-2</v>
      </c>
      <c r="E43" s="52">
        <f>VLOOKUP(B43,Adaptive!B42:AX188,49,FALSE)</f>
        <v>0.8257332880788284</v>
      </c>
      <c r="F43" s="52">
        <f t="shared" si="3"/>
        <v>0.1742667119211716</v>
      </c>
      <c r="G43" s="52">
        <f>VLOOKUP(B43,FloodHazard!$D$2:$AD$136,27,FALSE)</f>
        <v>0.26</v>
      </c>
      <c r="H43" s="52">
        <f t="shared" si="25"/>
        <v>1.0299442787849351</v>
      </c>
      <c r="I43" s="52">
        <f t="shared" si="4"/>
        <v>0.21624675300814117</v>
      </c>
      <c r="J43" s="52">
        <f t="shared" si="5"/>
        <v>0.113623011636653</v>
      </c>
      <c r="K43" t="str">
        <f t="shared" si="6"/>
        <v>Moderate</v>
      </c>
      <c r="L43" t="str">
        <f t="shared" si="7"/>
        <v>Low</v>
      </c>
      <c r="M43" t="str">
        <f t="shared" si="0"/>
        <v>Low</v>
      </c>
      <c r="N43" t="str">
        <f t="shared" si="8"/>
        <v>Low</v>
      </c>
      <c r="O43" t="str">
        <f t="shared" si="9"/>
        <v>Minor</v>
      </c>
      <c r="P43">
        <f t="shared" si="10"/>
        <v>0.56069905106982532</v>
      </c>
      <c r="Q43">
        <f t="shared" si="11"/>
        <v>0.57614149003832194</v>
      </c>
      <c r="R43">
        <f t="shared" si="12"/>
        <v>0.56079034131828065</v>
      </c>
      <c r="S43" t="str">
        <f t="shared" si="13"/>
        <v>Moderate</v>
      </c>
      <c r="T43" t="str">
        <f t="shared" si="13"/>
        <v>Moderate</v>
      </c>
      <c r="U43" t="str">
        <f t="shared" si="13"/>
        <v>Moderate</v>
      </c>
      <c r="V43" t="str">
        <f t="shared" si="14"/>
        <v>Moderate</v>
      </c>
      <c r="W43" t="str">
        <f t="shared" si="15"/>
        <v>Moderate</v>
      </c>
      <c r="X43" t="str">
        <f t="shared" si="16"/>
        <v>Moderate</v>
      </c>
      <c r="Y43">
        <f t="shared" si="17"/>
        <v>0.53170993930225785</v>
      </c>
      <c r="Z43">
        <f t="shared" si="18"/>
        <v>0.51030448473605416</v>
      </c>
      <c r="AA43">
        <f t="shared" si="19"/>
        <v>0.59323064599680619</v>
      </c>
      <c r="AB43" t="str">
        <f t="shared" si="20"/>
        <v>Moderate</v>
      </c>
      <c r="AC43" t="str">
        <f t="shared" si="2"/>
        <v>Moderate</v>
      </c>
      <c r="AD43" t="str">
        <f t="shared" si="21"/>
        <v>Moderate</v>
      </c>
      <c r="AE43" t="str">
        <f t="shared" si="22"/>
        <v>Moderate</v>
      </c>
      <c r="AF43" t="str">
        <f t="shared" si="23"/>
        <v>Moderate</v>
      </c>
      <c r="AG43" t="str">
        <f t="shared" si="24"/>
        <v>Moderate</v>
      </c>
      <c r="AI43" t="s">
        <v>2092</v>
      </c>
      <c r="AJ43">
        <v>0.5322639220767702</v>
      </c>
      <c r="AK43">
        <v>0.55584103991669254</v>
      </c>
      <c r="AL43">
        <v>0.49885831463133884</v>
      </c>
      <c r="AN43" t="s">
        <v>2092</v>
      </c>
      <c r="AO43">
        <v>0.52026069658601715</v>
      </c>
      <c r="AP43">
        <v>0.57037677848906931</v>
      </c>
      <c r="AQ43">
        <v>0.56567058839506967</v>
      </c>
    </row>
    <row r="44" spans="1:43">
      <c r="A44" t="s">
        <v>169</v>
      </c>
      <c r="B44" t="s">
        <v>2089</v>
      </c>
      <c r="C44" s="52">
        <f>VLOOKUP(B44,Exposure!B43:AH189,29,FALSE)</f>
        <v>0.5426982555116292</v>
      </c>
      <c r="D44" s="52">
        <f>VLOOKUP(B44,Sensitivity!B43:AN189,39,FALSE)</f>
        <v>5.2979311352134399E-2</v>
      </c>
      <c r="E44" s="52">
        <f>VLOOKUP(B44,Adaptive!B43:AX189,49,FALSE)</f>
        <v>0.8257332880788284</v>
      </c>
      <c r="F44" s="52">
        <f t="shared" si="3"/>
        <v>0.1742667119211716</v>
      </c>
      <c r="G44" s="52">
        <f>VLOOKUP(B44,FloodHazard!$D$2:$AD$136,27,FALSE)</f>
        <v>0.26</v>
      </c>
      <c r="H44" s="52">
        <f t="shared" si="25"/>
        <v>1.0299442787849351</v>
      </c>
      <c r="I44" s="52">
        <f t="shared" si="4"/>
        <v>0.21624675300814117</v>
      </c>
      <c r="J44" s="52">
        <f t="shared" si="5"/>
        <v>0.113623011636653</v>
      </c>
      <c r="K44" t="str">
        <f t="shared" si="6"/>
        <v>Moderate</v>
      </c>
      <c r="L44" t="str">
        <f t="shared" si="7"/>
        <v>Low</v>
      </c>
      <c r="M44" t="str">
        <f t="shared" si="0"/>
        <v>Low</v>
      </c>
      <c r="N44" t="str">
        <f t="shared" si="8"/>
        <v>Low</v>
      </c>
      <c r="O44" t="str">
        <f t="shared" si="9"/>
        <v>Minor</v>
      </c>
      <c r="P44">
        <f t="shared" si="10"/>
        <v>0.56069905106982532</v>
      </c>
      <c r="Q44">
        <f t="shared" si="11"/>
        <v>0.57614149003832194</v>
      </c>
      <c r="R44">
        <f t="shared" si="12"/>
        <v>0.56079034131828065</v>
      </c>
      <c r="S44" t="str">
        <f t="shared" si="13"/>
        <v>Moderate</v>
      </c>
      <c r="T44" t="str">
        <f t="shared" si="13"/>
        <v>Moderate</v>
      </c>
      <c r="U44" t="str">
        <f t="shared" si="13"/>
        <v>Moderate</v>
      </c>
      <c r="V44" t="str">
        <f t="shared" si="14"/>
        <v>Moderate</v>
      </c>
      <c r="W44" t="str">
        <f t="shared" si="15"/>
        <v>Moderate</v>
      </c>
      <c r="X44" t="str">
        <f t="shared" si="16"/>
        <v>Moderate</v>
      </c>
      <c r="Y44">
        <f t="shared" si="17"/>
        <v>0.53170993930225785</v>
      </c>
      <c r="Z44">
        <f t="shared" si="18"/>
        <v>0.51030448473605416</v>
      </c>
      <c r="AA44">
        <f t="shared" si="19"/>
        <v>0.59323064599680619</v>
      </c>
      <c r="AB44" t="str">
        <f t="shared" si="20"/>
        <v>Moderate</v>
      </c>
      <c r="AC44" t="str">
        <f t="shared" si="2"/>
        <v>Moderate</v>
      </c>
      <c r="AD44" t="str">
        <f t="shared" si="21"/>
        <v>Moderate</v>
      </c>
      <c r="AE44" t="str">
        <f t="shared" si="22"/>
        <v>Moderate</v>
      </c>
      <c r="AF44" t="str">
        <f t="shared" si="23"/>
        <v>Moderate</v>
      </c>
      <c r="AG44" t="str">
        <f t="shared" si="24"/>
        <v>Moderate</v>
      </c>
      <c r="AI44" t="s">
        <v>2093</v>
      </c>
      <c r="AJ44">
        <v>0.64327334071621955</v>
      </c>
      <c r="AK44">
        <v>0.61908728189249762</v>
      </c>
      <c r="AL44">
        <v>0.56763144253414299</v>
      </c>
      <c r="AN44" t="s">
        <v>2093</v>
      </c>
      <c r="AO44">
        <v>0.52239261527423153</v>
      </c>
      <c r="AP44">
        <v>0.67209071733873427</v>
      </c>
      <c r="AQ44">
        <v>0.6380834339590099</v>
      </c>
    </row>
    <row r="45" spans="1:43">
      <c r="A45" t="s">
        <v>94</v>
      </c>
      <c r="B45" t="s">
        <v>2090</v>
      </c>
      <c r="C45" s="52">
        <f>VLOOKUP(B45,Exposure!B44:AH190,29,FALSE)</f>
        <v>0.39719555287399505</v>
      </c>
      <c r="D45" s="52">
        <f>VLOOKUP(B45,Sensitivity!B44:AN190,39,FALSE)</f>
        <v>0.48579179914192738</v>
      </c>
      <c r="E45" s="52">
        <f>VLOOKUP(B45,Adaptive!B44:AX190,49,FALSE)</f>
        <v>5.4124534514400878E-2</v>
      </c>
      <c r="F45" s="52">
        <f t="shared" si="3"/>
        <v>0.94587546548559909</v>
      </c>
      <c r="G45" s="52">
        <f>VLOOKUP(B45,FloodHazard!$D$2:$AD$136,27,FALSE)</f>
        <v>0.22</v>
      </c>
      <c r="H45" s="52">
        <f t="shared" si="25"/>
        <v>2.0488628175015218</v>
      </c>
      <c r="I45" s="52">
        <f t="shared" si="4"/>
        <v>0.58094507556464792</v>
      </c>
      <c r="J45" s="52">
        <f t="shared" si="5"/>
        <v>0.71583363231376329</v>
      </c>
      <c r="K45" t="str">
        <f t="shared" si="6"/>
        <v>Moderate</v>
      </c>
      <c r="L45" t="str">
        <f t="shared" si="7"/>
        <v>High</v>
      </c>
      <c r="M45" t="str">
        <f t="shared" si="0"/>
        <v>High</v>
      </c>
      <c r="N45" t="str">
        <f t="shared" si="8"/>
        <v>Low</v>
      </c>
      <c r="O45" t="str">
        <f t="shared" si="9"/>
        <v>Moderate</v>
      </c>
      <c r="P45">
        <f t="shared" si="10"/>
        <v>0.36165102926252213</v>
      </c>
      <c r="Q45">
        <f t="shared" si="11"/>
        <v>0.44356896783972366</v>
      </c>
      <c r="R45">
        <f t="shared" si="12"/>
        <v>0.38933526941745128</v>
      </c>
      <c r="S45" t="str">
        <f t="shared" si="13"/>
        <v>Moderate</v>
      </c>
      <c r="T45" t="str">
        <f t="shared" si="13"/>
        <v>Moderate</v>
      </c>
      <c r="U45" t="str">
        <f t="shared" si="13"/>
        <v>Moderate</v>
      </c>
      <c r="V45" t="str">
        <f t="shared" si="14"/>
        <v>Moderate</v>
      </c>
      <c r="W45" t="str">
        <f t="shared" si="15"/>
        <v>Moderate</v>
      </c>
      <c r="X45" t="str">
        <f t="shared" si="16"/>
        <v>Moderate</v>
      </c>
      <c r="Y45">
        <f t="shared" si="17"/>
        <v>0.36993519338364039</v>
      </c>
      <c r="Z45">
        <f t="shared" si="18"/>
        <v>0.42524690226950584</v>
      </c>
      <c r="AA45">
        <f t="shared" si="19"/>
        <v>0.40955802500264277</v>
      </c>
      <c r="AB45" t="str">
        <f t="shared" si="20"/>
        <v>Moderate</v>
      </c>
      <c r="AC45" t="str">
        <f t="shared" si="2"/>
        <v>Moderate</v>
      </c>
      <c r="AD45" t="str">
        <f t="shared" si="21"/>
        <v>Moderate</v>
      </c>
      <c r="AE45" t="str">
        <f t="shared" si="22"/>
        <v>Moderate</v>
      </c>
      <c r="AF45" t="str">
        <f t="shared" si="23"/>
        <v>Moderate</v>
      </c>
      <c r="AG45" t="str">
        <f t="shared" si="24"/>
        <v>Moderate</v>
      </c>
      <c r="AI45" t="s">
        <v>2094</v>
      </c>
      <c r="AJ45">
        <v>0.85199837177619986</v>
      </c>
      <c r="AK45">
        <v>0.75448516879608329</v>
      </c>
      <c r="AL45">
        <v>0.80294248280013125</v>
      </c>
      <c r="AN45" t="s">
        <v>2094</v>
      </c>
      <c r="AO45">
        <v>0.75691891547935986</v>
      </c>
      <c r="AP45">
        <v>0.79913772894127577</v>
      </c>
      <c r="AQ45">
        <v>0.86435980132490986</v>
      </c>
    </row>
    <row r="46" spans="1:43">
      <c r="A46" t="s">
        <v>40</v>
      </c>
      <c r="B46" t="s">
        <v>2091</v>
      </c>
      <c r="C46" s="52">
        <f>VLOOKUP(B46,Exposure!B45:AH191,29,FALSE)</f>
        <v>9.1676137072022948E-2</v>
      </c>
      <c r="D46" s="52">
        <f>VLOOKUP(B46,Sensitivity!B45:AN191,39,FALSE)</f>
        <v>0.39883017308093366</v>
      </c>
      <c r="E46" s="52">
        <f>VLOOKUP(B46,Adaptive!B45:AX191,49,FALSE)</f>
        <v>0.74718177469339475</v>
      </c>
      <c r="F46" s="52">
        <f t="shared" si="3"/>
        <v>0.25281822530660525</v>
      </c>
      <c r="G46" s="52">
        <f>VLOOKUP(B46,FloodHazard!$D$2:$AD$136,27,FALSE)</f>
        <v>0.15</v>
      </c>
      <c r="H46" s="52">
        <f t="shared" si="25"/>
        <v>0.89332453545956192</v>
      </c>
      <c r="I46" s="52">
        <f t="shared" si="4"/>
        <v>0.1673468760055862</v>
      </c>
      <c r="J46" s="52">
        <f t="shared" si="5"/>
        <v>0.32582419919376948</v>
      </c>
      <c r="K46" t="str">
        <f t="shared" si="6"/>
        <v>Low</v>
      </c>
      <c r="L46" t="str">
        <f t="shared" si="7"/>
        <v>Low</v>
      </c>
      <c r="M46" t="str">
        <f t="shared" si="0"/>
        <v>Very low</v>
      </c>
      <c r="N46" t="str">
        <f t="shared" si="8"/>
        <v>Low</v>
      </c>
      <c r="O46" t="str">
        <f t="shared" si="9"/>
        <v>Negligible</v>
      </c>
      <c r="P46">
        <f t="shared" si="10"/>
        <v>0.78187950616107016</v>
      </c>
      <c r="Q46">
        <f t="shared" si="11"/>
        <v>0.79651667941184678</v>
      </c>
      <c r="R46">
        <f t="shared" si="12"/>
        <v>0.79841247060931297</v>
      </c>
      <c r="S46" t="str">
        <f t="shared" si="13"/>
        <v>High</v>
      </c>
      <c r="T46" t="str">
        <f t="shared" si="13"/>
        <v>High</v>
      </c>
      <c r="U46" t="str">
        <f t="shared" si="13"/>
        <v>High</v>
      </c>
      <c r="V46" t="str">
        <f t="shared" si="14"/>
        <v>Minor</v>
      </c>
      <c r="W46" t="str">
        <f t="shared" si="15"/>
        <v>Minor</v>
      </c>
      <c r="X46" t="str">
        <f t="shared" si="16"/>
        <v>Minor</v>
      </c>
      <c r="Y46">
        <f t="shared" si="17"/>
        <v>0.81120276766380917</v>
      </c>
      <c r="Z46">
        <f t="shared" si="18"/>
        <v>0.81831451910909259</v>
      </c>
      <c r="AA46">
        <f t="shared" si="19"/>
        <v>0.82276589128513056</v>
      </c>
      <c r="AB46" t="str">
        <f t="shared" si="20"/>
        <v>High</v>
      </c>
      <c r="AC46" t="str">
        <f t="shared" si="2"/>
        <v>High</v>
      </c>
      <c r="AD46" t="str">
        <f t="shared" si="21"/>
        <v>High</v>
      </c>
      <c r="AE46" t="str">
        <f t="shared" si="22"/>
        <v>Minor</v>
      </c>
      <c r="AF46" t="str">
        <f t="shared" si="23"/>
        <v>Minor</v>
      </c>
      <c r="AG46" t="str">
        <f t="shared" si="24"/>
        <v>Minor</v>
      </c>
      <c r="AI46" t="s">
        <v>2095</v>
      </c>
      <c r="AJ46">
        <v>0.4101196331607419</v>
      </c>
      <c r="AK46">
        <v>0.39120971542939298</v>
      </c>
      <c r="AL46">
        <v>0.38254087312057783</v>
      </c>
      <c r="AN46" t="s">
        <v>2095</v>
      </c>
      <c r="AO46">
        <v>0.36211004531801866</v>
      </c>
      <c r="AP46">
        <v>0.41052949237248315</v>
      </c>
      <c r="AQ46">
        <v>0.39600451077254273</v>
      </c>
    </row>
    <row r="47" spans="1:43">
      <c r="A47" t="s">
        <v>41</v>
      </c>
      <c r="B47" t="s">
        <v>2082</v>
      </c>
      <c r="C47" s="52">
        <f>VLOOKUP(B47,Exposure!B46:AH192,29,FALSE)</f>
        <v>0.41470826236956998</v>
      </c>
      <c r="D47" s="52">
        <f>VLOOKUP(B47,Sensitivity!B46:AN192,39,FALSE)</f>
        <v>0.59883100403966838</v>
      </c>
      <c r="E47" s="52">
        <f>VLOOKUP(B47,Adaptive!B46:AX192,49,FALSE)</f>
        <v>0.69739434344561479</v>
      </c>
      <c r="F47" s="52">
        <f t="shared" si="3"/>
        <v>0.30260565655438521</v>
      </c>
      <c r="G47" s="52">
        <f>VLOOKUP(B47,FloodHazard!$D$2:$AD$136,27,FALSE)</f>
        <v>0.23</v>
      </c>
      <c r="H47" s="52">
        <f t="shared" si="25"/>
        <v>1.5461449229636237</v>
      </c>
      <c r="I47" s="52">
        <f t="shared" si="4"/>
        <v>0.40100883347012001</v>
      </c>
      <c r="J47" s="52">
        <f t="shared" si="5"/>
        <v>0.45071833029702679</v>
      </c>
      <c r="K47" t="str">
        <f t="shared" si="6"/>
        <v>Moderate</v>
      </c>
      <c r="L47" t="str">
        <f t="shared" si="7"/>
        <v>Moderate</v>
      </c>
      <c r="M47" t="str">
        <f t="shared" si="0"/>
        <v>Moderate</v>
      </c>
      <c r="N47" t="str">
        <f t="shared" si="8"/>
        <v>Low</v>
      </c>
      <c r="O47" t="str">
        <f t="shared" si="9"/>
        <v>Moderate</v>
      </c>
      <c r="P47">
        <f t="shared" si="10"/>
        <v>0.6110494860976281</v>
      </c>
      <c r="Q47">
        <f t="shared" si="11"/>
        <v>0.58963914172546106</v>
      </c>
      <c r="R47">
        <f t="shared" si="12"/>
        <v>0.61344162171828931</v>
      </c>
      <c r="S47" t="str">
        <f t="shared" si="13"/>
        <v>Moderate</v>
      </c>
      <c r="T47" t="str">
        <f t="shared" si="13"/>
        <v>Moderate</v>
      </c>
      <c r="U47" t="str">
        <f t="shared" si="13"/>
        <v>Moderate</v>
      </c>
      <c r="V47" t="str">
        <f t="shared" si="14"/>
        <v>Moderate</v>
      </c>
      <c r="W47" t="str">
        <f t="shared" si="15"/>
        <v>Moderate</v>
      </c>
      <c r="X47" t="str">
        <f t="shared" si="16"/>
        <v>Moderate</v>
      </c>
      <c r="Y47">
        <f t="shared" si="17"/>
        <v>0.54813134821114595</v>
      </c>
      <c r="Z47">
        <f t="shared" si="18"/>
        <v>0.58590575793303201</v>
      </c>
      <c r="AA47">
        <f t="shared" si="19"/>
        <v>0.58221383209885724</v>
      </c>
      <c r="AB47" t="str">
        <f t="shared" si="20"/>
        <v>Moderate</v>
      </c>
      <c r="AC47" t="str">
        <f t="shared" si="2"/>
        <v>Moderate</v>
      </c>
      <c r="AD47" t="str">
        <f t="shared" si="21"/>
        <v>Moderate</v>
      </c>
      <c r="AE47" t="str">
        <f t="shared" si="22"/>
        <v>Moderate</v>
      </c>
      <c r="AF47" t="str">
        <f t="shared" si="23"/>
        <v>Moderate</v>
      </c>
      <c r="AG47" t="str">
        <f t="shared" si="24"/>
        <v>Moderate</v>
      </c>
      <c r="AI47" t="s">
        <v>2096</v>
      </c>
      <c r="AJ47">
        <v>0.59613687908174462</v>
      </c>
      <c r="AK47">
        <v>0.62193584204503805</v>
      </c>
      <c r="AL47">
        <v>0.55009175366800278</v>
      </c>
      <c r="AN47" t="s">
        <v>2096</v>
      </c>
      <c r="AO47">
        <v>0.59842227342120879</v>
      </c>
      <c r="AP47">
        <v>0.56746733304949815</v>
      </c>
      <c r="AQ47">
        <v>0.60182746741850479</v>
      </c>
    </row>
    <row r="48" spans="1:43">
      <c r="A48" t="s">
        <v>85</v>
      </c>
      <c r="B48" t="s">
        <v>2092</v>
      </c>
      <c r="C48" s="52">
        <f>VLOOKUP(B48,Exposure!B47:AH193,29,FALSE)</f>
        <v>0.27455469284907302</v>
      </c>
      <c r="D48" s="52">
        <f>VLOOKUP(B48,Sensitivity!B47:AN193,39,FALSE)</f>
        <v>0.10200285809272125</v>
      </c>
      <c r="E48" s="52">
        <f>VLOOKUP(B48,Adaptive!B47:AX193,49,FALSE)</f>
        <v>0.29283568041632863</v>
      </c>
      <c r="F48" s="52">
        <f t="shared" si="3"/>
        <v>0.70716431958367143</v>
      </c>
      <c r="G48" s="52">
        <f>VLOOKUP(B48,FloodHazard!$D$2:$AD$136,27,FALSE)</f>
        <v>0.2</v>
      </c>
      <c r="H48" s="52">
        <f t="shared" si="25"/>
        <v>1.2837218705254656</v>
      </c>
      <c r="I48" s="52">
        <f t="shared" si="4"/>
        <v>0.30708057189888271</v>
      </c>
      <c r="J48" s="52">
        <f t="shared" si="5"/>
        <v>0.40458358883819634</v>
      </c>
      <c r="K48" t="str">
        <f t="shared" si="6"/>
        <v>Low</v>
      </c>
      <c r="L48" t="str">
        <f t="shared" si="7"/>
        <v>Moderate</v>
      </c>
      <c r="M48" t="str">
        <f t="shared" si="0"/>
        <v>Low</v>
      </c>
      <c r="N48" t="str">
        <f t="shared" si="8"/>
        <v>Low</v>
      </c>
      <c r="O48" t="str">
        <f t="shared" si="9"/>
        <v>Minor</v>
      </c>
      <c r="P48">
        <f t="shared" si="10"/>
        <v>0.5322639220767702</v>
      </c>
      <c r="Q48">
        <f t="shared" si="11"/>
        <v>0.55584103991669254</v>
      </c>
      <c r="R48">
        <f t="shared" si="12"/>
        <v>0.49885831463133884</v>
      </c>
      <c r="S48" t="str">
        <f t="shared" si="13"/>
        <v>Moderate</v>
      </c>
      <c r="T48" t="str">
        <f t="shared" si="13"/>
        <v>Moderate</v>
      </c>
      <c r="U48" t="str">
        <f t="shared" si="13"/>
        <v>Moderate</v>
      </c>
      <c r="V48" t="str">
        <f t="shared" si="14"/>
        <v>Moderate</v>
      </c>
      <c r="W48" t="str">
        <f t="shared" si="15"/>
        <v>Moderate</v>
      </c>
      <c r="X48" t="str">
        <f t="shared" si="16"/>
        <v>Moderate</v>
      </c>
      <c r="Y48">
        <f t="shared" si="17"/>
        <v>0.52026069658601715</v>
      </c>
      <c r="Z48">
        <f t="shared" si="18"/>
        <v>0.57037677848906931</v>
      </c>
      <c r="AA48">
        <f t="shared" si="19"/>
        <v>0.56567058839506967</v>
      </c>
      <c r="AB48" t="str">
        <f t="shared" si="20"/>
        <v>Moderate</v>
      </c>
      <c r="AC48" t="str">
        <f t="shared" si="2"/>
        <v>Moderate</v>
      </c>
      <c r="AD48" t="str">
        <f t="shared" si="21"/>
        <v>Moderate</v>
      </c>
      <c r="AE48" t="str">
        <f t="shared" si="22"/>
        <v>Moderate</v>
      </c>
      <c r="AF48" t="str">
        <f t="shared" si="23"/>
        <v>Moderate</v>
      </c>
      <c r="AG48" t="str">
        <f t="shared" si="24"/>
        <v>Moderate</v>
      </c>
      <c r="AI48" t="s">
        <v>2097</v>
      </c>
      <c r="AJ48">
        <v>0.50492394394110129</v>
      </c>
      <c r="AK48">
        <v>0.55502403226453056</v>
      </c>
      <c r="AL48">
        <v>0.56974390629187244</v>
      </c>
      <c r="AN48" t="s">
        <v>2097</v>
      </c>
      <c r="AO48">
        <v>0.52141287004761794</v>
      </c>
      <c r="AP48">
        <v>0.45637428015103165</v>
      </c>
      <c r="AQ48">
        <v>0.64798154281958409</v>
      </c>
    </row>
    <row r="49" spans="1:43">
      <c r="A49" t="s">
        <v>144</v>
      </c>
      <c r="B49" t="s">
        <v>2093</v>
      </c>
      <c r="C49" s="52">
        <f>VLOOKUP(B49,Exposure!B48:AH194,29,FALSE)</f>
        <v>0.10405022122789361</v>
      </c>
      <c r="D49" s="52">
        <f>VLOOKUP(B49,Sensitivity!B48:AN194,39,FALSE)</f>
        <v>0.23272012109342458</v>
      </c>
      <c r="E49" s="52">
        <f>VLOOKUP(B49,Adaptive!B48:AX194,49,FALSE)</f>
        <v>0.48623693392665096</v>
      </c>
      <c r="F49" s="52">
        <f t="shared" si="3"/>
        <v>0.51376306607334898</v>
      </c>
      <c r="G49" s="52">
        <f>VLOOKUP(B49,FloodHazard!$D$2:$AD$136,27,FALSE)</f>
        <v>0.23</v>
      </c>
      <c r="H49" s="52">
        <f t="shared" si="25"/>
        <v>1.0805334083946672</v>
      </c>
      <c r="I49" s="52">
        <f t="shared" si="4"/>
        <v>0.23435396178608922</v>
      </c>
      <c r="J49" s="52">
        <f t="shared" si="5"/>
        <v>0.37324159358338677</v>
      </c>
      <c r="K49" t="str">
        <f t="shared" si="6"/>
        <v>Low</v>
      </c>
      <c r="L49" t="str">
        <f t="shared" si="7"/>
        <v>Moderate</v>
      </c>
      <c r="M49" t="str">
        <f t="shared" si="0"/>
        <v>Low</v>
      </c>
      <c r="N49" t="str">
        <f t="shared" si="8"/>
        <v>Low</v>
      </c>
      <c r="O49" t="str">
        <f t="shared" si="9"/>
        <v>Minor</v>
      </c>
      <c r="P49">
        <f t="shared" si="10"/>
        <v>0.64327334071621955</v>
      </c>
      <c r="Q49">
        <f t="shared" si="11"/>
        <v>0.61908728189249762</v>
      </c>
      <c r="R49">
        <f t="shared" si="12"/>
        <v>0.56763144253414299</v>
      </c>
      <c r="S49" t="str">
        <f t="shared" si="13"/>
        <v>Moderate</v>
      </c>
      <c r="T49" t="str">
        <f t="shared" si="13"/>
        <v>Moderate</v>
      </c>
      <c r="U49" t="str">
        <f t="shared" si="13"/>
        <v>Moderate</v>
      </c>
      <c r="V49" t="str">
        <f t="shared" si="14"/>
        <v>Moderate</v>
      </c>
      <c r="W49" t="str">
        <f t="shared" si="15"/>
        <v>Moderate</v>
      </c>
      <c r="X49" t="str">
        <f t="shared" si="16"/>
        <v>Moderate</v>
      </c>
      <c r="Y49">
        <f t="shared" si="17"/>
        <v>0.52239261527423153</v>
      </c>
      <c r="Z49">
        <f t="shared" si="18"/>
        <v>0.67209071733873427</v>
      </c>
      <c r="AA49">
        <f t="shared" si="19"/>
        <v>0.6380834339590099</v>
      </c>
      <c r="AB49" t="str">
        <f t="shared" si="20"/>
        <v>Moderate</v>
      </c>
      <c r="AC49" t="str">
        <f t="shared" si="2"/>
        <v>High</v>
      </c>
      <c r="AD49" t="str">
        <f t="shared" si="21"/>
        <v>Moderate</v>
      </c>
      <c r="AE49" t="str">
        <f t="shared" si="22"/>
        <v>Moderate</v>
      </c>
      <c r="AF49" t="str">
        <f t="shared" si="23"/>
        <v>Moderate</v>
      </c>
      <c r="AG49" t="str">
        <f t="shared" si="24"/>
        <v>Moderate</v>
      </c>
      <c r="AI49" t="s">
        <v>2098</v>
      </c>
      <c r="AJ49">
        <v>0.78489312843000403</v>
      </c>
      <c r="AK49">
        <v>0.78595373806613422</v>
      </c>
      <c r="AL49">
        <v>0.77521910449880482</v>
      </c>
      <c r="AN49" t="s">
        <v>2098</v>
      </c>
      <c r="AO49">
        <v>0.74262619618098791</v>
      </c>
      <c r="AP49">
        <v>0.81919488414846886</v>
      </c>
      <c r="AQ49">
        <v>0.90766502081112321</v>
      </c>
    </row>
    <row r="50" spans="1:43">
      <c r="A50" t="s">
        <v>145</v>
      </c>
      <c r="B50" t="s">
        <v>2094</v>
      </c>
      <c r="C50" s="52">
        <f>VLOOKUP(B50,Exposure!B49:AH195,29,FALSE)</f>
        <v>0.38135299650639026</v>
      </c>
      <c r="D50" s="52">
        <f>VLOOKUP(B50,Sensitivity!B49:AN195,39,FALSE)</f>
        <v>0.23695798821847255</v>
      </c>
      <c r="E50" s="52">
        <f>VLOOKUP(B50,Adaptive!B49:AX195,49,FALSE)</f>
        <v>0.46517064753074822</v>
      </c>
      <c r="F50" s="52">
        <f t="shared" si="3"/>
        <v>0.53482935246925178</v>
      </c>
      <c r="G50" s="52">
        <f>VLOOKUP(B50,FloodHazard!$D$2:$AD$136,27,FALSE)</f>
        <v>0.26</v>
      </c>
      <c r="H50" s="52">
        <f t="shared" si="25"/>
        <v>1.4131403371941145</v>
      </c>
      <c r="I50" s="52">
        <f t="shared" si="4"/>
        <v>0.35340291849328476</v>
      </c>
      <c r="J50" s="52">
        <f t="shared" si="5"/>
        <v>0.38589367034386218</v>
      </c>
      <c r="K50" t="str">
        <f t="shared" si="6"/>
        <v>Moderate</v>
      </c>
      <c r="L50" t="str">
        <f t="shared" si="7"/>
        <v>Moderate</v>
      </c>
      <c r="M50" t="str">
        <f t="shared" si="0"/>
        <v>Moderate</v>
      </c>
      <c r="N50" t="str">
        <f t="shared" si="8"/>
        <v>Low</v>
      </c>
      <c r="O50" t="str">
        <f t="shared" si="9"/>
        <v>Moderate</v>
      </c>
      <c r="P50">
        <f t="shared" si="10"/>
        <v>0.85199837177619986</v>
      </c>
      <c r="Q50">
        <f t="shared" si="11"/>
        <v>0.75448516879608329</v>
      </c>
      <c r="R50">
        <f t="shared" si="12"/>
        <v>0.80294248280013125</v>
      </c>
      <c r="S50" t="str">
        <f t="shared" si="13"/>
        <v>High</v>
      </c>
      <c r="T50" t="str">
        <f t="shared" si="13"/>
        <v>High</v>
      </c>
      <c r="U50" t="str">
        <f t="shared" si="13"/>
        <v>High</v>
      </c>
      <c r="V50" t="str">
        <f t="shared" si="14"/>
        <v>Significant</v>
      </c>
      <c r="W50" t="str">
        <f t="shared" si="15"/>
        <v>Significant</v>
      </c>
      <c r="X50" t="str">
        <f t="shared" si="16"/>
        <v>Significant</v>
      </c>
      <c r="Y50">
        <f t="shared" si="17"/>
        <v>0.75691891547935986</v>
      </c>
      <c r="Z50">
        <f t="shared" si="18"/>
        <v>0.79913772894127577</v>
      </c>
      <c r="AA50">
        <f t="shared" si="19"/>
        <v>0.86435980132490986</v>
      </c>
      <c r="AB50" t="str">
        <f t="shared" si="20"/>
        <v>High</v>
      </c>
      <c r="AC50" t="str">
        <f t="shared" si="2"/>
        <v>High</v>
      </c>
      <c r="AD50" t="str">
        <f t="shared" si="21"/>
        <v>High</v>
      </c>
      <c r="AE50" t="str">
        <f t="shared" si="22"/>
        <v>Significant</v>
      </c>
      <c r="AF50" t="str">
        <f t="shared" si="23"/>
        <v>Significant</v>
      </c>
      <c r="AG50" t="str">
        <f t="shared" si="24"/>
        <v>Significant</v>
      </c>
      <c r="AI50" t="s">
        <v>2099</v>
      </c>
      <c r="AJ50">
        <v>0.75403981719255331</v>
      </c>
      <c r="AK50">
        <v>0.76372890091654444</v>
      </c>
      <c r="AL50">
        <v>0.7120086629030028</v>
      </c>
      <c r="AN50" t="s">
        <v>2099</v>
      </c>
      <c r="AO50">
        <v>0.70954219349901149</v>
      </c>
      <c r="AP50">
        <v>0.6932315294346949</v>
      </c>
      <c r="AQ50">
        <v>0.82460328926452309</v>
      </c>
    </row>
    <row r="51" spans="1:43">
      <c r="A51" t="s">
        <v>160</v>
      </c>
      <c r="B51" t="s">
        <v>2095</v>
      </c>
      <c r="C51" s="52">
        <f>VLOOKUP(B51,Exposure!B50:AH196,29,FALSE)</f>
        <v>0.41320608048832136</v>
      </c>
      <c r="D51" s="52">
        <f>VLOOKUP(B51,Sensitivity!B50:AN196,39,FALSE)</f>
        <v>0.10200285809272125</v>
      </c>
      <c r="E51" s="52">
        <f>VLOOKUP(B51,Adaptive!B50:AX196,49,FALSE)</f>
        <v>0.23492940333764673</v>
      </c>
      <c r="F51" s="52">
        <f t="shared" si="3"/>
        <v>0.76507059666235322</v>
      </c>
      <c r="G51" s="52">
        <f>VLOOKUP(B51,FloodHazard!$D$2:$AD$136,27,FALSE)</f>
        <v>0.15</v>
      </c>
      <c r="H51" s="52">
        <f t="shared" si="25"/>
        <v>1.4302795352433957</v>
      </c>
      <c r="I51" s="52">
        <f t="shared" si="4"/>
        <v>0.35953749799206375</v>
      </c>
      <c r="J51" s="52">
        <f t="shared" si="5"/>
        <v>0.43353672737753723</v>
      </c>
      <c r="K51" t="str">
        <f t="shared" si="6"/>
        <v>Moderate</v>
      </c>
      <c r="L51" t="str">
        <f t="shared" si="7"/>
        <v>Moderate</v>
      </c>
      <c r="M51" t="str">
        <f t="shared" si="0"/>
        <v>Moderate</v>
      </c>
      <c r="N51" t="str">
        <f t="shared" si="8"/>
        <v>Low</v>
      </c>
      <c r="O51" t="str">
        <f t="shared" si="9"/>
        <v>Moderate</v>
      </c>
      <c r="P51">
        <f t="shared" si="10"/>
        <v>0.4101196331607419</v>
      </c>
      <c r="Q51">
        <f t="shared" si="11"/>
        <v>0.39120971542939298</v>
      </c>
      <c r="R51">
        <f t="shared" si="12"/>
        <v>0.38254087312057783</v>
      </c>
      <c r="S51" t="str">
        <f t="shared" si="13"/>
        <v>Moderate</v>
      </c>
      <c r="T51" t="str">
        <f t="shared" si="13"/>
        <v>Moderate</v>
      </c>
      <c r="U51" t="str">
        <f t="shared" si="13"/>
        <v>Moderate</v>
      </c>
      <c r="V51" t="str">
        <f t="shared" si="14"/>
        <v>Moderate</v>
      </c>
      <c r="W51" t="str">
        <f t="shared" si="15"/>
        <v>Moderate</v>
      </c>
      <c r="X51" t="str">
        <f t="shared" si="16"/>
        <v>Moderate</v>
      </c>
      <c r="Y51">
        <f t="shared" si="17"/>
        <v>0.36211004531801866</v>
      </c>
      <c r="Z51">
        <f t="shared" si="18"/>
        <v>0.41052949237248315</v>
      </c>
      <c r="AA51">
        <f t="shared" si="19"/>
        <v>0.39600451077254273</v>
      </c>
      <c r="AB51" t="str">
        <f t="shared" si="20"/>
        <v>Moderate</v>
      </c>
      <c r="AC51" t="str">
        <f t="shared" si="2"/>
        <v>Moderate</v>
      </c>
      <c r="AD51" t="str">
        <f t="shared" si="21"/>
        <v>Moderate</v>
      </c>
      <c r="AE51" t="str">
        <f t="shared" si="22"/>
        <v>Moderate</v>
      </c>
      <c r="AF51" t="str">
        <f t="shared" si="23"/>
        <v>Moderate</v>
      </c>
      <c r="AG51" t="str">
        <f t="shared" si="24"/>
        <v>Moderate</v>
      </c>
      <c r="AI51" t="s">
        <v>2100</v>
      </c>
      <c r="AJ51">
        <v>0.59375563148874055</v>
      </c>
      <c r="AK51">
        <v>0.63577059286632986</v>
      </c>
      <c r="AL51">
        <v>0.65724337891872819</v>
      </c>
      <c r="AN51" t="s">
        <v>2100</v>
      </c>
      <c r="AO51">
        <v>0.60165228410974281</v>
      </c>
      <c r="AP51">
        <v>0.58361379231847244</v>
      </c>
      <c r="AQ51">
        <v>0.68429760577059529</v>
      </c>
    </row>
    <row r="52" spans="1:43">
      <c r="A52" t="s">
        <v>42</v>
      </c>
      <c r="B52" t="s">
        <v>2096</v>
      </c>
      <c r="C52" s="52">
        <f>VLOOKUP(B52,Exposure!B51:AH197,29,FALSE)</f>
        <v>0</v>
      </c>
      <c r="D52" s="52">
        <f>VLOOKUP(B52,Sensitivity!B51:AN197,39,FALSE)</f>
        <v>6.2926007823036964E-2</v>
      </c>
      <c r="E52" s="52">
        <f>VLOOKUP(B52,Adaptive!B51:AX197,49,FALSE)</f>
        <v>0.50117404856284276</v>
      </c>
      <c r="F52" s="52">
        <f t="shared" si="3"/>
        <v>0.49882595143715724</v>
      </c>
      <c r="G52" s="52">
        <f>VLOOKUP(B52,FloodHazard!$D$2:$AD$136,27,FALSE)</f>
        <v>0.12</v>
      </c>
      <c r="H52" s="52">
        <f t="shared" si="25"/>
        <v>0.68175195926019416</v>
      </c>
      <c r="I52" s="52">
        <f t="shared" si="4"/>
        <v>9.1619366193017873E-2</v>
      </c>
      <c r="J52" s="52">
        <f t="shared" si="5"/>
        <v>0.28087597963009708</v>
      </c>
      <c r="K52" t="str">
        <f t="shared" si="6"/>
        <v>Low</v>
      </c>
      <c r="L52" t="str">
        <f t="shared" si="7"/>
        <v>Low</v>
      </c>
      <c r="M52" t="str">
        <f t="shared" si="0"/>
        <v>Very low</v>
      </c>
      <c r="N52" t="str">
        <f t="shared" si="8"/>
        <v>Low</v>
      </c>
      <c r="O52" t="str">
        <f t="shared" si="9"/>
        <v>Negligible</v>
      </c>
      <c r="P52">
        <f t="shared" si="10"/>
        <v>0.59613687908174462</v>
      </c>
      <c r="Q52">
        <f t="shared" si="11"/>
        <v>0.62193584204503805</v>
      </c>
      <c r="R52">
        <f t="shared" si="12"/>
        <v>0.55009175366800278</v>
      </c>
      <c r="S52" t="str">
        <f t="shared" si="13"/>
        <v>Moderate</v>
      </c>
      <c r="T52" t="str">
        <f t="shared" si="13"/>
        <v>Moderate</v>
      </c>
      <c r="U52" t="str">
        <f t="shared" si="13"/>
        <v>Moderate</v>
      </c>
      <c r="V52" t="str">
        <f t="shared" si="14"/>
        <v>Minor</v>
      </c>
      <c r="W52" t="str">
        <f t="shared" si="15"/>
        <v>Minor</v>
      </c>
      <c r="X52" t="str">
        <f t="shared" si="16"/>
        <v>Minor</v>
      </c>
      <c r="Y52">
        <f t="shared" si="17"/>
        <v>0.59842227342120879</v>
      </c>
      <c r="Z52">
        <f t="shared" si="18"/>
        <v>0.56746733304949815</v>
      </c>
      <c r="AA52">
        <f t="shared" si="19"/>
        <v>0.60182746741850479</v>
      </c>
      <c r="AB52" t="str">
        <f t="shared" si="20"/>
        <v>Moderate</v>
      </c>
      <c r="AC52" t="str">
        <f t="shared" si="2"/>
        <v>Moderate</v>
      </c>
      <c r="AD52" t="str">
        <f t="shared" si="21"/>
        <v>Moderate</v>
      </c>
      <c r="AE52" t="str">
        <f t="shared" si="22"/>
        <v>Minor</v>
      </c>
      <c r="AF52" t="str">
        <f t="shared" si="23"/>
        <v>Minor</v>
      </c>
      <c r="AG52" t="str">
        <f t="shared" si="24"/>
        <v>Minor</v>
      </c>
      <c r="AI52" t="s">
        <v>2101</v>
      </c>
      <c r="AJ52">
        <v>0.88926793354653499</v>
      </c>
      <c r="AK52">
        <v>0.89061956686085719</v>
      </c>
      <c r="AL52">
        <v>0.85423660679097457</v>
      </c>
      <c r="AN52" t="s">
        <v>2101</v>
      </c>
      <c r="AO52">
        <v>0.75795858469233413</v>
      </c>
      <c r="AP52">
        <v>0.89393697681644757</v>
      </c>
      <c r="AQ52">
        <v>0.94228862237727873</v>
      </c>
    </row>
    <row r="53" spans="1:43">
      <c r="A53" t="s">
        <v>95</v>
      </c>
      <c r="B53" t="s">
        <v>2097</v>
      </c>
      <c r="C53" s="52">
        <f>VLOOKUP(B53,Exposure!B52:AH198,29,FALSE)</f>
        <v>0.229637987822818</v>
      </c>
      <c r="D53" s="52">
        <f>VLOOKUP(B53,Sensitivity!B52:AN198,39,FALSE)</f>
        <v>9.8587798943051655E-2</v>
      </c>
      <c r="E53" s="52">
        <f>VLOOKUP(B53,Adaptive!B52:AX198,49,FALSE)</f>
        <v>0.33650385670494704</v>
      </c>
      <c r="F53" s="52">
        <f t="shared" si="3"/>
        <v>0.66349614329505302</v>
      </c>
      <c r="G53" s="52">
        <f>VLOOKUP(B53,FloodHazard!$D$2:$AD$136,27,FALSE)</f>
        <v>0.23</v>
      </c>
      <c r="H53" s="52">
        <f t="shared" si="25"/>
        <v>1.2217219300609228</v>
      </c>
      <c r="I53" s="52">
        <f t="shared" si="4"/>
        <v>0.28488912731637189</v>
      </c>
      <c r="J53" s="52">
        <f t="shared" si="5"/>
        <v>0.38104197111905236</v>
      </c>
      <c r="K53" t="str">
        <f t="shared" si="6"/>
        <v>Low</v>
      </c>
      <c r="L53" t="str">
        <f t="shared" si="7"/>
        <v>Moderate</v>
      </c>
      <c r="M53" t="str">
        <f t="shared" si="0"/>
        <v>Low</v>
      </c>
      <c r="N53" t="str">
        <f t="shared" si="8"/>
        <v>Low</v>
      </c>
      <c r="O53" t="str">
        <f t="shared" si="9"/>
        <v>Minor</v>
      </c>
      <c r="P53">
        <f t="shared" si="10"/>
        <v>0.50492394394110129</v>
      </c>
      <c r="Q53">
        <f t="shared" si="11"/>
        <v>0.55502403226453056</v>
      </c>
      <c r="R53">
        <f t="shared" si="12"/>
        <v>0.56974390629187244</v>
      </c>
      <c r="S53" t="str">
        <f t="shared" si="13"/>
        <v>Moderate</v>
      </c>
      <c r="T53" t="str">
        <f t="shared" si="13"/>
        <v>Moderate</v>
      </c>
      <c r="U53" t="str">
        <f t="shared" si="13"/>
        <v>Moderate</v>
      </c>
      <c r="V53" t="str">
        <f t="shared" si="14"/>
        <v>Moderate</v>
      </c>
      <c r="W53" t="str">
        <f t="shared" si="15"/>
        <v>Moderate</v>
      </c>
      <c r="X53" t="str">
        <f t="shared" si="16"/>
        <v>Moderate</v>
      </c>
      <c r="Y53">
        <f t="shared" si="17"/>
        <v>0.52141287004761794</v>
      </c>
      <c r="Z53">
        <f t="shared" si="18"/>
        <v>0.45637428015103165</v>
      </c>
      <c r="AA53">
        <f t="shared" si="19"/>
        <v>0.64798154281958409</v>
      </c>
      <c r="AB53" t="str">
        <f t="shared" si="20"/>
        <v>Moderate</v>
      </c>
      <c r="AC53" t="str">
        <f t="shared" si="2"/>
        <v>Moderate</v>
      </c>
      <c r="AD53" t="str">
        <f t="shared" si="21"/>
        <v>Moderate</v>
      </c>
      <c r="AE53" t="str">
        <f t="shared" si="22"/>
        <v>Moderate</v>
      </c>
      <c r="AF53" t="str">
        <f t="shared" si="23"/>
        <v>Moderate</v>
      </c>
      <c r="AG53" t="str">
        <f t="shared" si="24"/>
        <v>Moderate</v>
      </c>
      <c r="AI53" t="s">
        <v>2102</v>
      </c>
      <c r="AJ53">
        <v>0.57436339662754454</v>
      </c>
      <c r="AK53">
        <v>0.59403354857504442</v>
      </c>
      <c r="AL53">
        <v>0.54630852052681134</v>
      </c>
      <c r="AN53" t="s">
        <v>2102</v>
      </c>
      <c r="AO53">
        <v>0.63046717838149158</v>
      </c>
      <c r="AP53">
        <v>0.59229074767906509</v>
      </c>
      <c r="AQ53">
        <v>0.6506286695264123</v>
      </c>
    </row>
    <row r="54" spans="1:43">
      <c r="A54" t="s">
        <v>131</v>
      </c>
      <c r="B54" t="s">
        <v>2098</v>
      </c>
      <c r="C54" s="52">
        <f>VLOOKUP(B54,Exposure!B53:AH199,29,FALSE)</f>
        <v>0.53722333362888042</v>
      </c>
      <c r="D54" s="52">
        <f>VLOOKUP(B54,Sensitivity!B53:AN199,39,FALSE)</f>
        <v>5.6230191876093918E-2</v>
      </c>
      <c r="E54" s="52">
        <f>VLOOKUP(B54,Adaptive!B53:AX199,49,FALSE)</f>
        <v>0.43486968415236665</v>
      </c>
      <c r="F54" s="52">
        <f t="shared" si="3"/>
        <v>0.56513031584763329</v>
      </c>
      <c r="G54" s="52">
        <f>VLOOKUP(B54,FloodHazard!$D$2:$AD$136,27,FALSE)</f>
        <v>0.26</v>
      </c>
      <c r="H54" s="52">
        <f t="shared" si="25"/>
        <v>1.4185838413526077</v>
      </c>
      <c r="I54" s="52">
        <f t="shared" si="4"/>
        <v>0.35535129489433881</v>
      </c>
      <c r="J54" s="52">
        <f t="shared" si="5"/>
        <v>0.3106802538618636</v>
      </c>
      <c r="K54" t="str">
        <f t="shared" si="6"/>
        <v>Moderate</v>
      </c>
      <c r="L54" t="str">
        <f t="shared" si="7"/>
        <v>Low</v>
      </c>
      <c r="M54" t="str">
        <f t="shared" si="0"/>
        <v>Low</v>
      </c>
      <c r="N54" t="str">
        <f t="shared" si="8"/>
        <v>Low</v>
      </c>
      <c r="O54" t="str">
        <f t="shared" si="9"/>
        <v>Minor</v>
      </c>
      <c r="P54">
        <f t="shared" si="10"/>
        <v>0.78489312843000403</v>
      </c>
      <c r="Q54">
        <f t="shared" si="11"/>
        <v>0.78595373806613422</v>
      </c>
      <c r="R54">
        <f t="shared" si="12"/>
        <v>0.77521910449880482</v>
      </c>
      <c r="S54" t="str">
        <f t="shared" si="13"/>
        <v>High</v>
      </c>
      <c r="T54" t="str">
        <f t="shared" si="13"/>
        <v>High</v>
      </c>
      <c r="U54" t="str">
        <f t="shared" si="13"/>
        <v>High</v>
      </c>
      <c r="V54" t="str">
        <f t="shared" si="14"/>
        <v>Moderate</v>
      </c>
      <c r="W54" t="str">
        <f t="shared" si="15"/>
        <v>Moderate</v>
      </c>
      <c r="X54" t="str">
        <f t="shared" si="16"/>
        <v>Moderate</v>
      </c>
      <c r="Y54">
        <f t="shared" si="17"/>
        <v>0.74262619618098791</v>
      </c>
      <c r="Z54">
        <f t="shared" si="18"/>
        <v>0.81919488414846886</v>
      </c>
      <c r="AA54">
        <f t="shared" si="19"/>
        <v>0.90766502081112321</v>
      </c>
      <c r="AB54" t="str">
        <f t="shared" si="20"/>
        <v>High</v>
      </c>
      <c r="AC54" t="str">
        <f t="shared" si="2"/>
        <v>High</v>
      </c>
      <c r="AD54" t="str">
        <f t="shared" si="21"/>
        <v>High</v>
      </c>
      <c r="AE54" t="str">
        <f t="shared" si="22"/>
        <v>Moderate</v>
      </c>
      <c r="AF54" t="str">
        <f t="shared" si="23"/>
        <v>Moderate</v>
      </c>
      <c r="AG54" t="str">
        <f t="shared" si="24"/>
        <v>Moderate</v>
      </c>
      <c r="AI54" t="s">
        <v>2103</v>
      </c>
      <c r="AJ54">
        <v>0.49550167528916944</v>
      </c>
      <c r="AK54">
        <v>0.5279980339275343</v>
      </c>
      <c r="AL54">
        <v>0.48964047235947128</v>
      </c>
      <c r="AN54" t="s">
        <v>2103</v>
      </c>
      <c r="AO54">
        <v>0.47291245672595572</v>
      </c>
      <c r="AP54">
        <v>0.47717950780285717</v>
      </c>
      <c r="AQ54">
        <v>0.54175959536452323</v>
      </c>
    </row>
    <row r="55" spans="1:43">
      <c r="A55" t="s">
        <v>43</v>
      </c>
      <c r="B55" t="s">
        <v>2099</v>
      </c>
      <c r="C55" s="52">
        <f>VLOOKUP(B55,Exposure!B54:AH200,29,FALSE)</f>
        <v>0.88871765813789816</v>
      </c>
      <c r="D55" s="52">
        <f>VLOOKUP(B55,Sensitivity!B54:AN200,39,FALSE)</f>
        <v>0.1734380956107372</v>
      </c>
      <c r="E55" s="52">
        <f>VLOOKUP(B55,Adaptive!B54:AX200,49,FALSE)</f>
        <v>0.820314413164143</v>
      </c>
      <c r="F55" s="52">
        <f t="shared" si="3"/>
        <v>0.179685586835857</v>
      </c>
      <c r="G55" s="52">
        <f>VLOOKUP(B55,FloodHazard!$D$2:$AD$136,27,FALSE)</f>
        <v>0.28000000000000003</v>
      </c>
      <c r="H55" s="52">
        <f t="shared" si="25"/>
        <v>1.5218413405844922</v>
      </c>
      <c r="I55" s="52">
        <f t="shared" si="4"/>
        <v>0.39230992831824457</v>
      </c>
      <c r="J55" s="52">
        <f t="shared" si="5"/>
        <v>0.1765618412232971</v>
      </c>
      <c r="K55" t="str">
        <f t="shared" si="6"/>
        <v>High</v>
      </c>
      <c r="L55" t="str">
        <f t="shared" si="7"/>
        <v>Low</v>
      </c>
      <c r="M55" t="str">
        <f t="shared" si="0"/>
        <v>Moderate</v>
      </c>
      <c r="N55" t="str">
        <f t="shared" si="8"/>
        <v>Low</v>
      </c>
      <c r="O55" t="str">
        <f t="shared" si="9"/>
        <v>Moderate</v>
      </c>
      <c r="P55">
        <f t="shared" si="10"/>
        <v>0.75403981719255331</v>
      </c>
      <c r="Q55">
        <f t="shared" si="11"/>
        <v>0.76372890091654444</v>
      </c>
      <c r="R55">
        <f t="shared" si="12"/>
        <v>0.7120086629030028</v>
      </c>
      <c r="S55" t="str">
        <f t="shared" si="13"/>
        <v>High</v>
      </c>
      <c r="T55" t="str">
        <f t="shared" si="13"/>
        <v>High</v>
      </c>
      <c r="U55" t="str">
        <f t="shared" si="13"/>
        <v>High</v>
      </c>
      <c r="V55" t="str">
        <f t="shared" si="14"/>
        <v>Significant</v>
      </c>
      <c r="W55" t="str">
        <f t="shared" si="15"/>
        <v>Significant</v>
      </c>
      <c r="X55" t="str">
        <f t="shared" si="16"/>
        <v>Significant</v>
      </c>
      <c r="Y55">
        <f t="shared" si="17"/>
        <v>0.70954219349901149</v>
      </c>
      <c r="Z55">
        <f t="shared" si="18"/>
        <v>0.6932315294346949</v>
      </c>
      <c r="AA55">
        <f t="shared" si="19"/>
        <v>0.82460328926452309</v>
      </c>
      <c r="AB55" t="str">
        <f t="shared" si="20"/>
        <v>High</v>
      </c>
      <c r="AC55" t="str">
        <f t="shared" si="2"/>
        <v>High</v>
      </c>
      <c r="AD55" t="str">
        <f t="shared" si="21"/>
        <v>High</v>
      </c>
      <c r="AE55" t="str">
        <f t="shared" si="22"/>
        <v>Significant</v>
      </c>
      <c r="AF55" t="str">
        <f t="shared" si="23"/>
        <v>Significant</v>
      </c>
      <c r="AG55" t="str">
        <f t="shared" si="24"/>
        <v>Significant</v>
      </c>
      <c r="AI55" t="s">
        <v>2104</v>
      </c>
      <c r="AJ55">
        <v>0.32998082134759721</v>
      </c>
      <c r="AK55">
        <v>0.33203420369723774</v>
      </c>
      <c r="AL55">
        <v>0.31985928185605822</v>
      </c>
      <c r="AN55" t="s">
        <v>2104</v>
      </c>
      <c r="AO55">
        <v>0.30764329746582053</v>
      </c>
      <c r="AP55">
        <v>0.35620196158514739</v>
      </c>
      <c r="AQ55">
        <v>0.38831590463791055</v>
      </c>
    </row>
    <row r="56" spans="1:43">
      <c r="A56" t="s">
        <v>44</v>
      </c>
      <c r="B56" t="s">
        <v>2100</v>
      </c>
      <c r="C56" s="52">
        <f>VLOOKUP(B56,Exposure!B55:AH201,29,FALSE)</f>
        <v>0.50265822969837848</v>
      </c>
      <c r="D56" s="52">
        <f>VLOOKUP(B56,Sensitivity!B55:AN201,39,FALSE)</f>
        <v>0.35430902209451398</v>
      </c>
      <c r="E56" s="52">
        <f>VLOOKUP(B56,Adaptive!B55:AX201,49,FALSE)</f>
        <v>0.52140758036400292</v>
      </c>
      <c r="F56" s="52">
        <f t="shared" si="3"/>
        <v>0.47859241963599708</v>
      </c>
      <c r="G56" s="52">
        <f>VLOOKUP(B56,FloodHazard!$D$2:$AD$136,27,FALSE)</f>
        <v>0.22</v>
      </c>
      <c r="H56" s="52">
        <f t="shared" si="25"/>
        <v>1.5555596714288895</v>
      </c>
      <c r="I56" s="52">
        <f t="shared" si="4"/>
        <v>0.4043786249128184</v>
      </c>
      <c r="J56" s="52">
        <f t="shared" si="5"/>
        <v>0.41645072086525553</v>
      </c>
      <c r="K56" t="str">
        <f t="shared" si="6"/>
        <v>Moderate</v>
      </c>
      <c r="L56" t="str">
        <f t="shared" si="7"/>
        <v>Moderate</v>
      </c>
      <c r="M56" t="str">
        <f t="shared" si="0"/>
        <v>Moderate</v>
      </c>
      <c r="N56" t="str">
        <f t="shared" si="8"/>
        <v>Low</v>
      </c>
      <c r="O56" t="str">
        <f t="shared" si="9"/>
        <v>Moderate</v>
      </c>
      <c r="P56">
        <f t="shared" si="10"/>
        <v>0.59375563148874055</v>
      </c>
      <c r="Q56">
        <f t="shared" si="11"/>
        <v>0.63577059286632986</v>
      </c>
      <c r="R56">
        <f t="shared" si="12"/>
        <v>0.65724337891872819</v>
      </c>
      <c r="S56" t="str">
        <f t="shared" si="13"/>
        <v>Moderate</v>
      </c>
      <c r="T56" t="str">
        <f t="shared" si="13"/>
        <v>Moderate</v>
      </c>
      <c r="U56" t="str">
        <f t="shared" si="13"/>
        <v>Moderate</v>
      </c>
      <c r="V56" t="str">
        <f t="shared" si="14"/>
        <v>Moderate</v>
      </c>
      <c r="W56" t="str">
        <f t="shared" si="15"/>
        <v>Moderate</v>
      </c>
      <c r="X56" t="str">
        <f t="shared" si="16"/>
        <v>Moderate</v>
      </c>
      <c r="Y56">
        <f t="shared" si="17"/>
        <v>0.60165228410974281</v>
      </c>
      <c r="Z56">
        <f t="shared" si="18"/>
        <v>0.58361379231847244</v>
      </c>
      <c r="AA56">
        <f t="shared" si="19"/>
        <v>0.68429760577059529</v>
      </c>
      <c r="AB56" t="str">
        <f t="shared" si="20"/>
        <v>Moderate</v>
      </c>
      <c r="AC56" t="str">
        <f t="shared" si="2"/>
        <v>Moderate</v>
      </c>
      <c r="AD56" t="str">
        <f t="shared" si="21"/>
        <v>High</v>
      </c>
      <c r="AE56" t="str">
        <f t="shared" si="22"/>
        <v>Moderate</v>
      </c>
      <c r="AF56" t="str">
        <f t="shared" si="23"/>
        <v>Moderate</v>
      </c>
      <c r="AG56" t="str">
        <f t="shared" si="24"/>
        <v>Significant</v>
      </c>
      <c r="AI56" t="s">
        <v>2105</v>
      </c>
      <c r="AJ56">
        <v>0.35490396567728455</v>
      </c>
      <c r="AK56">
        <v>0.42030335164315163</v>
      </c>
      <c r="AL56">
        <v>0.33378150363207471</v>
      </c>
      <c r="AN56" t="s">
        <v>2105</v>
      </c>
      <c r="AO56">
        <v>0.36417965102009309</v>
      </c>
      <c r="AP56">
        <v>0.41823264007346617</v>
      </c>
      <c r="AQ56">
        <v>0.4019744507881664</v>
      </c>
    </row>
    <row r="57" spans="1:43">
      <c r="A57" t="s">
        <v>77</v>
      </c>
      <c r="B57" t="s">
        <v>2101</v>
      </c>
      <c r="C57" s="52">
        <f>VLOOKUP(B57,Exposure!B56:AH202,29,FALSE)</f>
        <v>0.42458579104872568</v>
      </c>
      <c r="D57" s="52">
        <f>VLOOKUP(B57,Sensitivity!B56:AN202,39,FALSE)</f>
        <v>0.10282939199334259</v>
      </c>
      <c r="E57" s="52">
        <f>VLOOKUP(B57,Adaptive!B56:AX202,49,FALSE)</f>
        <v>0.66668927252954502</v>
      </c>
      <c r="F57" s="52">
        <f t="shared" si="3"/>
        <v>0.33331072747045498</v>
      </c>
      <c r="G57" s="52">
        <f>VLOOKUP(B57,FloodHazard!$D$2:$AD$136,27,FALSE)</f>
        <v>0.28000000000000003</v>
      </c>
      <c r="H57" s="52">
        <f t="shared" si="25"/>
        <v>1.1407259105125234</v>
      </c>
      <c r="I57" s="52">
        <f t="shared" si="4"/>
        <v>0.25589847561985618</v>
      </c>
      <c r="J57" s="52">
        <f t="shared" si="5"/>
        <v>0.2180700597318988</v>
      </c>
      <c r="K57" t="str">
        <f t="shared" si="6"/>
        <v>Moderate</v>
      </c>
      <c r="L57" t="str">
        <f t="shared" si="7"/>
        <v>Low</v>
      </c>
      <c r="M57" t="str">
        <f t="shared" si="0"/>
        <v>Low</v>
      </c>
      <c r="N57" t="str">
        <f t="shared" si="8"/>
        <v>Low</v>
      </c>
      <c r="O57" t="str">
        <f t="shared" si="9"/>
        <v>Minor</v>
      </c>
      <c r="P57">
        <f t="shared" si="10"/>
        <v>0.88926793354653499</v>
      </c>
      <c r="Q57">
        <f t="shared" si="11"/>
        <v>0.89061956686085719</v>
      </c>
      <c r="R57">
        <f t="shared" si="12"/>
        <v>0.85423660679097457</v>
      </c>
      <c r="S57" t="str">
        <f t="shared" si="13"/>
        <v>High</v>
      </c>
      <c r="T57" t="str">
        <f t="shared" si="13"/>
        <v>High</v>
      </c>
      <c r="U57" t="str">
        <f t="shared" si="13"/>
        <v>High</v>
      </c>
      <c r="V57" t="str">
        <f t="shared" si="14"/>
        <v>Moderate</v>
      </c>
      <c r="W57" t="str">
        <f t="shared" si="15"/>
        <v>Moderate</v>
      </c>
      <c r="X57" t="str">
        <f t="shared" si="16"/>
        <v>Moderate</v>
      </c>
      <c r="Y57">
        <f t="shared" si="17"/>
        <v>0.75795858469233413</v>
      </c>
      <c r="Z57">
        <f t="shared" si="18"/>
        <v>0.89393697681644757</v>
      </c>
      <c r="AA57">
        <f t="shared" si="19"/>
        <v>0.94228862237727873</v>
      </c>
      <c r="AB57" t="str">
        <f t="shared" si="20"/>
        <v>High</v>
      </c>
      <c r="AC57" t="str">
        <f t="shared" si="2"/>
        <v>High</v>
      </c>
      <c r="AD57" t="str">
        <f t="shared" si="21"/>
        <v>High</v>
      </c>
      <c r="AE57" t="str">
        <f t="shared" si="22"/>
        <v>Moderate</v>
      </c>
      <c r="AF57" t="str">
        <f t="shared" si="23"/>
        <v>Moderate</v>
      </c>
      <c r="AG57" t="str">
        <f t="shared" si="24"/>
        <v>Moderate</v>
      </c>
      <c r="AI57" t="s">
        <v>2106</v>
      </c>
      <c r="AJ57">
        <v>0.52550213158421577</v>
      </c>
      <c r="AK57">
        <v>0.50844989889918046</v>
      </c>
      <c r="AL57">
        <v>0.47744567123504394</v>
      </c>
      <c r="AN57" t="s">
        <v>2106</v>
      </c>
      <c r="AO57">
        <v>0.49253074002604635</v>
      </c>
      <c r="AP57">
        <v>0.52357848504708704</v>
      </c>
      <c r="AQ57">
        <v>0.52527600857819601</v>
      </c>
    </row>
    <row r="58" spans="1:43">
      <c r="A58" t="s">
        <v>86</v>
      </c>
      <c r="B58" t="s">
        <v>2102</v>
      </c>
      <c r="C58" s="52">
        <f>VLOOKUP(B58,Exposure!B57:AH203,29,FALSE)</f>
        <v>0.30493836982716455</v>
      </c>
      <c r="D58" s="52">
        <f>VLOOKUP(B58,Sensitivity!B57:AN203,39,FALSE)</f>
        <v>0.10304003989645651</v>
      </c>
      <c r="E58" s="52">
        <f>VLOOKUP(B58,Adaptive!B57:AX203,49,FALSE)</f>
        <v>0.64455272326332169</v>
      </c>
      <c r="F58" s="52">
        <f t="shared" si="3"/>
        <v>0.35544727673667831</v>
      </c>
      <c r="G58" s="52">
        <f>VLOOKUP(B58,FloodHazard!$D$2:$AD$136,27,FALSE)</f>
        <v>0.23</v>
      </c>
      <c r="H58" s="52">
        <f t="shared" si="25"/>
        <v>0.99342568646029927</v>
      </c>
      <c r="I58" s="52">
        <f t="shared" si="4"/>
        <v>0.20317576758893868</v>
      </c>
      <c r="J58" s="52">
        <f t="shared" si="5"/>
        <v>0.2292436583165674</v>
      </c>
      <c r="K58" t="str">
        <f t="shared" si="6"/>
        <v>Low</v>
      </c>
      <c r="L58" t="str">
        <f t="shared" si="7"/>
        <v>Low</v>
      </c>
      <c r="M58" t="str">
        <f t="shared" si="0"/>
        <v>Very low</v>
      </c>
      <c r="N58" t="str">
        <f t="shared" si="8"/>
        <v>Low</v>
      </c>
      <c r="O58" t="str">
        <f t="shared" si="9"/>
        <v>Negligible</v>
      </c>
      <c r="P58">
        <f t="shared" si="10"/>
        <v>0.57436339662754454</v>
      </c>
      <c r="Q58">
        <f t="shared" si="11"/>
        <v>0.59403354857504442</v>
      </c>
      <c r="R58">
        <f t="shared" si="12"/>
        <v>0.54630852052681134</v>
      </c>
      <c r="S58" t="str">
        <f t="shared" si="13"/>
        <v>Moderate</v>
      </c>
      <c r="T58" t="str">
        <f t="shared" si="13"/>
        <v>Moderate</v>
      </c>
      <c r="U58" t="str">
        <f t="shared" si="13"/>
        <v>Moderate</v>
      </c>
      <c r="V58" t="str">
        <f t="shared" si="14"/>
        <v>Minor</v>
      </c>
      <c r="W58" t="str">
        <f t="shared" si="15"/>
        <v>Minor</v>
      </c>
      <c r="X58" t="str">
        <f t="shared" si="16"/>
        <v>Minor</v>
      </c>
      <c r="Y58">
        <f t="shared" si="17"/>
        <v>0.63046717838149158</v>
      </c>
      <c r="Z58">
        <f t="shared" si="18"/>
        <v>0.59229074767906509</v>
      </c>
      <c r="AA58">
        <f t="shared" si="19"/>
        <v>0.6506286695264123</v>
      </c>
      <c r="AB58" t="str">
        <f t="shared" si="20"/>
        <v>Moderate</v>
      </c>
      <c r="AC58" t="str">
        <f t="shared" si="2"/>
        <v>Moderate</v>
      </c>
      <c r="AD58" t="str">
        <f t="shared" si="21"/>
        <v>Moderate</v>
      </c>
      <c r="AE58" t="str">
        <f t="shared" si="22"/>
        <v>Minor</v>
      </c>
      <c r="AF58" t="str">
        <f t="shared" si="23"/>
        <v>Minor</v>
      </c>
      <c r="AG58" t="str">
        <f t="shared" si="24"/>
        <v>Minor</v>
      </c>
      <c r="AI58" t="s">
        <v>2107</v>
      </c>
      <c r="AJ58">
        <v>0.89595061849586344</v>
      </c>
      <c r="AK58">
        <v>0.88320335044000842</v>
      </c>
      <c r="AL58">
        <v>0.85317109355554732</v>
      </c>
      <c r="AN58" t="s">
        <v>2107</v>
      </c>
      <c r="AO58">
        <v>0.8156221160407684</v>
      </c>
      <c r="AP58">
        <v>0.89951548513331991</v>
      </c>
      <c r="AQ58">
        <v>0.98144524671032163</v>
      </c>
    </row>
    <row r="59" spans="1:43">
      <c r="A59" t="s">
        <v>45</v>
      </c>
      <c r="B59" t="s">
        <v>2103</v>
      </c>
      <c r="C59" s="52">
        <f>VLOOKUP(B59,Exposure!B58:AH204,29,FALSE)</f>
        <v>0.11498726862921756</v>
      </c>
      <c r="D59" s="52">
        <f>VLOOKUP(B59,Sensitivity!B58:AN204,39,FALSE)</f>
        <v>9.0268252727798939E-2</v>
      </c>
      <c r="E59" s="52">
        <f>VLOOKUP(B59,Adaptive!B58:AX204,49,FALSE)</f>
        <v>0.68524014616667395</v>
      </c>
      <c r="F59" s="52">
        <f t="shared" si="3"/>
        <v>0.31475985383332605</v>
      </c>
      <c r="G59" s="52">
        <f>VLOOKUP(B59,FloodHazard!$D$2:$AD$136,27,FALSE)</f>
        <v>0.04</v>
      </c>
      <c r="H59" s="52">
        <f t="shared" si="25"/>
        <v>0.56001537519034261</v>
      </c>
      <c r="I59" s="52">
        <f t="shared" si="4"/>
        <v>4.8046571786945012E-2</v>
      </c>
      <c r="J59" s="52">
        <f t="shared" si="5"/>
        <v>0.20251405328056249</v>
      </c>
      <c r="K59" t="str">
        <f t="shared" si="6"/>
        <v>Low</v>
      </c>
      <c r="L59" t="str">
        <f t="shared" si="7"/>
        <v>Low</v>
      </c>
      <c r="M59" t="str">
        <f t="shared" si="0"/>
        <v>Very low</v>
      </c>
      <c r="N59" t="str">
        <f t="shared" si="8"/>
        <v>Low</v>
      </c>
      <c r="O59" t="str">
        <f t="shared" si="9"/>
        <v>Negligible</v>
      </c>
      <c r="P59">
        <f t="shared" si="10"/>
        <v>0.49550167528916944</v>
      </c>
      <c r="Q59">
        <f t="shared" si="11"/>
        <v>0.5279980339275343</v>
      </c>
      <c r="R59">
        <f t="shared" si="12"/>
        <v>0.48964047235947128</v>
      </c>
      <c r="S59" t="str">
        <f t="shared" si="13"/>
        <v>Moderate</v>
      </c>
      <c r="T59" t="str">
        <f t="shared" si="13"/>
        <v>Moderate</v>
      </c>
      <c r="U59" t="str">
        <f t="shared" si="13"/>
        <v>Moderate</v>
      </c>
      <c r="V59" t="str">
        <f t="shared" si="14"/>
        <v>Minor</v>
      </c>
      <c r="W59" t="str">
        <f t="shared" si="15"/>
        <v>Minor</v>
      </c>
      <c r="X59" t="str">
        <f t="shared" si="16"/>
        <v>Minor</v>
      </c>
      <c r="Y59">
        <f t="shared" si="17"/>
        <v>0.47291245672595572</v>
      </c>
      <c r="Z59">
        <f t="shared" si="18"/>
        <v>0.47717950780285717</v>
      </c>
      <c r="AA59">
        <f t="shared" si="19"/>
        <v>0.54175959536452323</v>
      </c>
      <c r="AB59" t="str">
        <f t="shared" si="20"/>
        <v>Moderate</v>
      </c>
      <c r="AC59" t="str">
        <f t="shared" si="2"/>
        <v>Moderate</v>
      </c>
      <c r="AD59" t="str">
        <f t="shared" si="21"/>
        <v>Moderate</v>
      </c>
      <c r="AE59" t="str">
        <f t="shared" si="22"/>
        <v>Minor</v>
      </c>
      <c r="AF59" t="str">
        <f t="shared" si="23"/>
        <v>Minor</v>
      </c>
      <c r="AG59" t="str">
        <f t="shared" si="24"/>
        <v>Minor</v>
      </c>
      <c r="AI59" t="s">
        <v>2108</v>
      </c>
      <c r="AJ59">
        <v>0.31238800870829936</v>
      </c>
      <c r="AK59">
        <v>0.30407780160980141</v>
      </c>
      <c r="AL59">
        <v>0.26810981911953502</v>
      </c>
      <c r="AN59" t="s">
        <v>2108</v>
      </c>
      <c r="AO59">
        <v>0.27676895060353668</v>
      </c>
      <c r="AP59">
        <v>0.31199912088580228</v>
      </c>
      <c r="AQ59">
        <v>0.33882411343894364</v>
      </c>
    </row>
    <row r="60" spans="1:43">
      <c r="A60" t="s">
        <v>155</v>
      </c>
      <c r="B60" t="s">
        <v>2104</v>
      </c>
      <c r="C60" s="52">
        <f>VLOOKUP(B60,Exposure!B59:AH205,29,FALSE)</f>
        <v>0.49748710152225917</v>
      </c>
      <c r="D60" s="52">
        <f>VLOOKUP(B60,Sensitivity!B59:AN205,39,FALSE)</f>
        <v>0.53403631464771539</v>
      </c>
      <c r="E60" s="52">
        <f>VLOOKUP(B60,Adaptive!B59:AX205,49,FALSE)</f>
        <v>0.16251683242960444</v>
      </c>
      <c r="F60" s="52">
        <f t="shared" si="3"/>
        <v>0.83748316757039554</v>
      </c>
      <c r="G60" s="52">
        <f>VLOOKUP(B60,FloodHazard!$D$2:$AD$136,27,FALSE)</f>
        <v>0.12</v>
      </c>
      <c r="H60" s="52">
        <f t="shared" si="25"/>
        <v>1.9890065837403701</v>
      </c>
      <c r="I60" s="52">
        <f t="shared" si="4"/>
        <v>0.55952092121101504</v>
      </c>
      <c r="J60" s="52">
        <f t="shared" si="5"/>
        <v>0.68575974110905547</v>
      </c>
      <c r="K60" t="str">
        <f t="shared" si="6"/>
        <v>Moderate</v>
      </c>
      <c r="L60" t="str">
        <f t="shared" si="7"/>
        <v>High</v>
      </c>
      <c r="M60" t="str">
        <f t="shared" si="0"/>
        <v>High</v>
      </c>
      <c r="N60" t="str">
        <f t="shared" si="8"/>
        <v>Low</v>
      </c>
      <c r="O60" t="str">
        <f t="shared" si="9"/>
        <v>Moderate</v>
      </c>
      <c r="P60">
        <f t="shared" si="10"/>
        <v>0.32998082134759721</v>
      </c>
      <c r="Q60">
        <f t="shared" si="11"/>
        <v>0.33203420369723774</v>
      </c>
      <c r="R60">
        <f t="shared" si="12"/>
        <v>0.31985928185605822</v>
      </c>
      <c r="S60" t="str">
        <f t="shared" si="13"/>
        <v>Low</v>
      </c>
      <c r="T60" t="str">
        <f t="shared" si="13"/>
        <v>Moderate</v>
      </c>
      <c r="U60" t="str">
        <f t="shared" si="13"/>
        <v>Low</v>
      </c>
      <c r="V60" t="str">
        <f t="shared" si="14"/>
        <v>Moderate</v>
      </c>
      <c r="W60" t="str">
        <f t="shared" si="15"/>
        <v>Moderate</v>
      </c>
      <c r="X60" t="str">
        <f t="shared" si="16"/>
        <v>Moderate</v>
      </c>
      <c r="Y60">
        <f t="shared" si="17"/>
        <v>0.30764329746582053</v>
      </c>
      <c r="Z60">
        <f t="shared" si="18"/>
        <v>0.35620196158514739</v>
      </c>
      <c r="AA60">
        <f t="shared" si="19"/>
        <v>0.38831590463791055</v>
      </c>
      <c r="AB60" t="str">
        <f t="shared" si="20"/>
        <v>Low</v>
      </c>
      <c r="AC60" t="str">
        <f t="shared" si="2"/>
        <v>Moderate</v>
      </c>
      <c r="AD60" t="str">
        <f t="shared" si="21"/>
        <v>Moderate</v>
      </c>
      <c r="AE60" t="str">
        <f t="shared" si="22"/>
        <v>Moderate</v>
      </c>
      <c r="AF60" t="str">
        <f t="shared" si="23"/>
        <v>Moderate</v>
      </c>
      <c r="AG60" t="str">
        <f t="shared" si="24"/>
        <v>Moderate</v>
      </c>
      <c r="AI60" t="s">
        <v>2109</v>
      </c>
      <c r="AJ60">
        <v>0.59375563148874055</v>
      </c>
      <c r="AK60">
        <v>0.63577059286632986</v>
      </c>
      <c r="AL60">
        <v>0.65724337891872819</v>
      </c>
      <c r="AN60" t="s">
        <v>2109</v>
      </c>
      <c r="AO60">
        <v>0.60165228410974281</v>
      </c>
      <c r="AP60">
        <v>0.58361379231847244</v>
      </c>
      <c r="AQ60">
        <v>0.68429760577059529</v>
      </c>
    </row>
    <row r="61" spans="1:43">
      <c r="A61" t="s">
        <v>161</v>
      </c>
      <c r="B61" t="s">
        <v>2105</v>
      </c>
      <c r="C61" s="52">
        <f>VLOOKUP(B61,Exposure!B60:AH206,29,FALSE)</f>
        <v>0.11989277759549843</v>
      </c>
      <c r="D61" s="52">
        <f>VLOOKUP(B61,Sensitivity!B60:AN206,39,FALSE)</f>
        <v>0.48579179914192738</v>
      </c>
      <c r="E61" s="52">
        <f>VLOOKUP(B61,Adaptive!B60:AX206,49,FALSE)</f>
        <v>9.3179938538745663E-2</v>
      </c>
      <c r="F61" s="52">
        <f t="shared" si="3"/>
        <v>0.90682006146125438</v>
      </c>
      <c r="G61" s="52">
        <f>VLOOKUP(B61,FloodHazard!$D$2:$AD$136,27,FALSE)</f>
        <v>0.18</v>
      </c>
      <c r="H61" s="52">
        <f t="shared" si="25"/>
        <v>1.6925046381986801</v>
      </c>
      <c r="I61" s="52">
        <f t="shared" si="4"/>
        <v>0.45339490812463173</v>
      </c>
      <c r="J61" s="52">
        <f t="shared" si="5"/>
        <v>0.69630593030159083</v>
      </c>
      <c r="K61" t="str">
        <f t="shared" si="6"/>
        <v>Low</v>
      </c>
      <c r="L61" t="str">
        <f t="shared" si="7"/>
        <v>High</v>
      </c>
      <c r="M61" t="str">
        <f t="shared" si="0"/>
        <v>Moderate</v>
      </c>
      <c r="N61" t="str">
        <f t="shared" si="8"/>
        <v>Low</v>
      </c>
      <c r="O61" t="str">
        <f t="shared" si="9"/>
        <v>Moderate</v>
      </c>
      <c r="P61">
        <f t="shared" si="10"/>
        <v>0.35490396567728455</v>
      </c>
      <c r="Q61">
        <f t="shared" si="11"/>
        <v>0.42030335164315163</v>
      </c>
      <c r="R61">
        <f t="shared" si="12"/>
        <v>0.33378150363207471</v>
      </c>
      <c r="S61" t="str">
        <f t="shared" si="13"/>
        <v>Moderate</v>
      </c>
      <c r="T61" t="str">
        <f t="shared" si="13"/>
        <v>Moderate</v>
      </c>
      <c r="U61" t="str">
        <f t="shared" si="13"/>
        <v>Moderate</v>
      </c>
      <c r="V61" t="str">
        <f t="shared" si="14"/>
        <v>Moderate</v>
      </c>
      <c r="W61" t="str">
        <f t="shared" si="15"/>
        <v>Moderate</v>
      </c>
      <c r="X61" t="str">
        <f t="shared" si="16"/>
        <v>Moderate</v>
      </c>
      <c r="Y61">
        <f t="shared" si="17"/>
        <v>0.36417965102009309</v>
      </c>
      <c r="Z61">
        <f t="shared" si="18"/>
        <v>0.41823264007346617</v>
      </c>
      <c r="AA61">
        <f t="shared" si="19"/>
        <v>0.4019744507881664</v>
      </c>
      <c r="AB61" t="str">
        <f t="shared" si="20"/>
        <v>Moderate</v>
      </c>
      <c r="AC61" t="str">
        <f t="shared" si="2"/>
        <v>Moderate</v>
      </c>
      <c r="AD61" t="str">
        <f t="shared" si="21"/>
        <v>Moderate</v>
      </c>
      <c r="AE61" t="str">
        <f t="shared" si="22"/>
        <v>Moderate</v>
      </c>
      <c r="AF61" t="str">
        <f t="shared" si="23"/>
        <v>Moderate</v>
      </c>
      <c r="AG61" t="str">
        <f t="shared" si="24"/>
        <v>Moderate</v>
      </c>
      <c r="AI61" t="s">
        <v>2110</v>
      </c>
      <c r="AJ61">
        <v>0.81370241797464393</v>
      </c>
      <c r="AK61">
        <v>0.84610049520632968</v>
      </c>
      <c r="AL61">
        <v>0.83107466475239278</v>
      </c>
      <c r="AN61" t="s">
        <v>2110</v>
      </c>
      <c r="AO61">
        <v>0.80948000379036467</v>
      </c>
      <c r="AP61">
        <v>0.92220322253779741</v>
      </c>
      <c r="AQ61">
        <v>0.93112994235010282</v>
      </c>
    </row>
    <row r="62" spans="1:43">
      <c r="A62" t="s">
        <v>46</v>
      </c>
      <c r="B62" t="s">
        <v>2106</v>
      </c>
      <c r="C62" s="52">
        <f>VLOOKUP(B62,Exposure!B61:AH207,29,FALSE)</f>
        <v>0.65355649652947934</v>
      </c>
      <c r="D62" s="52">
        <f>VLOOKUP(B62,Sensitivity!B61:AN207,39,FALSE)</f>
        <v>0.62453542050336319</v>
      </c>
      <c r="E62" s="52">
        <f>VLOOKUP(B62,Adaptive!B61:AX207,49,FALSE)</f>
        <v>0.83219550394161002</v>
      </c>
      <c r="F62" s="52">
        <f t="shared" si="3"/>
        <v>0.16780449605838998</v>
      </c>
      <c r="G62" s="52">
        <f>VLOOKUP(B62,FloodHazard!$D$2:$AD$136,27,FALSE)</f>
        <v>0.19</v>
      </c>
      <c r="H62" s="52">
        <f t="shared" si="25"/>
        <v>1.6358964130912323</v>
      </c>
      <c r="I62" s="52">
        <f t="shared" si="4"/>
        <v>0.43313330333962963</v>
      </c>
      <c r="J62" s="52">
        <f t="shared" si="5"/>
        <v>0.39616995828087659</v>
      </c>
      <c r="K62" t="str">
        <f t="shared" si="6"/>
        <v>Moderate</v>
      </c>
      <c r="L62" t="str">
        <f t="shared" si="7"/>
        <v>Moderate</v>
      </c>
      <c r="M62" t="str">
        <f t="shared" si="0"/>
        <v>Moderate</v>
      </c>
      <c r="N62" t="str">
        <f t="shared" si="8"/>
        <v>Low</v>
      </c>
      <c r="O62" t="str">
        <f t="shared" si="9"/>
        <v>Moderate</v>
      </c>
      <c r="P62">
        <f t="shared" si="10"/>
        <v>0.52550213158421577</v>
      </c>
      <c r="Q62">
        <f t="shared" si="11"/>
        <v>0.50844989889918046</v>
      </c>
      <c r="R62">
        <f t="shared" si="12"/>
        <v>0.47744567123504394</v>
      </c>
      <c r="S62" t="str">
        <f t="shared" si="13"/>
        <v>Moderate</v>
      </c>
      <c r="T62" t="str">
        <f t="shared" si="13"/>
        <v>Moderate</v>
      </c>
      <c r="U62" t="str">
        <f t="shared" si="13"/>
        <v>Moderate</v>
      </c>
      <c r="V62" t="str">
        <f t="shared" si="14"/>
        <v>Moderate</v>
      </c>
      <c r="W62" t="str">
        <f t="shared" si="15"/>
        <v>Moderate</v>
      </c>
      <c r="X62" t="str">
        <f t="shared" si="16"/>
        <v>Moderate</v>
      </c>
      <c r="Y62">
        <f t="shared" si="17"/>
        <v>0.49253074002604635</v>
      </c>
      <c r="Z62">
        <f t="shared" si="18"/>
        <v>0.52357848504708704</v>
      </c>
      <c r="AA62">
        <f t="shared" si="19"/>
        <v>0.52527600857819601</v>
      </c>
      <c r="AB62" t="str">
        <f t="shared" si="20"/>
        <v>Moderate</v>
      </c>
      <c r="AC62" t="str">
        <f t="shared" si="2"/>
        <v>Moderate</v>
      </c>
      <c r="AD62" t="str">
        <f t="shared" si="21"/>
        <v>Moderate</v>
      </c>
      <c r="AE62" t="str">
        <f t="shared" si="22"/>
        <v>Moderate</v>
      </c>
      <c r="AF62" t="str">
        <f t="shared" si="23"/>
        <v>Moderate</v>
      </c>
      <c r="AG62" t="str">
        <f t="shared" si="24"/>
        <v>Moderate</v>
      </c>
      <c r="AI62" t="s">
        <v>2111</v>
      </c>
      <c r="AJ62">
        <v>0.85199837177619986</v>
      </c>
      <c r="AK62">
        <v>0.75448516879608329</v>
      </c>
      <c r="AL62">
        <v>0.80294248280013125</v>
      </c>
      <c r="AN62" t="s">
        <v>2111</v>
      </c>
      <c r="AO62">
        <v>0.75691891547935986</v>
      </c>
      <c r="AP62">
        <v>0.79913772894127577</v>
      </c>
      <c r="AQ62">
        <v>0.86435980132490986</v>
      </c>
    </row>
    <row r="63" spans="1:43">
      <c r="A63" t="s">
        <v>156</v>
      </c>
      <c r="B63" t="s">
        <v>2107</v>
      </c>
      <c r="C63" s="52">
        <f>VLOOKUP(B63,Exposure!B62:AH208,29,FALSE)</f>
        <v>0.42877824411730142</v>
      </c>
      <c r="D63" s="52">
        <f>VLOOKUP(B63,Sensitivity!B62:AN208,39,FALSE)</f>
        <v>0.46319143760398418</v>
      </c>
      <c r="E63" s="52">
        <f>VLOOKUP(B63,Adaptive!B62:AX208,49,FALSE)</f>
        <v>0.41890779875701184</v>
      </c>
      <c r="F63" s="52">
        <f t="shared" si="3"/>
        <v>0.58109220124298822</v>
      </c>
      <c r="G63" s="52">
        <f>VLOOKUP(B63,FloodHazard!$D$2:$AD$136,27,FALSE)</f>
        <v>0.27</v>
      </c>
      <c r="H63" s="52">
        <f t="shared" si="25"/>
        <v>1.7430618829642739</v>
      </c>
      <c r="I63" s="52">
        <f t="shared" si="4"/>
        <v>0.47149070446014169</v>
      </c>
      <c r="J63" s="52">
        <f t="shared" si="5"/>
        <v>0.52214181942348614</v>
      </c>
      <c r="K63" t="str">
        <f t="shared" si="6"/>
        <v>Moderate</v>
      </c>
      <c r="L63" t="str">
        <f t="shared" si="7"/>
        <v>Moderate</v>
      </c>
      <c r="M63" t="str">
        <f t="shared" si="0"/>
        <v>Moderate</v>
      </c>
      <c r="N63" t="str">
        <f t="shared" si="8"/>
        <v>Low</v>
      </c>
      <c r="O63" t="str">
        <f t="shared" si="9"/>
        <v>Moderate</v>
      </c>
      <c r="P63">
        <f t="shared" si="10"/>
        <v>0.89595061849586344</v>
      </c>
      <c r="Q63">
        <f t="shared" si="11"/>
        <v>0.88320335044000842</v>
      </c>
      <c r="R63">
        <f t="shared" si="12"/>
        <v>0.85317109355554732</v>
      </c>
      <c r="S63" t="str">
        <f t="shared" si="13"/>
        <v>High</v>
      </c>
      <c r="T63" t="str">
        <f t="shared" si="13"/>
        <v>High</v>
      </c>
      <c r="U63" t="str">
        <f t="shared" si="13"/>
        <v>High</v>
      </c>
      <c r="V63" t="str">
        <f t="shared" si="14"/>
        <v>Significant</v>
      </c>
      <c r="W63" t="str">
        <f t="shared" si="15"/>
        <v>Significant</v>
      </c>
      <c r="X63" t="str">
        <f t="shared" si="16"/>
        <v>Significant</v>
      </c>
      <c r="Y63">
        <f t="shared" si="17"/>
        <v>0.8156221160407684</v>
      </c>
      <c r="Z63">
        <f t="shared" si="18"/>
        <v>0.89951548513331991</v>
      </c>
      <c r="AA63">
        <f t="shared" si="19"/>
        <v>0.98144524671032163</v>
      </c>
      <c r="AB63" t="str">
        <f t="shared" si="20"/>
        <v>High</v>
      </c>
      <c r="AC63" t="str">
        <f t="shared" si="2"/>
        <v>High</v>
      </c>
      <c r="AD63" t="str">
        <f t="shared" si="21"/>
        <v>High</v>
      </c>
      <c r="AE63" t="str">
        <f t="shared" si="22"/>
        <v>Significant</v>
      </c>
      <c r="AF63" t="str">
        <f t="shared" si="23"/>
        <v>Significant</v>
      </c>
      <c r="AG63" t="str">
        <f t="shared" si="24"/>
        <v>Significant</v>
      </c>
      <c r="AI63" t="s">
        <v>2112</v>
      </c>
      <c r="AJ63">
        <v>0.83134003116785204</v>
      </c>
      <c r="AK63">
        <v>0.78403814051035436</v>
      </c>
      <c r="AL63">
        <v>0.80508588432346406</v>
      </c>
      <c r="AN63" t="s">
        <v>2112</v>
      </c>
      <c r="AO63">
        <v>0.79131230980966549</v>
      </c>
      <c r="AP63">
        <v>0.77342051741114859</v>
      </c>
      <c r="AQ63">
        <v>0.87729723713551366</v>
      </c>
    </row>
    <row r="64" spans="1:43">
      <c r="A64" t="s">
        <v>74</v>
      </c>
      <c r="B64" t="s">
        <v>2108</v>
      </c>
      <c r="C64" s="52">
        <f>VLOOKUP(B64,Exposure!B63:AH209,29,FALSE)</f>
        <v>0.87458511076770529</v>
      </c>
      <c r="D64" s="52">
        <f>VLOOKUP(B64,Sensitivity!B63:AN209,39,FALSE)</f>
        <v>1</v>
      </c>
      <c r="E64" s="52">
        <f>VLOOKUP(B64,Adaptive!B63:AX209,49,FALSE)</f>
        <v>0.25308305225378447</v>
      </c>
      <c r="F64" s="52">
        <f t="shared" si="3"/>
        <v>0.74691694774621553</v>
      </c>
      <c r="G64" s="52">
        <f>VLOOKUP(B64,FloodHazard!$D$2:$AD$136,27,FALSE)</f>
        <v>0.49</v>
      </c>
      <c r="H64" s="52">
        <f t="shared" si="25"/>
        <v>3.1115020585139206</v>
      </c>
      <c r="I64" s="52">
        <f t="shared" si="4"/>
        <v>0.96129221221414285</v>
      </c>
      <c r="J64" s="52">
        <f t="shared" si="5"/>
        <v>0.87345847387310771</v>
      </c>
      <c r="K64" t="str">
        <f t="shared" si="6"/>
        <v>High</v>
      </c>
      <c r="L64" t="str">
        <f t="shared" si="7"/>
        <v>High</v>
      </c>
      <c r="M64" t="str">
        <f t="shared" si="0"/>
        <v>Very high</v>
      </c>
      <c r="N64" t="str">
        <f t="shared" si="8"/>
        <v>Moderate</v>
      </c>
      <c r="O64" t="str">
        <f t="shared" si="9"/>
        <v>Significant</v>
      </c>
      <c r="P64">
        <f t="shared" si="10"/>
        <v>0.31238800870829936</v>
      </c>
      <c r="Q64">
        <f t="shared" si="11"/>
        <v>0.30407780160980141</v>
      </c>
      <c r="R64">
        <f t="shared" si="12"/>
        <v>0.26810981911953502</v>
      </c>
      <c r="S64" t="str">
        <f t="shared" si="13"/>
        <v>Low</v>
      </c>
      <c r="T64" t="str">
        <f t="shared" si="13"/>
        <v>Low</v>
      </c>
      <c r="U64" t="str">
        <f t="shared" si="13"/>
        <v>Low</v>
      </c>
      <c r="V64" t="str">
        <f t="shared" si="14"/>
        <v>Significant</v>
      </c>
      <c r="W64" t="str">
        <f t="shared" si="15"/>
        <v>Significant</v>
      </c>
      <c r="X64" t="str">
        <f t="shared" si="16"/>
        <v>Significant</v>
      </c>
      <c r="Y64">
        <f t="shared" si="17"/>
        <v>0.27676895060353668</v>
      </c>
      <c r="Z64">
        <f t="shared" si="18"/>
        <v>0.31199912088580228</v>
      </c>
      <c r="AA64">
        <f t="shared" si="19"/>
        <v>0.33882411343894364</v>
      </c>
      <c r="AB64" t="str">
        <f t="shared" si="20"/>
        <v>Low</v>
      </c>
      <c r="AC64" t="str">
        <f t="shared" si="2"/>
        <v>Low</v>
      </c>
      <c r="AD64" t="str">
        <f t="shared" si="21"/>
        <v>Moderate</v>
      </c>
      <c r="AE64" t="str">
        <f t="shared" si="22"/>
        <v>Significant</v>
      </c>
      <c r="AF64" t="str">
        <f t="shared" si="23"/>
        <v>Significant</v>
      </c>
      <c r="AG64" t="str">
        <f t="shared" si="24"/>
        <v>Significant</v>
      </c>
      <c r="AI64" t="s">
        <v>2113</v>
      </c>
      <c r="AJ64">
        <v>0.41741023075953332</v>
      </c>
      <c r="AK64">
        <v>0.4980303042773867</v>
      </c>
      <c r="AL64">
        <v>0.47698920524894728</v>
      </c>
      <c r="AN64" t="s">
        <v>2113</v>
      </c>
      <c r="AO64">
        <v>0.43855808347630076</v>
      </c>
      <c r="AP64">
        <v>0.42216217043151338</v>
      </c>
      <c r="AQ64">
        <v>0.4899398493628711</v>
      </c>
    </row>
    <row r="65" spans="1:43">
      <c r="A65" t="s">
        <v>78</v>
      </c>
      <c r="B65" t="s">
        <v>2109</v>
      </c>
      <c r="C65" s="52">
        <f>VLOOKUP(B65,Exposure!B64:AH210,29,FALSE)</f>
        <v>0.49779384106440261</v>
      </c>
      <c r="D65" s="52">
        <f>VLOOKUP(B65,Sensitivity!B64:AN210,39,FALSE)</f>
        <v>0.16787180884926561</v>
      </c>
      <c r="E65" s="52">
        <f>VLOOKUP(B65,Adaptive!B64:AX210,49,FALSE)</f>
        <v>0.48783473091665919</v>
      </c>
      <c r="F65" s="52">
        <f t="shared" si="3"/>
        <v>0.51216526908334081</v>
      </c>
      <c r="G65" s="52">
        <f>VLOOKUP(B65,FloodHazard!$D$2:$AD$136,27,FALSE)</f>
        <v>0.22</v>
      </c>
      <c r="H65" s="52">
        <f t="shared" si="25"/>
        <v>1.3978309189970088</v>
      </c>
      <c r="I65" s="52">
        <f t="shared" si="4"/>
        <v>0.34792326636836307</v>
      </c>
      <c r="J65" s="52">
        <f t="shared" si="5"/>
        <v>0.34001853896630319</v>
      </c>
      <c r="K65" t="str">
        <f t="shared" si="6"/>
        <v>Moderate</v>
      </c>
      <c r="L65" t="str">
        <f t="shared" si="7"/>
        <v>Moderate</v>
      </c>
      <c r="M65" t="str">
        <f t="shared" si="0"/>
        <v>Moderate</v>
      </c>
      <c r="N65" t="str">
        <f t="shared" si="8"/>
        <v>Low</v>
      </c>
      <c r="O65" t="str">
        <f t="shared" si="9"/>
        <v>Moderate</v>
      </c>
      <c r="P65">
        <f t="shared" si="10"/>
        <v>0.59375563148874055</v>
      </c>
      <c r="Q65">
        <f t="shared" si="11"/>
        <v>0.63577059286632986</v>
      </c>
      <c r="R65">
        <f t="shared" si="12"/>
        <v>0.65724337891872819</v>
      </c>
      <c r="S65" t="str">
        <f t="shared" si="13"/>
        <v>Moderate</v>
      </c>
      <c r="T65" t="str">
        <f t="shared" si="13"/>
        <v>Moderate</v>
      </c>
      <c r="U65" t="str">
        <f t="shared" si="13"/>
        <v>Moderate</v>
      </c>
      <c r="V65" t="str">
        <f t="shared" si="14"/>
        <v>Moderate</v>
      </c>
      <c r="W65" t="str">
        <f t="shared" si="15"/>
        <v>Moderate</v>
      </c>
      <c r="X65" t="str">
        <f t="shared" si="16"/>
        <v>Moderate</v>
      </c>
      <c r="Y65">
        <f t="shared" si="17"/>
        <v>0.60165228410974281</v>
      </c>
      <c r="Z65">
        <f t="shared" si="18"/>
        <v>0.58361379231847244</v>
      </c>
      <c r="AA65">
        <f t="shared" si="19"/>
        <v>0.68429760577059529</v>
      </c>
      <c r="AB65" t="str">
        <f t="shared" si="20"/>
        <v>Moderate</v>
      </c>
      <c r="AC65" t="str">
        <f t="shared" si="2"/>
        <v>Moderate</v>
      </c>
      <c r="AD65" t="str">
        <f t="shared" si="21"/>
        <v>High</v>
      </c>
      <c r="AE65" t="str">
        <f t="shared" si="22"/>
        <v>Moderate</v>
      </c>
      <c r="AF65" t="str">
        <f t="shared" si="23"/>
        <v>Moderate</v>
      </c>
      <c r="AG65" t="str">
        <f t="shared" si="24"/>
        <v>Significant</v>
      </c>
      <c r="AI65" t="s">
        <v>2114</v>
      </c>
      <c r="AJ65">
        <v>0.28210792759230335</v>
      </c>
      <c r="AK65">
        <v>0.23948926779955154</v>
      </c>
      <c r="AL65">
        <v>0.27056635270452029</v>
      </c>
      <c r="AN65" t="s">
        <v>2114</v>
      </c>
      <c r="AO65">
        <v>0.27048815295978779</v>
      </c>
      <c r="AP65">
        <v>0.28891246936449544</v>
      </c>
      <c r="AQ65">
        <v>0.2903426081959502</v>
      </c>
    </row>
    <row r="66" spans="1:43">
      <c r="A66" t="s">
        <v>162</v>
      </c>
      <c r="B66" t="s">
        <v>2110</v>
      </c>
      <c r="C66" s="52">
        <f>VLOOKUP(B66,Exposure!B65:AH211,29,FALSE)</f>
        <v>0.35519591309417553</v>
      </c>
      <c r="D66" s="52">
        <f>VLOOKUP(B66,Sensitivity!B65:AN211,39,FALSE)</f>
        <v>7.0514304322144533E-2</v>
      </c>
      <c r="E66" s="52">
        <f>VLOOKUP(B66,Adaptive!B65:AX211,49,FALSE)</f>
        <v>0.48112023365468642</v>
      </c>
      <c r="F66" s="52">
        <f t="shared" si="3"/>
        <v>0.51887976634531352</v>
      </c>
      <c r="G66" s="52">
        <f>VLOOKUP(B66,FloodHazard!$D$2:$AD$136,27,FALSE)</f>
        <v>0.26</v>
      </c>
      <c r="H66" s="52">
        <f t="shared" si="25"/>
        <v>1.2045899837616336</v>
      </c>
      <c r="I66" s="52">
        <f t="shared" si="4"/>
        <v>0.27875714341376395</v>
      </c>
      <c r="J66" s="52">
        <f t="shared" si="5"/>
        <v>0.29469703533372904</v>
      </c>
      <c r="K66" t="str">
        <f t="shared" si="6"/>
        <v>Moderate</v>
      </c>
      <c r="L66" t="str">
        <f t="shared" si="7"/>
        <v>Low</v>
      </c>
      <c r="M66" t="str">
        <f t="shared" ref="M66:M129" si="26">IF((K66="high")*AND(L66="High"),"Very high",IF((K66="high")*AND(L66="Moderate"),"High",IF((K66="high")*AND(L66="Low"),"Moderate",IF((K66="Moderate")*AND(L66="High"),"High",IF((K66="Moderate")*AND(L66="Moderate"),"Moderate",IF((K66="Low")*AND(L66="High"),"Moderate",IF((K66="Low")*AND(L66="Moderate"),"Low",IF((K66="Low")*AND(L66="Low"),"Very low",IF((K66="Moderate")*AND(L66="Low"),"Low")))))))))</f>
        <v>Low</v>
      </c>
      <c r="N66" t="str">
        <f t="shared" si="8"/>
        <v>Low</v>
      </c>
      <c r="O66" t="str">
        <f t="shared" si="9"/>
        <v>Minor</v>
      </c>
      <c r="P66">
        <f t="shared" si="10"/>
        <v>0.81370241797464393</v>
      </c>
      <c r="Q66">
        <f t="shared" si="11"/>
        <v>0.84610049520632968</v>
      </c>
      <c r="R66">
        <f t="shared" si="12"/>
        <v>0.83107466475239278</v>
      </c>
      <c r="S66" t="str">
        <f t="shared" si="13"/>
        <v>High</v>
      </c>
      <c r="T66" t="str">
        <f t="shared" si="13"/>
        <v>High</v>
      </c>
      <c r="U66" t="str">
        <f t="shared" si="13"/>
        <v>High</v>
      </c>
      <c r="V66" t="str">
        <f t="shared" ref="V66:V129" si="27">IF((S66="high")*AND(M66="Very high"),"Severe",IF((S66="high")*AND(M66="High"),"Significant",IF((S66="high")*AND(M66="Moderate"),"Significant",IF((S66="High")*AND(M66="Low"),"Moderate",IF((S66="High")*AND(M66="Very low"),"Minor",IF((S66="Moderate")*AND(M66="Very high"),"Significant",IF((S66="Moderate")*AND(M66="High"),"Moderate",IF((S66="Moderate")*AND(M66="Moderate"),"Moderate",IF((S66="Moderate")*AND(M66="Low"),"Moderate",IF((S66="Moderate")*AND(M66="Very low"),"Minor",IF((S66="Low")*AND(M66="Very high"),"Significant",IF((S66="Low")*AND(M66="High"),"Moderate",IF((S66="Low")*AND(M66="Moderate"),"Moderate",IF((S66="Low")*AND(M66="Low"),"Minor",IF((S66="Low")*AND(M66="Very low"),"Negligible",)))))))))))))))</f>
        <v>Moderate</v>
      </c>
      <c r="W66" t="str">
        <f t="shared" si="15"/>
        <v>Moderate</v>
      </c>
      <c r="X66" t="str">
        <f t="shared" si="16"/>
        <v>Moderate</v>
      </c>
      <c r="Y66">
        <f t="shared" si="17"/>
        <v>0.80948000379036467</v>
      </c>
      <c r="Z66">
        <f t="shared" si="18"/>
        <v>0.92220322253779741</v>
      </c>
      <c r="AA66">
        <f t="shared" si="19"/>
        <v>0.93112994235010282</v>
      </c>
      <c r="AB66" t="str">
        <f t="shared" si="20"/>
        <v>High</v>
      </c>
      <c r="AC66" t="str">
        <f t="shared" si="20"/>
        <v>High</v>
      </c>
      <c r="AD66" t="str">
        <f t="shared" si="21"/>
        <v>High</v>
      </c>
      <c r="AE66" t="str">
        <f t="shared" si="22"/>
        <v>Moderate</v>
      </c>
      <c r="AF66" t="str">
        <f t="shared" si="23"/>
        <v>Moderate</v>
      </c>
      <c r="AG66" t="str">
        <f t="shared" si="24"/>
        <v>Moderate</v>
      </c>
      <c r="AI66" t="s">
        <v>2115</v>
      </c>
      <c r="AJ66">
        <v>0.96436308291503359</v>
      </c>
      <c r="AK66">
        <v>0.94382796543377123</v>
      </c>
      <c r="AL66">
        <v>0.97163902155481741</v>
      </c>
      <c r="AN66" t="s">
        <v>2115</v>
      </c>
      <c r="AO66">
        <v>0.90722607640392461</v>
      </c>
      <c r="AP66">
        <v>1.040437715642226</v>
      </c>
      <c r="AQ66">
        <v>1.0427299173868436</v>
      </c>
    </row>
    <row r="67" spans="1:43">
      <c r="A67" t="s">
        <v>47</v>
      </c>
      <c r="B67" t="s">
        <v>2111</v>
      </c>
      <c r="C67" s="52">
        <f>VLOOKUP(B67,Exposure!B66:AH212,29,FALSE)</f>
        <v>0.24270160886714187</v>
      </c>
      <c r="D67" s="52">
        <f>VLOOKUP(B67,Sensitivity!B66:AN212,39,FALSE)</f>
        <v>0.23784087720285754</v>
      </c>
      <c r="E67" s="52">
        <f>VLOOKUP(B67,Adaptive!B66:AX212,49,FALSE)</f>
        <v>0.53352693963843778</v>
      </c>
      <c r="F67" s="52">
        <f t="shared" ref="F67:F130" si="28">1-E67</f>
        <v>0.46647306036156222</v>
      </c>
      <c r="G67" s="52">
        <f>VLOOKUP(B67,FloodHazard!$D$2:$AD$136,27,FALSE)</f>
        <v>0.26</v>
      </c>
      <c r="H67" s="52">
        <f t="shared" ref="H67:H130" si="29">C67+D67+F67+G67</f>
        <v>1.2070155464315615</v>
      </c>
      <c r="I67" s="52">
        <f t="shared" ref="I67:I130" si="30">(H67-MIN($H$2:$H$147))/(MAX($H$2:$H$147)-MIN($H$2:$H$147))</f>
        <v>0.27962531746631636</v>
      </c>
      <c r="J67" s="52">
        <f t="shared" ref="J67:J130" si="31">AVERAGE(F67,D67)</f>
        <v>0.35215696878220987</v>
      </c>
      <c r="K67" t="str">
        <f t="shared" ref="K67:K130" si="32">IF(C67&lt;0.33,"Low",IF(C67&lt;0.66,"Moderate",IF(C67&lt;1.5,"High","nnn")))</f>
        <v>Low</v>
      </c>
      <c r="L67" t="str">
        <f t="shared" ref="L67:L130" si="33">IF(J67&lt;0.33,"Low",IF(J67&lt;0.66,"Moderate",IF(J67&lt;1.5,"High","nnn")))</f>
        <v>Moderate</v>
      </c>
      <c r="M67" t="str">
        <f t="shared" si="26"/>
        <v>Low</v>
      </c>
      <c r="N67" t="str">
        <f t="shared" ref="N67:N130" si="34">IF(G67&lt;0.33,"Low",IF(G67&lt;0.66,"Moderate",IF(G67&lt;1.5,"High","nnn")))</f>
        <v>Low</v>
      </c>
      <c r="O67" t="str">
        <f t="shared" ref="O67:O130" si="35">IF((N67="high")*AND(M67="Very high"),"Severe",IF((N67="high")*AND(M67="High"),"Significant",IF((N67="high")*AND(M67="Moderate"),"Significant",IF((N67="Low")*AND(M67="High"),"Moderate",IF((N67="High")*AND(M67="Very low"),"Minor",IF((N67="Moderate")*AND(M67="Very high"),"Significant",IF((N67="Moderate")*AND(M67="High"),"Moderate",IF((N67="Moderate")*AND(M67="Moderate"),"Moderate",IF((N67="Moderate")*AND(M67="Low"),"Moderate",IF((N67="Moderate")*AND(M67="Very low"),"Minor",IF((N67="Low")*AND(M67="Very high"),"Significant",IF((N67="Low")*AND(M67="High"),"Moderate",IF((N67="Low")*AND(M67="Moderate"),"Moderate",IF((N67="Low")*AND(M67="Low"),"Minor",IF((N67="Low")*AND(M67="Very low"),"Negligible",)))))))))))))))</f>
        <v>Minor</v>
      </c>
      <c r="P67">
        <f t="shared" ref="P67:P130" si="36">VLOOKUP(B67,$AI$2:$AL$136,2,FALSE)</f>
        <v>0.85199837177619986</v>
      </c>
      <c r="Q67">
        <f t="shared" ref="Q67:Q130" si="37">VLOOKUP(B67,$AI$2:$AL$136,3,FALSE)</f>
        <v>0.75448516879608329</v>
      </c>
      <c r="R67">
        <f t="shared" ref="R67:R130" si="38">VLOOKUP(B67,$AI$2:$AL$136,4,FALSE)</f>
        <v>0.80294248280013125</v>
      </c>
      <c r="S67" t="str">
        <f t="shared" ref="S67:U130" si="39">IF(P67&lt;0.33,"Low",IF(P67&lt;0.66,"Moderate",IF(P67&lt;1.5,"High","nnn")))</f>
        <v>High</v>
      </c>
      <c r="T67" t="str">
        <f t="shared" si="39"/>
        <v>High</v>
      </c>
      <c r="U67" t="str">
        <f t="shared" si="39"/>
        <v>High</v>
      </c>
      <c r="V67" t="str">
        <f t="shared" si="27"/>
        <v>Moderate</v>
      </c>
      <c r="W67" t="str">
        <f t="shared" ref="W67:W130" si="40">IF((T67="high")*AND(M67="Very high"),"Severe",IF((T67="high")*AND(M67="High"),"Significant",IF((T67="high")*AND(M67="Moderate"),"Significant",IF((T67="High")*AND(M67="Low"),"Moderate",IF((T67="High")*AND(M67="Very low"),"Minor",IF((T67="Moderate")*AND(M67="Very high"),"Significant",IF((T67="Moderate")*AND(M67="High"),"Moderate",IF((T67="Moderate")*AND(M67="Moderate"),"Moderate",IF((T67="Moderate")*AND(M67="Low"),"Moderate",IF((T67="Moderate")*AND(M67="Very low"),"Minor",IF((T67="Low")*AND(M67="Very high"),"Significant",IF((T67="Low")*AND(M67="High"),"Moderate",IF((T67="Low")*AND(M67="Moderate"),"Moderate",IF((T67="Low")*AND(M67="Low"),"Minor",IF((T67="Low")*AND(M67="Very low"),"Negligible",)))))))))))))))</f>
        <v>Moderate</v>
      </c>
      <c r="X67" t="str">
        <f t="shared" ref="X67:X130" si="41">IF((U67="high")*AND(M67="Very high"),"Severe",IF((U67="high")*AND(M67="High"),"Significant",IF((U67="high")*AND(M67="Moderate"),"Significant",IF((U67="High")*AND(M67="Low"),"Moderate",IF((U67="High")*AND(M67="Very low"),"Minor",IF((U67="Moderate")*AND(M67="Very high"),"Significant",IF((U67="Moderate")*AND(M67="High"),"Moderate",IF((U67="Moderate")*AND(M67="Moderate"),"Moderate",IF((U67="Moderate")*AND(M67="Low"),"Moderate",IF((U67="Moderate")*AND(M67="Very low"),"Minor",IF((U67="Low")*AND(M67="Very high"),"Significant",IF((U67="Low")*AND(M67="High"),"Moderate",IF((U67="Low")*AND(M67="Moderate"),"Moderate",IF((U67="Low")*AND(M67="Low"),"Minor",IF((U67="Low")*AND(M67="Very low"),"Negligible",)))))))))))))))</f>
        <v>Moderate</v>
      </c>
      <c r="Y67">
        <f t="shared" ref="Y67:Y130" si="42">VLOOKUP(B67,$AN$2:$AQ$136,2,FALSE)</f>
        <v>0.75691891547935986</v>
      </c>
      <c r="Z67">
        <f t="shared" ref="Z67:Z130" si="43">VLOOKUP(B67,$AN$2:$AQ$136,3,FALSE)</f>
        <v>0.79913772894127577</v>
      </c>
      <c r="AA67">
        <f t="shared" ref="AA67:AA130" si="44">VLOOKUP(B67,$AN$2:$AQ$136,4,FALSE)</f>
        <v>0.86435980132490986</v>
      </c>
      <c r="AB67" t="str">
        <f t="shared" ref="AB67:AC130" si="45">IF(Y67&lt;0.33,"Low",IF(Y67&lt;0.66,"Moderate",IF(Y67&lt;1.5,"High","nnn")))</f>
        <v>High</v>
      </c>
      <c r="AC67" t="str">
        <f t="shared" si="45"/>
        <v>High</v>
      </c>
      <c r="AD67" t="str">
        <f t="shared" ref="AD67:AD130" si="46">IF(AA67&lt;0.33,"Low",IF(AA67&lt;0.66,"Moderate",IF(AA67&lt;1.5,"High","nnn")))</f>
        <v>High</v>
      </c>
      <c r="AE67" t="str">
        <f t="shared" ref="AE67:AE130" si="47">IF((AB67="high")*AND(M67="Very high"),"Severe",IF((AB67="high")*AND(M67="High"),"Significant",IF((AB67="high")*AND(M67="Moderate"),"Significant",IF((AB67="High")*AND(M67="Low"),"Moderate",IF((AB67="High")*AND(M67="Very low"),"Minor",IF((AB67="Moderate")*AND(M67="Very high"),"Significant",IF((AB67="Moderate")*AND(M67="High"),"Moderate",IF((AB67="Moderate")*AND(M67="Moderate"),"Moderate",IF((AB67="Moderate")*AND(M67="Low"),"Moderate",IF((AB67="Moderate")*AND(M67="Very low"),"Minor",IF((AB67="Low")*AND(M67="Very high"),"Significant",IF((AB67="Low")*AND(M67="High"),"Moderate",IF((AB67="Low")*AND(M67="Moderate"),"Moderate",IF((AB67="Low")*AND(M67="Low"),"Minor",IF((AB67="Low")*AND(M67="Very low"),"Negligible",)))))))))))))))</f>
        <v>Moderate</v>
      </c>
      <c r="AF67" t="str">
        <f t="shared" ref="AF67:AF130" si="48">IF((AC67="high")*AND(M67="Very high"),"Severe",IF((AC67="high")*AND(M67="High"),"Significant",IF((AC67="high")*AND(M67="Moderate"),"Significant",IF((AC67="High")*AND(M67="Low"),"Moderate",IF((AC67="High")*AND(M67="Very low"),"Minor",IF((AC67="Moderate")*AND(M67="Very high"),"Significant",IF((AC67="Moderate")*AND(M67="High"),"Moderate",IF((AC67="Moderate")*AND(M67="Moderate"),"Moderate",IF((AC67="Moderate")*AND(M67="Low"),"Moderate",IF((AC67="Moderate")*AND(M67="Very low"),"Minor",IF((AC67="Low")*AND(M67="Very high"),"Significant",IF((AC67="Low")*AND(M67="High"),"Moderate",IF((AC67="Low")*AND(M67="Moderate"),"Moderate",IF((AC67="Low")*AND(M67="Low"),"Minor",IF((AC67="Low")*AND(M67="Very low"),"Negligible",)))))))))))))))</f>
        <v>Moderate</v>
      </c>
      <c r="AG67" t="str">
        <f t="shared" ref="AG67:AG130" si="49">IF((AD67="high")*AND(M67="Very high"),"Severe",IF((AD67="high")*AND(M67="High"),"Significant",IF((AD67="high")*AND(M67="Moderate"),"Significant",IF((AD67="High")*AND(M67="Low"),"Moderate",IF((AD67="High")*AND(M67="Very low"),"Minor",IF((AD67="Moderate")*AND(M67="Very high"),"Significant",IF((AD67="Moderate")*AND(M67="High"),"Moderate",IF((AD67="Moderate")*AND(M67="Moderate"),"Moderate",IF((AD67="Moderate")*AND(M67="Low"),"Moderate",IF((AD67="Moderate")*AND(M67="Very low"),"Minor",IF((AD67="Low")*AND(M67="Very high"),"Significant",IF((AD67="Low")*AND(M67="High"),"Moderate",IF((AD67="Low")*AND(M67="Moderate"),"Moderate",IF((AD67="Low")*AND(M67="Low"),"Minor",IF((AD67="Low")*AND(M67="Very low"),"Negligible",)))))))))))))))</f>
        <v>Moderate</v>
      </c>
      <c r="AI67" t="s">
        <v>2116</v>
      </c>
      <c r="AJ67">
        <v>0.67766353974681626</v>
      </c>
      <c r="AK67">
        <v>0.65896293322934529</v>
      </c>
      <c r="AL67">
        <v>0.67455966564109682</v>
      </c>
      <c r="AN67" t="s">
        <v>2116</v>
      </c>
      <c r="AO67">
        <v>0.66090633195224491</v>
      </c>
      <c r="AP67">
        <v>0.6740837315601218</v>
      </c>
      <c r="AQ67">
        <v>0.70236076900847633</v>
      </c>
    </row>
    <row r="68" spans="1:43">
      <c r="A68" t="s">
        <v>48</v>
      </c>
      <c r="B68" t="s">
        <v>2112</v>
      </c>
      <c r="C68" s="52">
        <f>VLOOKUP(B68,Exposure!B67:AH213,29,FALSE)</f>
        <v>0.45000124170253147</v>
      </c>
      <c r="D68" s="52">
        <f>VLOOKUP(B68,Sensitivity!B67:AN213,39,FALSE)</f>
        <v>0.17017768546026232</v>
      </c>
      <c r="E68" s="52">
        <f>VLOOKUP(B68,Adaptive!B67:AX213,49,FALSE)</f>
        <v>0.49452907362661541</v>
      </c>
      <c r="F68" s="52">
        <f t="shared" si="28"/>
        <v>0.50547092637338453</v>
      </c>
      <c r="G68" s="52">
        <f>VLOOKUP(B68,FloodHazard!$D$2:$AD$136,27,FALSE)</f>
        <v>0.26</v>
      </c>
      <c r="H68" s="52">
        <f t="shared" si="29"/>
        <v>1.3856498535361783</v>
      </c>
      <c r="I68" s="52">
        <f t="shared" si="30"/>
        <v>0.3435633357441627</v>
      </c>
      <c r="J68" s="52">
        <f t="shared" si="31"/>
        <v>0.33782430591682344</v>
      </c>
      <c r="K68" t="str">
        <f t="shared" si="32"/>
        <v>Moderate</v>
      </c>
      <c r="L68" t="str">
        <f t="shared" si="33"/>
        <v>Moderate</v>
      </c>
      <c r="M68" t="str">
        <f t="shared" si="26"/>
        <v>Moderate</v>
      </c>
      <c r="N68" t="str">
        <f t="shared" si="34"/>
        <v>Low</v>
      </c>
      <c r="O68" t="str">
        <f t="shared" si="35"/>
        <v>Moderate</v>
      </c>
      <c r="P68">
        <f t="shared" si="36"/>
        <v>0.83134003116785204</v>
      </c>
      <c r="Q68">
        <f t="shared" si="37"/>
        <v>0.78403814051035436</v>
      </c>
      <c r="R68">
        <f t="shared" si="38"/>
        <v>0.80508588432346406</v>
      </c>
      <c r="S68" t="str">
        <f t="shared" si="39"/>
        <v>High</v>
      </c>
      <c r="T68" t="str">
        <f t="shared" si="39"/>
        <v>High</v>
      </c>
      <c r="U68" t="str">
        <f t="shared" si="39"/>
        <v>High</v>
      </c>
      <c r="V68" t="str">
        <f t="shared" si="27"/>
        <v>Significant</v>
      </c>
      <c r="W68" t="str">
        <f t="shared" si="40"/>
        <v>Significant</v>
      </c>
      <c r="X68" t="str">
        <f t="shared" si="41"/>
        <v>Significant</v>
      </c>
      <c r="Y68">
        <f t="shared" si="42"/>
        <v>0.79131230980966549</v>
      </c>
      <c r="Z68">
        <f t="shared" si="43"/>
        <v>0.77342051741114859</v>
      </c>
      <c r="AA68">
        <f t="shared" si="44"/>
        <v>0.87729723713551366</v>
      </c>
      <c r="AB68" t="str">
        <f t="shared" si="45"/>
        <v>High</v>
      </c>
      <c r="AC68" t="str">
        <f t="shared" si="45"/>
        <v>High</v>
      </c>
      <c r="AD68" t="str">
        <f t="shared" si="46"/>
        <v>High</v>
      </c>
      <c r="AE68" t="str">
        <f t="shared" si="47"/>
        <v>Significant</v>
      </c>
      <c r="AF68" t="str">
        <f t="shared" si="48"/>
        <v>Significant</v>
      </c>
      <c r="AG68" t="str">
        <f t="shared" si="49"/>
        <v>Significant</v>
      </c>
      <c r="AI68" t="s">
        <v>2117</v>
      </c>
      <c r="AJ68">
        <v>0.6630938379806991</v>
      </c>
      <c r="AK68">
        <v>0.63388682910635075</v>
      </c>
      <c r="AL68">
        <v>0.66325850783376794</v>
      </c>
      <c r="AN68" t="s">
        <v>2117</v>
      </c>
      <c r="AO68">
        <v>0.75863406279069978</v>
      </c>
      <c r="AP68">
        <v>0.70323822099026978</v>
      </c>
      <c r="AQ68">
        <v>0.74141304535286534</v>
      </c>
    </row>
    <row r="69" spans="1:43">
      <c r="A69" t="s">
        <v>133</v>
      </c>
      <c r="B69" t="s">
        <v>2113</v>
      </c>
      <c r="C69" s="52">
        <f>VLOOKUP(B69,Exposure!B68:AH214,29,FALSE)</f>
        <v>0.77416430258474911</v>
      </c>
      <c r="D69" s="52">
        <f>VLOOKUP(B69,Sensitivity!B68:AN214,39,FALSE)</f>
        <v>0.13085867568937057</v>
      </c>
      <c r="E69" s="52">
        <f>VLOOKUP(B69,Adaptive!B68:AX214,49,FALSE)</f>
        <v>0.37498789544714473</v>
      </c>
      <c r="F69" s="52">
        <f t="shared" si="28"/>
        <v>0.62501210455285527</v>
      </c>
      <c r="G69" s="52">
        <f>VLOOKUP(B69,FloodHazard!$D$2:$AD$136,27,FALSE)</f>
        <v>0.56999999999999995</v>
      </c>
      <c r="H69" s="52">
        <f t="shared" si="29"/>
        <v>2.1000350828269747</v>
      </c>
      <c r="I69" s="52">
        <f t="shared" si="30"/>
        <v>0.59926100428365625</v>
      </c>
      <c r="J69" s="52">
        <f t="shared" si="31"/>
        <v>0.37793539012111294</v>
      </c>
      <c r="K69" t="str">
        <f t="shared" si="32"/>
        <v>High</v>
      </c>
      <c r="L69" t="str">
        <f t="shared" si="33"/>
        <v>Moderate</v>
      </c>
      <c r="M69" t="str">
        <f t="shared" si="26"/>
        <v>High</v>
      </c>
      <c r="N69" t="str">
        <f t="shared" si="34"/>
        <v>Moderate</v>
      </c>
      <c r="O69" t="str">
        <f t="shared" si="35"/>
        <v>Moderate</v>
      </c>
      <c r="P69">
        <f t="shared" si="36"/>
        <v>0.41741023075953332</v>
      </c>
      <c r="Q69">
        <f t="shared" si="37"/>
        <v>0.4980303042773867</v>
      </c>
      <c r="R69">
        <f t="shared" si="38"/>
        <v>0.47698920524894728</v>
      </c>
      <c r="S69" t="str">
        <f t="shared" si="39"/>
        <v>Moderate</v>
      </c>
      <c r="T69" t="str">
        <f t="shared" si="39"/>
        <v>Moderate</v>
      </c>
      <c r="U69" t="str">
        <f t="shared" si="39"/>
        <v>Moderate</v>
      </c>
      <c r="V69" t="str">
        <f t="shared" si="27"/>
        <v>Moderate</v>
      </c>
      <c r="W69" t="str">
        <f t="shared" si="40"/>
        <v>Moderate</v>
      </c>
      <c r="X69" t="str">
        <f t="shared" si="41"/>
        <v>Moderate</v>
      </c>
      <c r="Y69">
        <f t="shared" si="42"/>
        <v>0.43855808347630076</v>
      </c>
      <c r="Z69">
        <f t="shared" si="43"/>
        <v>0.42216217043151338</v>
      </c>
      <c r="AA69">
        <f t="shared" si="44"/>
        <v>0.4899398493628711</v>
      </c>
      <c r="AB69" t="str">
        <f t="shared" si="45"/>
        <v>Moderate</v>
      </c>
      <c r="AC69" t="str">
        <f t="shared" si="45"/>
        <v>Moderate</v>
      </c>
      <c r="AD69" t="str">
        <f t="shared" si="46"/>
        <v>Moderate</v>
      </c>
      <c r="AE69" t="str">
        <f t="shared" si="47"/>
        <v>Moderate</v>
      </c>
      <c r="AF69" t="str">
        <f t="shared" si="48"/>
        <v>Moderate</v>
      </c>
      <c r="AG69" t="str">
        <f t="shared" si="49"/>
        <v>Moderate</v>
      </c>
      <c r="AI69" t="s">
        <v>2118</v>
      </c>
      <c r="AJ69">
        <v>0.57201826325837479</v>
      </c>
      <c r="AK69">
        <v>0.50166770240264102</v>
      </c>
      <c r="AL69">
        <v>0.55263088317593545</v>
      </c>
      <c r="AN69" t="s">
        <v>2118</v>
      </c>
      <c r="AO69">
        <v>0.50241889865069489</v>
      </c>
      <c r="AP69">
        <v>0.54350278481993364</v>
      </c>
      <c r="AQ69">
        <v>0.50594346177990546</v>
      </c>
    </row>
    <row r="70" spans="1:43">
      <c r="A70" t="s">
        <v>157</v>
      </c>
      <c r="B70" t="s">
        <v>2114</v>
      </c>
      <c r="C70" s="52">
        <f>VLOOKUP(B70,Exposure!B69:AH215,29,FALSE)</f>
        <v>0.4056719555439135</v>
      </c>
      <c r="D70" s="52">
        <f>VLOOKUP(B70,Sensitivity!B69:AN215,39,FALSE)</f>
        <v>7.9832070970521626E-2</v>
      </c>
      <c r="E70" s="52">
        <f>VLOOKUP(B70,Adaptive!B69:AX215,49,FALSE)</f>
        <v>0.42065218007264904</v>
      </c>
      <c r="F70" s="52">
        <f t="shared" si="28"/>
        <v>0.57934781992735096</v>
      </c>
      <c r="G70" s="52">
        <f>VLOOKUP(B70,FloodHazard!$D$2:$AD$136,27,FALSE)</f>
        <v>0.08</v>
      </c>
      <c r="H70" s="52">
        <f t="shared" si="29"/>
        <v>1.1448518464417861</v>
      </c>
      <c r="I70" s="52">
        <f t="shared" si="30"/>
        <v>0.25737525894963353</v>
      </c>
      <c r="J70" s="52">
        <f t="shared" si="31"/>
        <v>0.32958994544893627</v>
      </c>
      <c r="K70" t="str">
        <f t="shared" si="32"/>
        <v>Moderate</v>
      </c>
      <c r="L70" t="str">
        <f t="shared" si="33"/>
        <v>Low</v>
      </c>
      <c r="M70" t="str">
        <f t="shared" si="26"/>
        <v>Low</v>
      </c>
      <c r="N70" t="str">
        <f t="shared" si="34"/>
        <v>Low</v>
      </c>
      <c r="O70" t="str">
        <f t="shared" si="35"/>
        <v>Minor</v>
      </c>
      <c r="P70">
        <f t="shared" si="36"/>
        <v>0.28210792759230335</v>
      </c>
      <c r="Q70">
        <f t="shared" si="37"/>
        <v>0.23948926779955154</v>
      </c>
      <c r="R70">
        <f t="shared" si="38"/>
        <v>0.27056635270452029</v>
      </c>
      <c r="S70" t="str">
        <f t="shared" si="39"/>
        <v>Low</v>
      </c>
      <c r="T70" t="str">
        <f t="shared" si="39"/>
        <v>Low</v>
      </c>
      <c r="U70" t="str">
        <f t="shared" si="39"/>
        <v>Low</v>
      </c>
      <c r="V70" t="str">
        <f t="shared" si="27"/>
        <v>Minor</v>
      </c>
      <c r="W70" t="str">
        <f t="shared" si="40"/>
        <v>Minor</v>
      </c>
      <c r="X70" t="str">
        <f t="shared" si="41"/>
        <v>Minor</v>
      </c>
      <c r="Y70">
        <f t="shared" si="42"/>
        <v>0.27048815295978779</v>
      </c>
      <c r="Z70">
        <f t="shared" si="43"/>
        <v>0.28891246936449544</v>
      </c>
      <c r="AA70">
        <f t="shared" si="44"/>
        <v>0.2903426081959502</v>
      </c>
      <c r="AB70" t="str">
        <f t="shared" si="45"/>
        <v>Low</v>
      </c>
      <c r="AC70" t="str">
        <f t="shared" si="45"/>
        <v>Low</v>
      </c>
      <c r="AD70" t="str">
        <f t="shared" si="46"/>
        <v>Low</v>
      </c>
      <c r="AE70" t="str">
        <f t="shared" si="47"/>
        <v>Minor</v>
      </c>
      <c r="AF70" t="str">
        <f t="shared" si="48"/>
        <v>Minor</v>
      </c>
      <c r="AG70" t="str">
        <f t="shared" si="49"/>
        <v>Minor</v>
      </c>
      <c r="AI70" t="s">
        <v>2119</v>
      </c>
      <c r="AJ70">
        <v>0.3530782339454196</v>
      </c>
      <c r="AK70">
        <v>0.36851631833462856</v>
      </c>
      <c r="AL70">
        <v>0.31480283346459631</v>
      </c>
      <c r="AN70" t="s">
        <v>2119</v>
      </c>
      <c r="AO70">
        <v>0.39500658634449376</v>
      </c>
      <c r="AP70">
        <v>0.34186272014033114</v>
      </c>
      <c r="AQ70">
        <v>0.2868300496344976</v>
      </c>
    </row>
    <row r="71" spans="1:43">
      <c r="A71" t="s">
        <v>96</v>
      </c>
      <c r="B71" t="s">
        <v>2115</v>
      </c>
      <c r="C71" s="52">
        <f>VLOOKUP(B71,Exposure!B70:AH216,29,FALSE)</f>
        <v>0.35519591309417553</v>
      </c>
      <c r="D71" s="52">
        <f>VLOOKUP(B71,Sensitivity!B70:AN216,39,FALSE)</f>
        <v>7.0514304322144533E-2</v>
      </c>
      <c r="E71" s="52">
        <f>VLOOKUP(B71,Adaptive!B70:AX216,49,FALSE)</f>
        <v>0.57596907199952374</v>
      </c>
      <c r="F71" s="52">
        <f t="shared" si="28"/>
        <v>0.42403092800047626</v>
      </c>
      <c r="G71" s="52">
        <f>VLOOKUP(B71,FloodHazard!$D$2:$AD$136,27,FALSE)</f>
        <v>0.28000000000000003</v>
      </c>
      <c r="H71" s="52">
        <f t="shared" si="29"/>
        <v>1.1297411454167965</v>
      </c>
      <c r="I71" s="52">
        <f t="shared" si="30"/>
        <v>0.25196673303998823</v>
      </c>
      <c r="J71" s="52">
        <f t="shared" si="31"/>
        <v>0.24727261616131041</v>
      </c>
      <c r="K71" t="str">
        <f t="shared" si="32"/>
        <v>Moderate</v>
      </c>
      <c r="L71" t="str">
        <f t="shared" si="33"/>
        <v>Low</v>
      </c>
      <c r="M71" t="str">
        <f t="shared" si="26"/>
        <v>Low</v>
      </c>
      <c r="N71" t="str">
        <f t="shared" si="34"/>
        <v>Low</v>
      </c>
      <c r="O71" t="str">
        <f t="shared" si="35"/>
        <v>Minor</v>
      </c>
      <c r="P71">
        <f t="shared" si="36"/>
        <v>0.96436308291503359</v>
      </c>
      <c r="Q71">
        <f t="shared" si="37"/>
        <v>0.94382796543377123</v>
      </c>
      <c r="R71">
        <f t="shared" si="38"/>
        <v>0.97163902155481741</v>
      </c>
      <c r="S71" t="str">
        <f t="shared" si="39"/>
        <v>High</v>
      </c>
      <c r="T71" t="str">
        <f t="shared" si="39"/>
        <v>High</v>
      </c>
      <c r="U71" t="str">
        <f t="shared" si="39"/>
        <v>High</v>
      </c>
      <c r="V71" t="str">
        <f t="shared" si="27"/>
        <v>Moderate</v>
      </c>
      <c r="W71" t="str">
        <f t="shared" si="40"/>
        <v>Moderate</v>
      </c>
      <c r="X71" t="str">
        <f t="shared" si="41"/>
        <v>Moderate</v>
      </c>
      <c r="Y71">
        <f t="shared" si="42"/>
        <v>0.90722607640392461</v>
      </c>
      <c r="Z71">
        <f t="shared" si="43"/>
        <v>1.040437715642226</v>
      </c>
      <c r="AA71">
        <f t="shared" si="44"/>
        <v>1.0427299173868436</v>
      </c>
      <c r="AB71" t="str">
        <f t="shared" si="45"/>
        <v>High</v>
      </c>
      <c r="AC71" t="str">
        <f t="shared" si="45"/>
        <v>High</v>
      </c>
      <c r="AD71" t="str">
        <f t="shared" si="46"/>
        <v>High</v>
      </c>
      <c r="AE71" t="str">
        <f t="shared" si="47"/>
        <v>Moderate</v>
      </c>
      <c r="AF71" t="str">
        <f t="shared" si="48"/>
        <v>Moderate</v>
      </c>
      <c r="AG71" t="str">
        <f t="shared" si="49"/>
        <v>Moderate</v>
      </c>
      <c r="AI71" t="s">
        <v>2120</v>
      </c>
      <c r="AJ71">
        <v>0.96272668315418652</v>
      </c>
      <c r="AK71">
        <v>0.97984135523074101</v>
      </c>
      <c r="AL71">
        <v>0.9625425883674783</v>
      </c>
      <c r="AN71" t="s">
        <v>2120</v>
      </c>
      <c r="AO71">
        <v>0.97717663998560167</v>
      </c>
      <c r="AP71">
        <v>0.95381129468655002</v>
      </c>
      <c r="AQ71">
        <v>0.97438858581268417</v>
      </c>
    </row>
    <row r="72" spans="1:43">
      <c r="A72" t="s">
        <v>123</v>
      </c>
      <c r="B72" t="s">
        <v>2116</v>
      </c>
      <c r="C72" s="52">
        <f>VLOOKUP(B72,Exposure!B71:AH217,29,FALSE)</f>
        <v>0.34949445004489099</v>
      </c>
      <c r="D72" s="52">
        <f>VLOOKUP(B72,Sensitivity!B71:AN217,39,FALSE)</f>
        <v>8.6549998699115421E-2</v>
      </c>
      <c r="E72" s="52">
        <f>VLOOKUP(B72,Adaptive!B71:AX217,49,FALSE)</f>
        <v>0.37807718531788831</v>
      </c>
      <c r="F72" s="52">
        <f t="shared" si="28"/>
        <v>0.62192281468211164</v>
      </c>
      <c r="G72" s="52">
        <f>VLOOKUP(B72,FloodHazard!$D$2:$AD$136,27,FALSE)</f>
        <v>0.23</v>
      </c>
      <c r="H72" s="52">
        <f t="shared" si="29"/>
        <v>1.2879672634261179</v>
      </c>
      <c r="I72" s="52">
        <f t="shared" si="30"/>
        <v>0.30860011208843641</v>
      </c>
      <c r="J72" s="52">
        <f t="shared" si="31"/>
        <v>0.35423640669061351</v>
      </c>
      <c r="K72" t="str">
        <f t="shared" si="32"/>
        <v>Moderate</v>
      </c>
      <c r="L72" t="str">
        <f t="shared" si="33"/>
        <v>Moderate</v>
      </c>
      <c r="M72" t="str">
        <f t="shared" si="26"/>
        <v>Moderate</v>
      </c>
      <c r="N72" t="str">
        <f t="shared" si="34"/>
        <v>Low</v>
      </c>
      <c r="O72" t="str">
        <f t="shared" si="35"/>
        <v>Moderate</v>
      </c>
      <c r="P72">
        <f t="shared" si="36"/>
        <v>0.67766353974681626</v>
      </c>
      <c r="Q72">
        <f t="shared" si="37"/>
        <v>0.65896293322934529</v>
      </c>
      <c r="R72">
        <f t="shared" si="38"/>
        <v>0.67455966564109682</v>
      </c>
      <c r="S72" t="str">
        <f t="shared" si="39"/>
        <v>High</v>
      </c>
      <c r="T72" t="str">
        <f t="shared" si="39"/>
        <v>Moderate</v>
      </c>
      <c r="U72" t="str">
        <f t="shared" si="39"/>
        <v>High</v>
      </c>
      <c r="V72" t="str">
        <f t="shared" si="27"/>
        <v>Significant</v>
      </c>
      <c r="W72" t="str">
        <f t="shared" si="40"/>
        <v>Moderate</v>
      </c>
      <c r="X72" t="str">
        <f t="shared" si="41"/>
        <v>Significant</v>
      </c>
      <c r="Y72">
        <f t="shared" si="42"/>
        <v>0.66090633195224491</v>
      </c>
      <c r="Z72">
        <f t="shared" si="43"/>
        <v>0.6740837315601218</v>
      </c>
      <c r="AA72">
        <f t="shared" si="44"/>
        <v>0.70236076900847633</v>
      </c>
      <c r="AB72" t="str">
        <f t="shared" si="45"/>
        <v>High</v>
      </c>
      <c r="AC72" t="str">
        <f t="shared" si="45"/>
        <v>High</v>
      </c>
      <c r="AD72" t="str">
        <f t="shared" si="46"/>
        <v>High</v>
      </c>
      <c r="AE72" t="str">
        <f t="shared" si="47"/>
        <v>Significant</v>
      </c>
      <c r="AF72" t="str">
        <f t="shared" si="48"/>
        <v>Significant</v>
      </c>
      <c r="AG72" t="str">
        <f t="shared" si="49"/>
        <v>Significant</v>
      </c>
      <c r="AI72" t="s">
        <v>2121</v>
      </c>
      <c r="AJ72">
        <v>0.63299523800353685</v>
      </c>
      <c r="AK72">
        <v>0.67932105202378323</v>
      </c>
      <c r="AL72">
        <v>0.6551516836259943</v>
      </c>
      <c r="AN72" t="s">
        <v>2121</v>
      </c>
      <c r="AO72">
        <v>0.64370080653282402</v>
      </c>
      <c r="AP72">
        <v>0.73049606775283638</v>
      </c>
      <c r="AQ72">
        <v>0.73367630374671455</v>
      </c>
    </row>
    <row r="73" spans="1:43">
      <c r="A73" t="s">
        <v>49</v>
      </c>
      <c r="B73" t="s">
        <v>2117</v>
      </c>
      <c r="C73" s="52">
        <f>VLOOKUP(B73,Exposure!B72:AH218,29,FALSE)</f>
        <v>0.17150208224157498</v>
      </c>
      <c r="D73" s="52">
        <f>VLOOKUP(B73,Sensitivity!B72:AN218,39,FALSE)</f>
        <v>0.47947210983090571</v>
      </c>
      <c r="E73" s="52">
        <f>VLOOKUP(B73,Adaptive!B72:AX218,49,FALSE)</f>
        <v>0.66599872751382561</v>
      </c>
      <c r="F73" s="52">
        <f t="shared" si="28"/>
        <v>0.33400127248617439</v>
      </c>
      <c r="G73" s="52">
        <f>VLOOKUP(B73,FloodHazard!$D$2:$AD$136,27,FALSE)</f>
        <v>0.11</v>
      </c>
      <c r="H73" s="52">
        <f t="shared" si="29"/>
        <v>1.0949754645586551</v>
      </c>
      <c r="I73" s="52">
        <f t="shared" si="30"/>
        <v>0.23952316173401389</v>
      </c>
      <c r="J73" s="52">
        <f t="shared" si="31"/>
        <v>0.40673669115854005</v>
      </c>
      <c r="K73" t="str">
        <f t="shared" si="32"/>
        <v>Low</v>
      </c>
      <c r="L73" t="str">
        <f t="shared" si="33"/>
        <v>Moderate</v>
      </c>
      <c r="M73" t="str">
        <f t="shared" si="26"/>
        <v>Low</v>
      </c>
      <c r="N73" t="str">
        <f t="shared" si="34"/>
        <v>Low</v>
      </c>
      <c r="O73" t="str">
        <f t="shared" si="35"/>
        <v>Minor</v>
      </c>
      <c r="P73">
        <f t="shared" si="36"/>
        <v>0.6630938379806991</v>
      </c>
      <c r="Q73">
        <f t="shared" si="37"/>
        <v>0.63388682910635075</v>
      </c>
      <c r="R73">
        <f t="shared" si="38"/>
        <v>0.66325850783376794</v>
      </c>
      <c r="S73" t="str">
        <f t="shared" si="39"/>
        <v>High</v>
      </c>
      <c r="T73" t="str">
        <f t="shared" si="39"/>
        <v>Moderate</v>
      </c>
      <c r="U73" t="str">
        <f t="shared" si="39"/>
        <v>High</v>
      </c>
      <c r="V73" t="str">
        <f t="shared" si="27"/>
        <v>Moderate</v>
      </c>
      <c r="W73" t="str">
        <f t="shared" si="40"/>
        <v>Moderate</v>
      </c>
      <c r="X73" t="str">
        <f t="shared" si="41"/>
        <v>Moderate</v>
      </c>
      <c r="Y73">
        <f t="shared" si="42"/>
        <v>0.75863406279069978</v>
      </c>
      <c r="Z73">
        <f t="shared" si="43"/>
        <v>0.70323822099026978</v>
      </c>
      <c r="AA73">
        <f t="shared" si="44"/>
        <v>0.74141304535286534</v>
      </c>
      <c r="AB73" t="str">
        <f t="shared" si="45"/>
        <v>High</v>
      </c>
      <c r="AC73" t="str">
        <f t="shared" si="45"/>
        <v>High</v>
      </c>
      <c r="AD73" t="str">
        <f t="shared" si="46"/>
        <v>High</v>
      </c>
      <c r="AE73" t="str">
        <f t="shared" si="47"/>
        <v>Moderate</v>
      </c>
      <c r="AF73" t="str">
        <f t="shared" si="48"/>
        <v>Moderate</v>
      </c>
      <c r="AG73" t="str">
        <f t="shared" si="49"/>
        <v>Moderate</v>
      </c>
      <c r="AI73" t="s">
        <v>2122</v>
      </c>
      <c r="AJ73">
        <v>0.35011512907408909</v>
      </c>
      <c r="AK73">
        <v>0.37783620481314717</v>
      </c>
      <c r="AL73">
        <v>0.32505667476778544</v>
      </c>
      <c r="AN73" t="s">
        <v>2122</v>
      </c>
      <c r="AO73">
        <v>0.36604422251050017</v>
      </c>
      <c r="AP73">
        <v>0.37914526721019165</v>
      </c>
      <c r="AQ73">
        <v>0.4311444594889503</v>
      </c>
    </row>
    <row r="74" spans="1:43">
      <c r="A74" t="s">
        <v>163</v>
      </c>
      <c r="B74" t="s">
        <v>2118</v>
      </c>
      <c r="C74" s="52">
        <f>VLOOKUP(B74,Exposure!B73:AH219,29,FALSE)</f>
        <v>0.42458579104872568</v>
      </c>
      <c r="D74" s="52">
        <f>VLOOKUP(B74,Sensitivity!B73:AN219,39,FALSE)</f>
        <v>0.10282939199334259</v>
      </c>
      <c r="E74" s="52">
        <f>VLOOKUP(B74,Adaptive!B73:AX219,49,FALSE)</f>
        <v>0.39086458953717645</v>
      </c>
      <c r="F74" s="52">
        <f t="shared" si="28"/>
        <v>0.60913541046282349</v>
      </c>
      <c r="G74" s="52">
        <f>VLOOKUP(B74,FloodHazard!$D$2:$AD$136,27,FALSE)</f>
        <v>0.17</v>
      </c>
      <c r="H74" s="52">
        <f t="shared" si="29"/>
        <v>1.3065505935048916</v>
      </c>
      <c r="I74" s="52">
        <f t="shared" si="30"/>
        <v>0.31525158524327684</v>
      </c>
      <c r="J74" s="52">
        <f t="shared" si="31"/>
        <v>0.35598240122808306</v>
      </c>
      <c r="K74" t="str">
        <f t="shared" si="32"/>
        <v>Moderate</v>
      </c>
      <c r="L74" t="str">
        <f t="shared" si="33"/>
        <v>Moderate</v>
      </c>
      <c r="M74" t="str">
        <f t="shared" si="26"/>
        <v>Moderate</v>
      </c>
      <c r="N74" t="str">
        <f t="shared" si="34"/>
        <v>Low</v>
      </c>
      <c r="O74" t="str">
        <f t="shared" si="35"/>
        <v>Moderate</v>
      </c>
      <c r="P74">
        <f t="shared" si="36"/>
        <v>0.57201826325837479</v>
      </c>
      <c r="Q74">
        <f t="shared" si="37"/>
        <v>0.50166770240264102</v>
      </c>
      <c r="R74">
        <f t="shared" si="38"/>
        <v>0.55263088317593545</v>
      </c>
      <c r="S74" t="str">
        <f t="shared" si="39"/>
        <v>Moderate</v>
      </c>
      <c r="T74" t="str">
        <f t="shared" si="39"/>
        <v>Moderate</v>
      </c>
      <c r="U74" t="str">
        <f t="shared" si="39"/>
        <v>Moderate</v>
      </c>
      <c r="V74" t="str">
        <f t="shared" si="27"/>
        <v>Moderate</v>
      </c>
      <c r="W74" t="str">
        <f t="shared" si="40"/>
        <v>Moderate</v>
      </c>
      <c r="X74" t="str">
        <f t="shared" si="41"/>
        <v>Moderate</v>
      </c>
      <c r="Y74">
        <f t="shared" si="42"/>
        <v>0.50241889865069489</v>
      </c>
      <c r="Z74">
        <f t="shared" si="43"/>
        <v>0.54350278481993364</v>
      </c>
      <c r="AA74">
        <f t="shared" si="44"/>
        <v>0.50594346177990546</v>
      </c>
      <c r="AB74" t="str">
        <f t="shared" si="45"/>
        <v>Moderate</v>
      </c>
      <c r="AC74" t="str">
        <f t="shared" si="45"/>
        <v>Moderate</v>
      </c>
      <c r="AD74" t="str">
        <f t="shared" si="46"/>
        <v>Moderate</v>
      </c>
      <c r="AE74" t="str">
        <f t="shared" si="47"/>
        <v>Moderate</v>
      </c>
      <c r="AF74" t="str">
        <f t="shared" si="48"/>
        <v>Moderate</v>
      </c>
      <c r="AG74" t="str">
        <f t="shared" si="49"/>
        <v>Moderate</v>
      </c>
      <c r="AI74" t="s">
        <v>2123</v>
      </c>
      <c r="AJ74">
        <v>0.34654849583555103</v>
      </c>
      <c r="AK74">
        <v>0.39307812433167227</v>
      </c>
      <c r="AL74">
        <v>0.38214205497135439</v>
      </c>
      <c r="AN74" t="s">
        <v>2123</v>
      </c>
      <c r="AO74">
        <v>0.36391672699466415</v>
      </c>
      <c r="AP74">
        <v>0.38816225363302825</v>
      </c>
      <c r="AQ74">
        <v>0.4099950987344525</v>
      </c>
    </row>
    <row r="75" spans="1:43">
      <c r="A75" t="s">
        <v>50</v>
      </c>
      <c r="B75" t="s">
        <v>2119</v>
      </c>
      <c r="C75" s="52">
        <f>VLOOKUP(B75,Exposure!B74:AH220,29,FALSE)</f>
        <v>0.38670076400363529</v>
      </c>
      <c r="D75" s="52">
        <f>VLOOKUP(B75,Sensitivity!B74:AN220,39,FALSE)</f>
        <v>9.337311847357771E-2</v>
      </c>
      <c r="E75" s="52">
        <f>VLOOKUP(B75,Adaptive!B74:AX220,49,FALSE)</f>
        <v>0.33694025563412766</v>
      </c>
      <c r="F75" s="52">
        <f t="shared" si="28"/>
        <v>0.66305974436587234</v>
      </c>
      <c r="G75" s="52">
        <f>VLOOKUP(B75,FloodHazard!$D$2:$AD$136,27,FALSE)</f>
        <v>0.15</v>
      </c>
      <c r="H75" s="52">
        <f t="shared" si="29"/>
        <v>1.2931336268430853</v>
      </c>
      <c r="I75" s="52">
        <f t="shared" si="30"/>
        <v>0.31044929237154184</v>
      </c>
      <c r="J75" s="52">
        <f t="shared" si="31"/>
        <v>0.37821643141972505</v>
      </c>
      <c r="K75" t="str">
        <f t="shared" si="32"/>
        <v>Moderate</v>
      </c>
      <c r="L75" t="str">
        <f t="shared" si="33"/>
        <v>Moderate</v>
      </c>
      <c r="M75" t="str">
        <f t="shared" si="26"/>
        <v>Moderate</v>
      </c>
      <c r="N75" t="str">
        <f t="shared" si="34"/>
        <v>Low</v>
      </c>
      <c r="O75" t="str">
        <f t="shared" si="35"/>
        <v>Moderate</v>
      </c>
      <c r="P75">
        <f t="shared" si="36"/>
        <v>0.3530782339454196</v>
      </c>
      <c r="Q75">
        <f t="shared" si="37"/>
        <v>0.36851631833462856</v>
      </c>
      <c r="R75">
        <f t="shared" si="38"/>
        <v>0.31480283346459631</v>
      </c>
      <c r="S75" t="str">
        <f t="shared" si="39"/>
        <v>Moderate</v>
      </c>
      <c r="T75" t="str">
        <f t="shared" si="39"/>
        <v>Moderate</v>
      </c>
      <c r="U75" t="str">
        <f t="shared" si="39"/>
        <v>Low</v>
      </c>
      <c r="V75" t="str">
        <f t="shared" si="27"/>
        <v>Moderate</v>
      </c>
      <c r="W75" t="str">
        <f t="shared" si="40"/>
        <v>Moderate</v>
      </c>
      <c r="X75" t="str">
        <f t="shared" si="41"/>
        <v>Moderate</v>
      </c>
      <c r="Y75">
        <f t="shared" si="42"/>
        <v>0.39500658634449376</v>
      </c>
      <c r="Z75">
        <f t="shared" si="43"/>
        <v>0.34186272014033114</v>
      </c>
      <c r="AA75">
        <f t="shared" si="44"/>
        <v>0.2868300496344976</v>
      </c>
      <c r="AB75" t="str">
        <f t="shared" si="45"/>
        <v>Moderate</v>
      </c>
      <c r="AC75" t="str">
        <f t="shared" si="45"/>
        <v>Moderate</v>
      </c>
      <c r="AD75" t="str">
        <f t="shared" si="46"/>
        <v>Low</v>
      </c>
      <c r="AE75" t="str">
        <f t="shared" si="47"/>
        <v>Moderate</v>
      </c>
      <c r="AF75" t="str">
        <f t="shared" si="48"/>
        <v>Moderate</v>
      </c>
      <c r="AG75" t="str">
        <f t="shared" si="49"/>
        <v>Moderate</v>
      </c>
      <c r="AI75" t="s">
        <v>2124</v>
      </c>
      <c r="AJ75">
        <v>0.69145543176722124</v>
      </c>
      <c r="AK75">
        <v>0.66851485464896832</v>
      </c>
      <c r="AL75">
        <v>0.68384079070279413</v>
      </c>
      <c r="AN75" t="s">
        <v>2124</v>
      </c>
      <c r="AO75">
        <v>0.67529240691999715</v>
      </c>
      <c r="AP75">
        <v>0.73184576290304992</v>
      </c>
      <c r="AQ75">
        <v>0.70870022204883643</v>
      </c>
    </row>
    <row r="76" spans="1:43">
      <c r="A76" t="s">
        <v>97</v>
      </c>
      <c r="B76" t="s">
        <v>2120</v>
      </c>
      <c r="C76" s="52">
        <f>VLOOKUP(B76,Exposure!B75:AH221,29,FALSE)</f>
        <v>0.15679728955810107</v>
      </c>
      <c r="D76" s="52">
        <f>VLOOKUP(B76,Sensitivity!B75:AN221,39,FALSE)</f>
        <v>7.5711407109072926E-2</v>
      </c>
      <c r="E76" s="52">
        <f>VLOOKUP(B76,Adaptive!B75:AX221,49,FALSE)</f>
        <v>0.43826795802524099</v>
      </c>
      <c r="F76" s="52">
        <f t="shared" si="28"/>
        <v>0.56173204197475901</v>
      </c>
      <c r="G76" s="52">
        <f>VLOOKUP(B76,FloodHazard!$D$2:$AD$136,27,FALSE)</f>
        <v>0.37</v>
      </c>
      <c r="H76" s="52">
        <f t="shared" si="29"/>
        <v>1.1642407386419329</v>
      </c>
      <c r="I76" s="52">
        <f t="shared" si="30"/>
        <v>0.26431506443254205</v>
      </c>
      <c r="J76" s="52">
        <f t="shared" si="31"/>
        <v>0.31872172454191594</v>
      </c>
      <c r="K76" t="str">
        <f t="shared" si="32"/>
        <v>Low</v>
      </c>
      <c r="L76" t="str">
        <f t="shared" si="33"/>
        <v>Low</v>
      </c>
      <c r="M76" t="str">
        <f t="shared" si="26"/>
        <v>Very low</v>
      </c>
      <c r="N76" t="str">
        <f t="shared" si="34"/>
        <v>Moderate</v>
      </c>
      <c r="O76" t="str">
        <f t="shared" si="35"/>
        <v>Minor</v>
      </c>
      <c r="P76">
        <f t="shared" si="36"/>
        <v>0.96272668315418652</v>
      </c>
      <c r="Q76">
        <f t="shared" si="37"/>
        <v>0.97984135523074101</v>
      </c>
      <c r="R76">
        <f t="shared" si="38"/>
        <v>0.9625425883674783</v>
      </c>
      <c r="S76" t="str">
        <f t="shared" si="39"/>
        <v>High</v>
      </c>
      <c r="T76" t="str">
        <f t="shared" si="39"/>
        <v>High</v>
      </c>
      <c r="U76" t="str">
        <f t="shared" si="39"/>
        <v>High</v>
      </c>
      <c r="V76" t="str">
        <f t="shared" si="27"/>
        <v>Minor</v>
      </c>
      <c r="W76" t="str">
        <f t="shared" si="40"/>
        <v>Minor</v>
      </c>
      <c r="X76" t="str">
        <f t="shared" si="41"/>
        <v>Minor</v>
      </c>
      <c r="Y76">
        <f t="shared" si="42"/>
        <v>0.97717663998560167</v>
      </c>
      <c r="Z76">
        <f t="shared" si="43"/>
        <v>0.95381129468655002</v>
      </c>
      <c r="AA76">
        <f t="shared" si="44"/>
        <v>0.97438858581268417</v>
      </c>
      <c r="AB76" t="str">
        <f t="shared" si="45"/>
        <v>High</v>
      </c>
      <c r="AC76" t="str">
        <f t="shared" si="45"/>
        <v>High</v>
      </c>
      <c r="AD76" t="str">
        <f t="shared" si="46"/>
        <v>High</v>
      </c>
      <c r="AE76" t="str">
        <f t="shared" si="47"/>
        <v>Minor</v>
      </c>
      <c r="AF76" t="str">
        <f t="shared" si="48"/>
        <v>Minor</v>
      </c>
      <c r="AG76" t="str">
        <f t="shared" si="49"/>
        <v>Minor</v>
      </c>
      <c r="AI76" t="s">
        <v>2125</v>
      </c>
      <c r="AJ76">
        <v>0.71175361655253244</v>
      </c>
      <c r="AK76">
        <v>0.67434633721667658</v>
      </c>
      <c r="AL76">
        <v>0.63468518972454857</v>
      </c>
      <c r="AN76" t="s">
        <v>2125</v>
      </c>
      <c r="AO76">
        <v>0.62733836871467052</v>
      </c>
      <c r="AP76">
        <v>0.68196472348255144</v>
      </c>
      <c r="AQ76">
        <v>0.67351360991600462</v>
      </c>
    </row>
    <row r="77" spans="1:43">
      <c r="A77" t="s">
        <v>134</v>
      </c>
      <c r="B77" t="s">
        <v>2121</v>
      </c>
      <c r="C77" s="52">
        <f>VLOOKUP(B77,Exposure!B76:AH222,29,FALSE)</f>
        <v>0.41331669569957696</v>
      </c>
      <c r="D77" s="52">
        <f>VLOOKUP(B77,Sensitivity!B76:AN222,39,FALSE)</f>
        <v>0.24466116162709062</v>
      </c>
      <c r="E77" s="52">
        <f>VLOOKUP(B77,Adaptive!B76:AX222,49,FALSE)</f>
        <v>0.40186426570962058</v>
      </c>
      <c r="F77" s="52">
        <f t="shared" si="28"/>
        <v>0.59813573429037947</v>
      </c>
      <c r="G77" s="52">
        <f>VLOOKUP(B77,FloodHazard!$D$2:$AD$136,27,FALSE)</f>
        <v>0.24</v>
      </c>
      <c r="H77" s="52">
        <f t="shared" si="29"/>
        <v>1.4961135916170469</v>
      </c>
      <c r="I77" s="52">
        <f t="shared" si="30"/>
        <v>0.38310127567816138</v>
      </c>
      <c r="J77" s="52">
        <f t="shared" si="31"/>
        <v>0.42139844795873505</v>
      </c>
      <c r="K77" t="str">
        <f t="shared" si="32"/>
        <v>Moderate</v>
      </c>
      <c r="L77" t="str">
        <f t="shared" si="33"/>
        <v>Moderate</v>
      </c>
      <c r="M77" t="str">
        <f t="shared" si="26"/>
        <v>Moderate</v>
      </c>
      <c r="N77" t="str">
        <f t="shared" si="34"/>
        <v>Low</v>
      </c>
      <c r="O77" t="str">
        <f t="shared" si="35"/>
        <v>Moderate</v>
      </c>
      <c r="P77">
        <f t="shared" si="36"/>
        <v>0.63299523800353685</v>
      </c>
      <c r="Q77">
        <f t="shared" si="37"/>
        <v>0.67932105202378323</v>
      </c>
      <c r="R77">
        <f t="shared" si="38"/>
        <v>0.6551516836259943</v>
      </c>
      <c r="S77" t="str">
        <f t="shared" si="39"/>
        <v>Moderate</v>
      </c>
      <c r="T77" t="str">
        <f t="shared" si="39"/>
        <v>High</v>
      </c>
      <c r="U77" t="str">
        <f t="shared" si="39"/>
        <v>Moderate</v>
      </c>
      <c r="V77" t="str">
        <f t="shared" si="27"/>
        <v>Moderate</v>
      </c>
      <c r="W77" t="str">
        <f t="shared" si="40"/>
        <v>Significant</v>
      </c>
      <c r="X77" t="str">
        <f t="shared" si="41"/>
        <v>Moderate</v>
      </c>
      <c r="Y77">
        <f t="shared" si="42"/>
        <v>0.64370080653282402</v>
      </c>
      <c r="Z77">
        <f t="shared" si="43"/>
        <v>0.73049606775283638</v>
      </c>
      <c r="AA77">
        <f t="shared" si="44"/>
        <v>0.73367630374671455</v>
      </c>
      <c r="AB77" t="str">
        <f t="shared" si="45"/>
        <v>Moderate</v>
      </c>
      <c r="AC77" t="str">
        <f t="shared" si="45"/>
        <v>High</v>
      </c>
      <c r="AD77" t="str">
        <f t="shared" si="46"/>
        <v>High</v>
      </c>
      <c r="AE77" t="str">
        <f t="shared" si="47"/>
        <v>Moderate</v>
      </c>
      <c r="AF77" t="str">
        <f t="shared" si="48"/>
        <v>Significant</v>
      </c>
      <c r="AG77" t="str">
        <f t="shared" si="49"/>
        <v>Significant</v>
      </c>
      <c r="AI77" t="s">
        <v>2126</v>
      </c>
      <c r="AJ77">
        <v>0.74540457044507935</v>
      </c>
      <c r="AK77">
        <v>0.70252931284452336</v>
      </c>
      <c r="AL77">
        <v>0.74958390626731242</v>
      </c>
      <c r="AN77" t="s">
        <v>2126</v>
      </c>
      <c r="AO77">
        <v>0.72384656252321911</v>
      </c>
      <c r="AP77">
        <v>0.71628941014665681</v>
      </c>
      <c r="AQ77">
        <v>0.78400995895485814</v>
      </c>
    </row>
    <row r="78" spans="1:43">
      <c r="A78" t="s">
        <v>51</v>
      </c>
      <c r="B78" t="s">
        <v>2122</v>
      </c>
      <c r="C78" s="52">
        <f>VLOOKUP(B78,Exposure!B77:AH223,29,FALSE)</f>
        <v>0.433844643338271</v>
      </c>
      <c r="D78" s="52">
        <f>VLOOKUP(B78,Sensitivity!B77:AN223,39,FALSE)</f>
        <v>0.23515006844983197</v>
      </c>
      <c r="E78" s="52">
        <f>VLOOKUP(B78,Adaptive!B77:AX223,49,FALSE)</f>
        <v>0.12347833586033301</v>
      </c>
      <c r="F78" s="52">
        <f t="shared" si="28"/>
        <v>0.87652166413966703</v>
      </c>
      <c r="G78" s="52">
        <f>VLOOKUP(B78,FloodHazard!$D$2:$AD$136,27,FALSE)</f>
        <v>0.15</v>
      </c>
      <c r="H78" s="52">
        <f t="shared" si="29"/>
        <v>1.6955163759277698</v>
      </c>
      <c r="I78" s="52">
        <f t="shared" si="30"/>
        <v>0.45447288998092678</v>
      </c>
      <c r="J78" s="52">
        <f t="shared" si="31"/>
        <v>0.55583586629474946</v>
      </c>
      <c r="K78" t="str">
        <f t="shared" si="32"/>
        <v>Moderate</v>
      </c>
      <c r="L78" t="str">
        <f t="shared" si="33"/>
        <v>Moderate</v>
      </c>
      <c r="M78" t="str">
        <f t="shared" si="26"/>
        <v>Moderate</v>
      </c>
      <c r="N78" t="str">
        <f t="shared" si="34"/>
        <v>Low</v>
      </c>
      <c r="O78" t="str">
        <f t="shared" si="35"/>
        <v>Moderate</v>
      </c>
      <c r="P78">
        <f t="shared" si="36"/>
        <v>0.35011512907408909</v>
      </c>
      <c r="Q78">
        <f t="shared" si="37"/>
        <v>0.37783620481314717</v>
      </c>
      <c r="R78">
        <f t="shared" si="38"/>
        <v>0.32505667476778544</v>
      </c>
      <c r="S78" t="str">
        <f t="shared" si="39"/>
        <v>Moderate</v>
      </c>
      <c r="T78" t="str">
        <f t="shared" si="39"/>
        <v>Moderate</v>
      </c>
      <c r="U78" t="str">
        <f t="shared" si="39"/>
        <v>Low</v>
      </c>
      <c r="V78" t="str">
        <f t="shared" si="27"/>
        <v>Moderate</v>
      </c>
      <c r="W78" t="str">
        <f t="shared" si="40"/>
        <v>Moderate</v>
      </c>
      <c r="X78" t="str">
        <f t="shared" si="41"/>
        <v>Moderate</v>
      </c>
      <c r="Y78">
        <f t="shared" si="42"/>
        <v>0.36604422251050017</v>
      </c>
      <c r="Z78">
        <f t="shared" si="43"/>
        <v>0.37914526721019165</v>
      </c>
      <c r="AA78">
        <f t="shared" si="44"/>
        <v>0.4311444594889503</v>
      </c>
      <c r="AB78" t="str">
        <f t="shared" si="45"/>
        <v>Moderate</v>
      </c>
      <c r="AC78" t="str">
        <f t="shared" si="45"/>
        <v>Moderate</v>
      </c>
      <c r="AD78" t="str">
        <f t="shared" si="46"/>
        <v>Moderate</v>
      </c>
      <c r="AE78" t="str">
        <f t="shared" si="47"/>
        <v>Moderate</v>
      </c>
      <c r="AF78" t="str">
        <f t="shared" si="48"/>
        <v>Moderate</v>
      </c>
      <c r="AG78" t="str">
        <f t="shared" si="49"/>
        <v>Moderate</v>
      </c>
      <c r="AI78" t="s">
        <v>2127</v>
      </c>
      <c r="AJ78">
        <v>0.88926793354653499</v>
      </c>
      <c r="AK78">
        <v>0.89061956686085719</v>
      </c>
      <c r="AL78">
        <v>0.85423660679097457</v>
      </c>
      <c r="AN78" t="s">
        <v>2127</v>
      </c>
      <c r="AO78">
        <v>0.75795858469233413</v>
      </c>
      <c r="AP78">
        <v>0.89393697681644757</v>
      </c>
      <c r="AQ78">
        <v>0.94228862237727873</v>
      </c>
    </row>
    <row r="79" spans="1:43">
      <c r="A79" t="s">
        <v>52</v>
      </c>
      <c r="B79" t="s">
        <v>2123</v>
      </c>
      <c r="C79" s="52">
        <f>VLOOKUP(B79,Exposure!B78:AH224,29,FALSE)</f>
        <v>0.39917969742010634</v>
      </c>
      <c r="D79" s="52">
        <f>VLOOKUP(B79,Sensitivity!B78:AN224,39,FALSE)</f>
        <v>0.10745295856285518</v>
      </c>
      <c r="E79" s="52">
        <f>VLOOKUP(B79,Adaptive!B78:AX224,49,FALSE)</f>
        <v>0.42026179970711469</v>
      </c>
      <c r="F79" s="52">
        <f t="shared" si="28"/>
        <v>0.57973820029288525</v>
      </c>
      <c r="G79" s="52">
        <f>VLOOKUP(B79,FloodHazard!$D$2:$AD$136,27,FALSE)</f>
        <v>0.16</v>
      </c>
      <c r="H79" s="52">
        <f t="shared" si="29"/>
        <v>1.2463708562758467</v>
      </c>
      <c r="I79" s="52">
        <f t="shared" si="30"/>
        <v>0.29371164030619812</v>
      </c>
      <c r="J79" s="52">
        <f t="shared" si="31"/>
        <v>0.34359557942787022</v>
      </c>
      <c r="K79" t="str">
        <f t="shared" si="32"/>
        <v>Moderate</v>
      </c>
      <c r="L79" t="str">
        <f t="shared" si="33"/>
        <v>Moderate</v>
      </c>
      <c r="M79" t="str">
        <f t="shared" si="26"/>
        <v>Moderate</v>
      </c>
      <c r="N79" t="str">
        <f t="shared" si="34"/>
        <v>Low</v>
      </c>
      <c r="O79" t="str">
        <f t="shared" si="35"/>
        <v>Moderate</v>
      </c>
      <c r="P79">
        <f t="shared" si="36"/>
        <v>0.34654849583555103</v>
      </c>
      <c r="Q79">
        <f t="shared" si="37"/>
        <v>0.39307812433167227</v>
      </c>
      <c r="R79">
        <f t="shared" si="38"/>
        <v>0.38214205497135439</v>
      </c>
      <c r="S79" t="str">
        <f t="shared" si="39"/>
        <v>Moderate</v>
      </c>
      <c r="T79" t="str">
        <f t="shared" si="39"/>
        <v>Moderate</v>
      </c>
      <c r="U79" t="str">
        <f t="shared" si="39"/>
        <v>Moderate</v>
      </c>
      <c r="V79" t="str">
        <f t="shared" si="27"/>
        <v>Moderate</v>
      </c>
      <c r="W79" t="str">
        <f t="shared" si="40"/>
        <v>Moderate</v>
      </c>
      <c r="X79" t="str">
        <f t="shared" si="41"/>
        <v>Moderate</v>
      </c>
      <c r="Y79">
        <f t="shared" si="42"/>
        <v>0.36391672699466415</v>
      </c>
      <c r="Z79">
        <f t="shared" si="43"/>
        <v>0.38816225363302825</v>
      </c>
      <c r="AA79">
        <f t="shared" si="44"/>
        <v>0.4099950987344525</v>
      </c>
      <c r="AB79" t="str">
        <f t="shared" si="45"/>
        <v>Moderate</v>
      </c>
      <c r="AC79" t="str">
        <f t="shared" si="45"/>
        <v>Moderate</v>
      </c>
      <c r="AD79" t="str">
        <f t="shared" si="46"/>
        <v>Moderate</v>
      </c>
      <c r="AE79" t="str">
        <f t="shared" si="47"/>
        <v>Moderate</v>
      </c>
      <c r="AF79" t="str">
        <f t="shared" si="48"/>
        <v>Moderate</v>
      </c>
      <c r="AG79" t="str">
        <f t="shared" si="49"/>
        <v>Moderate</v>
      </c>
      <c r="AI79" t="s">
        <v>2128</v>
      </c>
      <c r="AJ79">
        <v>0.88926793354653499</v>
      </c>
      <c r="AK79">
        <v>0.89061956686085719</v>
      </c>
      <c r="AL79">
        <v>0.85423660679097457</v>
      </c>
      <c r="AN79" t="s">
        <v>2128</v>
      </c>
      <c r="AO79">
        <v>0.75795858469233413</v>
      </c>
      <c r="AP79">
        <v>0.89393697681644757</v>
      </c>
      <c r="AQ79">
        <v>0.94228862237727873</v>
      </c>
    </row>
    <row r="80" spans="1:43">
      <c r="A80" t="s">
        <v>158</v>
      </c>
      <c r="B80" t="s">
        <v>2124</v>
      </c>
      <c r="C80" s="52">
        <f>VLOOKUP(B80,Exposure!B79:AH225,29,FALSE)</f>
        <v>0.10644652593545305</v>
      </c>
      <c r="D80" s="52">
        <f>VLOOKUP(B80,Sensitivity!B79:AN225,39,FALSE)</f>
        <v>0.10263042840501732</v>
      </c>
      <c r="E80" s="52">
        <f>VLOOKUP(B80,Adaptive!B79:AX225,49,FALSE)</f>
        <v>0.3914933524784085</v>
      </c>
      <c r="F80" s="52">
        <f t="shared" si="28"/>
        <v>0.60850664752159145</v>
      </c>
      <c r="G80" s="52">
        <f>VLOOKUP(B80,FloodHazard!$D$2:$AD$136,27,FALSE)</f>
        <v>0.24</v>
      </c>
      <c r="H80" s="52">
        <f t="shared" si="29"/>
        <v>1.0575836018620617</v>
      </c>
      <c r="I80" s="52">
        <f t="shared" si="30"/>
        <v>0.22613960938459107</v>
      </c>
      <c r="J80" s="52">
        <f t="shared" si="31"/>
        <v>0.3555685379633044</v>
      </c>
      <c r="K80" t="str">
        <f t="shared" si="32"/>
        <v>Low</v>
      </c>
      <c r="L80" t="str">
        <f t="shared" si="33"/>
        <v>Moderate</v>
      </c>
      <c r="M80" t="str">
        <f t="shared" si="26"/>
        <v>Low</v>
      </c>
      <c r="N80" t="str">
        <f t="shared" si="34"/>
        <v>Low</v>
      </c>
      <c r="O80" t="str">
        <f t="shared" si="35"/>
        <v>Minor</v>
      </c>
      <c r="P80">
        <f t="shared" si="36"/>
        <v>0.69145543176722124</v>
      </c>
      <c r="Q80">
        <f t="shared" si="37"/>
        <v>0.66851485464896832</v>
      </c>
      <c r="R80">
        <f t="shared" si="38"/>
        <v>0.68384079070279413</v>
      </c>
      <c r="S80" t="str">
        <f t="shared" si="39"/>
        <v>High</v>
      </c>
      <c r="T80" t="str">
        <f t="shared" si="39"/>
        <v>High</v>
      </c>
      <c r="U80" t="str">
        <f t="shared" si="39"/>
        <v>High</v>
      </c>
      <c r="V80" t="str">
        <f t="shared" si="27"/>
        <v>Moderate</v>
      </c>
      <c r="W80" t="str">
        <f t="shared" si="40"/>
        <v>Moderate</v>
      </c>
      <c r="X80" t="str">
        <f t="shared" si="41"/>
        <v>Moderate</v>
      </c>
      <c r="Y80">
        <f t="shared" si="42"/>
        <v>0.67529240691999715</v>
      </c>
      <c r="Z80">
        <f t="shared" si="43"/>
        <v>0.73184576290304992</v>
      </c>
      <c r="AA80">
        <f t="shared" si="44"/>
        <v>0.70870022204883643</v>
      </c>
      <c r="AB80" t="str">
        <f t="shared" si="45"/>
        <v>High</v>
      </c>
      <c r="AC80" t="str">
        <f t="shared" si="45"/>
        <v>High</v>
      </c>
      <c r="AD80" t="str">
        <f t="shared" si="46"/>
        <v>High</v>
      </c>
      <c r="AE80" t="str">
        <f t="shared" si="47"/>
        <v>Moderate</v>
      </c>
      <c r="AF80" t="str">
        <f t="shared" si="48"/>
        <v>Moderate</v>
      </c>
      <c r="AG80" t="str">
        <f t="shared" si="49"/>
        <v>Moderate</v>
      </c>
      <c r="AI80" t="s">
        <v>2129</v>
      </c>
      <c r="AJ80">
        <v>0.63325267675780272</v>
      </c>
      <c r="AK80">
        <v>0.71194572309039639</v>
      </c>
      <c r="AL80">
        <v>0.64295165661036568</v>
      </c>
      <c r="AN80" t="s">
        <v>2129</v>
      </c>
      <c r="AO80">
        <v>0.5709043596309531</v>
      </c>
      <c r="AP80">
        <v>0.65128089037645831</v>
      </c>
      <c r="AQ80">
        <v>0.71600036818474977</v>
      </c>
    </row>
    <row r="81" spans="1:43">
      <c r="A81" t="s">
        <v>135</v>
      </c>
      <c r="B81" t="s">
        <v>2125</v>
      </c>
      <c r="C81" s="52">
        <f>VLOOKUP(B81,Exposure!B80:AH226,29,FALSE)</f>
        <v>0.45513870373640181</v>
      </c>
      <c r="D81" s="52">
        <f>VLOOKUP(B81,Sensitivity!B80:AN226,39,FALSE)</f>
        <v>9.753424503626984E-2</v>
      </c>
      <c r="E81" s="52">
        <f>VLOOKUP(B81,Adaptive!B80:AX226,49,FALSE)</f>
        <v>0.42650320537857728</v>
      </c>
      <c r="F81" s="52">
        <f t="shared" si="28"/>
        <v>0.57349679462142267</v>
      </c>
      <c r="G81" s="52">
        <f>VLOOKUP(B81,FloodHazard!$D$2:$AD$136,27,FALSE)</f>
        <v>0.34</v>
      </c>
      <c r="H81" s="52">
        <f t="shared" si="29"/>
        <v>1.4661697433940943</v>
      </c>
      <c r="I81" s="52">
        <f t="shared" si="30"/>
        <v>0.3723835678312194</v>
      </c>
      <c r="J81" s="52">
        <f t="shared" si="31"/>
        <v>0.33551551982884625</v>
      </c>
      <c r="K81" t="str">
        <f t="shared" si="32"/>
        <v>Moderate</v>
      </c>
      <c r="L81" t="str">
        <f t="shared" si="33"/>
        <v>Moderate</v>
      </c>
      <c r="M81" t="str">
        <f t="shared" si="26"/>
        <v>Moderate</v>
      </c>
      <c r="N81" t="str">
        <f t="shared" si="34"/>
        <v>Moderate</v>
      </c>
      <c r="O81" t="str">
        <f t="shared" si="35"/>
        <v>Moderate</v>
      </c>
      <c r="P81">
        <f t="shared" si="36"/>
        <v>0.71175361655253244</v>
      </c>
      <c r="Q81">
        <f t="shared" si="37"/>
        <v>0.67434633721667658</v>
      </c>
      <c r="R81">
        <f t="shared" si="38"/>
        <v>0.63468518972454857</v>
      </c>
      <c r="S81" t="str">
        <f t="shared" si="39"/>
        <v>High</v>
      </c>
      <c r="T81" t="str">
        <f t="shared" si="39"/>
        <v>High</v>
      </c>
      <c r="U81" t="str">
        <f t="shared" si="39"/>
        <v>Moderate</v>
      </c>
      <c r="V81" t="str">
        <f t="shared" si="27"/>
        <v>Significant</v>
      </c>
      <c r="W81" t="str">
        <f t="shared" si="40"/>
        <v>Significant</v>
      </c>
      <c r="X81" t="str">
        <f t="shared" si="41"/>
        <v>Moderate</v>
      </c>
      <c r="Y81">
        <f t="shared" si="42"/>
        <v>0.62733836871467052</v>
      </c>
      <c r="Z81">
        <f t="shared" si="43"/>
        <v>0.68196472348255144</v>
      </c>
      <c r="AA81">
        <f t="shared" si="44"/>
        <v>0.67351360991600462</v>
      </c>
      <c r="AB81" t="str">
        <f t="shared" si="45"/>
        <v>Moderate</v>
      </c>
      <c r="AC81" t="str">
        <f t="shared" si="45"/>
        <v>High</v>
      </c>
      <c r="AD81" t="str">
        <f t="shared" si="46"/>
        <v>High</v>
      </c>
      <c r="AE81" t="str">
        <f t="shared" si="47"/>
        <v>Moderate</v>
      </c>
      <c r="AF81" t="str">
        <f t="shared" si="48"/>
        <v>Significant</v>
      </c>
      <c r="AG81" t="str">
        <f t="shared" si="49"/>
        <v>Significant</v>
      </c>
      <c r="AI81" t="s">
        <v>2130</v>
      </c>
      <c r="AJ81">
        <v>0.57122382766932356</v>
      </c>
      <c r="AK81">
        <v>0.57471231816742696</v>
      </c>
      <c r="AL81">
        <v>0.55793859341229413</v>
      </c>
      <c r="AN81" t="s">
        <v>2130</v>
      </c>
      <c r="AO81">
        <v>0.57369012348087256</v>
      </c>
      <c r="AP81">
        <v>0.56252750884631564</v>
      </c>
      <c r="AQ81">
        <v>0.56307842188903934</v>
      </c>
    </row>
    <row r="82" spans="1:43">
      <c r="A82" t="s">
        <v>124</v>
      </c>
      <c r="B82" t="s">
        <v>2126</v>
      </c>
      <c r="C82" s="52">
        <f>VLOOKUP(B82,Exposure!B81:AH227,29,FALSE)</f>
        <v>0.40081439500939775</v>
      </c>
      <c r="D82" s="52">
        <f>VLOOKUP(B82,Sensitivity!B81:AN227,39,FALSE)</f>
        <v>0.11741066721037301</v>
      </c>
      <c r="E82" s="52">
        <f>VLOOKUP(B82,Adaptive!B81:AX227,49,FALSE)</f>
        <v>0.40323283399588922</v>
      </c>
      <c r="F82" s="52">
        <f t="shared" si="28"/>
        <v>0.59676716600411073</v>
      </c>
      <c r="G82" s="52">
        <f>VLOOKUP(B82,FloodHazard!$D$2:$AD$136,27,FALSE)</f>
        <v>0.24</v>
      </c>
      <c r="H82" s="52">
        <f t="shared" si="29"/>
        <v>1.3549922282238815</v>
      </c>
      <c r="I82" s="52">
        <f t="shared" si="30"/>
        <v>0.33259014789830837</v>
      </c>
      <c r="J82" s="52">
        <f t="shared" si="31"/>
        <v>0.35708891660724185</v>
      </c>
      <c r="K82" t="str">
        <f t="shared" si="32"/>
        <v>Moderate</v>
      </c>
      <c r="L82" t="str">
        <f t="shared" si="33"/>
        <v>Moderate</v>
      </c>
      <c r="M82" t="str">
        <f t="shared" si="26"/>
        <v>Moderate</v>
      </c>
      <c r="N82" t="str">
        <f t="shared" si="34"/>
        <v>Low</v>
      </c>
      <c r="O82" t="str">
        <f t="shared" si="35"/>
        <v>Moderate</v>
      </c>
      <c r="P82">
        <f t="shared" si="36"/>
        <v>0.74540457044507935</v>
      </c>
      <c r="Q82">
        <f t="shared" si="37"/>
        <v>0.70252931284452336</v>
      </c>
      <c r="R82">
        <f t="shared" si="38"/>
        <v>0.74958390626731242</v>
      </c>
      <c r="S82" t="str">
        <f t="shared" si="39"/>
        <v>High</v>
      </c>
      <c r="T82" t="str">
        <f t="shared" si="39"/>
        <v>High</v>
      </c>
      <c r="U82" t="str">
        <f t="shared" si="39"/>
        <v>High</v>
      </c>
      <c r="V82" t="str">
        <f t="shared" si="27"/>
        <v>Significant</v>
      </c>
      <c r="W82" t="str">
        <f t="shared" si="40"/>
        <v>Significant</v>
      </c>
      <c r="X82" t="str">
        <f t="shared" si="41"/>
        <v>Significant</v>
      </c>
      <c r="Y82">
        <f t="shared" si="42"/>
        <v>0.72384656252321911</v>
      </c>
      <c r="Z82">
        <f t="shared" si="43"/>
        <v>0.71628941014665681</v>
      </c>
      <c r="AA82">
        <f t="shared" si="44"/>
        <v>0.78400995895485814</v>
      </c>
      <c r="AB82" t="str">
        <f t="shared" si="45"/>
        <v>High</v>
      </c>
      <c r="AC82" t="str">
        <f t="shared" si="45"/>
        <v>High</v>
      </c>
      <c r="AD82" t="str">
        <f t="shared" si="46"/>
        <v>High</v>
      </c>
      <c r="AE82" t="str">
        <f t="shared" si="47"/>
        <v>Significant</v>
      </c>
      <c r="AF82" t="str">
        <f t="shared" si="48"/>
        <v>Significant</v>
      </c>
      <c r="AG82" t="str">
        <f t="shared" si="49"/>
        <v>Significant</v>
      </c>
      <c r="AI82" t="s">
        <v>2131</v>
      </c>
      <c r="AJ82">
        <v>0.52502068460996754</v>
      </c>
      <c r="AK82">
        <v>0.54414582922399712</v>
      </c>
      <c r="AL82">
        <v>0.51490932850835802</v>
      </c>
      <c r="AN82" t="s">
        <v>2131</v>
      </c>
      <c r="AO82">
        <v>0.49749017405140122</v>
      </c>
      <c r="AP82">
        <v>0.55751861889321919</v>
      </c>
      <c r="AQ82">
        <v>0.50250329347792533</v>
      </c>
    </row>
    <row r="83" spans="1:43">
      <c r="A83" t="s">
        <v>115</v>
      </c>
      <c r="B83" t="s">
        <v>2127</v>
      </c>
      <c r="C83" s="52">
        <f>VLOOKUP(B83,Exposure!B82:AH228,29,FALSE)</f>
        <v>0.37569250205386701</v>
      </c>
      <c r="D83" s="52">
        <f>VLOOKUP(B83,Sensitivity!B82:AN228,39,FALSE)</f>
        <v>9.3643620630495666E-2</v>
      </c>
      <c r="E83" s="52">
        <f>VLOOKUP(B83,Adaptive!B82:AX228,49,FALSE)</f>
        <v>0.37539598728091172</v>
      </c>
      <c r="F83" s="52">
        <f t="shared" si="28"/>
        <v>0.62460401271908828</v>
      </c>
      <c r="G83" s="52">
        <f>VLOOKUP(B83,FloodHazard!$D$2:$AD$136,27,FALSE)</f>
        <v>0.28000000000000003</v>
      </c>
      <c r="H83" s="52">
        <f t="shared" si="29"/>
        <v>1.3739401354034511</v>
      </c>
      <c r="I83" s="52">
        <f t="shared" si="30"/>
        <v>0.33937211299342723</v>
      </c>
      <c r="J83" s="52">
        <f t="shared" si="31"/>
        <v>0.35912381667479198</v>
      </c>
      <c r="K83" t="str">
        <f t="shared" si="32"/>
        <v>Moderate</v>
      </c>
      <c r="L83" t="str">
        <f t="shared" si="33"/>
        <v>Moderate</v>
      </c>
      <c r="M83" t="str">
        <f t="shared" si="26"/>
        <v>Moderate</v>
      </c>
      <c r="N83" t="str">
        <f t="shared" si="34"/>
        <v>Low</v>
      </c>
      <c r="O83" t="str">
        <f t="shared" si="35"/>
        <v>Moderate</v>
      </c>
      <c r="P83">
        <f t="shared" si="36"/>
        <v>0.88926793354653499</v>
      </c>
      <c r="Q83">
        <f t="shared" si="37"/>
        <v>0.89061956686085719</v>
      </c>
      <c r="R83">
        <f t="shared" si="38"/>
        <v>0.85423660679097457</v>
      </c>
      <c r="S83" t="str">
        <f t="shared" si="39"/>
        <v>High</v>
      </c>
      <c r="T83" t="str">
        <f t="shared" si="39"/>
        <v>High</v>
      </c>
      <c r="U83" t="str">
        <f t="shared" si="39"/>
        <v>High</v>
      </c>
      <c r="V83" t="str">
        <f t="shared" si="27"/>
        <v>Significant</v>
      </c>
      <c r="W83" t="str">
        <f t="shared" si="40"/>
        <v>Significant</v>
      </c>
      <c r="X83" t="str">
        <f t="shared" si="41"/>
        <v>Significant</v>
      </c>
      <c r="Y83">
        <f t="shared" si="42"/>
        <v>0.75795858469233413</v>
      </c>
      <c r="Z83">
        <f t="shared" si="43"/>
        <v>0.89393697681644757</v>
      </c>
      <c r="AA83">
        <f t="shared" si="44"/>
        <v>0.94228862237727873</v>
      </c>
      <c r="AB83" t="str">
        <f t="shared" si="45"/>
        <v>High</v>
      </c>
      <c r="AC83" t="str">
        <f t="shared" si="45"/>
        <v>High</v>
      </c>
      <c r="AD83" t="str">
        <f t="shared" si="46"/>
        <v>High</v>
      </c>
      <c r="AE83" t="str">
        <f t="shared" si="47"/>
        <v>Significant</v>
      </c>
      <c r="AF83" t="str">
        <f t="shared" si="48"/>
        <v>Significant</v>
      </c>
      <c r="AG83" t="str">
        <f t="shared" si="49"/>
        <v>Significant</v>
      </c>
      <c r="AI83" t="s">
        <v>2132</v>
      </c>
      <c r="AJ83">
        <v>0.50492394394110129</v>
      </c>
      <c r="AK83">
        <v>0.55502403226453056</v>
      </c>
      <c r="AL83">
        <v>0.56974390629187244</v>
      </c>
      <c r="AN83" t="s">
        <v>2132</v>
      </c>
      <c r="AO83">
        <v>0.52141287004761794</v>
      </c>
      <c r="AP83">
        <v>0.45637428015103165</v>
      </c>
      <c r="AQ83">
        <v>0.64798154281958409</v>
      </c>
    </row>
    <row r="84" spans="1:43">
      <c r="A84" t="s">
        <v>79</v>
      </c>
      <c r="B84" t="s">
        <v>2128</v>
      </c>
      <c r="C84" s="52">
        <f>VLOOKUP(B84,Exposure!B83:AH229,29,FALSE)</f>
        <v>0.25502359715305678</v>
      </c>
      <c r="D84" s="52">
        <f>VLOOKUP(B84,Sensitivity!B83:AN229,39,FALSE)</f>
        <v>7.980462388961268E-2</v>
      </c>
      <c r="E84" s="52">
        <f>VLOOKUP(B84,Adaptive!B83:AX229,49,FALSE)</f>
        <v>0.42658068756113432</v>
      </c>
      <c r="F84" s="52">
        <f t="shared" si="28"/>
        <v>0.57341931243886568</v>
      </c>
      <c r="G84" s="52">
        <f>VLOOKUP(B84,FloodHazard!$D$2:$AD$136,27,FALSE)</f>
        <v>0.28000000000000003</v>
      </c>
      <c r="H84" s="52">
        <f t="shared" si="29"/>
        <v>1.1882475334815352</v>
      </c>
      <c r="I84" s="52">
        <f t="shared" si="30"/>
        <v>0.2729077413495693</v>
      </c>
      <c r="J84" s="52">
        <f t="shared" si="31"/>
        <v>0.32661196816423921</v>
      </c>
      <c r="K84" t="str">
        <f t="shared" si="32"/>
        <v>Low</v>
      </c>
      <c r="L84" t="str">
        <f t="shared" si="33"/>
        <v>Low</v>
      </c>
      <c r="M84" t="str">
        <f t="shared" si="26"/>
        <v>Very low</v>
      </c>
      <c r="N84" t="str">
        <f t="shared" si="34"/>
        <v>Low</v>
      </c>
      <c r="O84" t="str">
        <f t="shared" si="35"/>
        <v>Negligible</v>
      </c>
      <c r="P84">
        <f t="shared" si="36"/>
        <v>0.88926793354653499</v>
      </c>
      <c r="Q84">
        <f t="shared" si="37"/>
        <v>0.89061956686085719</v>
      </c>
      <c r="R84">
        <f t="shared" si="38"/>
        <v>0.85423660679097457</v>
      </c>
      <c r="S84" t="str">
        <f t="shared" si="39"/>
        <v>High</v>
      </c>
      <c r="T84" t="str">
        <f t="shared" si="39"/>
        <v>High</v>
      </c>
      <c r="U84" t="str">
        <f t="shared" si="39"/>
        <v>High</v>
      </c>
      <c r="V84" t="str">
        <f t="shared" si="27"/>
        <v>Minor</v>
      </c>
      <c r="W84" t="str">
        <f t="shared" si="40"/>
        <v>Minor</v>
      </c>
      <c r="X84" t="str">
        <f t="shared" si="41"/>
        <v>Minor</v>
      </c>
      <c r="Y84">
        <f t="shared" si="42"/>
        <v>0.75795858469233413</v>
      </c>
      <c r="Z84">
        <f t="shared" si="43"/>
        <v>0.89393697681644757</v>
      </c>
      <c r="AA84">
        <f t="shared" si="44"/>
        <v>0.94228862237727873</v>
      </c>
      <c r="AB84" t="str">
        <f t="shared" si="45"/>
        <v>High</v>
      </c>
      <c r="AC84" t="str">
        <f t="shared" si="45"/>
        <v>High</v>
      </c>
      <c r="AD84" t="str">
        <f t="shared" si="46"/>
        <v>High</v>
      </c>
      <c r="AE84" t="str">
        <f t="shared" si="47"/>
        <v>Minor</v>
      </c>
      <c r="AF84" t="str">
        <f t="shared" si="48"/>
        <v>Minor</v>
      </c>
      <c r="AG84" t="str">
        <f t="shared" si="49"/>
        <v>Minor</v>
      </c>
      <c r="AI84" t="s">
        <v>2133</v>
      </c>
      <c r="AJ84">
        <v>0.71147307238291957</v>
      </c>
      <c r="AK84">
        <v>0.71015991625722918</v>
      </c>
      <c r="AL84">
        <v>0.71726167486399595</v>
      </c>
      <c r="AN84" t="s">
        <v>2133</v>
      </c>
      <c r="AO84">
        <v>0.69139563688885541</v>
      </c>
      <c r="AP84">
        <v>0.67049085783743156</v>
      </c>
      <c r="AQ84">
        <v>0.77522905080177851</v>
      </c>
    </row>
    <row r="85" spans="1:43">
      <c r="A85" t="s">
        <v>150</v>
      </c>
      <c r="B85" t="s">
        <v>2129</v>
      </c>
      <c r="C85" s="52">
        <f>VLOOKUP(B85,Exposure!B84:AH230,29,FALSE)</f>
        <v>0.23449696455574032</v>
      </c>
      <c r="D85" s="52">
        <f>VLOOKUP(B85,Sensitivity!B84:AN230,39,FALSE)</f>
        <v>9.2182070771080024E-2</v>
      </c>
      <c r="E85" s="52">
        <f>VLOOKUP(B85,Adaptive!B84:AX230,49,FALSE)</f>
        <v>0.61432443000085102</v>
      </c>
      <c r="F85" s="52">
        <f t="shared" si="28"/>
        <v>0.38567556999914898</v>
      </c>
      <c r="G85" s="52">
        <f>VLOOKUP(B85,FloodHazard!$D$2:$AD$136,27,FALSE)</f>
        <v>0.27</v>
      </c>
      <c r="H85" s="52">
        <f t="shared" si="29"/>
        <v>0.9823546053259693</v>
      </c>
      <c r="I85" s="52">
        <f t="shared" si="30"/>
        <v>0.19921313017960973</v>
      </c>
      <c r="J85" s="52">
        <f t="shared" si="31"/>
        <v>0.23892882038511451</v>
      </c>
      <c r="K85" t="str">
        <f t="shared" si="32"/>
        <v>Low</v>
      </c>
      <c r="L85" t="str">
        <f t="shared" si="33"/>
        <v>Low</v>
      </c>
      <c r="M85" t="str">
        <f t="shared" si="26"/>
        <v>Very low</v>
      </c>
      <c r="N85" t="str">
        <f t="shared" si="34"/>
        <v>Low</v>
      </c>
      <c r="O85" t="str">
        <f t="shared" si="35"/>
        <v>Negligible</v>
      </c>
      <c r="P85">
        <f t="shared" si="36"/>
        <v>0.63325267675780272</v>
      </c>
      <c r="Q85">
        <f t="shared" si="37"/>
        <v>0.71194572309039639</v>
      </c>
      <c r="R85">
        <f t="shared" si="38"/>
        <v>0.64295165661036568</v>
      </c>
      <c r="S85" t="str">
        <f t="shared" si="39"/>
        <v>Moderate</v>
      </c>
      <c r="T85" t="str">
        <f t="shared" si="39"/>
        <v>High</v>
      </c>
      <c r="U85" t="str">
        <f t="shared" si="39"/>
        <v>Moderate</v>
      </c>
      <c r="V85" t="str">
        <f t="shared" si="27"/>
        <v>Minor</v>
      </c>
      <c r="W85" t="str">
        <f t="shared" si="40"/>
        <v>Minor</v>
      </c>
      <c r="X85" t="str">
        <f t="shared" si="41"/>
        <v>Minor</v>
      </c>
      <c r="Y85">
        <f t="shared" si="42"/>
        <v>0.5709043596309531</v>
      </c>
      <c r="Z85">
        <f t="shared" si="43"/>
        <v>0.65128089037645831</v>
      </c>
      <c r="AA85">
        <f t="shared" si="44"/>
        <v>0.71600036818474977</v>
      </c>
      <c r="AB85" t="str">
        <f t="shared" si="45"/>
        <v>Moderate</v>
      </c>
      <c r="AC85" t="str">
        <f t="shared" si="45"/>
        <v>Moderate</v>
      </c>
      <c r="AD85" t="str">
        <f t="shared" si="46"/>
        <v>High</v>
      </c>
      <c r="AE85" t="str">
        <f t="shared" si="47"/>
        <v>Minor</v>
      </c>
      <c r="AF85" t="str">
        <f t="shared" si="48"/>
        <v>Minor</v>
      </c>
      <c r="AG85" t="str">
        <f t="shared" si="49"/>
        <v>Minor</v>
      </c>
      <c r="AI85" t="s">
        <v>2134</v>
      </c>
      <c r="AJ85">
        <v>0.89627388528631147</v>
      </c>
      <c r="AK85">
        <v>0.91549668228575642</v>
      </c>
      <c r="AL85">
        <v>0.86375141570041181</v>
      </c>
      <c r="AN85" t="s">
        <v>2134</v>
      </c>
      <c r="AO85">
        <v>0.84103647604370391</v>
      </c>
      <c r="AP85">
        <v>0.89651490066156758</v>
      </c>
      <c r="AQ85">
        <v>1.0271828437273314</v>
      </c>
    </row>
    <row r="86" spans="1:43">
      <c r="A86" t="s">
        <v>116</v>
      </c>
      <c r="B86" t="s">
        <v>2130</v>
      </c>
      <c r="C86" s="52">
        <f>VLOOKUP(B86,Exposure!B85:AH231,29,FALSE)</f>
        <v>0.3596819744395407</v>
      </c>
      <c r="D86" s="52">
        <f>VLOOKUP(B86,Sensitivity!B85:AN231,39,FALSE)</f>
        <v>0.13648970488443915</v>
      </c>
      <c r="E86" s="52">
        <f>VLOOKUP(B86,Adaptive!B85:AX231,49,FALSE)</f>
        <v>0.24946724143671012</v>
      </c>
      <c r="F86" s="52">
        <f t="shared" si="28"/>
        <v>0.75053275856328994</v>
      </c>
      <c r="G86" s="52">
        <f>VLOOKUP(B86,FloodHazard!$D$2:$AD$136,27,FALSE)</f>
        <v>0.21</v>
      </c>
      <c r="H86" s="52">
        <f t="shared" si="29"/>
        <v>1.4567044378872698</v>
      </c>
      <c r="I86" s="52">
        <f t="shared" si="30"/>
        <v>0.36899568066491867</v>
      </c>
      <c r="J86" s="52">
        <f t="shared" si="31"/>
        <v>0.44351123172386453</v>
      </c>
      <c r="K86" t="str">
        <f t="shared" si="32"/>
        <v>Moderate</v>
      </c>
      <c r="L86" t="str">
        <f t="shared" si="33"/>
        <v>Moderate</v>
      </c>
      <c r="M86" t="str">
        <f t="shared" si="26"/>
        <v>Moderate</v>
      </c>
      <c r="N86" t="str">
        <f t="shared" si="34"/>
        <v>Low</v>
      </c>
      <c r="O86" t="str">
        <f t="shared" si="35"/>
        <v>Moderate</v>
      </c>
      <c r="P86">
        <f t="shared" si="36"/>
        <v>0.57122382766932356</v>
      </c>
      <c r="Q86">
        <f t="shared" si="37"/>
        <v>0.57471231816742696</v>
      </c>
      <c r="R86">
        <f t="shared" si="38"/>
        <v>0.55793859341229413</v>
      </c>
      <c r="S86" t="str">
        <f t="shared" si="39"/>
        <v>Moderate</v>
      </c>
      <c r="T86" t="str">
        <f t="shared" si="39"/>
        <v>Moderate</v>
      </c>
      <c r="U86" t="str">
        <f t="shared" si="39"/>
        <v>Moderate</v>
      </c>
      <c r="V86" t="str">
        <f t="shared" si="27"/>
        <v>Moderate</v>
      </c>
      <c r="W86" t="str">
        <f t="shared" si="40"/>
        <v>Moderate</v>
      </c>
      <c r="X86" t="str">
        <f t="shared" si="41"/>
        <v>Moderate</v>
      </c>
      <c r="Y86">
        <f t="shared" si="42"/>
        <v>0.57369012348087256</v>
      </c>
      <c r="Z86">
        <f t="shared" si="43"/>
        <v>0.56252750884631564</v>
      </c>
      <c r="AA86">
        <f t="shared" si="44"/>
        <v>0.56307842188903934</v>
      </c>
      <c r="AB86" t="str">
        <f t="shared" si="45"/>
        <v>Moderate</v>
      </c>
      <c r="AC86" t="str">
        <f t="shared" si="45"/>
        <v>Moderate</v>
      </c>
      <c r="AD86" t="str">
        <f t="shared" si="46"/>
        <v>Moderate</v>
      </c>
      <c r="AE86" t="str">
        <f t="shared" si="47"/>
        <v>Moderate</v>
      </c>
      <c r="AF86" t="str">
        <f t="shared" si="48"/>
        <v>Moderate</v>
      </c>
      <c r="AG86" t="str">
        <f t="shared" si="49"/>
        <v>Moderate</v>
      </c>
      <c r="AI86" t="s">
        <v>2135</v>
      </c>
      <c r="AJ86">
        <v>0.89627388528631147</v>
      </c>
      <c r="AK86">
        <v>0.91549668228575642</v>
      </c>
      <c r="AL86">
        <v>0.86375141570041181</v>
      </c>
      <c r="AN86" t="s">
        <v>2135</v>
      </c>
      <c r="AO86">
        <v>0.84103647604370391</v>
      </c>
      <c r="AP86">
        <v>0.89651490066156758</v>
      </c>
      <c r="AQ86">
        <v>1.0271828437273314</v>
      </c>
    </row>
    <row r="87" spans="1:43">
      <c r="A87" t="s">
        <v>53</v>
      </c>
      <c r="B87" t="s">
        <v>2131</v>
      </c>
      <c r="C87" s="52">
        <f>VLOOKUP(B87,Exposure!B86:AH232,29,FALSE)</f>
        <v>0.50157670932239407</v>
      </c>
      <c r="D87" s="52">
        <f>VLOOKUP(B87,Sensitivity!B86:AN232,39,FALSE)</f>
        <v>0.15086626029539657</v>
      </c>
      <c r="E87" s="52">
        <f>VLOOKUP(B87,Adaptive!B86:AX232,49,FALSE)</f>
        <v>0.56689138979527975</v>
      </c>
      <c r="F87" s="52">
        <f t="shared" si="28"/>
        <v>0.43310861020472025</v>
      </c>
      <c r="G87" s="52">
        <f>VLOOKUP(B87,FloodHazard!$D$2:$AD$136,27,FALSE)</f>
        <v>0.19</v>
      </c>
      <c r="H87" s="52">
        <f t="shared" si="29"/>
        <v>1.275551579822511</v>
      </c>
      <c r="I87" s="52">
        <f t="shared" si="30"/>
        <v>0.30415620532692911</v>
      </c>
      <c r="J87" s="52">
        <f t="shared" si="31"/>
        <v>0.29198743525005844</v>
      </c>
      <c r="K87" t="str">
        <f t="shared" si="32"/>
        <v>Moderate</v>
      </c>
      <c r="L87" t="str">
        <f t="shared" si="33"/>
        <v>Low</v>
      </c>
      <c r="M87" t="str">
        <f t="shared" si="26"/>
        <v>Low</v>
      </c>
      <c r="N87" t="str">
        <f t="shared" si="34"/>
        <v>Low</v>
      </c>
      <c r="O87" t="str">
        <f t="shared" si="35"/>
        <v>Minor</v>
      </c>
      <c r="P87">
        <f t="shared" si="36"/>
        <v>0.52502068460996754</v>
      </c>
      <c r="Q87">
        <f t="shared" si="37"/>
        <v>0.54414582922399712</v>
      </c>
      <c r="R87">
        <f t="shared" si="38"/>
        <v>0.51490932850835802</v>
      </c>
      <c r="S87" t="str">
        <f t="shared" si="39"/>
        <v>Moderate</v>
      </c>
      <c r="T87" t="str">
        <f t="shared" si="39"/>
        <v>Moderate</v>
      </c>
      <c r="U87" t="str">
        <f t="shared" si="39"/>
        <v>Moderate</v>
      </c>
      <c r="V87" t="str">
        <f t="shared" si="27"/>
        <v>Moderate</v>
      </c>
      <c r="W87" t="str">
        <f t="shared" si="40"/>
        <v>Moderate</v>
      </c>
      <c r="X87" t="str">
        <f t="shared" si="41"/>
        <v>Moderate</v>
      </c>
      <c r="Y87">
        <f t="shared" si="42"/>
        <v>0.49749017405140122</v>
      </c>
      <c r="Z87">
        <f t="shared" si="43"/>
        <v>0.55751861889321919</v>
      </c>
      <c r="AA87">
        <f t="shared" si="44"/>
        <v>0.50250329347792533</v>
      </c>
      <c r="AB87" t="str">
        <f t="shared" si="45"/>
        <v>Moderate</v>
      </c>
      <c r="AC87" t="str">
        <f t="shared" si="45"/>
        <v>Moderate</v>
      </c>
      <c r="AD87" t="str">
        <f t="shared" si="46"/>
        <v>Moderate</v>
      </c>
      <c r="AE87" t="str">
        <f t="shared" si="47"/>
        <v>Moderate</v>
      </c>
      <c r="AF87" t="str">
        <f t="shared" si="48"/>
        <v>Moderate</v>
      </c>
      <c r="AG87" t="str">
        <f t="shared" si="49"/>
        <v>Moderate</v>
      </c>
      <c r="AI87" t="s">
        <v>2136</v>
      </c>
      <c r="AJ87">
        <v>0.39602714427630531</v>
      </c>
      <c r="AK87">
        <v>0.40234485445090029</v>
      </c>
      <c r="AL87">
        <v>0.39025766922421357</v>
      </c>
      <c r="AN87" t="s">
        <v>2136</v>
      </c>
      <c r="AO87">
        <v>0.39503557878414264</v>
      </c>
      <c r="AP87">
        <v>0.34779995516526246</v>
      </c>
      <c r="AQ87">
        <v>0.33046708721502815</v>
      </c>
    </row>
    <row r="88" spans="1:43">
      <c r="A88" t="s">
        <v>175</v>
      </c>
      <c r="B88" t="s">
        <v>2131</v>
      </c>
      <c r="C88" s="52">
        <f>VLOOKUP(B88,Exposure!B87:AH233,29,FALSE)</f>
        <v>0.50157670932239407</v>
      </c>
      <c r="D88" s="52">
        <f>VLOOKUP(B88,Sensitivity!B87:AN233,39,FALSE)</f>
        <v>0.15086626029539657</v>
      </c>
      <c r="E88" s="52">
        <f>VLOOKUP(B88,Adaptive!B87:AX233,49,FALSE)</f>
        <v>0.56689138979527975</v>
      </c>
      <c r="F88" s="52">
        <f t="shared" si="28"/>
        <v>0.43310861020472025</v>
      </c>
      <c r="G88" s="52">
        <f>VLOOKUP(B88,FloodHazard!$D$2:$AD$136,27,FALSE)</f>
        <v>0.19</v>
      </c>
      <c r="H88" s="52">
        <f t="shared" si="29"/>
        <v>1.275551579822511</v>
      </c>
      <c r="I88" s="52">
        <f t="shared" si="30"/>
        <v>0.30415620532692911</v>
      </c>
      <c r="J88" s="52">
        <f t="shared" si="31"/>
        <v>0.29198743525005844</v>
      </c>
      <c r="K88" t="str">
        <f t="shared" si="32"/>
        <v>Moderate</v>
      </c>
      <c r="L88" t="str">
        <f t="shared" si="33"/>
        <v>Low</v>
      </c>
      <c r="M88" t="str">
        <f t="shared" si="26"/>
        <v>Low</v>
      </c>
      <c r="N88" t="str">
        <f t="shared" si="34"/>
        <v>Low</v>
      </c>
      <c r="O88" t="str">
        <f t="shared" si="35"/>
        <v>Minor</v>
      </c>
      <c r="P88">
        <f t="shared" si="36"/>
        <v>0.52502068460996754</v>
      </c>
      <c r="Q88">
        <f t="shared" si="37"/>
        <v>0.54414582922399712</v>
      </c>
      <c r="R88">
        <f t="shared" si="38"/>
        <v>0.51490932850835802</v>
      </c>
      <c r="S88" t="str">
        <f t="shared" si="39"/>
        <v>Moderate</v>
      </c>
      <c r="T88" t="str">
        <f t="shared" si="39"/>
        <v>Moderate</v>
      </c>
      <c r="U88" t="str">
        <f t="shared" si="39"/>
        <v>Moderate</v>
      </c>
      <c r="V88" t="str">
        <f t="shared" si="27"/>
        <v>Moderate</v>
      </c>
      <c r="W88" t="str">
        <f t="shared" si="40"/>
        <v>Moderate</v>
      </c>
      <c r="X88" t="str">
        <f t="shared" si="41"/>
        <v>Moderate</v>
      </c>
      <c r="Y88">
        <f t="shared" si="42"/>
        <v>0.49749017405140122</v>
      </c>
      <c r="Z88">
        <f t="shared" si="43"/>
        <v>0.55751861889321919</v>
      </c>
      <c r="AA88">
        <f t="shared" si="44"/>
        <v>0.50250329347792533</v>
      </c>
      <c r="AB88" t="str">
        <f t="shared" si="45"/>
        <v>Moderate</v>
      </c>
      <c r="AC88" t="str">
        <f t="shared" si="45"/>
        <v>Moderate</v>
      </c>
      <c r="AD88" t="str">
        <f t="shared" si="46"/>
        <v>Moderate</v>
      </c>
      <c r="AE88" t="str">
        <f t="shared" si="47"/>
        <v>Moderate</v>
      </c>
      <c r="AF88" t="str">
        <f t="shared" si="48"/>
        <v>Moderate</v>
      </c>
      <c r="AG88" t="str">
        <f t="shared" si="49"/>
        <v>Moderate</v>
      </c>
      <c r="AI88" t="s">
        <v>2137</v>
      </c>
      <c r="AJ88">
        <v>0.45447813144612226</v>
      </c>
      <c r="AK88">
        <v>0.55525277184855348</v>
      </c>
      <c r="AL88">
        <v>0.50306783967977986</v>
      </c>
      <c r="AN88" t="s">
        <v>2137</v>
      </c>
      <c r="AO88">
        <v>0.47142024306652397</v>
      </c>
      <c r="AP88">
        <v>0.48754889788668371</v>
      </c>
      <c r="AQ88">
        <v>0.55584919768484953</v>
      </c>
    </row>
    <row r="89" spans="1:43">
      <c r="A89" t="s">
        <v>125</v>
      </c>
      <c r="B89" t="s">
        <v>2132</v>
      </c>
      <c r="C89" s="52">
        <f>VLOOKUP(B89,Exposure!B88:AH234,29,FALSE)</f>
        <v>5.9939130780915562E-2</v>
      </c>
      <c r="D89" s="52">
        <f>VLOOKUP(B89,Sensitivity!B88:AN234,39,FALSE)</f>
        <v>9.4930646427994939E-2</v>
      </c>
      <c r="E89" s="52">
        <f>VLOOKUP(B89,Adaptive!B88:AX234,49,FALSE)</f>
        <v>0.46201700867629247</v>
      </c>
      <c r="F89" s="52">
        <f t="shared" si="28"/>
        <v>0.53798299132370753</v>
      </c>
      <c r="G89" s="52">
        <f>VLOOKUP(B89,FloodHazard!$D$2:$AD$136,27,FALSE)</f>
        <v>0.04</v>
      </c>
      <c r="H89" s="52">
        <f t="shared" si="29"/>
        <v>0.73285276853261805</v>
      </c>
      <c r="I89" s="52">
        <f t="shared" si="30"/>
        <v>0.10990971887067849</v>
      </c>
      <c r="J89" s="52">
        <f t="shared" si="31"/>
        <v>0.31645681887585125</v>
      </c>
      <c r="K89" t="str">
        <f t="shared" si="32"/>
        <v>Low</v>
      </c>
      <c r="L89" t="str">
        <f t="shared" si="33"/>
        <v>Low</v>
      </c>
      <c r="M89" t="str">
        <f t="shared" si="26"/>
        <v>Very low</v>
      </c>
      <c r="N89" t="str">
        <f t="shared" si="34"/>
        <v>Low</v>
      </c>
      <c r="O89" t="str">
        <f t="shared" si="35"/>
        <v>Negligible</v>
      </c>
      <c r="P89">
        <f t="shared" si="36"/>
        <v>0.50492394394110129</v>
      </c>
      <c r="Q89">
        <f t="shared" si="37"/>
        <v>0.55502403226453056</v>
      </c>
      <c r="R89">
        <f t="shared" si="38"/>
        <v>0.56974390629187244</v>
      </c>
      <c r="S89" t="str">
        <f t="shared" si="39"/>
        <v>Moderate</v>
      </c>
      <c r="T89" t="str">
        <f t="shared" si="39"/>
        <v>Moderate</v>
      </c>
      <c r="U89" t="str">
        <f t="shared" si="39"/>
        <v>Moderate</v>
      </c>
      <c r="V89" t="str">
        <f t="shared" si="27"/>
        <v>Minor</v>
      </c>
      <c r="W89" t="str">
        <f t="shared" si="40"/>
        <v>Minor</v>
      </c>
      <c r="X89" t="str">
        <f t="shared" si="41"/>
        <v>Minor</v>
      </c>
      <c r="Y89">
        <f t="shared" si="42"/>
        <v>0.52141287004761794</v>
      </c>
      <c r="Z89">
        <f t="shared" si="43"/>
        <v>0.45637428015103165</v>
      </c>
      <c r="AA89">
        <f t="shared" si="44"/>
        <v>0.64798154281958409</v>
      </c>
      <c r="AB89" t="str">
        <f t="shared" si="45"/>
        <v>Moderate</v>
      </c>
      <c r="AC89" t="str">
        <f t="shared" si="45"/>
        <v>Moderate</v>
      </c>
      <c r="AD89" t="str">
        <f t="shared" si="46"/>
        <v>Moderate</v>
      </c>
      <c r="AE89" t="str">
        <f t="shared" si="47"/>
        <v>Minor</v>
      </c>
      <c r="AF89" t="str">
        <f t="shared" si="48"/>
        <v>Minor</v>
      </c>
      <c r="AG89" t="str">
        <f t="shared" si="49"/>
        <v>Minor</v>
      </c>
      <c r="AI89" t="s">
        <v>2138</v>
      </c>
      <c r="AJ89">
        <v>0.98516003358726101</v>
      </c>
      <c r="AK89">
        <v>0.99939405055995256</v>
      </c>
      <c r="AL89">
        <v>1.0290274607868828</v>
      </c>
      <c r="AN89" t="s">
        <v>2138</v>
      </c>
      <c r="AO89">
        <v>1.0000209528016426</v>
      </c>
      <c r="AP89">
        <v>1.0432281707833009</v>
      </c>
      <c r="AQ89">
        <v>1.0118711191776366</v>
      </c>
    </row>
    <row r="90" spans="1:43">
      <c r="A90" t="s">
        <v>54</v>
      </c>
      <c r="B90" t="s">
        <v>2133</v>
      </c>
      <c r="C90" s="52">
        <f>VLOOKUP(B90,Exposure!B89:AH235,29,FALSE)</f>
        <v>0.40181681058867258</v>
      </c>
      <c r="D90" s="52">
        <f>VLOOKUP(B90,Sensitivity!B89:AN235,39,FALSE)</f>
        <v>4.969777364622071E-2</v>
      </c>
      <c r="E90" s="52">
        <f>VLOOKUP(B90,Adaptive!B89:AX235,49,FALSE)</f>
        <v>0.58097310053535423</v>
      </c>
      <c r="F90" s="52">
        <f t="shared" si="28"/>
        <v>0.41902689946464577</v>
      </c>
      <c r="G90" s="52">
        <f>VLOOKUP(B90,FloodHazard!$D$2:$AD$136,27,FALSE)</f>
        <v>0.24</v>
      </c>
      <c r="H90" s="52">
        <f t="shared" si="29"/>
        <v>1.1105414836995391</v>
      </c>
      <c r="I90" s="52">
        <f t="shared" si="30"/>
        <v>0.24509465823138196</v>
      </c>
      <c r="J90" s="52">
        <f t="shared" si="31"/>
        <v>0.23436233655543323</v>
      </c>
      <c r="K90" t="str">
        <f t="shared" si="32"/>
        <v>Moderate</v>
      </c>
      <c r="L90" t="str">
        <f t="shared" si="33"/>
        <v>Low</v>
      </c>
      <c r="M90" t="str">
        <f t="shared" si="26"/>
        <v>Low</v>
      </c>
      <c r="N90" t="str">
        <f t="shared" si="34"/>
        <v>Low</v>
      </c>
      <c r="O90" t="str">
        <f t="shared" si="35"/>
        <v>Minor</v>
      </c>
      <c r="P90">
        <f t="shared" si="36"/>
        <v>0.71147307238291957</v>
      </c>
      <c r="Q90">
        <f t="shared" si="37"/>
        <v>0.71015991625722918</v>
      </c>
      <c r="R90">
        <f t="shared" si="38"/>
        <v>0.71726167486399595</v>
      </c>
      <c r="S90" t="str">
        <f t="shared" si="39"/>
        <v>High</v>
      </c>
      <c r="T90" t="str">
        <f t="shared" si="39"/>
        <v>High</v>
      </c>
      <c r="U90" t="str">
        <f t="shared" si="39"/>
        <v>High</v>
      </c>
      <c r="V90" t="str">
        <f t="shared" si="27"/>
        <v>Moderate</v>
      </c>
      <c r="W90" t="str">
        <f t="shared" si="40"/>
        <v>Moderate</v>
      </c>
      <c r="X90" t="str">
        <f t="shared" si="41"/>
        <v>Moderate</v>
      </c>
      <c r="Y90">
        <f t="shared" si="42"/>
        <v>0.69139563688885541</v>
      </c>
      <c r="Z90">
        <f t="shared" si="43"/>
        <v>0.67049085783743156</v>
      </c>
      <c r="AA90">
        <f t="shared" si="44"/>
        <v>0.77522905080177851</v>
      </c>
      <c r="AB90" t="str">
        <f t="shared" si="45"/>
        <v>High</v>
      </c>
      <c r="AC90" t="str">
        <f t="shared" si="45"/>
        <v>High</v>
      </c>
      <c r="AD90" t="str">
        <f t="shared" si="46"/>
        <v>High</v>
      </c>
      <c r="AE90" t="str">
        <f t="shared" si="47"/>
        <v>Moderate</v>
      </c>
      <c r="AF90" t="str">
        <f t="shared" si="48"/>
        <v>Moderate</v>
      </c>
      <c r="AG90" t="str">
        <f t="shared" si="49"/>
        <v>Moderate</v>
      </c>
      <c r="AI90" t="s">
        <v>2139</v>
      </c>
      <c r="AJ90">
        <v>0.71394898437528609</v>
      </c>
      <c r="AK90">
        <v>0.76737548098270714</v>
      </c>
      <c r="AL90">
        <v>0.71911684610201498</v>
      </c>
      <c r="AN90" t="s">
        <v>2139</v>
      </c>
      <c r="AO90">
        <v>0.65795253855965607</v>
      </c>
      <c r="AP90">
        <v>0.74989259110038431</v>
      </c>
      <c r="AQ90">
        <v>0.81737277915820183</v>
      </c>
    </row>
    <row r="91" spans="1:43">
      <c r="A91" t="s">
        <v>136</v>
      </c>
      <c r="B91" t="s">
        <v>2134</v>
      </c>
      <c r="C91" s="52">
        <f>VLOOKUP(B91,Exposure!B90:AH236,29,FALSE)</f>
        <v>0.44901121785931392</v>
      </c>
      <c r="D91" s="52">
        <f>VLOOKUP(B91,Sensitivity!B90:AN236,39,FALSE)</f>
        <v>0.1223292109259619</v>
      </c>
      <c r="E91" s="52">
        <f>VLOOKUP(B91,Adaptive!B90:AX236,49,FALSE)</f>
        <v>0.55796674125544521</v>
      </c>
      <c r="F91" s="52">
        <f t="shared" si="28"/>
        <v>0.44203325874455479</v>
      </c>
      <c r="G91" s="52">
        <f>VLOOKUP(B91,FloodHazard!$D$2:$AD$136,27,FALSE)</f>
        <v>0.28999999999999998</v>
      </c>
      <c r="H91" s="52">
        <f t="shared" si="29"/>
        <v>1.3033736875298305</v>
      </c>
      <c r="I91" s="52">
        <f t="shared" si="30"/>
        <v>0.31411448523380614</v>
      </c>
      <c r="J91" s="52">
        <f t="shared" si="31"/>
        <v>0.28218123483525837</v>
      </c>
      <c r="K91" t="str">
        <f t="shared" si="32"/>
        <v>Moderate</v>
      </c>
      <c r="L91" t="str">
        <f t="shared" si="33"/>
        <v>Low</v>
      </c>
      <c r="M91" t="str">
        <f t="shared" si="26"/>
        <v>Low</v>
      </c>
      <c r="N91" t="str">
        <f t="shared" si="34"/>
        <v>Low</v>
      </c>
      <c r="O91" t="str">
        <f t="shared" si="35"/>
        <v>Minor</v>
      </c>
      <c r="P91">
        <f t="shared" si="36"/>
        <v>0.89627388528631147</v>
      </c>
      <c r="Q91">
        <f t="shared" si="37"/>
        <v>0.91549668228575642</v>
      </c>
      <c r="R91">
        <f t="shared" si="38"/>
        <v>0.86375141570041181</v>
      </c>
      <c r="S91" t="str">
        <f t="shared" si="39"/>
        <v>High</v>
      </c>
      <c r="T91" t="str">
        <f t="shared" si="39"/>
        <v>High</v>
      </c>
      <c r="U91" t="str">
        <f t="shared" si="39"/>
        <v>High</v>
      </c>
      <c r="V91" t="str">
        <f t="shared" si="27"/>
        <v>Moderate</v>
      </c>
      <c r="W91" t="str">
        <f t="shared" si="40"/>
        <v>Moderate</v>
      </c>
      <c r="X91" t="str">
        <f t="shared" si="41"/>
        <v>Moderate</v>
      </c>
      <c r="Y91">
        <f t="shared" si="42"/>
        <v>0.84103647604370391</v>
      </c>
      <c r="Z91">
        <f t="shared" si="43"/>
        <v>0.89651490066156758</v>
      </c>
      <c r="AA91">
        <f t="shared" si="44"/>
        <v>1.0271828437273314</v>
      </c>
      <c r="AB91" t="str">
        <f t="shared" si="45"/>
        <v>High</v>
      </c>
      <c r="AC91" t="str">
        <f t="shared" si="45"/>
        <v>High</v>
      </c>
      <c r="AD91" t="str">
        <f t="shared" si="46"/>
        <v>High</v>
      </c>
      <c r="AE91" t="str">
        <f t="shared" si="47"/>
        <v>Moderate</v>
      </c>
      <c r="AF91" t="str">
        <f t="shared" si="48"/>
        <v>Moderate</v>
      </c>
      <c r="AG91" t="str">
        <f t="shared" si="49"/>
        <v>Moderate</v>
      </c>
      <c r="AI91" t="s">
        <v>2140</v>
      </c>
      <c r="AJ91">
        <v>0.45818628949929596</v>
      </c>
      <c r="AK91">
        <v>0.43442777178163461</v>
      </c>
      <c r="AL91">
        <v>0.41396552728643027</v>
      </c>
      <c r="AN91" t="s">
        <v>2140</v>
      </c>
      <c r="AO91">
        <v>0.42525855840244675</v>
      </c>
      <c r="AP91">
        <v>0.43281708995243917</v>
      </c>
      <c r="AQ91">
        <v>0.43024061781590439</v>
      </c>
    </row>
    <row r="92" spans="1:43">
      <c r="A92" t="s">
        <v>111</v>
      </c>
      <c r="B92" t="s">
        <v>2135</v>
      </c>
      <c r="C92" s="52">
        <f>VLOOKUP(B92,Exposure!B91:AH237,29,FALSE)</f>
        <v>0.35916850136013212</v>
      </c>
      <c r="D92" s="52">
        <f>VLOOKUP(B92,Sensitivity!B91:AN237,39,FALSE)</f>
        <v>6.8746151270838704E-2</v>
      </c>
      <c r="E92" s="52">
        <f>VLOOKUP(B92,Adaptive!B91:AX237,49,FALSE)</f>
        <v>0.57390888235947513</v>
      </c>
      <c r="F92" s="52">
        <f t="shared" si="28"/>
        <v>0.42609111764052487</v>
      </c>
      <c r="G92" s="52">
        <f>VLOOKUP(B92,FloodHazard!$D$2:$AD$136,27,FALSE)</f>
        <v>0.28999999999999998</v>
      </c>
      <c r="H92" s="52">
        <f t="shared" si="29"/>
        <v>1.1440057702714956</v>
      </c>
      <c r="I92" s="52">
        <f t="shared" si="30"/>
        <v>0.25707242555487697</v>
      </c>
      <c r="J92" s="52">
        <f t="shared" si="31"/>
        <v>0.2474186344556818</v>
      </c>
      <c r="K92" t="str">
        <f t="shared" si="32"/>
        <v>Moderate</v>
      </c>
      <c r="L92" t="str">
        <f t="shared" si="33"/>
        <v>Low</v>
      </c>
      <c r="M92" t="str">
        <f t="shared" si="26"/>
        <v>Low</v>
      </c>
      <c r="N92" t="str">
        <f t="shared" si="34"/>
        <v>Low</v>
      </c>
      <c r="O92" t="str">
        <f t="shared" si="35"/>
        <v>Minor</v>
      </c>
      <c r="P92">
        <f t="shared" si="36"/>
        <v>0.89627388528631147</v>
      </c>
      <c r="Q92">
        <f t="shared" si="37"/>
        <v>0.91549668228575642</v>
      </c>
      <c r="R92">
        <f t="shared" si="38"/>
        <v>0.86375141570041181</v>
      </c>
      <c r="S92" t="str">
        <f t="shared" si="39"/>
        <v>High</v>
      </c>
      <c r="T92" t="str">
        <f t="shared" si="39"/>
        <v>High</v>
      </c>
      <c r="U92" t="str">
        <f t="shared" si="39"/>
        <v>High</v>
      </c>
      <c r="V92" t="str">
        <f t="shared" si="27"/>
        <v>Moderate</v>
      </c>
      <c r="W92" t="str">
        <f t="shared" si="40"/>
        <v>Moderate</v>
      </c>
      <c r="X92" t="str">
        <f t="shared" si="41"/>
        <v>Moderate</v>
      </c>
      <c r="Y92">
        <f t="shared" si="42"/>
        <v>0.84103647604370391</v>
      </c>
      <c r="Z92">
        <f t="shared" si="43"/>
        <v>0.89651490066156758</v>
      </c>
      <c r="AA92">
        <f t="shared" si="44"/>
        <v>1.0271828437273314</v>
      </c>
      <c r="AB92" t="str">
        <f t="shared" si="45"/>
        <v>High</v>
      </c>
      <c r="AC92" t="str">
        <f t="shared" si="45"/>
        <v>High</v>
      </c>
      <c r="AD92" t="str">
        <f t="shared" si="46"/>
        <v>High</v>
      </c>
      <c r="AE92" t="str">
        <f t="shared" si="47"/>
        <v>Moderate</v>
      </c>
      <c r="AF92" t="str">
        <f t="shared" si="48"/>
        <v>Moderate</v>
      </c>
      <c r="AG92" t="str">
        <f t="shared" si="49"/>
        <v>Moderate</v>
      </c>
      <c r="AI92" t="s">
        <v>2141</v>
      </c>
      <c r="AJ92">
        <v>0.56069905106982532</v>
      </c>
      <c r="AK92">
        <v>0.57614149003832194</v>
      </c>
      <c r="AL92">
        <v>0.56079034131828065</v>
      </c>
      <c r="AN92" t="s">
        <v>2141</v>
      </c>
      <c r="AO92">
        <v>0.53170993930225785</v>
      </c>
      <c r="AP92">
        <v>0.51030448473605416</v>
      </c>
      <c r="AQ92">
        <v>0.59323064599680619</v>
      </c>
    </row>
    <row r="93" spans="1:43">
      <c r="A93" t="s">
        <v>164</v>
      </c>
      <c r="B93" t="s">
        <v>2136</v>
      </c>
      <c r="C93" s="52">
        <f>VLOOKUP(B93,Exposure!B92:AH238,29,FALSE)</f>
        <v>0.13557292235840607</v>
      </c>
      <c r="D93" s="52">
        <f>VLOOKUP(B93,Sensitivity!B92:AN238,39,FALSE)</f>
        <v>0.49563289484358514</v>
      </c>
      <c r="E93" s="52">
        <f>VLOOKUP(B93,Adaptive!B92:AX238,49,FALSE)</f>
        <v>0.38433544585333301</v>
      </c>
      <c r="F93" s="52">
        <f t="shared" si="28"/>
        <v>0.61566455414666699</v>
      </c>
      <c r="G93" s="52">
        <f>VLOOKUP(B93,FloodHazard!$D$2:$AD$136,27,FALSE)</f>
        <v>0.11</v>
      </c>
      <c r="H93" s="52">
        <f t="shared" si="29"/>
        <v>1.3568703713486583</v>
      </c>
      <c r="I93" s="52">
        <f t="shared" si="30"/>
        <v>0.33326238578691314</v>
      </c>
      <c r="J93" s="52">
        <f t="shared" si="31"/>
        <v>0.55564872449512603</v>
      </c>
      <c r="K93" t="str">
        <f t="shared" si="32"/>
        <v>Low</v>
      </c>
      <c r="L93" t="str">
        <f t="shared" si="33"/>
        <v>Moderate</v>
      </c>
      <c r="M93" t="str">
        <f t="shared" si="26"/>
        <v>Low</v>
      </c>
      <c r="N93" t="str">
        <f t="shared" si="34"/>
        <v>Low</v>
      </c>
      <c r="O93" t="str">
        <f t="shared" si="35"/>
        <v>Minor</v>
      </c>
      <c r="P93">
        <f t="shared" si="36"/>
        <v>0.39602714427630531</v>
      </c>
      <c r="Q93">
        <f t="shared" si="37"/>
        <v>0.40234485445090029</v>
      </c>
      <c r="R93">
        <f t="shared" si="38"/>
        <v>0.39025766922421357</v>
      </c>
      <c r="S93" t="str">
        <f t="shared" si="39"/>
        <v>Moderate</v>
      </c>
      <c r="T93" t="str">
        <f t="shared" si="39"/>
        <v>Moderate</v>
      </c>
      <c r="U93" t="str">
        <f t="shared" si="39"/>
        <v>Moderate</v>
      </c>
      <c r="V93" t="str">
        <f t="shared" si="27"/>
        <v>Moderate</v>
      </c>
      <c r="W93" t="str">
        <f t="shared" si="40"/>
        <v>Moderate</v>
      </c>
      <c r="X93" t="str">
        <f t="shared" si="41"/>
        <v>Moderate</v>
      </c>
      <c r="Y93">
        <f t="shared" si="42"/>
        <v>0.39503557878414264</v>
      </c>
      <c r="Z93">
        <f t="shared" si="43"/>
        <v>0.34779995516526246</v>
      </c>
      <c r="AA93">
        <f t="shared" si="44"/>
        <v>0.33046708721502815</v>
      </c>
      <c r="AB93" t="str">
        <f t="shared" si="45"/>
        <v>Moderate</v>
      </c>
      <c r="AC93" t="str">
        <f t="shared" si="45"/>
        <v>Moderate</v>
      </c>
      <c r="AD93" t="str">
        <f t="shared" si="46"/>
        <v>Moderate</v>
      </c>
      <c r="AE93" t="str">
        <f t="shared" si="47"/>
        <v>Moderate</v>
      </c>
      <c r="AF93" t="str">
        <f t="shared" si="48"/>
        <v>Moderate</v>
      </c>
      <c r="AG93" t="str">
        <f t="shared" si="49"/>
        <v>Moderate</v>
      </c>
      <c r="AI93" t="s">
        <v>2142</v>
      </c>
      <c r="AJ93">
        <v>0.45447813144612226</v>
      </c>
      <c r="AK93">
        <v>0.55525277184855348</v>
      </c>
      <c r="AL93">
        <v>0.50306783967977986</v>
      </c>
      <c r="AN93" t="s">
        <v>2142</v>
      </c>
      <c r="AO93">
        <v>0.47142024306652397</v>
      </c>
      <c r="AP93">
        <v>0.48754889788668371</v>
      </c>
      <c r="AQ93">
        <v>0.55584919768484953</v>
      </c>
    </row>
    <row r="94" spans="1:43">
      <c r="A94" t="s">
        <v>98</v>
      </c>
      <c r="B94" t="s">
        <v>2137</v>
      </c>
      <c r="C94" s="52">
        <f>VLOOKUP(B94,Exposure!B93:AH239,29,FALSE)</f>
        <v>7.8007647572552463E-2</v>
      </c>
      <c r="D94" s="52">
        <f>VLOOKUP(B94,Sensitivity!B93:AN239,39,FALSE)</f>
        <v>0.14695031977866946</v>
      </c>
      <c r="E94" s="52">
        <f>VLOOKUP(B94,Adaptive!B93:AX239,49,FALSE)</f>
        <v>0.56838333652917394</v>
      </c>
      <c r="F94" s="52">
        <f t="shared" si="28"/>
        <v>0.43161666347082606</v>
      </c>
      <c r="G94" s="52">
        <f>VLOOKUP(B94,FloodHazard!$D$2:$AD$136,27,FALSE)</f>
        <v>0.05</v>
      </c>
      <c r="H94" s="52">
        <f t="shared" si="29"/>
        <v>0.70657463082204797</v>
      </c>
      <c r="I94" s="52">
        <f t="shared" si="30"/>
        <v>0.10050406731091285</v>
      </c>
      <c r="J94" s="52">
        <f t="shared" si="31"/>
        <v>0.28928349162474776</v>
      </c>
      <c r="K94" t="str">
        <f t="shared" si="32"/>
        <v>Low</v>
      </c>
      <c r="L94" t="str">
        <f t="shared" si="33"/>
        <v>Low</v>
      </c>
      <c r="M94" t="str">
        <f t="shared" si="26"/>
        <v>Very low</v>
      </c>
      <c r="N94" t="str">
        <f t="shared" si="34"/>
        <v>Low</v>
      </c>
      <c r="O94" t="str">
        <f t="shared" si="35"/>
        <v>Negligible</v>
      </c>
      <c r="P94">
        <f t="shared" si="36"/>
        <v>0.45447813144612226</v>
      </c>
      <c r="Q94">
        <f t="shared" si="37"/>
        <v>0.55525277184855348</v>
      </c>
      <c r="R94">
        <f t="shared" si="38"/>
        <v>0.50306783967977986</v>
      </c>
      <c r="S94" t="str">
        <f t="shared" si="39"/>
        <v>Moderate</v>
      </c>
      <c r="T94" t="str">
        <f t="shared" si="39"/>
        <v>Moderate</v>
      </c>
      <c r="U94" t="str">
        <f t="shared" si="39"/>
        <v>Moderate</v>
      </c>
      <c r="V94" t="str">
        <f t="shared" si="27"/>
        <v>Minor</v>
      </c>
      <c r="W94" t="str">
        <f t="shared" si="40"/>
        <v>Minor</v>
      </c>
      <c r="X94" t="str">
        <f t="shared" si="41"/>
        <v>Minor</v>
      </c>
      <c r="Y94">
        <f t="shared" si="42"/>
        <v>0.47142024306652397</v>
      </c>
      <c r="Z94">
        <f t="shared" si="43"/>
        <v>0.48754889788668371</v>
      </c>
      <c r="AA94">
        <f t="shared" si="44"/>
        <v>0.55584919768484953</v>
      </c>
      <c r="AB94" t="str">
        <f t="shared" si="45"/>
        <v>Moderate</v>
      </c>
      <c r="AC94" t="str">
        <f t="shared" si="45"/>
        <v>Moderate</v>
      </c>
      <c r="AD94" t="str">
        <f t="shared" si="46"/>
        <v>Moderate</v>
      </c>
      <c r="AE94" t="str">
        <f t="shared" si="47"/>
        <v>Minor</v>
      </c>
      <c r="AF94" t="str">
        <f t="shared" si="48"/>
        <v>Minor</v>
      </c>
      <c r="AG94" t="str">
        <f t="shared" si="49"/>
        <v>Minor</v>
      </c>
      <c r="AI94" t="s">
        <v>2143</v>
      </c>
      <c r="AJ94">
        <v>0.96436308291503359</v>
      </c>
      <c r="AK94">
        <v>0.94382796543377123</v>
      </c>
      <c r="AL94">
        <v>0.97163902155481741</v>
      </c>
      <c r="AN94" t="s">
        <v>2143</v>
      </c>
      <c r="AO94">
        <v>0.90722607640392461</v>
      </c>
      <c r="AP94">
        <v>1.040437715642226</v>
      </c>
      <c r="AQ94">
        <v>1.0427299173868436</v>
      </c>
    </row>
    <row r="95" spans="1:43">
      <c r="A95" t="s">
        <v>108</v>
      </c>
      <c r="B95" t="s">
        <v>2138</v>
      </c>
      <c r="C95" s="52">
        <f>VLOOKUP(B95,Exposure!B94:AH240,29,FALSE)</f>
        <v>8.553104987188212E-2</v>
      </c>
      <c r="D95" s="52">
        <f>VLOOKUP(B95,Sensitivity!B94:AN240,39,FALSE)</f>
        <v>0.10512117742750066</v>
      </c>
      <c r="E95" s="52">
        <f>VLOOKUP(B95,Adaptive!B94:AX240,49,FALSE)</f>
        <v>0.32657534457800641</v>
      </c>
      <c r="F95" s="52">
        <f t="shared" si="28"/>
        <v>0.67342465542199359</v>
      </c>
      <c r="G95" s="52">
        <f>VLOOKUP(B95,FloodHazard!$D$2:$AD$136,27,FALSE)</f>
        <v>0.35</v>
      </c>
      <c r="H95" s="52">
        <f t="shared" si="29"/>
        <v>1.2140768827213764</v>
      </c>
      <c r="I95" s="52">
        <f t="shared" si="30"/>
        <v>0.28215275945706336</v>
      </c>
      <c r="J95" s="52">
        <f t="shared" si="31"/>
        <v>0.38927291642474715</v>
      </c>
      <c r="K95" t="str">
        <f t="shared" si="32"/>
        <v>Low</v>
      </c>
      <c r="L95" t="str">
        <f t="shared" si="33"/>
        <v>Moderate</v>
      </c>
      <c r="M95" t="str">
        <f t="shared" si="26"/>
        <v>Low</v>
      </c>
      <c r="N95" t="str">
        <f t="shared" si="34"/>
        <v>Moderate</v>
      </c>
      <c r="O95" t="str">
        <f t="shared" si="35"/>
        <v>Moderate</v>
      </c>
      <c r="P95">
        <f t="shared" si="36"/>
        <v>0.98516003358726101</v>
      </c>
      <c r="Q95">
        <f t="shared" si="37"/>
        <v>0.99939405055995256</v>
      </c>
      <c r="R95">
        <f t="shared" si="38"/>
        <v>1.0290274607868828</v>
      </c>
      <c r="S95" t="str">
        <f t="shared" si="39"/>
        <v>High</v>
      </c>
      <c r="T95" t="str">
        <f t="shared" si="39"/>
        <v>High</v>
      </c>
      <c r="U95" t="str">
        <f t="shared" si="39"/>
        <v>High</v>
      </c>
      <c r="V95" t="str">
        <f t="shared" si="27"/>
        <v>Moderate</v>
      </c>
      <c r="W95" t="str">
        <f t="shared" si="40"/>
        <v>Moderate</v>
      </c>
      <c r="X95" t="str">
        <f t="shared" si="41"/>
        <v>Moderate</v>
      </c>
      <c r="Y95">
        <f t="shared" si="42"/>
        <v>1.0000209528016426</v>
      </c>
      <c r="Z95">
        <f t="shared" si="43"/>
        <v>1.0432281707833009</v>
      </c>
      <c r="AA95">
        <f t="shared" si="44"/>
        <v>1.0118711191776366</v>
      </c>
      <c r="AB95" t="str">
        <f t="shared" si="45"/>
        <v>High</v>
      </c>
      <c r="AC95" t="str">
        <f t="shared" si="45"/>
        <v>High</v>
      </c>
      <c r="AD95" t="str">
        <f t="shared" si="46"/>
        <v>High</v>
      </c>
      <c r="AE95" t="str">
        <f t="shared" si="47"/>
        <v>Moderate</v>
      </c>
      <c r="AF95" t="str">
        <f t="shared" si="48"/>
        <v>Moderate</v>
      </c>
      <c r="AG95" t="str">
        <f t="shared" si="49"/>
        <v>Moderate</v>
      </c>
      <c r="AI95" t="s">
        <v>2144</v>
      </c>
      <c r="AJ95">
        <v>0.3599663562777084</v>
      </c>
      <c r="AK95">
        <v>0.32780773947701203</v>
      </c>
      <c r="AL95">
        <v>0.37564897416026494</v>
      </c>
      <c r="AN95" t="s">
        <v>2144</v>
      </c>
      <c r="AO95">
        <v>0.33958290373782446</v>
      </c>
      <c r="AP95">
        <v>0.37379974337339938</v>
      </c>
      <c r="AQ95">
        <v>0.40323562335341157</v>
      </c>
    </row>
    <row r="96" spans="1:43">
      <c r="A96" t="s">
        <v>55</v>
      </c>
      <c r="B96" t="s">
        <v>2139</v>
      </c>
      <c r="C96" s="52">
        <f>VLOOKUP(B96,Exposure!B95:AH241,29,FALSE)</f>
        <v>0.44844043932295391</v>
      </c>
      <c r="D96" s="52">
        <f>VLOOKUP(B96,Sensitivity!B95:AN241,39,FALSE)</f>
        <v>8.4045223133069474E-2</v>
      </c>
      <c r="E96" s="52">
        <f>VLOOKUP(B96,Adaptive!B95:AX241,49,FALSE)</f>
        <v>0.69020462384981685</v>
      </c>
      <c r="F96" s="52">
        <f t="shared" si="28"/>
        <v>0.30979537615018315</v>
      </c>
      <c r="G96" s="52">
        <f>VLOOKUP(B96,FloodHazard!$D$2:$AD$136,27,FALSE)</f>
        <v>0.27</v>
      </c>
      <c r="H96" s="52">
        <f t="shared" si="29"/>
        <v>1.1122810386062065</v>
      </c>
      <c r="I96" s="52">
        <f t="shared" si="30"/>
        <v>0.24571729167296763</v>
      </c>
      <c r="J96" s="52">
        <f t="shared" si="31"/>
        <v>0.19692029964162633</v>
      </c>
      <c r="K96" t="str">
        <f t="shared" si="32"/>
        <v>Moderate</v>
      </c>
      <c r="L96" t="str">
        <f t="shared" si="33"/>
        <v>Low</v>
      </c>
      <c r="M96" t="str">
        <f t="shared" si="26"/>
        <v>Low</v>
      </c>
      <c r="N96" t="str">
        <f t="shared" si="34"/>
        <v>Low</v>
      </c>
      <c r="O96" t="str">
        <f t="shared" si="35"/>
        <v>Minor</v>
      </c>
      <c r="P96">
        <f t="shared" si="36"/>
        <v>0.71394898437528609</v>
      </c>
      <c r="Q96">
        <f t="shared" si="37"/>
        <v>0.76737548098270714</v>
      </c>
      <c r="R96">
        <f t="shared" si="38"/>
        <v>0.71911684610201498</v>
      </c>
      <c r="S96" t="str">
        <f t="shared" si="39"/>
        <v>High</v>
      </c>
      <c r="T96" t="str">
        <f t="shared" si="39"/>
        <v>High</v>
      </c>
      <c r="U96" t="str">
        <f t="shared" si="39"/>
        <v>High</v>
      </c>
      <c r="V96" t="str">
        <f t="shared" si="27"/>
        <v>Moderate</v>
      </c>
      <c r="W96" t="str">
        <f t="shared" si="40"/>
        <v>Moderate</v>
      </c>
      <c r="X96" t="str">
        <f t="shared" si="41"/>
        <v>Moderate</v>
      </c>
      <c r="Y96">
        <f t="shared" si="42"/>
        <v>0.65795253855965607</v>
      </c>
      <c r="Z96">
        <f t="shared" si="43"/>
        <v>0.74989259110038431</v>
      </c>
      <c r="AA96">
        <f t="shared" si="44"/>
        <v>0.81737277915820183</v>
      </c>
      <c r="AB96" t="str">
        <f t="shared" si="45"/>
        <v>Moderate</v>
      </c>
      <c r="AC96" t="str">
        <f t="shared" si="45"/>
        <v>High</v>
      </c>
      <c r="AD96" t="str">
        <f t="shared" si="46"/>
        <v>High</v>
      </c>
      <c r="AE96" t="str">
        <f t="shared" si="47"/>
        <v>Moderate</v>
      </c>
      <c r="AF96" t="str">
        <f t="shared" si="48"/>
        <v>Moderate</v>
      </c>
      <c r="AG96" t="str">
        <f t="shared" si="49"/>
        <v>Moderate</v>
      </c>
      <c r="AI96" t="s">
        <v>2145</v>
      </c>
      <c r="AJ96">
        <v>0.85377500815995755</v>
      </c>
      <c r="AK96">
        <v>0.7804257968868904</v>
      </c>
      <c r="AL96">
        <v>0.79743995684667279</v>
      </c>
      <c r="AN96" t="s">
        <v>2145</v>
      </c>
      <c r="AO96">
        <v>0.76616419791285872</v>
      </c>
      <c r="AP96">
        <v>0.78855962863117346</v>
      </c>
      <c r="AQ96">
        <v>0.914433586958601</v>
      </c>
    </row>
    <row r="97" spans="1:43">
      <c r="A97" t="s">
        <v>172</v>
      </c>
      <c r="B97" t="s">
        <v>2139</v>
      </c>
      <c r="C97" s="52">
        <f>VLOOKUP(B97,Exposure!B96:AH242,29,FALSE)</f>
        <v>0.44844043932295391</v>
      </c>
      <c r="D97" s="52">
        <f>VLOOKUP(B97,Sensitivity!B96:AN242,39,FALSE)</f>
        <v>8.4045223133069474E-2</v>
      </c>
      <c r="E97" s="52">
        <f>VLOOKUP(B97,Adaptive!B96:AX242,49,FALSE)</f>
        <v>0.69020462384981685</v>
      </c>
      <c r="F97" s="52">
        <f t="shared" si="28"/>
        <v>0.30979537615018315</v>
      </c>
      <c r="G97" s="52">
        <f>VLOOKUP(B97,FloodHazard!$D$2:$AD$136,27,FALSE)</f>
        <v>0.27</v>
      </c>
      <c r="H97" s="52">
        <f t="shared" si="29"/>
        <v>1.1122810386062065</v>
      </c>
      <c r="I97" s="52">
        <f t="shared" si="30"/>
        <v>0.24571729167296763</v>
      </c>
      <c r="J97" s="52">
        <f t="shared" si="31"/>
        <v>0.19692029964162633</v>
      </c>
      <c r="K97" t="str">
        <f t="shared" si="32"/>
        <v>Moderate</v>
      </c>
      <c r="L97" t="str">
        <f t="shared" si="33"/>
        <v>Low</v>
      </c>
      <c r="M97" t="str">
        <f t="shared" si="26"/>
        <v>Low</v>
      </c>
      <c r="N97" t="str">
        <f t="shared" si="34"/>
        <v>Low</v>
      </c>
      <c r="O97" t="str">
        <f t="shared" si="35"/>
        <v>Minor</v>
      </c>
      <c r="P97">
        <f t="shared" si="36"/>
        <v>0.71394898437528609</v>
      </c>
      <c r="Q97">
        <f t="shared" si="37"/>
        <v>0.76737548098270714</v>
      </c>
      <c r="R97">
        <f t="shared" si="38"/>
        <v>0.71911684610201498</v>
      </c>
      <c r="S97" t="str">
        <f t="shared" si="39"/>
        <v>High</v>
      </c>
      <c r="T97" t="str">
        <f t="shared" si="39"/>
        <v>High</v>
      </c>
      <c r="U97" t="str">
        <f t="shared" si="39"/>
        <v>High</v>
      </c>
      <c r="V97" t="str">
        <f t="shared" si="27"/>
        <v>Moderate</v>
      </c>
      <c r="W97" t="str">
        <f t="shared" si="40"/>
        <v>Moderate</v>
      </c>
      <c r="X97" t="str">
        <f t="shared" si="41"/>
        <v>Moderate</v>
      </c>
      <c r="Y97">
        <f t="shared" si="42"/>
        <v>0.65795253855965607</v>
      </c>
      <c r="Z97">
        <f t="shared" si="43"/>
        <v>0.74989259110038431</v>
      </c>
      <c r="AA97">
        <f t="shared" si="44"/>
        <v>0.81737277915820183</v>
      </c>
      <c r="AB97" t="str">
        <f t="shared" si="45"/>
        <v>Moderate</v>
      </c>
      <c r="AC97" t="str">
        <f t="shared" si="45"/>
        <v>High</v>
      </c>
      <c r="AD97" t="str">
        <f t="shared" si="46"/>
        <v>High</v>
      </c>
      <c r="AE97" t="str">
        <f t="shared" si="47"/>
        <v>Moderate</v>
      </c>
      <c r="AF97" t="str">
        <f t="shared" si="48"/>
        <v>Moderate</v>
      </c>
      <c r="AG97" t="str">
        <f t="shared" si="49"/>
        <v>Moderate</v>
      </c>
      <c r="AI97" t="s">
        <v>2146</v>
      </c>
      <c r="AJ97">
        <v>0.27713457064443059</v>
      </c>
      <c r="AK97">
        <v>0.33588434920575699</v>
      </c>
      <c r="AL97">
        <v>0.27195108485132613</v>
      </c>
      <c r="AN97" t="s">
        <v>2146</v>
      </c>
      <c r="AO97">
        <v>0.31859965792687839</v>
      </c>
      <c r="AP97">
        <v>0.34199799117786184</v>
      </c>
      <c r="AQ97">
        <v>0.35606272958909341</v>
      </c>
    </row>
    <row r="98" spans="1:43">
      <c r="A98" t="s">
        <v>56</v>
      </c>
      <c r="B98" t="s">
        <v>2140</v>
      </c>
      <c r="C98" s="52">
        <f>VLOOKUP(B98,Exposure!B97:AH243,29,FALSE)</f>
        <v>0.34949445004489099</v>
      </c>
      <c r="D98" s="52">
        <f>VLOOKUP(B98,Sensitivity!B97:AN243,39,FALSE)</f>
        <v>9.8047177463692903E-2</v>
      </c>
      <c r="E98" s="52">
        <f>VLOOKUP(B98,Adaptive!B97:AX243,49,FALSE)</f>
        <v>0.66615380194747431</v>
      </c>
      <c r="F98" s="52">
        <f t="shared" si="28"/>
        <v>0.33384619805252569</v>
      </c>
      <c r="G98" s="52">
        <f>VLOOKUP(B98,FloodHazard!$D$2:$AD$136,27,FALSE)</f>
        <v>0.16</v>
      </c>
      <c r="H98" s="52">
        <f t="shared" si="29"/>
        <v>0.94138782556110956</v>
      </c>
      <c r="I98" s="52">
        <f t="shared" si="30"/>
        <v>0.18455001895620907</v>
      </c>
      <c r="J98" s="52">
        <f t="shared" si="31"/>
        <v>0.2159466877581093</v>
      </c>
      <c r="K98" t="str">
        <f t="shared" si="32"/>
        <v>Moderate</v>
      </c>
      <c r="L98" t="str">
        <f t="shared" si="33"/>
        <v>Low</v>
      </c>
      <c r="M98" t="str">
        <f t="shared" si="26"/>
        <v>Low</v>
      </c>
      <c r="N98" t="str">
        <f t="shared" si="34"/>
        <v>Low</v>
      </c>
      <c r="O98" t="str">
        <f t="shared" si="35"/>
        <v>Minor</v>
      </c>
      <c r="P98">
        <f t="shared" si="36"/>
        <v>0.45818628949929596</v>
      </c>
      <c r="Q98">
        <f t="shared" si="37"/>
        <v>0.43442777178163461</v>
      </c>
      <c r="R98">
        <f t="shared" si="38"/>
        <v>0.41396552728643027</v>
      </c>
      <c r="S98" t="str">
        <f t="shared" si="39"/>
        <v>Moderate</v>
      </c>
      <c r="T98" t="str">
        <f t="shared" si="39"/>
        <v>Moderate</v>
      </c>
      <c r="U98" t="str">
        <f t="shared" si="39"/>
        <v>Moderate</v>
      </c>
      <c r="V98" t="str">
        <f t="shared" si="27"/>
        <v>Moderate</v>
      </c>
      <c r="W98" t="str">
        <f t="shared" si="40"/>
        <v>Moderate</v>
      </c>
      <c r="X98" t="str">
        <f t="shared" si="41"/>
        <v>Moderate</v>
      </c>
      <c r="Y98">
        <f t="shared" si="42"/>
        <v>0.42525855840244675</v>
      </c>
      <c r="Z98">
        <f t="shared" si="43"/>
        <v>0.43281708995243917</v>
      </c>
      <c r="AA98">
        <f t="shared" si="44"/>
        <v>0.43024061781590439</v>
      </c>
      <c r="AB98" t="str">
        <f t="shared" si="45"/>
        <v>Moderate</v>
      </c>
      <c r="AC98" t="str">
        <f t="shared" si="45"/>
        <v>Moderate</v>
      </c>
      <c r="AD98" t="str">
        <f t="shared" si="46"/>
        <v>Moderate</v>
      </c>
      <c r="AE98" t="str">
        <f t="shared" si="47"/>
        <v>Moderate</v>
      </c>
      <c r="AF98" t="str">
        <f t="shared" si="48"/>
        <v>Moderate</v>
      </c>
      <c r="AG98" t="str">
        <f t="shared" si="49"/>
        <v>Moderate</v>
      </c>
      <c r="AI98" t="s">
        <v>2147</v>
      </c>
      <c r="AJ98">
        <v>0.49672657632885858</v>
      </c>
      <c r="AK98">
        <v>0.47745232121102277</v>
      </c>
      <c r="AL98">
        <v>0.49766515758554997</v>
      </c>
      <c r="AN98" t="s">
        <v>2147</v>
      </c>
      <c r="AO98">
        <v>0.51781265669242671</v>
      </c>
      <c r="AP98">
        <v>0.48021011362978455</v>
      </c>
      <c r="AQ98">
        <v>0.47618134783440902</v>
      </c>
    </row>
    <row r="99" spans="1:43">
      <c r="A99" t="s">
        <v>80</v>
      </c>
      <c r="B99" t="s">
        <v>2141</v>
      </c>
      <c r="C99" s="52">
        <f>VLOOKUP(B99,Exposure!B98:AH244,29,FALSE)</f>
        <v>8.2081291710520324E-2</v>
      </c>
      <c r="D99" s="52">
        <f>VLOOKUP(B99,Sensitivity!B98:AN244,39,FALSE)</f>
        <v>8.7049141333886165E-2</v>
      </c>
      <c r="E99" s="52">
        <f>VLOOKUP(B99,Adaptive!B98:AX244,49,FALSE)</f>
        <v>0.49314467126569039</v>
      </c>
      <c r="F99" s="52">
        <f t="shared" si="28"/>
        <v>0.50685532873430961</v>
      </c>
      <c r="G99" s="52">
        <f>VLOOKUP(B99,FloodHazard!$D$2:$AD$136,27,FALSE)</f>
        <v>7.0000000000000007E-2</v>
      </c>
      <c r="H99" s="52">
        <f t="shared" si="29"/>
        <v>0.74598576177871623</v>
      </c>
      <c r="I99" s="52">
        <f t="shared" si="30"/>
        <v>0.11461037002678644</v>
      </c>
      <c r="J99" s="52">
        <f t="shared" si="31"/>
        <v>0.2969522350340979</v>
      </c>
      <c r="K99" t="str">
        <f t="shared" si="32"/>
        <v>Low</v>
      </c>
      <c r="L99" t="str">
        <f t="shared" si="33"/>
        <v>Low</v>
      </c>
      <c r="M99" t="str">
        <f t="shared" si="26"/>
        <v>Very low</v>
      </c>
      <c r="N99" t="str">
        <f t="shared" si="34"/>
        <v>Low</v>
      </c>
      <c r="O99" t="str">
        <f t="shared" si="35"/>
        <v>Negligible</v>
      </c>
      <c r="P99">
        <f t="shared" si="36"/>
        <v>0.56069905106982532</v>
      </c>
      <c r="Q99">
        <f t="shared" si="37"/>
        <v>0.57614149003832194</v>
      </c>
      <c r="R99">
        <f t="shared" si="38"/>
        <v>0.56079034131828065</v>
      </c>
      <c r="S99" t="str">
        <f t="shared" si="39"/>
        <v>Moderate</v>
      </c>
      <c r="T99" t="str">
        <f t="shared" si="39"/>
        <v>Moderate</v>
      </c>
      <c r="U99" t="str">
        <f t="shared" si="39"/>
        <v>Moderate</v>
      </c>
      <c r="V99" t="str">
        <f t="shared" si="27"/>
        <v>Minor</v>
      </c>
      <c r="W99" t="str">
        <f t="shared" si="40"/>
        <v>Minor</v>
      </c>
      <c r="X99" t="str">
        <f t="shared" si="41"/>
        <v>Minor</v>
      </c>
      <c r="Y99">
        <f t="shared" si="42"/>
        <v>0.53170993930225785</v>
      </c>
      <c r="Z99">
        <f t="shared" si="43"/>
        <v>0.51030448473605416</v>
      </c>
      <c r="AA99">
        <f t="shared" si="44"/>
        <v>0.59323064599680619</v>
      </c>
      <c r="AB99" t="str">
        <f t="shared" si="45"/>
        <v>Moderate</v>
      </c>
      <c r="AC99" t="str">
        <f t="shared" si="45"/>
        <v>Moderate</v>
      </c>
      <c r="AD99" t="str">
        <f t="shared" si="46"/>
        <v>Moderate</v>
      </c>
      <c r="AE99" t="str">
        <f t="shared" si="47"/>
        <v>Minor</v>
      </c>
      <c r="AF99" t="str">
        <f t="shared" si="48"/>
        <v>Minor</v>
      </c>
      <c r="AG99" t="str">
        <f t="shared" si="49"/>
        <v>Minor</v>
      </c>
      <c r="AI99" t="s">
        <v>2148</v>
      </c>
      <c r="AJ99">
        <v>0.66545556791085936</v>
      </c>
      <c r="AK99">
        <v>0.68191850758871397</v>
      </c>
      <c r="AL99">
        <v>0.6273328210810224</v>
      </c>
      <c r="AN99" t="s">
        <v>2148</v>
      </c>
      <c r="AO99">
        <v>0.61649060865842698</v>
      </c>
      <c r="AP99">
        <v>0.66925107787176508</v>
      </c>
      <c r="AQ99">
        <v>0.71935351304289097</v>
      </c>
    </row>
    <row r="100" spans="1:43">
      <c r="A100" t="s">
        <v>57</v>
      </c>
      <c r="B100" t="s">
        <v>2142</v>
      </c>
      <c r="C100" s="52">
        <f>VLOOKUP(B100,Exposure!B99:AH245,29,FALSE)</f>
        <v>0.42864714460766523</v>
      </c>
      <c r="D100" s="52">
        <f>VLOOKUP(B100,Sensitivity!B99:AN245,39,FALSE)</f>
        <v>0.47054719423689501</v>
      </c>
      <c r="E100" s="52">
        <f>VLOOKUP(B100,Adaptive!B99:AX245,49,FALSE)</f>
        <v>0.7213435205545059</v>
      </c>
      <c r="F100" s="52">
        <f t="shared" si="28"/>
        <v>0.2786564794454941</v>
      </c>
      <c r="G100" s="52">
        <f>VLOOKUP(B100,FloodHazard!$D$2:$AD$136,27,FALSE)</f>
        <v>0.24</v>
      </c>
      <c r="H100" s="52">
        <f t="shared" si="29"/>
        <v>1.4178508182900542</v>
      </c>
      <c r="I100" s="52">
        <f t="shared" si="30"/>
        <v>0.35508892624449051</v>
      </c>
      <c r="J100" s="52">
        <f t="shared" si="31"/>
        <v>0.37460183684119452</v>
      </c>
      <c r="K100" t="str">
        <f t="shared" si="32"/>
        <v>Moderate</v>
      </c>
      <c r="L100" t="str">
        <f t="shared" si="33"/>
        <v>Moderate</v>
      </c>
      <c r="M100" t="str">
        <f t="shared" si="26"/>
        <v>Moderate</v>
      </c>
      <c r="N100" t="str">
        <f t="shared" si="34"/>
        <v>Low</v>
      </c>
      <c r="O100" t="str">
        <f t="shared" si="35"/>
        <v>Moderate</v>
      </c>
      <c r="P100">
        <f t="shared" si="36"/>
        <v>0.45447813144612226</v>
      </c>
      <c r="Q100">
        <f t="shared" si="37"/>
        <v>0.55525277184855348</v>
      </c>
      <c r="R100">
        <f t="shared" si="38"/>
        <v>0.50306783967977986</v>
      </c>
      <c r="S100" t="str">
        <f t="shared" si="39"/>
        <v>Moderate</v>
      </c>
      <c r="T100" t="str">
        <f t="shared" si="39"/>
        <v>Moderate</v>
      </c>
      <c r="U100" t="str">
        <f t="shared" si="39"/>
        <v>Moderate</v>
      </c>
      <c r="V100" t="str">
        <f t="shared" si="27"/>
        <v>Moderate</v>
      </c>
      <c r="W100" t="str">
        <f t="shared" si="40"/>
        <v>Moderate</v>
      </c>
      <c r="X100" t="str">
        <f t="shared" si="41"/>
        <v>Moderate</v>
      </c>
      <c r="Y100">
        <f t="shared" si="42"/>
        <v>0.47142024306652397</v>
      </c>
      <c r="Z100">
        <f t="shared" si="43"/>
        <v>0.48754889788668371</v>
      </c>
      <c r="AA100">
        <f t="shared" si="44"/>
        <v>0.55584919768484953</v>
      </c>
      <c r="AB100" t="str">
        <f t="shared" si="45"/>
        <v>Moderate</v>
      </c>
      <c r="AC100" t="str">
        <f t="shared" si="45"/>
        <v>Moderate</v>
      </c>
      <c r="AD100" t="str">
        <f t="shared" si="46"/>
        <v>Moderate</v>
      </c>
      <c r="AE100" t="str">
        <f t="shared" si="47"/>
        <v>Moderate</v>
      </c>
      <c r="AF100" t="str">
        <f t="shared" si="48"/>
        <v>Moderate</v>
      </c>
      <c r="AG100" t="str">
        <f t="shared" si="49"/>
        <v>Moderate</v>
      </c>
      <c r="AI100" t="s">
        <v>2149</v>
      </c>
      <c r="AJ100">
        <v>0.88005148417033441</v>
      </c>
      <c r="AK100">
        <v>0.87966892142341413</v>
      </c>
      <c r="AL100">
        <v>0.8617535981165978</v>
      </c>
      <c r="AN100" t="s">
        <v>2149</v>
      </c>
      <c r="AO100">
        <v>0.85426578273868481</v>
      </c>
      <c r="AP100">
        <v>0.97502611521890303</v>
      </c>
      <c r="AQ100">
        <v>0.99113696492975423</v>
      </c>
    </row>
    <row r="101" spans="1:43">
      <c r="A101" t="s">
        <v>173</v>
      </c>
      <c r="B101" t="s">
        <v>2142</v>
      </c>
      <c r="C101" s="52">
        <f>VLOOKUP(B101,Exposure!B100:AH246,29,FALSE)</f>
        <v>0.42864714460766523</v>
      </c>
      <c r="D101" s="52">
        <f>VLOOKUP(B101,Sensitivity!B100:AN246,39,FALSE)</f>
        <v>0.47054719423689501</v>
      </c>
      <c r="E101" s="52">
        <f>VLOOKUP(B101,Adaptive!B100:AX246,49,FALSE)</f>
        <v>0.7213435205545059</v>
      </c>
      <c r="F101" s="52">
        <f t="shared" si="28"/>
        <v>0.2786564794454941</v>
      </c>
      <c r="G101" s="52">
        <f>VLOOKUP(B101,FloodHazard!$D$2:$AD$136,27,FALSE)</f>
        <v>0.24</v>
      </c>
      <c r="H101" s="52">
        <f t="shared" si="29"/>
        <v>1.4178508182900542</v>
      </c>
      <c r="I101" s="52">
        <f t="shared" si="30"/>
        <v>0.35508892624449051</v>
      </c>
      <c r="J101" s="52">
        <f t="shared" si="31"/>
        <v>0.37460183684119452</v>
      </c>
      <c r="K101" t="str">
        <f t="shared" si="32"/>
        <v>Moderate</v>
      </c>
      <c r="L101" t="str">
        <f t="shared" si="33"/>
        <v>Moderate</v>
      </c>
      <c r="M101" t="str">
        <f t="shared" si="26"/>
        <v>Moderate</v>
      </c>
      <c r="N101" t="str">
        <f t="shared" si="34"/>
        <v>Low</v>
      </c>
      <c r="O101" t="str">
        <f t="shared" si="35"/>
        <v>Moderate</v>
      </c>
      <c r="P101">
        <f t="shared" si="36"/>
        <v>0.45447813144612226</v>
      </c>
      <c r="Q101">
        <f t="shared" si="37"/>
        <v>0.55525277184855348</v>
      </c>
      <c r="R101">
        <f t="shared" si="38"/>
        <v>0.50306783967977986</v>
      </c>
      <c r="S101" t="str">
        <f t="shared" si="39"/>
        <v>Moderate</v>
      </c>
      <c r="T101" t="str">
        <f t="shared" si="39"/>
        <v>Moderate</v>
      </c>
      <c r="U101" t="str">
        <f t="shared" si="39"/>
        <v>Moderate</v>
      </c>
      <c r="V101" t="str">
        <f t="shared" si="27"/>
        <v>Moderate</v>
      </c>
      <c r="W101" t="str">
        <f t="shared" si="40"/>
        <v>Moderate</v>
      </c>
      <c r="X101" t="str">
        <f t="shared" si="41"/>
        <v>Moderate</v>
      </c>
      <c r="Y101">
        <f t="shared" si="42"/>
        <v>0.47142024306652397</v>
      </c>
      <c r="Z101">
        <f t="shared" si="43"/>
        <v>0.48754889788668371</v>
      </c>
      <c r="AA101">
        <f t="shared" si="44"/>
        <v>0.55584919768484953</v>
      </c>
      <c r="AB101" t="str">
        <f t="shared" si="45"/>
        <v>Moderate</v>
      </c>
      <c r="AC101" t="str">
        <f t="shared" si="45"/>
        <v>Moderate</v>
      </c>
      <c r="AD101" t="str">
        <f t="shared" si="46"/>
        <v>Moderate</v>
      </c>
      <c r="AE101" t="str">
        <f t="shared" si="47"/>
        <v>Moderate</v>
      </c>
      <c r="AF101" t="str">
        <f t="shared" si="48"/>
        <v>Moderate</v>
      </c>
      <c r="AG101" t="str">
        <f t="shared" si="49"/>
        <v>Moderate</v>
      </c>
      <c r="AI101" t="s">
        <v>2150</v>
      </c>
      <c r="AJ101">
        <v>0.75403981719255331</v>
      </c>
      <c r="AK101">
        <v>0.76372890091654444</v>
      </c>
      <c r="AL101">
        <v>0.7120086629030028</v>
      </c>
      <c r="AN101" t="s">
        <v>2150</v>
      </c>
      <c r="AO101">
        <v>0.70954219349901149</v>
      </c>
      <c r="AP101">
        <v>0.6932315294346949</v>
      </c>
      <c r="AQ101">
        <v>0.82460328926452309</v>
      </c>
    </row>
    <row r="102" spans="1:43">
      <c r="A102" t="s">
        <v>58</v>
      </c>
      <c r="B102" t="s">
        <v>2143</v>
      </c>
      <c r="C102" s="52">
        <f>VLOOKUP(B102,Exposure!B101:AH247,29,FALSE)</f>
        <v>0.45741665887336053</v>
      </c>
      <c r="D102" s="52">
        <f>VLOOKUP(B102,Sensitivity!B101:AN247,39,FALSE)</f>
        <v>0.30332079652320942</v>
      </c>
      <c r="E102" s="52">
        <f>VLOOKUP(B102,Adaptive!B101:AX247,49,FALSE)</f>
        <v>1</v>
      </c>
      <c r="F102" s="52">
        <f t="shared" si="28"/>
        <v>0</v>
      </c>
      <c r="G102" s="52">
        <f>VLOOKUP(B102,FloodHazard!$D$2:$AD$136,27,FALSE)</f>
        <v>0.28000000000000003</v>
      </c>
      <c r="H102" s="52">
        <f t="shared" si="29"/>
        <v>1.04073745539657</v>
      </c>
      <c r="I102" s="52">
        <f t="shared" si="30"/>
        <v>0.22010992092171885</v>
      </c>
      <c r="J102" s="52">
        <f t="shared" si="31"/>
        <v>0.15166039826160471</v>
      </c>
      <c r="K102" t="str">
        <f t="shared" si="32"/>
        <v>Moderate</v>
      </c>
      <c r="L102" t="str">
        <f t="shared" si="33"/>
        <v>Low</v>
      </c>
      <c r="M102" t="str">
        <f t="shared" si="26"/>
        <v>Low</v>
      </c>
      <c r="N102" t="str">
        <f t="shared" si="34"/>
        <v>Low</v>
      </c>
      <c r="O102" t="str">
        <f t="shared" si="35"/>
        <v>Minor</v>
      </c>
      <c r="P102">
        <f t="shared" si="36"/>
        <v>0.96436308291503359</v>
      </c>
      <c r="Q102">
        <f t="shared" si="37"/>
        <v>0.94382796543377123</v>
      </c>
      <c r="R102">
        <f t="shared" si="38"/>
        <v>0.97163902155481741</v>
      </c>
      <c r="S102" t="str">
        <f t="shared" si="39"/>
        <v>High</v>
      </c>
      <c r="T102" t="str">
        <f t="shared" si="39"/>
        <v>High</v>
      </c>
      <c r="U102" t="str">
        <f t="shared" si="39"/>
        <v>High</v>
      </c>
      <c r="V102" t="str">
        <f t="shared" si="27"/>
        <v>Moderate</v>
      </c>
      <c r="W102" t="str">
        <f t="shared" si="40"/>
        <v>Moderate</v>
      </c>
      <c r="X102" t="str">
        <f t="shared" si="41"/>
        <v>Moderate</v>
      </c>
      <c r="Y102">
        <f t="shared" si="42"/>
        <v>0.90722607640392461</v>
      </c>
      <c r="Z102">
        <f t="shared" si="43"/>
        <v>1.040437715642226</v>
      </c>
      <c r="AA102">
        <f t="shared" si="44"/>
        <v>1.0427299173868436</v>
      </c>
      <c r="AB102" t="str">
        <f t="shared" si="45"/>
        <v>High</v>
      </c>
      <c r="AC102" t="str">
        <f t="shared" si="45"/>
        <v>High</v>
      </c>
      <c r="AD102" t="str">
        <f t="shared" si="46"/>
        <v>High</v>
      </c>
      <c r="AE102" t="str">
        <f t="shared" si="47"/>
        <v>Moderate</v>
      </c>
      <c r="AF102" t="str">
        <f t="shared" si="48"/>
        <v>Moderate</v>
      </c>
      <c r="AG102" t="str">
        <f t="shared" si="49"/>
        <v>Moderate</v>
      </c>
      <c r="AI102" t="s">
        <v>2151</v>
      </c>
      <c r="AJ102">
        <v>0.33427179577043276</v>
      </c>
      <c r="AK102">
        <v>0.32946318634725669</v>
      </c>
      <c r="AL102">
        <v>0.31190692182073088</v>
      </c>
      <c r="AN102" t="s">
        <v>2151</v>
      </c>
      <c r="AO102">
        <v>0.33851568018613809</v>
      </c>
      <c r="AP102">
        <v>0.34209722300608719</v>
      </c>
      <c r="AQ102">
        <v>0.41798229251987051</v>
      </c>
    </row>
    <row r="103" spans="1:43">
      <c r="A103" t="s">
        <v>171</v>
      </c>
      <c r="B103" t="s">
        <v>2143</v>
      </c>
      <c r="C103" s="52">
        <f>VLOOKUP(B103,Exposure!B102:AH248,29,FALSE)</f>
        <v>0.45741665887336053</v>
      </c>
      <c r="D103" s="52">
        <f>VLOOKUP(B103,Sensitivity!B102:AN248,39,FALSE)</f>
        <v>0.30332079652320942</v>
      </c>
      <c r="E103" s="52">
        <f>VLOOKUP(B103,Adaptive!B102:AX248,49,FALSE)</f>
        <v>1</v>
      </c>
      <c r="F103" s="52">
        <f t="shared" si="28"/>
        <v>0</v>
      </c>
      <c r="G103" s="52">
        <f>VLOOKUP(B103,FloodHazard!$D$2:$AD$136,27,FALSE)</f>
        <v>0.28000000000000003</v>
      </c>
      <c r="H103" s="52">
        <f t="shared" si="29"/>
        <v>1.04073745539657</v>
      </c>
      <c r="I103" s="52">
        <f t="shared" si="30"/>
        <v>0.22010992092171885</v>
      </c>
      <c r="J103" s="52">
        <f t="shared" si="31"/>
        <v>0.15166039826160471</v>
      </c>
      <c r="K103" t="str">
        <f t="shared" si="32"/>
        <v>Moderate</v>
      </c>
      <c r="L103" t="str">
        <f t="shared" si="33"/>
        <v>Low</v>
      </c>
      <c r="M103" t="str">
        <f t="shared" si="26"/>
        <v>Low</v>
      </c>
      <c r="N103" t="str">
        <f t="shared" si="34"/>
        <v>Low</v>
      </c>
      <c r="O103" t="str">
        <f t="shared" si="35"/>
        <v>Minor</v>
      </c>
      <c r="P103">
        <f t="shared" si="36"/>
        <v>0.96436308291503359</v>
      </c>
      <c r="Q103">
        <f t="shared" si="37"/>
        <v>0.94382796543377123</v>
      </c>
      <c r="R103">
        <f t="shared" si="38"/>
        <v>0.97163902155481741</v>
      </c>
      <c r="S103" t="str">
        <f t="shared" si="39"/>
        <v>High</v>
      </c>
      <c r="T103" t="str">
        <f t="shared" si="39"/>
        <v>High</v>
      </c>
      <c r="U103" t="str">
        <f t="shared" si="39"/>
        <v>High</v>
      </c>
      <c r="V103" t="str">
        <f t="shared" si="27"/>
        <v>Moderate</v>
      </c>
      <c r="W103" t="str">
        <f t="shared" si="40"/>
        <v>Moderate</v>
      </c>
      <c r="X103" t="str">
        <f t="shared" si="41"/>
        <v>Moderate</v>
      </c>
      <c r="Y103">
        <f t="shared" si="42"/>
        <v>0.90722607640392461</v>
      </c>
      <c r="Z103">
        <f t="shared" si="43"/>
        <v>1.040437715642226</v>
      </c>
      <c r="AA103">
        <f t="shared" si="44"/>
        <v>1.0427299173868436</v>
      </c>
      <c r="AB103" t="str">
        <f t="shared" si="45"/>
        <v>High</v>
      </c>
      <c r="AC103" t="str">
        <f t="shared" si="45"/>
        <v>High</v>
      </c>
      <c r="AD103" t="str">
        <f t="shared" si="46"/>
        <v>High</v>
      </c>
      <c r="AE103" t="str">
        <f t="shared" si="47"/>
        <v>Moderate</v>
      </c>
      <c r="AF103" t="str">
        <f t="shared" si="48"/>
        <v>Moderate</v>
      </c>
      <c r="AG103" t="str">
        <f t="shared" si="49"/>
        <v>Moderate</v>
      </c>
      <c r="AI103" t="s">
        <v>2152</v>
      </c>
      <c r="AJ103">
        <v>0.41276650142670263</v>
      </c>
      <c r="AK103">
        <v>0.43198333639950165</v>
      </c>
      <c r="AL103">
        <v>0.42295650350714187</v>
      </c>
      <c r="AN103" t="s">
        <v>2152</v>
      </c>
      <c r="AO103">
        <v>0.44373737741970581</v>
      </c>
      <c r="AP103">
        <v>0.46530933306306049</v>
      </c>
      <c r="AQ103">
        <v>0.4821098930772002</v>
      </c>
    </row>
    <row r="104" spans="1:43">
      <c r="A104" t="s">
        <v>137</v>
      </c>
      <c r="B104" t="s">
        <v>2144</v>
      </c>
      <c r="C104" s="52">
        <f>VLOOKUP(B104,Exposure!B103:AH249,29,FALSE)</f>
        <v>0.29030848392369502</v>
      </c>
      <c r="D104" s="52">
        <f>VLOOKUP(B104,Sensitivity!B103:AN249,39,FALSE)</f>
        <v>0.15363035249659349</v>
      </c>
      <c r="E104" s="52">
        <f>VLOOKUP(B104,Adaptive!B103:AX249,49,FALSE)</f>
        <v>0.58173391370831729</v>
      </c>
      <c r="F104" s="52">
        <f t="shared" si="28"/>
        <v>0.41826608629168271</v>
      </c>
      <c r="G104" s="52">
        <f>VLOOKUP(B104,FloodHazard!$D$2:$AD$136,27,FALSE)</f>
        <v>0.11</v>
      </c>
      <c r="H104" s="52">
        <f t="shared" si="29"/>
        <v>0.97220492271197123</v>
      </c>
      <c r="I104" s="52">
        <f t="shared" si="30"/>
        <v>0.19558028605797026</v>
      </c>
      <c r="J104" s="52">
        <f t="shared" si="31"/>
        <v>0.28594821939413811</v>
      </c>
      <c r="K104" t="str">
        <f t="shared" si="32"/>
        <v>Low</v>
      </c>
      <c r="L104" t="str">
        <f t="shared" si="33"/>
        <v>Low</v>
      </c>
      <c r="M104" t="str">
        <f t="shared" si="26"/>
        <v>Very low</v>
      </c>
      <c r="N104" t="str">
        <f t="shared" si="34"/>
        <v>Low</v>
      </c>
      <c r="O104" t="str">
        <f t="shared" si="35"/>
        <v>Negligible</v>
      </c>
      <c r="P104">
        <f t="shared" si="36"/>
        <v>0.3599663562777084</v>
      </c>
      <c r="Q104">
        <f t="shared" si="37"/>
        <v>0.32780773947701203</v>
      </c>
      <c r="R104">
        <f t="shared" si="38"/>
        <v>0.37564897416026494</v>
      </c>
      <c r="S104" t="str">
        <f t="shared" si="39"/>
        <v>Moderate</v>
      </c>
      <c r="T104" t="str">
        <f t="shared" si="39"/>
        <v>Low</v>
      </c>
      <c r="U104" t="str">
        <f t="shared" si="39"/>
        <v>Moderate</v>
      </c>
      <c r="V104" t="str">
        <f t="shared" si="27"/>
        <v>Minor</v>
      </c>
      <c r="W104" t="str">
        <f t="shared" si="40"/>
        <v>Negligible</v>
      </c>
      <c r="X104" t="str">
        <f t="shared" si="41"/>
        <v>Minor</v>
      </c>
      <c r="Y104">
        <f t="shared" si="42"/>
        <v>0.33958290373782446</v>
      </c>
      <c r="Z104">
        <f t="shared" si="43"/>
        <v>0.37379974337339938</v>
      </c>
      <c r="AA104">
        <f t="shared" si="44"/>
        <v>0.40323562335341157</v>
      </c>
      <c r="AB104" t="str">
        <f t="shared" si="45"/>
        <v>Moderate</v>
      </c>
      <c r="AC104" t="str">
        <f t="shared" si="45"/>
        <v>Moderate</v>
      </c>
      <c r="AD104" t="str">
        <f t="shared" si="46"/>
        <v>Moderate</v>
      </c>
      <c r="AE104" t="str">
        <f t="shared" si="47"/>
        <v>Minor</v>
      </c>
      <c r="AF104" t="str">
        <f t="shared" si="48"/>
        <v>Minor</v>
      </c>
      <c r="AG104" t="str">
        <f t="shared" si="49"/>
        <v>Minor</v>
      </c>
      <c r="AI104" t="s">
        <v>2153</v>
      </c>
      <c r="AJ104">
        <v>0.76375205168309201</v>
      </c>
      <c r="AK104">
        <v>0.74415934268964712</v>
      </c>
      <c r="AL104">
        <v>0.77768977815928042</v>
      </c>
      <c r="AN104" t="s">
        <v>2153</v>
      </c>
      <c r="AO104">
        <v>0.6892315360924206</v>
      </c>
      <c r="AP104">
        <v>0.77914709134579652</v>
      </c>
      <c r="AQ104">
        <v>0.82529532155171026</v>
      </c>
    </row>
    <row r="105" spans="1:43">
      <c r="A105" t="s">
        <v>99</v>
      </c>
      <c r="B105" t="s">
        <v>2145</v>
      </c>
      <c r="C105" s="52">
        <f>VLOOKUP(B105,Exposure!B104:AH250,29,FALSE)</f>
        <v>0.39212637183472698</v>
      </c>
      <c r="D105" s="52">
        <f>VLOOKUP(B105,Sensitivity!B104:AN250,39,FALSE)</f>
        <v>5.9535520889995586E-2</v>
      </c>
      <c r="E105" s="52">
        <f>VLOOKUP(B105,Adaptive!B104:AX250,49,FALSE)</f>
        <v>0.56354204210331871</v>
      </c>
      <c r="F105" s="52">
        <f t="shared" si="28"/>
        <v>0.43645795789668129</v>
      </c>
      <c r="G105" s="52">
        <f>VLOOKUP(B105,FloodHazard!$D$2:$AD$136,27,FALSE)</f>
        <v>0.27</v>
      </c>
      <c r="H105" s="52">
        <f t="shared" si="29"/>
        <v>1.1581198506214039</v>
      </c>
      <c r="I105" s="52">
        <f t="shared" si="30"/>
        <v>0.26212423414648706</v>
      </c>
      <c r="J105" s="52">
        <f t="shared" si="31"/>
        <v>0.24799673939333844</v>
      </c>
      <c r="K105" t="str">
        <f t="shared" si="32"/>
        <v>Moderate</v>
      </c>
      <c r="L105" t="str">
        <f t="shared" si="33"/>
        <v>Low</v>
      </c>
      <c r="M105" t="str">
        <f t="shared" si="26"/>
        <v>Low</v>
      </c>
      <c r="N105" t="str">
        <f t="shared" si="34"/>
        <v>Low</v>
      </c>
      <c r="O105" t="str">
        <f t="shared" si="35"/>
        <v>Minor</v>
      </c>
      <c r="P105">
        <f t="shared" si="36"/>
        <v>0.85377500815995755</v>
      </c>
      <c r="Q105">
        <f t="shared" si="37"/>
        <v>0.7804257968868904</v>
      </c>
      <c r="R105">
        <f t="shared" si="38"/>
        <v>0.79743995684667279</v>
      </c>
      <c r="S105" t="str">
        <f t="shared" si="39"/>
        <v>High</v>
      </c>
      <c r="T105" t="str">
        <f t="shared" si="39"/>
        <v>High</v>
      </c>
      <c r="U105" t="str">
        <f t="shared" si="39"/>
        <v>High</v>
      </c>
      <c r="V105" t="str">
        <f t="shared" si="27"/>
        <v>Moderate</v>
      </c>
      <c r="W105" t="str">
        <f t="shared" si="40"/>
        <v>Moderate</v>
      </c>
      <c r="X105" t="str">
        <f t="shared" si="41"/>
        <v>Moderate</v>
      </c>
      <c r="Y105">
        <f t="shared" si="42"/>
        <v>0.76616419791285872</v>
      </c>
      <c r="Z105">
        <f t="shared" si="43"/>
        <v>0.78855962863117346</v>
      </c>
      <c r="AA105">
        <f t="shared" si="44"/>
        <v>0.914433586958601</v>
      </c>
      <c r="AB105" t="str">
        <f t="shared" si="45"/>
        <v>High</v>
      </c>
      <c r="AC105" t="str">
        <f t="shared" si="45"/>
        <v>High</v>
      </c>
      <c r="AD105" t="str">
        <f t="shared" si="46"/>
        <v>High</v>
      </c>
      <c r="AE105" t="str">
        <f t="shared" si="47"/>
        <v>Moderate</v>
      </c>
      <c r="AF105" t="str">
        <f t="shared" si="48"/>
        <v>Moderate</v>
      </c>
      <c r="AG105" t="str">
        <f t="shared" si="49"/>
        <v>Moderate</v>
      </c>
      <c r="AI105" t="s">
        <v>2154</v>
      </c>
      <c r="AJ105">
        <v>0.66909456468300765</v>
      </c>
      <c r="AK105">
        <v>0.67303903633322415</v>
      </c>
      <c r="AL105">
        <v>0.68531678479076286</v>
      </c>
      <c r="AN105" t="s">
        <v>2154</v>
      </c>
      <c r="AO105">
        <v>0.67300169215637173</v>
      </c>
      <c r="AP105">
        <v>0.66898050858992308</v>
      </c>
      <c r="AQ105">
        <v>0.74588492128117634</v>
      </c>
    </row>
    <row r="106" spans="1:43">
      <c r="A106" t="s">
        <v>59</v>
      </c>
      <c r="B106" t="s">
        <v>2146</v>
      </c>
      <c r="C106" s="52">
        <f>VLOOKUP(B106,Exposure!B105:AH251,29,FALSE)</f>
        <v>0.16581174646548491</v>
      </c>
      <c r="D106" s="52">
        <f>VLOOKUP(B106,Sensitivity!B105:AN251,39,FALSE)</f>
        <v>0.53124937725728638</v>
      </c>
      <c r="E106" s="52">
        <f>VLOOKUP(B106,Adaptive!B105:AX251,49,FALSE)</f>
        <v>0.12675891506642417</v>
      </c>
      <c r="F106" s="52">
        <f t="shared" si="28"/>
        <v>0.87324108493357588</v>
      </c>
      <c r="G106" s="52">
        <f>VLOOKUP(B106,FloodHazard!$D$2:$AD$136,27,FALSE)</f>
        <v>0.15</v>
      </c>
      <c r="H106" s="52">
        <f t="shared" si="29"/>
        <v>1.7203022086563471</v>
      </c>
      <c r="I106" s="52">
        <f t="shared" si="30"/>
        <v>0.46334440549056127</v>
      </c>
      <c r="J106" s="52">
        <f t="shared" si="31"/>
        <v>0.70224523109543113</v>
      </c>
      <c r="K106" t="str">
        <f t="shared" si="32"/>
        <v>Low</v>
      </c>
      <c r="L106" t="str">
        <f t="shared" si="33"/>
        <v>High</v>
      </c>
      <c r="M106" t="str">
        <f t="shared" si="26"/>
        <v>Moderate</v>
      </c>
      <c r="N106" t="str">
        <f t="shared" si="34"/>
        <v>Low</v>
      </c>
      <c r="O106" t="str">
        <f t="shared" si="35"/>
        <v>Moderate</v>
      </c>
      <c r="P106">
        <f t="shared" si="36"/>
        <v>0.27713457064443059</v>
      </c>
      <c r="Q106">
        <f t="shared" si="37"/>
        <v>0.33588434920575699</v>
      </c>
      <c r="R106">
        <f t="shared" si="38"/>
        <v>0.27195108485132613</v>
      </c>
      <c r="S106" t="str">
        <f t="shared" si="39"/>
        <v>Low</v>
      </c>
      <c r="T106" t="str">
        <f t="shared" si="39"/>
        <v>Moderate</v>
      </c>
      <c r="U106" t="str">
        <f t="shared" si="39"/>
        <v>Low</v>
      </c>
      <c r="V106" t="str">
        <f t="shared" si="27"/>
        <v>Moderate</v>
      </c>
      <c r="W106" t="str">
        <f t="shared" si="40"/>
        <v>Moderate</v>
      </c>
      <c r="X106" t="str">
        <f t="shared" si="41"/>
        <v>Moderate</v>
      </c>
      <c r="Y106">
        <f t="shared" si="42"/>
        <v>0.31859965792687839</v>
      </c>
      <c r="Z106">
        <f t="shared" si="43"/>
        <v>0.34199799117786184</v>
      </c>
      <c r="AA106">
        <f t="shared" si="44"/>
        <v>0.35606272958909341</v>
      </c>
      <c r="AB106" t="str">
        <f t="shared" si="45"/>
        <v>Low</v>
      </c>
      <c r="AC106" t="str">
        <f t="shared" si="45"/>
        <v>Moderate</v>
      </c>
      <c r="AD106" t="str">
        <f t="shared" si="46"/>
        <v>Moderate</v>
      </c>
      <c r="AE106" t="str">
        <f t="shared" si="47"/>
        <v>Moderate</v>
      </c>
      <c r="AF106" t="str">
        <f t="shared" si="48"/>
        <v>Moderate</v>
      </c>
      <c r="AG106" t="str">
        <f t="shared" si="49"/>
        <v>Moderate</v>
      </c>
      <c r="AI106" t="s">
        <v>2155</v>
      </c>
      <c r="AJ106">
        <v>0.37435947051224017</v>
      </c>
      <c r="AK106">
        <v>0.42458599594417745</v>
      </c>
      <c r="AL106">
        <v>0.39111927120683143</v>
      </c>
      <c r="AN106" t="s">
        <v>2155</v>
      </c>
      <c r="AO106">
        <v>0.37641283634805822</v>
      </c>
      <c r="AP106">
        <v>0.34897953185837216</v>
      </c>
      <c r="AQ106">
        <v>0.41211222727724817</v>
      </c>
    </row>
    <row r="107" spans="1:43">
      <c r="A107" t="s">
        <v>60</v>
      </c>
      <c r="B107" t="s">
        <v>2147</v>
      </c>
      <c r="C107" s="52">
        <f>VLOOKUP(B107,Exposure!B106:AH252,29,FALSE)</f>
        <v>0.28970199695608378</v>
      </c>
      <c r="D107" s="52">
        <f>VLOOKUP(B107,Sensitivity!B106:AN252,39,FALSE)</f>
        <v>0.23681516304017305</v>
      </c>
      <c r="E107" s="52">
        <f>VLOOKUP(B107,Adaptive!B106:AX252,49,FALSE)</f>
        <v>0.39122235579298259</v>
      </c>
      <c r="F107" s="52">
        <f t="shared" si="28"/>
        <v>0.60877764420701741</v>
      </c>
      <c r="G107" s="52">
        <f>VLOOKUP(B107,FloodHazard!$D$2:$AD$136,27,FALSE)</f>
        <v>0.18</v>
      </c>
      <c r="H107" s="52">
        <f t="shared" si="29"/>
        <v>1.3152948042032742</v>
      </c>
      <c r="I107" s="52">
        <f t="shared" si="30"/>
        <v>0.31838137320237869</v>
      </c>
      <c r="J107" s="52">
        <f t="shared" si="31"/>
        <v>0.42279640362359522</v>
      </c>
      <c r="K107" t="str">
        <f t="shared" si="32"/>
        <v>Low</v>
      </c>
      <c r="L107" t="str">
        <f t="shared" si="33"/>
        <v>Moderate</v>
      </c>
      <c r="M107" t="str">
        <f t="shared" si="26"/>
        <v>Low</v>
      </c>
      <c r="N107" t="str">
        <f t="shared" si="34"/>
        <v>Low</v>
      </c>
      <c r="O107" t="str">
        <f t="shared" si="35"/>
        <v>Minor</v>
      </c>
      <c r="P107">
        <f t="shared" si="36"/>
        <v>0.49672657632885858</v>
      </c>
      <c r="Q107">
        <f t="shared" si="37"/>
        <v>0.47745232121102277</v>
      </c>
      <c r="R107">
        <f t="shared" si="38"/>
        <v>0.49766515758554997</v>
      </c>
      <c r="S107" t="str">
        <f t="shared" si="39"/>
        <v>Moderate</v>
      </c>
      <c r="T107" t="str">
        <f t="shared" si="39"/>
        <v>Moderate</v>
      </c>
      <c r="U107" t="str">
        <f t="shared" si="39"/>
        <v>Moderate</v>
      </c>
      <c r="V107" t="str">
        <f t="shared" si="27"/>
        <v>Moderate</v>
      </c>
      <c r="W107" t="str">
        <f t="shared" si="40"/>
        <v>Moderate</v>
      </c>
      <c r="X107" t="str">
        <f t="shared" si="41"/>
        <v>Moderate</v>
      </c>
      <c r="Y107">
        <f t="shared" si="42"/>
        <v>0.51781265669242671</v>
      </c>
      <c r="Z107">
        <f t="shared" si="43"/>
        <v>0.48021011362978455</v>
      </c>
      <c r="AA107">
        <f t="shared" si="44"/>
        <v>0.47618134783440902</v>
      </c>
      <c r="AB107" t="str">
        <f t="shared" si="45"/>
        <v>Moderate</v>
      </c>
      <c r="AC107" t="str">
        <f t="shared" si="45"/>
        <v>Moderate</v>
      </c>
      <c r="AD107" t="str">
        <f t="shared" si="46"/>
        <v>Moderate</v>
      </c>
      <c r="AE107" t="str">
        <f t="shared" si="47"/>
        <v>Moderate</v>
      </c>
      <c r="AF107" t="str">
        <f t="shared" si="48"/>
        <v>Moderate</v>
      </c>
      <c r="AG107" t="str">
        <f t="shared" si="49"/>
        <v>Moderate</v>
      </c>
      <c r="AI107" t="s">
        <v>2156</v>
      </c>
      <c r="AJ107">
        <v>0.45447813144612226</v>
      </c>
      <c r="AK107">
        <v>0.55525277184855348</v>
      </c>
      <c r="AL107">
        <v>0.50306783967977986</v>
      </c>
      <c r="AN107" t="s">
        <v>2156</v>
      </c>
      <c r="AO107">
        <v>0.47142024306652397</v>
      </c>
      <c r="AP107">
        <v>0.48754889788668371</v>
      </c>
      <c r="AQ107">
        <v>0.55584919768484953</v>
      </c>
    </row>
    <row r="108" spans="1:43">
      <c r="A108" t="s">
        <v>61</v>
      </c>
      <c r="B108" t="s">
        <v>2148</v>
      </c>
      <c r="C108" s="52">
        <f>VLOOKUP(B108,Exposure!B107:AH253,29,FALSE)</f>
        <v>0.4372573274484895</v>
      </c>
      <c r="D108" s="52">
        <f>VLOOKUP(B108,Sensitivity!B107:AN253,39,FALSE)</f>
        <v>5.874123314534254E-2</v>
      </c>
      <c r="E108" s="52">
        <f>VLOOKUP(B108,Adaptive!B107:AX253,49,FALSE)</f>
        <v>0.62966128102733354</v>
      </c>
      <c r="F108" s="52">
        <f t="shared" si="28"/>
        <v>0.37033871897266646</v>
      </c>
      <c r="G108" s="52">
        <f>VLOOKUP(B108,FloodHazard!$D$2:$AD$136,27,FALSE)</f>
        <v>0.26</v>
      </c>
      <c r="H108" s="52">
        <f t="shared" si="29"/>
        <v>1.1263372795664985</v>
      </c>
      <c r="I108" s="52">
        <f t="shared" si="30"/>
        <v>0.25074839799293464</v>
      </c>
      <c r="J108" s="52">
        <f t="shared" si="31"/>
        <v>0.21453997605900449</v>
      </c>
      <c r="K108" t="str">
        <f t="shared" si="32"/>
        <v>Moderate</v>
      </c>
      <c r="L108" t="str">
        <f t="shared" si="33"/>
        <v>Low</v>
      </c>
      <c r="M108" t="str">
        <f t="shared" si="26"/>
        <v>Low</v>
      </c>
      <c r="N108" t="str">
        <f t="shared" si="34"/>
        <v>Low</v>
      </c>
      <c r="O108" t="str">
        <f t="shared" si="35"/>
        <v>Minor</v>
      </c>
      <c r="P108">
        <f t="shared" si="36"/>
        <v>0.66545556791085936</v>
      </c>
      <c r="Q108">
        <f t="shared" si="37"/>
        <v>0.68191850758871397</v>
      </c>
      <c r="R108">
        <f t="shared" si="38"/>
        <v>0.6273328210810224</v>
      </c>
      <c r="S108" t="str">
        <f t="shared" si="39"/>
        <v>High</v>
      </c>
      <c r="T108" t="str">
        <f t="shared" si="39"/>
        <v>High</v>
      </c>
      <c r="U108" t="str">
        <f t="shared" si="39"/>
        <v>Moderate</v>
      </c>
      <c r="V108" t="str">
        <f t="shared" si="27"/>
        <v>Moderate</v>
      </c>
      <c r="W108" t="str">
        <f t="shared" si="40"/>
        <v>Moderate</v>
      </c>
      <c r="X108" t="str">
        <f t="shared" si="41"/>
        <v>Moderate</v>
      </c>
      <c r="Y108">
        <f t="shared" si="42"/>
        <v>0.61649060865842698</v>
      </c>
      <c r="Z108">
        <f t="shared" si="43"/>
        <v>0.66925107787176508</v>
      </c>
      <c r="AA108">
        <f t="shared" si="44"/>
        <v>0.71935351304289097</v>
      </c>
      <c r="AB108" t="str">
        <f t="shared" si="45"/>
        <v>Moderate</v>
      </c>
      <c r="AC108" t="str">
        <f t="shared" si="45"/>
        <v>High</v>
      </c>
      <c r="AD108" t="str">
        <f t="shared" si="46"/>
        <v>High</v>
      </c>
      <c r="AE108" t="str">
        <f t="shared" si="47"/>
        <v>Moderate</v>
      </c>
      <c r="AF108" t="str">
        <f t="shared" si="48"/>
        <v>Moderate</v>
      </c>
      <c r="AG108" t="str">
        <f t="shared" si="49"/>
        <v>Moderate</v>
      </c>
      <c r="AI108" t="s">
        <v>2157</v>
      </c>
      <c r="AJ108">
        <v>0.41741023075953332</v>
      </c>
      <c r="AK108">
        <v>0.4980303042773867</v>
      </c>
      <c r="AL108">
        <v>0.47698920524894728</v>
      </c>
      <c r="AN108" t="s">
        <v>2157</v>
      </c>
      <c r="AO108">
        <v>0.43855808347630076</v>
      </c>
      <c r="AP108">
        <v>0.42216217043151338</v>
      </c>
      <c r="AQ108">
        <v>0.4899398493628711</v>
      </c>
    </row>
    <row r="109" spans="1:43">
      <c r="A109" t="s">
        <v>62</v>
      </c>
      <c r="B109" t="s">
        <v>2149</v>
      </c>
      <c r="C109" s="52">
        <f>VLOOKUP(B109,Exposure!B108:AH254,29,FALSE)</f>
        <v>0.42877824411730142</v>
      </c>
      <c r="D109" s="52">
        <f>VLOOKUP(B109,Sensitivity!B108:AN254,39,FALSE)</f>
        <v>0.46319143760398418</v>
      </c>
      <c r="E109" s="52">
        <f>VLOOKUP(B109,Adaptive!B108:AX254,49,FALSE)</f>
        <v>0.55144045769968875</v>
      </c>
      <c r="F109" s="52">
        <f t="shared" si="28"/>
        <v>0.44855954230031125</v>
      </c>
      <c r="G109" s="52">
        <f>VLOOKUP(B109,FloodHazard!$D$2:$AD$136,27,FALSE)</f>
        <v>0.27</v>
      </c>
      <c r="H109" s="52">
        <f t="shared" si="29"/>
        <v>1.6105292240215969</v>
      </c>
      <c r="I109" s="52">
        <f t="shared" si="30"/>
        <v>0.42405370477493703</v>
      </c>
      <c r="J109" s="52">
        <f t="shared" si="31"/>
        <v>0.45587548995214772</v>
      </c>
      <c r="K109" t="str">
        <f t="shared" si="32"/>
        <v>Moderate</v>
      </c>
      <c r="L109" t="str">
        <f t="shared" si="33"/>
        <v>Moderate</v>
      </c>
      <c r="M109" t="str">
        <f t="shared" si="26"/>
        <v>Moderate</v>
      </c>
      <c r="N109" t="str">
        <f t="shared" si="34"/>
        <v>Low</v>
      </c>
      <c r="O109" t="str">
        <f t="shared" si="35"/>
        <v>Moderate</v>
      </c>
      <c r="P109">
        <f t="shared" si="36"/>
        <v>0.88005148417033441</v>
      </c>
      <c r="Q109">
        <f t="shared" si="37"/>
        <v>0.87966892142341413</v>
      </c>
      <c r="R109">
        <f t="shared" si="38"/>
        <v>0.8617535981165978</v>
      </c>
      <c r="S109" t="str">
        <f t="shared" si="39"/>
        <v>High</v>
      </c>
      <c r="T109" t="str">
        <f t="shared" si="39"/>
        <v>High</v>
      </c>
      <c r="U109" t="str">
        <f t="shared" si="39"/>
        <v>High</v>
      </c>
      <c r="V109" t="str">
        <f t="shared" si="27"/>
        <v>Significant</v>
      </c>
      <c r="W109" t="str">
        <f t="shared" si="40"/>
        <v>Significant</v>
      </c>
      <c r="X109" t="str">
        <f t="shared" si="41"/>
        <v>Significant</v>
      </c>
      <c r="Y109">
        <f t="shared" si="42"/>
        <v>0.85426578273868481</v>
      </c>
      <c r="Z109">
        <f t="shared" si="43"/>
        <v>0.97502611521890303</v>
      </c>
      <c r="AA109">
        <f t="shared" si="44"/>
        <v>0.99113696492975423</v>
      </c>
      <c r="AB109" t="str">
        <f t="shared" si="45"/>
        <v>High</v>
      </c>
      <c r="AC109" t="str">
        <f t="shared" si="45"/>
        <v>High</v>
      </c>
      <c r="AD109" t="str">
        <f t="shared" si="46"/>
        <v>High</v>
      </c>
      <c r="AE109" t="str">
        <f t="shared" si="47"/>
        <v>Significant</v>
      </c>
      <c r="AF109" t="str">
        <f t="shared" si="48"/>
        <v>Significant</v>
      </c>
      <c r="AG109" t="str">
        <f t="shared" si="49"/>
        <v>Significant</v>
      </c>
      <c r="AI109" t="s">
        <v>2158</v>
      </c>
      <c r="AJ109">
        <v>0.29211003231637972</v>
      </c>
      <c r="AK109">
        <v>0.32540790343559395</v>
      </c>
      <c r="AL109">
        <v>0.27404333458617347</v>
      </c>
      <c r="AN109" t="s">
        <v>2158</v>
      </c>
      <c r="AO109">
        <v>0.27070388451206301</v>
      </c>
      <c r="AP109">
        <v>0.28398319222862667</v>
      </c>
      <c r="AQ109">
        <v>0.3455040470466641</v>
      </c>
    </row>
    <row r="110" spans="1:43">
      <c r="A110" t="s">
        <v>63</v>
      </c>
      <c r="B110" t="s">
        <v>2150</v>
      </c>
      <c r="C110" s="52">
        <f>VLOOKUP(B110,Exposure!B109:AH255,29,FALSE)</f>
        <v>0.4568062267816167</v>
      </c>
      <c r="D110" s="52">
        <f>VLOOKUP(B110,Sensitivity!B109:AN255,39,FALSE)</f>
        <v>3.6675931733081854E-2</v>
      </c>
      <c r="E110" s="52">
        <f>VLOOKUP(B110,Adaptive!B109:AX255,49,FALSE)</f>
        <v>0.62058107621245884</v>
      </c>
      <c r="F110" s="52">
        <f t="shared" si="28"/>
        <v>0.37941892378754116</v>
      </c>
      <c r="G110" s="52">
        <f>VLOOKUP(B110,FloodHazard!$D$2:$AD$136,27,FALSE)</f>
        <v>0.28000000000000003</v>
      </c>
      <c r="H110" s="52">
        <f t="shared" si="29"/>
        <v>1.1529010823022396</v>
      </c>
      <c r="I110" s="52">
        <f t="shared" si="30"/>
        <v>0.26025629674080636</v>
      </c>
      <c r="J110" s="52">
        <f t="shared" si="31"/>
        <v>0.20804742776031152</v>
      </c>
      <c r="K110" t="str">
        <f t="shared" si="32"/>
        <v>Moderate</v>
      </c>
      <c r="L110" t="str">
        <f t="shared" si="33"/>
        <v>Low</v>
      </c>
      <c r="M110" t="str">
        <f t="shared" si="26"/>
        <v>Low</v>
      </c>
      <c r="N110" t="str">
        <f t="shared" si="34"/>
        <v>Low</v>
      </c>
      <c r="O110" t="str">
        <f t="shared" si="35"/>
        <v>Minor</v>
      </c>
      <c r="P110">
        <f t="shared" si="36"/>
        <v>0.75403981719255331</v>
      </c>
      <c r="Q110">
        <f t="shared" si="37"/>
        <v>0.76372890091654444</v>
      </c>
      <c r="R110">
        <f t="shared" si="38"/>
        <v>0.7120086629030028</v>
      </c>
      <c r="S110" t="str">
        <f t="shared" si="39"/>
        <v>High</v>
      </c>
      <c r="T110" t="str">
        <f t="shared" si="39"/>
        <v>High</v>
      </c>
      <c r="U110" t="str">
        <f t="shared" si="39"/>
        <v>High</v>
      </c>
      <c r="V110" t="str">
        <f t="shared" si="27"/>
        <v>Moderate</v>
      </c>
      <c r="W110" t="str">
        <f t="shared" si="40"/>
        <v>Moderate</v>
      </c>
      <c r="X110" t="str">
        <f t="shared" si="41"/>
        <v>Moderate</v>
      </c>
      <c r="Y110">
        <f t="shared" si="42"/>
        <v>0.70954219349901149</v>
      </c>
      <c r="Z110">
        <f t="shared" si="43"/>
        <v>0.6932315294346949</v>
      </c>
      <c r="AA110">
        <f t="shared" si="44"/>
        <v>0.82460328926452309</v>
      </c>
      <c r="AB110" t="str">
        <f t="shared" si="45"/>
        <v>High</v>
      </c>
      <c r="AC110" t="str">
        <f t="shared" si="45"/>
        <v>High</v>
      </c>
      <c r="AD110" t="str">
        <f t="shared" si="46"/>
        <v>High</v>
      </c>
      <c r="AE110" t="str">
        <f t="shared" si="47"/>
        <v>Moderate</v>
      </c>
      <c r="AF110" t="str">
        <f t="shared" si="48"/>
        <v>Moderate</v>
      </c>
      <c r="AG110" t="str">
        <f t="shared" si="49"/>
        <v>Moderate</v>
      </c>
      <c r="AI110" t="s">
        <v>2159</v>
      </c>
      <c r="AJ110">
        <v>0.39602714427630531</v>
      </c>
      <c r="AK110">
        <v>0.40234485445090029</v>
      </c>
      <c r="AL110">
        <v>0.39025766922421357</v>
      </c>
      <c r="AN110" t="s">
        <v>2159</v>
      </c>
      <c r="AO110">
        <v>0.39503557878414264</v>
      </c>
      <c r="AP110">
        <v>0.34779995516526246</v>
      </c>
      <c r="AQ110">
        <v>0.33046708721502815</v>
      </c>
    </row>
    <row r="111" spans="1:43">
      <c r="A111" t="s">
        <v>159</v>
      </c>
      <c r="B111" t="s">
        <v>2151</v>
      </c>
      <c r="C111" s="52">
        <f>VLOOKUP(B111,Exposure!B110:AH256,29,FALSE)</f>
        <v>0.40140166214149131</v>
      </c>
      <c r="D111" s="52">
        <f>VLOOKUP(B111,Sensitivity!B110:AN256,39,FALSE)</f>
        <v>0.16924308809586019</v>
      </c>
      <c r="E111" s="52">
        <f>VLOOKUP(B111,Adaptive!B110:AX256,49,FALSE)</f>
        <v>7.5838315007452792E-2</v>
      </c>
      <c r="F111" s="52">
        <f t="shared" si="28"/>
        <v>0.92416168499254725</v>
      </c>
      <c r="G111" s="52">
        <f>VLOOKUP(B111,FloodHazard!$D$2:$AD$136,27,FALSE)</f>
        <v>0.11</v>
      </c>
      <c r="H111" s="52">
        <f t="shared" si="29"/>
        <v>1.604806435229899</v>
      </c>
      <c r="I111" s="52">
        <f t="shared" si="30"/>
        <v>0.42200536489949786</v>
      </c>
      <c r="J111" s="52">
        <f t="shared" si="31"/>
        <v>0.54670238654420378</v>
      </c>
      <c r="K111" t="str">
        <f t="shared" si="32"/>
        <v>Moderate</v>
      </c>
      <c r="L111" t="str">
        <f t="shared" si="33"/>
        <v>Moderate</v>
      </c>
      <c r="M111" t="str">
        <f t="shared" si="26"/>
        <v>Moderate</v>
      </c>
      <c r="N111" t="str">
        <f t="shared" si="34"/>
        <v>Low</v>
      </c>
      <c r="O111" t="str">
        <f t="shared" si="35"/>
        <v>Moderate</v>
      </c>
      <c r="P111">
        <f t="shared" si="36"/>
        <v>0.33427179577043276</v>
      </c>
      <c r="Q111">
        <f t="shared" si="37"/>
        <v>0.32946318634725669</v>
      </c>
      <c r="R111">
        <f t="shared" si="38"/>
        <v>0.31190692182073088</v>
      </c>
      <c r="S111" t="str">
        <f t="shared" si="39"/>
        <v>Moderate</v>
      </c>
      <c r="T111" t="str">
        <f t="shared" si="39"/>
        <v>Low</v>
      </c>
      <c r="U111" t="str">
        <f t="shared" si="39"/>
        <v>Low</v>
      </c>
      <c r="V111" t="str">
        <f t="shared" si="27"/>
        <v>Moderate</v>
      </c>
      <c r="W111" t="str">
        <f t="shared" si="40"/>
        <v>Moderate</v>
      </c>
      <c r="X111" t="str">
        <f t="shared" si="41"/>
        <v>Moderate</v>
      </c>
      <c r="Y111">
        <f t="shared" si="42"/>
        <v>0.33851568018613809</v>
      </c>
      <c r="Z111">
        <f t="shared" si="43"/>
        <v>0.34209722300608719</v>
      </c>
      <c r="AA111">
        <f t="shared" si="44"/>
        <v>0.41798229251987051</v>
      </c>
      <c r="AB111" t="str">
        <f t="shared" si="45"/>
        <v>Moderate</v>
      </c>
      <c r="AC111" t="str">
        <f t="shared" si="45"/>
        <v>Moderate</v>
      </c>
      <c r="AD111" t="str">
        <f t="shared" si="46"/>
        <v>Moderate</v>
      </c>
      <c r="AE111" t="str">
        <f t="shared" si="47"/>
        <v>Moderate</v>
      </c>
      <c r="AF111" t="str">
        <f t="shared" si="48"/>
        <v>Moderate</v>
      </c>
      <c r="AG111" t="str">
        <f t="shared" si="49"/>
        <v>Moderate</v>
      </c>
      <c r="AI111" t="s">
        <v>2160</v>
      </c>
      <c r="AJ111">
        <v>0.34654849583555103</v>
      </c>
      <c r="AK111">
        <v>0.39307812433167227</v>
      </c>
      <c r="AL111">
        <v>0.38214205497135439</v>
      </c>
      <c r="AN111" t="s">
        <v>2160</v>
      </c>
      <c r="AO111">
        <v>0.36391672699466415</v>
      </c>
      <c r="AP111">
        <v>0.38816225363302825</v>
      </c>
      <c r="AQ111">
        <v>0.4099950987344525</v>
      </c>
    </row>
    <row r="112" spans="1:43">
      <c r="A112" t="s">
        <v>87</v>
      </c>
      <c r="B112" t="s">
        <v>2152</v>
      </c>
      <c r="C112" s="52">
        <f>VLOOKUP(B112,Exposure!B111:AH257,29,FALSE)</f>
        <v>0.75059774952922786</v>
      </c>
      <c r="D112" s="52">
        <f>VLOOKUP(B112,Sensitivity!B111:AN257,39,FALSE)</f>
        <v>0.16924308809586019</v>
      </c>
      <c r="E112" s="52">
        <f>VLOOKUP(B112,Adaptive!B111:AX257,49,FALSE)</f>
        <v>9.6369901995896429E-2</v>
      </c>
      <c r="F112" s="52">
        <f t="shared" si="28"/>
        <v>0.90363009800410354</v>
      </c>
      <c r="G112" s="52">
        <f>VLOOKUP(B112,FloodHazard!$D$2:$AD$136,27,FALSE)</f>
        <v>0.56999999999999995</v>
      </c>
      <c r="H112" s="52">
        <f t="shared" si="29"/>
        <v>2.3934709356291917</v>
      </c>
      <c r="I112" s="52">
        <f t="shared" si="30"/>
        <v>0.70428958039505141</v>
      </c>
      <c r="J112" s="52">
        <f t="shared" si="31"/>
        <v>0.53643659304998192</v>
      </c>
      <c r="K112" t="str">
        <f t="shared" si="32"/>
        <v>High</v>
      </c>
      <c r="L112" t="str">
        <f t="shared" si="33"/>
        <v>Moderate</v>
      </c>
      <c r="M112" t="str">
        <f t="shared" si="26"/>
        <v>High</v>
      </c>
      <c r="N112" t="str">
        <f t="shared" si="34"/>
        <v>Moderate</v>
      </c>
      <c r="O112" t="str">
        <f t="shared" si="35"/>
        <v>Moderate</v>
      </c>
      <c r="P112">
        <f t="shared" si="36"/>
        <v>0.41276650142670263</v>
      </c>
      <c r="Q112">
        <f t="shared" si="37"/>
        <v>0.43198333639950165</v>
      </c>
      <c r="R112">
        <f t="shared" si="38"/>
        <v>0.42295650350714187</v>
      </c>
      <c r="S112" t="str">
        <f t="shared" si="39"/>
        <v>Moderate</v>
      </c>
      <c r="T112" t="str">
        <f t="shared" si="39"/>
        <v>Moderate</v>
      </c>
      <c r="U112" t="str">
        <f t="shared" si="39"/>
        <v>Moderate</v>
      </c>
      <c r="V112" t="str">
        <f t="shared" si="27"/>
        <v>Moderate</v>
      </c>
      <c r="W112" t="str">
        <f t="shared" si="40"/>
        <v>Moderate</v>
      </c>
      <c r="X112" t="str">
        <f t="shared" si="41"/>
        <v>Moderate</v>
      </c>
      <c r="Y112">
        <f t="shared" si="42"/>
        <v>0.44373737741970581</v>
      </c>
      <c r="Z112">
        <f t="shared" si="43"/>
        <v>0.46530933306306049</v>
      </c>
      <c r="AA112">
        <f t="shared" si="44"/>
        <v>0.4821098930772002</v>
      </c>
      <c r="AB112" t="str">
        <f t="shared" si="45"/>
        <v>Moderate</v>
      </c>
      <c r="AC112" t="str">
        <f t="shared" si="45"/>
        <v>Moderate</v>
      </c>
      <c r="AD112" t="str">
        <f t="shared" si="46"/>
        <v>Moderate</v>
      </c>
      <c r="AE112" t="str">
        <f t="shared" si="47"/>
        <v>Moderate</v>
      </c>
      <c r="AF112" t="str">
        <f t="shared" si="48"/>
        <v>Moderate</v>
      </c>
      <c r="AG112" t="str">
        <f t="shared" si="49"/>
        <v>Moderate</v>
      </c>
      <c r="AI112" t="s">
        <v>2161</v>
      </c>
      <c r="AJ112">
        <v>0.43154919118717811</v>
      </c>
      <c r="AK112">
        <v>0.39230312428336278</v>
      </c>
      <c r="AL112">
        <v>0.41924933674461723</v>
      </c>
      <c r="AN112" t="s">
        <v>2161</v>
      </c>
      <c r="AO112">
        <v>0.38976575371927941</v>
      </c>
      <c r="AP112">
        <v>0.40941658358111488</v>
      </c>
      <c r="AQ112">
        <v>0.40745933568182263</v>
      </c>
    </row>
    <row r="113" spans="1:43">
      <c r="A113" t="s">
        <v>100</v>
      </c>
      <c r="B113" t="s">
        <v>2153</v>
      </c>
      <c r="C113" s="52">
        <f>VLOOKUP(B113,Exposure!B112:AH258,29,FALSE)</f>
        <v>0.22464265141474929</v>
      </c>
      <c r="D113" s="52">
        <f>VLOOKUP(B113,Sensitivity!B112:AN258,39,FALSE)</f>
        <v>6.3875002691803018E-2</v>
      </c>
      <c r="E113" s="52">
        <f>VLOOKUP(B113,Adaptive!B112:AX258,49,FALSE)</f>
        <v>0.47170159104133369</v>
      </c>
      <c r="F113" s="52">
        <f t="shared" si="28"/>
        <v>0.52829840895866631</v>
      </c>
      <c r="G113" s="52">
        <f>VLOOKUP(B113,FloodHazard!$D$2:$AD$136,27,FALSE)</f>
        <v>0.25</v>
      </c>
      <c r="H113" s="52">
        <f t="shared" si="29"/>
        <v>1.0668160630652186</v>
      </c>
      <c r="I113" s="52">
        <f t="shared" si="30"/>
        <v>0.22944415531826351</v>
      </c>
      <c r="J113" s="52">
        <f t="shared" si="31"/>
        <v>0.29608670582523466</v>
      </c>
      <c r="K113" t="str">
        <f t="shared" si="32"/>
        <v>Low</v>
      </c>
      <c r="L113" t="str">
        <f t="shared" si="33"/>
        <v>Low</v>
      </c>
      <c r="M113" t="str">
        <f t="shared" si="26"/>
        <v>Very low</v>
      </c>
      <c r="N113" t="str">
        <f t="shared" si="34"/>
        <v>Low</v>
      </c>
      <c r="O113" t="str">
        <f t="shared" si="35"/>
        <v>Negligible</v>
      </c>
      <c r="P113">
        <f t="shared" si="36"/>
        <v>0.76375205168309201</v>
      </c>
      <c r="Q113">
        <f t="shared" si="37"/>
        <v>0.74415934268964712</v>
      </c>
      <c r="R113">
        <f t="shared" si="38"/>
        <v>0.77768977815928042</v>
      </c>
      <c r="S113" t="str">
        <f t="shared" si="39"/>
        <v>High</v>
      </c>
      <c r="T113" t="str">
        <f t="shared" si="39"/>
        <v>High</v>
      </c>
      <c r="U113" t="str">
        <f t="shared" si="39"/>
        <v>High</v>
      </c>
      <c r="V113" t="str">
        <f t="shared" si="27"/>
        <v>Minor</v>
      </c>
      <c r="W113" t="str">
        <f t="shared" si="40"/>
        <v>Minor</v>
      </c>
      <c r="X113" t="str">
        <f t="shared" si="41"/>
        <v>Minor</v>
      </c>
      <c r="Y113">
        <f t="shared" si="42"/>
        <v>0.6892315360924206</v>
      </c>
      <c r="Z113">
        <f t="shared" si="43"/>
        <v>0.77914709134579652</v>
      </c>
      <c r="AA113">
        <f t="shared" si="44"/>
        <v>0.82529532155171026</v>
      </c>
      <c r="AB113" t="str">
        <f t="shared" si="45"/>
        <v>High</v>
      </c>
      <c r="AC113" t="str">
        <f t="shared" si="45"/>
        <v>High</v>
      </c>
      <c r="AD113" t="str">
        <f t="shared" si="46"/>
        <v>High</v>
      </c>
      <c r="AE113" t="str">
        <f t="shared" si="47"/>
        <v>Minor</v>
      </c>
      <c r="AF113" t="str">
        <f t="shared" si="48"/>
        <v>Minor</v>
      </c>
      <c r="AG113" t="str">
        <f t="shared" si="49"/>
        <v>Minor</v>
      </c>
      <c r="AI113" t="s">
        <v>2162</v>
      </c>
      <c r="AJ113">
        <v>0.79134986265544749</v>
      </c>
      <c r="AK113">
        <v>0.77417816783045357</v>
      </c>
      <c r="AL113">
        <v>0.80000358335252075</v>
      </c>
      <c r="AN113" t="s">
        <v>2162</v>
      </c>
      <c r="AO113">
        <v>0.76476661262918433</v>
      </c>
      <c r="AP113">
        <v>0.8133187671588612</v>
      </c>
      <c r="AQ113">
        <v>0.84559187638678246</v>
      </c>
    </row>
    <row r="114" spans="1:43">
      <c r="A114" t="s">
        <v>75</v>
      </c>
      <c r="B114" t="s">
        <v>2154</v>
      </c>
      <c r="C114" s="52">
        <f>VLOOKUP(B114,Exposure!B113:AH259,29,FALSE)</f>
        <v>0.39747272313356546</v>
      </c>
      <c r="D114" s="52">
        <f>VLOOKUP(B114,Sensitivity!B113:AN259,39,FALSE)</f>
        <v>7.6973698752365358E-2</v>
      </c>
      <c r="E114" s="52">
        <f>VLOOKUP(B114,Adaptive!B113:AX259,49,FALSE)</f>
        <v>0.49799822753774131</v>
      </c>
      <c r="F114" s="52">
        <f t="shared" si="28"/>
        <v>0.50200177246225874</v>
      </c>
      <c r="G114" s="52">
        <f>VLOOKUP(B114,FloodHazard!$D$2:$AD$136,27,FALSE)</f>
        <v>0.23</v>
      </c>
      <c r="H114" s="52">
        <f t="shared" si="29"/>
        <v>1.2064481943481895</v>
      </c>
      <c r="I114" s="52">
        <f t="shared" si="30"/>
        <v>0.27942224691136763</v>
      </c>
      <c r="J114" s="52">
        <f t="shared" si="31"/>
        <v>0.28948773560731206</v>
      </c>
      <c r="K114" t="str">
        <f t="shared" si="32"/>
        <v>Moderate</v>
      </c>
      <c r="L114" t="str">
        <f t="shared" si="33"/>
        <v>Low</v>
      </c>
      <c r="M114" t="str">
        <f t="shared" si="26"/>
        <v>Low</v>
      </c>
      <c r="N114" t="str">
        <f t="shared" si="34"/>
        <v>Low</v>
      </c>
      <c r="O114" t="str">
        <f t="shared" si="35"/>
        <v>Minor</v>
      </c>
      <c r="P114">
        <f t="shared" si="36"/>
        <v>0.66909456468300765</v>
      </c>
      <c r="Q114">
        <f t="shared" si="37"/>
        <v>0.67303903633322415</v>
      </c>
      <c r="R114">
        <f t="shared" si="38"/>
        <v>0.68531678479076286</v>
      </c>
      <c r="S114" t="str">
        <f t="shared" si="39"/>
        <v>High</v>
      </c>
      <c r="T114" t="str">
        <f t="shared" si="39"/>
        <v>High</v>
      </c>
      <c r="U114" t="str">
        <f t="shared" si="39"/>
        <v>High</v>
      </c>
      <c r="V114" t="str">
        <f t="shared" si="27"/>
        <v>Moderate</v>
      </c>
      <c r="W114" t="str">
        <f t="shared" si="40"/>
        <v>Moderate</v>
      </c>
      <c r="X114" t="str">
        <f t="shared" si="41"/>
        <v>Moderate</v>
      </c>
      <c r="Y114">
        <f t="shared" si="42"/>
        <v>0.67300169215637173</v>
      </c>
      <c r="Z114">
        <f t="shared" si="43"/>
        <v>0.66898050858992308</v>
      </c>
      <c r="AA114">
        <f t="shared" si="44"/>
        <v>0.74588492128117634</v>
      </c>
      <c r="AB114" t="str">
        <f t="shared" si="45"/>
        <v>High</v>
      </c>
      <c r="AC114" t="str">
        <f t="shared" si="45"/>
        <v>High</v>
      </c>
      <c r="AD114" t="str">
        <f t="shared" si="46"/>
        <v>High</v>
      </c>
      <c r="AE114" t="str">
        <f t="shared" si="47"/>
        <v>Moderate</v>
      </c>
      <c r="AF114" t="str">
        <f t="shared" si="48"/>
        <v>Moderate</v>
      </c>
      <c r="AG114" t="str">
        <f t="shared" si="49"/>
        <v>Moderate</v>
      </c>
      <c r="AI114" t="s">
        <v>2163</v>
      </c>
      <c r="AJ114">
        <v>0.53525045368274904</v>
      </c>
      <c r="AK114">
        <v>0.53587477410985851</v>
      </c>
      <c r="AL114">
        <v>0.50962295887425846</v>
      </c>
      <c r="AN114" t="s">
        <v>2163</v>
      </c>
      <c r="AO114">
        <v>0.48682914565587587</v>
      </c>
      <c r="AP114">
        <v>0.529563595108834</v>
      </c>
      <c r="AQ114">
        <v>0.52239378231411238</v>
      </c>
    </row>
    <row r="115" spans="1:43">
      <c r="A115" t="s">
        <v>126</v>
      </c>
      <c r="B115" t="s">
        <v>2155</v>
      </c>
      <c r="C115" s="52">
        <f>VLOOKUP(B115,Exposure!B114:AH260,29,FALSE)</f>
        <v>5.3937231355381275E-2</v>
      </c>
      <c r="D115" s="52">
        <f>VLOOKUP(B115,Sensitivity!B114:AN260,39,FALSE)</f>
        <v>7.8358172668257134E-2</v>
      </c>
      <c r="E115" s="52">
        <f>VLOOKUP(B115,Adaptive!B114:AX260,49,FALSE)</f>
        <v>0.38447667171242611</v>
      </c>
      <c r="F115" s="52">
        <f t="shared" si="28"/>
        <v>0.61552332828757383</v>
      </c>
      <c r="G115" s="52">
        <f>VLOOKUP(B115,FloodHazard!$D$2:$AD$136,27,FALSE)</f>
        <v>0.04</v>
      </c>
      <c r="H115" s="52">
        <f t="shared" si="29"/>
        <v>0.78781873231121224</v>
      </c>
      <c r="I115" s="52">
        <f t="shared" si="30"/>
        <v>0.12958351419979738</v>
      </c>
      <c r="J115" s="52">
        <f t="shared" si="31"/>
        <v>0.3469407504779155</v>
      </c>
      <c r="K115" t="str">
        <f t="shared" si="32"/>
        <v>Low</v>
      </c>
      <c r="L115" t="str">
        <f t="shared" si="33"/>
        <v>Moderate</v>
      </c>
      <c r="M115" t="str">
        <f t="shared" si="26"/>
        <v>Low</v>
      </c>
      <c r="N115" t="str">
        <f t="shared" si="34"/>
        <v>Low</v>
      </c>
      <c r="O115" t="str">
        <f t="shared" si="35"/>
        <v>Minor</v>
      </c>
      <c r="P115">
        <f t="shared" si="36"/>
        <v>0.37435947051224017</v>
      </c>
      <c r="Q115">
        <f t="shared" si="37"/>
        <v>0.42458599594417745</v>
      </c>
      <c r="R115">
        <f t="shared" si="38"/>
        <v>0.39111927120683143</v>
      </c>
      <c r="S115" t="str">
        <f t="shared" si="39"/>
        <v>Moderate</v>
      </c>
      <c r="T115" t="str">
        <f t="shared" si="39"/>
        <v>Moderate</v>
      </c>
      <c r="U115" t="str">
        <f t="shared" si="39"/>
        <v>Moderate</v>
      </c>
      <c r="V115" t="str">
        <f t="shared" si="27"/>
        <v>Moderate</v>
      </c>
      <c r="W115" t="str">
        <f t="shared" si="40"/>
        <v>Moderate</v>
      </c>
      <c r="X115" t="str">
        <f t="shared" si="41"/>
        <v>Moderate</v>
      </c>
      <c r="Y115">
        <f t="shared" si="42"/>
        <v>0.37641283634805822</v>
      </c>
      <c r="Z115">
        <f t="shared" si="43"/>
        <v>0.34897953185837216</v>
      </c>
      <c r="AA115">
        <f t="shared" si="44"/>
        <v>0.41211222727724817</v>
      </c>
      <c r="AB115" t="str">
        <f t="shared" si="45"/>
        <v>Moderate</v>
      </c>
      <c r="AC115" t="str">
        <f t="shared" si="45"/>
        <v>Moderate</v>
      </c>
      <c r="AD115" t="str">
        <f t="shared" si="46"/>
        <v>Moderate</v>
      </c>
      <c r="AE115" t="str">
        <f t="shared" si="47"/>
        <v>Moderate</v>
      </c>
      <c r="AF115" t="str">
        <f t="shared" si="48"/>
        <v>Moderate</v>
      </c>
      <c r="AG115" t="str">
        <f t="shared" si="49"/>
        <v>Moderate</v>
      </c>
      <c r="AI115" t="s">
        <v>2164</v>
      </c>
      <c r="AJ115">
        <v>0.49672657632885858</v>
      </c>
      <c r="AK115">
        <v>0.47745232121102277</v>
      </c>
      <c r="AL115">
        <v>0.49766515758554997</v>
      </c>
      <c r="AN115" t="s">
        <v>2164</v>
      </c>
      <c r="AO115">
        <v>0.51781265669242671</v>
      </c>
      <c r="AP115">
        <v>0.48021011362978455</v>
      </c>
      <c r="AQ115">
        <v>0.47618134783440902</v>
      </c>
    </row>
    <row r="116" spans="1:43">
      <c r="A116" t="s">
        <v>151</v>
      </c>
      <c r="B116" t="s">
        <v>2156</v>
      </c>
      <c r="C116" s="52">
        <f>VLOOKUP(B116,Exposure!B115:AH261,29,FALSE)</f>
        <v>7.8007647572552463E-2</v>
      </c>
      <c r="D116" s="52">
        <f>VLOOKUP(B116,Sensitivity!B115:AN261,39,FALSE)</f>
        <v>0.14288903045049844</v>
      </c>
      <c r="E116" s="52">
        <f>VLOOKUP(B116,Adaptive!B115:AX261,49,FALSE)</f>
        <v>0.54343858764156627</v>
      </c>
      <c r="F116" s="52">
        <f t="shared" si="28"/>
        <v>0.45656141235843373</v>
      </c>
      <c r="G116" s="52">
        <f>VLOOKUP(B116,FloodHazard!$D$2:$AD$136,27,FALSE)</f>
        <v>0.05</v>
      </c>
      <c r="H116" s="52">
        <f t="shared" si="29"/>
        <v>0.72745809038148468</v>
      </c>
      <c r="I116" s="52">
        <f t="shared" si="30"/>
        <v>0.10797881860957546</v>
      </c>
      <c r="J116" s="52">
        <f t="shared" si="31"/>
        <v>0.29972522140446611</v>
      </c>
      <c r="K116" t="str">
        <f t="shared" si="32"/>
        <v>Low</v>
      </c>
      <c r="L116" t="str">
        <f t="shared" si="33"/>
        <v>Low</v>
      </c>
      <c r="M116" t="str">
        <f t="shared" si="26"/>
        <v>Very low</v>
      </c>
      <c r="N116" t="str">
        <f t="shared" si="34"/>
        <v>Low</v>
      </c>
      <c r="O116" t="str">
        <f t="shared" si="35"/>
        <v>Negligible</v>
      </c>
      <c r="P116">
        <f t="shared" si="36"/>
        <v>0.45447813144612226</v>
      </c>
      <c r="Q116">
        <f t="shared" si="37"/>
        <v>0.55525277184855348</v>
      </c>
      <c r="R116">
        <f t="shared" si="38"/>
        <v>0.50306783967977986</v>
      </c>
      <c r="S116" t="str">
        <f t="shared" si="39"/>
        <v>Moderate</v>
      </c>
      <c r="T116" t="str">
        <f t="shared" si="39"/>
        <v>Moderate</v>
      </c>
      <c r="U116" t="str">
        <f t="shared" si="39"/>
        <v>Moderate</v>
      </c>
      <c r="V116" t="str">
        <f t="shared" si="27"/>
        <v>Minor</v>
      </c>
      <c r="W116" t="str">
        <f t="shared" si="40"/>
        <v>Minor</v>
      </c>
      <c r="X116" t="str">
        <f t="shared" si="41"/>
        <v>Minor</v>
      </c>
      <c r="Y116">
        <f t="shared" si="42"/>
        <v>0.47142024306652397</v>
      </c>
      <c r="Z116">
        <f t="shared" si="43"/>
        <v>0.48754889788668371</v>
      </c>
      <c r="AA116">
        <f t="shared" si="44"/>
        <v>0.55584919768484953</v>
      </c>
      <c r="AB116" t="str">
        <f t="shared" si="45"/>
        <v>Moderate</v>
      </c>
      <c r="AC116" t="str">
        <f t="shared" si="45"/>
        <v>Moderate</v>
      </c>
      <c r="AD116" t="str">
        <f t="shared" si="46"/>
        <v>Moderate</v>
      </c>
      <c r="AE116" t="str">
        <f t="shared" si="47"/>
        <v>Minor</v>
      </c>
      <c r="AF116" t="str">
        <f t="shared" si="48"/>
        <v>Minor</v>
      </c>
      <c r="AG116" t="str">
        <f t="shared" si="49"/>
        <v>Minor</v>
      </c>
      <c r="AI116" t="s">
        <v>2165</v>
      </c>
      <c r="AJ116">
        <v>0.63570581288813988</v>
      </c>
      <c r="AK116">
        <v>0.61942257098281117</v>
      </c>
      <c r="AL116">
        <v>0.62274984592114613</v>
      </c>
      <c r="AN116" t="s">
        <v>2165</v>
      </c>
      <c r="AO116">
        <v>0.57921492557426801</v>
      </c>
      <c r="AP116">
        <v>0.65954875313952122</v>
      </c>
      <c r="AQ116">
        <v>0.62104417567736447</v>
      </c>
    </row>
    <row r="117" spans="1:43">
      <c r="A117" t="s">
        <v>106</v>
      </c>
      <c r="B117" t="s">
        <v>2157</v>
      </c>
      <c r="C117" s="52">
        <f>VLOOKUP(B117,Exposure!B116:AH262,29,FALSE)</f>
        <v>0.7416570866745289</v>
      </c>
      <c r="D117" s="52">
        <f>VLOOKUP(B117,Sensitivity!B116:AN262,39,FALSE)</f>
        <v>0.13595996764538254</v>
      </c>
      <c r="E117" s="52">
        <f>VLOOKUP(B117,Adaptive!B116:AX262,49,FALSE)</f>
        <v>0.41236980948422219</v>
      </c>
      <c r="F117" s="52">
        <f t="shared" si="28"/>
        <v>0.58763019051577781</v>
      </c>
      <c r="G117" s="52">
        <f>VLOOKUP(B117,FloodHazard!$D$2:$AD$136,27,FALSE)</f>
        <v>0.56999999999999995</v>
      </c>
      <c r="H117" s="52">
        <f t="shared" si="29"/>
        <v>2.0352472448356891</v>
      </c>
      <c r="I117" s="52">
        <f t="shared" si="30"/>
        <v>0.57607169626768273</v>
      </c>
      <c r="J117" s="52">
        <f t="shared" si="31"/>
        <v>0.36179507908058017</v>
      </c>
      <c r="K117" t="str">
        <f t="shared" si="32"/>
        <v>High</v>
      </c>
      <c r="L117" t="str">
        <f t="shared" si="33"/>
        <v>Moderate</v>
      </c>
      <c r="M117" t="str">
        <f t="shared" si="26"/>
        <v>High</v>
      </c>
      <c r="N117" t="str">
        <f t="shared" si="34"/>
        <v>Moderate</v>
      </c>
      <c r="O117" t="str">
        <f t="shared" si="35"/>
        <v>Moderate</v>
      </c>
      <c r="P117">
        <f t="shared" si="36"/>
        <v>0.41741023075953332</v>
      </c>
      <c r="Q117">
        <f t="shared" si="37"/>
        <v>0.4980303042773867</v>
      </c>
      <c r="R117">
        <f t="shared" si="38"/>
        <v>0.47698920524894728</v>
      </c>
      <c r="S117" t="str">
        <f t="shared" si="39"/>
        <v>Moderate</v>
      </c>
      <c r="T117" t="str">
        <f t="shared" si="39"/>
        <v>Moderate</v>
      </c>
      <c r="U117" t="str">
        <f t="shared" si="39"/>
        <v>Moderate</v>
      </c>
      <c r="V117" t="str">
        <f t="shared" si="27"/>
        <v>Moderate</v>
      </c>
      <c r="W117" t="str">
        <f t="shared" si="40"/>
        <v>Moderate</v>
      </c>
      <c r="X117" t="str">
        <f t="shared" si="41"/>
        <v>Moderate</v>
      </c>
      <c r="Y117">
        <f t="shared" si="42"/>
        <v>0.43855808347630076</v>
      </c>
      <c r="Z117">
        <f t="shared" si="43"/>
        <v>0.42216217043151338</v>
      </c>
      <c r="AA117">
        <f t="shared" si="44"/>
        <v>0.4899398493628711</v>
      </c>
      <c r="AB117" t="str">
        <f t="shared" si="45"/>
        <v>Moderate</v>
      </c>
      <c r="AC117" t="str">
        <f t="shared" si="45"/>
        <v>Moderate</v>
      </c>
      <c r="AD117" t="str">
        <f t="shared" si="46"/>
        <v>Moderate</v>
      </c>
      <c r="AE117" t="str">
        <f t="shared" si="47"/>
        <v>Moderate</v>
      </c>
      <c r="AF117" t="str">
        <f t="shared" si="48"/>
        <v>Moderate</v>
      </c>
      <c r="AG117" t="str">
        <f t="shared" si="49"/>
        <v>Moderate</v>
      </c>
      <c r="AI117" t="s">
        <v>2166</v>
      </c>
      <c r="AJ117">
        <v>0.34215457524647791</v>
      </c>
      <c r="AK117">
        <v>0.36708850595197906</v>
      </c>
      <c r="AL117">
        <v>0.3310955055940723</v>
      </c>
      <c r="AN117" t="s">
        <v>2166</v>
      </c>
      <c r="AO117">
        <v>0.34503301211588783</v>
      </c>
      <c r="AP117">
        <v>0.34741880748276549</v>
      </c>
      <c r="AQ117">
        <v>0.363480341964808</v>
      </c>
    </row>
    <row r="118" spans="1:43">
      <c r="A118" t="s">
        <v>138</v>
      </c>
      <c r="B118" t="s">
        <v>2158</v>
      </c>
      <c r="C118" s="52">
        <f>VLOOKUP(B118,Exposure!B117:AH263,29,FALSE)</f>
        <v>0.70711236588537862</v>
      </c>
      <c r="D118" s="52">
        <f>VLOOKUP(B118,Sensitivity!B117:AN263,39,FALSE)</f>
        <v>0.1431360846401144</v>
      </c>
      <c r="E118" s="52">
        <f>VLOOKUP(B118,Adaptive!B117:AX263,49,FALSE)</f>
        <v>0</v>
      </c>
      <c r="F118" s="52">
        <f t="shared" si="28"/>
        <v>1</v>
      </c>
      <c r="G118" s="52">
        <f>VLOOKUP(B118,FloodHazard!$D$2:$AD$136,27,FALSE)</f>
        <v>0.51</v>
      </c>
      <c r="H118" s="52">
        <f t="shared" si="29"/>
        <v>2.3602484505254928</v>
      </c>
      <c r="I118" s="52">
        <f t="shared" si="30"/>
        <v>0.69239836031406354</v>
      </c>
      <c r="J118" s="52">
        <f t="shared" si="31"/>
        <v>0.5715680423200572</v>
      </c>
      <c r="K118" t="str">
        <f t="shared" si="32"/>
        <v>High</v>
      </c>
      <c r="L118" t="str">
        <f t="shared" si="33"/>
        <v>Moderate</v>
      </c>
      <c r="M118" t="str">
        <f t="shared" si="26"/>
        <v>High</v>
      </c>
      <c r="N118" t="str">
        <f t="shared" si="34"/>
        <v>Moderate</v>
      </c>
      <c r="O118" t="str">
        <f t="shared" si="35"/>
        <v>Moderate</v>
      </c>
      <c r="P118">
        <f t="shared" si="36"/>
        <v>0.29211003231637972</v>
      </c>
      <c r="Q118">
        <f t="shared" si="37"/>
        <v>0.32540790343559395</v>
      </c>
      <c r="R118">
        <f t="shared" si="38"/>
        <v>0.27404333458617347</v>
      </c>
      <c r="S118" t="str">
        <f t="shared" si="39"/>
        <v>Low</v>
      </c>
      <c r="T118" t="str">
        <f t="shared" si="39"/>
        <v>Low</v>
      </c>
      <c r="U118" t="str">
        <f t="shared" si="39"/>
        <v>Low</v>
      </c>
      <c r="V118" t="str">
        <f t="shared" si="27"/>
        <v>Moderate</v>
      </c>
      <c r="W118" t="str">
        <f t="shared" si="40"/>
        <v>Moderate</v>
      </c>
      <c r="X118" t="str">
        <f t="shared" si="41"/>
        <v>Moderate</v>
      </c>
      <c r="Y118">
        <f t="shared" si="42"/>
        <v>0.27070388451206301</v>
      </c>
      <c r="Z118">
        <f t="shared" si="43"/>
        <v>0.28398319222862667</v>
      </c>
      <c r="AA118">
        <f t="shared" si="44"/>
        <v>0.3455040470466641</v>
      </c>
      <c r="AB118" t="str">
        <f t="shared" si="45"/>
        <v>Low</v>
      </c>
      <c r="AC118" t="str">
        <f t="shared" si="45"/>
        <v>Low</v>
      </c>
      <c r="AD118" t="str">
        <f t="shared" si="46"/>
        <v>Moderate</v>
      </c>
      <c r="AE118" t="str">
        <f t="shared" si="47"/>
        <v>Moderate</v>
      </c>
      <c r="AF118" t="str">
        <f t="shared" si="48"/>
        <v>Moderate</v>
      </c>
      <c r="AG118" t="str">
        <f t="shared" si="49"/>
        <v>Moderate</v>
      </c>
      <c r="AI118" t="s">
        <v>2167</v>
      </c>
      <c r="AJ118">
        <v>0.63299523800353685</v>
      </c>
      <c r="AK118">
        <v>0.67932105202378323</v>
      </c>
      <c r="AL118">
        <v>0.6551516836259943</v>
      </c>
      <c r="AN118" t="s">
        <v>2167</v>
      </c>
      <c r="AO118">
        <v>0.64370080653282402</v>
      </c>
      <c r="AP118">
        <v>0.73049606775283638</v>
      </c>
      <c r="AQ118">
        <v>0.73367630374671455</v>
      </c>
    </row>
    <row r="119" spans="1:43">
      <c r="A119" t="s">
        <v>64</v>
      </c>
      <c r="B119" t="s">
        <v>2159</v>
      </c>
      <c r="C119" s="52">
        <f>VLOOKUP(B119,Exposure!B118:AH264,29,FALSE)</f>
        <v>0.21977285087971968</v>
      </c>
      <c r="D119" s="52">
        <f>VLOOKUP(B119,Sensitivity!B118:AN264,39,FALSE)</f>
        <v>0.19845736017980048</v>
      </c>
      <c r="E119" s="52">
        <f>VLOOKUP(B119,Adaptive!B118:AX264,49,FALSE)</f>
        <v>0.36227915307087738</v>
      </c>
      <c r="F119" s="52">
        <f t="shared" si="28"/>
        <v>0.63772084692912268</v>
      </c>
      <c r="G119" s="52">
        <f>VLOOKUP(B119,FloodHazard!$D$2:$AD$136,27,FALSE)</f>
        <v>0.11</v>
      </c>
      <c r="H119" s="52">
        <f t="shared" si="29"/>
        <v>1.165951057988643</v>
      </c>
      <c r="I119" s="52">
        <f t="shared" si="30"/>
        <v>0.26492723368168214</v>
      </c>
      <c r="J119" s="52">
        <f t="shared" si="31"/>
        <v>0.41808910355446161</v>
      </c>
      <c r="K119" t="str">
        <f t="shared" si="32"/>
        <v>Low</v>
      </c>
      <c r="L119" t="str">
        <f t="shared" si="33"/>
        <v>Moderate</v>
      </c>
      <c r="M119" t="str">
        <f t="shared" si="26"/>
        <v>Low</v>
      </c>
      <c r="N119" t="str">
        <f t="shared" si="34"/>
        <v>Low</v>
      </c>
      <c r="O119" t="str">
        <f t="shared" si="35"/>
        <v>Minor</v>
      </c>
      <c r="P119">
        <f t="shared" si="36"/>
        <v>0.39602714427630531</v>
      </c>
      <c r="Q119">
        <f t="shared" si="37"/>
        <v>0.40234485445090029</v>
      </c>
      <c r="R119">
        <f t="shared" si="38"/>
        <v>0.39025766922421357</v>
      </c>
      <c r="S119" t="str">
        <f t="shared" si="39"/>
        <v>Moderate</v>
      </c>
      <c r="T119" t="str">
        <f t="shared" si="39"/>
        <v>Moderate</v>
      </c>
      <c r="U119" t="str">
        <f t="shared" si="39"/>
        <v>Moderate</v>
      </c>
      <c r="V119" t="str">
        <f t="shared" si="27"/>
        <v>Moderate</v>
      </c>
      <c r="W119" t="str">
        <f t="shared" si="40"/>
        <v>Moderate</v>
      </c>
      <c r="X119" t="str">
        <f t="shared" si="41"/>
        <v>Moderate</v>
      </c>
      <c r="Y119">
        <f t="shared" si="42"/>
        <v>0.39503557878414264</v>
      </c>
      <c r="Z119">
        <f t="shared" si="43"/>
        <v>0.34779995516526246</v>
      </c>
      <c r="AA119">
        <f t="shared" si="44"/>
        <v>0.33046708721502815</v>
      </c>
      <c r="AB119" t="str">
        <f t="shared" si="45"/>
        <v>Moderate</v>
      </c>
      <c r="AC119" t="str">
        <f t="shared" si="45"/>
        <v>Moderate</v>
      </c>
      <c r="AD119" t="str">
        <f t="shared" si="46"/>
        <v>Moderate</v>
      </c>
      <c r="AE119" t="str">
        <f t="shared" si="47"/>
        <v>Moderate</v>
      </c>
      <c r="AF119" t="str">
        <f t="shared" si="48"/>
        <v>Moderate</v>
      </c>
      <c r="AG119" t="str">
        <f t="shared" si="49"/>
        <v>Moderate</v>
      </c>
      <c r="AI119" t="s">
        <v>2168</v>
      </c>
      <c r="AJ119">
        <v>0.46431556829874915</v>
      </c>
      <c r="AK119">
        <v>0.51206329489080804</v>
      </c>
      <c r="AL119">
        <v>0.48188564849221793</v>
      </c>
      <c r="AN119" t="s">
        <v>2168</v>
      </c>
      <c r="AO119">
        <v>0.456748016530725</v>
      </c>
      <c r="AP119">
        <v>0.50070403315350065</v>
      </c>
      <c r="AQ119">
        <v>0.46237150317553899</v>
      </c>
    </row>
    <row r="120" spans="1:43">
      <c r="A120" t="s">
        <v>139</v>
      </c>
      <c r="B120" t="s">
        <v>2160</v>
      </c>
      <c r="C120" s="52">
        <f>VLOOKUP(B120,Exposure!B119:AH265,29,FALSE)</f>
        <v>0.68961053077042556</v>
      </c>
      <c r="D120" s="52">
        <f>VLOOKUP(B120,Sensitivity!B119:AN265,39,FALSE)</f>
        <v>0.12386448306906502</v>
      </c>
      <c r="E120" s="52">
        <f>VLOOKUP(B120,Adaptive!B119:AX265,49,FALSE)</f>
        <v>0.51920255958452866</v>
      </c>
      <c r="F120" s="52">
        <f t="shared" si="28"/>
        <v>0.48079744041547134</v>
      </c>
      <c r="G120" s="52">
        <f>VLOOKUP(B120,FloodHazard!$D$2:$AD$136,27,FALSE)</f>
        <v>0.55000000000000004</v>
      </c>
      <c r="H120" s="52">
        <f t="shared" si="29"/>
        <v>1.844272454254962</v>
      </c>
      <c r="I120" s="52">
        <f t="shared" si="30"/>
        <v>0.50771668737452913</v>
      </c>
      <c r="J120" s="52">
        <f t="shared" si="31"/>
        <v>0.3023309617422682</v>
      </c>
      <c r="K120" t="str">
        <f t="shared" si="32"/>
        <v>High</v>
      </c>
      <c r="L120" t="str">
        <f t="shared" si="33"/>
        <v>Low</v>
      </c>
      <c r="M120" t="str">
        <f t="shared" si="26"/>
        <v>Moderate</v>
      </c>
      <c r="N120" t="str">
        <f t="shared" si="34"/>
        <v>Moderate</v>
      </c>
      <c r="O120" t="str">
        <f t="shared" si="35"/>
        <v>Moderate</v>
      </c>
      <c r="P120">
        <f t="shared" si="36"/>
        <v>0.34654849583555103</v>
      </c>
      <c r="Q120">
        <f t="shared" si="37"/>
        <v>0.39307812433167227</v>
      </c>
      <c r="R120">
        <f t="shared" si="38"/>
        <v>0.38214205497135439</v>
      </c>
      <c r="S120" t="str">
        <f t="shared" si="39"/>
        <v>Moderate</v>
      </c>
      <c r="T120" t="str">
        <f t="shared" si="39"/>
        <v>Moderate</v>
      </c>
      <c r="U120" t="str">
        <f t="shared" si="39"/>
        <v>Moderate</v>
      </c>
      <c r="V120" t="str">
        <f t="shared" si="27"/>
        <v>Moderate</v>
      </c>
      <c r="W120" t="str">
        <f t="shared" si="40"/>
        <v>Moderate</v>
      </c>
      <c r="X120" t="str">
        <f t="shared" si="41"/>
        <v>Moderate</v>
      </c>
      <c r="Y120">
        <f t="shared" si="42"/>
        <v>0.36391672699466415</v>
      </c>
      <c r="Z120">
        <f t="shared" si="43"/>
        <v>0.38816225363302825</v>
      </c>
      <c r="AA120">
        <f t="shared" si="44"/>
        <v>0.4099950987344525</v>
      </c>
      <c r="AB120" t="str">
        <f t="shared" si="45"/>
        <v>Moderate</v>
      </c>
      <c r="AC120" t="str">
        <f t="shared" si="45"/>
        <v>Moderate</v>
      </c>
      <c r="AD120" t="str">
        <f t="shared" si="46"/>
        <v>Moderate</v>
      </c>
      <c r="AE120" t="str">
        <f t="shared" si="47"/>
        <v>Moderate</v>
      </c>
      <c r="AF120" t="str">
        <f t="shared" si="48"/>
        <v>Moderate</v>
      </c>
      <c r="AG120" t="str">
        <f t="shared" si="49"/>
        <v>Moderate</v>
      </c>
      <c r="AI120" t="s">
        <v>2169</v>
      </c>
      <c r="AJ120">
        <v>0.39602714427630531</v>
      </c>
      <c r="AK120">
        <v>0.40234485445090029</v>
      </c>
      <c r="AL120">
        <v>0.39025766922421357</v>
      </c>
      <c r="AN120" t="s">
        <v>2169</v>
      </c>
      <c r="AO120">
        <v>0.39503557878414264</v>
      </c>
      <c r="AP120">
        <v>0.34779995516526246</v>
      </c>
      <c r="AQ120">
        <v>0.33046708721502815</v>
      </c>
    </row>
    <row r="121" spans="1:43">
      <c r="A121" t="s">
        <v>127</v>
      </c>
      <c r="B121" t="s">
        <v>2161</v>
      </c>
      <c r="C121" s="52">
        <f>VLOOKUP(B121,Exposure!B120:AH266,29,FALSE)</f>
        <v>0.78094455477023417</v>
      </c>
      <c r="D121" s="52">
        <f>VLOOKUP(B121,Sensitivity!B120:AN266,39,FALSE)</f>
        <v>8.3129957978308522E-2</v>
      </c>
      <c r="E121" s="52">
        <f>VLOOKUP(B121,Adaptive!B120:AX266,49,FALSE)</f>
        <v>0.27526636259096593</v>
      </c>
      <c r="F121" s="52">
        <f t="shared" si="28"/>
        <v>0.72473363740903407</v>
      </c>
      <c r="G121" s="52">
        <f>VLOOKUP(B121,FloodHazard!$D$2:$AD$136,27,FALSE)</f>
        <v>0.54</v>
      </c>
      <c r="H121" s="52">
        <f t="shared" si="29"/>
        <v>2.1288081501575769</v>
      </c>
      <c r="I121" s="52">
        <f t="shared" si="30"/>
        <v>0.60955965819125268</v>
      </c>
      <c r="J121" s="52">
        <f t="shared" si="31"/>
        <v>0.40393179769367127</v>
      </c>
      <c r="K121" t="str">
        <f t="shared" si="32"/>
        <v>High</v>
      </c>
      <c r="L121" t="str">
        <f t="shared" si="33"/>
        <v>Moderate</v>
      </c>
      <c r="M121" t="str">
        <f t="shared" si="26"/>
        <v>High</v>
      </c>
      <c r="N121" t="str">
        <f t="shared" si="34"/>
        <v>Moderate</v>
      </c>
      <c r="O121" t="str">
        <f t="shared" si="35"/>
        <v>Moderate</v>
      </c>
      <c r="P121">
        <f t="shared" si="36"/>
        <v>0.43154919118717811</v>
      </c>
      <c r="Q121">
        <f t="shared" si="37"/>
        <v>0.39230312428336278</v>
      </c>
      <c r="R121">
        <f t="shared" si="38"/>
        <v>0.41924933674461723</v>
      </c>
      <c r="S121" t="str">
        <f t="shared" si="39"/>
        <v>Moderate</v>
      </c>
      <c r="T121" t="str">
        <f t="shared" si="39"/>
        <v>Moderate</v>
      </c>
      <c r="U121" t="str">
        <f t="shared" si="39"/>
        <v>Moderate</v>
      </c>
      <c r="V121" t="str">
        <f t="shared" si="27"/>
        <v>Moderate</v>
      </c>
      <c r="W121" t="str">
        <f t="shared" si="40"/>
        <v>Moderate</v>
      </c>
      <c r="X121" t="str">
        <f t="shared" si="41"/>
        <v>Moderate</v>
      </c>
      <c r="Y121">
        <f t="shared" si="42"/>
        <v>0.38976575371927941</v>
      </c>
      <c r="Z121">
        <f t="shared" si="43"/>
        <v>0.40941658358111488</v>
      </c>
      <c r="AA121">
        <f t="shared" si="44"/>
        <v>0.40745933568182263</v>
      </c>
      <c r="AB121" t="str">
        <f t="shared" si="45"/>
        <v>Moderate</v>
      </c>
      <c r="AC121" t="str">
        <f t="shared" si="45"/>
        <v>Moderate</v>
      </c>
      <c r="AD121" t="str">
        <f t="shared" si="46"/>
        <v>Moderate</v>
      </c>
      <c r="AE121" t="str">
        <f t="shared" si="47"/>
        <v>Moderate</v>
      </c>
      <c r="AF121" t="str">
        <f t="shared" si="48"/>
        <v>Moderate</v>
      </c>
      <c r="AG121" t="str">
        <f t="shared" si="49"/>
        <v>Moderate</v>
      </c>
      <c r="AI121" t="s">
        <v>2170</v>
      </c>
      <c r="AJ121">
        <v>0.37825555090594509</v>
      </c>
      <c r="AK121">
        <v>0.43724760465400714</v>
      </c>
      <c r="AL121">
        <v>0.40375947416181412</v>
      </c>
      <c r="AN121" t="s">
        <v>2170</v>
      </c>
      <c r="AO121">
        <v>0.40286637340656595</v>
      </c>
      <c r="AP121">
        <v>0.41337083948668418</v>
      </c>
      <c r="AQ121">
        <v>0.45814250153116942</v>
      </c>
    </row>
    <row r="122" spans="1:43">
      <c r="A122" t="s">
        <v>65</v>
      </c>
      <c r="B122" t="s">
        <v>2162</v>
      </c>
      <c r="C122" s="52">
        <f>VLOOKUP(B122,Exposure!B121:AH267,29,FALSE)</f>
        <v>0.29741790108167715</v>
      </c>
      <c r="D122" s="52">
        <f>VLOOKUP(B122,Sensitivity!B121:AN267,39,FALSE)</f>
        <v>0.46773021050741681</v>
      </c>
      <c r="E122" s="52">
        <f>VLOOKUP(B122,Adaptive!B121:AX267,49,FALSE)</f>
        <v>0.60950785322240197</v>
      </c>
      <c r="F122" s="52">
        <f t="shared" si="28"/>
        <v>0.39049214677759803</v>
      </c>
      <c r="G122" s="52">
        <f>VLOOKUP(B122,FloodHazard!$D$2:$AD$136,27,FALSE)</f>
        <v>0.25</v>
      </c>
      <c r="H122" s="52">
        <f t="shared" si="29"/>
        <v>1.405640258366692</v>
      </c>
      <c r="I122" s="52">
        <f t="shared" si="30"/>
        <v>0.3507184387596568</v>
      </c>
      <c r="J122" s="52">
        <f t="shared" si="31"/>
        <v>0.42911117864250742</v>
      </c>
      <c r="K122" t="str">
        <f t="shared" si="32"/>
        <v>Low</v>
      </c>
      <c r="L122" t="str">
        <f t="shared" si="33"/>
        <v>Moderate</v>
      </c>
      <c r="M122" t="str">
        <f t="shared" si="26"/>
        <v>Low</v>
      </c>
      <c r="N122" t="str">
        <f t="shared" si="34"/>
        <v>Low</v>
      </c>
      <c r="O122" t="str">
        <f t="shared" si="35"/>
        <v>Minor</v>
      </c>
      <c r="P122">
        <f t="shared" si="36"/>
        <v>0.79134986265544749</v>
      </c>
      <c r="Q122">
        <f t="shared" si="37"/>
        <v>0.77417816783045357</v>
      </c>
      <c r="R122">
        <f t="shared" si="38"/>
        <v>0.80000358335252075</v>
      </c>
      <c r="S122" t="str">
        <f t="shared" si="39"/>
        <v>High</v>
      </c>
      <c r="T122" t="str">
        <f t="shared" si="39"/>
        <v>High</v>
      </c>
      <c r="U122" t="str">
        <f t="shared" si="39"/>
        <v>High</v>
      </c>
      <c r="V122" t="str">
        <f t="shared" si="27"/>
        <v>Moderate</v>
      </c>
      <c r="W122" t="str">
        <f t="shared" si="40"/>
        <v>Moderate</v>
      </c>
      <c r="X122" t="str">
        <f t="shared" si="41"/>
        <v>Moderate</v>
      </c>
      <c r="Y122">
        <f t="shared" si="42"/>
        <v>0.76476661262918433</v>
      </c>
      <c r="Z122">
        <f t="shared" si="43"/>
        <v>0.8133187671588612</v>
      </c>
      <c r="AA122">
        <f t="shared" si="44"/>
        <v>0.84559187638678246</v>
      </c>
      <c r="AB122" t="str">
        <f t="shared" si="45"/>
        <v>High</v>
      </c>
      <c r="AC122" t="str">
        <f t="shared" si="45"/>
        <v>High</v>
      </c>
      <c r="AD122" t="str">
        <f t="shared" si="46"/>
        <v>High</v>
      </c>
      <c r="AE122" t="str">
        <f t="shared" si="47"/>
        <v>Moderate</v>
      </c>
      <c r="AF122" t="str">
        <f t="shared" si="48"/>
        <v>Moderate</v>
      </c>
      <c r="AG122" t="str">
        <f t="shared" si="49"/>
        <v>Moderate</v>
      </c>
      <c r="AI122" t="s">
        <v>2171</v>
      </c>
      <c r="AJ122">
        <v>0.78966874890066707</v>
      </c>
      <c r="AK122">
        <v>0.88669226598635853</v>
      </c>
      <c r="AL122">
        <v>0.861374233428011</v>
      </c>
      <c r="AN122" t="s">
        <v>2171</v>
      </c>
      <c r="AO122">
        <v>0.76070543019162729</v>
      </c>
      <c r="AP122">
        <v>0.80610076109035922</v>
      </c>
      <c r="AQ122">
        <v>0.92815930080603004</v>
      </c>
    </row>
    <row r="123" spans="1:43">
      <c r="A123" t="s">
        <v>141</v>
      </c>
      <c r="B123" t="s">
        <v>2163</v>
      </c>
      <c r="C123" s="52">
        <f>VLOOKUP(B123,Exposure!B122:AH268,29,FALSE)</f>
        <v>0.42444093418314005</v>
      </c>
      <c r="D123" s="52">
        <f>VLOOKUP(B123,Sensitivity!B122:AN268,39,FALSE)</f>
        <v>0.10582748861500861</v>
      </c>
      <c r="E123" s="52">
        <f>VLOOKUP(B123,Adaptive!B122:AX268,49,FALSE)</f>
        <v>0.14851139671681107</v>
      </c>
      <c r="F123" s="52">
        <f t="shared" si="28"/>
        <v>0.85148860328318898</v>
      </c>
      <c r="G123" s="52">
        <f>VLOOKUP(B123,FloodHazard!$D$2:$AD$136,27,FALSE)</f>
        <v>0.19</v>
      </c>
      <c r="H123" s="52">
        <f t="shared" si="29"/>
        <v>1.5717570260813376</v>
      </c>
      <c r="I123" s="52">
        <f t="shared" si="30"/>
        <v>0.41017609335327015</v>
      </c>
      <c r="J123" s="52">
        <f t="shared" si="31"/>
        <v>0.47865804594909878</v>
      </c>
      <c r="K123" t="str">
        <f t="shared" si="32"/>
        <v>Moderate</v>
      </c>
      <c r="L123" t="str">
        <f t="shared" si="33"/>
        <v>Moderate</v>
      </c>
      <c r="M123" t="str">
        <f t="shared" si="26"/>
        <v>Moderate</v>
      </c>
      <c r="N123" t="str">
        <f t="shared" si="34"/>
        <v>Low</v>
      </c>
      <c r="O123" t="str">
        <f t="shared" si="35"/>
        <v>Moderate</v>
      </c>
      <c r="P123">
        <f t="shared" si="36"/>
        <v>0.53525045368274904</v>
      </c>
      <c r="Q123">
        <f t="shared" si="37"/>
        <v>0.53587477410985851</v>
      </c>
      <c r="R123">
        <f t="shared" si="38"/>
        <v>0.50962295887425846</v>
      </c>
      <c r="S123" t="str">
        <f t="shared" si="39"/>
        <v>Moderate</v>
      </c>
      <c r="T123" t="str">
        <f t="shared" si="39"/>
        <v>Moderate</v>
      </c>
      <c r="U123" t="str">
        <f t="shared" si="39"/>
        <v>Moderate</v>
      </c>
      <c r="V123" t="str">
        <f t="shared" si="27"/>
        <v>Moderate</v>
      </c>
      <c r="W123" t="str">
        <f t="shared" si="40"/>
        <v>Moderate</v>
      </c>
      <c r="X123" t="str">
        <f t="shared" si="41"/>
        <v>Moderate</v>
      </c>
      <c r="Y123">
        <f t="shared" si="42"/>
        <v>0.48682914565587587</v>
      </c>
      <c r="Z123">
        <f t="shared" si="43"/>
        <v>0.529563595108834</v>
      </c>
      <c r="AA123">
        <f t="shared" si="44"/>
        <v>0.52239378231411238</v>
      </c>
      <c r="AB123" t="str">
        <f t="shared" si="45"/>
        <v>Moderate</v>
      </c>
      <c r="AC123" t="str">
        <f t="shared" si="45"/>
        <v>Moderate</v>
      </c>
      <c r="AD123" t="str">
        <f t="shared" si="46"/>
        <v>Moderate</v>
      </c>
      <c r="AE123" t="str">
        <f t="shared" si="47"/>
        <v>Moderate</v>
      </c>
      <c r="AF123" t="str">
        <f t="shared" si="48"/>
        <v>Moderate</v>
      </c>
      <c r="AG123" t="str">
        <f t="shared" si="49"/>
        <v>Moderate</v>
      </c>
      <c r="AI123" t="s">
        <v>2172</v>
      </c>
      <c r="AJ123">
        <v>0.78187950616107016</v>
      </c>
      <c r="AK123">
        <v>0.79651667941184678</v>
      </c>
      <c r="AL123">
        <v>0.79841247060931297</v>
      </c>
      <c r="AN123" t="s">
        <v>2172</v>
      </c>
      <c r="AO123">
        <v>0.81120276766380917</v>
      </c>
      <c r="AP123">
        <v>0.81831451910909259</v>
      </c>
      <c r="AQ123">
        <v>0.82276589128513056</v>
      </c>
    </row>
    <row r="124" spans="1:43">
      <c r="A124" t="s">
        <v>165</v>
      </c>
      <c r="B124" t="s">
        <v>2164</v>
      </c>
      <c r="C124" s="52">
        <f>VLOOKUP(B124,Exposure!B123:AH269,29,FALSE)</f>
        <v>0.44375909433302635</v>
      </c>
      <c r="D124" s="52">
        <f>VLOOKUP(B124,Sensitivity!B123:AN269,39,FALSE)</f>
        <v>0.23681516304017305</v>
      </c>
      <c r="E124" s="52">
        <f>VLOOKUP(B124,Adaptive!B123:AX269,49,FALSE)</f>
        <v>0.19746325440004939</v>
      </c>
      <c r="F124" s="52">
        <f t="shared" si="28"/>
        <v>0.80253674559995059</v>
      </c>
      <c r="G124" s="52">
        <f>VLOOKUP(B124,FloodHazard!$D$2:$AD$136,27,FALSE)</f>
        <v>0.18</v>
      </c>
      <c r="H124" s="52">
        <f t="shared" si="29"/>
        <v>1.66311100297315</v>
      </c>
      <c r="I124" s="52">
        <f t="shared" si="30"/>
        <v>0.44287413629326317</v>
      </c>
      <c r="J124" s="52">
        <f t="shared" si="31"/>
        <v>0.51967595432006186</v>
      </c>
      <c r="K124" t="str">
        <f t="shared" si="32"/>
        <v>Moderate</v>
      </c>
      <c r="L124" t="str">
        <f t="shared" si="33"/>
        <v>Moderate</v>
      </c>
      <c r="M124" t="str">
        <f t="shared" si="26"/>
        <v>Moderate</v>
      </c>
      <c r="N124" t="str">
        <f t="shared" si="34"/>
        <v>Low</v>
      </c>
      <c r="O124" t="str">
        <f t="shared" si="35"/>
        <v>Moderate</v>
      </c>
      <c r="P124">
        <f t="shared" si="36"/>
        <v>0.49672657632885858</v>
      </c>
      <c r="Q124">
        <f t="shared" si="37"/>
        <v>0.47745232121102277</v>
      </c>
      <c r="R124">
        <f t="shared" si="38"/>
        <v>0.49766515758554997</v>
      </c>
      <c r="S124" t="str">
        <f t="shared" si="39"/>
        <v>Moderate</v>
      </c>
      <c r="T124" t="str">
        <f t="shared" si="39"/>
        <v>Moderate</v>
      </c>
      <c r="U124" t="str">
        <f t="shared" si="39"/>
        <v>Moderate</v>
      </c>
      <c r="V124" t="str">
        <f t="shared" si="27"/>
        <v>Moderate</v>
      </c>
      <c r="W124" t="str">
        <f t="shared" si="40"/>
        <v>Moderate</v>
      </c>
      <c r="X124" t="str">
        <f t="shared" si="41"/>
        <v>Moderate</v>
      </c>
      <c r="Y124">
        <f t="shared" si="42"/>
        <v>0.51781265669242671</v>
      </c>
      <c r="Z124">
        <f t="shared" si="43"/>
        <v>0.48021011362978455</v>
      </c>
      <c r="AA124">
        <f t="shared" si="44"/>
        <v>0.47618134783440902</v>
      </c>
      <c r="AB124" t="str">
        <f t="shared" si="45"/>
        <v>Moderate</v>
      </c>
      <c r="AC124" t="str">
        <f t="shared" si="45"/>
        <v>Moderate</v>
      </c>
      <c r="AD124" t="str">
        <f t="shared" si="46"/>
        <v>Moderate</v>
      </c>
      <c r="AE124" t="str">
        <f t="shared" si="47"/>
        <v>Moderate</v>
      </c>
      <c r="AF124" t="str">
        <f t="shared" si="48"/>
        <v>Moderate</v>
      </c>
      <c r="AG124" t="str">
        <f t="shared" si="49"/>
        <v>Moderate</v>
      </c>
      <c r="AI124" t="s">
        <v>2173</v>
      </c>
      <c r="AJ124">
        <v>0.3599663562777084</v>
      </c>
      <c r="AK124">
        <v>0.32780773947701203</v>
      </c>
      <c r="AL124">
        <v>0.37564897416026494</v>
      </c>
      <c r="AN124" t="s">
        <v>2173</v>
      </c>
      <c r="AO124">
        <v>0.33958290373782446</v>
      </c>
      <c r="AP124">
        <v>0.37379974337339938</v>
      </c>
      <c r="AQ124">
        <v>0.40323562335341157</v>
      </c>
    </row>
    <row r="125" spans="1:43">
      <c r="A125" t="s">
        <v>146</v>
      </c>
      <c r="B125" t="s">
        <v>2165</v>
      </c>
      <c r="C125" s="52">
        <f>VLOOKUP(B125,Exposure!B124:AH270,29,FALSE)</f>
        <v>0.44267479213874328</v>
      </c>
      <c r="D125" s="52">
        <f>VLOOKUP(B125,Sensitivity!B124:AN270,39,FALSE)</f>
        <v>9.8909980721803875E-2</v>
      </c>
      <c r="E125" s="52">
        <f>VLOOKUP(B125,Adaptive!B124:AX270,49,FALSE)</f>
        <v>0.24730879589073615</v>
      </c>
      <c r="F125" s="52">
        <f t="shared" si="28"/>
        <v>0.75269120410926382</v>
      </c>
      <c r="G125" s="52">
        <f>VLOOKUP(B125,FloodHazard!$D$2:$AD$136,27,FALSE)</f>
        <v>0.22</v>
      </c>
      <c r="H125" s="52">
        <f t="shared" si="29"/>
        <v>1.5142759769698111</v>
      </c>
      <c r="I125" s="52">
        <f t="shared" si="30"/>
        <v>0.38960208140510516</v>
      </c>
      <c r="J125" s="52">
        <f t="shared" si="31"/>
        <v>0.42580059241553386</v>
      </c>
      <c r="K125" t="str">
        <f t="shared" si="32"/>
        <v>Moderate</v>
      </c>
      <c r="L125" t="str">
        <f t="shared" si="33"/>
        <v>Moderate</v>
      </c>
      <c r="M125" t="str">
        <f t="shared" si="26"/>
        <v>Moderate</v>
      </c>
      <c r="N125" t="str">
        <f t="shared" si="34"/>
        <v>Low</v>
      </c>
      <c r="O125" t="str">
        <f t="shared" si="35"/>
        <v>Moderate</v>
      </c>
      <c r="P125">
        <f t="shared" si="36"/>
        <v>0.63570581288813988</v>
      </c>
      <c r="Q125">
        <f t="shared" si="37"/>
        <v>0.61942257098281117</v>
      </c>
      <c r="R125">
        <f t="shared" si="38"/>
        <v>0.62274984592114613</v>
      </c>
      <c r="S125" t="str">
        <f t="shared" si="39"/>
        <v>Moderate</v>
      </c>
      <c r="T125" t="str">
        <f t="shared" si="39"/>
        <v>Moderate</v>
      </c>
      <c r="U125" t="str">
        <f t="shared" si="39"/>
        <v>Moderate</v>
      </c>
      <c r="V125" t="str">
        <f t="shared" si="27"/>
        <v>Moderate</v>
      </c>
      <c r="W125" t="str">
        <f t="shared" si="40"/>
        <v>Moderate</v>
      </c>
      <c r="X125" t="str">
        <f t="shared" si="41"/>
        <v>Moderate</v>
      </c>
      <c r="Y125">
        <f t="shared" si="42"/>
        <v>0.57921492557426801</v>
      </c>
      <c r="Z125">
        <f t="shared" si="43"/>
        <v>0.65954875313952122</v>
      </c>
      <c r="AA125">
        <f t="shared" si="44"/>
        <v>0.62104417567736447</v>
      </c>
      <c r="AB125" t="str">
        <f t="shared" si="45"/>
        <v>Moderate</v>
      </c>
      <c r="AC125" t="str">
        <f t="shared" si="45"/>
        <v>Moderate</v>
      </c>
      <c r="AD125" t="str">
        <f t="shared" si="46"/>
        <v>Moderate</v>
      </c>
      <c r="AE125" t="str">
        <f t="shared" si="47"/>
        <v>Moderate</v>
      </c>
      <c r="AF125" t="str">
        <f t="shared" si="48"/>
        <v>Moderate</v>
      </c>
      <c r="AG125" t="str">
        <f t="shared" si="49"/>
        <v>Moderate</v>
      </c>
      <c r="AI125" t="s">
        <v>2174</v>
      </c>
      <c r="AJ125">
        <v>0.78187950616107016</v>
      </c>
      <c r="AK125">
        <v>0.79651667941184678</v>
      </c>
      <c r="AL125">
        <v>0.79841247060931297</v>
      </c>
      <c r="AN125" t="s">
        <v>2174</v>
      </c>
      <c r="AO125">
        <v>0.81120276766380917</v>
      </c>
      <c r="AP125">
        <v>0.81831451910909259</v>
      </c>
      <c r="AQ125">
        <v>0.82276589128513056</v>
      </c>
    </row>
    <row r="126" spans="1:43">
      <c r="A126" t="s">
        <v>117</v>
      </c>
      <c r="B126" t="s">
        <v>2166</v>
      </c>
      <c r="C126" s="52">
        <f>VLOOKUP(B126,Exposure!B125:AH271,29,FALSE)</f>
        <v>0.48627620289490175</v>
      </c>
      <c r="D126" s="52">
        <f>VLOOKUP(B126,Sensitivity!B125:AN271,39,FALSE)</f>
        <v>0.19017076855184042</v>
      </c>
      <c r="E126" s="52">
        <f>VLOOKUP(B126,Adaptive!B125:AX271,49,FALSE)</f>
        <v>0.24105640355364888</v>
      </c>
      <c r="F126" s="52">
        <f t="shared" si="28"/>
        <v>0.75894359644635112</v>
      </c>
      <c r="G126" s="52">
        <f>VLOOKUP(B126,FloodHazard!$D$2:$AD$136,27,FALSE)</f>
        <v>0.12</v>
      </c>
      <c r="H126" s="52">
        <f t="shared" si="29"/>
        <v>1.5553905678930935</v>
      </c>
      <c r="I126" s="52">
        <f t="shared" si="30"/>
        <v>0.40431809821367631</v>
      </c>
      <c r="J126" s="52">
        <f t="shared" si="31"/>
        <v>0.47455718249909579</v>
      </c>
      <c r="K126" t="str">
        <f t="shared" si="32"/>
        <v>Moderate</v>
      </c>
      <c r="L126" t="str">
        <f t="shared" si="33"/>
        <v>Moderate</v>
      </c>
      <c r="M126" t="str">
        <f t="shared" si="26"/>
        <v>Moderate</v>
      </c>
      <c r="N126" t="str">
        <f t="shared" si="34"/>
        <v>Low</v>
      </c>
      <c r="O126" t="str">
        <f t="shared" si="35"/>
        <v>Moderate</v>
      </c>
      <c r="P126">
        <f t="shared" si="36"/>
        <v>0.34215457524647791</v>
      </c>
      <c r="Q126">
        <f t="shared" si="37"/>
        <v>0.36708850595197906</v>
      </c>
      <c r="R126">
        <f t="shared" si="38"/>
        <v>0.3310955055940723</v>
      </c>
      <c r="S126" t="str">
        <f t="shared" si="39"/>
        <v>Moderate</v>
      </c>
      <c r="T126" t="str">
        <f t="shared" si="39"/>
        <v>Moderate</v>
      </c>
      <c r="U126" t="str">
        <f t="shared" si="39"/>
        <v>Moderate</v>
      </c>
      <c r="V126" t="str">
        <f t="shared" si="27"/>
        <v>Moderate</v>
      </c>
      <c r="W126" t="str">
        <f t="shared" si="40"/>
        <v>Moderate</v>
      </c>
      <c r="X126" t="str">
        <f t="shared" si="41"/>
        <v>Moderate</v>
      </c>
      <c r="Y126">
        <f t="shared" si="42"/>
        <v>0.34503301211588783</v>
      </c>
      <c r="Z126">
        <f t="shared" si="43"/>
        <v>0.34741880748276549</v>
      </c>
      <c r="AA126">
        <f t="shared" si="44"/>
        <v>0.363480341964808</v>
      </c>
      <c r="AB126" t="str">
        <f t="shared" si="45"/>
        <v>Moderate</v>
      </c>
      <c r="AC126" t="str">
        <f t="shared" si="45"/>
        <v>Moderate</v>
      </c>
      <c r="AD126" t="str">
        <f t="shared" si="46"/>
        <v>Moderate</v>
      </c>
      <c r="AE126" t="str">
        <f t="shared" si="47"/>
        <v>Moderate</v>
      </c>
      <c r="AF126" t="str">
        <f t="shared" si="48"/>
        <v>Moderate</v>
      </c>
      <c r="AG126" t="str">
        <f t="shared" si="49"/>
        <v>Moderate</v>
      </c>
      <c r="AI126" t="s">
        <v>2175</v>
      </c>
      <c r="AJ126">
        <v>0.57436339662754454</v>
      </c>
      <c r="AK126">
        <v>0.59403354857504442</v>
      </c>
      <c r="AL126">
        <v>0.54630852052681134</v>
      </c>
      <c r="AN126" t="s">
        <v>2175</v>
      </c>
      <c r="AO126">
        <v>0.63046717838149158</v>
      </c>
      <c r="AP126">
        <v>0.59229074767906509</v>
      </c>
      <c r="AQ126">
        <v>0.6506286695264123</v>
      </c>
    </row>
    <row r="127" spans="1:43">
      <c r="A127" t="s">
        <v>1071</v>
      </c>
      <c r="B127" t="s">
        <v>2167</v>
      </c>
      <c r="C127" s="52">
        <f>VLOOKUP(B127,Exposure!B126:AH272,29,FALSE)</f>
        <v>0.39250328292493114</v>
      </c>
      <c r="D127" s="52">
        <f>VLOOKUP(B127,Sensitivity!B126:AN272,39,FALSE)</f>
        <v>0.10582748861500861</v>
      </c>
      <c r="E127" s="52">
        <f>VLOOKUP(B127,Adaptive!B126:AX272,49,FALSE)</f>
        <v>0.40636042009277101</v>
      </c>
      <c r="F127" s="52">
        <f t="shared" si="28"/>
        <v>0.59363957990722893</v>
      </c>
      <c r="G127" s="52">
        <f>VLOOKUP(B127,FloodHazard!$D$2:$AD$136,27,FALSE)</f>
        <v>0.24</v>
      </c>
      <c r="H127" s="52">
        <f t="shared" si="29"/>
        <v>1.3319703514471686</v>
      </c>
      <c r="I127" s="52">
        <f t="shared" si="30"/>
        <v>0.32434999961997268</v>
      </c>
      <c r="J127" s="52">
        <f t="shared" si="31"/>
        <v>0.34973353426111875</v>
      </c>
      <c r="K127" t="str">
        <f t="shared" si="32"/>
        <v>Moderate</v>
      </c>
      <c r="L127" t="str">
        <f t="shared" si="33"/>
        <v>Moderate</v>
      </c>
      <c r="M127" t="str">
        <f t="shared" si="26"/>
        <v>Moderate</v>
      </c>
      <c r="N127" t="str">
        <f t="shared" si="34"/>
        <v>Low</v>
      </c>
      <c r="O127" t="str">
        <f t="shared" si="35"/>
        <v>Moderate</v>
      </c>
      <c r="P127">
        <f t="shared" si="36"/>
        <v>0.63299523800353685</v>
      </c>
      <c r="Q127">
        <f t="shared" si="37"/>
        <v>0.67932105202378323</v>
      </c>
      <c r="R127">
        <f t="shared" si="38"/>
        <v>0.6551516836259943</v>
      </c>
      <c r="S127" t="str">
        <f t="shared" si="39"/>
        <v>Moderate</v>
      </c>
      <c r="T127" t="str">
        <f t="shared" si="39"/>
        <v>High</v>
      </c>
      <c r="U127" t="str">
        <f t="shared" si="39"/>
        <v>Moderate</v>
      </c>
      <c r="V127" t="str">
        <f t="shared" si="27"/>
        <v>Moderate</v>
      </c>
      <c r="W127" t="str">
        <f t="shared" si="40"/>
        <v>Significant</v>
      </c>
      <c r="X127" t="str">
        <f t="shared" si="41"/>
        <v>Moderate</v>
      </c>
      <c r="Y127">
        <f t="shared" si="42"/>
        <v>0.64370080653282402</v>
      </c>
      <c r="Z127">
        <f t="shared" si="43"/>
        <v>0.73049606775283638</v>
      </c>
      <c r="AA127">
        <f t="shared" si="44"/>
        <v>0.73367630374671455</v>
      </c>
      <c r="AB127" t="str">
        <f t="shared" si="45"/>
        <v>Moderate</v>
      </c>
      <c r="AC127" t="str">
        <f t="shared" si="45"/>
        <v>High</v>
      </c>
      <c r="AD127" t="str">
        <f t="shared" si="46"/>
        <v>High</v>
      </c>
      <c r="AE127" t="str">
        <f t="shared" si="47"/>
        <v>Moderate</v>
      </c>
      <c r="AF127" t="str">
        <f t="shared" si="48"/>
        <v>Significant</v>
      </c>
      <c r="AG127" t="str">
        <f t="shared" si="49"/>
        <v>Significant</v>
      </c>
      <c r="AI127" t="s">
        <v>2176</v>
      </c>
      <c r="AJ127">
        <v>0.79134986265544749</v>
      </c>
      <c r="AK127">
        <v>0.77417816783045357</v>
      </c>
      <c r="AL127">
        <v>0.80000358335252075</v>
      </c>
      <c r="AN127" t="s">
        <v>2176</v>
      </c>
      <c r="AO127">
        <v>0.76476661262918433</v>
      </c>
      <c r="AP127">
        <v>0.8133187671588612</v>
      </c>
      <c r="AQ127">
        <v>0.84559187638678246</v>
      </c>
    </row>
    <row r="128" spans="1:43">
      <c r="A128" t="s">
        <v>81</v>
      </c>
      <c r="B128" t="s">
        <v>2168</v>
      </c>
      <c r="C128" s="52">
        <f>VLOOKUP(B128,Exposure!B127:AH273,29,FALSE)</f>
        <v>9.7694626250319869E-2</v>
      </c>
      <c r="D128" s="52">
        <f>VLOOKUP(B128,Sensitivity!B127:AN273,39,FALSE)</f>
        <v>9.7528332161789674E-2</v>
      </c>
      <c r="E128" s="52">
        <f>VLOOKUP(B128,Adaptive!B127:AX273,49,FALSE)</f>
        <v>0.15798012285611654</v>
      </c>
      <c r="F128" s="52">
        <f t="shared" si="28"/>
        <v>0.84201987714388349</v>
      </c>
      <c r="G128" s="52">
        <f>VLOOKUP(B128,FloodHazard!$D$2:$AD$136,27,FALSE)</f>
        <v>0.17</v>
      </c>
      <c r="H128" s="52">
        <f t="shared" si="29"/>
        <v>1.207242835555993</v>
      </c>
      <c r="I128" s="52">
        <f t="shared" si="30"/>
        <v>0.27970667035103264</v>
      </c>
      <c r="J128" s="52">
        <f t="shared" si="31"/>
        <v>0.46977410465283659</v>
      </c>
      <c r="K128" t="str">
        <f t="shared" si="32"/>
        <v>Low</v>
      </c>
      <c r="L128" t="str">
        <f t="shared" si="33"/>
        <v>Moderate</v>
      </c>
      <c r="M128" t="str">
        <f t="shared" si="26"/>
        <v>Low</v>
      </c>
      <c r="N128" t="str">
        <f t="shared" si="34"/>
        <v>Low</v>
      </c>
      <c r="O128" t="str">
        <f t="shared" si="35"/>
        <v>Minor</v>
      </c>
      <c r="P128">
        <f t="shared" si="36"/>
        <v>0.46431556829874915</v>
      </c>
      <c r="Q128">
        <f t="shared" si="37"/>
        <v>0.51206329489080804</v>
      </c>
      <c r="R128">
        <f t="shared" si="38"/>
        <v>0.48188564849221793</v>
      </c>
      <c r="S128" t="str">
        <f t="shared" si="39"/>
        <v>Moderate</v>
      </c>
      <c r="T128" t="str">
        <f t="shared" si="39"/>
        <v>Moderate</v>
      </c>
      <c r="U128" t="str">
        <f t="shared" si="39"/>
        <v>Moderate</v>
      </c>
      <c r="V128" t="str">
        <f t="shared" si="27"/>
        <v>Moderate</v>
      </c>
      <c r="W128" t="str">
        <f t="shared" si="40"/>
        <v>Moderate</v>
      </c>
      <c r="X128" t="str">
        <f t="shared" si="41"/>
        <v>Moderate</v>
      </c>
      <c r="Y128">
        <f t="shared" si="42"/>
        <v>0.456748016530725</v>
      </c>
      <c r="Z128">
        <f t="shared" si="43"/>
        <v>0.50070403315350065</v>
      </c>
      <c r="AA128">
        <f t="shared" si="44"/>
        <v>0.46237150317553899</v>
      </c>
      <c r="AB128" t="str">
        <f t="shared" si="45"/>
        <v>Moderate</v>
      </c>
      <c r="AC128" t="str">
        <f t="shared" si="45"/>
        <v>Moderate</v>
      </c>
      <c r="AD128" t="str">
        <f t="shared" si="46"/>
        <v>Moderate</v>
      </c>
      <c r="AE128" t="str">
        <f t="shared" si="47"/>
        <v>Moderate</v>
      </c>
      <c r="AF128" t="str">
        <f t="shared" si="48"/>
        <v>Moderate</v>
      </c>
      <c r="AG128" t="str">
        <f t="shared" si="49"/>
        <v>Moderate</v>
      </c>
      <c r="AI128" t="s">
        <v>2178</v>
      </c>
      <c r="AJ128">
        <v>0.37825555090594509</v>
      </c>
      <c r="AK128">
        <v>0.43724760465400714</v>
      </c>
      <c r="AL128">
        <v>0.40375947416181412</v>
      </c>
      <c r="AN128" t="s">
        <v>2178</v>
      </c>
      <c r="AO128">
        <v>0.40286637340656595</v>
      </c>
      <c r="AP128">
        <v>0.41337083948668418</v>
      </c>
      <c r="AQ128">
        <v>0.45814250153116942</v>
      </c>
    </row>
    <row r="129" spans="1:43">
      <c r="A129" t="s">
        <v>152</v>
      </c>
      <c r="B129" t="s">
        <v>2169</v>
      </c>
      <c r="C129" s="52">
        <f>VLOOKUP(B129,Exposure!B128:AH274,29,FALSE)</f>
        <v>0.21977285087971968</v>
      </c>
      <c r="D129" s="52">
        <f>VLOOKUP(B129,Sensitivity!B128:AN274,39,FALSE)</f>
        <v>0.19527895983601448</v>
      </c>
      <c r="E129" s="52">
        <f>VLOOKUP(B129,Adaptive!B128:AX274,49,FALSE)</f>
        <v>0.26632969703156406</v>
      </c>
      <c r="F129" s="52">
        <f t="shared" si="28"/>
        <v>0.73367030296843594</v>
      </c>
      <c r="G129" s="52">
        <f>VLOOKUP(B129,FloodHazard!$D$2:$AD$136,27,FALSE)</f>
        <v>0.11</v>
      </c>
      <c r="H129" s="52">
        <f t="shared" si="29"/>
        <v>1.2587221136841702</v>
      </c>
      <c r="I129" s="52">
        <f t="shared" si="30"/>
        <v>0.29813248720133162</v>
      </c>
      <c r="J129" s="52">
        <f t="shared" si="31"/>
        <v>0.46447463140222522</v>
      </c>
      <c r="K129" t="str">
        <f t="shared" si="32"/>
        <v>Low</v>
      </c>
      <c r="L129" t="str">
        <f t="shared" si="33"/>
        <v>Moderate</v>
      </c>
      <c r="M129" t="str">
        <f t="shared" si="26"/>
        <v>Low</v>
      </c>
      <c r="N129" t="str">
        <f t="shared" si="34"/>
        <v>Low</v>
      </c>
      <c r="O129" t="str">
        <f t="shared" si="35"/>
        <v>Minor</v>
      </c>
      <c r="P129">
        <f t="shared" si="36"/>
        <v>0.39602714427630531</v>
      </c>
      <c r="Q129">
        <f t="shared" si="37"/>
        <v>0.40234485445090029</v>
      </c>
      <c r="R129">
        <f t="shared" si="38"/>
        <v>0.39025766922421357</v>
      </c>
      <c r="S129" t="str">
        <f t="shared" si="39"/>
        <v>Moderate</v>
      </c>
      <c r="T129" t="str">
        <f t="shared" si="39"/>
        <v>Moderate</v>
      </c>
      <c r="U129" t="str">
        <f t="shared" si="39"/>
        <v>Moderate</v>
      </c>
      <c r="V129" t="str">
        <f t="shared" si="27"/>
        <v>Moderate</v>
      </c>
      <c r="W129" t="str">
        <f t="shared" si="40"/>
        <v>Moderate</v>
      </c>
      <c r="X129" t="str">
        <f t="shared" si="41"/>
        <v>Moderate</v>
      </c>
      <c r="Y129">
        <f t="shared" si="42"/>
        <v>0.39503557878414264</v>
      </c>
      <c r="Z129">
        <f t="shared" si="43"/>
        <v>0.34779995516526246</v>
      </c>
      <c r="AA129">
        <f t="shared" si="44"/>
        <v>0.33046708721502815</v>
      </c>
      <c r="AB129" t="str">
        <f t="shared" si="45"/>
        <v>Moderate</v>
      </c>
      <c r="AC129" t="str">
        <f t="shared" si="45"/>
        <v>Moderate</v>
      </c>
      <c r="AD129" t="str">
        <f t="shared" si="46"/>
        <v>Moderate</v>
      </c>
      <c r="AE129" t="str">
        <f t="shared" si="47"/>
        <v>Moderate</v>
      </c>
      <c r="AF129" t="str">
        <f t="shared" si="48"/>
        <v>Moderate</v>
      </c>
      <c r="AG129" t="str">
        <f t="shared" si="49"/>
        <v>Moderate</v>
      </c>
      <c r="AI129" t="s">
        <v>2179</v>
      </c>
      <c r="AJ129">
        <v>0.69164708988035462</v>
      </c>
      <c r="AK129">
        <v>0.69917828323057418</v>
      </c>
      <c r="AL129">
        <v>0.70047593987160339</v>
      </c>
      <c r="AN129" t="s">
        <v>2179</v>
      </c>
      <c r="AO129">
        <v>0.70746423510729139</v>
      </c>
      <c r="AP129">
        <v>0.74497784153710722</v>
      </c>
      <c r="AQ129">
        <v>0.78279076718486085</v>
      </c>
    </row>
    <row r="130" spans="1:43">
      <c r="A130" t="s">
        <v>66</v>
      </c>
      <c r="B130" t="s">
        <v>2170</v>
      </c>
      <c r="C130" s="52">
        <f>VLOOKUP(B130,Exposure!B129:AH275,29,FALSE)</f>
        <v>0.75333308617299233</v>
      </c>
      <c r="D130" s="52">
        <f>VLOOKUP(B130,Sensitivity!B129:AN275,39,FALSE)</f>
        <v>0.13544813154363461</v>
      </c>
      <c r="E130" s="52">
        <f>VLOOKUP(B130,Adaptive!B129:AX275,49,FALSE)</f>
        <v>0.31996264056144208</v>
      </c>
      <c r="F130" s="52">
        <f t="shared" si="28"/>
        <v>0.68003735943855792</v>
      </c>
      <c r="G130" s="52">
        <f>VLOOKUP(B130,FloodHazard!$D$2:$AD$136,27,FALSE)</f>
        <v>0.56999999999999995</v>
      </c>
      <c r="H130" s="52">
        <f t="shared" si="29"/>
        <v>2.1388185771551846</v>
      </c>
      <c r="I130" s="52">
        <f t="shared" si="30"/>
        <v>0.61314265898609577</v>
      </c>
      <c r="J130" s="52">
        <f t="shared" si="31"/>
        <v>0.40774274549109624</v>
      </c>
      <c r="K130" t="str">
        <f t="shared" si="32"/>
        <v>High</v>
      </c>
      <c r="L130" t="str">
        <f t="shared" si="33"/>
        <v>Moderate</v>
      </c>
      <c r="M130" t="str">
        <f t="shared" ref="M130:M147" si="50">IF((K130="high")*AND(L130="High"),"Very high",IF((K130="high")*AND(L130="Moderate"),"High",IF((K130="high")*AND(L130="Low"),"Moderate",IF((K130="Moderate")*AND(L130="High"),"High",IF((K130="Moderate")*AND(L130="Moderate"),"Moderate",IF((K130="Low")*AND(L130="High"),"Moderate",IF((K130="Low")*AND(L130="Moderate"),"Low",IF((K130="Low")*AND(L130="Low"),"Very low",IF((K130="Moderate")*AND(L130="Low"),"Low")))))))))</f>
        <v>High</v>
      </c>
      <c r="N130" t="str">
        <f t="shared" si="34"/>
        <v>Moderate</v>
      </c>
      <c r="O130" t="str">
        <f t="shared" si="35"/>
        <v>Moderate</v>
      </c>
      <c r="P130">
        <f t="shared" si="36"/>
        <v>0.37825555090594509</v>
      </c>
      <c r="Q130">
        <f t="shared" si="37"/>
        <v>0.43724760465400714</v>
      </c>
      <c r="R130">
        <f t="shared" si="38"/>
        <v>0.40375947416181412</v>
      </c>
      <c r="S130" t="str">
        <f t="shared" si="39"/>
        <v>Moderate</v>
      </c>
      <c r="T130" t="str">
        <f t="shared" si="39"/>
        <v>Moderate</v>
      </c>
      <c r="U130" t="str">
        <f t="shared" si="39"/>
        <v>Moderate</v>
      </c>
      <c r="V130" t="str">
        <f t="shared" ref="V130:V147" si="51">IF((S130="high")*AND(M130="Very high"),"Severe",IF((S130="high")*AND(M130="High"),"Significant",IF((S130="high")*AND(M130="Moderate"),"Significant",IF((S130="High")*AND(M130="Low"),"Moderate",IF((S130="High")*AND(M130="Very low"),"Minor",IF((S130="Moderate")*AND(M130="Very high"),"Significant",IF((S130="Moderate")*AND(M130="High"),"Moderate",IF((S130="Moderate")*AND(M130="Moderate"),"Moderate",IF((S130="Moderate")*AND(M130="Low"),"Moderate",IF((S130="Moderate")*AND(M130="Very low"),"Minor",IF((S130="Low")*AND(M130="Very high"),"Significant",IF((S130="Low")*AND(M130="High"),"Moderate",IF((S130="Low")*AND(M130="Moderate"),"Moderate",IF((S130="Low")*AND(M130="Low"),"Minor",IF((S130="Low")*AND(M130="Very low"),"Negligible",)))))))))))))))</f>
        <v>Moderate</v>
      </c>
      <c r="W130" t="str">
        <f t="shared" si="40"/>
        <v>Moderate</v>
      </c>
      <c r="X130" t="str">
        <f t="shared" si="41"/>
        <v>Moderate</v>
      </c>
      <c r="Y130">
        <f t="shared" si="42"/>
        <v>0.40286637340656595</v>
      </c>
      <c r="Z130">
        <f t="shared" si="43"/>
        <v>0.41337083948668418</v>
      </c>
      <c r="AA130">
        <f t="shared" si="44"/>
        <v>0.45814250153116942</v>
      </c>
      <c r="AB130" t="str">
        <f t="shared" si="45"/>
        <v>Moderate</v>
      </c>
      <c r="AC130" t="str">
        <f t="shared" si="45"/>
        <v>Moderate</v>
      </c>
      <c r="AD130" t="str">
        <f t="shared" si="46"/>
        <v>Moderate</v>
      </c>
      <c r="AE130" t="str">
        <f t="shared" si="47"/>
        <v>Moderate</v>
      </c>
      <c r="AF130" t="str">
        <f t="shared" si="48"/>
        <v>Moderate</v>
      </c>
      <c r="AG130" t="str">
        <f t="shared" si="49"/>
        <v>Moderate</v>
      </c>
      <c r="AI130" t="s">
        <v>2180</v>
      </c>
      <c r="AJ130">
        <v>0.49550167528916944</v>
      </c>
      <c r="AK130">
        <v>0.5279980339275343</v>
      </c>
      <c r="AL130">
        <v>0.48964047235947128</v>
      </c>
      <c r="AN130" t="s">
        <v>2180</v>
      </c>
      <c r="AO130">
        <v>0.47291245672595572</v>
      </c>
      <c r="AP130">
        <v>0.47717950780285717</v>
      </c>
      <c r="AQ130">
        <v>0.54175959536452323</v>
      </c>
    </row>
    <row r="131" spans="1:43">
      <c r="A131" t="s">
        <v>67</v>
      </c>
      <c r="B131" t="s">
        <v>2171</v>
      </c>
      <c r="C131" s="52">
        <f>VLOOKUP(B131,Exposure!B130:AH276,29,FALSE)</f>
        <v>9.5845576916491995E-2</v>
      </c>
      <c r="D131" s="52">
        <f>VLOOKUP(B131,Sensitivity!B130:AN276,39,FALSE)</f>
        <v>0.12237687403704699</v>
      </c>
      <c r="E131" s="52">
        <f>VLOOKUP(B131,Adaptive!B130:AX276,49,FALSE)</f>
        <v>0.50531118710910439</v>
      </c>
      <c r="F131" s="52">
        <f t="shared" ref="F131:F147" si="52">1-E131</f>
        <v>0.49468881289089561</v>
      </c>
      <c r="G131" s="52">
        <f>VLOOKUP(B131,FloodHazard!$D$2:$AD$136,27,FALSE)</f>
        <v>0.28000000000000003</v>
      </c>
      <c r="H131" s="52">
        <f t="shared" ref="H131:H147" si="53">C131+D131+F131+G131</f>
        <v>0.99291126384443462</v>
      </c>
      <c r="I131" s="52">
        <f t="shared" ref="I131:I147" si="54">(H131-MIN($H$2:$H$147))/(MAX($H$2:$H$147)-MIN($H$2:$H$147))</f>
        <v>0.20299164191258454</v>
      </c>
      <c r="J131" s="52">
        <f t="shared" ref="J131:J147" si="55">AVERAGE(F131,D131)</f>
        <v>0.30853284346397131</v>
      </c>
      <c r="K131" t="str">
        <f t="shared" ref="K131:K147" si="56">IF(C131&lt;0.33,"Low",IF(C131&lt;0.66,"Moderate",IF(C131&lt;1.5,"High","nnn")))</f>
        <v>Low</v>
      </c>
      <c r="L131" t="str">
        <f t="shared" ref="L131:L147" si="57">IF(J131&lt;0.33,"Low",IF(J131&lt;0.66,"Moderate",IF(J131&lt;1.5,"High","nnn")))</f>
        <v>Low</v>
      </c>
      <c r="M131" t="str">
        <f t="shared" si="50"/>
        <v>Very low</v>
      </c>
      <c r="N131" t="str">
        <f t="shared" ref="N131:N147" si="58">IF(G131&lt;0.33,"Low",IF(G131&lt;0.66,"Moderate",IF(G131&lt;1.5,"High","nnn")))</f>
        <v>Low</v>
      </c>
      <c r="O131" t="str">
        <f t="shared" ref="O131:O147" si="59">IF((N131="high")*AND(M131="Very high"),"Severe",IF((N131="high")*AND(M131="High"),"Significant",IF((N131="high")*AND(M131="Moderate"),"Significant",IF((N131="Low")*AND(M131="High"),"Moderate",IF((N131="High")*AND(M131="Very low"),"Minor",IF((N131="Moderate")*AND(M131="Very high"),"Significant",IF((N131="Moderate")*AND(M131="High"),"Moderate",IF((N131="Moderate")*AND(M131="Moderate"),"Moderate",IF((N131="Moderate")*AND(M131="Low"),"Moderate",IF((N131="Moderate")*AND(M131="Very low"),"Minor",IF((N131="Low")*AND(M131="Very high"),"Significant",IF((N131="Low")*AND(M131="High"),"Moderate",IF((N131="Low")*AND(M131="Moderate"),"Moderate",IF((N131="Low")*AND(M131="Low"),"Minor",IF((N131="Low")*AND(M131="Very low"),"Negligible",)))))))))))))))</f>
        <v>Negligible</v>
      </c>
      <c r="P131">
        <f t="shared" ref="P131:P147" si="60">VLOOKUP(B131,$AI$2:$AL$136,2,FALSE)</f>
        <v>0.78966874890066707</v>
      </c>
      <c r="Q131">
        <f t="shared" ref="Q131:Q147" si="61">VLOOKUP(B131,$AI$2:$AL$136,3,FALSE)</f>
        <v>0.88669226598635853</v>
      </c>
      <c r="R131">
        <f t="shared" ref="R131:R147" si="62">VLOOKUP(B131,$AI$2:$AL$136,4,FALSE)</f>
        <v>0.861374233428011</v>
      </c>
      <c r="S131" t="str">
        <f t="shared" ref="S131:U147" si="63">IF(P131&lt;0.33,"Low",IF(P131&lt;0.66,"Moderate",IF(P131&lt;1.5,"High","nnn")))</f>
        <v>High</v>
      </c>
      <c r="T131" t="str">
        <f t="shared" si="63"/>
        <v>High</v>
      </c>
      <c r="U131" t="str">
        <f t="shared" si="63"/>
        <v>High</v>
      </c>
      <c r="V131" t="str">
        <f t="shared" si="51"/>
        <v>Minor</v>
      </c>
      <c r="W131" t="str">
        <f t="shared" ref="W131:W147" si="64">IF((T131="high")*AND(M131="Very high"),"Severe",IF((T131="high")*AND(M131="High"),"Significant",IF((T131="high")*AND(M131="Moderate"),"Significant",IF((T131="High")*AND(M131="Low"),"Moderate",IF((T131="High")*AND(M131="Very low"),"Minor",IF((T131="Moderate")*AND(M131="Very high"),"Significant",IF((T131="Moderate")*AND(M131="High"),"Moderate",IF((T131="Moderate")*AND(M131="Moderate"),"Moderate",IF((T131="Moderate")*AND(M131="Low"),"Moderate",IF((T131="Moderate")*AND(M131="Very low"),"Minor",IF((T131="Low")*AND(M131="Very high"),"Significant",IF((T131="Low")*AND(M131="High"),"Moderate",IF((T131="Low")*AND(M131="Moderate"),"Moderate",IF((T131="Low")*AND(M131="Low"),"Minor",IF((T131="Low")*AND(M131="Very low"),"Negligible",)))))))))))))))</f>
        <v>Minor</v>
      </c>
      <c r="X131" t="str">
        <f t="shared" ref="X131:X147" si="65">IF((U131="high")*AND(M131="Very high"),"Severe",IF((U131="high")*AND(M131="High"),"Significant",IF((U131="high")*AND(M131="Moderate"),"Significant",IF((U131="High")*AND(M131="Low"),"Moderate",IF((U131="High")*AND(M131="Very low"),"Minor",IF((U131="Moderate")*AND(M131="Very high"),"Significant",IF((U131="Moderate")*AND(M131="High"),"Moderate",IF((U131="Moderate")*AND(M131="Moderate"),"Moderate",IF((U131="Moderate")*AND(M131="Low"),"Moderate",IF((U131="Moderate")*AND(M131="Very low"),"Minor",IF((U131="Low")*AND(M131="Very high"),"Significant",IF((U131="Low")*AND(M131="High"),"Moderate",IF((U131="Low")*AND(M131="Moderate"),"Moderate",IF((U131="Low")*AND(M131="Low"),"Minor",IF((U131="Low")*AND(M131="Very low"),"Negligible",)))))))))))))))</f>
        <v>Minor</v>
      </c>
      <c r="Y131">
        <f t="shared" ref="Y131:Y147" si="66">VLOOKUP(B131,$AN$2:$AQ$136,2,FALSE)</f>
        <v>0.76070543019162729</v>
      </c>
      <c r="Z131">
        <f t="shared" ref="Z131:Z147" si="67">VLOOKUP(B131,$AN$2:$AQ$136,3,FALSE)</f>
        <v>0.80610076109035922</v>
      </c>
      <c r="AA131">
        <f t="shared" ref="AA131:AA147" si="68">VLOOKUP(B131,$AN$2:$AQ$136,4,FALSE)</f>
        <v>0.92815930080603004</v>
      </c>
      <c r="AB131" t="str">
        <f t="shared" ref="AB131:AC147" si="69">IF(Y131&lt;0.33,"Low",IF(Y131&lt;0.66,"Moderate",IF(Y131&lt;1.5,"High","nnn")))</f>
        <v>High</v>
      </c>
      <c r="AC131" t="str">
        <f t="shared" si="69"/>
        <v>High</v>
      </c>
      <c r="AD131" t="str">
        <f t="shared" ref="AD131:AD147" si="70">IF(AA131&lt;0.33,"Low",IF(AA131&lt;0.66,"Moderate",IF(AA131&lt;1.5,"High","nnn")))</f>
        <v>High</v>
      </c>
      <c r="AE131" t="str">
        <f t="shared" ref="AE131:AE147" si="71">IF((AB131="high")*AND(M131="Very high"),"Severe",IF((AB131="high")*AND(M131="High"),"Significant",IF((AB131="high")*AND(M131="Moderate"),"Significant",IF((AB131="High")*AND(M131="Low"),"Moderate",IF((AB131="High")*AND(M131="Very low"),"Minor",IF((AB131="Moderate")*AND(M131="Very high"),"Significant",IF((AB131="Moderate")*AND(M131="High"),"Moderate",IF((AB131="Moderate")*AND(M131="Moderate"),"Moderate",IF((AB131="Moderate")*AND(M131="Low"),"Moderate",IF((AB131="Moderate")*AND(M131="Very low"),"Minor",IF((AB131="Low")*AND(M131="Very high"),"Significant",IF((AB131="Low")*AND(M131="High"),"Moderate",IF((AB131="Low")*AND(M131="Moderate"),"Moderate",IF((AB131="Low")*AND(M131="Low"),"Minor",IF((AB131="Low")*AND(M131="Very low"),"Negligible",)))))))))))))))</f>
        <v>Minor</v>
      </c>
      <c r="AF131" t="str">
        <f t="shared" ref="AF131:AF147" si="72">IF((AC131="high")*AND(M131="Very high"),"Severe",IF((AC131="high")*AND(M131="High"),"Significant",IF((AC131="high")*AND(M131="Moderate"),"Significant",IF((AC131="High")*AND(M131="Low"),"Moderate",IF((AC131="High")*AND(M131="Very low"),"Minor",IF((AC131="Moderate")*AND(M131="Very high"),"Significant",IF((AC131="Moderate")*AND(M131="High"),"Moderate",IF((AC131="Moderate")*AND(M131="Moderate"),"Moderate",IF((AC131="Moderate")*AND(M131="Low"),"Moderate",IF((AC131="Moderate")*AND(M131="Very low"),"Minor",IF((AC131="Low")*AND(M131="Very high"),"Significant",IF((AC131="Low")*AND(M131="High"),"Moderate",IF((AC131="Low")*AND(M131="Moderate"),"Moderate",IF((AC131="Low")*AND(M131="Low"),"Minor",IF((AC131="Low")*AND(M131="Very low"),"Negligible",)))))))))))))))</f>
        <v>Minor</v>
      </c>
      <c r="AG131" t="str">
        <f t="shared" ref="AG131:AG147" si="73">IF((AD131="high")*AND(M131="Very high"),"Severe",IF((AD131="high")*AND(M131="High"),"Significant",IF((AD131="high")*AND(M131="Moderate"),"Significant",IF((AD131="High")*AND(M131="Low"),"Moderate",IF((AD131="High")*AND(M131="Very low"),"Minor",IF((AD131="Moderate")*AND(M131="Very high"),"Significant",IF((AD131="Moderate")*AND(M131="High"),"Moderate",IF((AD131="Moderate")*AND(M131="Moderate"),"Moderate",IF((AD131="Moderate")*AND(M131="Low"),"Moderate",IF((AD131="Moderate")*AND(M131="Very low"),"Minor",IF((AD131="Low")*AND(M131="Very high"),"Significant",IF((AD131="Low")*AND(M131="High"),"Moderate",IF((AD131="Low")*AND(M131="Moderate"),"Moderate",IF((AD131="Low")*AND(M131="Low"),"Minor",IF((AD131="Low")*AND(M131="Very low"),"Negligible",)))))))))))))))</f>
        <v>Minor</v>
      </c>
      <c r="AI131" t="s">
        <v>2181</v>
      </c>
      <c r="AJ131">
        <v>0.4101196331607419</v>
      </c>
      <c r="AK131">
        <v>0.39120971542939298</v>
      </c>
      <c r="AL131">
        <v>0.38254087312057783</v>
      </c>
      <c r="AN131" t="s">
        <v>2181</v>
      </c>
      <c r="AO131">
        <v>0.36211004531801866</v>
      </c>
      <c r="AP131">
        <v>0.41052949237248315</v>
      </c>
      <c r="AQ131">
        <v>0.39600451077254273</v>
      </c>
    </row>
    <row r="132" spans="1:43">
      <c r="A132" t="s">
        <v>147</v>
      </c>
      <c r="B132" t="s">
        <v>2172</v>
      </c>
      <c r="C132" s="52">
        <f>VLOOKUP(B132,Exposure!B131:AH277,29,FALSE)</f>
        <v>0.34330272945436247</v>
      </c>
      <c r="D132" s="52">
        <f>VLOOKUP(B132,Sensitivity!B131:AN277,39,FALSE)</f>
        <v>0.43290968787819462</v>
      </c>
      <c r="E132" s="52">
        <f>VLOOKUP(B132,Adaptive!B131:AX277,49,FALSE)</f>
        <v>0.56748299988517659</v>
      </c>
      <c r="F132" s="52">
        <f t="shared" si="52"/>
        <v>0.43251700011482341</v>
      </c>
      <c r="G132" s="52">
        <f>VLOOKUP(B132,FloodHazard!$D$2:$AD$136,27,FALSE)</f>
        <v>0.34</v>
      </c>
      <c r="H132" s="52">
        <f t="shared" si="53"/>
        <v>1.5487294174473807</v>
      </c>
      <c r="I132" s="52">
        <f t="shared" si="54"/>
        <v>0.40193389348921632</v>
      </c>
      <c r="J132" s="52">
        <f t="shared" si="55"/>
        <v>0.43271334399650901</v>
      </c>
      <c r="K132" t="str">
        <f t="shared" si="56"/>
        <v>Moderate</v>
      </c>
      <c r="L132" t="str">
        <f t="shared" si="57"/>
        <v>Moderate</v>
      </c>
      <c r="M132" t="str">
        <f t="shared" si="50"/>
        <v>Moderate</v>
      </c>
      <c r="N132" t="str">
        <f t="shared" si="58"/>
        <v>Moderate</v>
      </c>
      <c r="O132" t="str">
        <f t="shared" si="59"/>
        <v>Moderate</v>
      </c>
      <c r="P132">
        <f t="shared" si="60"/>
        <v>0.78187950616107016</v>
      </c>
      <c r="Q132">
        <f t="shared" si="61"/>
        <v>0.79651667941184678</v>
      </c>
      <c r="R132">
        <f t="shared" si="62"/>
        <v>0.79841247060931297</v>
      </c>
      <c r="S132" t="str">
        <f t="shared" si="63"/>
        <v>High</v>
      </c>
      <c r="T132" t="str">
        <f t="shared" si="63"/>
        <v>High</v>
      </c>
      <c r="U132" t="str">
        <f t="shared" si="63"/>
        <v>High</v>
      </c>
      <c r="V132" t="str">
        <f t="shared" si="51"/>
        <v>Significant</v>
      </c>
      <c r="W132" t="str">
        <f t="shared" si="64"/>
        <v>Significant</v>
      </c>
      <c r="X132" t="str">
        <f t="shared" si="65"/>
        <v>Significant</v>
      </c>
      <c r="Y132">
        <f t="shared" si="66"/>
        <v>0.81120276766380917</v>
      </c>
      <c r="Z132">
        <f t="shared" si="67"/>
        <v>0.81831451910909259</v>
      </c>
      <c r="AA132">
        <f t="shared" si="68"/>
        <v>0.82276589128513056</v>
      </c>
      <c r="AB132" t="str">
        <f t="shared" si="69"/>
        <v>High</v>
      </c>
      <c r="AC132" t="str">
        <f t="shared" si="69"/>
        <v>High</v>
      </c>
      <c r="AD132" t="str">
        <f t="shared" si="70"/>
        <v>High</v>
      </c>
      <c r="AE132" t="str">
        <f t="shared" si="71"/>
        <v>Significant</v>
      </c>
      <c r="AF132" t="str">
        <f t="shared" si="72"/>
        <v>Significant</v>
      </c>
      <c r="AG132" t="str">
        <f t="shared" si="73"/>
        <v>Significant</v>
      </c>
      <c r="AI132" t="s">
        <v>2177</v>
      </c>
      <c r="AJ132">
        <v>0.91621580353811294</v>
      </c>
      <c r="AK132">
        <v>0.85120033453652943</v>
      </c>
      <c r="AL132">
        <v>0.86437843307879292</v>
      </c>
      <c r="AN132" t="s">
        <v>2177</v>
      </c>
      <c r="AO132">
        <v>0.76375558990433434</v>
      </c>
      <c r="AP132">
        <v>0.90165757409869229</v>
      </c>
      <c r="AQ132">
        <v>0.95637997591667445</v>
      </c>
    </row>
    <row r="133" spans="1:43">
      <c r="A133" t="s">
        <v>143</v>
      </c>
      <c r="B133" t="s">
        <v>2173</v>
      </c>
      <c r="C133" s="52">
        <f>VLOOKUP(B133,Exposure!B132:AH278,29,FALSE)</f>
        <v>8.5501006234257118E-2</v>
      </c>
      <c r="D133" s="52">
        <f>VLOOKUP(B133,Sensitivity!B132:AN278,39,FALSE)</f>
        <v>8.9229175708570696E-2</v>
      </c>
      <c r="E133" s="52">
        <f>VLOOKUP(B133,Adaptive!B132:AX278,49,FALSE)</f>
        <v>0.58846625692607268</v>
      </c>
      <c r="F133" s="52">
        <f t="shared" si="52"/>
        <v>0.41153374307392732</v>
      </c>
      <c r="G133" s="52">
        <f>VLOOKUP(B133,FloodHazard!$D$2:$AD$136,27,FALSE)</f>
        <v>0.11</v>
      </c>
      <c r="H133" s="52">
        <f t="shared" si="53"/>
        <v>0.69626392501675516</v>
      </c>
      <c r="I133" s="52">
        <f t="shared" si="54"/>
        <v>9.6813588662540889E-2</v>
      </c>
      <c r="J133" s="52">
        <f t="shared" si="55"/>
        <v>0.25038145939124901</v>
      </c>
      <c r="K133" t="str">
        <f t="shared" si="56"/>
        <v>Low</v>
      </c>
      <c r="L133" t="str">
        <f t="shared" si="57"/>
        <v>Low</v>
      </c>
      <c r="M133" t="str">
        <f t="shared" si="50"/>
        <v>Very low</v>
      </c>
      <c r="N133" t="str">
        <f t="shared" si="58"/>
        <v>Low</v>
      </c>
      <c r="O133" t="str">
        <f t="shared" si="59"/>
        <v>Negligible</v>
      </c>
      <c r="P133">
        <f t="shared" si="60"/>
        <v>0.3599663562777084</v>
      </c>
      <c r="Q133">
        <f t="shared" si="61"/>
        <v>0.32780773947701203</v>
      </c>
      <c r="R133">
        <f t="shared" si="62"/>
        <v>0.37564897416026494</v>
      </c>
      <c r="S133" t="str">
        <f t="shared" si="63"/>
        <v>Moderate</v>
      </c>
      <c r="T133" t="str">
        <f t="shared" si="63"/>
        <v>Low</v>
      </c>
      <c r="U133" t="str">
        <f t="shared" si="63"/>
        <v>Moderate</v>
      </c>
      <c r="V133" t="str">
        <f t="shared" si="51"/>
        <v>Minor</v>
      </c>
      <c r="W133" t="str">
        <f t="shared" si="64"/>
        <v>Negligible</v>
      </c>
      <c r="X133" t="str">
        <f t="shared" si="65"/>
        <v>Minor</v>
      </c>
      <c r="Y133">
        <f t="shared" si="66"/>
        <v>0.33958290373782446</v>
      </c>
      <c r="Z133">
        <f t="shared" si="67"/>
        <v>0.37379974337339938</v>
      </c>
      <c r="AA133">
        <f t="shared" si="68"/>
        <v>0.40323562335341157</v>
      </c>
      <c r="AB133" t="str">
        <f t="shared" si="69"/>
        <v>Moderate</v>
      </c>
      <c r="AC133" t="str">
        <f t="shared" si="69"/>
        <v>Moderate</v>
      </c>
      <c r="AD133" t="str">
        <f t="shared" si="70"/>
        <v>Moderate</v>
      </c>
      <c r="AE133" t="str">
        <f t="shared" si="71"/>
        <v>Minor</v>
      </c>
      <c r="AF133" t="str">
        <f t="shared" si="72"/>
        <v>Minor</v>
      </c>
      <c r="AG133" t="str">
        <f t="shared" si="73"/>
        <v>Minor</v>
      </c>
      <c r="AI133" t="s">
        <v>2182</v>
      </c>
      <c r="AJ133">
        <v>0.45447813144612226</v>
      </c>
      <c r="AK133">
        <v>0.55525277184855348</v>
      </c>
      <c r="AL133">
        <v>0.50306783967977986</v>
      </c>
      <c r="AN133" t="s">
        <v>2182</v>
      </c>
      <c r="AO133">
        <v>0.47142024306652397</v>
      </c>
      <c r="AP133">
        <v>0.48754889788668371</v>
      </c>
      <c r="AQ133">
        <v>0.55584919768484953</v>
      </c>
    </row>
    <row r="134" spans="1:43">
      <c r="A134" t="s">
        <v>153</v>
      </c>
      <c r="B134" t="s">
        <v>2174</v>
      </c>
      <c r="C134" s="52">
        <f>VLOOKUP(B134,Exposure!B133:AH279,29,FALSE)</f>
        <v>0.45067869032601443</v>
      </c>
      <c r="D134" s="52">
        <f>VLOOKUP(B134,Sensitivity!B133:AN279,39,FALSE)</f>
        <v>0.42884839855002366</v>
      </c>
      <c r="E134" s="52">
        <f>VLOOKUP(B134,Adaptive!B133:AX279,49,FALSE)</f>
        <v>0.58585585093035719</v>
      </c>
      <c r="F134" s="52">
        <f t="shared" si="52"/>
        <v>0.41414414906964281</v>
      </c>
      <c r="G134" s="52">
        <f>VLOOKUP(B134,FloodHazard!$D$2:$AD$136,27,FALSE)</f>
        <v>0.34</v>
      </c>
      <c r="H134" s="52">
        <f t="shared" si="53"/>
        <v>1.6336712379456808</v>
      </c>
      <c r="I134" s="52">
        <f t="shared" si="54"/>
        <v>0.43233685336630867</v>
      </c>
      <c r="J134" s="52">
        <f t="shared" si="55"/>
        <v>0.42149627380983323</v>
      </c>
      <c r="K134" t="str">
        <f t="shared" si="56"/>
        <v>Moderate</v>
      </c>
      <c r="L134" t="str">
        <f t="shared" si="57"/>
        <v>Moderate</v>
      </c>
      <c r="M134" t="str">
        <f t="shared" si="50"/>
        <v>Moderate</v>
      </c>
      <c r="N134" t="str">
        <f t="shared" si="58"/>
        <v>Moderate</v>
      </c>
      <c r="O134" t="str">
        <f t="shared" si="59"/>
        <v>Moderate</v>
      </c>
      <c r="P134">
        <f t="shared" si="60"/>
        <v>0.78187950616107016</v>
      </c>
      <c r="Q134">
        <f t="shared" si="61"/>
        <v>0.79651667941184678</v>
      </c>
      <c r="R134">
        <f t="shared" si="62"/>
        <v>0.79841247060931297</v>
      </c>
      <c r="S134" t="str">
        <f t="shared" si="63"/>
        <v>High</v>
      </c>
      <c r="T134" t="str">
        <f t="shared" si="63"/>
        <v>High</v>
      </c>
      <c r="U134" t="str">
        <f t="shared" si="63"/>
        <v>High</v>
      </c>
      <c r="V134" t="str">
        <f t="shared" si="51"/>
        <v>Significant</v>
      </c>
      <c r="W134" t="str">
        <f t="shared" si="64"/>
        <v>Significant</v>
      </c>
      <c r="X134" t="str">
        <f t="shared" si="65"/>
        <v>Significant</v>
      </c>
      <c r="Y134">
        <f t="shared" si="66"/>
        <v>0.81120276766380917</v>
      </c>
      <c r="Z134">
        <f t="shared" si="67"/>
        <v>0.81831451910909259</v>
      </c>
      <c r="AA134">
        <f t="shared" si="68"/>
        <v>0.82276589128513056</v>
      </c>
      <c r="AB134" t="str">
        <f t="shared" si="69"/>
        <v>High</v>
      </c>
      <c r="AC134" t="str">
        <f t="shared" si="69"/>
        <v>High</v>
      </c>
      <c r="AD134" t="str">
        <f t="shared" si="70"/>
        <v>High</v>
      </c>
      <c r="AE134" t="str">
        <f t="shared" si="71"/>
        <v>Significant</v>
      </c>
      <c r="AF134" t="str">
        <f t="shared" si="72"/>
        <v>Significant</v>
      </c>
      <c r="AG134" t="str">
        <f t="shared" si="73"/>
        <v>Significant</v>
      </c>
      <c r="AI134" t="s">
        <v>2183</v>
      </c>
      <c r="AJ134">
        <v>0.68228603740307214</v>
      </c>
      <c r="AK134">
        <v>0.67332538719412272</v>
      </c>
      <c r="AL134">
        <v>0.62699056166130129</v>
      </c>
      <c r="AN134" t="s">
        <v>2183</v>
      </c>
      <c r="AO134">
        <v>0.63536842789421999</v>
      </c>
      <c r="AP134">
        <v>0.62282497719593732</v>
      </c>
      <c r="AQ134">
        <v>0.71486341832084399</v>
      </c>
    </row>
    <row r="135" spans="1:43">
      <c r="A135" t="s">
        <v>68</v>
      </c>
      <c r="B135" t="s">
        <v>2175</v>
      </c>
      <c r="C135" s="52">
        <f>VLOOKUP(B135,Exposure!B134:AH280,29,FALSE)</f>
        <v>0.41835719872111221</v>
      </c>
      <c r="D135" s="52">
        <f>VLOOKUP(B135,Sensitivity!B134:AN280,39,FALSE)</f>
        <v>8.3861370490928289E-2</v>
      </c>
      <c r="E135" s="52">
        <f>VLOOKUP(B135,Adaptive!B134:AX280,49,FALSE)</f>
        <v>0.83328990082693732</v>
      </c>
      <c r="F135" s="52">
        <f t="shared" si="52"/>
        <v>0.16671009917306268</v>
      </c>
      <c r="G135" s="52">
        <f>VLOOKUP(B135,FloodHazard!$D$2:$AD$136,27,FALSE)</f>
        <v>0.23</v>
      </c>
      <c r="H135" s="52">
        <f t="shared" si="53"/>
        <v>0.8989286683851031</v>
      </c>
      <c r="I135" s="52">
        <f t="shared" si="54"/>
        <v>0.16935274575833692</v>
      </c>
      <c r="J135" s="52">
        <f t="shared" si="55"/>
        <v>0.12528573483199548</v>
      </c>
      <c r="K135" t="str">
        <f t="shared" si="56"/>
        <v>Moderate</v>
      </c>
      <c r="L135" t="str">
        <f t="shared" si="57"/>
        <v>Low</v>
      </c>
      <c r="M135" t="str">
        <f t="shared" si="50"/>
        <v>Low</v>
      </c>
      <c r="N135" t="str">
        <f t="shared" si="58"/>
        <v>Low</v>
      </c>
      <c r="O135" t="str">
        <f t="shared" si="59"/>
        <v>Minor</v>
      </c>
      <c r="P135">
        <f t="shared" si="60"/>
        <v>0.57436339662754454</v>
      </c>
      <c r="Q135">
        <f t="shared" si="61"/>
        <v>0.59403354857504442</v>
      </c>
      <c r="R135">
        <f t="shared" si="62"/>
        <v>0.54630852052681134</v>
      </c>
      <c r="S135" t="str">
        <f t="shared" si="63"/>
        <v>Moderate</v>
      </c>
      <c r="T135" t="str">
        <f t="shared" si="63"/>
        <v>Moderate</v>
      </c>
      <c r="U135" t="str">
        <f t="shared" si="63"/>
        <v>Moderate</v>
      </c>
      <c r="V135" t="str">
        <f t="shared" si="51"/>
        <v>Moderate</v>
      </c>
      <c r="W135" t="str">
        <f t="shared" si="64"/>
        <v>Moderate</v>
      </c>
      <c r="X135" t="str">
        <f t="shared" si="65"/>
        <v>Moderate</v>
      </c>
      <c r="Y135">
        <f t="shared" si="66"/>
        <v>0.63046717838149158</v>
      </c>
      <c r="Z135">
        <f t="shared" si="67"/>
        <v>0.59229074767906509</v>
      </c>
      <c r="AA135">
        <f t="shared" si="68"/>
        <v>0.6506286695264123</v>
      </c>
      <c r="AB135" t="str">
        <f t="shared" si="69"/>
        <v>Moderate</v>
      </c>
      <c r="AC135" t="str">
        <f t="shared" si="69"/>
        <v>Moderate</v>
      </c>
      <c r="AD135" t="str">
        <f t="shared" si="70"/>
        <v>Moderate</v>
      </c>
      <c r="AE135" t="str">
        <f t="shared" si="71"/>
        <v>Moderate</v>
      </c>
      <c r="AF135" t="str">
        <f t="shared" si="72"/>
        <v>Moderate</v>
      </c>
      <c r="AG135" t="str">
        <f t="shared" si="73"/>
        <v>Moderate</v>
      </c>
      <c r="AI135" t="s">
        <v>2184</v>
      </c>
      <c r="AJ135">
        <v>0.68141002303437948</v>
      </c>
      <c r="AK135">
        <v>0.6726487070771433</v>
      </c>
      <c r="AL135">
        <v>0.75147528971536226</v>
      </c>
      <c r="AN135" t="s">
        <v>2184</v>
      </c>
      <c r="AO135">
        <v>0.67301933602100628</v>
      </c>
      <c r="AP135">
        <v>0.67410695430962586</v>
      </c>
      <c r="AQ135">
        <v>0.72421222921739858</v>
      </c>
    </row>
    <row r="136" spans="1:43">
      <c r="A136" t="s">
        <v>166</v>
      </c>
      <c r="B136" t="s">
        <v>2176</v>
      </c>
      <c r="C136" s="52">
        <f>VLOOKUP(B136,Exposure!B135:AH281,29,FALSE)</f>
        <v>0.45741665887336053</v>
      </c>
      <c r="D136" s="52">
        <f>VLOOKUP(B136,Sensitivity!B135:AN281,39,FALSE)</f>
        <v>0.30332079652320942</v>
      </c>
      <c r="E136" s="52">
        <f>VLOOKUP(B136,Adaptive!B135:AX281,49,FALSE)</f>
        <v>0.60198657972904068</v>
      </c>
      <c r="F136" s="52">
        <f t="shared" si="52"/>
        <v>0.39801342027095932</v>
      </c>
      <c r="G136" s="52">
        <f>VLOOKUP(B136,FloodHazard!$D$2:$AD$136,27,FALSE)</f>
        <v>0.25</v>
      </c>
      <c r="H136" s="52">
        <f t="shared" si="53"/>
        <v>1.4087508756675293</v>
      </c>
      <c r="I136" s="52">
        <f t="shared" si="54"/>
        <v>0.35183181227149762</v>
      </c>
      <c r="J136" s="52">
        <f t="shared" si="55"/>
        <v>0.35066710839708437</v>
      </c>
      <c r="K136" t="str">
        <f t="shared" si="56"/>
        <v>Moderate</v>
      </c>
      <c r="L136" t="str">
        <f t="shared" si="57"/>
        <v>Moderate</v>
      </c>
      <c r="M136" t="str">
        <f t="shared" si="50"/>
        <v>Moderate</v>
      </c>
      <c r="N136" t="str">
        <f t="shared" si="58"/>
        <v>Low</v>
      </c>
      <c r="O136" t="str">
        <f t="shared" si="59"/>
        <v>Moderate</v>
      </c>
      <c r="P136">
        <f t="shared" si="60"/>
        <v>0.79134986265544749</v>
      </c>
      <c r="Q136">
        <f t="shared" si="61"/>
        <v>0.77417816783045357</v>
      </c>
      <c r="R136">
        <f t="shared" si="62"/>
        <v>0.80000358335252075</v>
      </c>
      <c r="S136" t="str">
        <f t="shared" si="63"/>
        <v>High</v>
      </c>
      <c r="T136" t="str">
        <f t="shared" si="63"/>
        <v>High</v>
      </c>
      <c r="U136" t="str">
        <f t="shared" si="63"/>
        <v>High</v>
      </c>
      <c r="V136" t="str">
        <f t="shared" si="51"/>
        <v>Significant</v>
      </c>
      <c r="W136" t="str">
        <f t="shared" si="64"/>
        <v>Significant</v>
      </c>
      <c r="X136" t="str">
        <f t="shared" si="65"/>
        <v>Significant</v>
      </c>
      <c r="Y136">
        <f t="shared" si="66"/>
        <v>0.76476661262918433</v>
      </c>
      <c r="Z136">
        <f t="shared" si="67"/>
        <v>0.8133187671588612</v>
      </c>
      <c r="AA136">
        <f t="shared" si="68"/>
        <v>0.84559187638678246</v>
      </c>
      <c r="AB136" t="str">
        <f t="shared" si="69"/>
        <v>High</v>
      </c>
      <c r="AC136" t="str">
        <f t="shared" si="69"/>
        <v>High</v>
      </c>
      <c r="AD136" t="str">
        <f t="shared" si="70"/>
        <v>High</v>
      </c>
      <c r="AE136" t="str">
        <f t="shared" si="71"/>
        <v>Significant</v>
      </c>
      <c r="AF136" t="str">
        <f t="shared" si="72"/>
        <v>Significant</v>
      </c>
      <c r="AG136" t="str">
        <f t="shared" si="73"/>
        <v>Significant</v>
      </c>
      <c r="AI136" t="s">
        <v>2185</v>
      </c>
      <c r="AJ136">
        <v>0.99020926163745293</v>
      </c>
      <c r="AK136">
        <v>0.97942717270594359</v>
      </c>
      <c r="AL136">
        <v>0.99285985940262056</v>
      </c>
      <c r="AN136" t="s">
        <v>2185</v>
      </c>
      <c r="AO136">
        <v>0.97359022752258406</v>
      </c>
      <c r="AP136">
        <v>0.94290999245405871</v>
      </c>
      <c r="AQ136">
        <v>1.0000485971820567</v>
      </c>
    </row>
    <row r="137" spans="1:43">
      <c r="A137" t="s">
        <v>1069</v>
      </c>
      <c r="B137" t="s">
        <v>2177</v>
      </c>
      <c r="C137" s="52">
        <f>VLOOKUP(B137,Exposure!B136:AH282,29,FALSE)</f>
        <v>0.41372633108867574</v>
      </c>
      <c r="D137" s="52">
        <f>VLOOKUP(B137,Sensitivity!B136:AN282,39,FALSE)</f>
        <v>0.14546448078495869</v>
      </c>
      <c r="E137" s="52">
        <f>VLOOKUP(B137,Adaptive!B136:AX282,49,FALSE)</f>
        <v>0.42285704786158956</v>
      </c>
      <c r="F137" s="52">
        <f t="shared" si="52"/>
        <v>0.57714295213841038</v>
      </c>
      <c r="G137" s="52">
        <f>VLOOKUP(B137,FloodHazard!$D$2:$AD$136,27,FALSE)</f>
        <v>0.26</v>
      </c>
      <c r="H137" s="52">
        <f t="shared" si="53"/>
        <v>1.3963337640120448</v>
      </c>
      <c r="I137" s="52">
        <f t="shared" si="54"/>
        <v>0.34738739437185268</v>
      </c>
      <c r="J137" s="52">
        <f t="shared" si="55"/>
        <v>0.36130371646168452</v>
      </c>
      <c r="K137" t="str">
        <f t="shared" si="56"/>
        <v>Moderate</v>
      </c>
      <c r="L137" t="str">
        <f t="shared" si="57"/>
        <v>Moderate</v>
      </c>
      <c r="M137" t="str">
        <f t="shared" si="50"/>
        <v>Moderate</v>
      </c>
      <c r="N137" t="str">
        <f t="shared" si="58"/>
        <v>Low</v>
      </c>
      <c r="O137" t="str">
        <f t="shared" si="59"/>
        <v>Moderate</v>
      </c>
      <c r="P137">
        <f t="shared" si="60"/>
        <v>0.91621580353811294</v>
      </c>
      <c r="Q137">
        <f t="shared" si="61"/>
        <v>0.85120033453652943</v>
      </c>
      <c r="R137">
        <f t="shared" si="62"/>
        <v>0.86437843307879292</v>
      </c>
      <c r="S137" t="str">
        <f t="shared" si="63"/>
        <v>High</v>
      </c>
      <c r="T137" t="str">
        <f t="shared" si="63"/>
        <v>High</v>
      </c>
      <c r="U137" t="str">
        <f t="shared" si="63"/>
        <v>High</v>
      </c>
      <c r="V137" t="str">
        <f t="shared" si="51"/>
        <v>Significant</v>
      </c>
      <c r="W137" t="str">
        <f t="shared" si="64"/>
        <v>Significant</v>
      </c>
      <c r="X137" t="str">
        <f t="shared" si="65"/>
        <v>Significant</v>
      </c>
      <c r="Y137">
        <f t="shared" si="66"/>
        <v>0.76375558990433434</v>
      </c>
      <c r="Z137">
        <f t="shared" si="67"/>
        <v>0.90165757409869229</v>
      </c>
      <c r="AA137">
        <f t="shared" si="68"/>
        <v>0.95637997591667445</v>
      </c>
      <c r="AB137" t="str">
        <f t="shared" si="69"/>
        <v>High</v>
      </c>
      <c r="AC137" t="str">
        <f t="shared" si="69"/>
        <v>High</v>
      </c>
      <c r="AD137" t="str">
        <f t="shared" si="70"/>
        <v>High</v>
      </c>
      <c r="AE137" t="str">
        <f t="shared" si="71"/>
        <v>Significant</v>
      </c>
      <c r="AF137" t="str">
        <f t="shared" si="72"/>
        <v>Significant</v>
      </c>
      <c r="AG137" t="str">
        <f t="shared" si="73"/>
        <v>Significant</v>
      </c>
    </row>
    <row r="138" spans="1:43">
      <c r="A138" t="s">
        <v>128</v>
      </c>
      <c r="B138" t="s">
        <v>2178</v>
      </c>
      <c r="C138" s="52">
        <f>VLOOKUP(B138,Exposure!B137:AH283,29,FALSE)</f>
        <v>0.47620617238948221</v>
      </c>
      <c r="D138" s="52">
        <f>VLOOKUP(B138,Sensitivity!B137:AN283,39,FALSE)</f>
        <v>0.1060262900146637</v>
      </c>
      <c r="E138" s="52">
        <f>VLOOKUP(B138,Adaptive!B137:AX283,49,FALSE)</f>
        <v>0.21247700792703203</v>
      </c>
      <c r="F138" s="52">
        <f t="shared" si="52"/>
        <v>0.78752299207296794</v>
      </c>
      <c r="G138" s="52">
        <f>VLOOKUP(B138,FloodHazard!$D$2:$AD$136,27,FALSE)</f>
        <v>0.18</v>
      </c>
      <c r="H138" s="52">
        <f t="shared" si="53"/>
        <v>1.5497554544771137</v>
      </c>
      <c r="I138" s="52">
        <f t="shared" si="54"/>
        <v>0.40230113971097592</v>
      </c>
      <c r="J138" s="52">
        <f t="shared" si="55"/>
        <v>0.44677464104381581</v>
      </c>
      <c r="K138" t="str">
        <f t="shared" si="56"/>
        <v>Moderate</v>
      </c>
      <c r="L138" t="str">
        <f t="shared" si="57"/>
        <v>Moderate</v>
      </c>
      <c r="M138" t="str">
        <f t="shared" si="50"/>
        <v>Moderate</v>
      </c>
      <c r="N138" t="str">
        <f t="shared" si="58"/>
        <v>Low</v>
      </c>
      <c r="O138" t="str">
        <f t="shared" si="59"/>
        <v>Moderate</v>
      </c>
      <c r="P138">
        <f t="shared" si="60"/>
        <v>0.37825555090594509</v>
      </c>
      <c r="Q138">
        <f t="shared" si="61"/>
        <v>0.43724760465400714</v>
      </c>
      <c r="R138">
        <f t="shared" si="62"/>
        <v>0.40375947416181412</v>
      </c>
      <c r="S138" t="str">
        <f t="shared" si="63"/>
        <v>Moderate</v>
      </c>
      <c r="T138" t="str">
        <f t="shared" si="63"/>
        <v>Moderate</v>
      </c>
      <c r="U138" t="str">
        <f t="shared" si="63"/>
        <v>Moderate</v>
      </c>
      <c r="V138" t="str">
        <f t="shared" si="51"/>
        <v>Moderate</v>
      </c>
      <c r="W138" t="str">
        <f t="shared" si="64"/>
        <v>Moderate</v>
      </c>
      <c r="X138" t="str">
        <f t="shared" si="65"/>
        <v>Moderate</v>
      </c>
      <c r="Y138">
        <f t="shared" si="66"/>
        <v>0.40286637340656595</v>
      </c>
      <c r="Z138">
        <f t="shared" si="67"/>
        <v>0.41337083948668418</v>
      </c>
      <c r="AA138">
        <f t="shared" si="68"/>
        <v>0.45814250153116942</v>
      </c>
      <c r="AB138" t="str">
        <f t="shared" si="69"/>
        <v>Moderate</v>
      </c>
      <c r="AC138" t="str">
        <f t="shared" si="69"/>
        <v>Moderate</v>
      </c>
      <c r="AD138" t="str">
        <f t="shared" si="70"/>
        <v>Moderate</v>
      </c>
      <c r="AE138" t="str">
        <f t="shared" si="71"/>
        <v>Moderate</v>
      </c>
      <c r="AF138" t="str">
        <f t="shared" si="72"/>
        <v>Moderate</v>
      </c>
      <c r="AG138" t="str">
        <f t="shared" si="73"/>
        <v>Moderate</v>
      </c>
    </row>
    <row r="139" spans="1:43">
      <c r="A139" t="s">
        <v>132</v>
      </c>
      <c r="B139" t="s">
        <v>2179</v>
      </c>
      <c r="C139" s="52">
        <f>VLOOKUP(B139,Exposure!B138:AH284,29,FALSE)</f>
        <v>0.27811076704795612</v>
      </c>
      <c r="D139" s="52">
        <f>VLOOKUP(B139,Sensitivity!B138:AN284,39,FALSE)</f>
        <v>7.5809263145918709E-2</v>
      </c>
      <c r="E139" s="52">
        <f>VLOOKUP(B139,Adaptive!B138:AX284,49,FALSE)</f>
        <v>0.63873367996274066</v>
      </c>
      <c r="F139" s="52">
        <f t="shared" si="52"/>
        <v>0.36126632003725934</v>
      </c>
      <c r="G139" s="52">
        <f>VLOOKUP(B139,FloodHazard!$D$2:$AD$136,27,FALSE)</f>
        <v>0.25</v>
      </c>
      <c r="H139" s="52">
        <f t="shared" si="53"/>
        <v>0.96518635023113419</v>
      </c>
      <c r="I139" s="52">
        <f t="shared" si="54"/>
        <v>0.19306815038348676</v>
      </c>
      <c r="J139" s="52">
        <f t="shared" si="55"/>
        <v>0.21853779159158904</v>
      </c>
      <c r="K139" t="str">
        <f t="shared" si="56"/>
        <v>Low</v>
      </c>
      <c r="L139" t="str">
        <f t="shared" si="57"/>
        <v>Low</v>
      </c>
      <c r="M139" t="str">
        <f t="shared" si="50"/>
        <v>Very low</v>
      </c>
      <c r="N139" t="str">
        <f t="shared" si="58"/>
        <v>Low</v>
      </c>
      <c r="O139" t="str">
        <f t="shared" si="59"/>
        <v>Negligible</v>
      </c>
      <c r="P139">
        <f t="shared" si="60"/>
        <v>0.69164708988035462</v>
      </c>
      <c r="Q139">
        <f t="shared" si="61"/>
        <v>0.69917828323057418</v>
      </c>
      <c r="R139">
        <f t="shared" si="62"/>
        <v>0.70047593987160339</v>
      </c>
      <c r="S139" t="str">
        <f t="shared" si="63"/>
        <v>High</v>
      </c>
      <c r="T139" t="str">
        <f t="shared" si="63"/>
        <v>High</v>
      </c>
      <c r="U139" t="str">
        <f t="shared" si="63"/>
        <v>High</v>
      </c>
      <c r="V139" t="str">
        <f t="shared" si="51"/>
        <v>Minor</v>
      </c>
      <c r="W139" t="str">
        <f t="shared" si="64"/>
        <v>Minor</v>
      </c>
      <c r="X139" t="str">
        <f t="shared" si="65"/>
        <v>Minor</v>
      </c>
      <c r="Y139">
        <f t="shared" si="66"/>
        <v>0.70746423510729139</v>
      </c>
      <c r="Z139">
        <f t="shared" si="67"/>
        <v>0.74497784153710722</v>
      </c>
      <c r="AA139">
        <f t="shared" si="68"/>
        <v>0.78279076718486085</v>
      </c>
      <c r="AB139" t="str">
        <f t="shared" si="69"/>
        <v>High</v>
      </c>
      <c r="AC139" t="str">
        <f t="shared" si="69"/>
        <v>High</v>
      </c>
      <c r="AD139" t="str">
        <f t="shared" si="70"/>
        <v>High</v>
      </c>
      <c r="AE139" t="str">
        <f t="shared" si="71"/>
        <v>Minor</v>
      </c>
      <c r="AF139" t="str">
        <f t="shared" si="72"/>
        <v>Minor</v>
      </c>
      <c r="AG139" t="str">
        <f t="shared" si="73"/>
        <v>Minor</v>
      </c>
    </row>
    <row r="140" spans="1:43">
      <c r="A140" t="s">
        <v>82</v>
      </c>
      <c r="B140" t="s">
        <v>2180</v>
      </c>
      <c r="C140" s="52">
        <f>VLOOKUP(B140,Exposure!B139:AH285,29,FALSE)</f>
        <v>0.72338878475053736</v>
      </c>
      <c r="D140" s="52">
        <f>VLOOKUP(B140,Sensitivity!B139:AN285,39,FALSE)</f>
        <v>0.84193383793526155</v>
      </c>
      <c r="E140" s="52">
        <f>VLOOKUP(B140,Adaptive!B139:AX285,49,FALSE)</f>
        <v>0.54403914460670533</v>
      </c>
      <c r="F140" s="52">
        <f t="shared" si="52"/>
        <v>0.45596085539329467</v>
      </c>
      <c r="G140" s="52">
        <f>VLOOKUP(B140,FloodHazard!$D$2:$AD$136,27,FALSE)</f>
        <v>0.23</v>
      </c>
      <c r="H140" s="52">
        <f t="shared" si="53"/>
        <v>2.2512834780790936</v>
      </c>
      <c r="I140" s="52">
        <f t="shared" si="54"/>
        <v>0.6533968688713101</v>
      </c>
      <c r="J140" s="52">
        <f t="shared" si="55"/>
        <v>0.64894734666427811</v>
      </c>
      <c r="K140" t="str">
        <f t="shared" si="56"/>
        <v>High</v>
      </c>
      <c r="L140" t="str">
        <f t="shared" si="57"/>
        <v>Moderate</v>
      </c>
      <c r="M140" t="str">
        <f t="shared" si="50"/>
        <v>High</v>
      </c>
      <c r="N140" t="str">
        <f t="shared" si="58"/>
        <v>Low</v>
      </c>
      <c r="O140" t="str">
        <f t="shared" si="59"/>
        <v>Moderate</v>
      </c>
      <c r="P140">
        <f t="shared" si="60"/>
        <v>0.49550167528916944</v>
      </c>
      <c r="Q140">
        <f t="shared" si="61"/>
        <v>0.5279980339275343</v>
      </c>
      <c r="R140">
        <f t="shared" si="62"/>
        <v>0.48964047235947128</v>
      </c>
      <c r="S140" t="str">
        <f t="shared" si="63"/>
        <v>Moderate</v>
      </c>
      <c r="T140" t="str">
        <f t="shared" si="63"/>
        <v>Moderate</v>
      </c>
      <c r="U140" t="str">
        <f t="shared" si="63"/>
        <v>Moderate</v>
      </c>
      <c r="V140" t="str">
        <f t="shared" si="51"/>
        <v>Moderate</v>
      </c>
      <c r="W140" t="str">
        <f t="shared" si="64"/>
        <v>Moderate</v>
      </c>
      <c r="X140" t="str">
        <f t="shared" si="65"/>
        <v>Moderate</v>
      </c>
      <c r="Y140">
        <f t="shared" si="66"/>
        <v>0.47291245672595572</v>
      </c>
      <c r="Z140">
        <f t="shared" si="67"/>
        <v>0.47717950780285717</v>
      </c>
      <c r="AA140">
        <f t="shared" si="68"/>
        <v>0.54175959536452323</v>
      </c>
      <c r="AB140" t="str">
        <f t="shared" si="69"/>
        <v>Moderate</v>
      </c>
      <c r="AC140" t="str">
        <f t="shared" si="69"/>
        <v>Moderate</v>
      </c>
      <c r="AD140" t="str">
        <f t="shared" si="70"/>
        <v>Moderate</v>
      </c>
      <c r="AE140" t="str">
        <f t="shared" si="71"/>
        <v>Moderate</v>
      </c>
      <c r="AF140" t="str">
        <f t="shared" si="72"/>
        <v>Moderate</v>
      </c>
      <c r="AG140" t="str">
        <f t="shared" si="73"/>
        <v>Moderate</v>
      </c>
    </row>
    <row r="141" spans="1:43">
      <c r="A141" t="s">
        <v>69</v>
      </c>
      <c r="B141" t="s">
        <v>2181</v>
      </c>
      <c r="C141" s="52">
        <f>VLOOKUP(B141,Exposure!B140:AH286,29,FALSE)</f>
        <v>0.50925690501673604</v>
      </c>
      <c r="D141" s="52">
        <f>VLOOKUP(B141,Sensitivity!B140:AN286,39,FALSE)</f>
        <v>0.43501705665768087</v>
      </c>
      <c r="E141" s="52">
        <f>VLOOKUP(B141,Adaptive!B140:AX286,49,FALSE)</f>
        <v>0.38795281574001422</v>
      </c>
      <c r="F141" s="52">
        <f t="shared" si="52"/>
        <v>0.61204718425998572</v>
      </c>
      <c r="G141" s="52">
        <f>VLOOKUP(B141,FloodHazard!$D$2:$AD$136,27,FALSE)</f>
        <v>0.15</v>
      </c>
      <c r="H141" s="52">
        <f t="shared" si="53"/>
        <v>1.7063211459344025</v>
      </c>
      <c r="I141" s="52">
        <f t="shared" si="54"/>
        <v>0.45834020748207971</v>
      </c>
      <c r="J141" s="52">
        <f t="shared" si="55"/>
        <v>0.52353212045883324</v>
      </c>
      <c r="K141" t="str">
        <f t="shared" si="56"/>
        <v>Moderate</v>
      </c>
      <c r="L141" t="str">
        <f t="shared" si="57"/>
        <v>Moderate</v>
      </c>
      <c r="M141" t="str">
        <f t="shared" si="50"/>
        <v>Moderate</v>
      </c>
      <c r="N141" t="str">
        <f t="shared" si="58"/>
        <v>Low</v>
      </c>
      <c r="O141" t="str">
        <f t="shared" si="59"/>
        <v>Moderate</v>
      </c>
      <c r="P141">
        <f t="shared" si="60"/>
        <v>0.4101196331607419</v>
      </c>
      <c r="Q141">
        <f t="shared" si="61"/>
        <v>0.39120971542939298</v>
      </c>
      <c r="R141">
        <f t="shared" si="62"/>
        <v>0.38254087312057783</v>
      </c>
      <c r="S141" t="str">
        <f t="shared" si="63"/>
        <v>Moderate</v>
      </c>
      <c r="T141" t="str">
        <f t="shared" si="63"/>
        <v>Moderate</v>
      </c>
      <c r="U141" t="str">
        <f t="shared" si="63"/>
        <v>Moderate</v>
      </c>
      <c r="V141" t="str">
        <f t="shared" si="51"/>
        <v>Moderate</v>
      </c>
      <c r="W141" t="str">
        <f t="shared" si="64"/>
        <v>Moderate</v>
      </c>
      <c r="X141" t="str">
        <f t="shared" si="65"/>
        <v>Moderate</v>
      </c>
      <c r="Y141">
        <f t="shared" si="66"/>
        <v>0.36211004531801866</v>
      </c>
      <c r="Z141">
        <f t="shared" si="67"/>
        <v>0.41052949237248315</v>
      </c>
      <c r="AA141">
        <f t="shared" si="68"/>
        <v>0.39600451077254273</v>
      </c>
      <c r="AB141" t="str">
        <f t="shared" si="69"/>
        <v>Moderate</v>
      </c>
      <c r="AC141" t="str">
        <f t="shared" si="69"/>
        <v>Moderate</v>
      </c>
      <c r="AD141" t="str">
        <f t="shared" si="70"/>
        <v>Moderate</v>
      </c>
      <c r="AE141" t="str">
        <f t="shared" si="71"/>
        <v>Moderate</v>
      </c>
      <c r="AF141" t="str">
        <f t="shared" si="72"/>
        <v>Moderate</v>
      </c>
      <c r="AG141" t="str">
        <f t="shared" si="73"/>
        <v>Moderate</v>
      </c>
    </row>
    <row r="142" spans="1:43">
      <c r="A142" t="s">
        <v>177</v>
      </c>
      <c r="B142" t="s">
        <v>2181</v>
      </c>
      <c r="C142" s="52">
        <f>VLOOKUP(B142,Exposure!B141:AH287,29,FALSE)</f>
        <v>0.50925690501673604</v>
      </c>
      <c r="D142" s="52">
        <f>VLOOKUP(B142,Sensitivity!B141:AN287,39,FALSE)</f>
        <v>0.43501705665768087</v>
      </c>
      <c r="E142" s="52">
        <f>VLOOKUP(B142,Adaptive!B141:AX287,49,FALSE)</f>
        <v>0.38795281574001422</v>
      </c>
      <c r="F142" s="52">
        <f t="shared" si="52"/>
        <v>0.61204718425998572</v>
      </c>
      <c r="G142" s="52">
        <f>VLOOKUP(B142,FloodHazard!$D$2:$AD$136,27,FALSE)</f>
        <v>0.15</v>
      </c>
      <c r="H142" s="52">
        <f t="shared" si="53"/>
        <v>1.7063211459344025</v>
      </c>
      <c r="I142" s="52">
        <f t="shared" si="54"/>
        <v>0.45834020748207971</v>
      </c>
      <c r="J142" s="52">
        <f t="shared" si="55"/>
        <v>0.52353212045883324</v>
      </c>
      <c r="K142" t="str">
        <f t="shared" si="56"/>
        <v>Moderate</v>
      </c>
      <c r="L142" t="str">
        <f t="shared" si="57"/>
        <v>Moderate</v>
      </c>
      <c r="M142" t="str">
        <f t="shared" si="50"/>
        <v>Moderate</v>
      </c>
      <c r="N142" t="str">
        <f t="shared" si="58"/>
        <v>Low</v>
      </c>
      <c r="O142" t="str">
        <f t="shared" si="59"/>
        <v>Moderate</v>
      </c>
      <c r="P142">
        <f t="shared" si="60"/>
        <v>0.4101196331607419</v>
      </c>
      <c r="Q142">
        <f t="shared" si="61"/>
        <v>0.39120971542939298</v>
      </c>
      <c r="R142">
        <f t="shared" si="62"/>
        <v>0.38254087312057783</v>
      </c>
      <c r="S142" t="str">
        <f t="shared" si="63"/>
        <v>Moderate</v>
      </c>
      <c r="T142" t="str">
        <f t="shared" si="63"/>
        <v>Moderate</v>
      </c>
      <c r="U142" t="str">
        <f t="shared" si="63"/>
        <v>Moderate</v>
      </c>
      <c r="V142" t="str">
        <f t="shared" si="51"/>
        <v>Moderate</v>
      </c>
      <c r="W142" t="str">
        <f t="shared" si="64"/>
        <v>Moderate</v>
      </c>
      <c r="X142" t="str">
        <f t="shared" si="65"/>
        <v>Moderate</v>
      </c>
      <c r="Y142">
        <f t="shared" si="66"/>
        <v>0.36211004531801866</v>
      </c>
      <c r="Z142">
        <f t="shared" si="67"/>
        <v>0.41052949237248315</v>
      </c>
      <c r="AA142">
        <f t="shared" si="68"/>
        <v>0.39600451077254273</v>
      </c>
      <c r="AB142" t="str">
        <f t="shared" si="69"/>
        <v>Moderate</v>
      </c>
      <c r="AC142" t="str">
        <f t="shared" si="69"/>
        <v>Moderate</v>
      </c>
      <c r="AD142" t="str">
        <f t="shared" si="70"/>
        <v>Moderate</v>
      </c>
      <c r="AE142" t="str">
        <f t="shared" si="71"/>
        <v>Moderate</v>
      </c>
      <c r="AF142" t="str">
        <f t="shared" si="72"/>
        <v>Moderate</v>
      </c>
      <c r="AG142" t="str">
        <f t="shared" si="73"/>
        <v>Moderate</v>
      </c>
    </row>
    <row r="143" spans="1:43">
      <c r="A143" t="s">
        <v>174</v>
      </c>
      <c r="B143" t="s">
        <v>2060</v>
      </c>
      <c r="C143" s="52">
        <f>VLOOKUP(B143,Exposure!B142:AH288,29,FALSE)</f>
        <v>0.41287569763690268</v>
      </c>
      <c r="D143" s="52">
        <f>VLOOKUP(B143,Sensitivity!B142:AN288,39,FALSE)</f>
        <v>0.49563289484358514</v>
      </c>
      <c r="E143" s="52">
        <f>VLOOKUP(B143,Adaptive!B142:AX288,49,FALSE)</f>
        <v>0.25232217576861349</v>
      </c>
      <c r="F143" s="52">
        <f t="shared" si="52"/>
        <v>0.74767782423138651</v>
      </c>
      <c r="G143" s="52">
        <f>VLOOKUP(B143,FloodHazard!$D$2:$AD$136,27,FALSE)</f>
        <v>0.25</v>
      </c>
      <c r="H143" s="52">
        <f t="shared" si="53"/>
        <v>1.9061864167118743</v>
      </c>
      <c r="I143" s="52">
        <f t="shared" si="54"/>
        <v>0.52987735811794667</v>
      </c>
      <c r="J143" s="52">
        <f t="shared" si="55"/>
        <v>0.62165535953748585</v>
      </c>
      <c r="K143" t="str">
        <f t="shared" si="56"/>
        <v>Moderate</v>
      </c>
      <c r="L143" t="str">
        <f t="shared" si="57"/>
        <v>Moderate</v>
      </c>
      <c r="M143" t="str">
        <f t="shared" si="50"/>
        <v>Moderate</v>
      </c>
      <c r="N143" t="str">
        <f t="shared" si="58"/>
        <v>Low</v>
      </c>
      <c r="O143" t="str">
        <f t="shared" si="59"/>
        <v>Moderate</v>
      </c>
      <c r="P143">
        <f t="shared" si="60"/>
        <v>0.75045592083449919</v>
      </c>
      <c r="Q143">
        <f t="shared" si="61"/>
        <v>0.76236292485818202</v>
      </c>
      <c r="R143">
        <f t="shared" si="62"/>
        <v>0.77670241526002459</v>
      </c>
      <c r="S143" t="str">
        <f t="shared" si="63"/>
        <v>High</v>
      </c>
      <c r="T143" t="str">
        <f t="shared" si="63"/>
        <v>High</v>
      </c>
      <c r="U143" t="str">
        <f t="shared" si="63"/>
        <v>High</v>
      </c>
      <c r="V143" t="str">
        <f t="shared" si="51"/>
        <v>Significant</v>
      </c>
      <c r="W143" t="str">
        <f t="shared" si="64"/>
        <v>Significant</v>
      </c>
      <c r="X143" t="str">
        <f t="shared" si="65"/>
        <v>Significant</v>
      </c>
      <c r="Y143">
        <f t="shared" si="66"/>
        <v>0.73525156439384076</v>
      </c>
      <c r="Z143">
        <f t="shared" si="67"/>
        <v>0.74955514841659987</v>
      </c>
      <c r="AA143">
        <f t="shared" si="68"/>
        <v>0.74227831518503196</v>
      </c>
      <c r="AB143" t="str">
        <f t="shared" si="69"/>
        <v>High</v>
      </c>
      <c r="AC143" t="str">
        <f t="shared" si="69"/>
        <v>High</v>
      </c>
      <c r="AD143" t="str">
        <f t="shared" si="70"/>
        <v>High</v>
      </c>
      <c r="AE143" t="str">
        <f t="shared" si="71"/>
        <v>Significant</v>
      </c>
      <c r="AF143" t="str">
        <f t="shared" si="72"/>
        <v>Significant</v>
      </c>
      <c r="AG143" t="str">
        <f t="shared" si="73"/>
        <v>Significant</v>
      </c>
    </row>
    <row r="144" spans="1:43">
      <c r="A144" t="s">
        <v>70</v>
      </c>
      <c r="B144" t="s">
        <v>2182</v>
      </c>
      <c r="C144" s="52">
        <f>VLOOKUP(B144,Exposure!B143:AH289,29,FALSE)</f>
        <v>0.61211539528550585</v>
      </c>
      <c r="D144" s="52">
        <f>VLOOKUP(B144,Sensitivity!B143:AN289,39,FALSE)</f>
        <v>9.4059440673890118E-2</v>
      </c>
      <c r="E144" s="52">
        <f>VLOOKUP(B144,Adaptive!B143:AX289,49,FALSE)</f>
        <v>0.43020921681981095</v>
      </c>
      <c r="F144" s="52">
        <f t="shared" si="52"/>
        <v>0.56979078318018905</v>
      </c>
      <c r="G144" s="52">
        <f>VLOOKUP(B144,FloodHazard!$D$2:$AD$136,27,FALSE)</f>
        <v>0.24</v>
      </c>
      <c r="H144" s="52">
        <f t="shared" si="53"/>
        <v>1.5159656191395852</v>
      </c>
      <c r="I144" s="52">
        <f t="shared" si="54"/>
        <v>0.39020684973704023</v>
      </c>
      <c r="J144" s="52">
        <f t="shared" si="55"/>
        <v>0.33192511192703961</v>
      </c>
      <c r="K144" t="str">
        <f t="shared" si="56"/>
        <v>Moderate</v>
      </c>
      <c r="L144" t="str">
        <f t="shared" si="57"/>
        <v>Moderate</v>
      </c>
      <c r="M144" t="str">
        <f t="shared" si="50"/>
        <v>Moderate</v>
      </c>
      <c r="N144" t="str">
        <f t="shared" si="58"/>
        <v>Low</v>
      </c>
      <c r="O144" t="str">
        <f t="shared" si="59"/>
        <v>Moderate</v>
      </c>
      <c r="P144">
        <f t="shared" si="60"/>
        <v>0.45447813144612226</v>
      </c>
      <c r="Q144">
        <f t="shared" si="61"/>
        <v>0.55525277184855348</v>
      </c>
      <c r="R144">
        <f t="shared" si="62"/>
        <v>0.50306783967977986</v>
      </c>
      <c r="S144" t="str">
        <f t="shared" si="63"/>
        <v>Moderate</v>
      </c>
      <c r="T144" t="str">
        <f t="shared" si="63"/>
        <v>Moderate</v>
      </c>
      <c r="U144" t="str">
        <f t="shared" si="63"/>
        <v>Moderate</v>
      </c>
      <c r="V144" t="str">
        <f t="shared" si="51"/>
        <v>Moderate</v>
      </c>
      <c r="W144" t="str">
        <f t="shared" si="64"/>
        <v>Moderate</v>
      </c>
      <c r="X144" t="str">
        <f t="shared" si="65"/>
        <v>Moderate</v>
      </c>
      <c r="Y144">
        <f t="shared" si="66"/>
        <v>0.47142024306652397</v>
      </c>
      <c r="Z144">
        <f t="shared" si="67"/>
        <v>0.48754889788668371</v>
      </c>
      <c r="AA144">
        <f t="shared" si="68"/>
        <v>0.55584919768484953</v>
      </c>
      <c r="AB144" t="str">
        <f t="shared" si="69"/>
        <v>Moderate</v>
      </c>
      <c r="AC144" t="str">
        <f t="shared" si="69"/>
        <v>Moderate</v>
      </c>
      <c r="AD144" t="str">
        <f t="shared" si="70"/>
        <v>Moderate</v>
      </c>
      <c r="AE144" t="str">
        <f t="shared" si="71"/>
        <v>Moderate</v>
      </c>
      <c r="AF144" t="str">
        <f t="shared" si="72"/>
        <v>Moderate</v>
      </c>
      <c r="AG144" t="str">
        <f t="shared" si="73"/>
        <v>Moderate</v>
      </c>
    </row>
    <row r="145" spans="1:33">
      <c r="A145" t="s">
        <v>83</v>
      </c>
      <c r="B145" t="s">
        <v>2183</v>
      </c>
      <c r="C145" s="52">
        <f>VLOOKUP(B145,Exposure!B144:AH290,29,FALSE)</f>
        <v>0.63662422606653768</v>
      </c>
      <c r="D145" s="52">
        <f>VLOOKUP(B145,Sensitivity!B144:AN290,39,FALSE)</f>
        <v>0</v>
      </c>
      <c r="E145" s="52">
        <f>VLOOKUP(B145,Adaptive!B144:AX290,49,FALSE)</f>
        <v>0.86871745768076791</v>
      </c>
      <c r="F145" s="52">
        <f t="shared" si="52"/>
        <v>0.13128254231923209</v>
      </c>
      <c r="G145" s="52">
        <f>VLOOKUP(B145,FloodHazard!$D$2:$AD$136,27,FALSE)</f>
        <v>0.28000000000000003</v>
      </c>
      <c r="H145" s="52">
        <f t="shared" si="53"/>
        <v>1.0479067683857699</v>
      </c>
      <c r="I145" s="52">
        <f t="shared" si="54"/>
        <v>0.2226760106744258</v>
      </c>
      <c r="J145" s="52">
        <f t="shared" si="55"/>
        <v>6.5641271159616044E-2</v>
      </c>
      <c r="K145" t="str">
        <f t="shared" si="56"/>
        <v>Moderate</v>
      </c>
      <c r="L145" t="str">
        <f t="shared" si="57"/>
        <v>Low</v>
      </c>
      <c r="M145" t="str">
        <f t="shared" si="50"/>
        <v>Low</v>
      </c>
      <c r="N145" t="str">
        <f t="shared" si="58"/>
        <v>Low</v>
      </c>
      <c r="O145" t="str">
        <f t="shared" si="59"/>
        <v>Minor</v>
      </c>
      <c r="P145">
        <f t="shared" si="60"/>
        <v>0.68228603740307214</v>
      </c>
      <c r="Q145">
        <f t="shared" si="61"/>
        <v>0.67332538719412272</v>
      </c>
      <c r="R145">
        <f t="shared" si="62"/>
        <v>0.62699056166130129</v>
      </c>
      <c r="S145" t="str">
        <f t="shared" si="63"/>
        <v>High</v>
      </c>
      <c r="T145" t="str">
        <f t="shared" si="63"/>
        <v>High</v>
      </c>
      <c r="U145" t="str">
        <f t="shared" si="63"/>
        <v>Moderate</v>
      </c>
      <c r="V145" t="str">
        <f t="shared" si="51"/>
        <v>Moderate</v>
      </c>
      <c r="W145" t="str">
        <f t="shared" si="64"/>
        <v>Moderate</v>
      </c>
      <c r="X145" t="str">
        <f t="shared" si="65"/>
        <v>Moderate</v>
      </c>
      <c r="Y145">
        <f t="shared" si="66"/>
        <v>0.63536842789421999</v>
      </c>
      <c r="Z145">
        <f t="shared" si="67"/>
        <v>0.62282497719593732</v>
      </c>
      <c r="AA145">
        <f t="shared" si="68"/>
        <v>0.71486341832084399</v>
      </c>
      <c r="AB145" t="str">
        <f t="shared" si="69"/>
        <v>Moderate</v>
      </c>
      <c r="AC145" t="str">
        <f t="shared" si="69"/>
        <v>Moderate</v>
      </c>
      <c r="AD145" t="str">
        <f t="shared" si="70"/>
        <v>High</v>
      </c>
      <c r="AE145" t="str">
        <f t="shared" si="71"/>
        <v>Moderate</v>
      </c>
      <c r="AF145" t="str">
        <f t="shared" si="72"/>
        <v>Moderate</v>
      </c>
      <c r="AG145" t="str">
        <f t="shared" si="73"/>
        <v>Moderate</v>
      </c>
    </row>
    <row r="146" spans="1:33">
      <c r="A146" t="s">
        <v>84</v>
      </c>
      <c r="B146" t="s">
        <v>2184</v>
      </c>
      <c r="C146" s="52">
        <f>VLOOKUP(B146,Exposure!B145:AH291,29,FALSE)</f>
        <v>0.40902045551920585</v>
      </c>
      <c r="D146" s="52">
        <f>VLOOKUP(B146,Sensitivity!B145:AN291,39,FALSE)</f>
        <v>0.10565091081813165</v>
      </c>
      <c r="E146" s="52">
        <f>VLOOKUP(B146,Adaptive!B145:AX291,49,FALSE)</f>
        <v>0.32652945902963815</v>
      </c>
      <c r="F146" s="52">
        <f t="shared" si="52"/>
        <v>0.67347054097036185</v>
      </c>
      <c r="G146" s="52">
        <f>VLOOKUP(B146,FloodHazard!$D$2:$AD$136,27,FALSE)</f>
        <v>0.24</v>
      </c>
      <c r="H146" s="52">
        <f t="shared" si="53"/>
        <v>1.4281419073076993</v>
      </c>
      <c r="I146" s="52">
        <f t="shared" si="54"/>
        <v>0.35877238351747548</v>
      </c>
      <c r="J146" s="52">
        <f t="shared" si="55"/>
        <v>0.38956072589424673</v>
      </c>
      <c r="K146" t="str">
        <f t="shared" si="56"/>
        <v>Moderate</v>
      </c>
      <c r="L146" t="str">
        <f t="shared" si="57"/>
        <v>Moderate</v>
      </c>
      <c r="M146" t="str">
        <f t="shared" si="50"/>
        <v>Moderate</v>
      </c>
      <c r="N146" t="str">
        <f t="shared" si="58"/>
        <v>Low</v>
      </c>
      <c r="O146" t="str">
        <f t="shared" si="59"/>
        <v>Moderate</v>
      </c>
      <c r="P146">
        <f t="shared" si="60"/>
        <v>0.68141002303437948</v>
      </c>
      <c r="Q146">
        <f t="shared" si="61"/>
        <v>0.6726487070771433</v>
      </c>
      <c r="R146">
        <f t="shared" si="62"/>
        <v>0.75147528971536226</v>
      </c>
      <c r="S146" t="str">
        <f t="shared" si="63"/>
        <v>High</v>
      </c>
      <c r="T146" t="str">
        <f t="shared" si="63"/>
        <v>High</v>
      </c>
      <c r="U146" t="str">
        <f t="shared" si="63"/>
        <v>High</v>
      </c>
      <c r="V146" t="str">
        <f t="shared" si="51"/>
        <v>Significant</v>
      </c>
      <c r="W146" t="str">
        <f t="shared" si="64"/>
        <v>Significant</v>
      </c>
      <c r="X146" t="str">
        <f t="shared" si="65"/>
        <v>Significant</v>
      </c>
      <c r="Y146">
        <f t="shared" si="66"/>
        <v>0.67301933602100628</v>
      </c>
      <c r="Z146">
        <f t="shared" si="67"/>
        <v>0.67410695430962586</v>
      </c>
      <c r="AA146">
        <f t="shared" si="68"/>
        <v>0.72421222921739858</v>
      </c>
      <c r="AB146" t="str">
        <f t="shared" si="69"/>
        <v>High</v>
      </c>
      <c r="AC146" t="str">
        <f t="shared" si="69"/>
        <v>High</v>
      </c>
      <c r="AD146" t="str">
        <f t="shared" si="70"/>
        <v>High</v>
      </c>
      <c r="AE146" t="str">
        <f t="shared" si="71"/>
        <v>Significant</v>
      </c>
      <c r="AF146" t="str">
        <f t="shared" si="72"/>
        <v>Significant</v>
      </c>
      <c r="AG146" t="str">
        <f t="shared" si="73"/>
        <v>Significant</v>
      </c>
    </row>
    <row r="147" spans="1:33">
      <c r="A147" t="s">
        <v>118</v>
      </c>
      <c r="B147" t="s">
        <v>2185</v>
      </c>
      <c r="C147" s="52">
        <f>VLOOKUP(B147,Exposure!B146:AH292,29,FALSE)</f>
        <v>0.15820251242701458</v>
      </c>
      <c r="D147" s="52">
        <f>VLOOKUP(B147,Sensitivity!B146:AN292,39,FALSE)</f>
        <v>0.18671268637921717</v>
      </c>
      <c r="E147" s="52">
        <f>VLOOKUP(B147,Adaptive!B146:AX292,49,FALSE)</f>
        <v>0.22690629813673613</v>
      </c>
      <c r="F147" s="52">
        <f t="shared" si="52"/>
        <v>0.77309370186326387</v>
      </c>
      <c r="G147" s="52">
        <f>VLOOKUP(B147,FloodHazard!$D$2:$AD$136,27,FALSE)</f>
        <v>0.4</v>
      </c>
      <c r="H147" s="52">
        <f t="shared" si="53"/>
        <v>1.5180089006694955</v>
      </c>
      <c r="I147" s="52">
        <f t="shared" si="54"/>
        <v>0.390938195097983</v>
      </c>
      <c r="J147" s="52">
        <f t="shared" si="55"/>
        <v>0.4799031941212405</v>
      </c>
      <c r="K147" t="str">
        <f t="shared" si="56"/>
        <v>Low</v>
      </c>
      <c r="L147" t="str">
        <f t="shared" si="57"/>
        <v>Moderate</v>
      </c>
      <c r="M147" t="str">
        <f t="shared" si="50"/>
        <v>Low</v>
      </c>
      <c r="N147" t="str">
        <f t="shared" si="58"/>
        <v>Moderate</v>
      </c>
      <c r="O147" t="str">
        <f t="shared" si="59"/>
        <v>Moderate</v>
      </c>
      <c r="P147">
        <f t="shared" si="60"/>
        <v>0.99020926163745293</v>
      </c>
      <c r="Q147">
        <f t="shared" si="61"/>
        <v>0.97942717270594359</v>
      </c>
      <c r="R147">
        <f t="shared" si="62"/>
        <v>0.99285985940262056</v>
      </c>
      <c r="S147" t="str">
        <f t="shared" si="63"/>
        <v>High</v>
      </c>
      <c r="T147" t="str">
        <f t="shared" si="63"/>
        <v>High</v>
      </c>
      <c r="U147" t="str">
        <f t="shared" si="63"/>
        <v>High</v>
      </c>
      <c r="V147" t="str">
        <f t="shared" si="51"/>
        <v>Moderate</v>
      </c>
      <c r="W147" t="str">
        <f t="shared" si="64"/>
        <v>Moderate</v>
      </c>
      <c r="X147" t="str">
        <f t="shared" si="65"/>
        <v>Moderate</v>
      </c>
      <c r="Y147">
        <f t="shared" si="66"/>
        <v>0.97359022752258406</v>
      </c>
      <c r="Z147">
        <f t="shared" si="67"/>
        <v>0.94290999245405871</v>
      </c>
      <c r="AA147">
        <f t="shared" si="68"/>
        <v>1.0000485971820567</v>
      </c>
      <c r="AB147" t="str">
        <f t="shared" si="69"/>
        <v>High</v>
      </c>
      <c r="AC147" t="str">
        <f t="shared" si="69"/>
        <v>High</v>
      </c>
      <c r="AD147" t="str">
        <f t="shared" si="70"/>
        <v>High</v>
      </c>
      <c r="AE147" t="str">
        <f t="shared" si="71"/>
        <v>Moderate</v>
      </c>
      <c r="AF147" t="str">
        <f t="shared" si="72"/>
        <v>Moderate</v>
      </c>
      <c r="AG147" t="str">
        <f t="shared" si="73"/>
        <v>Moderate</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47"/>
  <sheetViews>
    <sheetView workbookViewId="0">
      <selection activeCell="I1" sqref="I1:I1048576"/>
    </sheetView>
  </sheetViews>
  <sheetFormatPr baseColWidth="10" defaultRowHeight="14" x14ac:dyDescent="0"/>
  <cols>
    <col min="7" max="7" width="13.33203125" bestFit="1" customWidth="1"/>
    <col min="13" max="13" width="8.6640625" bestFit="1" customWidth="1"/>
  </cols>
  <sheetData>
    <row r="1" spans="1:43">
      <c r="A1" t="s">
        <v>31</v>
      </c>
      <c r="B1" t="s">
        <v>227</v>
      </c>
      <c r="C1" t="s">
        <v>2313</v>
      </c>
      <c r="D1" t="s">
        <v>2314</v>
      </c>
      <c r="E1" t="s">
        <v>2315</v>
      </c>
      <c r="F1" t="s">
        <v>2316</v>
      </c>
      <c r="G1" t="s">
        <v>2317</v>
      </c>
      <c r="H1" t="s">
        <v>2318</v>
      </c>
      <c r="I1" t="s">
        <v>2319</v>
      </c>
      <c r="J1" t="s">
        <v>2346</v>
      </c>
      <c r="K1" t="s">
        <v>2326</v>
      </c>
      <c r="L1" t="s">
        <v>1067</v>
      </c>
      <c r="M1" t="s">
        <v>2327</v>
      </c>
      <c r="N1" t="s">
        <v>2328</v>
      </c>
      <c r="O1" t="s">
        <v>2347</v>
      </c>
      <c r="P1" t="s">
        <v>2333</v>
      </c>
      <c r="Q1" t="s">
        <v>2334</v>
      </c>
      <c r="R1" t="s">
        <v>2335</v>
      </c>
      <c r="S1" t="s">
        <v>2333</v>
      </c>
      <c r="T1" t="s">
        <v>2334</v>
      </c>
      <c r="U1" t="s">
        <v>2335</v>
      </c>
      <c r="V1" t="s">
        <v>2336</v>
      </c>
      <c r="W1" t="s">
        <v>2337</v>
      </c>
      <c r="X1" t="s">
        <v>2338</v>
      </c>
      <c r="Y1" t="s">
        <v>2340</v>
      </c>
      <c r="Z1" t="s">
        <v>2341</v>
      </c>
      <c r="AA1" t="s">
        <v>2339</v>
      </c>
      <c r="AB1" t="s">
        <v>2333</v>
      </c>
      <c r="AC1" t="s">
        <v>2334</v>
      </c>
      <c r="AD1" t="s">
        <v>2335</v>
      </c>
      <c r="AE1" t="s">
        <v>2342</v>
      </c>
      <c r="AF1" t="s">
        <v>2343</v>
      </c>
      <c r="AG1" t="s">
        <v>2344</v>
      </c>
      <c r="AI1" s="116" t="s">
        <v>227</v>
      </c>
      <c r="AJ1" t="s">
        <v>2348</v>
      </c>
      <c r="AK1" t="s">
        <v>2349</v>
      </c>
      <c r="AL1" t="s">
        <v>2350</v>
      </c>
      <c r="AN1" s="116" t="s">
        <v>227</v>
      </c>
      <c r="AO1" t="s">
        <v>2348</v>
      </c>
      <c r="AP1" t="s">
        <v>2349</v>
      </c>
      <c r="AQ1" t="s">
        <v>2350</v>
      </c>
    </row>
    <row r="2" spans="1:43">
      <c r="A2" t="s">
        <v>101</v>
      </c>
      <c r="B2" t="s">
        <v>2051</v>
      </c>
      <c r="C2">
        <f>VLOOKUP(B2,Exposure!B1:AH147,31,FALSE)</f>
        <v>0.69561224487593554</v>
      </c>
      <c r="D2">
        <f>VLOOKUP(B2,Sensitivity!$B$1:$AP$147,41,FALSE)</f>
        <v>0.29653073292331678</v>
      </c>
      <c r="E2">
        <f>VLOOKUP(B2,Adaptive!B1:AX147,49,FALSE)</f>
        <v>0.20731481124444398</v>
      </c>
      <c r="F2" s="52">
        <f>1-E2</f>
        <v>0.79268518875555605</v>
      </c>
      <c r="G2">
        <f>VLOOKUP(B2,DroughtHazard!$A$1:$B$147,2,FALSE)</f>
        <v>0.74939343640917211</v>
      </c>
      <c r="H2" s="52">
        <f>C2+D2+F2+G2</f>
        <v>2.5342216029639806</v>
      </c>
      <c r="I2" s="52">
        <f>(H2-MIN($H$2:$H$147))/(MAX($H$2:$H$147)-MIN($H$2:$H$147))</f>
        <v>0.60691102481307391</v>
      </c>
      <c r="J2" s="52">
        <f>AVERAGE(F2,D2)</f>
        <v>0.54460796083943641</v>
      </c>
      <c r="K2" t="str">
        <f>IF(C2&lt;0.33,"Low",IF(C2&lt;0.66,"Moderate",IF(C2&lt;1.5,"High","nnn")))</f>
        <v>High</v>
      </c>
      <c r="L2" t="str">
        <f>IF(J2&lt;0.33,"Low",IF(J2&lt;0.66,"Moderate",IF(J2&lt;1.5,"High","nnn")))</f>
        <v>Moderate</v>
      </c>
      <c r="M2" t="str">
        <f t="shared" ref="M2:M65" si="0">IF((K2="high")*AND(L2="High"),"Very high",IF((K2="high")*AND(L2="Moderate"),"High",IF((K2="high")*AND(L2="Low"),"Moderate",IF((K2="Moderate")*AND(L2="High"),"High",IF((K2="Moderate")*AND(L2="Moderate"),"Moderate",IF((K2="Low")*AND(L2="High"),"Moderate",IF((K2="Low")*AND(L2="Moderate"),"Low",IF((K2="Low")*AND(L2="Low"),"Very low",IF((K2="Moderate")*AND(L2="Low"),"Low")))))))))</f>
        <v>High</v>
      </c>
      <c r="N2" t="str">
        <f>IF(G2&lt;0.33,"Low",IF(G2&lt;0.66,"Moderate",IF(G2&lt;1.5,"High","nnn")))</f>
        <v>High</v>
      </c>
      <c r="O2" t="str">
        <f>IF((N2="high")*AND(M2="Very high"),"Severe",IF((N2="high")*AND(M2="High"),"Significant",IF((N2="high")*AND(M2="Moderate"),"Significant",IF((N2="Low")*AND(M2="High"),"Moderate",IF((N2="High")*AND(M2="Very low"),"Minor",IF((N2="Moderate")*AND(M2="Very high"),"Significant",IF((N2="Moderate")*AND(M2="High"),"Moderate",IF((N2="Moderate")*AND(M2="Moderate"),"Moderate",IF((N2="Moderate")*AND(M2="Low"),"Moderate",IF((N2="Moderate")*AND(M2="Very low"),"Minor",IF((N2="Low")*AND(M2="Very high"),"Significant",IF((N2="Low")*AND(M2="High"),"Moderate",IF((N2="Low")*AND(M2="Moderate"),"Moderate",IF((N2="Low")*AND(M2="Low"),"Minor",IF((N2="Low")*AND(M2="Very low"),"Negligible",IF((M2="Low")*AND(N2="High"),"Moderate",))))))))))))))))</f>
        <v>Significant</v>
      </c>
      <c r="P2">
        <f>VLOOKUP(B2,$AI$2:$AL$136,2,FALSE)</f>
        <v>1.2099559170576928</v>
      </c>
      <c r="Q2">
        <f>VLOOKUP(B2,$AI$2:$AL$136,3,FALSE)</f>
        <v>1.2619449229094384</v>
      </c>
      <c r="R2">
        <f>VLOOKUP(B2,$AI$2:$AL$136,4,FALSE)</f>
        <v>1.5259269132849571</v>
      </c>
      <c r="S2" t="str">
        <f>IF(P2&lt;0.33,"Low",IF(P2&lt;0.66,"Moderate",IF(P2&lt;1.5,"High","nnn")))</f>
        <v>High</v>
      </c>
      <c r="T2" t="str">
        <f t="shared" ref="T2:T65" si="1">IF(Q2&lt;0.33,"Low",IF(Q2&lt;0.66,"Moderate",IF(Q2&lt;1.5,"High","nnn")))</f>
        <v>High</v>
      </c>
      <c r="U2" t="str">
        <f>IF(R2&lt;0.33,"Low",IF(R2&lt;0.66,"Moderate",IF(R2&lt;3,"High","nnn")))</f>
        <v>High</v>
      </c>
      <c r="V2" t="str">
        <f>IF((S2="high")*AND(M2="Very high"),"Severe",IF((S2="high")*AND(M2="High"),"Significant",IF((S2="high")*AND(M2="Moderate"),"Significant",IF((S2="High")*AND(M2="Low"),"Moderate",IF((S2="High")*AND(M2="Very low"),"Minor",IF((S2="Moderate")*AND(M2="Very high"),"Significant",IF((S2="Moderate")*AND(M2="High"),"Moderate",IF((S2="Moderate")*AND(M2="Moderate"),"Moderate",IF((S2="Moderate")*AND(M2="Low"),"Moderate",IF((S2="Moderate")*AND(M2="Very low"),"Minor",IF((S2="Low")*AND(M2="Very high"),"Significant",IF((S2="Low")*AND(M2="High"),"Moderate",IF((S2="Low")*AND(M2="Moderate"),"Moderate",IF((S2="Low")*AND(M2="Low"),"Minor",IF((S2="Low")*AND(M2="Very low"),"Negligible",)))))))))))))))</f>
        <v>Significant</v>
      </c>
      <c r="W2" t="str">
        <f>IF((T2="high")*AND(M2="Very high"),"Severe",IF((T2="high")*AND(M2="High"),"Significant",IF((T2="high")*AND(M2="Moderate"),"Significant",IF((T2="High")*AND(M2="Low"),"Moderate",IF((T2="High")*AND(M2="Very low"),"Minor",IF((T2="Moderate")*AND(M2="Very high"),"Significant",IF((T2="Moderate")*AND(M2="High"),"Moderate",IF((T2="Moderate")*AND(M2="Moderate"),"Moderate",IF((T2="Moderate")*AND(M2="Low"),"Moderate",IF((T2="Moderate")*AND(M2="Very low"),"Minor",IF((T2="Low")*AND(M2="Very high"),"Significant",IF((T2="Low")*AND(M2="High"),"Moderate",IF((T2="Low")*AND(M2="Moderate"),"Moderate",IF((T2="Low")*AND(M2="Low"),"Minor",IF((T2="Low")*AND(M2="Very low"),"Negligible",)))))))))))))))</f>
        <v>Significant</v>
      </c>
      <c r="X2" t="str">
        <f>IF((U2="high")*AND(M2="Very high"),"Severe",IF((U2="high")*AND(M2="High"),"Significant",IF((U2="high")*AND(M2="Moderate"),"Significant",IF((U2="High")*AND(M2="Low"),"Moderate",IF((U2="High")*AND(M2="Very low"),"Minor",IF((U2="Moderate")*AND(M2="Very high"),"Significant",IF((U2="Moderate")*AND(M2="High"),"Moderate",IF((U2="Moderate")*AND(M2="Moderate"),"Moderate",IF((U2="Moderate")*AND(M2="Low"),"Moderate",IF((U2="Moderate")*AND(M2="Very low"),"Minor",IF((U2="Low")*AND(M2="Very high"),"Significant",IF((U2="Low")*AND(M2="High"),"Moderate",IF((U2="Low")*AND(M2="Moderate"),"Moderate",IF((U2="Low")*AND(M2="Low"),"Minor",IF((U2="Low")*AND(M2="Very low"),"Negligible",)))))))))))))))</f>
        <v>Significant</v>
      </c>
      <c r="Y2">
        <f>VLOOKUP(B2,$AN$2:$AQ$136,2,FALSE)</f>
        <v>1.1795094567121072</v>
      </c>
      <c r="Z2">
        <f>VLOOKUP(B2,$AN$2:$AQ$136,3,FALSE)</f>
        <v>1.5776552051207422</v>
      </c>
      <c r="AA2">
        <f>VLOOKUP(B2,$AN$2:$AQ$136,4,FALSE)</f>
        <v>1.6893490050805613</v>
      </c>
      <c r="AB2" t="str">
        <f>IF(Y2&lt;0.33,"Low",IF(Y2&lt;0.66,"Moderate",IF(Y2&lt;3,"High","nnn")))</f>
        <v>High</v>
      </c>
      <c r="AC2" t="str">
        <f>IF(Z2&lt;0.33,"Low",IF(Z2&lt;0.66,"Moderate",IF(Z2&lt;3,"High","nnn")))</f>
        <v>High</v>
      </c>
      <c r="AD2" t="str">
        <f>IF(AA2&lt;0.33,"Low",IF(AA2&lt;0.66,"Moderate",IF(AA2&lt;3,"High","nnn")))</f>
        <v>High</v>
      </c>
      <c r="AE2" t="str">
        <f>IF((AB2="high")*AND(M2="Very high"),"Severe",IF((AB2="high")*AND(M2="High"),"Significant",IF((AB2="high")*AND(M2="Moderate"),"Significant",IF((AB2="High")*AND(M2="Low"),"Moderate",IF((AB2="High")*AND(M2="Very low"),"Minor",IF((AB2="Moderate")*AND(M2="Very high"),"Significant",IF((AB2="Moderate")*AND(M2="High"),"Moderate",IF((AB2="Moderate")*AND(M2="Moderate"),"Moderate",IF((AB2="Moderate")*AND(M2="Low"),"Moderate",IF((AB2="Moderate")*AND(M2="Very low"),"Minor",IF((AB2="Low")*AND(M2="Very high"),"Significant",IF((AB2="Low")*AND(M2="High"),"Moderate",IF((AB2="Low")*AND(M2="Moderate"),"Moderate",IF((AB2="Low")*AND(M2="Low"),"Minor",IF((AB2="Low")*AND(M2="Very low"),"Negligible",)))))))))))))))</f>
        <v>Significant</v>
      </c>
      <c r="AF2" t="str">
        <f>IF((AC2="high")*AND(M2="Very high"),"Severe",IF((AC2="high")*AND(M2="High"),"Significant",IF((AC2="high")*AND(M2="Moderate"),"Significant",IF((AC2="High")*AND(M2="Low"),"Moderate",IF((AC2="High")*AND(M2="Very low"),"Minor",IF((AC2="Moderate")*AND(M2="Very high"),"Significant",IF((AC2="Moderate")*AND(M2="High"),"Moderate",IF((AC2="Moderate")*AND(M2="Moderate"),"Moderate",IF((AC2="Moderate")*AND(M2="Low"),"Moderate",IF((AC2="Moderate")*AND(M2="Very low"),"Minor",IF((AC2="Low")*AND(M2="Very high"),"Significant",IF((AC2="Low")*AND(M2="High"),"Moderate",IF((AC2="Low")*AND(M2="Moderate"),"Moderate",IF((AC2="Low")*AND(M2="Low"),"Minor",IF((AC2="Low")*AND(M2="Very low"),"Negligible",)))))))))))))))</f>
        <v>Significant</v>
      </c>
      <c r="AG2" t="str">
        <f>IF((AD2="high")*AND(M2="Very high"),"Severe",IF((AD2="high")*AND(M2="High"),"Significant",IF((AD2="high")*AND(M2="Moderate"),"Significant",IF((AD2="High")*AND(M2="Low"),"Moderate",IF((AD2="High")*AND(M2="Very low"),"Minor",IF((AD2="Moderate")*AND(M2="Very high"),"Significant",IF((AD2="Moderate")*AND(M2="High"),"Moderate",IF((AD2="Moderate")*AND(M2="Moderate"),"Moderate",IF((AD2="Moderate")*AND(M2="Low"),"Moderate",IF((AD2="Moderate")*AND(M2="Very low"),"Minor",IF((AD2="Low")*AND(M2="Very high"),"Significant",IF((AD2="Low")*AND(M2="High"),"Moderate",IF((AD2="Low")*AND(M2="Moderate"),"Moderate",IF((AD2="Low")*AND(M2="Low"),"Minor",IF((AD2="Low")*AND(M2="Very low"),"Negligible",)))))))))))))))</f>
        <v>Significant</v>
      </c>
      <c r="AI2" t="s">
        <v>2051</v>
      </c>
      <c r="AJ2">
        <v>1.2099559170576928</v>
      </c>
      <c r="AK2">
        <v>1.2619449229094384</v>
      </c>
      <c r="AL2">
        <v>1.5259269132849571</v>
      </c>
      <c r="AN2" t="s">
        <v>2051</v>
      </c>
      <c r="AO2">
        <v>1.1795094567121072</v>
      </c>
      <c r="AP2">
        <v>1.5776552051207422</v>
      </c>
      <c r="AQ2">
        <v>1.6893490050805613</v>
      </c>
    </row>
    <row r="3" spans="1:43">
      <c r="A3" t="s">
        <v>71</v>
      </c>
      <c r="B3" t="s">
        <v>2052</v>
      </c>
      <c r="C3">
        <f>VLOOKUP(B3,Exposure!B2:AH148,31,FALSE)</f>
        <v>0.57846082636003249</v>
      </c>
      <c r="D3">
        <f>VLOOKUP(B3,Sensitivity!$B$1:$AP$147,41,FALSE)</f>
        <v>0.17538560032926934</v>
      </c>
      <c r="E3">
        <f>VLOOKUP(B3,Adaptive!B2:AX148,49,FALSE)</f>
        <v>0.28380278110567014</v>
      </c>
      <c r="F3" s="52">
        <f t="shared" ref="F3:F66" si="2">1-E3</f>
        <v>0.71619721889432986</v>
      </c>
      <c r="G3">
        <f>VLOOKUP(B3,DroughtHazard!$A$1:$B$147,2,FALSE)</f>
        <v>0.53065135367524774</v>
      </c>
      <c r="H3" s="52">
        <f t="shared" ref="H3:H66" si="3">C3+D3+F3+G3</f>
        <v>2.0006949992588794</v>
      </c>
      <c r="I3" s="52">
        <f t="shared" ref="I3:I66" si="4">(H3-MIN($H$2:$H$147))/(MAX($H$2:$H$147)-MIN($H$2:$H$147))</f>
        <v>0.43815519620755022</v>
      </c>
      <c r="J3" s="52">
        <f t="shared" ref="J3:J66" si="5">AVERAGE(F3,D3)</f>
        <v>0.44579140961179958</v>
      </c>
      <c r="K3" t="str">
        <f t="shared" ref="K3:K66" si="6">IF(C3&lt;0.33,"Low",IF(C3&lt;0.66,"Moderate",IF(C3&lt;1.5,"High","nnn")))</f>
        <v>Moderate</v>
      </c>
      <c r="L3" t="str">
        <f t="shared" ref="L3:L66" si="7">IF(J3&lt;0.33,"Low",IF(J3&lt;0.66,"Moderate",IF(J3&lt;1.5,"High","nnn")))</f>
        <v>Moderate</v>
      </c>
      <c r="M3" t="str">
        <f t="shared" si="0"/>
        <v>Moderate</v>
      </c>
      <c r="N3" t="str">
        <f t="shared" ref="N3:N66" si="8">IF(G3&lt;0.33,"Low",IF(G3&lt;0.66,"Moderate",IF(G3&lt;1.5,"High","nnn")))</f>
        <v>Moderate</v>
      </c>
      <c r="O3" t="str">
        <f t="shared" ref="O3:O66" si="9">IF((N3="high")*AND(M3="Very high"),"Severe",IF((N3="high")*AND(M3="High"),"Significant",IF((N3="high")*AND(M3="Moderate"),"Significant",IF((N3="Low")*AND(M3="High"),"Moderate",IF((N3="High")*AND(M3="Very low"),"Minor",IF((N3="Moderate")*AND(M3="Very high"),"Significant",IF((N3="Moderate")*AND(M3="High"),"Moderate",IF((N3="Moderate")*AND(M3="Moderate"),"Moderate",IF((N3="Moderate")*AND(M3="Low"),"Moderate",IF((N3="Moderate")*AND(M3="Very low"),"Minor",IF((N3="Low")*AND(M3="Very high"),"Significant",IF((N3="Low")*AND(M3="High"),"Moderate",IF((N3="Low")*AND(M3="Moderate"),"Moderate",IF((N3="Low")*AND(M3="Low"),"Minor",IF((N3="Low")*AND(M3="Very low"),"Negligible",IF((M3="Low")*AND(N3="High"),"Moderate",))))))))))))))))</f>
        <v>Moderate</v>
      </c>
      <c r="P3">
        <f t="shared" ref="P3:P66" si="10">VLOOKUP(B3,$AI$2:$AL$136,2,FALSE)</f>
        <v>1.0081436512462298</v>
      </c>
      <c r="Q3">
        <f t="shared" ref="Q3:Q66" si="11">VLOOKUP(B3,$AI$2:$AL$136,3,FALSE)</f>
        <v>1.0179667851154015</v>
      </c>
      <c r="R3">
        <f t="shared" ref="R3:R66" si="12">VLOOKUP(B3,$AI$2:$AL$136,4,FALSE)</f>
        <v>1.1914690923778219</v>
      </c>
      <c r="S3" t="str">
        <f t="shared" ref="S3:T66" si="13">IF(P3&lt;0.33,"Low",IF(P3&lt;0.66,"Moderate",IF(P3&lt;1.5,"High","nnn")))</f>
        <v>High</v>
      </c>
      <c r="T3" t="str">
        <f t="shared" si="1"/>
        <v>High</v>
      </c>
      <c r="U3" t="str">
        <f t="shared" ref="U3:U66" si="14">IF(R3&lt;0.33,"Low",IF(R3&lt;0.66,"Moderate",IF(R3&lt;3,"High","nnn")))</f>
        <v>High</v>
      </c>
      <c r="V3" t="str">
        <f t="shared" ref="V3:V66" si="15">IF((S3="high")*AND(M3="Very high"),"Severe",IF((S3="high")*AND(M3="High"),"Significant",IF((S3="high")*AND(M3="Moderate"),"Significant",IF((S3="High")*AND(M3="Low"),"Moderate",IF((S3="High")*AND(M3="Very low"),"Minor",IF((S3="Moderate")*AND(M3="Very high"),"Significant",IF((S3="Moderate")*AND(M3="High"),"Moderate",IF((S3="Moderate")*AND(M3="Moderate"),"Moderate",IF((S3="Moderate")*AND(M3="Low"),"Moderate",IF((S3="Moderate")*AND(M3="Very low"),"Minor",IF((S3="Low")*AND(M3="Very high"),"Significant",IF((S3="Low")*AND(M3="High"),"Moderate",IF((S3="Low")*AND(M3="Moderate"),"Moderate",IF((S3="Low")*AND(M3="Low"),"Minor",IF((S3="Low")*AND(M3="Very low"),"Negligible",)))))))))))))))</f>
        <v>Significant</v>
      </c>
      <c r="W3" t="str">
        <f t="shared" ref="W3:W66" si="16">IF((T3="high")*AND(M3="Very high"),"Severe",IF((T3="high")*AND(M3="High"),"Significant",IF((T3="high")*AND(M3="Moderate"),"Significant",IF((T3="High")*AND(M3="Low"),"Moderate",IF((T3="High")*AND(M3="Very low"),"Minor",IF((T3="Moderate")*AND(M3="Very high"),"Significant",IF((T3="Moderate")*AND(M3="High"),"Moderate",IF((T3="Moderate")*AND(M3="Moderate"),"Moderate",IF((T3="Moderate")*AND(M3="Low"),"Moderate",IF((T3="Moderate")*AND(M3="Very low"),"Minor",IF((T3="Low")*AND(M3="Very high"),"Significant",IF((T3="Low")*AND(M3="High"),"Moderate",IF((T3="Low")*AND(M3="Moderate"),"Moderate",IF((T3="Low")*AND(M3="Low"),"Minor",IF((T3="Low")*AND(M3="Very low"),"Negligible",)))))))))))))))</f>
        <v>Significant</v>
      </c>
      <c r="X3" t="str">
        <f t="shared" ref="X3:X66" si="17">IF((U3="high")*AND(M3="Very high"),"Severe",IF((U3="high")*AND(M3="High"),"Significant",IF((U3="high")*AND(M3="Moderate"),"Significant",IF((U3="High")*AND(M3="Low"),"Moderate",IF((U3="High")*AND(M3="Very low"),"Minor",IF((U3="Moderate")*AND(M3="Very high"),"Significant",IF((U3="Moderate")*AND(M3="High"),"Moderate",IF((U3="Moderate")*AND(M3="Moderate"),"Moderate",IF((U3="Moderate")*AND(M3="Low"),"Moderate",IF((U3="Moderate")*AND(M3="Very low"),"Minor",IF((U3="Low")*AND(M3="Very high"),"Significant",IF((U3="Low")*AND(M3="High"),"Moderate",IF((U3="Low")*AND(M3="Moderate"),"Moderate",IF((U3="Low")*AND(M3="Low"),"Minor",IF((U3="Low")*AND(M3="Very low"),"Negligible",)))))))))))))))</f>
        <v>Significant</v>
      </c>
      <c r="Y3">
        <f t="shared" ref="Y3:Y66" si="18">VLOOKUP(B3,$AN$2:$AQ$136,2,FALSE)</f>
        <v>0.95180163767099391</v>
      </c>
      <c r="Z3">
        <f t="shared" ref="Z3:Z66" si="19">VLOOKUP(B3,$AN$2:$AQ$136,3,FALSE)</f>
        <v>1.1694050420721376</v>
      </c>
      <c r="AA3">
        <f t="shared" ref="AA3:AA66" si="20">VLOOKUP(B3,$AN$2:$AQ$136,4,FALSE)</f>
        <v>1.3367761754822736</v>
      </c>
      <c r="AB3" t="str">
        <f t="shared" ref="AB3:AB66" si="21">IF(Y3&lt;0.33,"Low",IF(Y3&lt;0.66,"Moderate",IF(Y3&lt;3,"High","nnn")))</f>
        <v>High</v>
      </c>
      <c r="AC3" t="str">
        <f t="shared" ref="AC3:AC66" si="22">IF(Z3&lt;0.33,"Low",IF(Z3&lt;0.66,"Moderate",IF(Z3&lt;3,"High","nnn")))</f>
        <v>High</v>
      </c>
      <c r="AD3" t="str">
        <f t="shared" ref="AD3:AD66" si="23">IF(AA3&lt;0.33,"Low",IF(AA3&lt;0.66,"Moderate",IF(AA3&lt;3,"High","nnn")))</f>
        <v>High</v>
      </c>
      <c r="AE3" t="str">
        <f t="shared" ref="AE3:AE66" si="24">IF((AB3="high")*AND(M3="Very high"),"Severe",IF((AB3="high")*AND(M3="High"),"Significant",IF((AB3="high")*AND(M3="Moderate"),"Significant",IF((AB3="High")*AND(M3="Low"),"Moderate",IF((AB3="High")*AND(M3="Very low"),"Minor",IF((AB3="Moderate")*AND(M3="Very high"),"Significant",IF((AB3="Moderate")*AND(M3="High"),"Moderate",IF((AB3="Moderate")*AND(M3="Moderate"),"Moderate",IF((AB3="Moderate")*AND(M3="Low"),"Moderate",IF((AB3="Moderate")*AND(M3="Very low"),"Minor",IF((AB3="Low")*AND(M3="Very high"),"Significant",IF((AB3="Low")*AND(M3="High"),"Moderate",IF((AB3="Low")*AND(M3="Moderate"),"Moderate",IF((AB3="Low")*AND(M3="Low"),"Minor",IF((AB3="Low")*AND(M3="Very low"),"Negligible",)))))))))))))))</f>
        <v>Significant</v>
      </c>
      <c r="AF3" t="str">
        <f t="shared" ref="AF3:AF66" si="25">IF((AC3="high")*AND(M3="Very high"),"Severe",IF((AC3="high")*AND(M3="High"),"Significant",IF((AC3="high")*AND(M3="Moderate"),"Significant",IF((AC3="High")*AND(M3="Low"),"Moderate",IF((AC3="High")*AND(M3="Very low"),"Minor",IF((AC3="Moderate")*AND(M3="Very high"),"Significant",IF((AC3="Moderate")*AND(M3="High"),"Moderate",IF((AC3="Moderate")*AND(M3="Moderate"),"Moderate",IF((AC3="Moderate")*AND(M3="Low"),"Moderate",IF((AC3="Moderate")*AND(M3="Very low"),"Minor",IF((AC3="Low")*AND(M3="Very high"),"Significant",IF((AC3="Low")*AND(M3="High"),"Moderate",IF((AC3="Low")*AND(M3="Moderate"),"Moderate",IF((AC3="Low")*AND(M3="Low"),"Minor",IF((AC3="Low")*AND(M3="Very low"),"Negligible",)))))))))))))))</f>
        <v>Significant</v>
      </c>
      <c r="AG3" t="str">
        <f t="shared" ref="AG3:AG66" si="26">IF((AD3="high")*AND(M3="Very high"),"Severe",IF((AD3="high")*AND(M3="High"),"Significant",IF((AD3="high")*AND(M3="Moderate"),"Significant",IF((AD3="High")*AND(M3="Low"),"Moderate",IF((AD3="High")*AND(M3="Very low"),"Minor",IF((AD3="Moderate")*AND(M3="Very high"),"Significant",IF((AD3="Moderate")*AND(M3="High"),"Moderate",IF((AD3="Moderate")*AND(M3="Moderate"),"Moderate",IF((AD3="Moderate")*AND(M3="Low"),"Moderate",IF((AD3="Moderate")*AND(M3="Very low"),"Minor",IF((AD3="Low")*AND(M3="Very high"),"Significant",IF((AD3="Low")*AND(M3="High"),"Moderate",IF((AD3="Low")*AND(M3="Moderate"),"Moderate",IF((AD3="Low")*AND(M3="Low"),"Minor",IF((AD3="Low")*AND(M3="Very low"),"Negligible",)))))))))))))))</f>
        <v>Significant</v>
      </c>
      <c r="AI3" t="s">
        <v>2052</v>
      </c>
      <c r="AJ3">
        <v>1.0081436512462298</v>
      </c>
      <c r="AK3">
        <v>1.0179667851154015</v>
      </c>
      <c r="AL3">
        <v>1.1914690923778219</v>
      </c>
      <c r="AN3" t="s">
        <v>2052</v>
      </c>
      <c r="AO3">
        <v>0.95180163767099391</v>
      </c>
      <c r="AP3">
        <v>1.1694050420721376</v>
      </c>
      <c r="AQ3">
        <v>1.3367761754822736</v>
      </c>
    </row>
    <row r="4" spans="1:43">
      <c r="A4" t="s">
        <v>142</v>
      </c>
      <c r="B4" t="s">
        <v>2053</v>
      </c>
      <c r="C4">
        <f>VLOOKUP(B4,Exposure!B3:AH149,31,FALSE)</f>
        <v>0.5738112283964204</v>
      </c>
      <c r="D4">
        <f>VLOOKUP(B4,Sensitivity!$B$1:$AP$147,41,FALSE)</f>
        <v>0.26278898531184253</v>
      </c>
      <c r="E4">
        <f>VLOOKUP(B4,Adaptive!B3:AX149,49,FALSE)</f>
        <v>0.30022838345653508</v>
      </c>
      <c r="F4" s="52">
        <f t="shared" si="2"/>
        <v>0.69977161654346487</v>
      </c>
      <c r="G4">
        <f>VLOOKUP(B4,DroughtHazard!$A$1:$B$147,2,FALSE)</f>
        <v>0.61982350073761439</v>
      </c>
      <c r="H4" s="52">
        <f t="shared" si="3"/>
        <v>2.156195330989342</v>
      </c>
      <c r="I4" s="52">
        <f t="shared" si="4"/>
        <v>0.4873403486392604</v>
      </c>
      <c r="J4" s="52">
        <f t="shared" si="5"/>
        <v>0.48128030092765373</v>
      </c>
      <c r="K4" t="str">
        <f t="shared" si="6"/>
        <v>Moderate</v>
      </c>
      <c r="L4" t="str">
        <f t="shared" si="7"/>
        <v>Moderate</v>
      </c>
      <c r="M4" t="str">
        <f t="shared" si="0"/>
        <v>Moderate</v>
      </c>
      <c r="N4" t="str">
        <f t="shared" si="8"/>
        <v>Moderate</v>
      </c>
      <c r="O4" t="str">
        <f t="shared" si="9"/>
        <v>Moderate</v>
      </c>
      <c r="P4">
        <f t="shared" si="10"/>
        <v>1.1691870331952967</v>
      </c>
      <c r="Q4">
        <f t="shared" si="11"/>
        <v>1.2155337812103828</v>
      </c>
      <c r="R4">
        <f t="shared" si="12"/>
        <v>1.3774933415601649</v>
      </c>
      <c r="S4" t="str">
        <f t="shared" si="13"/>
        <v>High</v>
      </c>
      <c r="T4" t="str">
        <f t="shared" si="1"/>
        <v>High</v>
      </c>
      <c r="U4" t="str">
        <f t="shared" si="14"/>
        <v>High</v>
      </c>
      <c r="V4" t="str">
        <f t="shared" si="15"/>
        <v>Significant</v>
      </c>
      <c r="W4" t="str">
        <f t="shared" si="16"/>
        <v>Significant</v>
      </c>
      <c r="X4" t="str">
        <f t="shared" si="17"/>
        <v>Significant</v>
      </c>
      <c r="Y4">
        <f t="shared" si="18"/>
        <v>1.1611010528308157</v>
      </c>
      <c r="Z4">
        <f t="shared" si="19"/>
        <v>1.5320988163882499</v>
      </c>
      <c r="AA4">
        <f t="shared" si="20"/>
        <v>1.6164272275159757</v>
      </c>
      <c r="AB4" t="str">
        <f t="shared" si="21"/>
        <v>High</v>
      </c>
      <c r="AC4" t="str">
        <f t="shared" si="22"/>
        <v>High</v>
      </c>
      <c r="AD4" t="str">
        <f t="shared" si="23"/>
        <v>High</v>
      </c>
      <c r="AE4" t="str">
        <f t="shared" si="24"/>
        <v>Significant</v>
      </c>
      <c r="AF4" t="str">
        <f t="shared" si="25"/>
        <v>Significant</v>
      </c>
      <c r="AG4" t="str">
        <f t="shared" si="26"/>
        <v>Significant</v>
      </c>
      <c r="AI4" t="s">
        <v>2053</v>
      </c>
      <c r="AJ4">
        <v>1.1691870331952967</v>
      </c>
      <c r="AK4">
        <v>1.2155337812103828</v>
      </c>
      <c r="AL4">
        <v>1.3774933415601649</v>
      </c>
      <c r="AN4" t="s">
        <v>2053</v>
      </c>
      <c r="AO4">
        <v>1.1611010528308157</v>
      </c>
      <c r="AP4">
        <v>1.5320988163882499</v>
      </c>
      <c r="AQ4">
        <v>1.6164272275159757</v>
      </c>
    </row>
    <row r="5" spans="1:43">
      <c r="A5" t="s">
        <v>119</v>
      </c>
      <c r="B5" t="s">
        <v>2054</v>
      </c>
      <c r="C5">
        <f>VLOOKUP(B5,Exposure!B4:AH150,31,FALSE)</f>
        <v>0.5569925367041666</v>
      </c>
      <c r="D5">
        <f>VLOOKUP(B5,Sensitivity!$B$1:$AP$147,41,FALSE)</f>
        <v>0.23529454301599995</v>
      </c>
      <c r="E5">
        <f>VLOOKUP(B5,Adaptive!B4:AX150,49,FALSE)</f>
        <v>0.39346787183577392</v>
      </c>
      <c r="F5" s="52">
        <f t="shared" si="2"/>
        <v>0.60653212816422608</v>
      </c>
      <c r="G5">
        <f>VLOOKUP(B5,DroughtHazard!$A$1:$B$147,2,FALSE)</f>
        <v>0.60644962061601282</v>
      </c>
      <c r="H5" s="52">
        <f t="shared" si="3"/>
        <v>2.0052688285004052</v>
      </c>
      <c r="I5" s="52">
        <f t="shared" si="4"/>
        <v>0.43960191008872057</v>
      </c>
      <c r="J5" s="52">
        <f t="shared" si="5"/>
        <v>0.42091333559011301</v>
      </c>
      <c r="K5" t="str">
        <f t="shared" si="6"/>
        <v>Moderate</v>
      </c>
      <c r="L5" t="str">
        <f t="shared" si="7"/>
        <v>Moderate</v>
      </c>
      <c r="M5" t="str">
        <f t="shared" si="0"/>
        <v>Moderate</v>
      </c>
      <c r="N5" t="str">
        <f t="shared" si="8"/>
        <v>Moderate</v>
      </c>
      <c r="O5" t="str">
        <f t="shared" si="9"/>
        <v>Moderate</v>
      </c>
      <c r="P5">
        <f t="shared" si="10"/>
        <v>1.1235923306412499</v>
      </c>
      <c r="Q5">
        <f t="shared" si="11"/>
        <v>1.1973179355219008</v>
      </c>
      <c r="R5">
        <f t="shared" si="12"/>
        <v>1.4094943197229508</v>
      </c>
      <c r="S5" t="str">
        <f t="shared" si="13"/>
        <v>High</v>
      </c>
      <c r="T5" t="str">
        <f t="shared" si="1"/>
        <v>High</v>
      </c>
      <c r="U5" t="str">
        <f t="shared" si="14"/>
        <v>High</v>
      </c>
      <c r="V5" t="str">
        <f t="shared" si="15"/>
        <v>Significant</v>
      </c>
      <c r="W5" t="str">
        <f t="shared" si="16"/>
        <v>Significant</v>
      </c>
      <c r="X5" t="str">
        <f t="shared" si="17"/>
        <v>Significant</v>
      </c>
      <c r="Y5">
        <f t="shared" si="18"/>
        <v>1.1595676799244683</v>
      </c>
      <c r="Z5">
        <f t="shared" si="19"/>
        <v>1.4648095160463455</v>
      </c>
      <c r="AA5">
        <f t="shared" si="20"/>
        <v>1.5787805576875806</v>
      </c>
      <c r="AB5" t="str">
        <f t="shared" si="21"/>
        <v>High</v>
      </c>
      <c r="AC5" t="str">
        <f t="shared" si="22"/>
        <v>High</v>
      </c>
      <c r="AD5" t="str">
        <f t="shared" si="23"/>
        <v>High</v>
      </c>
      <c r="AE5" t="str">
        <f t="shared" si="24"/>
        <v>Significant</v>
      </c>
      <c r="AF5" t="str">
        <f t="shared" si="25"/>
        <v>Significant</v>
      </c>
      <c r="AG5" t="str">
        <f t="shared" si="26"/>
        <v>Significant</v>
      </c>
      <c r="AI5" t="s">
        <v>2054</v>
      </c>
      <c r="AJ5">
        <v>1.1235923306412499</v>
      </c>
      <c r="AK5">
        <v>1.1973179355219008</v>
      </c>
      <c r="AL5">
        <v>1.4094943197229508</v>
      </c>
      <c r="AN5" t="s">
        <v>2054</v>
      </c>
      <c r="AO5">
        <v>1.1595676799244683</v>
      </c>
      <c r="AP5">
        <v>1.4648095160463455</v>
      </c>
      <c r="AQ5">
        <v>1.5787805576875806</v>
      </c>
    </row>
    <row r="6" spans="1:43">
      <c r="A6" t="s">
        <v>88</v>
      </c>
      <c r="B6" t="s">
        <v>2055</v>
      </c>
      <c r="C6">
        <f>VLOOKUP(B6,Exposure!B5:AH151,31,FALSE)</f>
        <v>0.57407924149541434</v>
      </c>
      <c r="D6">
        <f>VLOOKUP(B6,Sensitivity!$B$1:$AP$147,41,FALSE)</f>
        <v>0.24368758329578344</v>
      </c>
      <c r="E6">
        <f>VLOOKUP(B6,Adaptive!B5:AX151,49,FALSE)</f>
        <v>0.42536258223442275</v>
      </c>
      <c r="F6" s="52">
        <f t="shared" si="2"/>
        <v>0.57463741776557731</v>
      </c>
      <c r="G6">
        <f>VLOOKUP(B6,DroughtHazard!$A$1:$B$147,2,FALSE)</f>
        <v>0.37146600448703554</v>
      </c>
      <c r="H6" s="52">
        <f t="shared" si="3"/>
        <v>1.7638702470438106</v>
      </c>
      <c r="I6" s="52">
        <f t="shared" si="4"/>
        <v>0.36324692168701261</v>
      </c>
      <c r="J6" s="52">
        <f t="shared" si="5"/>
        <v>0.40916250053068037</v>
      </c>
      <c r="K6" t="str">
        <f t="shared" si="6"/>
        <v>Moderate</v>
      </c>
      <c r="L6" t="str">
        <f t="shared" si="7"/>
        <v>Moderate</v>
      </c>
      <c r="M6" t="str">
        <f t="shared" si="0"/>
        <v>Moderate</v>
      </c>
      <c r="N6" t="str">
        <f t="shared" si="8"/>
        <v>Moderate</v>
      </c>
      <c r="O6" t="str">
        <f t="shared" si="9"/>
        <v>Moderate</v>
      </c>
      <c r="P6">
        <f t="shared" si="10"/>
        <v>0.79083384852369631</v>
      </c>
      <c r="Q6">
        <f t="shared" si="11"/>
        <v>0.85462404036164319</v>
      </c>
      <c r="R6">
        <f t="shared" si="12"/>
        <v>0.98232989974935858</v>
      </c>
      <c r="S6" t="str">
        <f t="shared" si="13"/>
        <v>High</v>
      </c>
      <c r="T6" t="str">
        <f t="shared" si="1"/>
        <v>High</v>
      </c>
      <c r="U6" t="str">
        <f t="shared" si="14"/>
        <v>High</v>
      </c>
      <c r="V6" t="str">
        <f t="shared" si="15"/>
        <v>Significant</v>
      </c>
      <c r="W6" t="str">
        <f t="shared" si="16"/>
        <v>Significant</v>
      </c>
      <c r="X6" t="str">
        <f t="shared" si="17"/>
        <v>Significant</v>
      </c>
      <c r="Y6">
        <f t="shared" si="18"/>
        <v>0.79681966198245702</v>
      </c>
      <c r="Z6">
        <f t="shared" si="19"/>
        <v>1.0549016669523721</v>
      </c>
      <c r="AA6">
        <f t="shared" si="20"/>
        <v>1.0891010651330153</v>
      </c>
      <c r="AB6" t="str">
        <f t="shared" si="21"/>
        <v>High</v>
      </c>
      <c r="AC6" t="str">
        <f t="shared" si="22"/>
        <v>High</v>
      </c>
      <c r="AD6" t="str">
        <f t="shared" si="23"/>
        <v>High</v>
      </c>
      <c r="AE6" t="str">
        <f t="shared" si="24"/>
        <v>Significant</v>
      </c>
      <c r="AF6" t="str">
        <f t="shared" si="25"/>
        <v>Significant</v>
      </c>
      <c r="AG6" t="str">
        <f t="shared" si="26"/>
        <v>Significant</v>
      </c>
      <c r="AI6" t="s">
        <v>2055</v>
      </c>
      <c r="AJ6">
        <v>0.79083384852369631</v>
      </c>
      <c r="AK6">
        <v>0.85462404036164319</v>
      </c>
      <c r="AL6">
        <v>0.98232989974935858</v>
      </c>
      <c r="AN6" t="s">
        <v>2055</v>
      </c>
      <c r="AO6">
        <v>0.79681966198245702</v>
      </c>
      <c r="AP6">
        <v>1.0549016669523721</v>
      </c>
      <c r="AQ6">
        <v>1.0891010651330153</v>
      </c>
    </row>
    <row r="7" spans="1:43">
      <c r="A7" t="s">
        <v>112</v>
      </c>
      <c r="B7" t="s">
        <v>2056</v>
      </c>
      <c r="C7">
        <f>VLOOKUP(B7,Exposure!B6:AH152,31,FALSE)</f>
        <v>0.65171253149984043</v>
      </c>
      <c r="D7">
        <f>VLOOKUP(B7,Sensitivity!$B$1:$AP$147,41,FALSE)</f>
        <v>0.5316134806226519</v>
      </c>
      <c r="E7">
        <f>VLOOKUP(B7,Adaptive!B6:AX152,49,FALSE)</f>
        <v>0.17525757528262814</v>
      </c>
      <c r="F7" s="52">
        <f t="shared" si="2"/>
        <v>0.8247424247173718</v>
      </c>
      <c r="G7">
        <f>VLOOKUP(B7,DroughtHazard!$A$1:$B$147,2,FALSE)</f>
        <v>0.70853475550567546</v>
      </c>
      <c r="H7" s="52">
        <f t="shared" si="3"/>
        <v>2.71660319234554</v>
      </c>
      <c r="I7" s="52">
        <f t="shared" si="4"/>
        <v>0.66459878775636194</v>
      </c>
      <c r="J7" s="52">
        <f t="shared" si="5"/>
        <v>0.6781779526700118</v>
      </c>
      <c r="K7" t="str">
        <f t="shared" si="6"/>
        <v>Moderate</v>
      </c>
      <c r="L7" t="str">
        <f t="shared" si="7"/>
        <v>High</v>
      </c>
      <c r="M7" t="str">
        <f t="shared" si="0"/>
        <v>High</v>
      </c>
      <c r="N7" t="str">
        <f t="shared" si="8"/>
        <v>High</v>
      </c>
      <c r="O7" t="str">
        <f t="shared" si="9"/>
        <v>Significant</v>
      </c>
      <c r="P7">
        <f t="shared" si="10"/>
        <v>1.0771036953815818</v>
      </c>
      <c r="Q7">
        <f t="shared" si="11"/>
        <v>1.1390659344912568</v>
      </c>
      <c r="R7">
        <f t="shared" si="12"/>
        <v>1.3784130061579747</v>
      </c>
      <c r="S7" t="str">
        <f t="shared" si="13"/>
        <v>High</v>
      </c>
      <c r="T7" t="str">
        <f t="shared" si="1"/>
        <v>High</v>
      </c>
      <c r="U7" t="str">
        <f t="shared" si="14"/>
        <v>High</v>
      </c>
      <c r="V7" t="str">
        <f t="shared" si="15"/>
        <v>Significant</v>
      </c>
      <c r="W7" t="str">
        <f t="shared" si="16"/>
        <v>Significant</v>
      </c>
      <c r="X7" t="str">
        <f t="shared" si="17"/>
        <v>Significant</v>
      </c>
      <c r="Y7">
        <f t="shared" si="18"/>
        <v>1.1026222054625552</v>
      </c>
      <c r="Z7">
        <f t="shared" si="19"/>
        <v>1.5365829580991472</v>
      </c>
      <c r="AA7">
        <f t="shared" si="20"/>
        <v>1.4523722785171862</v>
      </c>
      <c r="AB7" t="str">
        <f t="shared" si="21"/>
        <v>High</v>
      </c>
      <c r="AC7" t="str">
        <f t="shared" si="22"/>
        <v>High</v>
      </c>
      <c r="AD7" t="str">
        <f t="shared" si="23"/>
        <v>High</v>
      </c>
      <c r="AE7" t="str">
        <f t="shared" si="24"/>
        <v>Significant</v>
      </c>
      <c r="AF7" t="str">
        <f t="shared" si="25"/>
        <v>Significant</v>
      </c>
      <c r="AG7" t="str">
        <f t="shared" si="26"/>
        <v>Significant</v>
      </c>
      <c r="AI7" t="s">
        <v>2056</v>
      </c>
      <c r="AJ7">
        <v>1.0771036953815818</v>
      </c>
      <c r="AK7">
        <v>1.1390659344912568</v>
      </c>
      <c r="AL7">
        <v>1.3784130061579747</v>
      </c>
      <c r="AN7" t="s">
        <v>2056</v>
      </c>
      <c r="AO7">
        <v>1.1026222054625552</v>
      </c>
      <c r="AP7">
        <v>1.5365829580991472</v>
      </c>
      <c r="AQ7">
        <v>1.4523722785171862</v>
      </c>
    </row>
    <row r="8" spans="1:43">
      <c r="A8" t="s">
        <v>89</v>
      </c>
      <c r="B8" t="s">
        <v>2057</v>
      </c>
      <c r="C8">
        <f>VLOOKUP(B8,Exposure!B7:AH153,31,FALSE)</f>
        <v>0.66860909714518779</v>
      </c>
      <c r="D8">
        <f>VLOOKUP(B8,Sensitivity!$B$1:$AP$147,41,FALSE)</f>
        <v>0.8384357824321671</v>
      </c>
      <c r="E8">
        <f>VLOOKUP(B8,Adaptive!B7:AX153,49,FALSE)</f>
        <v>0.24321367049950249</v>
      </c>
      <c r="F8" s="52">
        <f t="shared" si="2"/>
        <v>0.75678632950049751</v>
      </c>
      <c r="G8">
        <f>VLOOKUP(B8,DroughtHazard!$A$1:$B$147,2,FALSE)</f>
        <v>0.67156915533139649</v>
      </c>
      <c r="H8" s="52">
        <f t="shared" si="3"/>
        <v>2.935400364409249</v>
      </c>
      <c r="I8" s="52">
        <f t="shared" si="4"/>
        <v>0.73380489259113679</v>
      </c>
      <c r="J8" s="52">
        <f t="shared" si="5"/>
        <v>0.79761105596633231</v>
      </c>
      <c r="K8" t="str">
        <f t="shared" si="6"/>
        <v>High</v>
      </c>
      <c r="L8" t="str">
        <f t="shared" si="7"/>
        <v>High</v>
      </c>
      <c r="M8" t="str">
        <f t="shared" si="0"/>
        <v>Very high</v>
      </c>
      <c r="N8" t="str">
        <f t="shared" si="8"/>
        <v>High</v>
      </c>
      <c r="O8" t="str">
        <f t="shared" si="9"/>
        <v>Severe</v>
      </c>
      <c r="P8">
        <f t="shared" si="10"/>
        <v>1.1235923306412499</v>
      </c>
      <c r="Q8">
        <f t="shared" si="11"/>
        <v>1.1973179355219008</v>
      </c>
      <c r="R8">
        <f t="shared" si="12"/>
        <v>1.4094943197229508</v>
      </c>
      <c r="S8" t="str">
        <f t="shared" si="13"/>
        <v>High</v>
      </c>
      <c r="T8" t="str">
        <f t="shared" si="1"/>
        <v>High</v>
      </c>
      <c r="U8" t="str">
        <f t="shared" si="14"/>
        <v>High</v>
      </c>
      <c r="V8" t="str">
        <f t="shared" si="15"/>
        <v>Severe</v>
      </c>
      <c r="W8" t="str">
        <f t="shared" si="16"/>
        <v>Severe</v>
      </c>
      <c r="X8" t="str">
        <f t="shared" si="17"/>
        <v>Severe</v>
      </c>
      <c r="Y8">
        <f t="shared" si="18"/>
        <v>1.1595676799244683</v>
      </c>
      <c r="Z8">
        <f t="shared" si="19"/>
        <v>1.4648095160463455</v>
      </c>
      <c r="AA8">
        <f t="shared" si="20"/>
        <v>1.5787805576875806</v>
      </c>
      <c r="AB8" t="str">
        <f t="shared" si="21"/>
        <v>High</v>
      </c>
      <c r="AC8" t="str">
        <f t="shared" si="22"/>
        <v>High</v>
      </c>
      <c r="AD8" t="str">
        <f t="shared" si="23"/>
        <v>High</v>
      </c>
      <c r="AE8" t="str">
        <f t="shared" si="24"/>
        <v>Severe</v>
      </c>
      <c r="AF8" t="str">
        <f t="shared" si="25"/>
        <v>Severe</v>
      </c>
      <c r="AG8" t="str">
        <f t="shared" si="26"/>
        <v>Severe</v>
      </c>
      <c r="AI8" t="s">
        <v>2057</v>
      </c>
      <c r="AJ8">
        <v>1.1235923306412499</v>
      </c>
      <c r="AK8">
        <v>1.1973179355219008</v>
      </c>
      <c r="AL8">
        <v>1.4094943197229508</v>
      </c>
      <c r="AN8" t="s">
        <v>2057</v>
      </c>
      <c r="AO8">
        <v>1.1595676799244683</v>
      </c>
      <c r="AP8">
        <v>1.4648095160463455</v>
      </c>
      <c r="AQ8">
        <v>1.5787805576875806</v>
      </c>
    </row>
    <row r="9" spans="1:43">
      <c r="A9" t="s">
        <v>102</v>
      </c>
      <c r="B9" t="s">
        <v>2058</v>
      </c>
      <c r="C9">
        <f>VLOOKUP(B9,Exposure!B8:AH154,31,FALSE)</f>
        <v>0.56832827005656439</v>
      </c>
      <c r="D9">
        <f>VLOOKUP(B9,Sensitivity!$B$1:$AP$147,41,FALSE)</f>
        <v>0.24629231993433695</v>
      </c>
      <c r="E9">
        <f>VLOOKUP(B9,Adaptive!B8:AX154,49,FALSE)</f>
        <v>0.26845944938853605</v>
      </c>
      <c r="F9" s="52">
        <f t="shared" si="2"/>
        <v>0.73154055061146395</v>
      </c>
      <c r="G9">
        <f>VLOOKUP(B9,DroughtHazard!$A$1:$B$147,2,FALSE)</f>
        <v>0.49879198898411015</v>
      </c>
      <c r="H9" s="52">
        <f t="shared" si="3"/>
        <v>2.0449531295864753</v>
      </c>
      <c r="I9" s="52">
        <f t="shared" si="4"/>
        <v>0.45215415596718944</v>
      </c>
      <c r="J9" s="52">
        <f t="shared" si="5"/>
        <v>0.48891643527290046</v>
      </c>
      <c r="K9" t="str">
        <f t="shared" si="6"/>
        <v>Moderate</v>
      </c>
      <c r="L9" t="str">
        <f t="shared" si="7"/>
        <v>Moderate</v>
      </c>
      <c r="M9" t="str">
        <f t="shared" si="0"/>
        <v>Moderate</v>
      </c>
      <c r="N9" t="str">
        <f t="shared" si="8"/>
        <v>Moderate</v>
      </c>
      <c r="O9" t="str">
        <f t="shared" si="9"/>
        <v>Moderate</v>
      </c>
      <c r="P9">
        <f t="shared" si="10"/>
        <v>0.9311790174331267</v>
      </c>
      <c r="Q9">
        <f t="shared" si="11"/>
        <v>0.94853471962988367</v>
      </c>
      <c r="R9">
        <f t="shared" si="12"/>
        <v>1.1145609295628471</v>
      </c>
      <c r="S9" t="str">
        <f t="shared" si="13"/>
        <v>High</v>
      </c>
      <c r="T9" t="str">
        <f t="shared" si="1"/>
        <v>High</v>
      </c>
      <c r="U9" t="str">
        <f t="shared" si="14"/>
        <v>High</v>
      </c>
      <c r="V9" t="str">
        <f t="shared" si="15"/>
        <v>Significant</v>
      </c>
      <c r="W9" t="str">
        <f t="shared" si="16"/>
        <v>Significant</v>
      </c>
      <c r="X9" t="str">
        <f t="shared" si="17"/>
        <v>Significant</v>
      </c>
      <c r="Y9">
        <f t="shared" si="18"/>
        <v>0.92670173044900084</v>
      </c>
      <c r="Z9">
        <f t="shared" si="19"/>
        <v>1.1467927216376861</v>
      </c>
      <c r="AA9">
        <f t="shared" si="20"/>
        <v>1.3317666103718686</v>
      </c>
      <c r="AB9" t="str">
        <f t="shared" si="21"/>
        <v>High</v>
      </c>
      <c r="AC9" t="str">
        <f t="shared" si="22"/>
        <v>High</v>
      </c>
      <c r="AD9" t="str">
        <f t="shared" si="23"/>
        <v>High</v>
      </c>
      <c r="AE9" t="str">
        <f t="shared" si="24"/>
        <v>Significant</v>
      </c>
      <c r="AF9" t="str">
        <f t="shared" si="25"/>
        <v>Significant</v>
      </c>
      <c r="AG9" t="str">
        <f t="shared" si="26"/>
        <v>Significant</v>
      </c>
      <c r="AI9" t="s">
        <v>2058</v>
      </c>
      <c r="AJ9">
        <v>0.9311790174331267</v>
      </c>
      <c r="AK9">
        <v>0.94853471962988367</v>
      </c>
      <c r="AL9">
        <v>1.1145609295628471</v>
      </c>
      <c r="AN9" t="s">
        <v>2058</v>
      </c>
      <c r="AO9">
        <v>0.92670173044900084</v>
      </c>
      <c r="AP9">
        <v>1.1467927216376861</v>
      </c>
      <c r="AQ9">
        <v>1.3317666103718686</v>
      </c>
    </row>
    <row r="10" spans="1:43">
      <c r="A10" t="s">
        <v>32</v>
      </c>
      <c r="B10" t="s">
        <v>2059</v>
      </c>
      <c r="C10">
        <f>VLOOKUP(B10,Exposure!B9:AH155,31,FALSE)</f>
        <v>0.54722432615293226</v>
      </c>
      <c r="D10">
        <f>VLOOKUP(B10,Sensitivity!$B$1:$AP$147,41,FALSE)</f>
        <v>0.25381711466793594</v>
      </c>
      <c r="E10">
        <f>VLOOKUP(B10,Adaptive!B9:AX155,49,FALSE)</f>
        <v>0.44803483302210895</v>
      </c>
      <c r="F10" s="52">
        <f t="shared" si="2"/>
        <v>0.55196516697789111</v>
      </c>
      <c r="G10">
        <f>VLOOKUP(B10,DroughtHazard!$A$1:$B$147,2,FALSE)</f>
        <v>0.34975949291524094</v>
      </c>
      <c r="H10" s="52">
        <f t="shared" si="3"/>
        <v>1.7027661007140003</v>
      </c>
      <c r="I10" s="52">
        <f t="shared" si="4"/>
        <v>0.34391952400241665</v>
      </c>
      <c r="J10" s="52">
        <f t="shared" si="5"/>
        <v>0.40289114082291355</v>
      </c>
      <c r="K10" t="str">
        <f t="shared" si="6"/>
        <v>Moderate</v>
      </c>
      <c r="L10" t="str">
        <f t="shared" si="7"/>
        <v>Moderate</v>
      </c>
      <c r="M10" t="str">
        <f t="shared" si="0"/>
        <v>Moderate</v>
      </c>
      <c r="N10" t="str">
        <f t="shared" si="8"/>
        <v>Moderate</v>
      </c>
      <c r="O10" t="str">
        <f t="shared" si="9"/>
        <v>Moderate</v>
      </c>
      <c r="P10">
        <f t="shared" si="10"/>
        <v>0.79083384852369631</v>
      </c>
      <c r="Q10">
        <f t="shared" si="11"/>
        <v>0.85462404036164319</v>
      </c>
      <c r="R10">
        <f t="shared" si="12"/>
        <v>0.98232989974935858</v>
      </c>
      <c r="S10" t="str">
        <f t="shared" si="13"/>
        <v>High</v>
      </c>
      <c r="T10" t="str">
        <f t="shared" si="1"/>
        <v>High</v>
      </c>
      <c r="U10" t="str">
        <f t="shared" si="14"/>
        <v>High</v>
      </c>
      <c r="V10" t="str">
        <f t="shared" si="15"/>
        <v>Significant</v>
      </c>
      <c r="W10" t="str">
        <f t="shared" si="16"/>
        <v>Significant</v>
      </c>
      <c r="X10" t="str">
        <f t="shared" si="17"/>
        <v>Significant</v>
      </c>
      <c r="Y10">
        <f t="shared" si="18"/>
        <v>0.79681966198245702</v>
      </c>
      <c r="Z10">
        <f t="shared" si="19"/>
        <v>1.0549016669523721</v>
      </c>
      <c r="AA10">
        <f t="shared" si="20"/>
        <v>1.0891010651330153</v>
      </c>
      <c r="AB10" t="str">
        <f t="shared" si="21"/>
        <v>High</v>
      </c>
      <c r="AC10" t="str">
        <f t="shared" si="22"/>
        <v>High</v>
      </c>
      <c r="AD10" t="str">
        <f t="shared" si="23"/>
        <v>High</v>
      </c>
      <c r="AE10" t="str">
        <f t="shared" si="24"/>
        <v>Significant</v>
      </c>
      <c r="AF10" t="str">
        <f t="shared" si="25"/>
        <v>Significant</v>
      </c>
      <c r="AG10" t="str">
        <f t="shared" si="26"/>
        <v>Significant</v>
      </c>
      <c r="AI10" t="s">
        <v>2059</v>
      </c>
      <c r="AJ10">
        <v>0.79083384852369631</v>
      </c>
      <c r="AK10">
        <v>0.85462404036164319</v>
      </c>
      <c r="AL10">
        <v>0.98232989974935858</v>
      </c>
      <c r="AN10" t="s">
        <v>2059</v>
      </c>
      <c r="AO10">
        <v>0.79681966198245702</v>
      </c>
      <c r="AP10">
        <v>1.0549016669523721</v>
      </c>
      <c r="AQ10">
        <v>1.0891010651330153</v>
      </c>
    </row>
    <row r="11" spans="1:43">
      <c r="A11" t="s">
        <v>33</v>
      </c>
      <c r="B11" t="s">
        <v>2060</v>
      </c>
      <c r="C11">
        <f>VLOOKUP(B11,Exposure!B10:AH156,31,FALSE)</f>
        <v>0.46657188505937147</v>
      </c>
      <c r="D11">
        <f>VLOOKUP(B11,Sensitivity!$B$1:$AP$147,41,FALSE)</f>
        <v>0.24889705657289043</v>
      </c>
      <c r="E11">
        <f>VLOOKUP(B11,Adaptive!B10:AX156,49,FALSE)</f>
        <v>0.46900284207002696</v>
      </c>
      <c r="F11" s="52">
        <f t="shared" si="2"/>
        <v>0.53099715792997304</v>
      </c>
      <c r="G11">
        <f>VLOOKUP(B11,DroughtHazard!$A$1:$B$147,2,FALSE)</f>
        <v>0.43495202151301166</v>
      </c>
      <c r="H11" s="52">
        <f t="shared" si="3"/>
        <v>1.6814181210752466</v>
      </c>
      <c r="I11" s="52">
        <f t="shared" si="4"/>
        <v>0.33716710347085682</v>
      </c>
      <c r="J11" s="52">
        <f t="shared" si="5"/>
        <v>0.38994710725143172</v>
      </c>
      <c r="K11" t="str">
        <f t="shared" si="6"/>
        <v>Moderate</v>
      </c>
      <c r="L11" t="str">
        <f t="shared" si="7"/>
        <v>Moderate</v>
      </c>
      <c r="M11" t="str">
        <f t="shared" si="0"/>
        <v>Moderate</v>
      </c>
      <c r="N11" t="str">
        <f t="shared" si="8"/>
        <v>Moderate</v>
      </c>
      <c r="O11" t="str">
        <f t="shared" si="9"/>
        <v>Moderate</v>
      </c>
      <c r="P11">
        <f t="shared" si="10"/>
        <v>0.77874100813468328</v>
      </c>
      <c r="Q11">
        <f t="shared" si="11"/>
        <v>0.80157623769998576</v>
      </c>
      <c r="R11">
        <f t="shared" si="12"/>
        <v>0.89993998178402634</v>
      </c>
      <c r="S11" t="str">
        <f t="shared" si="13"/>
        <v>High</v>
      </c>
      <c r="T11" t="str">
        <f t="shared" si="1"/>
        <v>High</v>
      </c>
      <c r="U11" t="str">
        <f t="shared" si="14"/>
        <v>High</v>
      </c>
      <c r="V11" t="str">
        <f t="shared" si="15"/>
        <v>Significant</v>
      </c>
      <c r="W11" t="str">
        <f t="shared" si="16"/>
        <v>Significant</v>
      </c>
      <c r="X11" t="str">
        <f t="shared" si="17"/>
        <v>Significant</v>
      </c>
      <c r="Y11">
        <f t="shared" si="18"/>
        <v>0.73271245247443506</v>
      </c>
      <c r="Z11">
        <f t="shared" si="19"/>
        <v>0.92619411461750678</v>
      </c>
      <c r="AA11">
        <f t="shared" si="20"/>
        <v>0.97244731475432733</v>
      </c>
      <c r="AB11" t="str">
        <f t="shared" si="21"/>
        <v>High</v>
      </c>
      <c r="AC11" t="str">
        <f t="shared" si="22"/>
        <v>High</v>
      </c>
      <c r="AD11" t="str">
        <f t="shared" si="23"/>
        <v>High</v>
      </c>
      <c r="AE11" t="str">
        <f t="shared" si="24"/>
        <v>Significant</v>
      </c>
      <c r="AF11" t="str">
        <f t="shared" si="25"/>
        <v>Significant</v>
      </c>
      <c r="AG11" t="str">
        <f t="shared" si="26"/>
        <v>Significant</v>
      </c>
      <c r="AI11" t="s">
        <v>2060</v>
      </c>
      <c r="AJ11">
        <v>0.77874100813468328</v>
      </c>
      <c r="AK11">
        <v>0.80157623769998576</v>
      </c>
      <c r="AL11">
        <v>0.89993998178402634</v>
      </c>
      <c r="AN11" t="s">
        <v>2060</v>
      </c>
      <c r="AO11">
        <v>0.73271245247443506</v>
      </c>
      <c r="AP11">
        <v>0.92619411461750678</v>
      </c>
      <c r="AQ11">
        <v>0.97244731475432733</v>
      </c>
    </row>
    <row r="12" spans="1:43">
      <c r="A12" t="s">
        <v>167</v>
      </c>
      <c r="B12" t="s">
        <v>2060</v>
      </c>
      <c r="C12">
        <f>VLOOKUP(B12,Exposure!B11:AH157,31,FALSE)</f>
        <v>0.46657188505937147</v>
      </c>
      <c r="D12">
        <f>VLOOKUP(B12,Sensitivity!$B$1:$AP$147,41,FALSE)</f>
        <v>0.24889705657289043</v>
      </c>
      <c r="E12">
        <f>VLOOKUP(B12,Adaptive!B11:AX157,49,FALSE)</f>
        <v>0.46900284207002696</v>
      </c>
      <c r="F12" s="52">
        <f t="shared" si="2"/>
        <v>0.53099715792997304</v>
      </c>
      <c r="G12">
        <f>VLOOKUP(B12,DroughtHazard!$A$1:$B$147,2,FALSE)</f>
        <v>0.43495202151301166</v>
      </c>
      <c r="H12" s="52">
        <f t="shared" si="3"/>
        <v>1.6814181210752466</v>
      </c>
      <c r="I12" s="52">
        <f t="shared" si="4"/>
        <v>0.33716710347085682</v>
      </c>
      <c r="J12" s="52">
        <f t="shared" si="5"/>
        <v>0.38994710725143172</v>
      </c>
      <c r="K12" t="str">
        <f t="shared" si="6"/>
        <v>Moderate</v>
      </c>
      <c r="L12" t="str">
        <f t="shared" si="7"/>
        <v>Moderate</v>
      </c>
      <c r="M12" t="str">
        <f t="shared" si="0"/>
        <v>Moderate</v>
      </c>
      <c r="N12" t="str">
        <f t="shared" si="8"/>
        <v>Moderate</v>
      </c>
      <c r="O12" t="str">
        <f t="shared" si="9"/>
        <v>Moderate</v>
      </c>
      <c r="P12">
        <f t="shared" si="10"/>
        <v>0.77874100813468328</v>
      </c>
      <c r="Q12">
        <f t="shared" si="11"/>
        <v>0.80157623769998576</v>
      </c>
      <c r="R12">
        <f t="shared" si="12"/>
        <v>0.89993998178402634</v>
      </c>
      <c r="S12" t="str">
        <f t="shared" si="13"/>
        <v>High</v>
      </c>
      <c r="T12" t="str">
        <f t="shared" si="1"/>
        <v>High</v>
      </c>
      <c r="U12" t="str">
        <f t="shared" si="14"/>
        <v>High</v>
      </c>
      <c r="V12" t="str">
        <f t="shared" si="15"/>
        <v>Significant</v>
      </c>
      <c r="W12" t="str">
        <f t="shared" si="16"/>
        <v>Significant</v>
      </c>
      <c r="X12" t="str">
        <f t="shared" si="17"/>
        <v>Significant</v>
      </c>
      <c r="Y12">
        <f t="shared" si="18"/>
        <v>0.73271245247443506</v>
      </c>
      <c r="Z12">
        <f t="shared" si="19"/>
        <v>0.92619411461750678</v>
      </c>
      <c r="AA12">
        <f t="shared" si="20"/>
        <v>0.97244731475432733</v>
      </c>
      <c r="AB12" t="str">
        <f t="shared" si="21"/>
        <v>High</v>
      </c>
      <c r="AC12" t="str">
        <f t="shared" si="22"/>
        <v>High</v>
      </c>
      <c r="AD12" t="str">
        <f t="shared" si="23"/>
        <v>High</v>
      </c>
      <c r="AE12" t="str">
        <f t="shared" si="24"/>
        <v>Significant</v>
      </c>
      <c r="AF12" t="str">
        <f t="shared" si="25"/>
        <v>Significant</v>
      </c>
      <c r="AG12" t="str">
        <f t="shared" si="26"/>
        <v>Significant</v>
      </c>
      <c r="AI12" t="s">
        <v>2061</v>
      </c>
      <c r="AJ12">
        <v>1.0204472710166375</v>
      </c>
      <c r="AK12">
        <v>1.1021435101288555</v>
      </c>
      <c r="AL12">
        <v>1.2455796974565585</v>
      </c>
      <c r="AN12" t="s">
        <v>2061</v>
      </c>
      <c r="AO12">
        <v>1.0506820980582634</v>
      </c>
      <c r="AP12">
        <v>1.2797716023701429</v>
      </c>
      <c r="AQ12">
        <v>1.4004521400517227</v>
      </c>
    </row>
    <row r="13" spans="1:43">
      <c r="A13" t="s">
        <v>103</v>
      </c>
      <c r="B13" t="s">
        <v>2061</v>
      </c>
      <c r="C13">
        <f>VLOOKUP(B13,Exposure!B12:AH158,31,FALSE)</f>
        <v>0.73510485940698267</v>
      </c>
      <c r="D13">
        <f>VLOOKUP(B13,Sensitivity!$B$1:$AP$147,41,FALSE)</f>
        <v>0.25237003875762848</v>
      </c>
      <c r="E13">
        <f>VLOOKUP(B13,Adaptive!B12:AX158,49,FALSE)</f>
        <v>0.69224433958955511</v>
      </c>
      <c r="F13" s="52">
        <f t="shared" si="2"/>
        <v>0.30775566041044489</v>
      </c>
      <c r="G13">
        <f>VLOOKUP(B13,DroughtHazard!$A$1:$B$147,2,FALSE)</f>
        <v>0.55725240767074935</v>
      </c>
      <c r="H13" s="52">
        <f t="shared" si="3"/>
        <v>1.8524829662458053</v>
      </c>
      <c r="I13" s="52">
        <f t="shared" si="4"/>
        <v>0.39127535129122176</v>
      </c>
      <c r="J13" s="52">
        <f t="shared" si="5"/>
        <v>0.28006284958403671</v>
      </c>
      <c r="K13" t="str">
        <f t="shared" si="6"/>
        <v>High</v>
      </c>
      <c r="L13" t="str">
        <f t="shared" si="7"/>
        <v>Low</v>
      </c>
      <c r="M13" t="str">
        <f t="shared" si="0"/>
        <v>Moderate</v>
      </c>
      <c r="N13" t="str">
        <f t="shared" si="8"/>
        <v>Moderate</v>
      </c>
      <c r="O13" t="str">
        <f t="shared" si="9"/>
        <v>Moderate</v>
      </c>
      <c r="P13">
        <f t="shared" si="10"/>
        <v>1.0204472710166375</v>
      </c>
      <c r="Q13">
        <f t="shared" si="11"/>
        <v>1.1021435101288555</v>
      </c>
      <c r="R13">
        <f t="shared" si="12"/>
        <v>1.2455796974565585</v>
      </c>
      <c r="S13" t="str">
        <f t="shared" si="13"/>
        <v>High</v>
      </c>
      <c r="T13" t="str">
        <f t="shared" si="1"/>
        <v>High</v>
      </c>
      <c r="U13" t="str">
        <f t="shared" si="14"/>
        <v>High</v>
      </c>
      <c r="V13" t="str">
        <f t="shared" si="15"/>
        <v>Significant</v>
      </c>
      <c r="W13" t="str">
        <f t="shared" si="16"/>
        <v>Significant</v>
      </c>
      <c r="X13" t="str">
        <f t="shared" si="17"/>
        <v>Significant</v>
      </c>
      <c r="Y13">
        <f t="shared" si="18"/>
        <v>1.0506820980582634</v>
      </c>
      <c r="Z13">
        <f t="shared" si="19"/>
        <v>1.2797716023701429</v>
      </c>
      <c r="AA13">
        <f t="shared" si="20"/>
        <v>1.4004521400517227</v>
      </c>
      <c r="AB13" t="str">
        <f t="shared" si="21"/>
        <v>High</v>
      </c>
      <c r="AC13" t="str">
        <f t="shared" si="22"/>
        <v>High</v>
      </c>
      <c r="AD13" t="str">
        <f t="shared" si="23"/>
        <v>High</v>
      </c>
      <c r="AE13" t="str">
        <f t="shared" si="24"/>
        <v>Significant</v>
      </c>
      <c r="AF13" t="str">
        <f t="shared" si="25"/>
        <v>Significant</v>
      </c>
      <c r="AG13" t="str">
        <f t="shared" si="26"/>
        <v>Significant</v>
      </c>
      <c r="AI13" t="s">
        <v>2062</v>
      </c>
      <c r="AJ13">
        <v>0.86430743203222749</v>
      </c>
      <c r="AK13">
        <v>0.9932561907519899</v>
      </c>
      <c r="AL13">
        <v>1.1281852075773475</v>
      </c>
      <c r="AN13" t="s">
        <v>2062</v>
      </c>
      <c r="AO13">
        <v>0.93496096780518734</v>
      </c>
      <c r="AP13">
        <v>1.1782129397143923</v>
      </c>
      <c r="AQ13">
        <v>1.181354652017554</v>
      </c>
    </row>
    <row r="14" spans="1:43">
      <c r="A14" t="s">
        <v>109</v>
      </c>
      <c r="B14" t="s">
        <v>2062</v>
      </c>
      <c r="C14">
        <f>VLOOKUP(B14,Exposure!B13:AH159,31,FALSE)</f>
        <v>0.59333782822853542</v>
      </c>
      <c r="D14">
        <f>VLOOKUP(B14,Sensitivity!$B$1:$AP$147,41,FALSE)</f>
        <v>0.25294886912175146</v>
      </c>
      <c r="E14">
        <f>VLOOKUP(B14,Adaptive!B13:AX159,49,FALSE)</f>
        <v>0.88769409055491677</v>
      </c>
      <c r="F14" s="52">
        <f t="shared" si="2"/>
        <v>0.11230590944508323</v>
      </c>
      <c r="G14">
        <f>VLOOKUP(B14,DroughtHazard!$A$1:$B$147,2,FALSE)</f>
        <v>0.4003509074069882</v>
      </c>
      <c r="H14" s="52">
        <f t="shared" si="3"/>
        <v>1.3589435142023585</v>
      </c>
      <c r="I14" s="52">
        <f t="shared" si="4"/>
        <v>0.23516756097540087</v>
      </c>
      <c r="J14" s="52">
        <f t="shared" si="5"/>
        <v>0.18262738928341735</v>
      </c>
      <c r="K14" t="str">
        <f t="shared" si="6"/>
        <v>Moderate</v>
      </c>
      <c r="L14" t="str">
        <f t="shared" si="7"/>
        <v>Low</v>
      </c>
      <c r="M14" t="str">
        <f t="shared" si="0"/>
        <v>Low</v>
      </c>
      <c r="N14" t="str">
        <f t="shared" si="8"/>
        <v>Moderate</v>
      </c>
      <c r="O14" t="str">
        <f t="shared" si="9"/>
        <v>Moderate</v>
      </c>
      <c r="P14">
        <f t="shared" si="10"/>
        <v>0.86430743203222749</v>
      </c>
      <c r="Q14">
        <f t="shared" si="11"/>
        <v>0.9932561907519899</v>
      </c>
      <c r="R14">
        <f t="shared" si="12"/>
        <v>1.1281852075773475</v>
      </c>
      <c r="S14" t="str">
        <f t="shared" si="13"/>
        <v>High</v>
      </c>
      <c r="T14" t="str">
        <f t="shared" si="1"/>
        <v>High</v>
      </c>
      <c r="U14" t="str">
        <f t="shared" si="14"/>
        <v>High</v>
      </c>
      <c r="V14" t="str">
        <f t="shared" si="15"/>
        <v>Moderate</v>
      </c>
      <c r="W14" t="str">
        <f t="shared" si="16"/>
        <v>Moderate</v>
      </c>
      <c r="X14" t="str">
        <f t="shared" si="17"/>
        <v>Moderate</v>
      </c>
      <c r="Y14">
        <f t="shared" si="18"/>
        <v>0.93496096780518734</v>
      </c>
      <c r="Z14">
        <f t="shared" si="19"/>
        <v>1.1782129397143923</v>
      </c>
      <c r="AA14">
        <f t="shared" si="20"/>
        <v>1.181354652017554</v>
      </c>
      <c r="AB14" t="str">
        <f t="shared" si="21"/>
        <v>High</v>
      </c>
      <c r="AC14" t="str">
        <f t="shared" si="22"/>
        <v>High</v>
      </c>
      <c r="AD14" t="str">
        <f t="shared" si="23"/>
        <v>High</v>
      </c>
      <c r="AE14" t="str">
        <f t="shared" si="24"/>
        <v>Moderate</v>
      </c>
      <c r="AF14" t="str">
        <f t="shared" si="25"/>
        <v>Moderate</v>
      </c>
      <c r="AG14" t="str">
        <f t="shared" si="26"/>
        <v>Moderate</v>
      </c>
      <c r="AI14" t="s">
        <v>2063</v>
      </c>
      <c r="AJ14">
        <v>0.93767529601852084</v>
      </c>
      <c r="AK14">
        <v>1.108478504894177</v>
      </c>
      <c r="AL14">
        <v>1.2559298981487754</v>
      </c>
      <c r="AN14" t="s">
        <v>2063</v>
      </c>
      <c r="AO14">
        <v>1.0020569822418688</v>
      </c>
      <c r="AP14">
        <v>1.2280319818127152</v>
      </c>
      <c r="AQ14">
        <v>1.3895357410697149</v>
      </c>
    </row>
    <row r="15" spans="1:43">
      <c r="A15" t="s">
        <v>72</v>
      </c>
      <c r="B15" t="s">
        <v>2063</v>
      </c>
      <c r="C15">
        <f>VLOOKUP(B15,Exposure!B14:AH160,31,FALSE)</f>
        <v>0.65010056135169292</v>
      </c>
      <c r="D15">
        <f>VLOOKUP(B15,Sensitivity!$B$1:$AP$147,41,FALSE)</f>
        <v>0.23066390010301591</v>
      </c>
      <c r="E15">
        <f>VLOOKUP(B15,Adaptive!B14:AX160,49,FALSE)</f>
        <v>0.41175816024899448</v>
      </c>
      <c r="F15" s="52">
        <f t="shared" si="2"/>
        <v>0.58824183975100552</v>
      </c>
      <c r="G15">
        <f>VLOOKUP(B15,DroughtHazard!$A$1:$B$147,2,FALSE)</f>
        <v>0.43171803027972439</v>
      </c>
      <c r="H15" s="52">
        <f t="shared" si="3"/>
        <v>1.9007243314854387</v>
      </c>
      <c r="I15" s="52">
        <f t="shared" si="4"/>
        <v>0.4065342184358785</v>
      </c>
      <c r="J15" s="52">
        <f t="shared" si="5"/>
        <v>0.40945286992701069</v>
      </c>
      <c r="K15" t="str">
        <f t="shared" si="6"/>
        <v>Moderate</v>
      </c>
      <c r="L15" t="str">
        <f t="shared" si="7"/>
        <v>Moderate</v>
      </c>
      <c r="M15" t="str">
        <f t="shared" si="0"/>
        <v>Moderate</v>
      </c>
      <c r="N15" t="str">
        <f t="shared" si="8"/>
        <v>Moderate</v>
      </c>
      <c r="O15" t="str">
        <f t="shared" si="9"/>
        <v>Moderate</v>
      </c>
      <c r="P15">
        <f t="shared" si="10"/>
        <v>0.93767529601852084</v>
      </c>
      <c r="Q15">
        <f t="shared" si="11"/>
        <v>1.108478504894177</v>
      </c>
      <c r="R15">
        <f t="shared" si="12"/>
        <v>1.2559298981487754</v>
      </c>
      <c r="S15" t="str">
        <f t="shared" si="13"/>
        <v>High</v>
      </c>
      <c r="T15" t="str">
        <f t="shared" si="1"/>
        <v>High</v>
      </c>
      <c r="U15" t="str">
        <f t="shared" si="14"/>
        <v>High</v>
      </c>
      <c r="V15" t="str">
        <f t="shared" si="15"/>
        <v>Significant</v>
      </c>
      <c r="W15" t="str">
        <f t="shared" si="16"/>
        <v>Significant</v>
      </c>
      <c r="X15" t="str">
        <f t="shared" si="17"/>
        <v>Significant</v>
      </c>
      <c r="Y15">
        <f t="shared" si="18"/>
        <v>1.0020569822418688</v>
      </c>
      <c r="Z15">
        <f t="shared" si="19"/>
        <v>1.2280319818127152</v>
      </c>
      <c r="AA15">
        <f t="shared" si="20"/>
        <v>1.3895357410697149</v>
      </c>
      <c r="AB15" t="str">
        <f t="shared" si="21"/>
        <v>High</v>
      </c>
      <c r="AC15" t="str">
        <f t="shared" si="22"/>
        <v>High</v>
      </c>
      <c r="AD15" t="str">
        <f t="shared" si="23"/>
        <v>High</v>
      </c>
      <c r="AE15" t="str">
        <f t="shared" si="24"/>
        <v>Significant</v>
      </c>
      <c r="AF15" t="str">
        <f t="shared" si="25"/>
        <v>Significant</v>
      </c>
      <c r="AG15" t="str">
        <f t="shared" si="26"/>
        <v>Significant</v>
      </c>
      <c r="AI15" t="s">
        <v>2064</v>
      </c>
      <c r="AJ15">
        <v>0.75483807876537279</v>
      </c>
      <c r="AK15">
        <v>0.83569423688520983</v>
      </c>
      <c r="AL15">
        <v>1.0599238519663614</v>
      </c>
      <c r="AN15" t="s">
        <v>2064</v>
      </c>
      <c r="AO15">
        <v>0.83701781896859417</v>
      </c>
      <c r="AP15">
        <v>0.99377350756277671</v>
      </c>
      <c r="AQ15">
        <v>1.1508444544914367</v>
      </c>
    </row>
    <row r="16" spans="1:43">
      <c r="A16" t="s">
        <v>154</v>
      </c>
      <c r="B16" t="s">
        <v>2064</v>
      </c>
      <c r="C16">
        <f>VLOOKUP(B16,Exposure!B15:AH161,31,FALSE)</f>
        <v>0.703648485189457</v>
      </c>
      <c r="D16">
        <f>VLOOKUP(B16,Sensitivity!$B$1:$AP$147,41,FALSE)</f>
        <v>0.2259419923216382</v>
      </c>
      <c r="E16">
        <f>VLOOKUP(B16,Adaptive!B15:AX161,49,FALSE)</f>
        <v>0.39389316710094607</v>
      </c>
      <c r="F16" s="52">
        <f t="shared" si="2"/>
        <v>0.60610683289905398</v>
      </c>
      <c r="G16">
        <f>VLOOKUP(B16,DroughtHazard!$A$1:$B$147,2,FALSE)</f>
        <v>0.32585780062387465</v>
      </c>
      <c r="H16" s="52">
        <f t="shared" si="3"/>
        <v>1.8615551110340238</v>
      </c>
      <c r="I16" s="52">
        <f t="shared" si="4"/>
        <v>0.39414489387885127</v>
      </c>
      <c r="J16" s="52">
        <f t="shared" si="5"/>
        <v>0.41602441261034606</v>
      </c>
      <c r="K16" t="str">
        <f t="shared" si="6"/>
        <v>High</v>
      </c>
      <c r="L16" t="str">
        <f t="shared" si="7"/>
        <v>Moderate</v>
      </c>
      <c r="M16" t="str">
        <f t="shared" si="0"/>
        <v>High</v>
      </c>
      <c r="N16" t="str">
        <f t="shared" si="8"/>
        <v>Low</v>
      </c>
      <c r="O16" t="str">
        <f t="shared" si="9"/>
        <v>Moderate</v>
      </c>
      <c r="P16">
        <f t="shared" si="10"/>
        <v>0.75483807876537279</v>
      </c>
      <c r="Q16">
        <f t="shared" si="11"/>
        <v>0.83569423688520983</v>
      </c>
      <c r="R16">
        <f t="shared" si="12"/>
        <v>1.0599238519663614</v>
      </c>
      <c r="S16" t="str">
        <f t="shared" si="13"/>
        <v>High</v>
      </c>
      <c r="T16" t="str">
        <f t="shared" si="1"/>
        <v>High</v>
      </c>
      <c r="U16" t="str">
        <f t="shared" si="14"/>
        <v>High</v>
      </c>
      <c r="V16" t="str">
        <f t="shared" si="15"/>
        <v>Significant</v>
      </c>
      <c r="W16" t="str">
        <f t="shared" si="16"/>
        <v>Significant</v>
      </c>
      <c r="X16" t="str">
        <f t="shared" si="17"/>
        <v>Significant</v>
      </c>
      <c r="Y16">
        <f t="shared" si="18"/>
        <v>0.83701781896859417</v>
      </c>
      <c r="Z16">
        <f t="shared" si="19"/>
        <v>0.99377350756277671</v>
      </c>
      <c r="AA16">
        <f t="shared" si="20"/>
        <v>1.1508444544914367</v>
      </c>
      <c r="AB16" t="str">
        <f t="shared" si="21"/>
        <v>High</v>
      </c>
      <c r="AC16" t="str">
        <f t="shared" si="22"/>
        <v>High</v>
      </c>
      <c r="AD16" t="str">
        <f t="shared" si="23"/>
        <v>High</v>
      </c>
      <c r="AE16" t="str">
        <f t="shared" si="24"/>
        <v>Significant</v>
      </c>
      <c r="AF16" t="str">
        <f t="shared" si="25"/>
        <v>Significant</v>
      </c>
      <c r="AG16" t="str">
        <f t="shared" si="26"/>
        <v>Significant</v>
      </c>
      <c r="AI16" t="s">
        <v>2065</v>
      </c>
      <c r="AJ16">
        <v>0.75600778539498625</v>
      </c>
      <c r="AK16">
        <v>0.87475072748661065</v>
      </c>
      <c r="AL16">
        <v>1.0948662618398668</v>
      </c>
      <c r="AN16" t="s">
        <v>2065</v>
      </c>
      <c r="AO16">
        <v>0.80702946139812459</v>
      </c>
      <c r="AP16">
        <v>1.0583777323611576</v>
      </c>
      <c r="AQ16">
        <v>1.3694340104373297</v>
      </c>
    </row>
    <row r="17" spans="1:43">
      <c r="A17" t="s">
        <v>140</v>
      </c>
      <c r="B17" t="s">
        <v>2065</v>
      </c>
      <c r="C17">
        <f>VLOOKUP(B17,Exposure!B16:AH162,31,FALSE)</f>
        <v>0.14712087541140403</v>
      </c>
      <c r="D17">
        <f>VLOOKUP(B17,Sensitivity!$B$1:$AP$147,41,FALSE)</f>
        <v>0.25584302094236649</v>
      </c>
      <c r="E17">
        <f>VLOOKUP(B17,Adaptive!B16:AX162,49,FALSE)</f>
        <v>0.41755907288233318</v>
      </c>
      <c r="F17" s="52">
        <f t="shared" si="2"/>
        <v>0.58244092711766682</v>
      </c>
      <c r="G17">
        <f>VLOOKUP(B17,DroughtHazard!$A$1:$B$147,2,FALSE)</f>
        <v>0.2574039997856099</v>
      </c>
      <c r="H17" s="52">
        <f t="shared" si="3"/>
        <v>1.2428088232570471</v>
      </c>
      <c r="I17" s="52">
        <f t="shared" si="4"/>
        <v>0.19843386135438787</v>
      </c>
      <c r="J17" s="52">
        <f t="shared" si="5"/>
        <v>0.41914197403001663</v>
      </c>
      <c r="K17" t="str">
        <f t="shared" si="6"/>
        <v>Low</v>
      </c>
      <c r="L17" t="str">
        <f t="shared" si="7"/>
        <v>Moderate</v>
      </c>
      <c r="M17" t="str">
        <f t="shared" si="0"/>
        <v>Low</v>
      </c>
      <c r="N17" t="str">
        <f t="shared" si="8"/>
        <v>Low</v>
      </c>
      <c r="O17" t="str">
        <f t="shared" si="9"/>
        <v>Minor</v>
      </c>
      <c r="P17">
        <f t="shared" si="10"/>
        <v>0.75600778539498625</v>
      </c>
      <c r="Q17">
        <f t="shared" si="11"/>
        <v>0.87475072748661065</v>
      </c>
      <c r="R17">
        <f t="shared" si="12"/>
        <v>1.0948662618398668</v>
      </c>
      <c r="S17" t="str">
        <f t="shared" si="13"/>
        <v>High</v>
      </c>
      <c r="T17" t="str">
        <f t="shared" si="1"/>
        <v>High</v>
      </c>
      <c r="U17" t="str">
        <f t="shared" si="14"/>
        <v>High</v>
      </c>
      <c r="V17" t="str">
        <f t="shared" si="15"/>
        <v>Moderate</v>
      </c>
      <c r="W17" t="str">
        <f t="shared" si="16"/>
        <v>Moderate</v>
      </c>
      <c r="X17" t="str">
        <f t="shared" si="17"/>
        <v>Moderate</v>
      </c>
      <c r="Y17">
        <f t="shared" si="18"/>
        <v>0.80702946139812459</v>
      </c>
      <c r="Z17">
        <f t="shared" si="19"/>
        <v>1.0583777323611576</v>
      </c>
      <c r="AA17">
        <f t="shared" si="20"/>
        <v>1.3694340104373297</v>
      </c>
      <c r="AB17" t="str">
        <f t="shared" si="21"/>
        <v>High</v>
      </c>
      <c r="AC17" t="str">
        <f t="shared" si="22"/>
        <v>High</v>
      </c>
      <c r="AD17" t="str">
        <f t="shared" si="23"/>
        <v>High</v>
      </c>
      <c r="AE17" t="str">
        <f t="shared" si="24"/>
        <v>Moderate</v>
      </c>
      <c r="AF17" t="str">
        <f t="shared" si="25"/>
        <v>Moderate</v>
      </c>
      <c r="AG17" t="str">
        <f t="shared" si="26"/>
        <v>Moderate</v>
      </c>
      <c r="AI17" t="s">
        <v>2066</v>
      </c>
      <c r="AJ17">
        <v>0.71041786419878417</v>
      </c>
      <c r="AK17">
        <v>0.79669711613665051</v>
      </c>
      <c r="AL17">
        <v>1.0008546860091885</v>
      </c>
      <c r="AN17" t="s">
        <v>2066</v>
      </c>
      <c r="AO17">
        <v>0.75864056903531152</v>
      </c>
      <c r="AP17">
        <v>0.909429109932681</v>
      </c>
      <c r="AQ17">
        <v>1.095912253497541</v>
      </c>
    </row>
    <row r="18" spans="1:43">
      <c r="A18" t="s">
        <v>113</v>
      </c>
      <c r="B18" t="s">
        <v>2066</v>
      </c>
      <c r="C18">
        <f>VLOOKUP(B18,Exposure!B17:AH163,31,FALSE)</f>
        <v>9.7133533995330396E-2</v>
      </c>
      <c r="D18">
        <f>VLOOKUP(B18,Sensitivity!$B$1:$AP$147,41,FALSE)</f>
        <v>0.13197332302004422</v>
      </c>
      <c r="E18">
        <f>VLOOKUP(B18,Adaptive!B17:AX163,49,FALSE)</f>
        <v>0.79736641177705014</v>
      </c>
      <c r="F18" s="52">
        <f t="shared" si="2"/>
        <v>0.20263358822294986</v>
      </c>
      <c r="G18">
        <f>VLOOKUP(B18,DroughtHazard!$A$1:$B$147,2,FALSE)</f>
        <v>0.18371378539026911</v>
      </c>
      <c r="H18" s="52">
        <f t="shared" si="3"/>
        <v>0.6154542306285935</v>
      </c>
      <c r="I18" s="52">
        <f t="shared" si="4"/>
        <v>0</v>
      </c>
      <c r="J18" s="52">
        <f t="shared" si="5"/>
        <v>0.16730345562149704</v>
      </c>
      <c r="K18" t="str">
        <f t="shared" si="6"/>
        <v>Low</v>
      </c>
      <c r="L18" t="str">
        <f t="shared" si="7"/>
        <v>Low</v>
      </c>
      <c r="M18" t="str">
        <f t="shared" si="0"/>
        <v>Very low</v>
      </c>
      <c r="N18" t="str">
        <f t="shared" si="8"/>
        <v>Low</v>
      </c>
      <c r="O18" t="str">
        <f t="shared" si="9"/>
        <v>Negligible</v>
      </c>
      <c r="P18">
        <f t="shared" si="10"/>
        <v>0.71041786419878417</v>
      </c>
      <c r="Q18">
        <f t="shared" si="11"/>
        <v>0.79669711613665051</v>
      </c>
      <c r="R18">
        <f t="shared" si="12"/>
        <v>1.0008546860091885</v>
      </c>
      <c r="S18" t="str">
        <f t="shared" si="13"/>
        <v>High</v>
      </c>
      <c r="T18" t="str">
        <f t="shared" si="1"/>
        <v>High</v>
      </c>
      <c r="U18" t="str">
        <f t="shared" si="14"/>
        <v>High</v>
      </c>
      <c r="V18" t="str">
        <f t="shared" si="15"/>
        <v>Minor</v>
      </c>
      <c r="W18" t="str">
        <f t="shared" si="16"/>
        <v>Minor</v>
      </c>
      <c r="X18" t="str">
        <f t="shared" si="17"/>
        <v>Minor</v>
      </c>
      <c r="Y18">
        <f t="shared" si="18"/>
        <v>0.75864056903531152</v>
      </c>
      <c r="Z18">
        <f t="shared" si="19"/>
        <v>0.909429109932681</v>
      </c>
      <c r="AA18">
        <f t="shared" si="20"/>
        <v>1.095912253497541</v>
      </c>
      <c r="AB18" t="str">
        <f t="shared" si="21"/>
        <v>High</v>
      </c>
      <c r="AC18" t="str">
        <f t="shared" si="22"/>
        <v>High</v>
      </c>
      <c r="AD18" t="str">
        <f t="shared" si="23"/>
        <v>High</v>
      </c>
      <c r="AE18" t="str">
        <f t="shared" si="24"/>
        <v>Minor</v>
      </c>
      <c r="AF18" t="str">
        <f t="shared" si="25"/>
        <v>Minor</v>
      </c>
      <c r="AG18" t="str">
        <f t="shared" si="26"/>
        <v>Minor</v>
      </c>
      <c r="AI18" t="s">
        <v>2067</v>
      </c>
      <c r="AJ18">
        <v>0.95254632262845851</v>
      </c>
      <c r="AK18">
        <v>1.0264622100573781</v>
      </c>
      <c r="AL18">
        <v>1.1826259268091124</v>
      </c>
      <c r="AN18" t="s">
        <v>2067</v>
      </c>
      <c r="AO18">
        <v>0.96974642999947092</v>
      </c>
      <c r="AP18">
        <v>1.2425364618394776</v>
      </c>
      <c r="AQ18">
        <v>1.2356581220084433</v>
      </c>
    </row>
    <row r="19" spans="1:43">
      <c r="A19" t="s">
        <v>110</v>
      </c>
      <c r="B19" t="s">
        <v>2067</v>
      </c>
      <c r="C19">
        <f>VLOOKUP(B19,Exposure!B18:AH164,31,FALSE)</f>
        <v>0.56146445750935337</v>
      </c>
      <c r="D19">
        <f>VLOOKUP(B19,Sensitivity!$B$1:$AP$147,41,FALSE)</f>
        <v>0.24889705657289043</v>
      </c>
      <c r="E19">
        <f>VLOOKUP(B19,Adaptive!B18:AX164,49,FALSE)</f>
        <v>0.51720920434861972</v>
      </c>
      <c r="F19" s="52">
        <f t="shared" si="2"/>
        <v>0.48279079565138028</v>
      </c>
      <c r="G19">
        <f>VLOOKUP(B19,DroughtHazard!$A$1:$B$147,2,FALSE)</f>
        <v>0.52631335397599222</v>
      </c>
      <c r="H19" s="52">
        <f t="shared" si="3"/>
        <v>1.8194656637096163</v>
      </c>
      <c r="I19" s="52">
        <f t="shared" si="4"/>
        <v>0.38083189409692297</v>
      </c>
      <c r="J19" s="52">
        <f t="shared" si="5"/>
        <v>0.36584392611213534</v>
      </c>
      <c r="K19" t="str">
        <f t="shared" si="6"/>
        <v>Moderate</v>
      </c>
      <c r="L19" t="str">
        <f t="shared" si="7"/>
        <v>Moderate</v>
      </c>
      <c r="M19" t="str">
        <f t="shared" si="0"/>
        <v>Moderate</v>
      </c>
      <c r="N19" t="str">
        <f t="shared" si="8"/>
        <v>Moderate</v>
      </c>
      <c r="O19" t="str">
        <f t="shared" si="9"/>
        <v>Moderate</v>
      </c>
      <c r="P19">
        <f t="shared" si="10"/>
        <v>0.95254632262845851</v>
      </c>
      <c r="Q19">
        <f t="shared" si="11"/>
        <v>1.0264622100573781</v>
      </c>
      <c r="R19">
        <f t="shared" si="12"/>
        <v>1.1826259268091124</v>
      </c>
      <c r="S19" t="str">
        <f t="shared" si="13"/>
        <v>High</v>
      </c>
      <c r="T19" t="str">
        <f t="shared" si="1"/>
        <v>High</v>
      </c>
      <c r="U19" t="str">
        <f t="shared" si="14"/>
        <v>High</v>
      </c>
      <c r="V19" t="str">
        <f t="shared" si="15"/>
        <v>Significant</v>
      </c>
      <c r="W19" t="str">
        <f t="shared" si="16"/>
        <v>Significant</v>
      </c>
      <c r="X19" t="str">
        <f t="shared" si="17"/>
        <v>Significant</v>
      </c>
      <c r="Y19">
        <f t="shared" si="18"/>
        <v>0.96974642999947092</v>
      </c>
      <c r="Z19">
        <f t="shared" si="19"/>
        <v>1.2425364618394776</v>
      </c>
      <c r="AA19">
        <f t="shared" si="20"/>
        <v>1.2356581220084433</v>
      </c>
      <c r="AB19" t="str">
        <f t="shared" si="21"/>
        <v>High</v>
      </c>
      <c r="AC19" t="str">
        <f t="shared" si="22"/>
        <v>High</v>
      </c>
      <c r="AD19" t="str">
        <f t="shared" si="23"/>
        <v>High</v>
      </c>
      <c r="AE19" t="str">
        <f t="shared" si="24"/>
        <v>Significant</v>
      </c>
      <c r="AF19" t="str">
        <f t="shared" si="25"/>
        <v>Significant</v>
      </c>
      <c r="AG19" t="str">
        <f t="shared" si="26"/>
        <v>Significant</v>
      </c>
      <c r="AI19" t="s">
        <v>2068</v>
      </c>
      <c r="AJ19">
        <v>0.72227269031922026</v>
      </c>
      <c r="AK19">
        <v>0.85985827815135352</v>
      </c>
      <c r="AL19">
        <v>0.99711334025780385</v>
      </c>
      <c r="AN19" t="s">
        <v>2068</v>
      </c>
      <c r="AO19">
        <v>0.81662760767698295</v>
      </c>
      <c r="AP19">
        <v>0.97447965935468694</v>
      </c>
      <c r="AQ19">
        <v>1.2082265530657765</v>
      </c>
    </row>
    <row r="20" spans="1:43">
      <c r="A20" t="s">
        <v>129</v>
      </c>
      <c r="B20" t="s">
        <v>2068</v>
      </c>
      <c r="C20">
        <f>VLOOKUP(B20,Exposure!B19:AH165,31,FALSE)</f>
        <v>0.65304227967031425</v>
      </c>
      <c r="D20">
        <f>VLOOKUP(B20,Sensitivity!$B$1:$AP$147,41,FALSE)</f>
        <v>0.23124273046713892</v>
      </c>
      <c r="E20">
        <f>VLOOKUP(B20,Adaptive!B19:AX165,49,FALSE)</f>
        <v>0.42841136685701198</v>
      </c>
      <c r="F20" s="52">
        <f t="shared" si="2"/>
        <v>0.57158863314298802</v>
      </c>
      <c r="G20">
        <f>VLOOKUP(B20,DroughtHazard!$A$1:$B$147,2,FALSE)</f>
        <v>0.29614490454654291</v>
      </c>
      <c r="H20" s="52">
        <f t="shared" si="3"/>
        <v>1.7520185478269843</v>
      </c>
      <c r="I20" s="52">
        <f t="shared" si="4"/>
        <v>0.35949819892824192</v>
      </c>
      <c r="J20" s="52">
        <f t="shared" si="5"/>
        <v>0.40141568180506348</v>
      </c>
      <c r="K20" t="str">
        <f t="shared" si="6"/>
        <v>Moderate</v>
      </c>
      <c r="L20" t="str">
        <f t="shared" si="7"/>
        <v>Moderate</v>
      </c>
      <c r="M20" t="str">
        <f t="shared" si="0"/>
        <v>Moderate</v>
      </c>
      <c r="N20" t="str">
        <f t="shared" si="8"/>
        <v>Low</v>
      </c>
      <c r="O20" t="str">
        <f t="shared" si="9"/>
        <v>Moderate</v>
      </c>
      <c r="P20">
        <f t="shared" si="10"/>
        <v>0.72227269031922026</v>
      </c>
      <c r="Q20">
        <f t="shared" si="11"/>
        <v>0.85985827815135352</v>
      </c>
      <c r="R20">
        <f t="shared" si="12"/>
        <v>0.99711334025780385</v>
      </c>
      <c r="S20" t="str">
        <f t="shared" si="13"/>
        <v>High</v>
      </c>
      <c r="T20" t="str">
        <f t="shared" si="1"/>
        <v>High</v>
      </c>
      <c r="U20" t="str">
        <f t="shared" si="14"/>
        <v>High</v>
      </c>
      <c r="V20" t="str">
        <f t="shared" si="15"/>
        <v>Significant</v>
      </c>
      <c r="W20" t="str">
        <f t="shared" si="16"/>
        <v>Significant</v>
      </c>
      <c r="X20" t="str">
        <f t="shared" si="17"/>
        <v>Significant</v>
      </c>
      <c r="Y20">
        <f t="shared" si="18"/>
        <v>0.81662760767698295</v>
      </c>
      <c r="Z20">
        <f t="shared" si="19"/>
        <v>0.97447965935468694</v>
      </c>
      <c r="AA20">
        <f t="shared" si="20"/>
        <v>1.2082265530657765</v>
      </c>
      <c r="AB20" t="str">
        <f t="shared" si="21"/>
        <v>High</v>
      </c>
      <c r="AC20" t="str">
        <f t="shared" si="22"/>
        <v>High</v>
      </c>
      <c r="AD20" t="str">
        <f t="shared" si="23"/>
        <v>High</v>
      </c>
      <c r="AE20" t="str">
        <f t="shared" si="24"/>
        <v>Significant</v>
      </c>
      <c r="AF20" t="str">
        <f t="shared" si="25"/>
        <v>Significant</v>
      </c>
      <c r="AG20" t="str">
        <f t="shared" si="26"/>
        <v>Significant</v>
      </c>
      <c r="AI20" t="s">
        <v>2069</v>
      </c>
      <c r="AJ20">
        <v>0.71554072032888749</v>
      </c>
      <c r="AK20">
        <v>0.81056580575903281</v>
      </c>
      <c r="AL20">
        <v>0.95662419654806463</v>
      </c>
      <c r="AN20" t="s">
        <v>2069</v>
      </c>
      <c r="AO20">
        <v>0.79063735341668151</v>
      </c>
      <c r="AP20">
        <v>1.0476704507887367</v>
      </c>
      <c r="AQ20">
        <v>1.0058373045790194</v>
      </c>
    </row>
    <row r="21" spans="1:43">
      <c r="A21" t="s">
        <v>90</v>
      </c>
      <c r="B21" t="s">
        <v>2069</v>
      </c>
      <c r="C21">
        <f>VLOOKUP(B21,Exposure!B20:AH166,31,FALSE)</f>
        <v>0.35867394300824218</v>
      </c>
      <c r="D21">
        <f>VLOOKUP(B21,Sensitivity!$B$1:$AP$147,41,FALSE)</f>
        <v>0.23645220374424591</v>
      </c>
      <c r="E21">
        <f>VLOOKUP(B21,Adaptive!B20:AX166,49,FALSE)</f>
        <v>0.4966823072065501</v>
      </c>
      <c r="F21" s="52">
        <f t="shared" si="2"/>
        <v>0.50331769279344996</v>
      </c>
      <c r="G21">
        <f>VLOOKUP(B21,DroughtHazard!$A$1:$B$147,2,FALSE)</f>
        <v>0.40912103549984102</v>
      </c>
      <c r="H21" s="52">
        <f t="shared" si="3"/>
        <v>1.5075648750457793</v>
      </c>
      <c r="I21" s="52">
        <f t="shared" si="4"/>
        <v>0.28217687733083235</v>
      </c>
      <c r="J21" s="52">
        <f t="shared" si="5"/>
        <v>0.36988494826884794</v>
      </c>
      <c r="K21" t="str">
        <f t="shared" si="6"/>
        <v>Moderate</v>
      </c>
      <c r="L21" t="str">
        <f t="shared" si="7"/>
        <v>Moderate</v>
      </c>
      <c r="M21" t="str">
        <f t="shared" si="0"/>
        <v>Moderate</v>
      </c>
      <c r="N21" t="str">
        <f t="shared" si="8"/>
        <v>Moderate</v>
      </c>
      <c r="O21" t="str">
        <f t="shared" si="9"/>
        <v>Moderate</v>
      </c>
      <c r="P21">
        <f t="shared" si="10"/>
        <v>0.71554072032888749</v>
      </c>
      <c r="Q21">
        <f t="shared" si="11"/>
        <v>0.81056580575903281</v>
      </c>
      <c r="R21">
        <f t="shared" si="12"/>
        <v>0.95662419654806463</v>
      </c>
      <c r="S21" t="str">
        <f t="shared" si="13"/>
        <v>High</v>
      </c>
      <c r="T21" t="str">
        <f t="shared" si="1"/>
        <v>High</v>
      </c>
      <c r="U21" t="str">
        <f t="shared" si="14"/>
        <v>High</v>
      </c>
      <c r="V21" t="str">
        <f t="shared" si="15"/>
        <v>Significant</v>
      </c>
      <c r="W21" t="str">
        <f t="shared" si="16"/>
        <v>Significant</v>
      </c>
      <c r="X21" t="str">
        <f t="shared" si="17"/>
        <v>Significant</v>
      </c>
      <c r="Y21">
        <f t="shared" si="18"/>
        <v>0.79063735341668151</v>
      </c>
      <c r="Z21">
        <f t="shared" si="19"/>
        <v>1.0476704507887367</v>
      </c>
      <c r="AA21">
        <f t="shared" si="20"/>
        <v>1.0058373045790194</v>
      </c>
      <c r="AB21" t="str">
        <f t="shared" si="21"/>
        <v>High</v>
      </c>
      <c r="AC21" t="str">
        <f t="shared" si="22"/>
        <v>High</v>
      </c>
      <c r="AD21" t="str">
        <f t="shared" si="23"/>
        <v>High</v>
      </c>
      <c r="AE21" t="str">
        <f t="shared" si="24"/>
        <v>Significant</v>
      </c>
      <c r="AF21" t="str">
        <f t="shared" si="25"/>
        <v>Significant</v>
      </c>
      <c r="AG21" t="str">
        <f t="shared" si="26"/>
        <v>Significant</v>
      </c>
      <c r="AI21" t="s">
        <v>2070</v>
      </c>
      <c r="AJ21">
        <v>0.95254632262845851</v>
      </c>
      <c r="AK21">
        <v>1.0264622100573781</v>
      </c>
      <c r="AL21">
        <v>1.1826259268091124</v>
      </c>
      <c r="AN21" t="s">
        <v>2070</v>
      </c>
      <c r="AO21">
        <v>0.96974642999947092</v>
      </c>
      <c r="AP21">
        <v>1.2425364618394776</v>
      </c>
      <c r="AQ21">
        <v>1.2356581220084433</v>
      </c>
    </row>
    <row r="22" spans="1:43">
      <c r="A22" t="s">
        <v>120</v>
      </c>
      <c r="B22" t="s">
        <v>2070</v>
      </c>
      <c r="C22">
        <f>VLOOKUP(B22,Exposure!B21:AH167,31,FALSE)</f>
        <v>0.57472784044558223</v>
      </c>
      <c r="D22">
        <f>VLOOKUP(B22,Sensitivity!$B$1:$AP$147,41,FALSE)</f>
        <v>0.24607645072779666</v>
      </c>
      <c r="E22">
        <f>VLOOKUP(B22,Adaptive!B21:AX167,49,FALSE)</f>
        <v>0.53223765508006171</v>
      </c>
      <c r="F22" s="52">
        <f t="shared" si="2"/>
        <v>0.46776234491993829</v>
      </c>
      <c r="G22">
        <f>VLOOKUP(B22,DroughtHazard!$A$1:$B$147,2,FALSE)</f>
        <v>0.5697263771195813</v>
      </c>
      <c r="H22" s="52">
        <f t="shared" si="3"/>
        <v>1.8582930132128983</v>
      </c>
      <c r="I22" s="52">
        <f t="shared" si="4"/>
        <v>0.39311308399913136</v>
      </c>
      <c r="J22" s="52">
        <f t="shared" si="5"/>
        <v>0.3569193978238675</v>
      </c>
      <c r="K22" t="str">
        <f t="shared" si="6"/>
        <v>Moderate</v>
      </c>
      <c r="L22" t="str">
        <f t="shared" si="7"/>
        <v>Moderate</v>
      </c>
      <c r="M22" t="str">
        <f t="shared" si="0"/>
        <v>Moderate</v>
      </c>
      <c r="N22" t="str">
        <f t="shared" si="8"/>
        <v>Moderate</v>
      </c>
      <c r="O22" t="str">
        <f t="shared" si="9"/>
        <v>Moderate</v>
      </c>
      <c r="P22">
        <f t="shared" si="10"/>
        <v>0.95254632262845851</v>
      </c>
      <c r="Q22">
        <f t="shared" si="11"/>
        <v>1.0264622100573781</v>
      </c>
      <c r="R22">
        <f t="shared" si="12"/>
        <v>1.1826259268091124</v>
      </c>
      <c r="S22" t="str">
        <f t="shared" si="13"/>
        <v>High</v>
      </c>
      <c r="T22" t="str">
        <f t="shared" si="1"/>
        <v>High</v>
      </c>
      <c r="U22" t="str">
        <f t="shared" si="14"/>
        <v>High</v>
      </c>
      <c r="V22" t="str">
        <f t="shared" si="15"/>
        <v>Significant</v>
      </c>
      <c r="W22" t="str">
        <f t="shared" si="16"/>
        <v>Significant</v>
      </c>
      <c r="X22" t="str">
        <f t="shared" si="17"/>
        <v>Significant</v>
      </c>
      <c r="Y22">
        <f t="shared" si="18"/>
        <v>0.96974642999947092</v>
      </c>
      <c r="Z22">
        <f t="shared" si="19"/>
        <v>1.2425364618394776</v>
      </c>
      <c r="AA22">
        <f t="shared" si="20"/>
        <v>1.2356581220084433</v>
      </c>
      <c r="AB22" t="str">
        <f t="shared" si="21"/>
        <v>High</v>
      </c>
      <c r="AC22" t="str">
        <f t="shared" si="22"/>
        <v>High</v>
      </c>
      <c r="AD22" t="str">
        <f t="shared" si="23"/>
        <v>High</v>
      </c>
      <c r="AE22" t="str">
        <f t="shared" si="24"/>
        <v>Significant</v>
      </c>
      <c r="AF22" t="str">
        <f t="shared" si="25"/>
        <v>Significant</v>
      </c>
      <c r="AG22" t="str">
        <f t="shared" si="26"/>
        <v>Significant</v>
      </c>
      <c r="AI22" t="s">
        <v>2071</v>
      </c>
      <c r="AJ22">
        <v>1.2207231818631294</v>
      </c>
      <c r="AK22">
        <v>1.3571025914910435</v>
      </c>
      <c r="AL22">
        <v>1.4589210986760262</v>
      </c>
      <c r="AN22" t="s">
        <v>2071</v>
      </c>
      <c r="AO22">
        <v>1.2844432343247534</v>
      </c>
      <c r="AP22">
        <v>1.5519991648247839</v>
      </c>
      <c r="AQ22">
        <v>1.6007089282754063</v>
      </c>
    </row>
    <row r="23" spans="1:43">
      <c r="A23" t="s">
        <v>104</v>
      </c>
      <c r="B23" t="s">
        <v>2071</v>
      </c>
      <c r="C23">
        <f>VLOOKUP(B23,Exposure!B22:AH168,31,FALSE)</f>
        <v>0.53752566879518415</v>
      </c>
      <c r="D23">
        <f>VLOOKUP(B23,Sensitivity!$B$1:$AP$147,41,FALSE)</f>
        <v>0.18985635943234433</v>
      </c>
      <c r="E23">
        <f>VLOOKUP(B23,Adaptive!B22:AX168,49,FALSE)</f>
        <v>0.28122070773637581</v>
      </c>
      <c r="F23" s="52">
        <f t="shared" si="2"/>
        <v>0.71877929226362425</v>
      </c>
      <c r="G23">
        <f>VLOOKUP(B23,DroughtHazard!$A$1:$B$147,2,FALSE)</f>
        <v>0.76587461781950561</v>
      </c>
      <c r="H23" s="52">
        <f t="shared" si="3"/>
        <v>2.2120359383106583</v>
      </c>
      <c r="I23" s="52">
        <f t="shared" si="4"/>
        <v>0.50500287548028944</v>
      </c>
      <c r="J23" s="52">
        <f t="shared" si="5"/>
        <v>0.4543178258479843</v>
      </c>
      <c r="K23" t="str">
        <f t="shared" si="6"/>
        <v>Moderate</v>
      </c>
      <c r="L23" t="str">
        <f t="shared" si="7"/>
        <v>Moderate</v>
      </c>
      <c r="M23" t="str">
        <f t="shared" si="0"/>
        <v>Moderate</v>
      </c>
      <c r="N23" t="str">
        <f t="shared" si="8"/>
        <v>High</v>
      </c>
      <c r="O23" t="str">
        <f t="shared" si="9"/>
        <v>Significant</v>
      </c>
      <c r="P23">
        <f t="shared" si="10"/>
        <v>1.2207231818631294</v>
      </c>
      <c r="Q23">
        <f t="shared" si="11"/>
        <v>1.3571025914910435</v>
      </c>
      <c r="R23">
        <f t="shared" si="12"/>
        <v>1.4589210986760262</v>
      </c>
      <c r="S23" t="str">
        <f t="shared" si="13"/>
        <v>High</v>
      </c>
      <c r="T23" t="str">
        <f t="shared" si="1"/>
        <v>High</v>
      </c>
      <c r="U23" t="str">
        <f t="shared" si="14"/>
        <v>High</v>
      </c>
      <c r="V23" t="str">
        <f t="shared" si="15"/>
        <v>Significant</v>
      </c>
      <c r="W23" t="str">
        <f t="shared" si="16"/>
        <v>Significant</v>
      </c>
      <c r="X23" t="str">
        <f t="shared" si="17"/>
        <v>Significant</v>
      </c>
      <c r="Y23">
        <f t="shared" si="18"/>
        <v>1.2844432343247534</v>
      </c>
      <c r="Z23">
        <f t="shared" si="19"/>
        <v>1.5519991648247839</v>
      </c>
      <c r="AA23">
        <f t="shared" si="20"/>
        <v>1.6007089282754063</v>
      </c>
      <c r="AB23" t="str">
        <f t="shared" si="21"/>
        <v>High</v>
      </c>
      <c r="AC23" t="str">
        <f t="shared" si="22"/>
        <v>High</v>
      </c>
      <c r="AD23" t="str">
        <f t="shared" si="23"/>
        <v>High</v>
      </c>
      <c r="AE23" t="str">
        <f t="shared" si="24"/>
        <v>Significant</v>
      </c>
      <c r="AF23" t="str">
        <f t="shared" si="25"/>
        <v>Significant</v>
      </c>
      <c r="AG23" t="str">
        <f t="shared" si="26"/>
        <v>Significant</v>
      </c>
      <c r="AI23" t="s">
        <v>2072</v>
      </c>
      <c r="AJ23">
        <v>0.37919681635657931</v>
      </c>
      <c r="AK23">
        <v>0.54229603671828919</v>
      </c>
      <c r="AL23">
        <v>0.66400359761357297</v>
      </c>
      <c r="AN23" t="s">
        <v>2072</v>
      </c>
      <c r="AO23">
        <v>0.43831681920170795</v>
      </c>
      <c r="AP23">
        <v>0.63490074446161615</v>
      </c>
      <c r="AQ23">
        <v>0.86453195468703914</v>
      </c>
    </row>
    <row r="24" spans="1:43">
      <c r="A24" t="s">
        <v>34</v>
      </c>
      <c r="B24" t="s">
        <v>2072</v>
      </c>
      <c r="C24">
        <f>VLOOKUP(B24,Exposure!B23:AH169,31,FALSE)</f>
        <v>0.19066640411825939</v>
      </c>
      <c r="D24">
        <f>VLOOKUP(B24,Sensitivity!$B$1:$AP$147,41,FALSE)</f>
        <v>0.21445664990757191</v>
      </c>
      <c r="E24">
        <f>VLOOKUP(B24,Adaptive!B23:AX169,49,FALSE)</f>
        <v>0.65543160590144212</v>
      </c>
      <c r="F24" s="52">
        <f t="shared" si="2"/>
        <v>0.34456839409855788</v>
      </c>
      <c r="G24">
        <f>VLOOKUP(B24,DroughtHazard!$A$1:$B$147,2,FALSE)</f>
        <v>3.3279852271438939E-2</v>
      </c>
      <c r="H24" s="52">
        <f t="shared" si="3"/>
        <v>0.78297130039582807</v>
      </c>
      <c r="I24" s="52">
        <f t="shared" si="4"/>
        <v>5.2986077391118311E-2</v>
      </c>
      <c r="J24" s="52">
        <f t="shared" si="5"/>
        <v>0.27951252200306487</v>
      </c>
      <c r="K24" t="str">
        <f t="shared" si="6"/>
        <v>Low</v>
      </c>
      <c r="L24" t="str">
        <f t="shared" si="7"/>
        <v>Low</v>
      </c>
      <c r="M24" t="str">
        <f t="shared" si="0"/>
        <v>Very low</v>
      </c>
      <c r="N24" t="str">
        <f t="shared" si="8"/>
        <v>Low</v>
      </c>
      <c r="O24" t="str">
        <f t="shared" si="9"/>
        <v>Negligible</v>
      </c>
      <c r="P24">
        <f t="shared" si="10"/>
        <v>0.37919681635657931</v>
      </c>
      <c r="Q24">
        <f t="shared" si="11"/>
        <v>0.54229603671828919</v>
      </c>
      <c r="R24">
        <f t="shared" si="12"/>
        <v>0.66400359761357297</v>
      </c>
      <c r="S24" t="str">
        <f t="shared" si="13"/>
        <v>Moderate</v>
      </c>
      <c r="T24" t="str">
        <f t="shared" si="1"/>
        <v>Moderate</v>
      </c>
      <c r="U24" t="str">
        <f t="shared" si="14"/>
        <v>High</v>
      </c>
      <c r="V24" t="str">
        <f t="shared" si="15"/>
        <v>Minor</v>
      </c>
      <c r="W24" t="str">
        <f t="shared" si="16"/>
        <v>Minor</v>
      </c>
      <c r="X24" t="str">
        <f t="shared" si="17"/>
        <v>Minor</v>
      </c>
      <c r="Y24">
        <f t="shared" si="18"/>
        <v>0.43831681920170795</v>
      </c>
      <c r="Z24">
        <f t="shared" si="19"/>
        <v>0.63490074446161615</v>
      </c>
      <c r="AA24">
        <f t="shared" si="20"/>
        <v>0.86453195468703914</v>
      </c>
      <c r="AB24" t="str">
        <f t="shared" si="21"/>
        <v>Moderate</v>
      </c>
      <c r="AC24" t="str">
        <f t="shared" si="22"/>
        <v>Moderate</v>
      </c>
      <c r="AD24" t="str">
        <f t="shared" si="23"/>
        <v>High</v>
      </c>
      <c r="AE24" t="str">
        <f t="shared" si="24"/>
        <v>Minor</v>
      </c>
      <c r="AF24" t="str">
        <f t="shared" si="25"/>
        <v>Minor</v>
      </c>
      <c r="AG24" t="str">
        <f t="shared" si="26"/>
        <v>Minor</v>
      </c>
      <c r="AI24" t="s">
        <v>2073</v>
      </c>
      <c r="AJ24">
        <v>0.55735239067981657</v>
      </c>
      <c r="AK24">
        <v>0.71881189247717492</v>
      </c>
      <c r="AL24">
        <v>0.75669046231538051</v>
      </c>
      <c r="AN24" t="s">
        <v>2073</v>
      </c>
      <c r="AO24">
        <v>0.57316956899275362</v>
      </c>
      <c r="AP24">
        <v>0.8186719176668924</v>
      </c>
      <c r="AQ24">
        <v>0.96924423605551357</v>
      </c>
    </row>
    <row r="25" spans="1:43">
      <c r="A25" t="s">
        <v>148</v>
      </c>
      <c r="B25" t="s">
        <v>2073</v>
      </c>
      <c r="C25">
        <f>VLOOKUP(B25,Exposure!B24:AH170,31,FALSE)</f>
        <v>1.890348533010773E-2</v>
      </c>
      <c r="D25">
        <f>VLOOKUP(B25,Sensitivity!$B$1:$AP$147,41,FALSE)</f>
        <v>0.22429676609766289</v>
      </c>
      <c r="E25">
        <f>VLOOKUP(B25,Adaptive!B24:AX170,49,FALSE)</f>
        <v>0.49164179877654796</v>
      </c>
      <c r="F25" s="52">
        <f t="shared" si="2"/>
        <v>0.50835820122345199</v>
      </c>
      <c r="G25">
        <f>VLOOKUP(B25,DroughtHazard!$A$1:$B$147,2,FALSE)</f>
        <v>0.23010476724874224</v>
      </c>
      <c r="H25" s="52">
        <f t="shared" si="3"/>
        <v>0.98166321989996486</v>
      </c>
      <c r="I25" s="52">
        <f t="shared" si="4"/>
        <v>0.11583283944626048</v>
      </c>
      <c r="J25" s="52">
        <f t="shared" si="5"/>
        <v>0.36632748366055745</v>
      </c>
      <c r="K25" t="str">
        <f t="shared" si="6"/>
        <v>Low</v>
      </c>
      <c r="L25" t="str">
        <f t="shared" si="7"/>
        <v>Moderate</v>
      </c>
      <c r="M25" t="str">
        <f t="shared" si="0"/>
        <v>Low</v>
      </c>
      <c r="N25" t="str">
        <f t="shared" si="8"/>
        <v>Low</v>
      </c>
      <c r="O25" t="str">
        <f t="shared" si="9"/>
        <v>Minor</v>
      </c>
      <c r="P25">
        <f t="shared" si="10"/>
        <v>0.55735239067981657</v>
      </c>
      <c r="Q25">
        <f t="shared" si="11"/>
        <v>0.71881189247717492</v>
      </c>
      <c r="R25">
        <f t="shared" si="12"/>
        <v>0.75669046231538051</v>
      </c>
      <c r="S25" t="str">
        <f t="shared" si="13"/>
        <v>Moderate</v>
      </c>
      <c r="T25" t="str">
        <f t="shared" si="1"/>
        <v>High</v>
      </c>
      <c r="U25" t="str">
        <f t="shared" si="14"/>
        <v>High</v>
      </c>
      <c r="V25" t="str">
        <f t="shared" si="15"/>
        <v>Moderate</v>
      </c>
      <c r="W25" t="str">
        <f t="shared" si="16"/>
        <v>Moderate</v>
      </c>
      <c r="X25" t="str">
        <f t="shared" si="17"/>
        <v>Moderate</v>
      </c>
      <c r="Y25">
        <f t="shared" si="18"/>
        <v>0.57316956899275362</v>
      </c>
      <c r="Z25">
        <f t="shared" si="19"/>
        <v>0.8186719176668924</v>
      </c>
      <c r="AA25">
        <f t="shared" si="20"/>
        <v>0.96924423605551357</v>
      </c>
      <c r="AB25" t="str">
        <f t="shared" si="21"/>
        <v>Moderate</v>
      </c>
      <c r="AC25" t="str">
        <f t="shared" si="22"/>
        <v>High</v>
      </c>
      <c r="AD25" t="str">
        <f t="shared" si="23"/>
        <v>High</v>
      </c>
      <c r="AE25" t="str">
        <f t="shared" si="24"/>
        <v>Moderate</v>
      </c>
      <c r="AF25" t="str">
        <f t="shared" si="25"/>
        <v>Moderate</v>
      </c>
      <c r="AG25" t="str">
        <f t="shared" si="26"/>
        <v>Moderate</v>
      </c>
      <c r="AI25" t="s">
        <v>2074</v>
      </c>
      <c r="AJ25">
        <v>0.75600778539498625</v>
      </c>
      <c r="AK25">
        <v>0.87475072748661065</v>
      </c>
      <c r="AL25">
        <v>1.0948662618398668</v>
      </c>
      <c r="AN25" t="s">
        <v>2074</v>
      </c>
      <c r="AO25">
        <v>0.80702946139812459</v>
      </c>
      <c r="AP25">
        <v>1.0583777323611576</v>
      </c>
      <c r="AQ25">
        <v>1.3694340104373297</v>
      </c>
    </row>
    <row r="26" spans="1:43">
      <c r="A26" t="s">
        <v>35</v>
      </c>
      <c r="B26" t="s">
        <v>2074</v>
      </c>
      <c r="C26">
        <f>VLOOKUP(B26,Exposure!B25:AH171,31,FALSE)</f>
        <v>0.50780612675462034</v>
      </c>
      <c r="D26">
        <f>VLOOKUP(B26,Sensitivity!$B$1:$AP$147,41,FALSE)</f>
        <v>0.19130343534265187</v>
      </c>
      <c r="E26">
        <f>VLOOKUP(B26,Adaptive!B25:AX171,49,FALSE)</f>
        <v>0.94623639377269786</v>
      </c>
      <c r="F26" s="52">
        <f t="shared" si="2"/>
        <v>5.3763606227302141E-2</v>
      </c>
      <c r="G26">
        <f>VLOOKUP(B26,DroughtHazard!$A$1:$B$147,2,FALSE)</f>
        <v>0.30081702292919904</v>
      </c>
      <c r="H26" s="52">
        <f t="shared" si="3"/>
        <v>1.0536901912537735</v>
      </c>
      <c r="I26" s="52">
        <f t="shared" si="4"/>
        <v>0.13861515460795534</v>
      </c>
      <c r="J26" s="52">
        <f t="shared" si="5"/>
        <v>0.12253352078497701</v>
      </c>
      <c r="K26" t="str">
        <f t="shared" si="6"/>
        <v>Moderate</v>
      </c>
      <c r="L26" t="str">
        <f t="shared" si="7"/>
        <v>Low</v>
      </c>
      <c r="M26" t="str">
        <f t="shared" si="0"/>
        <v>Low</v>
      </c>
      <c r="N26" t="str">
        <f t="shared" si="8"/>
        <v>Low</v>
      </c>
      <c r="O26" t="str">
        <f t="shared" si="9"/>
        <v>Minor</v>
      </c>
      <c r="P26">
        <f t="shared" si="10"/>
        <v>0.75600778539498625</v>
      </c>
      <c r="Q26">
        <f t="shared" si="11"/>
        <v>0.87475072748661065</v>
      </c>
      <c r="R26">
        <f t="shared" si="12"/>
        <v>1.0948662618398668</v>
      </c>
      <c r="S26" t="str">
        <f t="shared" si="13"/>
        <v>High</v>
      </c>
      <c r="T26" t="str">
        <f t="shared" si="1"/>
        <v>High</v>
      </c>
      <c r="U26" t="str">
        <f t="shared" si="14"/>
        <v>High</v>
      </c>
      <c r="V26" t="str">
        <f t="shared" si="15"/>
        <v>Moderate</v>
      </c>
      <c r="W26" t="str">
        <f t="shared" si="16"/>
        <v>Moderate</v>
      </c>
      <c r="X26" t="str">
        <f t="shared" si="17"/>
        <v>Moderate</v>
      </c>
      <c r="Y26">
        <f t="shared" si="18"/>
        <v>0.80702946139812459</v>
      </c>
      <c r="Z26">
        <f t="shared" si="19"/>
        <v>1.0583777323611576</v>
      </c>
      <c r="AA26">
        <f t="shared" si="20"/>
        <v>1.3694340104373297</v>
      </c>
      <c r="AB26" t="str">
        <f t="shared" si="21"/>
        <v>High</v>
      </c>
      <c r="AC26" t="str">
        <f t="shared" si="22"/>
        <v>High</v>
      </c>
      <c r="AD26" t="str">
        <f t="shared" si="23"/>
        <v>High</v>
      </c>
      <c r="AE26" t="str">
        <f t="shared" si="24"/>
        <v>Moderate</v>
      </c>
      <c r="AF26" t="str">
        <f t="shared" si="25"/>
        <v>Moderate</v>
      </c>
      <c r="AG26" t="str">
        <f t="shared" si="26"/>
        <v>Moderate</v>
      </c>
      <c r="AI26" t="s">
        <v>2075</v>
      </c>
      <c r="AJ26">
        <v>0.93767529601852084</v>
      </c>
      <c r="AK26">
        <v>1.108478504894177</v>
      </c>
      <c r="AL26">
        <v>1.2559298981487754</v>
      </c>
      <c r="AN26" t="s">
        <v>2075</v>
      </c>
      <c r="AO26">
        <v>1.0020569822418688</v>
      </c>
      <c r="AP26">
        <v>1.2280319818127152</v>
      </c>
      <c r="AQ26">
        <v>1.3895357410697149</v>
      </c>
    </row>
    <row r="27" spans="1:43">
      <c r="A27" t="s">
        <v>73</v>
      </c>
      <c r="B27" t="s">
        <v>2075</v>
      </c>
      <c r="C27">
        <f>VLOOKUP(B27,Exposure!B26:AH172,31,FALSE)</f>
        <v>0.68052547188387869</v>
      </c>
      <c r="D27">
        <f>VLOOKUP(B27,Sensitivity!$B$1:$AP$147,41,FALSE)</f>
        <v>0.18783045315791383</v>
      </c>
      <c r="E27">
        <f>VLOOKUP(B27,Adaptive!B26:AX172,49,FALSE)</f>
        <v>0.50268000745170427</v>
      </c>
      <c r="F27" s="52">
        <f t="shared" si="2"/>
        <v>0.49731999254829573</v>
      </c>
      <c r="G27">
        <f>VLOOKUP(B27,DroughtHazard!$A$1:$B$147,2,FALSE)</f>
        <v>0.43171803027972439</v>
      </c>
      <c r="H27" s="52">
        <f t="shared" si="3"/>
        <v>1.7973939478698127</v>
      </c>
      <c r="I27" s="52">
        <f t="shared" si="4"/>
        <v>0.37385055395488481</v>
      </c>
      <c r="J27" s="52">
        <f t="shared" si="5"/>
        <v>0.34257522285310477</v>
      </c>
      <c r="K27" t="str">
        <f t="shared" si="6"/>
        <v>High</v>
      </c>
      <c r="L27" t="str">
        <f t="shared" si="7"/>
        <v>Moderate</v>
      </c>
      <c r="M27" t="str">
        <f t="shared" si="0"/>
        <v>High</v>
      </c>
      <c r="N27" t="str">
        <f t="shared" si="8"/>
        <v>Moderate</v>
      </c>
      <c r="O27" t="str">
        <f t="shared" si="9"/>
        <v>Moderate</v>
      </c>
      <c r="P27">
        <f t="shared" si="10"/>
        <v>0.93767529601852084</v>
      </c>
      <c r="Q27">
        <f t="shared" si="11"/>
        <v>1.108478504894177</v>
      </c>
      <c r="R27">
        <f t="shared" si="12"/>
        <v>1.2559298981487754</v>
      </c>
      <c r="S27" t="str">
        <f t="shared" si="13"/>
        <v>High</v>
      </c>
      <c r="T27" t="str">
        <f t="shared" si="1"/>
        <v>High</v>
      </c>
      <c r="U27" t="str">
        <f t="shared" si="14"/>
        <v>High</v>
      </c>
      <c r="V27" t="str">
        <f t="shared" si="15"/>
        <v>Significant</v>
      </c>
      <c r="W27" t="str">
        <f t="shared" si="16"/>
        <v>Significant</v>
      </c>
      <c r="X27" t="str">
        <f t="shared" si="17"/>
        <v>Significant</v>
      </c>
      <c r="Y27">
        <f t="shared" si="18"/>
        <v>1.0020569822418688</v>
      </c>
      <c r="Z27">
        <f t="shared" si="19"/>
        <v>1.2280319818127152</v>
      </c>
      <c r="AA27">
        <f t="shared" si="20"/>
        <v>1.3895357410697149</v>
      </c>
      <c r="AB27" t="str">
        <f t="shared" si="21"/>
        <v>High</v>
      </c>
      <c r="AC27" t="str">
        <f t="shared" si="22"/>
        <v>High</v>
      </c>
      <c r="AD27" t="str">
        <f t="shared" si="23"/>
        <v>High</v>
      </c>
      <c r="AE27" t="str">
        <f t="shared" si="24"/>
        <v>Significant</v>
      </c>
      <c r="AF27" t="str">
        <f t="shared" si="25"/>
        <v>Significant</v>
      </c>
      <c r="AG27" t="str">
        <f t="shared" si="26"/>
        <v>Significant</v>
      </c>
      <c r="AI27" t="s">
        <v>2076</v>
      </c>
      <c r="AJ27">
        <v>1.0204472710166375</v>
      </c>
      <c r="AK27">
        <v>1.1021435101288555</v>
      </c>
      <c r="AL27">
        <v>1.2455796974565585</v>
      </c>
      <c r="AN27" t="s">
        <v>2076</v>
      </c>
      <c r="AO27">
        <v>1.0506820980582634</v>
      </c>
      <c r="AP27">
        <v>1.2797716023701429</v>
      </c>
      <c r="AQ27">
        <v>1.4004521400517227</v>
      </c>
    </row>
    <row r="28" spans="1:43">
      <c r="A28" t="s">
        <v>91</v>
      </c>
      <c r="B28" t="s">
        <v>2076</v>
      </c>
      <c r="C28">
        <f>VLOOKUP(B28,Exposure!B27:AH173,31,FALSE)</f>
        <v>0.65221243916847171</v>
      </c>
      <c r="D28">
        <f>VLOOKUP(B28,Sensitivity!$B$1:$AP$147,41,FALSE)</f>
        <v>0.25671126648855097</v>
      </c>
      <c r="E28">
        <f>VLOOKUP(B28,Adaptive!B27:AX173,49,FALSE)</f>
        <v>0.50781927893013712</v>
      </c>
      <c r="F28" s="52">
        <f t="shared" si="2"/>
        <v>0.49218072106986288</v>
      </c>
      <c r="G28">
        <f>VLOOKUP(B28,DroughtHazard!$A$1:$B$147,2,FALSE)</f>
        <v>0.45414647770472516</v>
      </c>
      <c r="H28" s="52">
        <f t="shared" si="3"/>
        <v>1.8552509044316108</v>
      </c>
      <c r="I28" s="52">
        <f t="shared" si="4"/>
        <v>0.39215085721507009</v>
      </c>
      <c r="J28" s="52">
        <f t="shared" si="5"/>
        <v>0.37444599377920695</v>
      </c>
      <c r="K28" t="str">
        <f t="shared" si="6"/>
        <v>Moderate</v>
      </c>
      <c r="L28" t="str">
        <f t="shared" si="7"/>
        <v>Moderate</v>
      </c>
      <c r="M28" t="str">
        <f t="shared" si="0"/>
        <v>Moderate</v>
      </c>
      <c r="N28" t="str">
        <f t="shared" si="8"/>
        <v>Moderate</v>
      </c>
      <c r="O28" t="str">
        <f t="shared" si="9"/>
        <v>Moderate</v>
      </c>
      <c r="P28">
        <f t="shared" si="10"/>
        <v>1.0204472710166375</v>
      </c>
      <c r="Q28">
        <f t="shared" si="11"/>
        <v>1.1021435101288555</v>
      </c>
      <c r="R28">
        <f t="shared" si="12"/>
        <v>1.2455796974565585</v>
      </c>
      <c r="S28" t="str">
        <f t="shared" si="13"/>
        <v>High</v>
      </c>
      <c r="T28" t="str">
        <f t="shared" si="1"/>
        <v>High</v>
      </c>
      <c r="U28" t="str">
        <f t="shared" si="14"/>
        <v>High</v>
      </c>
      <c r="V28" t="str">
        <f t="shared" si="15"/>
        <v>Significant</v>
      </c>
      <c r="W28" t="str">
        <f t="shared" si="16"/>
        <v>Significant</v>
      </c>
      <c r="X28" t="str">
        <f t="shared" si="17"/>
        <v>Significant</v>
      </c>
      <c r="Y28">
        <f t="shared" si="18"/>
        <v>1.0506820980582634</v>
      </c>
      <c r="Z28">
        <f t="shared" si="19"/>
        <v>1.2797716023701429</v>
      </c>
      <c r="AA28">
        <f t="shared" si="20"/>
        <v>1.4004521400517227</v>
      </c>
      <c r="AB28" t="str">
        <f t="shared" si="21"/>
        <v>High</v>
      </c>
      <c r="AC28" t="str">
        <f t="shared" si="22"/>
        <v>High</v>
      </c>
      <c r="AD28" t="str">
        <f t="shared" si="23"/>
        <v>High</v>
      </c>
      <c r="AE28" t="str">
        <f t="shared" si="24"/>
        <v>Significant</v>
      </c>
      <c r="AF28" t="str">
        <f t="shared" si="25"/>
        <v>Significant</v>
      </c>
      <c r="AG28" t="str">
        <f t="shared" si="26"/>
        <v>Significant</v>
      </c>
      <c r="AI28" t="s">
        <v>2077</v>
      </c>
      <c r="AJ28">
        <v>0.71021637644747893</v>
      </c>
      <c r="AK28">
        <v>0.91177966005305455</v>
      </c>
      <c r="AL28">
        <v>1.0480318301866451</v>
      </c>
      <c r="AN28" t="s">
        <v>2077</v>
      </c>
      <c r="AO28">
        <v>0.80765100035329729</v>
      </c>
      <c r="AP28">
        <v>1.0400504784486695</v>
      </c>
      <c r="AQ28">
        <v>1.2092758827684325</v>
      </c>
    </row>
    <row r="29" spans="1:43">
      <c r="A29" t="s">
        <v>130</v>
      </c>
      <c r="B29" t="s">
        <v>2077</v>
      </c>
      <c r="C29">
        <f>VLOOKUP(B29,Exposure!B28:AH174,31,FALSE)</f>
        <v>5.4769473121606786E-2</v>
      </c>
      <c r="D29">
        <f>VLOOKUP(B29,Sensitivity!$B$1:$AP$147,41,FALSE)</f>
        <v>0.21098366772283389</v>
      </c>
      <c r="E29">
        <f>VLOOKUP(B29,Adaptive!B28:AX174,49,FALSE)</f>
        <v>0.66765543522932447</v>
      </c>
      <c r="F29" s="52">
        <f t="shared" si="2"/>
        <v>0.33234456477067553</v>
      </c>
      <c r="G29">
        <f>VLOOKUP(B29,DroughtHazard!$A$1:$B$147,2,FALSE)</f>
        <v>0.18165882985134149</v>
      </c>
      <c r="H29" s="52">
        <f t="shared" si="3"/>
        <v>0.77975653546645773</v>
      </c>
      <c r="I29" s="52">
        <f t="shared" si="4"/>
        <v>5.1969239026057636E-2</v>
      </c>
      <c r="J29" s="52">
        <f t="shared" si="5"/>
        <v>0.27166411624675468</v>
      </c>
      <c r="K29" t="str">
        <f t="shared" si="6"/>
        <v>Low</v>
      </c>
      <c r="L29" t="str">
        <f t="shared" si="7"/>
        <v>Low</v>
      </c>
      <c r="M29" t="str">
        <f t="shared" si="0"/>
        <v>Very low</v>
      </c>
      <c r="N29" t="str">
        <f t="shared" si="8"/>
        <v>Low</v>
      </c>
      <c r="O29" t="str">
        <f t="shared" si="9"/>
        <v>Negligible</v>
      </c>
      <c r="P29">
        <f t="shared" si="10"/>
        <v>0.71021637644747893</v>
      </c>
      <c r="Q29">
        <f t="shared" si="11"/>
        <v>0.91177966005305455</v>
      </c>
      <c r="R29">
        <f t="shared" si="12"/>
        <v>1.0480318301866451</v>
      </c>
      <c r="S29" t="str">
        <f t="shared" si="13"/>
        <v>High</v>
      </c>
      <c r="T29" t="str">
        <f t="shared" si="1"/>
        <v>High</v>
      </c>
      <c r="U29" t="str">
        <f t="shared" si="14"/>
        <v>High</v>
      </c>
      <c r="V29" t="str">
        <f t="shared" si="15"/>
        <v>Minor</v>
      </c>
      <c r="W29" t="str">
        <f t="shared" si="16"/>
        <v>Minor</v>
      </c>
      <c r="X29" t="str">
        <f t="shared" si="17"/>
        <v>Minor</v>
      </c>
      <c r="Y29">
        <f t="shared" si="18"/>
        <v>0.80765100035329729</v>
      </c>
      <c r="Z29">
        <f t="shared" si="19"/>
        <v>1.0400504784486695</v>
      </c>
      <c r="AA29">
        <f t="shared" si="20"/>
        <v>1.2092758827684325</v>
      </c>
      <c r="AB29" t="str">
        <f t="shared" si="21"/>
        <v>High</v>
      </c>
      <c r="AC29" t="str">
        <f t="shared" si="22"/>
        <v>High</v>
      </c>
      <c r="AD29" t="str">
        <f t="shared" si="23"/>
        <v>High</v>
      </c>
      <c r="AE29" t="str">
        <f t="shared" si="24"/>
        <v>Minor</v>
      </c>
      <c r="AF29" t="str">
        <f t="shared" si="25"/>
        <v>Minor</v>
      </c>
      <c r="AG29" t="str">
        <f t="shared" si="26"/>
        <v>Minor</v>
      </c>
      <c r="AI29" t="s">
        <v>2078</v>
      </c>
      <c r="AJ29">
        <v>1.0570230219507222</v>
      </c>
      <c r="AK29">
        <v>1.1655725950002673</v>
      </c>
      <c r="AL29">
        <v>1.3507737776295343</v>
      </c>
      <c r="AN29" t="s">
        <v>2078</v>
      </c>
      <c r="AO29">
        <v>1.0863477840312323</v>
      </c>
      <c r="AP29">
        <v>1.4408866276852295</v>
      </c>
      <c r="AQ29">
        <v>1.4391824318234132</v>
      </c>
    </row>
    <row r="30" spans="1:43">
      <c r="A30" t="s">
        <v>149</v>
      </c>
      <c r="B30" t="s">
        <v>2078</v>
      </c>
      <c r="C30">
        <f>VLOOKUP(B30,Exposure!B29:AH175,31,FALSE)</f>
        <v>0.64548932459422215</v>
      </c>
      <c r="D30">
        <f>VLOOKUP(B30,Sensitivity!$B$1:$AP$147,41,FALSE)</f>
        <v>0.25815834239885849</v>
      </c>
      <c r="E30">
        <f>VLOOKUP(B30,Adaptive!B29:AX175,49,FALSE)</f>
        <v>0.45822722329364329</v>
      </c>
      <c r="F30" s="52">
        <f t="shared" si="2"/>
        <v>0.54177277670635671</v>
      </c>
      <c r="G30">
        <f>VLOOKUP(B30,DroughtHazard!$A$1:$B$147,2,FALSE)</f>
        <v>0.61367761589395764</v>
      </c>
      <c r="H30" s="52">
        <f t="shared" si="3"/>
        <v>2.0590980595933948</v>
      </c>
      <c r="I30" s="52">
        <f t="shared" si="4"/>
        <v>0.45662823348705056</v>
      </c>
      <c r="J30" s="52">
        <f t="shared" si="5"/>
        <v>0.3999655595526076</v>
      </c>
      <c r="K30" t="str">
        <f t="shared" si="6"/>
        <v>Moderate</v>
      </c>
      <c r="L30" t="str">
        <f t="shared" si="7"/>
        <v>Moderate</v>
      </c>
      <c r="M30" t="str">
        <f t="shared" si="0"/>
        <v>Moderate</v>
      </c>
      <c r="N30" t="str">
        <f t="shared" si="8"/>
        <v>Moderate</v>
      </c>
      <c r="O30" t="str">
        <f t="shared" si="9"/>
        <v>Moderate</v>
      </c>
      <c r="P30">
        <f t="shared" si="10"/>
        <v>1.0570230219507222</v>
      </c>
      <c r="Q30">
        <f t="shared" si="11"/>
        <v>1.1655725950002673</v>
      </c>
      <c r="R30">
        <f t="shared" si="12"/>
        <v>1.3507737776295343</v>
      </c>
      <c r="S30" t="str">
        <f t="shared" si="13"/>
        <v>High</v>
      </c>
      <c r="T30" t="str">
        <f t="shared" si="1"/>
        <v>High</v>
      </c>
      <c r="U30" t="str">
        <f t="shared" si="14"/>
        <v>High</v>
      </c>
      <c r="V30" t="str">
        <f t="shared" si="15"/>
        <v>Significant</v>
      </c>
      <c r="W30" t="str">
        <f t="shared" si="16"/>
        <v>Significant</v>
      </c>
      <c r="X30" t="str">
        <f t="shared" si="17"/>
        <v>Significant</v>
      </c>
      <c r="Y30">
        <f t="shared" si="18"/>
        <v>1.0863477840312323</v>
      </c>
      <c r="Z30">
        <f t="shared" si="19"/>
        <v>1.4408866276852295</v>
      </c>
      <c r="AA30">
        <f t="shared" si="20"/>
        <v>1.4391824318234132</v>
      </c>
      <c r="AB30" t="str">
        <f t="shared" si="21"/>
        <v>High</v>
      </c>
      <c r="AC30" t="str">
        <f t="shared" si="22"/>
        <v>High</v>
      </c>
      <c r="AD30" t="str">
        <f t="shared" si="23"/>
        <v>High</v>
      </c>
      <c r="AE30" t="str">
        <f t="shared" si="24"/>
        <v>Significant</v>
      </c>
      <c r="AF30" t="str">
        <f t="shared" si="25"/>
        <v>Significant</v>
      </c>
      <c r="AG30" t="str">
        <f t="shared" si="26"/>
        <v>Significant</v>
      </c>
      <c r="AI30" t="s">
        <v>2079</v>
      </c>
      <c r="AJ30">
        <v>1.0533861243166531</v>
      </c>
      <c r="AK30">
        <v>1.2012235837219158</v>
      </c>
      <c r="AL30">
        <v>1.5334077218165003</v>
      </c>
      <c r="AN30" t="s">
        <v>2079</v>
      </c>
      <c r="AO30">
        <v>1.0898472795913619</v>
      </c>
      <c r="AP30">
        <v>1.5472859227226179</v>
      </c>
      <c r="AQ30">
        <v>2.030950352717837</v>
      </c>
    </row>
    <row r="31" spans="1:43">
      <c r="A31" t="s">
        <v>121</v>
      </c>
      <c r="B31" t="s">
        <v>2079</v>
      </c>
      <c r="C31">
        <f>VLOOKUP(B31,Exposure!B30:AH176,31,FALSE)</f>
        <v>0.20847281217474478</v>
      </c>
      <c r="D31">
        <f>VLOOKUP(B31,Sensitivity!$B$1:$AP$147,41,FALSE)</f>
        <v>0.12386969792232221</v>
      </c>
      <c r="E31">
        <f>VLOOKUP(B31,Adaptive!B30:AX176,49,FALSE)</f>
        <v>0.31579334019019395</v>
      </c>
      <c r="F31" s="52">
        <f t="shared" si="2"/>
        <v>0.68420665980980599</v>
      </c>
      <c r="G31">
        <f>VLOOKUP(B31,DroughtHazard!$A$1:$B$147,2,FALSE)</f>
        <v>0.25522603799743204</v>
      </c>
      <c r="H31" s="52">
        <f t="shared" si="3"/>
        <v>1.271775207904305</v>
      </c>
      <c r="I31" s="52">
        <f t="shared" si="4"/>
        <v>0.2075960028650598</v>
      </c>
      <c r="J31" s="52">
        <f t="shared" si="5"/>
        <v>0.40403817886606408</v>
      </c>
      <c r="K31" t="str">
        <f t="shared" si="6"/>
        <v>Low</v>
      </c>
      <c r="L31" t="str">
        <f t="shared" si="7"/>
        <v>Moderate</v>
      </c>
      <c r="M31" t="str">
        <f t="shared" si="0"/>
        <v>Low</v>
      </c>
      <c r="N31" t="str">
        <f t="shared" si="8"/>
        <v>Low</v>
      </c>
      <c r="O31" t="str">
        <f t="shared" si="9"/>
        <v>Minor</v>
      </c>
      <c r="P31">
        <f t="shared" si="10"/>
        <v>1.0533861243166531</v>
      </c>
      <c r="Q31">
        <f t="shared" si="11"/>
        <v>1.2012235837219158</v>
      </c>
      <c r="R31">
        <f t="shared" si="12"/>
        <v>1.5334077218165003</v>
      </c>
      <c r="S31" t="str">
        <f t="shared" si="13"/>
        <v>High</v>
      </c>
      <c r="T31" t="str">
        <f t="shared" si="1"/>
        <v>High</v>
      </c>
      <c r="U31" t="str">
        <f t="shared" si="14"/>
        <v>High</v>
      </c>
      <c r="V31" t="str">
        <f t="shared" si="15"/>
        <v>Moderate</v>
      </c>
      <c r="W31" t="str">
        <f t="shared" si="16"/>
        <v>Moderate</v>
      </c>
      <c r="X31" t="str">
        <f t="shared" si="17"/>
        <v>Moderate</v>
      </c>
      <c r="Y31">
        <f t="shared" si="18"/>
        <v>1.0898472795913619</v>
      </c>
      <c r="Z31">
        <f t="shared" si="19"/>
        <v>1.5472859227226179</v>
      </c>
      <c r="AA31">
        <f t="shared" si="20"/>
        <v>2.030950352717837</v>
      </c>
      <c r="AB31" t="str">
        <f t="shared" si="21"/>
        <v>High</v>
      </c>
      <c r="AC31" t="str">
        <f t="shared" si="22"/>
        <v>High</v>
      </c>
      <c r="AD31" t="str">
        <f t="shared" si="23"/>
        <v>High</v>
      </c>
      <c r="AE31" t="str">
        <f t="shared" si="24"/>
        <v>Moderate</v>
      </c>
      <c r="AF31" t="str">
        <f t="shared" si="25"/>
        <v>Moderate</v>
      </c>
      <c r="AG31" t="str">
        <f t="shared" si="26"/>
        <v>Moderate</v>
      </c>
      <c r="AI31" t="s">
        <v>2080</v>
      </c>
      <c r="AJ31">
        <v>0.87179495380878436</v>
      </c>
      <c r="AK31">
        <v>0.9081297514804203</v>
      </c>
      <c r="AL31">
        <v>1.0118522094488145</v>
      </c>
      <c r="AN31" t="s">
        <v>2080</v>
      </c>
      <c r="AO31">
        <v>0.88830698004245745</v>
      </c>
      <c r="AP31">
        <v>1.0661572976446152</v>
      </c>
      <c r="AQ31">
        <v>1.1150541381279626</v>
      </c>
    </row>
    <row r="32" spans="1:43">
      <c r="A32" t="s">
        <v>114</v>
      </c>
      <c r="B32" t="s">
        <v>2080</v>
      </c>
      <c r="C32">
        <f>VLOOKUP(B32,Exposure!B31:AH177,31,FALSE)</f>
        <v>0.48945118006132382</v>
      </c>
      <c r="D32">
        <f>VLOOKUP(B32,Sensitivity!$B$1:$AP$147,41,FALSE)</f>
        <v>0.24484524402402946</v>
      </c>
      <c r="E32">
        <f>VLOOKUP(B32,Adaptive!B31:AX177,49,FALSE)</f>
        <v>0.27492018960838382</v>
      </c>
      <c r="F32" s="52">
        <f t="shared" si="2"/>
        <v>0.72507981039161618</v>
      </c>
      <c r="G32">
        <f>VLOOKUP(B32,DroughtHazard!$A$1:$B$147,2,FALSE)</f>
        <v>0.37966557558054365</v>
      </c>
      <c r="H32" s="52">
        <f t="shared" si="3"/>
        <v>1.8390418100575132</v>
      </c>
      <c r="I32" s="52">
        <f t="shared" si="4"/>
        <v>0.38702387922924891</v>
      </c>
      <c r="J32" s="52">
        <f t="shared" si="5"/>
        <v>0.48496252720782285</v>
      </c>
      <c r="K32" t="str">
        <f t="shared" si="6"/>
        <v>Moderate</v>
      </c>
      <c r="L32" t="str">
        <f t="shared" si="7"/>
        <v>Moderate</v>
      </c>
      <c r="M32" t="str">
        <f t="shared" si="0"/>
        <v>Moderate</v>
      </c>
      <c r="N32" t="str">
        <f t="shared" si="8"/>
        <v>Moderate</v>
      </c>
      <c r="O32" t="str">
        <f t="shared" si="9"/>
        <v>Moderate</v>
      </c>
      <c r="P32">
        <f t="shared" si="10"/>
        <v>0.87179495380878436</v>
      </c>
      <c r="Q32">
        <f t="shared" si="11"/>
        <v>0.9081297514804203</v>
      </c>
      <c r="R32">
        <f t="shared" si="12"/>
        <v>1.0118522094488145</v>
      </c>
      <c r="S32" t="str">
        <f t="shared" si="13"/>
        <v>High</v>
      </c>
      <c r="T32" t="str">
        <f t="shared" si="1"/>
        <v>High</v>
      </c>
      <c r="U32" t="str">
        <f t="shared" si="14"/>
        <v>High</v>
      </c>
      <c r="V32" t="str">
        <f t="shared" si="15"/>
        <v>Significant</v>
      </c>
      <c r="W32" t="str">
        <f t="shared" si="16"/>
        <v>Significant</v>
      </c>
      <c r="X32" t="str">
        <f t="shared" si="17"/>
        <v>Significant</v>
      </c>
      <c r="Y32">
        <f t="shared" si="18"/>
        <v>0.88830698004245745</v>
      </c>
      <c r="Z32">
        <f t="shared" si="19"/>
        <v>1.0661572976446152</v>
      </c>
      <c r="AA32">
        <f t="shared" si="20"/>
        <v>1.1150541381279626</v>
      </c>
      <c r="AB32" t="str">
        <f t="shared" si="21"/>
        <v>High</v>
      </c>
      <c r="AC32" t="str">
        <f t="shared" si="22"/>
        <v>High</v>
      </c>
      <c r="AD32" t="str">
        <f t="shared" si="23"/>
        <v>High</v>
      </c>
      <c r="AE32" t="str">
        <f t="shared" si="24"/>
        <v>Significant</v>
      </c>
      <c r="AF32" t="str">
        <f t="shared" si="25"/>
        <v>Significant</v>
      </c>
      <c r="AG32" t="str">
        <f t="shared" si="26"/>
        <v>Significant</v>
      </c>
      <c r="AI32" t="s">
        <v>2081</v>
      </c>
      <c r="AJ32">
        <v>0.91261123862375815</v>
      </c>
      <c r="AK32">
        <v>0.98978627593785529</v>
      </c>
      <c r="AL32">
        <v>1.1110785222255188</v>
      </c>
      <c r="AN32" t="s">
        <v>2081</v>
      </c>
      <c r="AO32">
        <v>0.94371064301282193</v>
      </c>
      <c r="AP32">
        <v>1.2029724761751299</v>
      </c>
      <c r="AQ32">
        <v>1.26772519707789</v>
      </c>
    </row>
    <row r="33" spans="1:43">
      <c r="A33" t="s">
        <v>105</v>
      </c>
      <c r="B33" t="s">
        <v>2081</v>
      </c>
      <c r="C33">
        <f>VLOOKUP(B33,Exposure!B32:AH178,31,FALSE)</f>
        <v>0.64930096486539712</v>
      </c>
      <c r="D33">
        <f>VLOOKUP(B33,Sensitivity!$B$1:$AP$147,41,FALSE)</f>
        <v>0.30639941293473538</v>
      </c>
      <c r="E33">
        <f>VLOOKUP(B33,Adaptive!B32:AX178,49,FALSE)</f>
        <v>0.4605074770920371</v>
      </c>
      <c r="F33" s="52">
        <f t="shared" si="2"/>
        <v>0.5394925229079629</v>
      </c>
      <c r="G33">
        <f>VLOOKUP(B33,DroughtHazard!$A$1:$B$147,2,FALSE)</f>
        <v>0.47938975102833081</v>
      </c>
      <c r="H33" s="52">
        <f t="shared" si="3"/>
        <v>1.9745826517364264</v>
      </c>
      <c r="I33" s="52">
        <f t="shared" si="4"/>
        <v>0.4298957939352267</v>
      </c>
      <c r="J33" s="52">
        <f t="shared" si="5"/>
        <v>0.42294596792134914</v>
      </c>
      <c r="K33" t="str">
        <f t="shared" si="6"/>
        <v>Moderate</v>
      </c>
      <c r="L33" t="str">
        <f t="shared" si="7"/>
        <v>Moderate</v>
      </c>
      <c r="M33" t="str">
        <f t="shared" si="0"/>
        <v>Moderate</v>
      </c>
      <c r="N33" t="str">
        <f t="shared" si="8"/>
        <v>Moderate</v>
      </c>
      <c r="O33" t="str">
        <f t="shared" si="9"/>
        <v>Moderate</v>
      </c>
      <c r="P33">
        <f t="shared" si="10"/>
        <v>0.91261123862375815</v>
      </c>
      <c r="Q33">
        <f t="shared" si="11"/>
        <v>0.98978627593785529</v>
      </c>
      <c r="R33">
        <f t="shared" si="12"/>
        <v>1.1110785222255188</v>
      </c>
      <c r="S33" t="str">
        <f t="shared" si="13"/>
        <v>High</v>
      </c>
      <c r="T33" t="str">
        <f t="shared" si="1"/>
        <v>High</v>
      </c>
      <c r="U33" t="str">
        <f t="shared" si="14"/>
        <v>High</v>
      </c>
      <c r="V33" t="str">
        <f t="shared" si="15"/>
        <v>Significant</v>
      </c>
      <c r="W33" t="str">
        <f t="shared" si="16"/>
        <v>Significant</v>
      </c>
      <c r="X33" t="str">
        <f t="shared" si="17"/>
        <v>Significant</v>
      </c>
      <c r="Y33">
        <f t="shared" si="18"/>
        <v>0.94371064301282193</v>
      </c>
      <c r="Z33">
        <f t="shared" si="19"/>
        <v>1.2029724761751299</v>
      </c>
      <c r="AA33">
        <f t="shared" si="20"/>
        <v>1.26772519707789</v>
      </c>
      <c r="AB33" t="str">
        <f t="shared" si="21"/>
        <v>High</v>
      </c>
      <c r="AC33" t="str">
        <f t="shared" si="22"/>
        <v>High</v>
      </c>
      <c r="AD33" t="str">
        <f t="shared" si="23"/>
        <v>High</v>
      </c>
      <c r="AE33" t="str">
        <f t="shared" si="24"/>
        <v>Significant</v>
      </c>
      <c r="AF33" t="str">
        <f t="shared" si="25"/>
        <v>Significant</v>
      </c>
      <c r="AG33" t="str">
        <f t="shared" si="26"/>
        <v>Significant</v>
      </c>
      <c r="AI33" t="s">
        <v>2083</v>
      </c>
      <c r="AJ33">
        <v>0.72227269031922026</v>
      </c>
      <c r="AK33">
        <v>0.85985827815135352</v>
      </c>
      <c r="AL33">
        <v>0.99711334025780385</v>
      </c>
      <c r="AN33" t="s">
        <v>2083</v>
      </c>
      <c r="AO33">
        <v>0.81662760767698295</v>
      </c>
      <c r="AP33">
        <v>0.97447965935468694</v>
      </c>
      <c r="AQ33">
        <v>1.2082265530657765</v>
      </c>
    </row>
    <row r="34" spans="1:43">
      <c r="A34" t="s">
        <v>170</v>
      </c>
      <c r="B34" t="s">
        <v>2082</v>
      </c>
      <c r="C34">
        <f>VLOOKUP(B34,Exposure!B33:AH179,31,FALSE)</f>
        <v>0.56415089032040278</v>
      </c>
      <c r="D34">
        <f>VLOOKUP(B34,Sensitivity!$B$1:$AP$147,41,FALSE)</f>
        <v>0.14962764912579576</v>
      </c>
      <c r="E34">
        <f>VLOOKUP(B34,Adaptive!B33:AX179,49,FALSE)</f>
        <v>0.45158451910758918</v>
      </c>
      <c r="F34" s="52">
        <f t="shared" si="2"/>
        <v>0.54841548089241088</v>
      </c>
      <c r="G34">
        <f>VLOOKUP(B34,DroughtHazard!$A$1:$B$147,2,FALSE)</f>
        <v>0.33632371126430932</v>
      </c>
      <c r="H34" s="52">
        <f t="shared" si="3"/>
        <v>1.5985177316029189</v>
      </c>
      <c r="I34" s="52">
        <f t="shared" si="4"/>
        <v>0.31094549836256491</v>
      </c>
      <c r="J34" s="52">
        <f t="shared" si="5"/>
        <v>0.34902156500910331</v>
      </c>
      <c r="K34" t="str">
        <f t="shared" si="6"/>
        <v>Moderate</v>
      </c>
      <c r="L34" t="str">
        <f t="shared" si="7"/>
        <v>Moderate</v>
      </c>
      <c r="M34" t="str">
        <f t="shared" si="0"/>
        <v>Moderate</v>
      </c>
      <c r="N34" t="str">
        <f t="shared" si="8"/>
        <v>Moderate</v>
      </c>
      <c r="O34" t="str">
        <f t="shared" si="9"/>
        <v>Moderate</v>
      </c>
      <c r="P34">
        <f t="shared" si="10"/>
        <v>0.75685593172520393</v>
      </c>
      <c r="Q34">
        <f t="shared" si="11"/>
        <v>0.89643682753374199</v>
      </c>
      <c r="R34">
        <f t="shared" si="12"/>
        <v>0.95614272072921214</v>
      </c>
      <c r="S34" t="str">
        <f t="shared" si="13"/>
        <v>High</v>
      </c>
      <c r="T34" t="str">
        <f t="shared" si="1"/>
        <v>High</v>
      </c>
      <c r="U34" t="str">
        <f t="shared" si="14"/>
        <v>High</v>
      </c>
      <c r="V34" t="str">
        <f t="shared" si="15"/>
        <v>Significant</v>
      </c>
      <c r="W34" t="str">
        <f t="shared" si="16"/>
        <v>Significant</v>
      </c>
      <c r="X34" t="str">
        <f t="shared" si="17"/>
        <v>Significant</v>
      </c>
      <c r="Y34">
        <f t="shared" si="18"/>
        <v>0.78655093459576397</v>
      </c>
      <c r="Z34">
        <f t="shared" si="19"/>
        <v>0.98099698882232111</v>
      </c>
      <c r="AA34">
        <f t="shared" si="20"/>
        <v>1.181591414716741</v>
      </c>
      <c r="AB34" t="str">
        <f t="shared" si="21"/>
        <v>High</v>
      </c>
      <c r="AC34" t="str">
        <f t="shared" si="22"/>
        <v>High</v>
      </c>
      <c r="AD34" t="str">
        <f t="shared" si="23"/>
        <v>High</v>
      </c>
      <c r="AE34" t="str">
        <f t="shared" si="24"/>
        <v>Significant</v>
      </c>
      <c r="AF34" t="str">
        <f t="shared" si="25"/>
        <v>Significant</v>
      </c>
      <c r="AG34" t="str">
        <f t="shared" si="26"/>
        <v>Significant</v>
      </c>
      <c r="AI34" t="s">
        <v>2084</v>
      </c>
      <c r="AJ34">
        <v>0.94199127671400706</v>
      </c>
      <c r="AK34">
        <v>0.96663060300668091</v>
      </c>
      <c r="AL34">
        <v>1.1464512997102743</v>
      </c>
      <c r="AN34" t="s">
        <v>2084</v>
      </c>
      <c r="AO34">
        <v>0.93831842808564492</v>
      </c>
      <c r="AP34">
        <v>1.1886857832066222</v>
      </c>
      <c r="AQ34">
        <v>1.3511840836191178</v>
      </c>
    </row>
    <row r="35" spans="1:43">
      <c r="A35" t="s">
        <v>122</v>
      </c>
      <c r="B35" t="s">
        <v>2083</v>
      </c>
      <c r="C35">
        <f>VLOOKUP(B35,Exposure!B34:AH180,31,FALSE)</f>
        <v>0.4830656277251118</v>
      </c>
      <c r="D35">
        <f>VLOOKUP(B35,Sensitivity!$B$1:$AP$147,41,FALSE)</f>
        <v>0.2248755964617859</v>
      </c>
      <c r="E35">
        <f>VLOOKUP(B35,Adaptive!B34:AX180,49,FALSE)</f>
        <v>0.46021393228052598</v>
      </c>
      <c r="F35" s="52">
        <f t="shared" si="2"/>
        <v>0.53978606771947402</v>
      </c>
      <c r="G35">
        <f>VLOOKUP(B35,DroughtHazard!$A$1:$B$147,2,FALSE)</f>
        <v>0.27443839297474837</v>
      </c>
      <c r="H35" s="52">
        <f t="shared" si="3"/>
        <v>1.52216568488112</v>
      </c>
      <c r="I35" s="52">
        <f t="shared" si="4"/>
        <v>0.28679515080578832</v>
      </c>
      <c r="J35" s="52">
        <f t="shared" si="5"/>
        <v>0.38233083209062996</v>
      </c>
      <c r="K35" t="str">
        <f t="shared" si="6"/>
        <v>Moderate</v>
      </c>
      <c r="L35" t="str">
        <f t="shared" si="7"/>
        <v>Moderate</v>
      </c>
      <c r="M35" t="str">
        <f t="shared" si="0"/>
        <v>Moderate</v>
      </c>
      <c r="N35" t="str">
        <f t="shared" si="8"/>
        <v>Low</v>
      </c>
      <c r="O35" t="str">
        <f t="shared" si="9"/>
        <v>Moderate</v>
      </c>
      <c r="P35">
        <f t="shared" si="10"/>
        <v>0.72227269031922026</v>
      </c>
      <c r="Q35">
        <f t="shared" si="11"/>
        <v>0.85985827815135352</v>
      </c>
      <c r="R35">
        <f t="shared" si="12"/>
        <v>0.99711334025780385</v>
      </c>
      <c r="S35" t="str">
        <f t="shared" si="13"/>
        <v>High</v>
      </c>
      <c r="T35" t="str">
        <f t="shared" si="1"/>
        <v>High</v>
      </c>
      <c r="U35" t="str">
        <f t="shared" si="14"/>
        <v>High</v>
      </c>
      <c r="V35" t="str">
        <f t="shared" si="15"/>
        <v>Significant</v>
      </c>
      <c r="W35" t="str">
        <f t="shared" si="16"/>
        <v>Significant</v>
      </c>
      <c r="X35" t="str">
        <f t="shared" si="17"/>
        <v>Significant</v>
      </c>
      <c r="Y35">
        <f t="shared" si="18"/>
        <v>0.81662760767698295</v>
      </c>
      <c r="Z35">
        <f t="shared" si="19"/>
        <v>0.97447965935468694</v>
      </c>
      <c r="AA35">
        <f t="shared" si="20"/>
        <v>1.2082265530657765</v>
      </c>
      <c r="AB35" t="str">
        <f t="shared" si="21"/>
        <v>High</v>
      </c>
      <c r="AC35" t="str">
        <f t="shared" si="22"/>
        <v>High</v>
      </c>
      <c r="AD35" t="str">
        <f t="shared" si="23"/>
        <v>High</v>
      </c>
      <c r="AE35" t="str">
        <f t="shared" si="24"/>
        <v>Significant</v>
      </c>
      <c r="AF35" t="str">
        <f t="shared" si="25"/>
        <v>Significant</v>
      </c>
      <c r="AG35" t="str">
        <f t="shared" si="26"/>
        <v>Significant</v>
      </c>
      <c r="AI35" t="s">
        <v>2085</v>
      </c>
      <c r="AJ35">
        <v>1.2207231818631294</v>
      </c>
      <c r="AK35">
        <v>1.3571025914910435</v>
      </c>
      <c r="AL35">
        <v>1.4589210986760262</v>
      </c>
      <c r="AN35" t="s">
        <v>2085</v>
      </c>
      <c r="AO35">
        <v>1.2844432343247534</v>
      </c>
      <c r="AP35">
        <v>1.5519991648247839</v>
      </c>
      <c r="AQ35">
        <v>1.6007089282754063</v>
      </c>
    </row>
    <row r="36" spans="1:43">
      <c r="A36" t="s">
        <v>36</v>
      </c>
      <c r="B36" t="s">
        <v>2084</v>
      </c>
      <c r="C36">
        <f>VLOOKUP(B36,Exposure!B35:AH181,31,FALSE)</f>
        <v>0.5283270978086585</v>
      </c>
      <c r="D36">
        <f>VLOOKUP(B36,Sensitivity!$B$1:$AP$147,41,FALSE)</f>
        <v>0.14181343921013526</v>
      </c>
      <c r="E36">
        <f>VLOOKUP(B36,Adaptive!B35:AX181,49,FALSE)</f>
        <v>0.41295884339026984</v>
      </c>
      <c r="F36" s="52">
        <f t="shared" si="2"/>
        <v>0.58704115660973022</v>
      </c>
      <c r="G36">
        <f>VLOOKUP(B36,DroughtHazard!$A$1:$B$147,2,FALSE)</f>
        <v>0.52274332454754302</v>
      </c>
      <c r="H36" s="52">
        <f t="shared" si="3"/>
        <v>1.7799250181760671</v>
      </c>
      <c r="I36" s="52">
        <f t="shared" si="4"/>
        <v>0.36832508683694304</v>
      </c>
      <c r="J36" s="52">
        <f t="shared" si="5"/>
        <v>0.36442729790993272</v>
      </c>
      <c r="K36" t="str">
        <f t="shared" si="6"/>
        <v>Moderate</v>
      </c>
      <c r="L36" t="str">
        <f t="shared" si="7"/>
        <v>Moderate</v>
      </c>
      <c r="M36" t="str">
        <f t="shared" si="0"/>
        <v>Moderate</v>
      </c>
      <c r="N36" t="str">
        <f t="shared" si="8"/>
        <v>Moderate</v>
      </c>
      <c r="O36" t="str">
        <f t="shared" si="9"/>
        <v>Moderate</v>
      </c>
      <c r="P36">
        <f t="shared" si="10"/>
        <v>0.94199127671400706</v>
      </c>
      <c r="Q36">
        <f t="shared" si="11"/>
        <v>0.96663060300668091</v>
      </c>
      <c r="R36">
        <f t="shared" si="12"/>
        <v>1.1464512997102743</v>
      </c>
      <c r="S36" t="str">
        <f t="shared" si="13"/>
        <v>High</v>
      </c>
      <c r="T36" t="str">
        <f t="shared" si="1"/>
        <v>High</v>
      </c>
      <c r="U36" t="str">
        <f t="shared" si="14"/>
        <v>High</v>
      </c>
      <c r="V36" t="str">
        <f t="shared" si="15"/>
        <v>Significant</v>
      </c>
      <c r="W36" t="str">
        <f t="shared" si="16"/>
        <v>Significant</v>
      </c>
      <c r="X36" t="str">
        <f t="shared" si="17"/>
        <v>Significant</v>
      </c>
      <c r="Y36">
        <f t="shared" si="18"/>
        <v>0.93831842808564492</v>
      </c>
      <c r="Z36">
        <f t="shared" si="19"/>
        <v>1.1886857832066222</v>
      </c>
      <c r="AA36">
        <f t="shared" si="20"/>
        <v>1.3511840836191178</v>
      </c>
      <c r="AB36" t="str">
        <f t="shared" si="21"/>
        <v>High</v>
      </c>
      <c r="AC36" t="str">
        <f t="shared" si="22"/>
        <v>High</v>
      </c>
      <c r="AD36" t="str">
        <f t="shared" si="23"/>
        <v>High</v>
      </c>
      <c r="AE36" t="str">
        <f t="shared" si="24"/>
        <v>Significant</v>
      </c>
      <c r="AF36" t="str">
        <f t="shared" si="25"/>
        <v>Significant</v>
      </c>
      <c r="AG36" t="str">
        <f t="shared" si="26"/>
        <v>Significant</v>
      </c>
      <c r="AI36" t="s">
        <v>2086</v>
      </c>
      <c r="AJ36">
        <v>0.84361092958778183</v>
      </c>
      <c r="AK36">
        <v>1.0280822432900467</v>
      </c>
      <c r="AL36">
        <v>1.1228125130368274</v>
      </c>
      <c r="AN36" t="s">
        <v>2086</v>
      </c>
      <c r="AO36">
        <v>0.91723717846562458</v>
      </c>
      <c r="AP36">
        <v>1.153929564612806</v>
      </c>
      <c r="AQ36">
        <v>1.4034858700022101</v>
      </c>
    </row>
    <row r="37" spans="1:43">
      <c r="A37" t="s">
        <v>168</v>
      </c>
      <c r="B37" t="s">
        <v>2084</v>
      </c>
      <c r="C37">
        <f>VLOOKUP(B37,Exposure!B36:AH182,31,FALSE)</f>
        <v>0.5283270978086585</v>
      </c>
      <c r="D37">
        <f>VLOOKUP(B37,Sensitivity!$B$1:$AP$147,41,FALSE)</f>
        <v>0.14181343921013526</v>
      </c>
      <c r="E37">
        <f>VLOOKUP(B37,Adaptive!B36:AX182,49,FALSE)</f>
        <v>0.41295884339026984</v>
      </c>
      <c r="F37" s="52">
        <f t="shared" si="2"/>
        <v>0.58704115660973022</v>
      </c>
      <c r="G37">
        <f>VLOOKUP(B37,DroughtHazard!$A$1:$B$147,2,FALSE)</f>
        <v>0.52274332454754302</v>
      </c>
      <c r="H37" s="52">
        <f t="shared" si="3"/>
        <v>1.7799250181760671</v>
      </c>
      <c r="I37" s="52">
        <f t="shared" si="4"/>
        <v>0.36832508683694304</v>
      </c>
      <c r="J37" s="52">
        <f t="shared" si="5"/>
        <v>0.36442729790993272</v>
      </c>
      <c r="K37" t="str">
        <f t="shared" si="6"/>
        <v>Moderate</v>
      </c>
      <c r="L37" t="str">
        <f t="shared" si="7"/>
        <v>Moderate</v>
      </c>
      <c r="M37" t="str">
        <f t="shared" si="0"/>
        <v>Moderate</v>
      </c>
      <c r="N37" t="str">
        <f t="shared" si="8"/>
        <v>Moderate</v>
      </c>
      <c r="O37" t="str">
        <f t="shared" si="9"/>
        <v>Moderate</v>
      </c>
      <c r="P37">
        <f t="shared" si="10"/>
        <v>0.94199127671400706</v>
      </c>
      <c r="Q37">
        <f t="shared" si="11"/>
        <v>0.96663060300668091</v>
      </c>
      <c r="R37">
        <f t="shared" si="12"/>
        <v>1.1464512997102743</v>
      </c>
      <c r="S37" t="str">
        <f t="shared" si="13"/>
        <v>High</v>
      </c>
      <c r="T37" t="str">
        <f t="shared" si="1"/>
        <v>High</v>
      </c>
      <c r="U37" t="str">
        <f t="shared" si="14"/>
        <v>High</v>
      </c>
      <c r="V37" t="str">
        <f t="shared" si="15"/>
        <v>Significant</v>
      </c>
      <c r="W37" t="str">
        <f t="shared" si="16"/>
        <v>Significant</v>
      </c>
      <c r="X37" t="str">
        <f t="shared" si="17"/>
        <v>Significant</v>
      </c>
      <c r="Y37">
        <f t="shared" si="18"/>
        <v>0.93831842808564492</v>
      </c>
      <c r="Z37">
        <f t="shared" si="19"/>
        <v>1.1886857832066222</v>
      </c>
      <c r="AA37">
        <f t="shared" si="20"/>
        <v>1.3511840836191178</v>
      </c>
      <c r="AB37" t="str">
        <f t="shared" si="21"/>
        <v>High</v>
      </c>
      <c r="AC37" t="str">
        <f t="shared" si="22"/>
        <v>High</v>
      </c>
      <c r="AD37" t="str">
        <f t="shared" si="23"/>
        <v>High</v>
      </c>
      <c r="AE37" t="str">
        <f t="shared" si="24"/>
        <v>Significant</v>
      </c>
      <c r="AF37" t="str">
        <f t="shared" si="25"/>
        <v>Significant</v>
      </c>
      <c r="AG37" t="str">
        <f t="shared" si="26"/>
        <v>Significant</v>
      </c>
      <c r="AI37" t="s">
        <v>2087</v>
      </c>
      <c r="AJ37">
        <v>0.88033975120306041</v>
      </c>
      <c r="AK37">
        <v>0.93156748456080773</v>
      </c>
      <c r="AL37">
        <v>1.073098417928219</v>
      </c>
      <c r="AN37" t="s">
        <v>2087</v>
      </c>
      <c r="AO37">
        <v>0.89136422878980648</v>
      </c>
      <c r="AP37">
        <v>1.096454156186581</v>
      </c>
      <c r="AQ37">
        <v>1.1551867241708438</v>
      </c>
    </row>
    <row r="38" spans="1:43">
      <c r="A38" t="s">
        <v>37</v>
      </c>
      <c r="B38" t="s">
        <v>2085</v>
      </c>
      <c r="C38">
        <f>VLOOKUP(B38,Exposure!B37:AH183,31,FALSE)</f>
        <v>0.56031111986272475</v>
      </c>
      <c r="D38">
        <f>VLOOKUP(B38,Sensitivity!$B$1:$AP$147,41,FALSE)</f>
        <v>0.19361875679914389</v>
      </c>
      <c r="E38">
        <f>VLOOKUP(B38,Adaptive!B37:AX183,49,FALSE)</f>
        <v>0.6738333352308794</v>
      </c>
      <c r="F38" s="52">
        <f t="shared" si="2"/>
        <v>0.3261666647691206</v>
      </c>
      <c r="G38">
        <f>VLOOKUP(B38,DroughtHazard!$A$1:$B$147,2,FALSE)</f>
        <v>0.76587461781950561</v>
      </c>
      <c r="H38" s="52">
        <f t="shared" si="3"/>
        <v>1.8459711592504946</v>
      </c>
      <c r="I38" s="52">
        <f t="shared" si="4"/>
        <v>0.38921565009247838</v>
      </c>
      <c r="J38" s="52">
        <f t="shared" si="5"/>
        <v>0.25989271078413223</v>
      </c>
      <c r="K38" t="str">
        <f t="shared" si="6"/>
        <v>Moderate</v>
      </c>
      <c r="L38" t="str">
        <f t="shared" si="7"/>
        <v>Low</v>
      </c>
      <c r="M38" t="str">
        <f t="shared" si="0"/>
        <v>Low</v>
      </c>
      <c r="N38" t="str">
        <f t="shared" si="8"/>
        <v>High</v>
      </c>
      <c r="O38" t="str">
        <f t="shared" si="9"/>
        <v>Moderate</v>
      </c>
      <c r="P38">
        <f t="shared" si="10"/>
        <v>1.2207231818631294</v>
      </c>
      <c r="Q38">
        <f t="shared" si="11"/>
        <v>1.3571025914910435</v>
      </c>
      <c r="R38">
        <f t="shared" si="12"/>
        <v>1.4589210986760262</v>
      </c>
      <c r="S38" t="str">
        <f t="shared" si="13"/>
        <v>High</v>
      </c>
      <c r="T38" t="str">
        <f t="shared" si="1"/>
        <v>High</v>
      </c>
      <c r="U38" t="str">
        <f t="shared" si="14"/>
        <v>High</v>
      </c>
      <c r="V38" t="str">
        <f t="shared" si="15"/>
        <v>Moderate</v>
      </c>
      <c r="W38" t="str">
        <f t="shared" si="16"/>
        <v>Moderate</v>
      </c>
      <c r="X38" t="str">
        <f t="shared" si="17"/>
        <v>Moderate</v>
      </c>
      <c r="Y38">
        <f t="shared" si="18"/>
        <v>1.2844432343247534</v>
      </c>
      <c r="Z38">
        <f t="shared" si="19"/>
        <v>1.5519991648247839</v>
      </c>
      <c r="AA38">
        <f t="shared" si="20"/>
        <v>1.6007089282754063</v>
      </c>
      <c r="AB38" t="str">
        <f t="shared" si="21"/>
        <v>High</v>
      </c>
      <c r="AC38" t="str">
        <f t="shared" si="22"/>
        <v>High</v>
      </c>
      <c r="AD38" t="str">
        <f t="shared" si="23"/>
        <v>High</v>
      </c>
      <c r="AE38" t="str">
        <f t="shared" si="24"/>
        <v>Moderate</v>
      </c>
      <c r="AF38" t="str">
        <f t="shared" si="25"/>
        <v>Moderate</v>
      </c>
      <c r="AG38" t="str">
        <f t="shared" si="26"/>
        <v>Moderate</v>
      </c>
      <c r="AI38" t="s">
        <v>2088</v>
      </c>
      <c r="AJ38">
        <v>0.74247226600180083</v>
      </c>
      <c r="AK38">
        <v>0.89042417654206352</v>
      </c>
      <c r="AL38">
        <v>1.0813860095040999</v>
      </c>
      <c r="AN38" t="s">
        <v>2088</v>
      </c>
      <c r="AO38">
        <v>0.83616893111715695</v>
      </c>
      <c r="AP38">
        <v>1.0705899492407838</v>
      </c>
      <c r="AQ38">
        <v>1.3946453717566527</v>
      </c>
    </row>
    <row r="39" spans="1:43">
      <c r="A39" t="s">
        <v>176</v>
      </c>
      <c r="B39" t="s">
        <v>2085</v>
      </c>
      <c r="C39">
        <f>VLOOKUP(B39,Exposure!B38:AH184,31,FALSE)</f>
        <v>0.56031111986272475</v>
      </c>
      <c r="D39">
        <f>VLOOKUP(B39,Sensitivity!$B$1:$AP$147,41,FALSE)</f>
        <v>0.19361875679914389</v>
      </c>
      <c r="E39">
        <f>VLOOKUP(B39,Adaptive!B38:AX184,49,FALSE)</f>
        <v>0.6738333352308794</v>
      </c>
      <c r="F39" s="52">
        <f t="shared" si="2"/>
        <v>0.3261666647691206</v>
      </c>
      <c r="G39">
        <f>VLOOKUP(B39,DroughtHazard!$A$1:$B$147,2,FALSE)</f>
        <v>0.76587461781950561</v>
      </c>
      <c r="H39" s="52">
        <f t="shared" si="3"/>
        <v>1.8459711592504946</v>
      </c>
      <c r="I39" s="52">
        <f t="shared" si="4"/>
        <v>0.38921565009247838</v>
      </c>
      <c r="J39" s="52">
        <f t="shared" si="5"/>
        <v>0.25989271078413223</v>
      </c>
      <c r="K39" t="str">
        <f t="shared" si="6"/>
        <v>Moderate</v>
      </c>
      <c r="L39" t="str">
        <f t="shared" si="7"/>
        <v>Low</v>
      </c>
      <c r="M39" t="str">
        <f t="shared" si="0"/>
        <v>Low</v>
      </c>
      <c r="N39" t="str">
        <f t="shared" si="8"/>
        <v>High</v>
      </c>
      <c r="O39" t="str">
        <f t="shared" si="9"/>
        <v>Moderate</v>
      </c>
      <c r="P39">
        <f t="shared" si="10"/>
        <v>1.2207231818631294</v>
      </c>
      <c r="Q39">
        <f t="shared" si="11"/>
        <v>1.3571025914910435</v>
      </c>
      <c r="R39">
        <f t="shared" si="12"/>
        <v>1.4589210986760262</v>
      </c>
      <c r="S39" t="str">
        <f t="shared" si="13"/>
        <v>High</v>
      </c>
      <c r="T39" t="str">
        <f t="shared" si="1"/>
        <v>High</v>
      </c>
      <c r="U39" t="str">
        <f t="shared" si="14"/>
        <v>High</v>
      </c>
      <c r="V39" t="str">
        <f t="shared" si="15"/>
        <v>Moderate</v>
      </c>
      <c r="W39" t="str">
        <f t="shared" si="16"/>
        <v>Moderate</v>
      </c>
      <c r="X39" t="str">
        <f t="shared" si="17"/>
        <v>Moderate</v>
      </c>
      <c r="Y39">
        <f t="shared" si="18"/>
        <v>1.2844432343247534</v>
      </c>
      <c r="Z39">
        <f t="shared" si="19"/>
        <v>1.5519991648247839</v>
      </c>
      <c r="AA39">
        <f t="shared" si="20"/>
        <v>1.6007089282754063</v>
      </c>
      <c r="AB39" t="str">
        <f t="shared" si="21"/>
        <v>High</v>
      </c>
      <c r="AC39" t="str">
        <f t="shared" si="22"/>
        <v>High</v>
      </c>
      <c r="AD39" t="str">
        <f t="shared" si="23"/>
        <v>High</v>
      </c>
      <c r="AE39" t="str">
        <f t="shared" si="24"/>
        <v>Moderate</v>
      </c>
      <c r="AF39" t="str">
        <f t="shared" si="25"/>
        <v>Moderate</v>
      </c>
      <c r="AG39" t="str">
        <f t="shared" si="26"/>
        <v>Moderate</v>
      </c>
      <c r="AI39" t="s">
        <v>2089</v>
      </c>
      <c r="AJ39">
        <v>0.75483807876537279</v>
      </c>
      <c r="AK39">
        <v>0.83569423688520983</v>
      </c>
      <c r="AL39">
        <v>1.0599238519663614</v>
      </c>
      <c r="AN39" t="s">
        <v>2089</v>
      </c>
      <c r="AO39">
        <v>0.83701781896859417</v>
      </c>
      <c r="AP39">
        <v>0.99377350756277671</v>
      </c>
      <c r="AQ39">
        <v>1.1508444544914367</v>
      </c>
    </row>
    <row r="40" spans="1:43">
      <c r="A40" t="s">
        <v>92</v>
      </c>
      <c r="B40" t="s">
        <v>2086</v>
      </c>
      <c r="C40">
        <f>VLOOKUP(B40,Exposure!B39:AH185,31,FALSE)</f>
        <v>0.21325494388027799</v>
      </c>
      <c r="D40">
        <f>VLOOKUP(B40,Sensitivity!$B$1:$AP$147,41,FALSE)</f>
        <v>0.22256027500529391</v>
      </c>
      <c r="E40">
        <f>VLOOKUP(B40,Adaptive!B39:AX185,49,FALSE)</f>
        <v>0.99486253084426468</v>
      </c>
      <c r="F40" s="52">
        <f t="shared" si="2"/>
        <v>5.1374691557353191E-3</v>
      </c>
      <c r="G40">
        <f>VLOOKUP(B40,DroughtHazard!$A$1:$B$147,2,FALSE)</f>
        <v>0.37652343708572583</v>
      </c>
      <c r="H40" s="52">
        <f t="shared" si="3"/>
        <v>0.81747612512703305</v>
      </c>
      <c r="I40" s="52">
        <f t="shared" si="4"/>
        <v>6.390004165825236E-2</v>
      </c>
      <c r="J40" s="52">
        <f t="shared" si="5"/>
        <v>0.11384887208051461</v>
      </c>
      <c r="K40" t="str">
        <f t="shared" si="6"/>
        <v>Low</v>
      </c>
      <c r="L40" t="str">
        <f t="shared" si="7"/>
        <v>Low</v>
      </c>
      <c r="M40" t="str">
        <f t="shared" si="0"/>
        <v>Very low</v>
      </c>
      <c r="N40" t="str">
        <f t="shared" si="8"/>
        <v>Moderate</v>
      </c>
      <c r="O40" t="str">
        <f t="shared" si="9"/>
        <v>Minor</v>
      </c>
      <c r="P40">
        <f t="shared" si="10"/>
        <v>0.84361092958778183</v>
      </c>
      <c r="Q40">
        <f t="shared" si="11"/>
        <v>1.0280822432900467</v>
      </c>
      <c r="R40">
        <f t="shared" si="12"/>
        <v>1.1228125130368274</v>
      </c>
      <c r="S40" t="str">
        <f t="shared" si="13"/>
        <v>High</v>
      </c>
      <c r="T40" t="str">
        <f t="shared" si="1"/>
        <v>High</v>
      </c>
      <c r="U40" t="str">
        <f t="shared" si="14"/>
        <v>High</v>
      </c>
      <c r="V40" t="str">
        <f t="shared" si="15"/>
        <v>Minor</v>
      </c>
      <c r="W40" t="str">
        <f t="shared" si="16"/>
        <v>Minor</v>
      </c>
      <c r="X40" t="str">
        <f t="shared" si="17"/>
        <v>Minor</v>
      </c>
      <c r="Y40">
        <f t="shared" si="18"/>
        <v>0.91723717846562458</v>
      </c>
      <c r="Z40">
        <f t="shared" si="19"/>
        <v>1.153929564612806</v>
      </c>
      <c r="AA40">
        <f t="shared" si="20"/>
        <v>1.4034858700022101</v>
      </c>
      <c r="AB40" t="str">
        <f t="shared" si="21"/>
        <v>High</v>
      </c>
      <c r="AC40" t="str">
        <f t="shared" si="22"/>
        <v>High</v>
      </c>
      <c r="AD40" t="str">
        <f t="shared" si="23"/>
        <v>High</v>
      </c>
      <c r="AE40" t="str">
        <f t="shared" si="24"/>
        <v>Minor</v>
      </c>
      <c r="AF40" t="str">
        <f t="shared" si="25"/>
        <v>Minor</v>
      </c>
      <c r="AG40" t="str">
        <f t="shared" si="26"/>
        <v>Minor</v>
      </c>
      <c r="AI40" t="s">
        <v>2090</v>
      </c>
      <c r="AJ40">
        <v>0.95316930916786191</v>
      </c>
      <c r="AK40">
        <v>0.96049912302017271</v>
      </c>
      <c r="AL40">
        <v>1.1947370185788468</v>
      </c>
      <c r="AN40" t="s">
        <v>2090</v>
      </c>
      <c r="AO40">
        <v>1.0069735037295025</v>
      </c>
      <c r="AP40">
        <v>1.3304536410586039</v>
      </c>
      <c r="AQ40">
        <v>1.3636179423205057</v>
      </c>
    </row>
    <row r="41" spans="1:43">
      <c r="A41" t="s">
        <v>38</v>
      </c>
      <c r="B41" t="s">
        <v>2087</v>
      </c>
      <c r="C41">
        <f>VLOOKUP(B41,Exposure!B40:AH186,31,FALSE)</f>
        <v>0.703648485189457</v>
      </c>
      <c r="D41">
        <f>VLOOKUP(B41,Sensitivity!$B$1:$AP$147,41,FALSE)</f>
        <v>0.2259419923216382</v>
      </c>
      <c r="E41">
        <f>VLOOKUP(B41,Adaptive!B40:AX186,49,FALSE)</f>
        <v>0.58595475643955675</v>
      </c>
      <c r="F41" s="52">
        <f t="shared" si="2"/>
        <v>0.41404524356044325</v>
      </c>
      <c r="G41">
        <f>VLOOKUP(B41,DroughtHazard!$A$1:$B$147,2,FALSE)</f>
        <v>0.38193127713687003</v>
      </c>
      <c r="H41" s="52">
        <f t="shared" si="3"/>
        <v>1.7255669982084085</v>
      </c>
      <c r="I41" s="52">
        <f t="shared" si="4"/>
        <v>0.35113150616581273</v>
      </c>
      <c r="J41" s="52">
        <f t="shared" si="5"/>
        <v>0.31999361794104075</v>
      </c>
      <c r="K41" t="str">
        <f t="shared" si="6"/>
        <v>High</v>
      </c>
      <c r="L41" t="str">
        <f t="shared" si="7"/>
        <v>Low</v>
      </c>
      <c r="M41" t="str">
        <f t="shared" si="0"/>
        <v>Moderate</v>
      </c>
      <c r="N41" t="str">
        <f t="shared" si="8"/>
        <v>Moderate</v>
      </c>
      <c r="O41" t="str">
        <f t="shared" si="9"/>
        <v>Moderate</v>
      </c>
      <c r="P41">
        <f t="shared" si="10"/>
        <v>0.88033975120306041</v>
      </c>
      <c r="Q41">
        <f t="shared" si="11"/>
        <v>0.93156748456080773</v>
      </c>
      <c r="R41">
        <f t="shared" si="12"/>
        <v>1.073098417928219</v>
      </c>
      <c r="S41" t="str">
        <f t="shared" si="13"/>
        <v>High</v>
      </c>
      <c r="T41" t="str">
        <f t="shared" si="1"/>
        <v>High</v>
      </c>
      <c r="U41" t="str">
        <f t="shared" si="14"/>
        <v>High</v>
      </c>
      <c r="V41" t="str">
        <f t="shared" si="15"/>
        <v>Significant</v>
      </c>
      <c r="W41" t="str">
        <f t="shared" si="16"/>
        <v>Significant</v>
      </c>
      <c r="X41" t="str">
        <f t="shared" si="17"/>
        <v>Significant</v>
      </c>
      <c r="Y41">
        <f t="shared" si="18"/>
        <v>0.89136422878980648</v>
      </c>
      <c r="Z41">
        <f t="shared" si="19"/>
        <v>1.096454156186581</v>
      </c>
      <c r="AA41">
        <f t="shared" si="20"/>
        <v>1.1551867241708438</v>
      </c>
      <c r="AB41" t="str">
        <f t="shared" si="21"/>
        <v>High</v>
      </c>
      <c r="AC41" t="str">
        <f t="shared" si="22"/>
        <v>High</v>
      </c>
      <c r="AD41" t="str">
        <f t="shared" si="23"/>
        <v>High</v>
      </c>
      <c r="AE41" t="str">
        <f t="shared" si="24"/>
        <v>Significant</v>
      </c>
      <c r="AF41" t="str">
        <f t="shared" si="25"/>
        <v>Significant</v>
      </c>
      <c r="AG41" t="str">
        <f t="shared" si="26"/>
        <v>Significant</v>
      </c>
      <c r="AI41" t="s">
        <v>2091</v>
      </c>
      <c r="AJ41">
        <v>0.74461316198299388</v>
      </c>
      <c r="AK41">
        <v>0.82693545588125783</v>
      </c>
      <c r="AL41">
        <v>1.1066922975344462</v>
      </c>
      <c r="AN41" t="s">
        <v>2091</v>
      </c>
      <c r="AO41">
        <v>0.77777465467403317</v>
      </c>
      <c r="AP41">
        <v>1.0580325453689694</v>
      </c>
      <c r="AQ41">
        <v>1.5386473916748167</v>
      </c>
    </row>
    <row r="42" spans="1:43">
      <c r="A42" t="s">
        <v>93</v>
      </c>
      <c r="B42" t="s">
        <v>2088</v>
      </c>
      <c r="C42">
        <f>VLOOKUP(B42,Exposure!B41:AH187,31,FALSE)</f>
        <v>0.83683085318855677</v>
      </c>
      <c r="D42">
        <f>VLOOKUP(B42,Sensitivity!$B$1:$AP$147,41,FALSE)</f>
        <v>0.22400735091560139</v>
      </c>
      <c r="E42">
        <f>VLOOKUP(B42,Adaptive!B41:AX187,49,FALSE)</f>
        <v>0.6103377025993727</v>
      </c>
      <c r="F42" s="52">
        <f t="shared" si="2"/>
        <v>0.3896622974006273</v>
      </c>
      <c r="G42">
        <f>VLOOKUP(B42,DroughtHazard!$A$1:$B$147,2,FALSE)</f>
        <v>0.3576496207636054</v>
      </c>
      <c r="H42" s="52">
        <f t="shared" si="3"/>
        <v>1.8081501222683909</v>
      </c>
      <c r="I42" s="52">
        <f t="shared" si="4"/>
        <v>0.3772527594131545</v>
      </c>
      <c r="J42" s="52">
        <f t="shared" si="5"/>
        <v>0.30683482415811436</v>
      </c>
      <c r="K42" t="str">
        <f t="shared" si="6"/>
        <v>High</v>
      </c>
      <c r="L42" t="str">
        <f t="shared" si="7"/>
        <v>Low</v>
      </c>
      <c r="M42" t="str">
        <f t="shared" si="0"/>
        <v>Moderate</v>
      </c>
      <c r="N42" t="str">
        <f t="shared" si="8"/>
        <v>Moderate</v>
      </c>
      <c r="O42" t="str">
        <f t="shared" si="9"/>
        <v>Moderate</v>
      </c>
      <c r="P42">
        <f t="shared" si="10"/>
        <v>0.74247226600180083</v>
      </c>
      <c r="Q42">
        <f t="shared" si="11"/>
        <v>0.89042417654206352</v>
      </c>
      <c r="R42">
        <f t="shared" si="12"/>
        <v>1.0813860095040999</v>
      </c>
      <c r="S42" t="str">
        <f t="shared" si="13"/>
        <v>High</v>
      </c>
      <c r="T42" t="str">
        <f t="shared" si="1"/>
        <v>High</v>
      </c>
      <c r="U42" t="str">
        <f t="shared" si="14"/>
        <v>High</v>
      </c>
      <c r="V42" t="str">
        <f t="shared" si="15"/>
        <v>Significant</v>
      </c>
      <c r="W42" t="str">
        <f t="shared" si="16"/>
        <v>Significant</v>
      </c>
      <c r="X42" t="str">
        <f t="shared" si="17"/>
        <v>Significant</v>
      </c>
      <c r="Y42">
        <f t="shared" si="18"/>
        <v>0.83616893111715695</v>
      </c>
      <c r="Z42">
        <f t="shared" si="19"/>
        <v>1.0705899492407838</v>
      </c>
      <c r="AA42">
        <f t="shared" si="20"/>
        <v>1.3946453717566527</v>
      </c>
      <c r="AB42" t="str">
        <f t="shared" si="21"/>
        <v>High</v>
      </c>
      <c r="AC42" t="str">
        <f t="shared" si="22"/>
        <v>High</v>
      </c>
      <c r="AD42" t="str">
        <f t="shared" si="23"/>
        <v>High</v>
      </c>
      <c r="AE42" t="str">
        <f t="shared" si="24"/>
        <v>Significant</v>
      </c>
      <c r="AF42" t="str">
        <f t="shared" si="25"/>
        <v>Significant</v>
      </c>
      <c r="AG42" t="str">
        <f t="shared" si="26"/>
        <v>Significant</v>
      </c>
      <c r="AI42" t="s">
        <v>2082</v>
      </c>
      <c r="AJ42">
        <v>0.75685593172520393</v>
      </c>
      <c r="AK42">
        <v>0.89643682753374199</v>
      </c>
      <c r="AL42">
        <v>0.95614272072921214</v>
      </c>
      <c r="AN42" t="s">
        <v>2082</v>
      </c>
      <c r="AO42">
        <v>0.78655093459576397</v>
      </c>
      <c r="AP42">
        <v>0.98099698882232111</v>
      </c>
      <c r="AQ42">
        <v>1.181591414716741</v>
      </c>
    </row>
    <row r="43" spans="1:43">
      <c r="A43" t="s">
        <v>1068</v>
      </c>
      <c r="B43" t="s">
        <v>2089</v>
      </c>
      <c r="C43">
        <f>VLOOKUP(B43,Exposure!B42:AH188,31,FALSE)</f>
        <v>0.39870319840220553</v>
      </c>
      <c r="D43">
        <f>VLOOKUP(B43,Sensitivity!$B$1:$AP$147,41,FALSE)</f>
        <v>0.10737303254481669</v>
      </c>
      <c r="E43">
        <f>VLOOKUP(B43,Adaptive!B42:AX188,49,FALSE)</f>
        <v>0.8257332880788284</v>
      </c>
      <c r="F43" s="52">
        <f t="shared" si="2"/>
        <v>0.1742667119211716</v>
      </c>
      <c r="G43">
        <f>VLOOKUP(B43,DroughtHazard!$A$1:$B$147,2,FALSE)</f>
        <v>0.34756431219566919</v>
      </c>
      <c r="H43" s="52">
        <f t="shared" si="3"/>
        <v>1.027907255063863</v>
      </c>
      <c r="I43" s="52">
        <f t="shared" si="4"/>
        <v>0.13045994598218896</v>
      </c>
      <c r="J43" s="52">
        <f t="shared" si="5"/>
        <v>0.14081987223299414</v>
      </c>
      <c r="K43" t="str">
        <f t="shared" si="6"/>
        <v>Moderate</v>
      </c>
      <c r="L43" t="str">
        <f t="shared" si="7"/>
        <v>Low</v>
      </c>
      <c r="M43" t="str">
        <f t="shared" si="0"/>
        <v>Low</v>
      </c>
      <c r="N43" t="str">
        <f t="shared" si="8"/>
        <v>Moderate</v>
      </c>
      <c r="O43" t="str">
        <f t="shared" si="9"/>
        <v>Moderate</v>
      </c>
      <c r="P43">
        <f t="shared" si="10"/>
        <v>0.75483807876537279</v>
      </c>
      <c r="Q43">
        <f t="shared" si="11"/>
        <v>0.83569423688520983</v>
      </c>
      <c r="R43">
        <f t="shared" si="12"/>
        <v>1.0599238519663614</v>
      </c>
      <c r="S43" t="str">
        <f t="shared" si="13"/>
        <v>High</v>
      </c>
      <c r="T43" t="str">
        <f t="shared" si="1"/>
        <v>High</v>
      </c>
      <c r="U43" t="str">
        <f t="shared" si="14"/>
        <v>High</v>
      </c>
      <c r="V43" t="str">
        <f t="shared" si="15"/>
        <v>Moderate</v>
      </c>
      <c r="W43" t="str">
        <f t="shared" si="16"/>
        <v>Moderate</v>
      </c>
      <c r="X43" t="str">
        <f t="shared" si="17"/>
        <v>Moderate</v>
      </c>
      <c r="Y43">
        <f t="shared" si="18"/>
        <v>0.83701781896859417</v>
      </c>
      <c r="Z43">
        <f t="shared" si="19"/>
        <v>0.99377350756277671</v>
      </c>
      <c r="AA43">
        <f t="shared" si="20"/>
        <v>1.1508444544914367</v>
      </c>
      <c r="AB43" t="str">
        <f t="shared" si="21"/>
        <v>High</v>
      </c>
      <c r="AC43" t="str">
        <f t="shared" si="22"/>
        <v>High</v>
      </c>
      <c r="AD43" t="str">
        <f t="shared" si="23"/>
        <v>High</v>
      </c>
      <c r="AE43" t="str">
        <f t="shared" si="24"/>
        <v>Moderate</v>
      </c>
      <c r="AF43" t="str">
        <f t="shared" si="25"/>
        <v>Moderate</v>
      </c>
      <c r="AG43" t="str">
        <f t="shared" si="26"/>
        <v>Moderate</v>
      </c>
      <c r="AI43" t="s">
        <v>2092</v>
      </c>
      <c r="AJ43">
        <v>0.91261123862375815</v>
      </c>
      <c r="AK43">
        <v>0.98978627593785529</v>
      </c>
      <c r="AL43">
        <v>1.1110785222255188</v>
      </c>
      <c r="AN43" t="s">
        <v>2092</v>
      </c>
      <c r="AO43">
        <v>0.94371064301282193</v>
      </c>
      <c r="AP43">
        <v>1.2029724761751299</v>
      </c>
      <c r="AQ43">
        <v>1.26772519707789</v>
      </c>
    </row>
    <row r="44" spans="1:43">
      <c r="A44" t="s">
        <v>169</v>
      </c>
      <c r="B44" t="s">
        <v>2089</v>
      </c>
      <c r="C44">
        <f>VLOOKUP(B44,Exposure!B43:AH189,31,FALSE)</f>
        <v>0.39870319840220553</v>
      </c>
      <c r="D44">
        <f>VLOOKUP(B44,Sensitivity!$B$1:$AP$147,41,FALSE)</f>
        <v>0.10737303254481669</v>
      </c>
      <c r="E44">
        <f>VLOOKUP(B44,Adaptive!B43:AX189,49,FALSE)</f>
        <v>0.8257332880788284</v>
      </c>
      <c r="F44" s="52">
        <f t="shared" si="2"/>
        <v>0.1742667119211716</v>
      </c>
      <c r="G44">
        <f>VLOOKUP(B44,DroughtHazard!$A$1:$B$147,2,FALSE)</f>
        <v>0.34756431219566919</v>
      </c>
      <c r="H44" s="52">
        <f t="shared" si="3"/>
        <v>1.027907255063863</v>
      </c>
      <c r="I44" s="52">
        <f t="shared" si="4"/>
        <v>0.13045994598218896</v>
      </c>
      <c r="J44" s="52">
        <f t="shared" si="5"/>
        <v>0.14081987223299414</v>
      </c>
      <c r="K44" t="str">
        <f t="shared" si="6"/>
        <v>Moderate</v>
      </c>
      <c r="L44" t="str">
        <f t="shared" si="7"/>
        <v>Low</v>
      </c>
      <c r="M44" t="str">
        <f t="shared" si="0"/>
        <v>Low</v>
      </c>
      <c r="N44" t="str">
        <f t="shared" si="8"/>
        <v>Moderate</v>
      </c>
      <c r="O44" t="str">
        <f t="shared" si="9"/>
        <v>Moderate</v>
      </c>
      <c r="P44">
        <f t="shared" si="10"/>
        <v>0.75483807876537279</v>
      </c>
      <c r="Q44">
        <f t="shared" si="11"/>
        <v>0.83569423688520983</v>
      </c>
      <c r="R44">
        <f t="shared" si="12"/>
        <v>1.0599238519663614</v>
      </c>
      <c r="S44" t="str">
        <f t="shared" si="13"/>
        <v>High</v>
      </c>
      <c r="T44" t="str">
        <f t="shared" si="1"/>
        <v>High</v>
      </c>
      <c r="U44" t="str">
        <f t="shared" si="14"/>
        <v>High</v>
      </c>
      <c r="V44" t="str">
        <f t="shared" si="15"/>
        <v>Moderate</v>
      </c>
      <c r="W44" t="str">
        <f t="shared" si="16"/>
        <v>Moderate</v>
      </c>
      <c r="X44" t="str">
        <f t="shared" si="17"/>
        <v>Moderate</v>
      </c>
      <c r="Y44">
        <f t="shared" si="18"/>
        <v>0.83701781896859417</v>
      </c>
      <c r="Z44">
        <f t="shared" si="19"/>
        <v>0.99377350756277671</v>
      </c>
      <c r="AA44">
        <f t="shared" si="20"/>
        <v>1.1508444544914367</v>
      </c>
      <c r="AB44" t="str">
        <f t="shared" si="21"/>
        <v>High</v>
      </c>
      <c r="AC44" t="str">
        <f t="shared" si="22"/>
        <v>High</v>
      </c>
      <c r="AD44" t="str">
        <f t="shared" si="23"/>
        <v>High</v>
      </c>
      <c r="AE44" t="str">
        <f t="shared" si="24"/>
        <v>Moderate</v>
      </c>
      <c r="AF44" t="str">
        <f t="shared" si="25"/>
        <v>Moderate</v>
      </c>
      <c r="AG44" t="str">
        <f t="shared" si="26"/>
        <v>Moderate</v>
      </c>
      <c r="AI44" t="s">
        <v>2093</v>
      </c>
      <c r="AJ44">
        <v>0.73947075948695362</v>
      </c>
      <c r="AK44">
        <v>0.92787124697347467</v>
      </c>
      <c r="AL44">
        <v>0.98910790303528318</v>
      </c>
      <c r="AN44" t="s">
        <v>2093</v>
      </c>
      <c r="AO44">
        <v>0.88539115957240311</v>
      </c>
      <c r="AP44">
        <v>0.96269526756902568</v>
      </c>
      <c r="AQ44">
        <v>1.1650885044604542</v>
      </c>
    </row>
    <row r="45" spans="1:43">
      <c r="A45" t="s">
        <v>94</v>
      </c>
      <c r="B45" t="s">
        <v>2090</v>
      </c>
      <c r="C45">
        <f>VLOOKUP(B45,Exposure!B44:AH190,31,FALSE)</f>
        <v>0.86764747250274288</v>
      </c>
      <c r="D45">
        <f>VLOOKUP(B45,Sensitivity!$B$1:$AP$147,41,FALSE)</f>
        <v>1</v>
      </c>
      <c r="E45">
        <f>VLOOKUP(B45,Adaptive!B44:AX190,49,FALSE)</f>
        <v>5.4124534514400878E-2</v>
      </c>
      <c r="F45" s="52">
        <f t="shared" si="2"/>
        <v>0.94587546548559909</v>
      </c>
      <c r="G45">
        <f>VLOOKUP(B45,DroughtHazard!$A$1:$B$147,2,FALSE)</f>
        <v>0.76631365663883644</v>
      </c>
      <c r="H45" s="52">
        <f t="shared" si="3"/>
        <v>3.5798365946271784</v>
      </c>
      <c r="I45" s="52">
        <f t="shared" si="4"/>
        <v>0.9376417195808513</v>
      </c>
      <c r="J45" s="52">
        <f t="shared" si="5"/>
        <v>0.97293773274279949</v>
      </c>
      <c r="K45" t="str">
        <f t="shared" si="6"/>
        <v>High</v>
      </c>
      <c r="L45" t="str">
        <f t="shared" si="7"/>
        <v>High</v>
      </c>
      <c r="M45" t="str">
        <f t="shared" si="0"/>
        <v>Very high</v>
      </c>
      <c r="N45" t="str">
        <f t="shared" si="8"/>
        <v>High</v>
      </c>
      <c r="O45" t="str">
        <f t="shared" si="9"/>
        <v>Severe</v>
      </c>
      <c r="P45">
        <f t="shared" si="10"/>
        <v>0.95316930916786191</v>
      </c>
      <c r="Q45">
        <f t="shared" si="11"/>
        <v>0.96049912302017271</v>
      </c>
      <c r="R45">
        <f t="shared" si="12"/>
        <v>1.1947370185788468</v>
      </c>
      <c r="S45" t="str">
        <f t="shared" si="13"/>
        <v>High</v>
      </c>
      <c r="T45" t="str">
        <f t="shared" si="1"/>
        <v>High</v>
      </c>
      <c r="U45" t="str">
        <f t="shared" si="14"/>
        <v>High</v>
      </c>
      <c r="V45" t="str">
        <f t="shared" si="15"/>
        <v>Severe</v>
      </c>
      <c r="W45" t="str">
        <f t="shared" si="16"/>
        <v>Severe</v>
      </c>
      <c r="X45" t="str">
        <f t="shared" si="17"/>
        <v>Severe</v>
      </c>
      <c r="Y45">
        <f t="shared" si="18"/>
        <v>1.0069735037295025</v>
      </c>
      <c r="Z45">
        <f t="shared" si="19"/>
        <v>1.3304536410586039</v>
      </c>
      <c r="AA45">
        <f t="shared" si="20"/>
        <v>1.3636179423205057</v>
      </c>
      <c r="AB45" t="str">
        <f t="shared" si="21"/>
        <v>High</v>
      </c>
      <c r="AC45" t="str">
        <f t="shared" si="22"/>
        <v>High</v>
      </c>
      <c r="AD45" t="str">
        <f t="shared" si="23"/>
        <v>High</v>
      </c>
      <c r="AE45" t="str">
        <f t="shared" si="24"/>
        <v>Severe</v>
      </c>
      <c r="AF45" t="str">
        <f t="shared" si="25"/>
        <v>Severe</v>
      </c>
      <c r="AG45" t="str">
        <f t="shared" si="26"/>
        <v>Severe</v>
      </c>
      <c r="AI45" t="s">
        <v>2094</v>
      </c>
      <c r="AJ45">
        <v>0.611936848706504</v>
      </c>
      <c r="AK45">
        <v>0.79468645229905821</v>
      </c>
      <c r="AL45">
        <v>0.95925841607024287</v>
      </c>
      <c r="AN45" t="s">
        <v>2094</v>
      </c>
      <c r="AO45">
        <v>0.76043914364427323</v>
      </c>
      <c r="AP45">
        <v>0.88367161434421959</v>
      </c>
      <c r="AQ45">
        <v>1.0654446572519345</v>
      </c>
    </row>
    <row r="46" spans="1:43">
      <c r="A46" t="s">
        <v>40</v>
      </c>
      <c r="B46" t="s">
        <v>2091</v>
      </c>
      <c r="C46">
        <f>VLOOKUP(B46,Exposure!B45:AH191,31,FALSE)</f>
        <v>8.5023488705730135E-2</v>
      </c>
      <c r="D46">
        <f>VLOOKUP(B46,Sensitivity!$B$1:$AP$147,41,FALSE)</f>
        <v>0.20085413635068136</v>
      </c>
      <c r="E46">
        <f>VLOOKUP(B46,Adaptive!B45:AX191,49,FALSE)</f>
        <v>0.74718177469339475</v>
      </c>
      <c r="F46" s="52">
        <f t="shared" si="2"/>
        <v>0.25281822530660525</v>
      </c>
      <c r="G46">
        <f>VLOOKUP(B46,DroughtHazard!$A$1:$B$147,2,FALSE)</f>
        <v>8.1399418394229608E-2</v>
      </c>
      <c r="H46" s="52">
        <f t="shared" si="3"/>
        <v>0.62009526875724641</v>
      </c>
      <c r="I46" s="52">
        <f t="shared" si="4"/>
        <v>1.4679722239747093E-3</v>
      </c>
      <c r="J46" s="52">
        <f t="shared" si="5"/>
        <v>0.22683618082864332</v>
      </c>
      <c r="K46" t="str">
        <f t="shared" si="6"/>
        <v>Low</v>
      </c>
      <c r="L46" t="str">
        <f t="shared" si="7"/>
        <v>Low</v>
      </c>
      <c r="M46" t="str">
        <f t="shared" si="0"/>
        <v>Very low</v>
      </c>
      <c r="N46" t="str">
        <f t="shared" si="8"/>
        <v>Low</v>
      </c>
      <c r="O46" t="str">
        <f t="shared" si="9"/>
        <v>Negligible</v>
      </c>
      <c r="P46">
        <f t="shared" si="10"/>
        <v>0.74461316198299388</v>
      </c>
      <c r="Q46">
        <f t="shared" si="11"/>
        <v>0.82693545588125783</v>
      </c>
      <c r="R46">
        <f t="shared" si="12"/>
        <v>1.1066922975344462</v>
      </c>
      <c r="S46" t="str">
        <f t="shared" si="13"/>
        <v>High</v>
      </c>
      <c r="T46" t="str">
        <f t="shared" si="1"/>
        <v>High</v>
      </c>
      <c r="U46" t="str">
        <f t="shared" si="14"/>
        <v>High</v>
      </c>
      <c r="V46" t="str">
        <f t="shared" si="15"/>
        <v>Minor</v>
      </c>
      <c r="W46" t="str">
        <f t="shared" si="16"/>
        <v>Minor</v>
      </c>
      <c r="X46" t="str">
        <f t="shared" si="17"/>
        <v>Minor</v>
      </c>
      <c r="Y46">
        <f t="shared" si="18"/>
        <v>0.77777465467403317</v>
      </c>
      <c r="Z46">
        <f t="shared" si="19"/>
        <v>1.0580325453689694</v>
      </c>
      <c r="AA46">
        <f t="shared" si="20"/>
        <v>1.5386473916748167</v>
      </c>
      <c r="AB46" t="str">
        <f t="shared" si="21"/>
        <v>High</v>
      </c>
      <c r="AC46" t="str">
        <f t="shared" si="22"/>
        <v>High</v>
      </c>
      <c r="AD46" t="str">
        <f t="shared" si="23"/>
        <v>High</v>
      </c>
      <c r="AE46" t="str">
        <f t="shared" si="24"/>
        <v>Minor</v>
      </c>
      <c r="AF46" t="str">
        <f t="shared" si="25"/>
        <v>Minor</v>
      </c>
      <c r="AG46" t="str">
        <f t="shared" si="26"/>
        <v>Minor</v>
      </c>
      <c r="AI46" t="s">
        <v>2095</v>
      </c>
      <c r="AJ46">
        <v>1.1073189504875738</v>
      </c>
      <c r="AK46">
        <v>1.160265018052856</v>
      </c>
      <c r="AL46">
        <v>1.2782546565022068</v>
      </c>
      <c r="AN46" t="s">
        <v>2095</v>
      </c>
      <c r="AO46">
        <v>1.0847609586968026</v>
      </c>
      <c r="AP46">
        <v>1.3895539758330586</v>
      </c>
      <c r="AQ46">
        <v>1.4873865761023763</v>
      </c>
    </row>
    <row r="47" spans="1:43">
      <c r="A47" t="s">
        <v>41</v>
      </c>
      <c r="B47" t="s">
        <v>2082</v>
      </c>
      <c r="C47">
        <f>VLOOKUP(B47,Exposure!B46:AH192,31,FALSE)</f>
        <v>0.46029424175082284</v>
      </c>
      <c r="D47">
        <f>VLOOKUP(B47,Sensitivity!$B$1:$AP$147,41,FALSE)</f>
        <v>0.14962764912579576</v>
      </c>
      <c r="E47">
        <f>VLOOKUP(B47,Adaptive!B46:AX192,49,FALSE)</f>
        <v>0.69739434344561479</v>
      </c>
      <c r="F47" s="52">
        <f t="shared" si="2"/>
        <v>0.30260565655438521</v>
      </c>
      <c r="G47">
        <f>VLOOKUP(B47,DroughtHazard!$A$1:$B$147,2,FALSE)</f>
        <v>0.33632371126430932</v>
      </c>
      <c r="H47" s="52">
        <f t="shared" si="3"/>
        <v>1.2488512586953131</v>
      </c>
      <c r="I47" s="52">
        <f t="shared" si="4"/>
        <v>0.20034509912978393</v>
      </c>
      <c r="J47" s="52">
        <f t="shared" si="5"/>
        <v>0.22611665284009047</v>
      </c>
      <c r="K47" t="str">
        <f t="shared" si="6"/>
        <v>Moderate</v>
      </c>
      <c r="L47" t="str">
        <f t="shared" si="7"/>
        <v>Low</v>
      </c>
      <c r="M47" t="str">
        <f t="shared" si="0"/>
        <v>Low</v>
      </c>
      <c r="N47" t="str">
        <f t="shared" si="8"/>
        <v>Moderate</v>
      </c>
      <c r="O47" t="str">
        <f t="shared" si="9"/>
        <v>Moderate</v>
      </c>
      <c r="P47">
        <f t="shared" si="10"/>
        <v>0.75685593172520393</v>
      </c>
      <c r="Q47">
        <f t="shared" si="11"/>
        <v>0.89643682753374199</v>
      </c>
      <c r="R47">
        <f t="shared" si="12"/>
        <v>0.95614272072921214</v>
      </c>
      <c r="S47" t="str">
        <f t="shared" si="13"/>
        <v>High</v>
      </c>
      <c r="T47" t="str">
        <f t="shared" si="1"/>
        <v>High</v>
      </c>
      <c r="U47" t="str">
        <f t="shared" si="14"/>
        <v>High</v>
      </c>
      <c r="V47" t="str">
        <f t="shared" si="15"/>
        <v>Moderate</v>
      </c>
      <c r="W47" t="str">
        <f t="shared" si="16"/>
        <v>Moderate</v>
      </c>
      <c r="X47" t="str">
        <f t="shared" si="17"/>
        <v>Moderate</v>
      </c>
      <c r="Y47">
        <f t="shared" si="18"/>
        <v>0.78655093459576397</v>
      </c>
      <c r="Z47">
        <f t="shared" si="19"/>
        <v>0.98099698882232111</v>
      </c>
      <c r="AA47">
        <f t="shared" si="20"/>
        <v>1.181591414716741</v>
      </c>
      <c r="AB47" t="str">
        <f t="shared" si="21"/>
        <v>High</v>
      </c>
      <c r="AC47" t="str">
        <f t="shared" si="22"/>
        <v>High</v>
      </c>
      <c r="AD47" t="str">
        <f t="shared" si="23"/>
        <v>High</v>
      </c>
      <c r="AE47" t="str">
        <f t="shared" si="24"/>
        <v>Moderate</v>
      </c>
      <c r="AF47" t="str">
        <f t="shared" si="25"/>
        <v>Moderate</v>
      </c>
      <c r="AG47" t="str">
        <f t="shared" si="26"/>
        <v>Moderate</v>
      </c>
      <c r="AI47" t="s">
        <v>2096</v>
      </c>
      <c r="AJ47">
        <v>0.88826152086555954</v>
      </c>
      <c r="AK47">
        <v>1.0884695810284213</v>
      </c>
      <c r="AL47">
        <v>1.4327453768696388</v>
      </c>
      <c r="AN47" t="s">
        <v>2096</v>
      </c>
      <c r="AO47">
        <v>0.98289323411603791</v>
      </c>
      <c r="AP47">
        <v>1.4291770613763735</v>
      </c>
      <c r="AQ47">
        <v>1.8432858222037556</v>
      </c>
    </row>
    <row r="48" spans="1:43">
      <c r="A48" t="s">
        <v>85</v>
      </c>
      <c r="B48" t="s">
        <v>2092</v>
      </c>
      <c r="C48">
        <f>VLOOKUP(B48,Exposure!B47:AH193,31,FALSE)</f>
        <v>0.56204112633266756</v>
      </c>
      <c r="D48">
        <f>VLOOKUP(B48,Sensitivity!$B$1:$AP$147,41,FALSE)</f>
        <v>0.25265945393968997</v>
      </c>
      <c r="E48">
        <f>VLOOKUP(B48,Adaptive!B47:AX193,49,FALSE)</f>
        <v>0.29283568041632863</v>
      </c>
      <c r="F48" s="52">
        <f t="shared" si="2"/>
        <v>0.70716431958367143</v>
      </c>
      <c r="G48">
        <f>VLOOKUP(B48,DroughtHazard!$A$1:$B$147,2,FALSE)</f>
        <v>0.41427021631294714</v>
      </c>
      <c r="H48" s="52">
        <f t="shared" si="3"/>
        <v>1.9361351161689759</v>
      </c>
      <c r="I48" s="52">
        <f t="shared" si="4"/>
        <v>0.41773474015183987</v>
      </c>
      <c r="J48" s="52">
        <f t="shared" si="5"/>
        <v>0.47991188676168073</v>
      </c>
      <c r="K48" t="str">
        <f t="shared" si="6"/>
        <v>Moderate</v>
      </c>
      <c r="L48" t="str">
        <f t="shared" si="7"/>
        <v>Moderate</v>
      </c>
      <c r="M48" t="str">
        <f t="shared" si="0"/>
        <v>Moderate</v>
      </c>
      <c r="N48" t="str">
        <f t="shared" si="8"/>
        <v>Moderate</v>
      </c>
      <c r="O48" t="str">
        <f t="shared" si="9"/>
        <v>Moderate</v>
      </c>
      <c r="P48">
        <f t="shared" si="10"/>
        <v>0.91261123862375815</v>
      </c>
      <c r="Q48">
        <f t="shared" si="11"/>
        <v>0.98978627593785529</v>
      </c>
      <c r="R48">
        <f t="shared" si="12"/>
        <v>1.1110785222255188</v>
      </c>
      <c r="S48" t="str">
        <f t="shared" si="13"/>
        <v>High</v>
      </c>
      <c r="T48" t="str">
        <f t="shared" si="1"/>
        <v>High</v>
      </c>
      <c r="U48" t="str">
        <f t="shared" si="14"/>
        <v>High</v>
      </c>
      <c r="V48" t="str">
        <f t="shared" si="15"/>
        <v>Significant</v>
      </c>
      <c r="W48" t="str">
        <f t="shared" si="16"/>
        <v>Significant</v>
      </c>
      <c r="X48" t="str">
        <f t="shared" si="17"/>
        <v>Significant</v>
      </c>
      <c r="Y48">
        <f t="shared" si="18"/>
        <v>0.94371064301282193</v>
      </c>
      <c r="Z48">
        <f t="shared" si="19"/>
        <v>1.2029724761751299</v>
      </c>
      <c r="AA48">
        <f t="shared" si="20"/>
        <v>1.26772519707789</v>
      </c>
      <c r="AB48" t="str">
        <f t="shared" si="21"/>
        <v>High</v>
      </c>
      <c r="AC48" t="str">
        <f t="shared" si="22"/>
        <v>High</v>
      </c>
      <c r="AD48" t="str">
        <f t="shared" si="23"/>
        <v>High</v>
      </c>
      <c r="AE48" t="str">
        <f t="shared" si="24"/>
        <v>Significant</v>
      </c>
      <c r="AF48" t="str">
        <f t="shared" si="25"/>
        <v>Significant</v>
      </c>
      <c r="AG48" t="str">
        <f t="shared" si="26"/>
        <v>Significant</v>
      </c>
      <c r="AI48" t="s">
        <v>2097</v>
      </c>
      <c r="AJ48">
        <v>0.88033975120306041</v>
      </c>
      <c r="AK48">
        <v>0.93156748456080773</v>
      </c>
      <c r="AL48">
        <v>1.073098417928219</v>
      </c>
      <c r="AN48" t="s">
        <v>2097</v>
      </c>
      <c r="AO48">
        <v>0.89136422878980648</v>
      </c>
      <c r="AP48">
        <v>1.096454156186581</v>
      </c>
      <c r="AQ48">
        <v>1.1551867241708438</v>
      </c>
    </row>
    <row r="49" spans="1:43">
      <c r="A49" t="s">
        <v>144</v>
      </c>
      <c r="B49" t="s">
        <v>2093</v>
      </c>
      <c r="C49">
        <f>VLOOKUP(B49,Exposure!B48:AH194,31,FALSE)</f>
        <v>0.40459647247461245</v>
      </c>
      <c r="D49">
        <f>VLOOKUP(B49,Sensitivity!$B$1:$AP$147,41,FALSE)</f>
        <v>0.23413688228775392</v>
      </c>
      <c r="E49">
        <f>VLOOKUP(B49,Adaptive!B48:AX194,49,FALSE)</f>
        <v>0.48623693392665096</v>
      </c>
      <c r="F49" s="52">
        <f t="shared" si="2"/>
        <v>0.51376306607334898</v>
      </c>
      <c r="G49">
        <f>VLOOKUP(B49,DroughtHazard!$A$1:$B$147,2,FALSE)</f>
        <v>0.47064188881992358</v>
      </c>
      <c r="H49" s="52">
        <f t="shared" si="3"/>
        <v>1.6231383096556389</v>
      </c>
      <c r="I49" s="52">
        <f t="shared" si="4"/>
        <v>0.31873305013820286</v>
      </c>
      <c r="J49" s="52">
        <f t="shared" si="5"/>
        <v>0.37394997418055143</v>
      </c>
      <c r="K49" t="str">
        <f t="shared" si="6"/>
        <v>Moderate</v>
      </c>
      <c r="L49" t="str">
        <f t="shared" si="7"/>
        <v>Moderate</v>
      </c>
      <c r="M49" t="str">
        <f t="shared" si="0"/>
        <v>Moderate</v>
      </c>
      <c r="N49" t="str">
        <f t="shared" si="8"/>
        <v>Moderate</v>
      </c>
      <c r="O49" t="str">
        <f t="shared" si="9"/>
        <v>Moderate</v>
      </c>
      <c r="P49">
        <f t="shared" si="10"/>
        <v>0.73947075948695362</v>
      </c>
      <c r="Q49">
        <f t="shared" si="11"/>
        <v>0.92787124697347467</v>
      </c>
      <c r="R49">
        <f t="shared" si="12"/>
        <v>0.98910790303528318</v>
      </c>
      <c r="S49" t="str">
        <f t="shared" si="13"/>
        <v>High</v>
      </c>
      <c r="T49" t="str">
        <f t="shared" si="1"/>
        <v>High</v>
      </c>
      <c r="U49" t="str">
        <f t="shared" si="14"/>
        <v>High</v>
      </c>
      <c r="V49" t="str">
        <f t="shared" si="15"/>
        <v>Significant</v>
      </c>
      <c r="W49" t="str">
        <f t="shared" si="16"/>
        <v>Significant</v>
      </c>
      <c r="X49" t="str">
        <f t="shared" si="17"/>
        <v>Significant</v>
      </c>
      <c r="Y49">
        <f t="shared" si="18"/>
        <v>0.88539115957240311</v>
      </c>
      <c r="Z49">
        <f t="shared" si="19"/>
        <v>0.96269526756902568</v>
      </c>
      <c r="AA49">
        <f t="shared" si="20"/>
        <v>1.1650885044604542</v>
      </c>
      <c r="AB49" t="str">
        <f t="shared" si="21"/>
        <v>High</v>
      </c>
      <c r="AC49" t="str">
        <f t="shared" si="22"/>
        <v>High</v>
      </c>
      <c r="AD49" t="str">
        <f t="shared" si="23"/>
        <v>High</v>
      </c>
      <c r="AE49" t="str">
        <f t="shared" si="24"/>
        <v>Significant</v>
      </c>
      <c r="AF49" t="str">
        <f t="shared" si="25"/>
        <v>Significant</v>
      </c>
      <c r="AG49" t="str">
        <f t="shared" si="26"/>
        <v>Significant</v>
      </c>
      <c r="AI49" t="s">
        <v>2098</v>
      </c>
      <c r="AJ49">
        <v>0.72227269031922026</v>
      </c>
      <c r="AK49">
        <v>0.85985827815135352</v>
      </c>
      <c r="AL49">
        <v>0.99711334025780385</v>
      </c>
      <c r="AN49" t="s">
        <v>2098</v>
      </c>
      <c r="AO49">
        <v>0.81662760767698295</v>
      </c>
      <c r="AP49">
        <v>0.97447965935468694</v>
      </c>
      <c r="AQ49">
        <v>1.2082265530657765</v>
      </c>
    </row>
    <row r="50" spans="1:43">
      <c r="A50" t="s">
        <v>145</v>
      </c>
      <c r="B50" t="s">
        <v>2094</v>
      </c>
      <c r="C50">
        <f>VLOOKUP(B50,Exposure!B49:AH195,31,FALSE)</f>
        <v>0.5603814453289826</v>
      </c>
      <c r="D50">
        <f>VLOOKUP(B50,Sensitivity!$B$1:$AP$147,41,FALSE)</f>
        <v>0.24108284665722995</v>
      </c>
      <c r="E50">
        <f>VLOOKUP(B50,Adaptive!B49:AX195,49,FALSE)</f>
        <v>0.46517064753074822</v>
      </c>
      <c r="F50" s="52">
        <f t="shared" si="2"/>
        <v>0.53482935246925178</v>
      </c>
      <c r="G50">
        <f>VLOOKUP(B50,DroughtHazard!$A$1:$B$147,2,FALSE)</f>
        <v>0.31224824467675577</v>
      </c>
      <c r="H50" s="52">
        <f t="shared" si="3"/>
        <v>1.6485418891322201</v>
      </c>
      <c r="I50" s="52">
        <f t="shared" si="4"/>
        <v>0.326768267265794</v>
      </c>
      <c r="J50" s="52">
        <f t="shared" si="5"/>
        <v>0.38795609956324084</v>
      </c>
      <c r="K50" t="str">
        <f t="shared" si="6"/>
        <v>Moderate</v>
      </c>
      <c r="L50" t="str">
        <f t="shared" si="7"/>
        <v>Moderate</v>
      </c>
      <c r="M50" t="str">
        <f t="shared" si="0"/>
        <v>Moderate</v>
      </c>
      <c r="N50" t="str">
        <f t="shared" si="8"/>
        <v>Low</v>
      </c>
      <c r="O50" t="str">
        <f t="shared" si="9"/>
        <v>Moderate</v>
      </c>
      <c r="P50">
        <f t="shared" si="10"/>
        <v>0.611936848706504</v>
      </c>
      <c r="Q50">
        <f t="shared" si="11"/>
        <v>0.79468645229905821</v>
      </c>
      <c r="R50">
        <f t="shared" si="12"/>
        <v>0.95925841607024287</v>
      </c>
      <c r="S50" t="str">
        <f t="shared" si="13"/>
        <v>Moderate</v>
      </c>
      <c r="T50" t="str">
        <f t="shared" si="1"/>
        <v>High</v>
      </c>
      <c r="U50" t="str">
        <f t="shared" si="14"/>
        <v>High</v>
      </c>
      <c r="V50" t="str">
        <f t="shared" si="15"/>
        <v>Moderate</v>
      </c>
      <c r="W50" t="str">
        <f t="shared" si="16"/>
        <v>Significant</v>
      </c>
      <c r="X50" t="str">
        <f t="shared" si="17"/>
        <v>Significant</v>
      </c>
      <c r="Y50">
        <f t="shared" si="18"/>
        <v>0.76043914364427323</v>
      </c>
      <c r="Z50">
        <f t="shared" si="19"/>
        <v>0.88367161434421959</v>
      </c>
      <c r="AA50">
        <f t="shared" si="20"/>
        <v>1.0654446572519345</v>
      </c>
      <c r="AB50" t="str">
        <f t="shared" si="21"/>
        <v>High</v>
      </c>
      <c r="AC50" t="str">
        <f t="shared" si="22"/>
        <v>High</v>
      </c>
      <c r="AD50" t="str">
        <f t="shared" si="23"/>
        <v>High</v>
      </c>
      <c r="AE50" t="str">
        <f t="shared" si="24"/>
        <v>Significant</v>
      </c>
      <c r="AF50" t="str">
        <f t="shared" si="25"/>
        <v>Significant</v>
      </c>
      <c r="AG50" t="str">
        <f t="shared" si="26"/>
        <v>Significant</v>
      </c>
      <c r="AI50" t="s">
        <v>2099</v>
      </c>
      <c r="AJ50">
        <v>0.66110086502522258</v>
      </c>
      <c r="AK50">
        <v>0.7742076251551504</v>
      </c>
      <c r="AL50">
        <v>0.91602747807949791</v>
      </c>
      <c r="AN50" t="s">
        <v>2099</v>
      </c>
      <c r="AO50">
        <v>0.75799023485630723</v>
      </c>
      <c r="AP50">
        <v>0.87773755933572861</v>
      </c>
      <c r="AQ50">
        <v>1.0194826200180254</v>
      </c>
    </row>
    <row r="51" spans="1:43">
      <c r="A51" t="s">
        <v>160</v>
      </c>
      <c r="B51" t="s">
        <v>2095</v>
      </c>
      <c r="C51">
        <f>VLOOKUP(B51,Exposure!B50:AH196,31,FALSE)</f>
        <v>0.56204112633266756</v>
      </c>
      <c r="D51">
        <f>VLOOKUP(B51,Sensitivity!$B$1:$AP$147,41,FALSE)</f>
        <v>0.25265945393968997</v>
      </c>
      <c r="E51">
        <f>VLOOKUP(B51,Adaptive!B50:AX196,49,FALSE)</f>
        <v>0.23492940333764673</v>
      </c>
      <c r="F51" s="52">
        <f t="shared" si="2"/>
        <v>0.76507059666235322</v>
      </c>
      <c r="G51">
        <f>VLOOKUP(B51,DroughtHazard!$A$1:$B$147,2,FALSE)</f>
        <v>0.58446205967840326</v>
      </c>
      <c r="H51" s="52">
        <f t="shared" si="3"/>
        <v>2.1642332366131138</v>
      </c>
      <c r="I51" s="52">
        <f t="shared" si="4"/>
        <v>0.4898827587353507</v>
      </c>
      <c r="J51" s="52">
        <f t="shared" si="5"/>
        <v>0.50886502530102162</v>
      </c>
      <c r="K51" t="str">
        <f t="shared" si="6"/>
        <v>Moderate</v>
      </c>
      <c r="L51" t="str">
        <f t="shared" si="7"/>
        <v>Moderate</v>
      </c>
      <c r="M51" t="str">
        <f t="shared" si="0"/>
        <v>Moderate</v>
      </c>
      <c r="N51" t="str">
        <f t="shared" si="8"/>
        <v>Moderate</v>
      </c>
      <c r="O51" t="str">
        <f t="shared" si="9"/>
        <v>Moderate</v>
      </c>
      <c r="P51">
        <f t="shared" si="10"/>
        <v>1.1073189504875738</v>
      </c>
      <c r="Q51">
        <f t="shared" si="11"/>
        <v>1.160265018052856</v>
      </c>
      <c r="R51">
        <f t="shared" si="12"/>
        <v>1.2782546565022068</v>
      </c>
      <c r="S51" t="str">
        <f t="shared" si="13"/>
        <v>High</v>
      </c>
      <c r="T51" t="str">
        <f t="shared" si="1"/>
        <v>High</v>
      </c>
      <c r="U51" t="str">
        <f t="shared" si="14"/>
        <v>High</v>
      </c>
      <c r="V51" t="str">
        <f t="shared" si="15"/>
        <v>Significant</v>
      </c>
      <c r="W51" t="str">
        <f t="shared" si="16"/>
        <v>Significant</v>
      </c>
      <c r="X51" t="str">
        <f t="shared" si="17"/>
        <v>Significant</v>
      </c>
      <c r="Y51">
        <f t="shared" si="18"/>
        <v>1.0847609586968026</v>
      </c>
      <c r="Z51">
        <f t="shared" si="19"/>
        <v>1.3895539758330586</v>
      </c>
      <c r="AA51">
        <f t="shared" si="20"/>
        <v>1.4873865761023763</v>
      </c>
      <c r="AB51" t="str">
        <f t="shared" si="21"/>
        <v>High</v>
      </c>
      <c r="AC51" t="str">
        <f t="shared" si="22"/>
        <v>High</v>
      </c>
      <c r="AD51" t="str">
        <f t="shared" si="23"/>
        <v>High</v>
      </c>
      <c r="AE51" t="str">
        <f t="shared" si="24"/>
        <v>Significant</v>
      </c>
      <c r="AF51" t="str">
        <f t="shared" si="25"/>
        <v>Significant</v>
      </c>
      <c r="AG51" t="str">
        <f t="shared" si="26"/>
        <v>Significant</v>
      </c>
      <c r="AI51" t="s">
        <v>2100</v>
      </c>
      <c r="AJ51">
        <v>0.76486990191260995</v>
      </c>
      <c r="AK51">
        <v>0.87978491732716568</v>
      </c>
      <c r="AL51">
        <v>0.94924027183334037</v>
      </c>
      <c r="AN51" t="s">
        <v>2100</v>
      </c>
      <c r="AO51">
        <v>0.82238061986724587</v>
      </c>
      <c r="AP51">
        <v>0.95730301969965303</v>
      </c>
      <c r="AQ51">
        <v>1.1128140564135713</v>
      </c>
    </row>
    <row r="52" spans="1:43">
      <c r="A52" t="s">
        <v>42</v>
      </c>
      <c r="B52" t="s">
        <v>2096</v>
      </c>
      <c r="C52">
        <f>VLOOKUP(B52,Exposure!B51:AH197,31,FALSE)</f>
        <v>0</v>
      </c>
      <c r="D52">
        <f>VLOOKUP(B52,Sensitivity!$B$1:$AP$147,41,FALSE)</f>
        <v>6.0487773050853601E-2</v>
      </c>
      <c r="E52">
        <f>VLOOKUP(B52,Adaptive!B51:AX197,49,FALSE)</f>
        <v>0.50117404856284276</v>
      </c>
      <c r="F52" s="52">
        <f t="shared" si="2"/>
        <v>0.49882595143715724</v>
      </c>
      <c r="G52">
        <f>VLOOKUP(B52,DroughtHazard!$A$1:$B$147,2,FALSE)</f>
        <v>6.0392129161332547E-2</v>
      </c>
      <c r="H52" s="52">
        <f t="shared" si="3"/>
        <v>0.61970585364934339</v>
      </c>
      <c r="I52" s="52">
        <f t="shared" si="4"/>
        <v>1.344799229883476E-3</v>
      </c>
      <c r="J52" s="52">
        <f t="shared" si="5"/>
        <v>0.27965686224400543</v>
      </c>
      <c r="K52" t="str">
        <f t="shared" si="6"/>
        <v>Low</v>
      </c>
      <c r="L52" t="str">
        <f t="shared" si="7"/>
        <v>Low</v>
      </c>
      <c r="M52" t="str">
        <f t="shared" si="0"/>
        <v>Very low</v>
      </c>
      <c r="N52" t="str">
        <f t="shared" si="8"/>
        <v>Low</v>
      </c>
      <c r="O52" t="str">
        <f t="shared" si="9"/>
        <v>Negligible</v>
      </c>
      <c r="P52">
        <f t="shared" si="10"/>
        <v>0.88826152086555954</v>
      </c>
      <c r="Q52">
        <f t="shared" si="11"/>
        <v>1.0884695810284213</v>
      </c>
      <c r="R52">
        <f t="shared" si="12"/>
        <v>1.4327453768696388</v>
      </c>
      <c r="S52" t="str">
        <f t="shared" si="13"/>
        <v>High</v>
      </c>
      <c r="T52" t="str">
        <f t="shared" si="1"/>
        <v>High</v>
      </c>
      <c r="U52" t="str">
        <f t="shared" si="14"/>
        <v>High</v>
      </c>
      <c r="V52" t="str">
        <f t="shared" si="15"/>
        <v>Minor</v>
      </c>
      <c r="W52" t="str">
        <f t="shared" si="16"/>
        <v>Minor</v>
      </c>
      <c r="X52" t="str">
        <f t="shared" si="17"/>
        <v>Minor</v>
      </c>
      <c r="Y52">
        <f t="shared" si="18"/>
        <v>0.98289323411603791</v>
      </c>
      <c r="Z52">
        <f t="shared" si="19"/>
        <v>1.4291770613763735</v>
      </c>
      <c r="AA52">
        <f t="shared" si="20"/>
        <v>1.8432858222037556</v>
      </c>
      <c r="AB52" t="str">
        <f t="shared" si="21"/>
        <v>High</v>
      </c>
      <c r="AC52" t="str">
        <f t="shared" si="22"/>
        <v>High</v>
      </c>
      <c r="AD52" t="str">
        <f t="shared" si="23"/>
        <v>High</v>
      </c>
      <c r="AE52" t="str">
        <f t="shared" si="24"/>
        <v>Minor</v>
      </c>
      <c r="AF52" t="str">
        <f t="shared" si="25"/>
        <v>Minor</v>
      </c>
      <c r="AG52" t="str">
        <f t="shared" si="26"/>
        <v>Minor</v>
      </c>
      <c r="AI52" t="s">
        <v>2101</v>
      </c>
      <c r="AJ52">
        <v>0.63438048578987494</v>
      </c>
      <c r="AK52">
        <v>0.80230463616460579</v>
      </c>
      <c r="AL52">
        <v>0.90869836519966496</v>
      </c>
      <c r="AN52" t="s">
        <v>2101</v>
      </c>
      <c r="AO52">
        <v>0.71417641215413807</v>
      </c>
      <c r="AP52">
        <v>0.85960062951495297</v>
      </c>
      <c r="AQ52">
        <v>1.0878931363114717</v>
      </c>
    </row>
    <row r="53" spans="1:43">
      <c r="A53" t="s">
        <v>95</v>
      </c>
      <c r="B53" t="s">
        <v>2097</v>
      </c>
      <c r="C53">
        <f>VLOOKUP(B53,Exposure!B52:AH198,31,FALSE)</f>
        <v>0.62254915750091433</v>
      </c>
      <c r="D53">
        <f>VLOOKUP(B53,Sensitivity!$B$1:$AP$147,41,FALSE)</f>
        <v>0.24860764139082894</v>
      </c>
      <c r="E53">
        <f>VLOOKUP(B53,Adaptive!B52:AX198,49,FALSE)</f>
        <v>0.33650385670494704</v>
      </c>
      <c r="F53" s="52">
        <f t="shared" si="2"/>
        <v>0.66349614329505302</v>
      </c>
      <c r="G53">
        <f>VLOOKUP(B53,DroughtHazard!$A$1:$B$147,2,FALSE)</f>
        <v>0.38193127713687003</v>
      </c>
      <c r="H53" s="52">
        <f t="shared" si="3"/>
        <v>1.9165842193236662</v>
      </c>
      <c r="I53" s="52">
        <f t="shared" si="4"/>
        <v>0.41155074150172755</v>
      </c>
      <c r="J53" s="52">
        <f t="shared" si="5"/>
        <v>0.45605189234294097</v>
      </c>
      <c r="K53" t="str">
        <f t="shared" si="6"/>
        <v>Moderate</v>
      </c>
      <c r="L53" t="str">
        <f t="shared" si="7"/>
        <v>Moderate</v>
      </c>
      <c r="M53" t="str">
        <f t="shared" si="0"/>
        <v>Moderate</v>
      </c>
      <c r="N53" t="str">
        <f t="shared" si="8"/>
        <v>Moderate</v>
      </c>
      <c r="O53" t="str">
        <f t="shared" si="9"/>
        <v>Moderate</v>
      </c>
      <c r="P53">
        <f t="shared" si="10"/>
        <v>0.88033975120306041</v>
      </c>
      <c r="Q53">
        <f t="shared" si="11"/>
        <v>0.93156748456080773</v>
      </c>
      <c r="R53">
        <f t="shared" si="12"/>
        <v>1.073098417928219</v>
      </c>
      <c r="S53" t="str">
        <f t="shared" si="13"/>
        <v>High</v>
      </c>
      <c r="T53" t="str">
        <f t="shared" si="1"/>
        <v>High</v>
      </c>
      <c r="U53" t="str">
        <f t="shared" si="14"/>
        <v>High</v>
      </c>
      <c r="V53" t="str">
        <f t="shared" si="15"/>
        <v>Significant</v>
      </c>
      <c r="W53" t="str">
        <f t="shared" si="16"/>
        <v>Significant</v>
      </c>
      <c r="X53" t="str">
        <f t="shared" si="17"/>
        <v>Significant</v>
      </c>
      <c r="Y53">
        <f t="shared" si="18"/>
        <v>0.89136422878980648</v>
      </c>
      <c r="Z53">
        <f t="shared" si="19"/>
        <v>1.096454156186581</v>
      </c>
      <c r="AA53">
        <f t="shared" si="20"/>
        <v>1.1551867241708438</v>
      </c>
      <c r="AB53" t="str">
        <f t="shared" si="21"/>
        <v>High</v>
      </c>
      <c r="AC53" t="str">
        <f t="shared" si="22"/>
        <v>High</v>
      </c>
      <c r="AD53" t="str">
        <f t="shared" si="23"/>
        <v>High</v>
      </c>
      <c r="AE53" t="str">
        <f t="shared" si="24"/>
        <v>Significant</v>
      </c>
      <c r="AF53" t="str">
        <f t="shared" si="25"/>
        <v>Significant</v>
      </c>
      <c r="AG53" t="str">
        <f t="shared" si="26"/>
        <v>Significant</v>
      </c>
      <c r="AI53" t="s">
        <v>2102</v>
      </c>
      <c r="AJ53">
        <v>0.82041081096420676</v>
      </c>
      <c r="AK53">
        <v>0.98066930794487428</v>
      </c>
      <c r="AL53">
        <v>1.1803095462299384</v>
      </c>
      <c r="AN53" t="s">
        <v>2102</v>
      </c>
      <c r="AO53">
        <v>0.89994660000572591</v>
      </c>
      <c r="AP53">
        <v>1.1883590638551116</v>
      </c>
      <c r="AQ53">
        <v>1.504437849287291</v>
      </c>
    </row>
    <row r="54" spans="1:43">
      <c r="A54" t="s">
        <v>131</v>
      </c>
      <c r="B54" t="s">
        <v>2098</v>
      </c>
      <c r="C54">
        <f>VLOOKUP(B54,Exposure!B53:AH199,31,FALSE)</f>
        <v>0.22618076457846922</v>
      </c>
      <c r="D54">
        <f>VLOOKUP(B54,Sensitivity!$B$1:$AP$147,41,FALSE)</f>
        <v>0.17856916733194583</v>
      </c>
      <c r="E54">
        <f>VLOOKUP(B54,Adaptive!B53:AX199,49,FALSE)</f>
        <v>0.43486968415236665</v>
      </c>
      <c r="F54" s="52">
        <f t="shared" si="2"/>
        <v>0.56513031584763329</v>
      </c>
      <c r="G54">
        <f>VLOOKUP(B54,DroughtHazard!$A$1:$B$147,2,FALSE)</f>
        <v>0.29614490454654291</v>
      </c>
      <c r="H54" s="52">
        <f t="shared" si="3"/>
        <v>1.2660251523045913</v>
      </c>
      <c r="I54" s="52">
        <f t="shared" si="4"/>
        <v>0.20577724558000815</v>
      </c>
      <c r="J54" s="52">
        <f t="shared" si="5"/>
        <v>0.37184974158978956</v>
      </c>
      <c r="K54" t="str">
        <f t="shared" si="6"/>
        <v>Low</v>
      </c>
      <c r="L54" t="str">
        <f t="shared" si="7"/>
        <v>Moderate</v>
      </c>
      <c r="M54" t="str">
        <f t="shared" si="0"/>
        <v>Low</v>
      </c>
      <c r="N54" t="str">
        <f t="shared" si="8"/>
        <v>Low</v>
      </c>
      <c r="O54" t="str">
        <f t="shared" si="9"/>
        <v>Minor</v>
      </c>
      <c r="P54">
        <f t="shared" si="10"/>
        <v>0.72227269031922026</v>
      </c>
      <c r="Q54">
        <f t="shared" si="11"/>
        <v>0.85985827815135352</v>
      </c>
      <c r="R54">
        <f t="shared" si="12"/>
        <v>0.99711334025780385</v>
      </c>
      <c r="S54" t="str">
        <f t="shared" si="13"/>
        <v>High</v>
      </c>
      <c r="T54" t="str">
        <f t="shared" si="1"/>
        <v>High</v>
      </c>
      <c r="U54" t="str">
        <f t="shared" si="14"/>
        <v>High</v>
      </c>
      <c r="V54" t="str">
        <f t="shared" si="15"/>
        <v>Moderate</v>
      </c>
      <c r="W54" t="str">
        <f t="shared" si="16"/>
        <v>Moderate</v>
      </c>
      <c r="X54" t="str">
        <f t="shared" si="17"/>
        <v>Moderate</v>
      </c>
      <c r="Y54">
        <f t="shared" si="18"/>
        <v>0.81662760767698295</v>
      </c>
      <c r="Z54">
        <f t="shared" si="19"/>
        <v>0.97447965935468694</v>
      </c>
      <c r="AA54">
        <f t="shared" si="20"/>
        <v>1.2082265530657765</v>
      </c>
      <c r="AB54" t="str">
        <f t="shared" si="21"/>
        <v>High</v>
      </c>
      <c r="AC54" t="str">
        <f t="shared" si="22"/>
        <v>High</v>
      </c>
      <c r="AD54" t="str">
        <f t="shared" si="23"/>
        <v>High</v>
      </c>
      <c r="AE54" t="str">
        <f t="shared" si="24"/>
        <v>Moderate</v>
      </c>
      <c r="AF54" t="str">
        <f t="shared" si="25"/>
        <v>Moderate</v>
      </c>
      <c r="AG54" t="str">
        <f t="shared" si="26"/>
        <v>Moderate</v>
      </c>
      <c r="AI54" t="s">
        <v>2103</v>
      </c>
      <c r="AJ54">
        <v>0.95254632262845851</v>
      </c>
      <c r="AK54">
        <v>1.0264622100573781</v>
      </c>
      <c r="AL54">
        <v>1.1826259268091124</v>
      </c>
      <c r="AN54" t="s">
        <v>2103</v>
      </c>
      <c r="AO54">
        <v>0.96974642999947092</v>
      </c>
      <c r="AP54">
        <v>1.2425364618394776</v>
      </c>
      <c r="AQ54">
        <v>1.2356581220084433</v>
      </c>
    </row>
    <row r="55" spans="1:43">
      <c r="A55" t="s">
        <v>43</v>
      </c>
      <c r="B55" t="s">
        <v>2099</v>
      </c>
      <c r="C55">
        <f>VLOOKUP(B55,Exposure!B54:AH200,31,FALSE)</f>
        <v>0.58195729837688825</v>
      </c>
      <c r="D55">
        <f>VLOOKUP(B55,Sensitivity!$B$1:$AP$147,41,FALSE)</f>
        <v>0</v>
      </c>
      <c r="E55">
        <f>VLOOKUP(B55,Adaptive!B54:AX200,49,FALSE)</f>
        <v>0.820314413164143</v>
      </c>
      <c r="F55" s="52">
        <f t="shared" si="2"/>
        <v>0.179685586835857</v>
      </c>
      <c r="G55">
        <f>VLOOKUP(B55,DroughtHazard!$A$1:$B$147,2,FALSE)</f>
        <v>0.24478484318483609</v>
      </c>
      <c r="H55" s="52">
        <f t="shared" si="3"/>
        <v>1.0064277283975813</v>
      </c>
      <c r="I55" s="52">
        <f t="shared" si="4"/>
        <v>0.12366591678954843</v>
      </c>
      <c r="J55" s="52">
        <f t="shared" si="5"/>
        <v>8.9842793417928501E-2</v>
      </c>
      <c r="K55" t="str">
        <f t="shared" si="6"/>
        <v>Moderate</v>
      </c>
      <c r="L55" t="str">
        <f t="shared" si="7"/>
        <v>Low</v>
      </c>
      <c r="M55" t="str">
        <f t="shared" si="0"/>
        <v>Low</v>
      </c>
      <c r="N55" t="str">
        <f t="shared" si="8"/>
        <v>Low</v>
      </c>
      <c r="O55" t="str">
        <f t="shared" si="9"/>
        <v>Minor</v>
      </c>
      <c r="P55">
        <f t="shared" si="10"/>
        <v>0.66110086502522258</v>
      </c>
      <c r="Q55">
        <f t="shared" si="11"/>
        <v>0.7742076251551504</v>
      </c>
      <c r="R55">
        <f t="shared" si="12"/>
        <v>0.91602747807949791</v>
      </c>
      <c r="S55" t="str">
        <f t="shared" si="13"/>
        <v>High</v>
      </c>
      <c r="T55" t="str">
        <f t="shared" si="1"/>
        <v>High</v>
      </c>
      <c r="U55" t="str">
        <f t="shared" si="14"/>
        <v>High</v>
      </c>
      <c r="V55" t="str">
        <f t="shared" si="15"/>
        <v>Moderate</v>
      </c>
      <c r="W55" t="str">
        <f t="shared" si="16"/>
        <v>Moderate</v>
      </c>
      <c r="X55" t="str">
        <f t="shared" si="17"/>
        <v>Moderate</v>
      </c>
      <c r="Y55">
        <f t="shared" si="18"/>
        <v>0.75799023485630723</v>
      </c>
      <c r="Z55">
        <f t="shared" si="19"/>
        <v>0.87773755933572861</v>
      </c>
      <c r="AA55">
        <f t="shared" si="20"/>
        <v>1.0194826200180254</v>
      </c>
      <c r="AB55" t="str">
        <f t="shared" si="21"/>
        <v>High</v>
      </c>
      <c r="AC55" t="str">
        <f t="shared" si="22"/>
        <v>High</v>
      </c>
      <c r="AD55" t="str">
        <f t="shared" si="23"/>
        <v>High</v>
      </c>
      <c r="AE55" t="str">
        <f t="shared" si="24"/>
        <v>Moderate</v>
      </c>
      <c r="AF55" t="str">
        <f t="shared" si="25"/>
        <v>Moderate</v>
      </c>
      <c r="AG55" t="str">
        <f t="shared" si="26"/>
        <v>Moderate</v>
      </c>
      <c r="AI55" t="s">
        <v>2104</v>
      </c>
      <c r="AJ55">
        <v>1.1875876614896459</v>
      </c>
      <c r="AK55">
        <v>1.3100600486572582</v>
      </c>
      <c r="AL55">
        <v>1.5314775634392106</v>
      </c>
      <c r="AN55" t="s">
        <v>2104</v>
      </c>
      <c r="AO55">
        <v>1.230668573348523</v>
      </c>
      <c r="AP55">
        <v>1.6898238861409824</v>
      </c>
      <c r="AQ55">
        <v>1.7375086597832046</v>
      </c>
    </row>
    <row r="56" spans="1:43">
      <c r="A56" t="s">
        <v>44</v>
      </c>
      <c r="B56" t="s">
        <v>2100</v>
      </c>
      <c r="C56">
        <f>VLOOKUP(B56,Exposure!B55:AH201,31,FALSE)</f>
        <v>0.21454893245942225</v>
      </c>
      <c r="D56">
        <f>VLOOKUP(B56,Sensitivity!$B$1:$AP$147,41,FALSE)</f>
        <v>0.22429676609766289</v>
      </c>
      <c r="E56">
        <f>VLOOKUP(B56,Adaptive!B55:AX201,49,FALSE)</f>
        <v>0.52140758036400292</v>
      </c>
      <c r="F56" s="52">
        <f t="shared" si="2"/>
        <v>0.47859241963599708</v>
      </c>
      <c r="G56">
        <f>VLOOKUP(B56,DroughtHazard!$A$1:$B$147,2,FALSE)</f>
        <v>0.32512862047016028</v>
      </c>
      <c r="H56" s="52">
        <f t="shared" si="3"/>
        <v>1.2425667386632424</v>
      </c>
      <c r="I56" s="52">
        <f t="shared" si="4"/>
        <v>0.19835728937852679</v>
      </c>
      <c r="J56" s="52">
        <f t="shared" si="5"/>
        <v>0.35144459286683</v>
      </c>
      <c r="K56" t="str">
        <f t="shared" si="6"/>
        <v>Low</v>
      </c>
      <c r="L56" t="str">
        <f t="shared" si="7"/>
        <v>Moderate</v>
      </c>
      <c r="M56" t="str">
        <f t="shared" si="0"/>
        <v>Low</v>
      </c>
      <c r="N56" t="str">
        <f t="shared" si="8"/>
        <v>Low</v>
      </c>
      <c r="O56" t="str">
        <f t="shared" si="9"/>
        <v>Minor</v>
      </c>
      <c r="P56">
        <f t="shared" si="10"/>
        <v>0.76486990191260995</v>
      </c>
      <c r="Q56">
        <f t="shared" si="11"/>
        <v>0.87978491732716568</v>
      </c>
      <c r="R56">
        <f t="shared" si="12"/>
        <v>0.94924027183334037</v>
      </c>
      <c r="S56" t="str">
        <f t="shared" si="13"/>
        <v>High</v>
      </c>
      <c r="T56" t="str">
        <f t="shared" si="1"/>
        <v>High</v>
      </c>
      <c r="U56" t="str">
        <f t="shared" si="14"/>
        <v>High</v>
      </c>
      <c r="V56" t="str">
        <f t="shared" si="15"/>
        <v>Moderate</v>
      </c>
      <c r="W56" t="str">
        <f t="shared" si="16"/>
        <v>Moderate</v>
      </c>
      <c r="X56" t="str">
        <f t="shared" si="17"/>
        <v>Moderate</v>
      </c>
      <c r="Y56">
        <f t="shared" si="18"/>
        <v>0.82238061986724587</v>
      </c>
      <c r="Z56">
        <f t="shared" si="19"/>
        <v>0.95730301969965303</v>
      </c>
      <c r="AA56">
        <f t="shared" si="20"/>
        <v>1.1128140564135713</v>
      </c>
      <c r="AB56" t="str">
        <f t="shared" si="21"/>
        <v>High</v>
      </c>
      <c r="AC56" t="str">
        <f t="shared" si="22"/>
        <v>High</v>
      </c>
      <c r="AD56" t="str">
        <f t="shared" si="23"/>
        <v>High</v>
      </c>
      <c r="AE56" t="str">
        <f t="shared" si="24"/>
        <v>Moderate</v>
      </c>
      <c r="AF56" t="str">
        <f t="shared" si="25"/>
        <v>Moderate</v>
      </c>
      <c r="AG56" t="str">
        <f t="shared" si="26"/>
        <v>Moderate</v>
      </c>
      <c r="AI56" t="s">
        <v>2105</v>
      </c>
      <c r="AJ56">
        <v>1.0209794523057343</v>
      </c>
      <c r="AK56">
        <v>1.0372596740795177</v>
      </c>
      <c r="AL56">
        <v>1.3000769463738799</v>
      </c>
      <c r="AN56" t="s">
        <v>2105</v>
      </c>
      <c r="AO56">
        <v>1.0880920636408531</v>
      </c>
      <c r="AP56">
        <v>1.3793994956089062</v>
      </c>
      <c r="AQ56">
        <v>1.4301582013774916</v>
      </c>
    </row>
    <row r="57" spans="1:43">
      <c r="A57" t="s">
        <v>77</v>
      </c>
      <c r="B57" t="s">
        <v>2101</v>
      </c>
      <c r="C57">
        <f>VLOOKUP(B57,Exposure!B56:AH202,31,FALSE)</f>
        <v>0.23163802076007767</v>
      </c>
      <c r="D57">
        <f>VLOOKUP(B57,Sensitivity!$B$1:$AP$147,41,FALSE)</f>
        <v>0.24281933774959893</v>
      </c>
      <c r="E57">
        <f>VLOOKUP(B57,Adaptive!B56:AX202,49,FALSE)</f>
        <v>0.66668927252954502</v>
      </c>
      <c r="F57" s="52">
        <f t="shared" si="2"/>
        <v>0.33331072747045498</v>
      </c>
      <c r="G57">
        <f>VLOOKUP(B57,DroughtHazard!$A$1:$B$147,2,FALSE)</f>
        <v>0.25493904862025829</v>
      </c>
      <c r="H57" s="52">
        <f t="shared" si="3"/>
        <v>1.06270713460039</v>
      </c>
      <c r="I57" s="52">
        <f t="shared" si="4"/>
        <v>0.14146723683849471</v>
      </c>
      <c r="J57" s="52">
        <f t="shared" si="5"/>
        <v>0.28806503261002697</v>
      </c>
      <c r="K57" t="str">
        <f t="shared" si="6"/>
        <v>Low</v>
      </c>
      <c r="L57" t="str">
        <f t="shared" si="7"/>
        <v>Low</v>
      </c>
      <c r="M57" t="str">
        <f t="shared" si="0"/>
        <v>Very low</v>
      </c>
      <c r="N57" t="str">
        <f t="shared" si="8"/>
        <v>Low</v>
      </c>
      <c r="O57" t="str">
        <f t="shared" si="9"/>
        <v>Negligible</v>
      </c>
      <c r="P57">
        <f t="shared" si="10"/>
        <v>0.63438048578987494</v>
      </c>
      <c r="Q57">
        <f t="shared" si="11"/>
        <v>0.80230463616460579</v>
      </c>
      <c r="R57">
        <f t="shared" si="12"/>
        <v>0.90869836519966496</v>
      </c>
      <c r="S57" t="str">
        <f t="shared" si="13"/>
        <v>Moderate</v>
      </c>
      <c r="T57" t="str">
        <f t="shared" si="1"/>
        <v>High</v>
      </c>
      <c r="U57" t="str">
        <f t="shared" si="14"/>
        <v>High</v>
      </c>
      <c r="V57" t="str">
        <f t="shared" si="15"/>
        <v>Minor</v>
      </c>
      <c r="W57" t="str">
        <f t="shared" si="16"/>
        <v>Minor</v>
      </c>
      <c r="X57" t="str">
        <f t="shared" si="17"/>
        <v>Minor</v>
      </c>
      <c r="Y57">
        <f t="shared" si="18"/>
        <v>0.71417641215413807</v>
      </c>
      <c r="Z57">
        <f t="shared" si="19"/>
        <v>0.85960062951495297</v>
      </c>
      <c r="AA57">
        <f t="shared" si="20"/>
        <v>1.0878931363114717</v>
      </c>
      <c r="AB57" t="str">
        <f t="shared" si="21"/>
        <v>High</v>
      </c>
      <c r="AC57" t="str">
        <f t="shared" si="22"/>
        <v>High</v>
      </c>
      <c r="AD57" t="str">
        <f t="shared" si="23"/>
        <v>High</v>
      </c>
      <c r="AE57" t="str">
        <f t="shared" si="24"/>
        <v>Minor</v>
      </c>
      <c r="AF57" t="str">
        <f t="shared" si="25"/>
        <v>Minor</v>
      </c>
      <c r="AG57" t="str">
        <f t="shared" si="26"/>
        <v>Minor</v>
      </c>
      <c r="AI57" t="s">
        <v>2106</v>
      </c>
      <c r="AJ57">
        <v>0.84540947909514097</v>
      </c>
      <c r="AK57">
        <v>1.0132738387409845</v>
      </c>
      <c r="AL57">
        <v>1.1018882226228714</v>
      </c>
      <c r="AN57" t="s">
        <v>2106</v>
      </c>
      <c r="AO57">
        <v>0.94226463678836847</v>
      </c>
      <c r="AP57">
        <v>1.2002343419885637</v>
      </c>
      <c r="AQ57">
        <v>1.4723467031272253</v>
      </c>
    </row>
    <row r="58" spans="1:43">
      <c r="A58" t="s">
        <v>86</v>
      </c>
      <c r="B58" t="s">
        <v>2102</v>
      </c>
      <c r="C58">
        <f>VLOOKUP(B58,Exposure!B57:AH203,31,FALSE)</f>
        <v>0.42237475034459482</v>
      </c>
      <c r="D58">
        <f>VLOOKUP(B58,Sensitivity!$B$1:$AP$147,41,FALSE)</f>
        <v>0.23558395819806144</v>
      </c>
      <c r="E58">
        <f>VLOOKUP(B58,Adaptive!B57:AX203,49,FALSE)</f>
        <v>0.64455272326332169</v>
      </c>
      <c r="F58" s="52">
        <f t="shared" si="2"/>
        <v>0.35544727673667831</v>
      </c>
      <c r="G58">
        <f>VLOOKUP(B58,DroughtHazard!$A$1:$B$147,2,FALSE)</f>
        <v>0.29828382829476202</v>
      </c>
      <c r="H58" s="52">
        <f t="shared" si="3"/>
        <v>1.3116898135740966</v>
      </c>
      <c r="I58" s="52">
        <f t="shared" si="4"/>
        <v>0.2202210946720872</v>
      </c>
      <c r="J58" s="52">
        <f t="shared" si="5"/>
        <v>0.29551561746736987</v>
      </c>
      <c r="K58" t="str">
        <f t="shared" si="6"/>
        <v>Moderate</v>
      </c>
      <c r="L58" t="str">
        <f t="shared" si="7"/>
        <v>Low</v>
      </c>
      <c r="M58" t="str">
        <f t="shared" si="0"/>
        <v>Low</v>
      </c>
      <c r="N58" t="str">
        <f t="shared" si="8"/>
        <v>Low</v>
      </c>
      <c r="O58" t="str">
        <f t="shared" si="9"/>
        <v>Minor</v>
      </c>
      <c r="P58">
        <f t="shared" si="10"/>
        <v>0.82041081096420676</v>
      </c>
      <c r="Q58">
        <f t="shared" si="11"/>
        <v>0.98066930794487428</v>
      </c>
      <c r="R58">
        <f t="shared" si="12"/>
        <v>1.1803095462299384</v>
      </c>
      <c r="S58" t="str">
        <f t="shared" si="13"/>
        <v>High</v>
      </c>
      <c r="T58" t="str">
        <f t="shared" si="1"/>
        <v>High</v>
      </c>
      <c r="U58" t="str">
        <f t="shared" si="14"/>
        <v>High</v>
      </c>
      <c r="V58" t="str">
        <f t="shared" si="15"/>
        <v>Moderate</v>
      </c>
      <c r="W58" t="str">
        <f t="shared" si="16"/>
        <v>Moderate</v>
      </c>
      <c r="X58" t="str">
        <f t="shared" si="17"/>
        <v>Moderate</v>
      </c>
      <c r="Y58">
        <f t="shared" si="18"/>
        <v>0.89994660000572591</v>
      </c>
      <c r="Z58">
        <f t="shared" si="19"/>
        <v>1.1883590638551116</v>
      </c>
      <c r="AA58">
        <f t="shared" si="20"/>
        <v>1.504437849287291</v>
      </c>
      <c r="AB58" t="str">
        <f t="shared" si="21"/>
        <v>High</v>
      </c>
      <c r="AC58" t="str">
        <f t="shared" si="22"/>
        <v>High</v>
      </c>
      <c r="AD58" t="str">
        <f t="shared" si="23"/>
        <v>High</v>
      </c>
      <c r="AE58" t="str">
        <f t="shared" si="24"/>
        <v>Moderate</v>
      </c>
      <c r="AF58" t="str">
        <f t="shared" si="25"/>
        <v>Moderate</v>
      </c>
      <c r="AG58" t="str">
        <f t="shared" si="26"/>
        <v>Moderate</v>
      </c>
      <c r="AI58" t="s">
        <v>2107</v>
      </c>
      <c r="AJ58">
        <v>0.63218683437426892</v>
      </c>
      <c r="AK58">
        <v>0.74682177535772309</v>
      </c>
      <c r="AL58">
        <v>0.93295323342402803</v>
      </c>
      <c r="AN58" t="s">
        <v>2107</v>
      </c>
      <c r="AO58">
        <v>0.72713241852521904</v>
      </c>
      <c r="AP58">
        <v>0.82752521462837869</v>
      </c>
      <c r="AQ58">
        <v>1.0088195516117415</v>
      </c>
    </row>
    <row r="59" spans="1:43">
      <c r="A59" t="s">
        <v>45</v>
      </c>
      <c r="B59" t="s">
        <v>2103</v>
      </c>
      <c r="C59">
        <f>VLOOKUP(B59,Exposure!B58:AH204,31,FALSE)</f>
        <v>0.5166671355031085</v>
      </c>
      <c r="D59">
        <f>VLOOKUP(B59,Sensitivity!$B$1:$AP$147,41,FALSE)</f>
        <v>0.21560290252726871</v>
      </c>
      <c r="E59">
        <f>VLOOKUP(B59,Adaptive!B58:AX204,49,FALSE)</f>
        <v>0.68524014616667395</v>
      </c>
      <c r="F59" s="52">
        <f t="shared" si="2"/>
        <v>0.31475985383332605</v>
      </c>
      <c r="G59">
        <f>VLOOKUP(B59,DroughtHazard!$A$1:$B$147,2,FALSE)</f>
        <v>0.50460684240419751</v>
      </c>
      <c r="H59" s="52">
        <f t="shared" si="3"/>
        <v>1.5516367342679009</v>
      </c>
      <c r="I59" s="52">
        <f t="shared" si="4"/>
        <v>0.2961169190636454</v>
      </c>
      <c r="J59" s="52">
        <f t="shared" si="5"/>
        <v>0.26518137818029741</v>
      </c>
      <c r="K59" t="str">
        <f t="shared" si="6"/>
        <v>Moderate</v>
      </c>
      <c r="L59" t="str">
        <f t="shared" si="7"/>
        <v>Low</v>
      </c>
      <c r="M59" t="str">
        <f t="shared" si="0"/>
        <v>Low</v>
      </c>
      <c r="N59" t="str">
        <f t="shared" si="8"/>
        <v>Moderate</v>
      </c>
      <c r="O59" t="str">
        <f t="shared" si="9"/>
        <v>Moderate</v>
      </c>
      <c r="P59">
        <f t="shared" si="10"/>
        <v>0.95254632262845851</v>
      </c>
      <c r="Q59">
        <f t="shared" si="11"/>
        <v>1.0264622100573781</v>
      </c>
      <c r="R59">
        <f t="shared" si="12"/>
        <v>1.1826259268091124</v>
      </c>
      <c r="S59" t="str">
        <f t="shared" si="13"/>
        <v>High</v>
      </c>
      <c r="T59" t="str">
        <f t="shared" si="1"/>
        <v>High</v>
      </c>
      <c r="U59" t="str">
        <f t="shared" si="14"/>
        <v>High</v>
      </c>
      <c r="V59" t="str">
        <f t="shared" si="15"/>
        <v>Moderate</v>
      </c>
      <c r="W59" t="str">
        <f t="shared" si="16"/>
        <v>Moderate</v>
      </c>
      <c r="X59" t="str">
        <f t="shared" si="17"/>
        <v>Moderate</v>
      </c>
      <c r="Y59">
        <f t="shared" si="18"/>
        <v>0.96974642999947092</v>
      </c>
      <c r="Z59">
        <f t="shared" si="19"/>
        <v>1.2425364618394776</v>
      </c>
      <c r="AA59">
        <f t="shared" si="20"/>
        <v>1.2356581220084433</v>
      </c>
      <c r="AB59" t="str">
        <f t="shared" si="21"/>
        <v>High</v>
      </c>
      <c r="AC59" t="str">
        <f t="shared" si="22"/>
        <v>High</v>
      </c>
      <c r="AD59" t="str">
        <f t="shared" si="23"/>
        <v>High</v>
      </c>
      <c r="AE59" t="str">
        <f t="shared" si="24"/>
        <v>Moderate</v>
      </c>
      <c r="AF59" t="str">
        <f t="shared" si="25"/>
        <v>Moderate</v>
      </c>
      <c r="AG59" t="str">
        <f t="shared" si="26"/>
        <v>Moderate</v>
      </c>
      <c r="AI59" t="s">
        <v>2108</v>
      </c>
      <c r="AJ59">
        <v>1.1745940259446703</v>
      </c>
      <c r="AK59">
        <v>1.323434201319019</v>
      </c>
      <c r="AL59">
        <v>1.4258830660206083</v>
      </c>
      <c r="AN59" t="s">
        <v>2108</v>
      </c>
      <c r="AO59">
        <v>1.2299648918873074</v>
      </c>
      <c r="AP59">
        <v>1.5747080975808698</v>
      </c>
      <c r="AQ59">
        <v>1.6223082433658838</v>
      </c>
    </row>
    <row r="60" spans="1:43">
      <c r="A60" t="s">
        <v>155</v>
      </c>
      <c r="B60" t="s">
        <v>2104</v>
      </c>
      <c r="C60">
        <f>VLOOKUP(B60,Exposure!B59:AH205,31,FALSE)</f>
        <v>0.61668077286039769</v>
      </c>
      <c r="D60">
        <f>VLOOKUP(B60,Sensitivity!$B$1:$AP$147,41,FALSE)</f>
        <v>0.8384357824321671</v>
      </c>
      <c r="E60">
        <f>VLOOKUP(B60,Adaptive!B59:AX205,49,FALSE)</f>
        <v>0.16251683242960444</v>
      </c>
      <c r="F60" s="52">
        <f t="shared" si="2"/>
        <v>0.83748316757039554</v>
      </c>
      <c r="G60">
        <f>VLOOKUP(B60,DroughtHazard!$A$1:$B$147,2,FALSE)</f>
        <v>0.71952049501951387</v>
      </c>
      <c r="H60" s="52">
        <f t="shared" si="3"/>
        <v>3.0121202178824742</v>
      </c>
      <c r="I60" s="52">
        <f t="shared" si="4"/>
        <v>0.75807157836361372</v>
      </c>
      <c r="J60" s="52">
        <f t="shared" si="5"/>
        <v>0.83795947500128132</v>
      </c>
      <c r="K60" t="str">
        <f t="shared" si="6"/>
        <v>Moderate</v>
      </c>
      <c r="L60" t="str">
        <f t="shared" si="7"/>
        <v>High</v>
      </c>
      <c r="M60" t="str">
        <f t="shared" si="0"/>
        <v>High</v>
      </c>
      <c r="N60" t="str">
        <f t="shared" si="8"/>
        <v>High</v>
      </c>
      <c r="O60" t="str">
        <f t="shared" si="9"/>
        <v>Significant</v>
      </c>
      <c r="P60">
        <f t="shared" si="10"/>
        <v>1.1875876614896459</v>
      </c>
      <c r="Q60">
        <f t="shared" si="11"/>
        <v>1.3100600486572582</v>
      </c>
      <c r="R60">
        <f t="shared" si="12"/>
        <v>1.5314775634392106</v>
      </c>
      <c r="S60" t="str">
        <f t="shared" si="13"/>
        <v>High</v>
      </c>
      <c r="T60" t="str">
        <f t="shared" si="1"/>
        <v>High</v>
      </c>
      <c r="U60" t="str">
        <f t="shared" si="14"/>
        <v>High</v>
      </c>
      <c r="V60" t="str">
        <f t="shared" si="15"/>
        <v>Significant</v>
      </c>
      <c r="W60" t="str">
        <f t="shared" si="16"/>
        <v>Significant</v>
      </c>
      <c r="X60" t="str">
        <f t="shared" si="17"/>
        <v>Significant</v>
      </c>
      <c r="Y60">
        <f t="shared" si="18"/>
        <v>1.230668573348523</v>
      </c>
      <c r="Z60">
        <f t="shared" si="19"/>
        <v>1.6898238861409824</v>
      </c>
      <c r="AA60">
        <f t="shared" si="20"/>
        <v>1.7375086597832046</v>
      </c>
      <c r="AB60" t="str">
        <f t="shared" si="21"/>
        <v>High</v>
      </c>
      <c r="AC60" t="str">
        <f t="shared" si="22"/>
        <v>High</v>
      </c>
      <c r="AD60" t="str">
        <f t="shared" si="23"/>
        <v>High</v>
      </c>
      <c r="AE60" t="str">
        <f t="shared" si="24"/>
        <v>Significant</v>
      </c>
      <c r="AF60" t="str">
        <f t="shared" si="25"/>
        <v>Significant</v>
      </c>
      <c r="AG60" t="str">
        <f t="shared" si="26"/>
        <v>Significant</v>
      </c>
      <c r="AI60" t="s">
        <v>2109</v>
      </c>
      <c r="AJ60">
        <v>0.76486990191260995</v>
      </c>
      <c r="AK60">
        <v>0.87978491732716568</v>
      </c>
      <c r="AL60">
        <v>0.94924027183334037</v>
      </c>
      <c r="AN60" t="s">
        <v>2109</v>
      </c>
      <c r="AO60">
        <v>0.82238061986724587</v>
      </c>
      <c r="AP60">
        <v>0.95730301969965303</v>
      </c>
      <c r="AQ60">
        <v>1.1128140564135713</v>
      </c>
    </row>
    <row r="61" spans="1:43">
      <c r="A61" t="s">
        <v>161</v>
      </c>
      <c r="B61" t="s">
        <v>2105</v>
      </c>
      <c r="C61">
        <f>VLOOKUP(B61,Exposure!B60:AH206,31,FALSE)</f>
        <v>0.76379082393316278</v>
      </c>
      <c r="D61">
        <f>VLOOKUP(B61,Sensitivity!$B$1:$AP$147,41,FALSE)</f>
        <v>1</v>
      </c>
      <c r="E61">
        <f>VLOOKUP(B61,Adaptive!B60:AX206,49,FALSE)</f>
        <v>9.3179938538745663E-2</v>
      </c>
      <c r="F61" s="52">
        <f t="shared" si="2"/>
        <v>0.90682006146125438</v>
      </c>
      <c r="G61">
        <f>VLOOKUP(B61,DroughtHazard!$A$1:$B$147,2,FALSE)</f>
        <v>0.85096123672232138</v>
      </c>
      <c r="H61" s="52">
        <f t="shared" si="3"/>
        <v>3.5215721221167389</v>
      </c>
      <c r="I61" s="52">
        <f t="shared" si="4"/>
        <v>0.9192125179843782</v>
      </c>
      <c r="J61" s="52">
        <f t="shared" si="5"/>
        <v>0.95341003073062724</v>
      </c>
      <c r="K61" t="str">
        <f t="shared" si="6"/>
        <v>High</v>
      </c>
      <c r="L61" t="str">
        <f t="shared" si="7"/>
        <v>High</v>
      </c>
      <c r="M61" t="str">
        <f t="shared" si="0"/>
        <v>Very high</v>
      </c>
      <c r="N61" t="str">
        <f t="shared" si="8"/>
        <v>High</v>
      </c>
      <c r="O61" t="str">
        <f t="shared" si="9"/>
        <v>Severe</v>
      </c>
      <c r="P61">
        <f t="shared" si="10"/>
        <v>1.0209794523057343</v>
      </c>
      <c r="Q61">
        <f t="shared" si="11"/>
        <v>1.0372596740795177</v>
      </c>
      <c r="R61">
        <f t="shared" si="12"/>
        <v>1.3000769463738799</v>
      </c>
      <c r="S61" t="str">
        <f t="shared" si="13"/>
        <v>High</v>
      </c>
      <c r="T61" t="str">
        <f t="shared" si="1"/>
        <v>High</v>
      </c>
      <c r="U61" t="str">
        <f t="shared" si="14"/>
        <v>High</v>
      </c>
      <c r="V61" t="str">
        <f t="shared" si="15"/>
        <v>Severe</v>
      </c>
      <c r="W61" t="str">
        <f t="shared" si="16"/>
        <v>Severe</v>
      </c>
      <c r="X61" t="str">
        <f t="shared" si="17"/>
        <v>Severe</v>
      </c>
      <c r="Y61">
        <f t="shared" si="18"/>
        <v>1.0880920636408531</v>
      </c>
      <c r="Z61">
        <f t="shared" si="19"/>
        <v>1.3793994956089062</v>
      </c>
      <c r="AA61">
        <f t="shared" si="20"/>
        <v>1.4301582013774916</v>
      </c>
      <c r="AB61" t="str">
        <f t="shared" si="21"/>
        <v>High</v>
      </c>
      <c r="AC61" t="str">
        <f t="shared" si="22"/>
        <v>High</v>
      </c>
      <c r="AD61" t="str">
        <f t="shared" si="23"/>
        <v>High</v>
      </c>
      <c r="AE61" t="str">
        <f t="shared" si="24"/>
        <v>Severe</v>
      </c>
      <c r="AF61" t="str">
        <f t="shared" si="25"/>
        <v>Severe</v>
      </c>
      <c r="AG61" t="str">
        <f t="shared" si="26"/>
        <v>Severe</v>
      </c>
      <c r="AI61" t="s">
        <v>2110</v>
      </c>
      <c r="AJ61">
        <v>0.73341748257627115</v>
      </c>
      <c r="AK61">
        <v>0.88079768792142499</v>
      </c>
      <c r="AL61">
        <v>1.0029495385137204</v>
      </c>
      <c r="AN61" t="s">
        <v>2110</v>
      </c>
      <c r="AO61">
        <v>0.80184653099050118</v>
      </c>
      <c r="AP61">
        <v>0.99860930978765117</v>
      </c>
      <c r="AQ61">
        <v>1.2558291733772555</v>
      </c>
    </row>
    <row r="62" spans="1:43">
      <c r="A62" t="s">
        <v>46</v>
      </c>
      <c r="B62" t="s">
        <v>2106</v>
      </c>
      <c r="C62">
        <f>VLOOKUP(B62,Exposure!B61:AH207,31,FALSE)</f>
        <v>0.51617485723930356</v>
      </c>
      <c r="D62">
        <f>VLOOKUP(B62,Sensitivity!$B$1:$AP$147,41,FALSE)</f>
        <v>0.20143296671480437</v>
      </c>
      <c r="E62">
        <f>VLOOKUP(B62,Adaptive!B61:AX207,49,FALSE)</f>
        <v>0.83219550394161002</v>
      </c>
      <c r="F62" s="52">
        <f t="shared" si="2"/>
        <v>0.16780449605838998</v>
      </c>
      <c r="G62">
        <f>VLOOKUP(B62,DroughtHazard!$A$1:$B$147,2,FALSE)</f>
        <v>0.40582610921717166</v>
      </c>
      <c r="H62" s="52">
        <f t="shared" si="3"/>
        <v>1.2912384292296695</v>
      </c>
      <c r="I62" s="52">
        <f t="shared" si="4"/>
        <v>0.2137522695240886</v>
      </c>
      <c r="J62" s="52">
        <f t="shared" si="5"/>
        <v>0.18461873138659718</v>
      </c>
      <c r="K62" t="str">
        <f t="shared" si="6"/>
        <v>Moderate</v>
      </c>
      <c r="L62" t="str">
        <f t="shared" si="7"/>
        <v>Low</v>
      </c>
      <c r="M62" t="str">
        <f t="shared" si="0"/>
        <v>Low</v>
      </c>
      <c r="N62" t="str">
        <f t="shared" si="8"/>
        <v>Moderate</v>
      </c>
      <c r="O62" t="str">
        <f t="shared" si="9"/>
        <v>Moderate</v>
      </c>
      <c r="P62">
        <f t="shared" si="10"/>
        <v>0.84540947909514097</v>
      </c>
      <c r="Q62">
        <f t="shared" si="11"/>
        <v>1.0132738387409845</v>
      </c>
      <c r="R62">
        <f t="shared" si="12"/>
        <v>1.1018882226228714</v>
      </c>
      <c r="S62" t="str">
        <f t="shared" si="13"/>
        <v>High</v>
      </c>
      <c r="T62" t="str">
        <f t="shared" si="1"/>
        <v>High</v>
      </c>
      <c r="U62" t="str">
        <f t="shared" si="14"/>
        <v>High</v>
      </c>
      <c r="V62" t="str">
        <f t="shared" si="15"/>
        <v>Moderate</v>
      </c>
      <c r="W62" t="str">
        <f t="shared" si="16"/>
        <v>Moderate</v>
      </c>
      <c r="X62" t="str">
        <f t="shared" si="17"/>
        <v>Moderate</v>
      </c>
      <c r="Y62">
        <f t="shared" si="18"/>
        <v>0.94226463678836847</v>
      </c>
      <c r="Z62">
        <f t="shared" si="19"/>
        <v>1.2002343419885637</v>
      </c>
      <c r="AA62">
        <f t="shared" si="20"/>
        <v>1.4723467031272253</v>
      </c>
      <c r="AB62" t="str">
        <f t="shared" si="21"/>
        <v>High</v>
      </c>
      <c r="AC62" t="str">
        <f t="shared" si="22"/>
        <v>High</v>
      </c>
      <c r="AD62" t="str">
        <f t="shared" si="23"/>
        <v>High</v>
      </c>
      <c r="AE62" t="str">
        <f t="shared" si="24"/>
        <v>Moderate</v>
      </c>
      <c r="AF62" t="str">
        <f t="shared" si="25"/>
        <v>Moderate</v>
      </c>
      <c r="AG62" t="str">
        <f t="shared" si="26"/>
        <v>Moderate</v>
      </c>
      <c r="AI62" t="s">
        <v>2111</v>
      </c>
      <c r="AJ62">
        <v>0.611936848706504</v>
      </c>
      <c r="AK62">
        <v>0.79468645229905821</v>
      </c>
      <c r="AL62">
        <v>0.95925841607024287</v>
      </c>
      <c r="AN62" t="s">
        <v>2111</v>
      </c>
      <c r="AO62">
        <v>0.76043914364427323</v>
      </c>
      <c r="AP62">
        <v>0.88367161434421959</v>
      </c>
      <c r="AQ62">
        <v>1.0654446572519345</v>
      </c>
    </row>
    <row r="63" spans="1:43">
      <c r="A63" t="s">
        <v>156</v>
      </c>
      <c r="B63" t="s">
        <v>2107</v>
      </c>
      <c r="C63">
        <f>VLOOKUP(B63,Exposure!B62:AH208,31,FALSE)</f>
        <v>0.63524993670708041</v>
      </c>
      <c r="D63">
        <f>VLOOKUP(B63,Sensitivity!$B$1:$AP$147,41,FALSE)</f>
        <v>0.22603325719003192</v>
      </c>
      <c r="E63">
        <f>VLOOKUP(B63,Adaptive!B62:AX208,49,FALSE)</f>
        <v>0.41890779875701184</v>
      </c>
      <c r="F63" s="52">
        <f t="shared" si="2"/>
        <v>0.58109220124298822</v>
      </c>
      <c r="G63">
        <f>VLOOKUP(B63,DroughtHazard!$A$1:$B$147,2,FALSE)</f>
        <v>0.30253352896885405</v>
      </c>
      <c r="H63" s="52">
        <f t="shared" si="3"/>
        <v>1.7449089241089546</v>
      </c>
      <c r="I63" s="52">
        <f t="shared" si="4"/>
        <v>0.35724940677190409</v>
      </c>
      <c r="J63" s="52">
        <f t="shared" si="5"/>
        <v>0.40356272921651004</v>
      </c>
      <c r="K63" t="str">
        <f t="shared" si="6"/>
        <v>Moderate</v>
      </c>
      <c r="L63" t="str">
        <f t="shared" si="7"/>
        <v>Moderate</v>
      </c>
      <c r="M63" t="str">
        <f t="shared" si="0"/>
        <v>Moderate</v>
      </c>
      <c r="N63" t="str">
        <f t="shared" si="8"/>
        <v>Low</v>
      </c>
      <c r="O63" t="str">
        <f t="shared" si="9"/>
        <v>Moderate</v>
      </c>
      <c r="P63">
        <f t="shared" si="10"/>
        <v>0.63218683437426892</v>
      </c>
      <c r="Q63">
        <f t="shared" si="11"/>
        <v>0.74682177535772309</v>
      </c>
      <c r="R63">
        <f t="shared" si="12"/>
        <v>0.93295323342402803</v>
      </c>
      <c r="S63" t="str">
        <f t="shared" si="13"/>
        <v>Moderate</v>
      </c>
      <c r="T63" t="str">
        <f t="shared" si="1"/>
        <v>High</v>
      </c>
      <c r="U63" t="str">
        <f t="shared" si="14"/>
        <v>High</v>
      </c>
      <c r="V63" t="str">
        <f t="shared" si="15"/>
        <v>Moderate</v>
      </c>
      <c r="W63" t="str">
        <f t="shared" si="16"/>
        <v>Significant</v>
      </c>
      <c r="X63" t="str">
        <f t="shared" si="17"/>
        <v>Significant</v>
      </c>
      <c r="Y63">
        <f t="shared" si="18"/>
        <v>0.72713241852521904</v>
      </c>
      <c r="Z63">
        <f t="shared" si="19"/>
        <v>0.82752521462837869</v>
      </c>
      <c r="AA63">
        <f t="shared" si="20"/>
        <v>1.0088195516117415</v>
      </c>
      <c r="AB63" t="str">
        <f t="shared" si="21"/>
        <v>High</v>
      </c>
      <c r="AC63" t="str">
        <f t="shared" si="22"/>
        <v>High</v>
      </c>
      <c r="AD63" t="str">
        <f t="shared" si="23"/>
        <v>High</v>
      </c>
      <c r="AE63" t="str">
        <f t="shared" si="24"/>
        <v>Significant</v>
      </c>
      <c r="AF63" t="str">
        <f t="shared" si="25"/>
        <v>Significant</v>
      </c>
      <c r="AG63" t="str">
        <f t="shared" si="26"/>
        <v>Significant</v>
      </c>
      <c r="AI63" t="s">
        <v>2112</v>
      </c>
      <c r="AJ63">
        <v>0.60161482903877883</v>
      </c>
      <c r="AK63">
        <v>0.76041719062566759</v>
      </c>
      <c r="AL63">
        <v>0.92782385432958625</v>
      </c>
      <c r="AN63" t="s">
        <v>2112</v>
      </c>
      <c r="AO63">
        <v>0.74019509471019074</v>
      </c>
      <c r="AP63">
        <v>0.87047356194257697</v>
      </c>
      <c r="AQ63">
        <v>0.97582015839656178</v>
      </c>
    </row>
    <row r="64" spans="1:43">
      <c r="A64" t="s">
        <v>74</v>
      </c>
      <c r="B64" t="s">
        <v>2108</v>
      </c>
      <c r="C64">
        <f>VLOOKUP(B64,Exposure!B63:AH209,31,FALSE)</f>
        <v>0.7066162198655378</v>
      </c>
      <c r="D64">
        <f>VLOOKUP(B64,Sensitivity!$B$1:$AP$147,41,FALSE)</f>
        <v>0.23760986447249194</v>
      </c>
      <c r="E64">
        <f>VLOOKUP(B64,Adaptive!B63:AX209,49,FALSE)</f>
        <v>0.25308305225378447</v>
      </c>
      <c r="F64" s="52">
        <f t="shared" si="2"/>
        <v>0.74691694774621553</v>
      </c>
      <c r="G64">
        <f>VLOOKUP(B64,DroughtHazard!$A$1:$B$147,2,FALSE)</f>
        <v>0.77038582713479264</v>
      </c>
      <c r="H64" s="52">
        <f t="shared" si="3"/>
        <v>2.4615288592190381</v>
      </c>
      <c r="I64" s="52">
        <f t="shared" si="4"/>
        <v>0.58391812414215005</v>
      </c>
      <c r="J64" s="52">
        <f t="shared" si="5"/>
        <v>0.49226340610935371</v>
      </c>
      <c r="K64" t="str">
        <f t="shared" si="6"/>
        <v>High</v>
      </c>
      <c r="L64" t="str">
        <f t="shared" si="7"/>
        <v>Moderate</v>
      </c>
      <c r="M64" t="str">
        <f t="shared" si="0"/>
        <v>High</v>
      </c>
      <c r="N64" t="str">
        <f t="shared" si="8"/>
        <v>High</v>
      </c>
      <c r="O64" t="str">
        <f t="shared" si="9"/>
        <v>Significant</v>
      </c>
      <c r="P64">
        <f t="shared" si="10"/>
        <v>1.1745940259446703</v>
      </c>
      <c r="Q64">
        <f t="shared" si="11"/>
        <v>1.323434201319019</v>
      </c>
      <c r="R64">
        <f t="shared" si="12"/>
        <v>1.4258830660206083</v>
      </c>
      <c r="S64" t="str">
        <f t="shared" si="13"/>
        <v>High</v>
      </c>
      <c r="T64" t="str">
        <f t="shared" si="1"/>
        <v>High</v>
      </c>
      <c r="U64" t="str">
        <f t="shared" si="14"/>
        <v>High</v>
      </c>
      <c r="V64" t="str">
        <f t="shared" si="15"/>
        <v>Significant</v>
      </c>
      <c r="W64" t="str">
        <f t="shared" si="16"/>
        <v>Significant</v>
      </c>
      <c r="X64" t="str">
        <f t="shared" si="17"/>
        <v>Significant</v>
      </c>
      <c r="Y64">
        <f t="shared" si="18"/>
        <v>1.2299648918873074</v>
      </c>
      <c r="Z64">
        <f t="shared" si="19"/>
        <v>1.5747080975808698</v>
      </c>
      <c r="AA64">
        <f t="shared" si="20"/>
        <v>1.6223082433658838</v>
      </c>
      <c r="AB64" t="str">
        <f t="shared" si="21"/>
        <v>High</v>
      </c>
      <c r="AC64" t="str">
        <f t="shared" si="22"/>
        <v>High</v>
      </c>
      <c r="AD64" t="str">
        <f t="shared" si="23"/>
        <v>High</v>
      </c>
      <c r="AE64" t="str">
        <f t="shared" si="24"/>
        <v>Significant</v>
      </c>
      <c r="AF64" t="str">
        <f t="shared" si="25"/>
        <v>Significant</v>
      </c>
      <c r="AG64" t="str">
        <f t="shared" si="26"/>
        <v>Significant</v>
      </c>
      <c r="AI64" t="s">
        <v>2113</v>
      </c>
      <c r="AJ64">
        <v>1.0204472710166375</v>
      </c>
      <c r="AK64">
        <v>1.1021435101288555</v>
      </c>
      <c r="AL64">
        <v>1.2455796974565585</v>
      </c>
      <c r="AN64" t="s">
        <v>2113</v>
      </c>
      <c r="AO64">
        <v>1.0506820980582634</v>
      </c>
      <c r="AP64">
        <v>1.2797716023701429</v>
      </c>
      <c r="AQ64">
        <v>1.4004521400517227</v>
      </c>
    </row>
    <row r="65" spans="1:43">
      <c r="A65" t="s">
        <v>78</v>
      </c>
      <c r="B65" t="s">
        <v>2109</v>
      </c>
      <c r="C65">
        <f>VLOOKUP(B65,Exposure!B64:AH210,31,FALSE)</f>
        <v>0.30639399139216295</v>
      </c>
      <c r="D65">
        <f>VLOOKUP(B65,Sensitivity!$B$1:$AP$147,41,FALSE)</f>
        <v>0.21011542217664939</v>
      </c>
      <c r="E65">
        <f>VLOOKUP(B65,Adaptive!B64:AX210,49,FALSE)</f>
        <v>0.48783473091665919</v>
      </c>
      <c r="F65" s="52">
        <f t="shared" si="2"/>
        <v>0.51216526908334081</v>
      </c>
      <c r="G65">
        <f>VLOOKUP(B65,DroughtHazard!$A$1:$B$147,2,FALSE)</f>
        <v>0.36854164361374947</v>
      </c>
      <c r="H65" s="52">
        <f t="shared" si="3"/>
        <v>1.3972163262659025</v>
      </c>
      <c r="I65" s="52">
        <f t="shared" si="4"/>
        <v>0.24727334926785657</v>
      </c>
      <c r="J65" s="52">
        <f t="shared" si="5"/>
        <v>0.36114034562999509</v>
      </c>
      <c r="K65" t="str">
        <f t="shared" si="6"/>
        <v>Low</v>
      </c>
      <c r="L65" t="str">
        <f t="shared" si="7"/>
        <v>Moderate</v>
      </c>
      <c r="M65" t="str">
        <f t="shared" si="0"/>
        <v>Low</v>
      </c>
      <c r="N65" t="str">
        <f t="shared" si="8"/>
        <v>Moderate</v>
      </c>
      <c r="O65" t="str">
        <f t="shared" si="9"/>
        <v>Moderate</v>
      </c>
      <c r="P65">
        <f t="shared" si="10"/>
        <v>0.76486990191260995</v>
      </c>
      <c r="Q65">
        <f t="shared" si="11"/>
        <v>0.87978491732716568</v>
      </c>
      <c r="R65">
        <f t="shared" si="12"/>
        <v>0.94924027183334037</v>
      </c>
      <c r="S65" t="str">
        <f t="shared" si="13"/>
        <v>High</v>
      </c>
      <c r="T65" t="str">
        <f t="shared" si="1"/>
        <v>High</v>
      </c>
      <c r="U65" t="str">
        <f t="shared" si="14"/>
        <v>High</v>
      </c>
      <c r="V65" t="str">
        <f t="shared" si="15"/>
        <v>Moderate</v>
      </c>
      <c r="W65" t="str">
        <f t="shared" si="16"/>
        <v>Moderate</v>
      </c>
      <c r="X65" t="str">
        <f t="shared" si="17"/>
        <v>Moderate</v>
      </c>
      <c r="Y65">
        <f t="shared" si="18"/>
        <v>0.82238061986724587</v>
      </c>
      <c r="Z65">
        <f t="shared" si="19"/>
        <v>0.95730301969965303</v>
      </c>
      <c r="AA65">
        <f t="shared" si="20"/>
        <v>1.1128140564135713</v>
      </c>
      <c r="AB65" t="str">
        <f t="shared" si="21"/>
        <v>High</v>
      </c>
      <c r="AC65" t="str">
        <f t="shared" si="22"/>
        <v>High</v>
      </c>
      <c r="AD65" t="str">
        <f t="shared" si="23"/>
        <v>High</v>
      </c>
      <c r="AE65" t="str">
        <f t="shared" si="24"/>
        <v>Moderate</v>
      </c>
      <c r="AF65" t="str">
        <f t="shared" si="25"/>
        <v>Moderate</v>
      </c>
      <c r="AG65" t="str">
        <f t="shared" si="26"/>
        <v>Moderate</v>
      </c>
      <c r="AI65" t="s">
        <v>2114</v>
      </c>
      <c r="AJ65">
        <v>1.0381061951833961</v>
      </c>
      <c r="AK65">
        <v>1.19572031409959</v>
      </c>
      <c r="AL65">
        <v>1.2992937680218621</v>
      </c>
      <c r="AN65" t="s">
        <v>2114</v>
      </c>
      <c r="AO65">
        <v>1.1591111096928519</v>
      </c>
      <c r="AP65">
        <v>1.296572495031953</v>
      </c>
      <c r="AQ65">
        <v>1.4712948529662691</v>
      </c>
    </row>
    <row r="66" spans="1:43">
      <c r="A66" t="s">
        <v>162</v>
      </c>
      <c r="B66" t="s">
        <v>2110</v>
      </c>
      <c r="C66">
        <f>VLOOKUP(B66,Exposure!B65:AH211,31,FALSE)</f>
        <v>0.55078905173141302</v>
      </c>
      <c r="D66">
        <f>VLOOKUP(B66,Sensitivity!$B$1:$AP$147,41,FALSE)</f>
        <v>0.19853881489418937</v>
      </c>
      <c r="E66">
        <f>VLOOKUP(B66,Adaptive!B65:AX211,49,FALSE)</f>
        <v>0.48112023365468642</v>
      </c>
      <c r="F66" s="52">
        <f t="shared" si="2"/>
        <v>0.51887976634531352</v>
      </c>
      <c r="G66">
        <f>VLOOKUP(B66,DroughtHazard!$A$1:$B$147,2,FALSE)</f>
        <v>0.29930214479827233</v>
      </c>
      <c r="H66" s="52">
        <f t="shared" si="3"/>
        <v>1.5675097777691884</v>
      </c>
      <c r="I66" s="52">
        <f t="shared" si="4"/>
        <v>0.30113760329935013</v>
      </c>
      <c r="J66" s="52">
        <f t="shared" si="5"/>
        <v>0.35870929061975143</v>
      </c>
      <c r="K66" t="str">
        <f t="shared" si="6"/>
        <v>Moderate</v>
      </c>
      <c r="L66" t="str">
        <f t="shared" si="7"/>
        <v>Moderate</v>
      </c>
      <c r="M66" t="str">
        <f t="shared" ref="M66:M129" si="27">IF((K66="high")*AND(L66="High"),"Very high",IF((K66="high")*AND(L66="Moderate"),"High",IF((K66="high")*AND(L66="Low"),"Moderate",IF((K66="Moderate")*AND(L66="High"),"High",IF((K66="Moderate")*AND(L66="Moderate"),"Moderate",IF((K66="Low")*AND(L66="High"),"Moderate",IF((K66="Low")*AND(L66="Moderate"),"Low",IF((K66="Low")*AND(L66="Low"),"Very low",IF((K66="Moderate")*AND(L66="Low"),"Low")))))))))</f>
        <v>Moderate</v>
      </c>
      <c r="N66" t="str">
        <f t="shared" si="8"/>
        <v>Low</v>
      </c>
      <c r="O66" t="str">
        <f t="shared" si="9"/>
        <v>Moderate</v>
      </c>
      <c r="P66">
        <f t="shared" si="10"/>
        <v>0.73341748257627115</v>
      </c>
      <c r="Q66">
        <f t="shared" si="11"/>
        <v>0.88079768792142499</v>
      </c>
      <c r="R66">
        <f t="shared" si="12"/>
        <v>1.0029495385137204</v>
      </c>
      <c r="S66" t="str">
        <f t="shared" si="13"/>
        <v>High</v>
      </c>
      <c r="T66" t="str">
        <f t="shared" si="13"/>
        <v>High</v>
      </c>
      <c r="U66" t="str">
        <f t="shared" si="14"/>
        <v>High</v>
      </c>
      <c r="V66" t="str">
        <f t="shared" si="15"/>
        <v>Significant</v>
      </c>
      <c r="W66" t="str">
        <f t="shared" si="16"/>
        <v>Significant</v>
      </c>
      <c r="X66" t="str">
        <f t="shared" si="17"/>
        <v>Significant</v>
      </c>
      <c r="Y66">
        <f t="shared" si="18"/>
        <v>0.80184653099050118</v>
      </c>
      <c r="Z66">
        <f t="shared" si="19"/>
        <v>0.99860930978765117</v>
      </c>
      <c r="AA66">
        <f t="shared" si="20"/>
        <v>1.2558291733772555</v>
      </c>
      <c r="AB66" t="str">
        <f t="shared" si="21"/>
        <v>High</v>
      </c>
      <c r="AC66" t="str">
        <f t="shared" si="22"/>
        <v>High</v>
      </c>
      <c r="AD66" t="str">
        <f t="shared" si="23"/>
        <v>High</v>
      </c>
      <c r="AE66" t="str">
        <f t="shared" si="24"/>
        <v>Significant</v>
      </c>
      <c r="AF66" t="str">
        <f t="shared" si="25"/>
        <v>Significant</v>
      </c>
      <c r="AG66" t="str">
        <f t="shared" si="26"/>
        <v>Significant</v>
      </c>
      <c r="AI66" t="s">
        <v>2115</v>
      </c>
      <c r="AJ66">
        <v>0.66476152275919964</v>
      </c>
      <c r="AK66">
        <v>0.78491874879399948</v>
      </c>
      <c r="AL66">
        <v>0.95061000107646043</v>
      </c>
      <c r="AN66" t="s">
        <v>2115</v>
      </c>
      <c r="AO66">
        <v>0.74010846504410166</v>
      </c>
      <c r="AP66">
        <v>0.9396874165682001</v>
      </c>
      <c r="AQ66">
        <v>1.247791999011437</v>
      </c>
    </row>
    <row r="67" spans="1:43">
      <c r="A67" t="s">
        <v>47</v>
      </c>
      <c r="B67" t="s">
        <v>2111</v>
      </c>
      <c r="C67">
        <f>VLOOKUP(B67,Exposure!B66:AH212,31,FALSE)</f>
        <v>0.1449548510506625</v>
      </c>
      <c r="D67">
        <f>VLOOKUP(B67,Sensitivity!$B$1:$AP$147,41,FALSE)</f>
        <v>0.24252992256753747</v>
      </c>
      <c r="E67">
        <f>VLOOKUP(B67,Adaptive!B66:AX212,49,FALSE)</f>
        <v>0.53352693963843778</v>
      </c>
      <c r="F67" s="52">
        <f t="shared" ref="F67:F130" si="28">1-E67</f>
        <v>0.46647306036156222</v>
      </c>
      <c r="G67">
        <f>VLOOKUP(B67,DroughtHazard!$A$1:$B$147,2,FALSE)</f>
        <v>0.31224824467675577</v>
      </c>
      <c r="H67" s="52">
        <f t="shared" ref="H67:H130" si="29">C67+D67+F67+G67</f>
        <v>1.166206078656518</v>
      </c>
      <c r="I67" s="52">
        <f t="shared" ref="I67:I130" si="30">(H67-MIN($H$2:$H$147))/(MAX($H$2:$H$147)-MIN($H$2:$H$147))</f>
        <v>0.17420421741771008</v>
      </c>
      <c r="J67" s="52">
        <f t="shared" ref="J67:J130" si="31">AVERAGE(F67,D67)</f>
        <v>0.35450149146454984</v>
      </c>
      <c r="K67" t="str">
        <f t="shared" ref="K67:K130" si="32">IF(C67&lt;0.33,"Low",IF(C67&lt;0.66,"Moderate",IF(C67&lt;1.5,"High","nnn")))</f>
        <v>Low</v>
      </c>
      <c r="L67" t="str">
        <f t="shared" ref="L67:L130" si="33">IF(J67&lt;0.33,"Low",IF(J67&lt;0.66,"Moderate",IF(J67&lt;1.5,"High","nnn")))</f>
        <v>Moderate</v>
      </c>
      <c r="M67" t="str">
        <f t="shared" si="27"/>
        <v>Low</v>
      </c>
      <c r="N67" t="str">
        <f t="shared" ref="N67:N130" si="34">IF(G67&lt;0.33,"Low",IF(G67&lt;0.66,"Moderate",IF(G67&lt;1.5,"High","nnn")))</f>
        <v>Low</v>
      </c>
      <c r="O67" t="str">
        <f t="shared" ref="O67:O130" si="35">IF((N67="high")*AND(M67="Very high"),"Severe",IF((N67="high")*AND(M67="High"),"Significant",IF((N67="high")*AND(M67="Moderate"),"Significant",IF((N67="Low")*AND(M67="High"),"Moderate",IF((N67="High")*AND(M67="Very low"),"Minor",IF((N67="Moderate")*AND(M67="Very high"),"Significant",IF((N67="Moderate")*AND(M67="High"),"Moderate",IF((N67="Moderate")*AND(M67="Moderate"),"Moderate",IF((N67="Moderate")*AND(M67="Low"),"Moderate",IF((N67="Moderate")*AND(M67="Very low"),"Minor",IF((N67="Low")*AND(M67="Very high"),"Significant",IF((N67="Low")*AND(M67="High"),"Moderate",IF((N67="Low")*AND(M67="Moderate"),"Moderate",IF((N67="Low")*AND(M67="Low"),"Minor",IF((N67="Low")*AND(M67="Very low"),"Negligible",IF((M67="Low")*AND(N67="High"),"Moderate",))))))))))))))))</f>
        <v>Minor</v>
      </c>
      <c r="P67">
        <f t="shared" ref="P67:P130" si="36">VLOOKUP(B67,$AI$2:$AL$136,2,FALSE)</f>
        <v>0.611936848706504</v>
      </c>
      <c r="Q67">
        <f t="shared" ref="Q67:Q130" si="37">VLOOKUP(B67,$AI$2:$AL$136,3,FALSE)</f>
        <v>0.79468645229905821</v>
      </c>
      <c r="R67">
        <f t="shared" ref="R67:R130" si="38">VLOOKUP(B67,$AI$2:$AL$136,4,FALSE)</f>
        <v>0.95925841607024287</v>
      </c>
      <c r="S67" t="str">
        <f t="shared" ref="S67:T130" si="39">IF(P67&lt;0.33,"Low",IF(P67&lt;0.66,"Moderate",IF(P67&lt;1.5,"High","nnn")))</f>
        <v>Moderate</v>
      </c>
      <c r="T67" t="str">
        <f t="shared" si="39"/>
        <v>High</v>
      </c>
      <c r="U67" t="str">
        <f t="shared" ref="U67:U130" si="40">IF(R67&lt;0.33,"Low",IF(R67&lt;0.66,"Moderate",IF(R67&lt;3,"High","nnn")))</f>
        <v>High</v>
      </c>
      <c r="V67" t="str">
        <f t="shared" ref="V67:V130" si="41">IF((S67="high")*AND(M67="Very high"),"Severe",IF((S67="high")*AND(M67="High"),"Significant",IF((S67="high")*AND(M67="Moderate"),"Significant",IF((S67="High")*AND(M67="Low"),"Moderate",IF((S67="High")*AND(M67="Very low"),"Minor",IF((S67="Moderate")*AND(M67="Very high"),"Significant",IF((S67="Moderate")*AND(M67="High"),"Moderate",IF((S67="Moderate")*AND(M67="Moderate"),"Moderate",IF((S67="Moderate")*AND(M67="Low"),"Moderate",IF((S67="Moderate")*AND(M67="Very low"),"Minor",IF((S67="Low")*AND(M67="Very high"),"Significant",IF((S67="Low")*AND(M67="High"),"Moderate",IF((S67="Low")*AND(M67="Moderate"),"Moderate",IF((S67="Low")*AND(M67="Low"),"Minor",IF((S67="Low")*AND(M67="Very low"),"Negligible",)))))))))))))))</f>
        <v>Moderate</v>
      </c>
      <c r="W67" t="str">
        <f t="shared" ref="W67:W130" si="42">IF((T67="high")*AND(M67="Very high"),"Severe",IF((T67="high")*AND(M67="High"),"Significant",IF((T67="high")*AND(M67="Moderate"),"Significant",IF((T67="High")*AND(M67="Low"),"Moderate",IF((T67="High")*AND(M67="Very low"),"Minor",IF((T67="Moderate")*AND(M67="Very high"),"Significant",IF((T67="Moderate")*AND(M67="High"),"Moderate",IF((T67="Moderate")*AND(M67="Moderate"),"Moderate",IF((T67="Moderate")*AND(M67="Low"),"Moderate",IF((T67="Moderate")*AND(M67="Very low"),"Minor",IF((T67="Low")*AND(M67="Very high"),"Significant",IF((T67="Low")*AND(M67="High"),"Moderate",IF((T67="Low")*AND(M67="Moderate"),"Moderate",IF((T67="Low")*AND(M67="Low"),"Minor",IF((T67="Low")*AND(M67="Very low"),"Negligible",)))))))))))))))</f>
        <v>Moderate</v>
      </c>
      <c r="X67" t="str">
        <f t="shared" ref="X67:X130" si="43">IF((U67="high")*AND(M67="Very high"),"Severe",IF((U67="high")*AND(M67="High"),"Significant",IF((U67="high")*AND(M67="Moderate"),"Significant",IF((U67="High")*AND(M67="Low"),"Moderate",IF((U67="High")*AND(M67="Very low"),"Minor",IF((U67="Moderate")*AND(M67="Very high"),"Significant",IF((U67="Moderate")*AND(M67="High"),"Moderate",IF((U67="Moderate")*AND(M67="Moderate"),"Moderate",IF((U67="Moderate")*AND(M67="Low"),"Moderate",IF((U67="Moderate")*AND(M67="Very low"),"Minor",IF((U67="Low")*AND(M67="Very high"),"Significant",IF((U67="Low")*AND(M67="High"),"Moderate",IF((U67="Low")*AND(M67="Moderate"),"Moderate",IF((U67="Low")*AND(M67="Low"),"Minor",IF((U67="Low")*AND(M67="Very low"),"Negligible",)))))))))))))))</f>
        <v>Moderate</v>
      </c>
      <c r="Y67">
        <f t="shared" ref="Y67:Y130" si="44">VLOOKUP(B67,$AN$2:$AQ$136,2,FALSE)</f>
        <v>0.76043914364427323</v>
      </c>
      <c r="Z67">
        <f t="shared" ref="Z67:Z130" si="45">VLOOKUP(B67,$AN$2:$AQ$136,3,FALSE)</f>
        <v>0.88367161434421959</v>
      </c>
      <c r="AA67">
        <f t="shared" ref="AA67:AA130" si="46">VLOOKUP(B67,$AN$2:$AQ$136,4,FALSE)</f>
        <v>1.0654446572519345</v>
      </c>
      <c r="AB67" t="str">
        <f t="shared" ref="AB67:AB130" si="47">IF(Y67&lt;0.33,"Low",IF(Y67&lt;0.66,"Moderate",IF(Y67&lt;3,"High","nnn")))</f>
        <v>High</v>
      </c>
      <c r="AC67" t="str">
        <f t="shared" ref="AC67:AC130" si="48">IF(Z67&lt;0.33,"Low",IF(Z67&lt;0.66,"Moderate",IF(Z67&lt;3,"High","nnn")))</f>
        <v>High</v>
      </c>
      <c r="AD67" t="str">
        <f t="shared" ref="AD67:AD130" si="49">IF(AA67&lt;0.33,"Low",IF(AA67&lt;0.66,"Moderate",IF(AA67&lt;3,"High","nnn")))</f>
        <v>High</v>
      </c>
      <c r="AE67" t="str">
        <f t="shared" ref="AE67:AE130" si="50">IF((AB67="high")*AND(M67="Very high"),"Severe",IF((AB67="high")*AND(M67="High"),"Significant",IF((AB67="high")*AND(M67="Moderate"),"Significant",IF((AB67="High")*AND(M67="Low"),"Moderate",IF((AB67="High")*AND(M67="Very low"),"Minor",IF((AB67="Moderate")*AND(M67="Very high"),"Significant",IF((AB67="Moderate")*AND(M67="High"),"Moderate",IF((AB67="Moderate")*AND(M67="Moderate"),"Moderate",IF((AB67="Moderate")*AND(M67="Low"),"Moderate",IF((AB67="Moderate")*AND(M67="Very low"),"Minor",IF((AB67="Low")*AND(M67="Very high"),"Significant",IF((AB67="Low")*AND(M67="High"),"Moderate",IF((AB67="Low")*AND(M67="Moderate"),"Moderate",IF((AB67="Low")*AND(M67="Low"),"Minor",IF((AB67="Low")*AND(M67="Very low"),"Negligible",)))))))))))))))</f>
        <v>Moderate</v>
      </c>
      <c r="AF67" t="str">
        <f t="shared" ref="AF67:AF130" si="51">IF((AC67="high")*AND(M67="Very high"),"Severe",IF((AC67="high")*AND(M67="High"),"Significant",IF((AC67="high")*AND(M67="Moderate"),"Significant",IF((AC67="High")*AND(M67="Low"),"Moderate",IF((AC67="High")*AND(M67="Very low"),"Minor",IF((AC67="Moderate")*AND(M67="Very high"),"Significant",IF((AC67="Moderate")*AND(M67="High"),"Moderate",IF((AC67="Moderate")*AND(M67="Moderate"),"Moderate",IF((AC67="Moderate")*AND(M67="Low"),"Moderate",IF((AC67="Moderate")*AND(M67="Very low"),"Minor",IF((AC67="Low")*AND(M67="Very high"),"Significant",IF((AC67="Low")*AND(M67="High"),"Moderate",IF((AC67="Low")*AND(M67="Moderate"),"Moderate",IF((AC67="Low")*AND(M67="Low"),"Minor",IF((AC67="Low")*AND(M67="Very low"),"Negligible",)))))))))))))))</f>
        <v>Moderate</v>
      </c>
      <c r="AG67" t="str">
        <f t="shared" ref="AG67:AG130" si="52">IF((AD67="high")*AND(M67="Very high"),"Severe",IF((AD67="high")*AND(M67="High"),"Significant",IF((AD67="high")*AND(M67="Moderate"),"Significant",IF((AD67="High")*AND(M67="Low"),"Moderate",IF((AD67="High")*AND(M67="Very low"),"Minor",IF((AD67="Moderate")*AND(M67="Very high"),"Significant",IF((AD67="Moderate")*AND(M67="High"),"Moderate",IF((AD67="Moderate")*AND(M67="Moderate"),"Moderate",IF((AD67="Moderate")*AND(M67="Low"),"Moderate",IF((AD67="Moderate")*AND(M67="Very low"),"Minor",IF((AD67="Low")*AND(M67="Very high"),"Significant",IF((AD67="Low")*AND(M67="High"),"Moderate",IF((AD67="Low")*AND(M67="Moderate"),"Moderate",IF((AD67="Low")*AND(M67="Low"),"Minor",IF((AD67="Low")*AND(M67="Very low"),"Negligible",)))))))))))))))</f>
        <v>Moderate</v>
      </c>
      <c r="AI67" t="s">
        <v>2116</v>
      </c>
      <c r="AJ67">
        <v>0.78162747049649584</v>
      </c>
      <c r="AK67">
        <v>0.88552783644994149</v>
      </c>
      <c r="AL67">
        <v>0.99169576013247207</v>
      </c>
      <c r="AN67" t="s">
        <v>2116</v>
      </c>
      <c r="AO67">
        <v>0.81621756148020452</v>
      </c>
      <c r="AP67">
        <v>1.0326548921966556</v>
      </c>
      <c r="AQ67">
        <v>1.0627134233729048</v>
      </c>
    </row>
    <row r="68" spans="1:43">
      <c r="A68" t="s">
        <v>48</v>
      </c>
      <c r="B68" t="s">
        <v>2112</v>
      </c>
      <c r="C68">
        <f>VLOOKUP(B68,Exposure!B67:AH213,31,FALSE)</f>
        <v>0.66354890432923574</v>
      </c>
      <c r="D68">
        <f>VLOOKUP(B68,Sensitivity!$B$1:$AP$147,41,FALSE)</f>
        <v>0.19767056934800487</v>
      </c>
      <c r="E68">
        <f>VLOOKUP(B68,Adaptive!B67:AX213,49,FALSE)</f>
        <v>0.49452907362661541</v>
      </c>
      <c r="F68" s="52">
        <f t="shared" si="28"/>
        <v>0.50547092637338453</v>
      </c>
      <c r="G68">
        <f>VLOOKUP(B68,DroughtHazard!$A$1:$B$147,2,FALSE)</f>
        <v>0.37543787558884723</v>
      </c>
      <c r="H68" s="52">
        <f t="shared" si="29"/>
        <v>1.7421282756394725</v>
      </c>
      <c r="I68" s="52">
        <f t="shared" si="30"/>
        <v>0.35636988055283758</v>
      </c>
      <c r="J68" s="52">
        <f t="shared" si="31"/>
        <v>0.3515707478606947</v>
      </c>
      <c r="K68" t="str">
        <f t="shared" si="32"/>
        <v>High</v>
      </c>
      <c r="L68" t="str">
        <f t="shared" si="33"/>
        <v>Moderate</v>
      </c>
      <c r="M68" t="str">
        <f t="shared" si="27"/>
        <v>High</v>
      </c>
      <c r="N68" t="str">
        <f t="shared" si="34"/>
        <v>Moderate</v>
      </c>
      <c r="O68" t="str">
        <f t="shared" si="35"/>
        <v>Moderate</v>
      </c>
      <c r="P68">
        <f t="shared" si="36"/>
        <v>0.60161482903877883</v>
      </c>
      <c r="Q68">
        <f t="shared" si="37"/>
        <v>0.76041719062566759</v>
      </c>
      <c r="R68">
        <f t="shared" si="38"/>
        <v>0.92782385432958625</v>
      </c>
      <c r="S68" t="str">
        <f t="shared" si="39"/>
        <v>Moderate</v>
      </c>
      <c r="T68" t="str">
        <f t="shared" si="39"/>
        <v>High</v>
      </c>
      <c r="U68" t="str">
        <f t="shared" si="40"/>
        <v>High</v>
      </c>
      <c r="V68" t="str">
        <f t="shared" si="41"/>
        <v>Moderate</v>
      </c>
      <c r="W68" t="str">
        <f t="shared" si="42"/>
        <v>Significant</v>
      </c>
      <c r="X68" t="str">
        <f t="shared" si="43"/>
        <v>Significant</v>
      </c>
      <c r="Y68">
        <f t="shared" si="44"/>
        <v>0.74019509471019074</v>
      </c>
      <c r="Z68">
        <f t="shared" si="45"/>
        <v>0.87047356194257697</v>
      </c>
      <c r="AA68">
        <f t="shared" si="46"/>
        <v>0.97582015839656178</v>
      </c>
      <c r="AB68" t="str">
        <f t="shared" si="47"/>
        <v>High</v>
      </c>
      <c r="AC68" t="str">
        <f t="shared" si="48"/>
        <v>High</v>
      </c>
      <c r="AD68" t="str">
        <f t="shared" si="49"/>
        <v>High</v>
      </c>
      <c r="AE68" t="str">
        <f t="shared" si="50"/>
        <v>Significant</v>
      </c>
      <c r="AF68" t="str">
        <f t="shared" si="51"/>
        <v>Significant</v>
      </c>
      <c r="AG68" t="str">
        <f t="shared" si="52"/>
        <v>Significant</v>
      </c>
      <c r="AI68" t="s">
        <v>2117</v>
      </c>
      <c r="AJ68">
        <v>0.71948293348848846</v>
      </c>
      <c r="AK68">
        <v>0.8519427634102108</v>
      </c>
      <c r="AL68">
        <v>1.0849332340929911</v>
      </c>
      <c r="AN68" t="s">
        <v>2117</v>
      </c>
      <c r="AO68">
        <v>0.7506708265835047</v>
      </c>
      <c r="AP68">
        <v>1.030336560070316</v>
      </c>
      <c r="AQ68">
        <v>1.4952721214030191</v>
      </c>
    </row>
    <row r="69" spans="1:43">
      <c r="A69" t="s">
        <v>133</v>
      </c>
      <c r="B69" t="s">
        <v>2113</v>
      </c>
      <c r="C69">
        <f>VLOOKUP(B69,Exposure!B68:AH214,31,FALSE)</f>
        <v>0.67166446313539063</v>
      </c>
      <c r="D69">
        <f>VLOOKUP(B69,Sensitivity!$B$1:$AP$147,41,FALSE)</f>
        <v>0.25381711466793594</v>
      </c>
      <c r="E69">
        <f>VLOOKUP(B69,Adaptive!B68:AX214,49,FALSE)</f>
        <v>0.37498789544714473</v>
      </c>
      <c r="F69" s="52">
        <f t="shared" si="28"/>
        <v>0.62501210455285527</v>
      </c>
      <c r="G69">
        <f>VLOOKUP(B69,DroughtHazard!$A$1:$B$147,2,FALSE)</f>
        <v>0.45414647770472516</v>
      </c>
      <c r="H69" s="52">
        <f t="shared" si="29"/>
        <v>2.004640160060907</v>
      </c>
      <c r="I69" s="52">
        <f t="shared" si="30"/>
        <v>0.43940306065424267</v>
      </c>
      <c r="J69" s="52">
        <f t="shared" si="31"/>
        <v>0.43941460961039558</v>
      </c>
      <c r="K69" t="str">
        <f t="shared" si="32"/>
        <v>High</v>
      </c>
      <c r="L69" t="str">
        <f t="shared" si="33"/>
        <v>Moderate</v>
      </c>
      <c r="M69" t="str">
        <f t="shared" si="27"/>
        <v>High</v>
      </c>
      <c r="N69" t="str">
        <f t="shared" si="34"/>
        <v>Moderate</v>
      </c>
      <c r="O69" t="str">
        <f t="shared" si="35"/>
        <v>Moderate</v>
      </c>
      <c r="P69">
        <f t="shared" si="36"/>
        <v>1.0204472710166375</v>
      </c>
      <c r="Q69">
        <f t="shared" si="37"/>
        <v>1.1021435101288555</v>
      </c>
      <c r="R69">
        <f t="shared" si="38"/>
        <v>1.2455796974565585</v>
      </c>
      <c r="S69" t="str">
        <f t="shared" si="39"/>
        <v>High</v>
      </c>
      <c r="T69" t="str">
        <f t="shared" si="39"/>
        <v>High</v>
      </c>
      <c r="U69" t="str">
        <f t="shared" si="40"/>
        <v>High</v>
      </c>
      <c r="V69" t="str">
        <f t="shared" si="41"/>
        <v>Significant</v>
      </c>
      <c r="W69" t="str">
        <f t="shared" si="42"/>
        <v>Significant</v>
      </c>
      <c r="X69" t="str">
        <f t="shared" si="43"/>
        <v>Significant</v>
      </c>
      <c r="Y69">
        <f t="shared" si="44"/>
        <v>1.0506820980582634</v>
      </c>
      <c r="Z69">
        <f t="shared" si="45"/>
        <v>1.2797716023701429</v>
      </c>
      <c r="AA69">
        <f t="shared" si="46"/>
        <v>1.4004521400517227</v>
      </c>
      <c r="AB69" t="str">
        <f t="shared" si="47"/>
        <v>High</v>
      </c>
      <c r="AC69" t="str">
        <f t="shared" si="48"/>
        <v>High</v>
      </c>
      <c r="AD69" t="str">
        <f t="shared" si="49"/>
        <v>High</v>
      </c>
      <c r="AE69" t="str">
        <f t="shared" si="50"/>
        <v>Significant</v>
      </c>
      <c r="AF69" t="str">
        <f t="shared" si="51"/>
        <v>Significant</v>
      </c>
      <c r="AG69" t="str">
        <f t="shared" si="52"/>
        <v>Significant</v>
      </c>
      <c r="AI69" t="s">
        <v>2118</v>
      </c>
      <c r="AJ69">
        <v>0.84361092958778183</v>
      </c>
      <c r="AK69">
        <v>1.0280822432900467</v>
      </c>
      <c r="AL69">
        <v>1.1228125130368274</v>
      </c>
      <c r="AN69" t="s">
        <v>2118</v>
      </c>
      <c r="AO69">
        <v>0.91723717846562458</v>
      </c>
      <c r="AP69">
        <v>1.153929564612806</v>
      </c>
      <c r="AQ69">
        <v>1.4034858700022101</v>
      </c>
    </row>
    <row r="70" spans="1:43">
      <c r="A70" t="s">
        <v>157</v>
      </c>
      <c r="B70" t="s">
        <v>2114</v>
      </c>
      <c r="C70">
        <f>VLOOKUP(B70,Exposure!B69:AH215,31,FALSE)</f>
        <v>0.56031111986272475</v>
      </c>
      <c r="D70">
        <f>VLOOKUP(B70,Sensitivity!$B$1:$AP$147,41,FALSE)</f>
        <v>0.19361875679914389</v>
      </c>
      <c r="E70">
        <f>VLOOKUP(B70,Adaptive!B69:AX215,49,FALSE)</f>
        <v>0.42065218007264904</v>
      </c>
      <c r="F70" s="52">
        <f t="shared" si="28"/>
        <v>0.57934781992735096</v>
      </c>
      <c r="G70">
        <f>VLOOKUP(B70,DroughtHazard!$A$1:$B$147,2,FALSE)</f>
        <v>0.62241229264034847</v>
      </c>
      <c r="H70" s="52">
        <f t="shared" si="29"/>
        <v>1.955689989229568</v>
      </c>
      <c r="I70" s="52">
        <f t="shared" si="30"/>
        <v>0.42391999648901041</v>
      </c>
      <c r="J70" s="52">
        <f t="shared" si="31"/>
        <v>0.38648328836324741</v>
      </c>
      <c r="K70" t="str">
        <f t="shared" si="32"/>
        <v>Moderate</v>
      </c>
      <c r="L70" t="str">
        <f t="shared" si="33"/>
        <v>Moderate</v>
      </c>
      <c r="M70" t="str">
        <f t="shared" si="27"/>
        <v>Moderate</v>
      </c>
      <c r="N70" t="str">
        <f t="shared" si="34"/>
        <v>Moderate</v>
      </c>
      <c r="O70" t="str">
        <f t="shared" si="35"/>
        <v>Moderate</v>
      </c>
      <c r="P70">
        <f t="shared" si="36"/>
        <v>1.0381061951833961</v>
      </c>
      <c r="Q70">
        <f t="shared" si="37"/>
        <v>1.19572031409959</v>
      </c>
      <c r="R70">
        <f t="shared" si="38"/>
        <v>1.2992937680218621</v>
      </c>
      <c r="S70" t="str">
        <f t="shared" si="39"/>
        <v>High</v>
      </c>
      <c r="T70" t="str">
        <f t="shared" si="39"/>
        <v>High</v>
      </c>
      <c r="U70" t="str">
        <f t="shared" si="40"/>
        <v>High</v>
      </c>
      <c r="V70" t="str">
        <f t="shared" si="41"/>
        <v>Significant</v>
      </c>
      <c r="W70" t="str">
        <f t="shared" si="42"/>
        <v>Significant</v>
      </c>
      <c r="X70" t="str">
        <f t="shared" si="43"/>
        <v>Significant</v>
      </c>
      <c r="Y70">
        <f t="shared" si="44"/>
        <v>1.1591111096928519</v>
      </c>
      <c r="Z70">
        <f t="shared" si="45"/>
        <v>1.296572495031953</v>
      </c>
      <c r="AA70">
        <f t="shared" si="46"/>
        <v>1.4712948529662691</v>
      </c>
      <c r="AB70" t="str">
        <f t="shared" si="47"/>
        <v>High</v>
      </c>
      <c r="AC70" t="str">
        <f t="shared" si="48"/>
        <v>High</v>
      </c>
      <c r="AD70" t="str">
        <f t="shared" si="49"/>
        <v>High</v>
      </c>
      <c r="AE70" t="str">
        <f t="shared" si="50"/>
        <v>Significant</v>
      </c>
      <c r="AF70" t="str">
        <f t="shared" si="51"/>
        <v>Significant</v>
      </c>
      <c r="AG70" t="str">
        <f t="shared" si="52"/>
        <v>Significant</v>
      </c>
      <c r="AI70" t="s">
        <v>2119</v>
      </c>
      <c r="AJ70">
        <v>1.1142822385284306</v>
      </c>
      <c r="AK70">
        <v>1.149751432788074</v>
      </c>
      <c r="AL70">
        <v>1.370598322738509</v>
      </c>
      <c r="AN70" t="s">
        <v>2119</v>
      </c>
      <c r="AO70">
        <v>1.1239513747124876</v>
      </c>
      <c r="AP70">
        <v>1.5002911711157361</v>
      </c>
      <c r="AQ70">
        <v>1.5511636914099256</v>
      </c>
    </row>
    <row r="71" spans="1:43">
      <c r="A71" t="s">
        <v>96</v>
      </c>
      <c r="B71" t="s">
        <v>2115</v>
      </c>
      <c r="C71">
        <f>VLOOKUP(B71,Exposure!B70:AH216,31,FALSE)</f>
        <v>0.29114743030746298</v>
      </c>
      <c r="D71">
        <f>VLOOKUP(B71,Sensitivity!$B$1:$AP$147,41,FALSE)</f>
        <v>0.19853881489418937</v>
      </c>
      <c r="E71">
        <f>VLOOKUP(B71,Adaptive!B70:AX216,49,FALSE)</f>
        <v>0.57596907199952374</v>
      </c>
      <c r="F71" s="52">
        <f t="shared" si="28"/>
        <v>0.42403092800047626</v>
      </c>
      <c r="G71">
        <f>VLOOKUP(B71,DroughtHazard!$A$1:$B$147,2,FALSE)</f>
        <v>0.23389591900424367</v>
      </c>
      <c r="H71" s="52">
        <f t="shared" si="29"/>
        <v>1.1476130922063723</v>
      </c>
      <c r="I71" s="52">
        <f t="shared" si="30"/>
        <v>0.16832320827429365</v>
      </c>
      <c r="J71" s="52">
        <f t="shared" si="31"/>
        <v>0.3112848714473328</v>
      </c>
      <c r="K71" t="str">
        <f t="shared" si="32"/>
        <v>Low</v>
      </c>
      <c r="L71" t="str">
        <f t="shared" si="33"/>
        <v>Low</v>
      </c>
      <c r="M71" t="str">
        <f t="shared" si="27"/>
        <v>Very low</v>
      </c>
      <c r="N71" t="str">
        <f t="shared" si="34"/>
        <v>Low</v>
      </c>
      <c r="O71" t="str">
        <f t="shared" si="35"/>
        <v>Negligible</v>
      </c>
      <c r="P71">
        <f t="shared" si="36"/>
        <v>0.66476152275919964</v>
      </c>
      <c r="Q71">
        <f t="shared" si="37"/>
        <v>0.78491874879399948</v>
      </c>
      <c r="R71">
        <f t="shared" si="38"/>
        <v>0.95061000107646043</v>
      </c>
      <c r="S71" t="str">
        <f t="shared" si="39"/>
        <v>High</v>
      </c>
      <c r="T71" t="str">
        <f t="shared" si="39"/>
        <v>High</v>
      </c>
      <c r="U71" t="str">
        <f t="shared" si="40"/>
        <v>High</v>
      </c>
      <c r="V71" t="str">
        <f t="shared" si="41"/>
        <v>Minor</v>
      </c>
      <c r="W71" t="str">
        <f t="shared" si="42"/>
        <v>Minor</v>
      </c>
      <c r="X71" t="str">
        <f t="shared" si="43"/>
        <v>Minor</v>
      </c>
      <c r="Y71">
        <f t="shared" si="44"/>
        <v>0.74010846504410166</v>
      </c>
      <c r="Z71">
        <f t="shared" si="45"/>
        <v>0.9396874165682001</v>
      </c>
      <c r="AA71">
        <f t="shared" si="46"/>
        <v>1.247791999011437</v>
      </c>
      <c r="AB71" t="str">
        <f t="shared" si="47"/>
        <v>High</v>
      </c>
      <c r="AC71" t="str">
        <f t="shared" si="48"/>
        <v>High</v>
      </c>
      <c r="AD71" t="str">
        <f t="shared" si="49"/>
        <v>High</v>
      </c>
      <c r="AE71" t="str">
        <f t="shared" si="50"/>
        <v>Minor</v>
      </c>
      <c r="AF71" t="str">
        <f t="shared" si="51"/>
        <v>Minor</v>
      </c>
      <c r="AG71" t="str">
        <f t="shared" si="52"/>
        <v>Minor</v>
      </c>
      <c r="AI71" t="s">
        <v>2120</v>
      </c>
      <c r="AJ71">
        <v>0.49701093445718292</v>
      </c>
      <c r="AK71">
        <v>0.57041394314388461</v>
      </c>
      <c r="AL71">
        <v>0.59267873137096561</v>
      </c>
      <c r="AN71" t="s">
        <v>2120</v>
      </c>
      <c r="AO71">
        <v>0.51206918262422096</v>
      </c>
      <c r="AP71">
        <v>0.64408664578378194</v>
      </c>
      <c r="AQ71">
        <v>0.72890473873078809</v>
      </c>
    </row>
    <row r="72" spans="1:43">
      <c r="A72" t="s">
        <v>123</v>
      </c>
      <c r="B72" t="s">
        <v>2116</v>
      </c>
      <c r="C72">
        <f>VLOOKUP(B72,Exposure!B71:AH217,31,FALSE)</f>
        <v>0.52566879518411214</v>
      </c>
      <c r="D72">
        <f>VLOOKUP(B72,Sensitivity!$B$1:$AP$147,41,FALSE)</f>
        <v>0.22834857864652391</v>
      </c>
      <c r="E72">
        <f>VLOOKUP(B72,Adaptive!B71:AX217,49,FALSE)</f>
        <v>0.37807718531788831</v>
      </c>
      <c r="F72" s="52">
        <f t="shared" si="28"/>
        <v>0.62192281468211164</v>
      </c>
      <c r="G72">
        <f>VLOOKUP(B72,DroughtHazard!$A$1:$B$147,2,FALSE)</f>
        <v>0.42550983520089641</v>
      </c>
      <c r="H72" s="52">
        <f t="shared" si="29"/>
        <v>1.8014500237136439</v>
      </c>
      <c r="I72" s="52">
        <f t="shared" si="30"/>
        <v>0.37513350111283184</v>
      </c>
      <c r="J72" s="52">
        <f t="shared" si="31"/>
        <v>0.42513569666431777</v>
      </c>
      <c r="K72" t="str">
        <f t="shared" si="32"/>
        <v>Moderate</v>
      </c>
      <c r="L72" t="str">
        <f t="shared" si="33"/>
        <v>Moderate</v>
      </c>
      <c r="M72" t="str">
        <f t="shared" si="27"/>
        <v>Moderate</v>
      </c>
      <c r="N72" t="str">
        <f t="shared" si="34"/>
        <v>Moderate</v>
      </c>
      <c r="O72" t="str">
        <f t="shared" si="35"/>
        <v>Moderate</v>
      </c>
      <c r="P72">
        <f t="shared" si="36"/>
        <v>0.78162747049649584</v>
      </c>
      <c r="Q72">
        <f t="shared" si="37"/>
        <v>0.88552783644994149</v>
      </c>
      <c r="R72">
        <f t="shared" si="38"/>
        <v>0.99169576013247207</v>
      </c>
      <c r="S72" t="str">
        <f t="shared" si="39"/>
        <v>High</v>
      </c>
      <c r="T72" t="str">
        <f t="shared" si="39"/>
        <v>High</v>
      </c>
      <c r="U72" t="str">
        <f t="shared" si="40"/>
        <v>High</v>
      </c>
      <c r="V72" t="str">
        <f t="shared" si="41"/>
        <v>Significant</v>
      </c>
      <c r="W72" t="str">
        <f t="shared" si="42"/>
        <v>Significant</v>
      </c>
      <c r="X72" t="str">
        <f t="shared" si="43"/>
        <v>Significant</v>
      </c>
      <c r="Y72">
        <f t="shared" si="44"/>
        <v>0.81621756148020452</v>
      </c>
      <c r="Z72">
        <f t="shared" si="45"/>
        <v>1.0326548921966556</v>
      </c>
      <c r="AA72">
        <f t="shared" si="46"/>
        <v>1.0627134233729048</v>
      </c>
      <c r="AB72" t="str">
        <f t="shared" si="47"/>
        <v>High</v>
      </c>
      <c r="AC72" t="str">
        <f t="shared" si="48"/>
        <v>High</v>
      </c>
      <c r="AD72" t="str">
        <f t="shared" si="49"/>
        <v>High</v>
      </c>
      <c r="AE72" t="str">
        <f t="shared" si="50"/>
        <v>Significant</v>
      </c>
      <c r="AF72" t="str">
        <f t="shared" si="51"/>
        <v>Significant</v>
      </c>
      <c r="AG72" t="str">
        <f t="shared" si="52"/>
        <v>Significant</v>
      </c>
      <c r="AI72" t="s">
        <v>2121</v>
      </c>
      <c r="AJ72">
        <v>0.79520746671040854</v>
      </c>
      <c r="AK72">
        <v>0.86796981978734289</v>
      </c>
      <c r="AL72">
        <v>1.0651840632438661</v>
      </c>
      <c r="AN72" t="s">
        <v>2121</v>
      </c>
      <c r="AO72">
        <v>0.82272542272885696</v>
      </c>
      <c r="AP72">
        <v>1.0652200728670755</v>
      </c>
      <c r="AQ72">
        <v>1.12333394264857</v>
      </c>
    </row>
    <row r="73" spans="1:43">
      <c r="A73" t="s">
        <v>49</v>
      </c>
      <c r="B73" t="s">
        <v>2117</v>
      </c>
      <c r="C73">
        <f>VLOOKUP(B73,Exposure!B72:AH218,31,FALSE)</f>
        <v>0.11924386058679567</v>
      </c>
      <c r="D73">
        <f>VLOOKUP(B73,Sensitivity!$B$1:$AP$147,41,FALSE)</f>
        <v>0.24629231993433695</v>
      </c>
      <c r="E73">
        <f>VLOOKUP(B73,Adaptive!B72:AX218,49,FALSE)</f>
        <v>0.66599872751382561</v>
      </c>
      <c r="F73" s="52">
        <f t="shared" si="28"/>
        <v>0.33400127248617439</v>
      </c>
      <c r="G73">
        <f>VLOOKUP(B73,DroughtHazard!$A$1:$B$147,2,FALSE)</f>
        <v>0.13074838705370032</v>
      </c>
      <c r="H73" s="52">
        <f t="shared" si="29"/>
        <v>0.83028584006100736</v>
      </c>
      <c r="I73" s="52">
        <f t="shared" si="30"/>
        <v>6.7951787237331751E-2</v>
      </c>
      <c r="J73" s="52">
        <f t="shared" si="31"/>
        <v>0.29014679621025569</v>
      </c>
      <c r="K73" t="str">
        <f t="shared" si="32"/>
        <v>Low</v>
      </c>
      <c r="L73" t="str">
        <f t="shared" si="33"/>
        <v>Low</v>
      </c>
      <c r="M73" t="str">
        <f t="shared" si="27"/>
        <v>Very low</v>
      </c>
      <c r="N73" t="str">
        <f t="shared" si="34"/>
        <v>Low</v>
      </c>
      <c r="O73" t="str">
        <f t="shared" si="35"/>
        <v>Negligible</v>
      </c>
      <c r="P73">
        <f t="shared" si="36"/>
        <v>0.71948293348848846</v>
      </c>
      <c r="Q73">
        <f t="shared" si="37"/>
        <v>0.8519427634102108</v>
      </c>
      <c r="R73">
        <f t="shared" si="38"/>
        <v>1.0849332340929911</v>
      </c>
      <c r="S73" t="str">
        <f t="shared" si="39"/>
        <v>High</v>
      </c>
      <c r="T73" t="str">
        <f t="shared" si="39"/>
        <v>High</v>
      </c>
      <c r="U73" t="str">
        <f t="shared" si="40"/>
        <v>High</v>
      </c>
      <c r="V73" t="str">
        <f t="shared" si="41"/>
        <v>Minor</v>
      </c>
      <c r="W73" t="str">
        <f t="shared" si="42"/>
        <v>Minor</v>
      </c>
      <c r="X73" t="str">
        <f t="shared" si="43"/>
        <v>Minor</v>
      </c>
      <c r="Y73">
        <f t="shared" si="44"/>
        <v>0.7506708265835047</v>
      </c>
      <c r="Z73">
        <f t="shared" si="45"/>
        <v>1.030336560070316</v>
      </c>
      <c r="AA73">
        <f t="shared" si="46"/>
        <v>1.4952721214030191</v>
      </c>
      <c r="AB73" t="str">
        <f t="shared" si="47"/>
        <v>High</v>
      </c>
      <c r="AC73" t="str">
        <f t="shared" si="48"/>
        <v>High</v>
      </c>
      <c r="AD73" t="str">
        <f t="shared" si="49"/>
        <v>High</v>
      </c>
      <c r="AE73" t="str">
        <f t="shared" si="50"/>
        <v>Minor</v>
      </c>
      <c r="AF73" t="str">
        <f t="shared" si="51"/>
        <v>Minor</v>
      </c>
      <c r="AG73" t="str">
        <f t="shared" si="52"/>
        <v>Minor</v>
      </c>
      <c r="AI73" t="s">
        <v>2122</v>
      </c>
      <c r="AJ73">
        <v>1.1389363345686601</v>
      </c>
      <c r="AK73">
        <v>1.1634886588255564</v>
      </c>
      <c r="AL73">
        <v>1.410866078685125</v>
      </c>
      <c r="AN73" t="s">
        <v>2122</v>
      </c>
      <c r="AO73">
        <v>1.1493435931332905</v>
      </c>
      <c r="AP73">
        <v>1.5460813413079579</v>
      </c>
      <c r="AQ73">
        <v>1.5593346801344561</v>
      </c>
    </row>
    <row r="74" spans="1:43">
      <c r="A74" t="s">
        <v>163</v>
      </c>
      <c r="B74" t="s">
        <v>2118</v>
      </c>
      <c r="C74">
        <f>VLOOKUP(B74,Exposure!B73:AH219,31,FALSE)</f>
        <v>0.56917212861121269</v>
      </c>
      <c r="D74">
        <f>VLOOKUP(B74,Sensitivity!$B$1:$AP$147,41,FALSE)</f>
        <v>0.24281933774959893</v>
      </c>
      <c r="E74">
        <f>VLOOKUP(B74,Adaptive!B73:AX219,49,FALSE)</f>
        <v>0.39086458953717645</v>
      </c>
      <c r="F74" s="52">
        <f t="shared" si="28"/>
        <v>0.60913541046282349</v>
      </c>
      <c r="G74">
        <f>VLOOKUP(B74,DroughtHazard!$A$1:$B$147,2,FALSE)</f>
        <v>0.35481692551393124</v>
      </c>
      <c r="H74" s="52">
        <f t="shared" si="29"/>
        <v>1.7759438023375664</v>
      </c>
      <c r="I74" s="52">
        <f t="shared" si="30"/>
        <v>0.36706581809004668</v>
      </c>
      <c r="J74" s="52">
        <f t="shared" si="31"/>
        <v>0.42597737410621123</v>
      </c>
      <c r="K74" t="str">
        <f t="shared" si="32"/>
        <v>Moderate</v>
      </c>
      <c r="L74" t="str">
        <f t="shared" si="33"/>
        <v>Moderate</v>
      </c>
      <c r="M74" t="str">
        <f t="shared" si="27"/>
        <v>Moderate</v>
      </c>
      <c r="N74" t="str">
        <f t="shared" si="34"/>
        <v>Moderate</v>
      </c>
      <c r="O74" t="str">
        <f t="shared" si="35"/>
        <v>Moderate</v>
      </c>
      <c r="P74">
        <f t="shared" si="36"/>
        <v>0.84361092958778183</v>
      </c>
      <c r="Q74">
        <f t="shared" si="37"/>
        <v>1.0280822432900467</v>
      </c>
      <c r="R74">
        <f t="shared" si="38"/>
        <v>1.1228125130368274</v>
      </c>
      <c r="S74" t="str">
        <f t="shared" si="39"/>
        <v>High</v>
      </c>
      <c r="T74" t="str">
        <f t="shared" si="39"/>
        <v>High</v>
      </c>
      <c r="U74" t="str">
        <f t="shared" si="40"/>
        <v>High</v>
      </c>
      <c r="V74" t="str">
        <f t="shared" si="41"/>
        <v>Significant</v>
      </c>
      <c r="W74" t="str">
        <f t="shared" si="42"/>
        <v>Significant</v>
      </c>
      <c r="X74" t="str">
        <f t="shared" si="43"/>
        <v>Significant</v>
      </c>
      <c r="Y74">
        <f t="shared" si="44"/>
        <v>0.91723717846562458</v>
      </c>
      <c r="Z74">
        <f t="shared" si="45"/>
        <v>1.153929564612806</v>
      </c>
      <c r="AA74">
        <f t="shared" si="46"/>
        <v>1.4034858700022101</v>
      </c>
      <c r="AB74" t="str">
        <f t="shared" si="47"/>
        <v>High</v>
      </c>
      <c r="AC74" t="str">
        <f t="shared" si="48"/>
        <v>High</v>
      </c>
      <c r="AD74" t="str">
        <f t="shared" si="49"/>
        <v>High</v>
      </c>
      <c r="AE74" t="str">
        <f t="shared" si="50"/>
        <v>Significant</v>
      </c>
      <c r="AF74" t="str">
        <f t="shared" si="51"/>
        <v>Significant</v>
      </c>
      <c r="AG74" t="str">
        <f t="shared" si="52"/>
        <v>Significant</v>
      </c>
      <c r="AI74" t="s">
        <v>2123</v>
      </c>
      <c r="AJ74">
        <v>1.0570230219507222</v>
      </c>
      <c r="AK74">
        <v>1.1655725950002673</v>
      </c>
      <c r="AL74">
        <v>1.3507737776295343</v>
      </c>
      <c r="AN74" t="s">
        <v>2123</v>
      </c>
      <c r="AO74">
        <v>1.0863477840312323</v>
      </c>
      <c r="AP74">
        <v>1.4408866276852295</v>
      </c>
      <c r="AQ74">
        <v>1.4391824318234132</v>
      </c>
    </row>
    <row r="75" spans="1:43">
      <c r="A75" t="s">
        <v>50</v>
      </c>
      <c r="B75" t="s">
        <v>2119</v>
      </c>
      <c r="C75">
        <f>VLOOKUP(B75,Exposure!B74:AH220,31,FALSE)</f>
        <v>0.61982052941011001</v>
      </c>
      <c r="D75">
        <f>VLOOKUP(B75,Sensitivity!$B$1:$AP$147,41,FALSE)</f>
        <v>0.22748033310033941</v>
      </c>
      <c r="E75">
        <f>VLOOKUP(B75,Adaptive!B74:AX220,49,FALSE)</f>
        <v>0.33694025563412766</v>
      </c>
      <c r="F75" s="52">
        <f t="shared" si="28"/>
        <v>0.66305974436587234</v>
      </c>
      <c r="G75">
        <f>VLOOKUP(B75,DroughtHazard!$A$1:$B$147,2,FALSE)</f>
        <v>0.73871830790186921</v>
      </c>
      <c r="H75" s="52">
        <f t="shared" si="29"/>
        <v>2.2490789147781909</v>
      </c>
      <c r="I75" s="52">
        <f t="shared" si="30"/>
        <v>0.51671966362989896</v>
      </c>
      <c r="J75" s="52">
        <f t="shared" si="31"/>
        <v>0.44527003873310589</v>
      </c>
      <c r="K75" t="str">
        <f t="shared" si="32"/>
        <v>Moderate</v>
      </c>
      <c r="L75" t="str">
        <f t="shared" si="33"/>
        <v>Moderate</v>
      </c>
      <c r="M75" t="str">
        <f t="shared" si="27"/>
        <v>Moderate</v>
      </c>
      <c r="N75" t="str">
        <f t="shared" si="34"/>
        <v>High</v>
      </c>
      <c r="O75" t="str">
        <f t="shared" si="35"/>
        <v>Significant</v>
      </c>
      <c r="P75">
        <f t="shared" si="36"/>
        <v>1.1142822385284306</v>
      </c>
      <c r="Q75">
        <f t="shared" si="37"/>
        <v>1.149751432788074</v>
      </c>
      <c r="R75">
        <f t="shared" si="38"/>
        <v>1.370598322738509</v>
      </c>
      <c r="S75" t="str">
        <f t="shared" si="39"/>
        <v>High</v>
      </c>
      <c r="T75" t="str">
        <f t="shared" si="39"/>
        <v>High</v>
      </c>
      <c r="U75" t="str">
        <f t="shared" si="40"/>
        <v>High</v>
      </c>
      <c r="V75" t="str">
        <f t="shared" si="41"/>
        <v>Significant</v>
      </c>
      <c r="W75" t="str">
        <f t="shared" si="42"/>
        <v>Significant</v>
      </c>
      <c r="X75" t="str">
        <f t="shared" si="43"/>
        <v>Significant</v>
      </c>
      <c r="Y75">
        <f t="shared" si="44"/>
        <v>1.1239513747124876</v>
      </c>
      <c r="Z75">
        <f t="shared" si="45"/>
        <v>1.5002911711157361</v>
      </c>
      <c r="AA75">
        <f t="shared" si="46"/>
        <v>1.5511636914099256</v>
      </c>
      <c r="AB75" t="str">
        <f t="shared" si="47"/>
        <v>High</v>
      </c>
      <c r="AC75" t="str">
        <f t="shared" si="48"/>
        <v>High</v>
      </c>
      <c r="AD75" t="str">
        <f t="shared" si="49"/>
        <v>High</v>
      </c>
      <c r="AE75" t="str">
        <f t="shared" si="50"/>
        <v>Significant</v>
      </c>
      <c r="AF75" t="str">
        <f t="shared" si="51"/>
        <v>Significant</v>
      </c>
      <c r="AG75" t="str">
        <f t="shared" si="52"/>
        <v>Significant</v>
      </c>
      <c r="AI75" t="s">
        <v>2124</v>
      </c>
      <c r="AJ75">
        <v>0.79083384852369631</v>
      </c>
      <c r="AK75">
        <v>0.85462404036164319</v>
      </c>
      <c r="AL75">
        <v>0.98232989974935858</v>
      </c>
      <c r="AN75" t="s">
        <v>2124</v>
      </c>
      <c r="AO75">
        <v>0.79681966198245702</v>
      </c>
      <c r="AP75">
        <v>1.0549016669523721</v>
      </c>
      <c r="AQ75">
        <v>1.0891010651330153</v>
      </c>
    </row>
    <row r="76" spans="1:43">
      <c r="A76" t="s">
        <v>97</v>
      </c>
      <c r="B76" t="s">
        <v>2120</v>
      </c>
      <c r="C76">
        <f>VLOOKUP(B76,Exposure!B75:AH221,31,FALSE)</f>
        <v>0.60908886325916345</v>
      </c>
      <c r="D76">
        <f>VLOOKUP(B76,Sensitivity!$B$1:$AP$147,41,FALSE)</f>
        <v>0.21764326338584911</v>
      </c>
      <c r="E76">
        <f>VLOOKUP(B76,Adaptive!B75:AX221,49,FALSE)</f>
        <v>0.43826795802524099</v>
      </c>
      <c r="F76" s="52">
        <f t="shared" si="28"/>
        <v>0.56173204197475901</v>
      </c>
      <c r="G76">
        <f>VLOOKUP(B76,DroughtHazard!$A$1:$B$147,2,FALSE)</f>
        <v>0.22094472554845759</v>
      </c>
      <c r="H76" s="52">
        <f t="shared" si="29"/>
        <v>1.609408894168229</v>
      </c>
      <c r="I76" s="52">
        <f t="shared" si="30"/>
        <v>0.31439040092304205</v>
      </c>
      <c r="J76" s="52">
        <f t="shared" si="31"/>
        <v>0.38968765268030403</v>
      </c>
      <c r="K76" t="str">
        <f t="shared" si="32"/>
        <v>Moderate</v>
      </c>
      <c r="L76" t="str">
        <f t="shared" si="33"/>
        <v>Moderate</v>
      </c>
      <c r="M76" t="str">
        <f t="shared" si="27"/>
        <v>Moderate</v>
      </c>
      <c r="N76" t="str">
        <f t="shared" si="34"/>
        <v>Low</v>
      </c>
      <c r="O76" t="str">
        <f t="shared" si="35"/>
        <v>Moderate</v>
      </c>
      <c r="P76">
        <f t="shared" si="36"/>
        <v>0.49701093445718292</v>
      </c>
      <c r="Q76">
        <f t="shared" si="37"/>
        <v>0.57041394314388461</v>
      </c>
      <c r="R76">
        <f t="shared" si="38"/>
        <v>0.59267873137096561</v>
      </c>
      <c r="S76" t="str">
        <f t="shared" si="39"/>
        <v>Moderate</v>
      </c>
      <c r="T76" t="str">
        <f t="shared" si="39"/>
        <v>Moderate</v>
      </c>
      <c r="U76" t="str">
        <f t="shared" si="40"/>
        <v>Moderate</v>
      </c>
      <c r="V76" t="str">
        <f t="shared" si="41"/>
        <v>Moderate</v>
      </c>
      <c r="W76" t="str">
        <f t="shared" si="42"/>
        <v>Moderate</v>
      </c>
      <c r="X76" t="str">
        <f t="shared" si="43"/>
        <v>Moderate</v>
      </c>
      <c r="Y76">
        <f t="shared" si="44"/>
        <v>0.51206918262422096</v>
      </c>
      <c r="Z76">
        <f t="shared" si="45"/>
        <v>0.64408664578378194</v>
      </c>
      <c r="AA76">
        <f t="shared" si="46"/>
        <v>0.72890473873078809</v>
      </c>
      <c r="AB76" t="str">
        <f t="shared" si="47"/>
        <v>Moderate</v>
      </c>
      <c r="AC76" t="str">
        <f t="shared" si="48"/>
        <v>Moderate</v>
      </c>
      <c r="AD76" t="str">
        <f t="shared" si="49"/>
        <v>High</v>
      </c>
      <c r="AE76" t="str">
        <f t="shared" si="50"/>
        <v>Moderate</v>
      </c>
      <c r="AF76" t="str">
        <f t="shared" si="51"/>
        <v>Moderate</v>
      </c>
      <c r="AG76" t="str">
        <f t="shared" si="52"/>
        <v>Significant</v>
      </c>
      <c r="AI76" t="s">
        <v>2125</v>
      </c>
      <c r="AJ76">
        <v>0.71554072032888749</v>
      </c>
      <c r="AK76">
        <v>0.81056580575903281</v>
      </c>
      <c r="AL76">
        <v>0.95662419654806463</v>
      </c>
      <c r="AN76" t="s">
        <v>2125</v>
      </c>
      <c r="AO76">
        <v>0.79063735341668151</v>
      </c>
      <c r="AP76">
        <v>1.0476704507887367</v>
      </c>
      <c r="AQ76">
        <v>1.0058373045790194</v>
      </c>
    </row>
    <row r="77" spans="1:43">
      <c r="A77" t="s">
        <v>134</v>
      </c>
      <c r="B77" t="s">
        <v>2121</v>
      </c>
      <c r="C77">
        <f>VLOOKUP(B77,Exposure!B76:AH222,31,FALSE)</f>
        <v>0.58875073841739567</v>
      </c>
      <c r="D77">
        <f>VLOOKUP(B77,Sensitivity!$B$1:$AP$147,41,FALSE)</f>
        <v>0.26221015494771949</v>
      </c>
      <c r="E77">
        <f>VLOOKUP(B77,Adaptive!B76:AX222,49,FALSE)</f>
        <v>0.40186426570962058</v>
      </c>
      <c r="F77" s="52">
        <f t="shared" si="28"/>
        <v>0.59813573429037947</v>
      </c>
      <c r="G77">
        <f>VLOOKUP(B77,DroughtHazard!$A$1:$B$147,2,FALSE)</f>
        <v>0.36220196126932941</v>
      </c>
      <c r="H77" s="52">
        <f t="shared" si="29"/>
        <v>1.8112985889248241</v>
      </c>
      <c r="I77" s="52">
        <f t="shared" si="30"/>
        <v>0.37824862746500693</v>
      </c>
      <c r="J77" s="52">
        <f t="shared" si="31"/>
        <v>0.43017294461904948</v>
      </c>
      <c r="K77" t="str">
        <f t="shared" si="32"/>
        <v>Moderate</v>
      </c>
      <c r="L77" t="str">
        <f t="shared" si="33"/>
        <v>Moderate</v>
      </c>
      <c r="M77" t="str">
        <f t="shared" si="27"/>
        <v>Moderate</v>
      </c>
      <c r="N77" t="str">
        <f t="shared" si="34"/>
        <v>Moderate</v>
      </c>
      <c r="O77" t="str">
        <f t="shared" si="35"/>
        <v>Moderate</v>
      </c>
      <c r="P77">
        <f t="shared" si="36"/>
        <v>0.79520746671040854</v>
      </c>
      <c r="Q77">
        <f t="shared" si="37"/>
        <v>0.86796981978734289</v>
      </c>
      <c r="R77">
        <f t="shared" si="38"/>
        <v>1.0651840632438661</v>
      </c>
      <c r="S77" t="str">
        <f t="shared" si="39"/>
        <v>High</v>
      </c>
      <c r="T77" t="str">
        <f t="shared" si="39"/>
        <v>High</v>
      </c>
      <c r="U77" t="str">
        <f t="shared" si="40"/>
        <v>High</v>
      </c>
      <c r="V77" t="str">
        <f t="shared" si="41"/>
        <v>Significant</v>
      </c>
      <c r="W77" t="str">
        <f t="shared" si="42"/>
        <v>Significant</v>
      </c>
      <c r="X77" t="str">
        <f t="shared" si="43"/>
        <v>Significant</v>
      </c>
      <c r="Y77">
        <f t="shared" si="44"/>
        <v>0.82272542272885696</v>
      </c>
      <c r="Z77">
        <f t="shared" si="45"/>
        <v>1.0652200728670755</v>
      </c>
      <c r="AA77">
        <f t="shared" si="46"/>
        <v>1.12333394264857</v>
      </c>
      <c r="AB77" t="str">
        <f t="shared" si="47"/>
        <v>High</v>
      </c>
      <c r="AC77" t="str">
        <f t="shared" si="48"/>
        <v>High</v>
      </c>
      <c r="AD77" t="str">
        <f t="shared" si="49"/>
        <v>High</v>
      </c>
      <c r="AE77" t="str">
        <f t="shared" si="50"/>
        <v>Significant</v>
      </c>
      <c r="AF77" t="str">
        <f t="shared" si="51"/>
        <v>Significant</v>
      </c>
      <c r="AG77" t="str">
        <f t="shared" si="52"/>
        <v>Significant</v>
      </c>
      <c r="AI77" t="s">
        <v>2126</v>
      </c>
      <c r="AJ77">
        <v>0.66638740226616466</v>
      </c>
      <c r="AK77">
        <v>0.87415566522151167</v>
      </c>
      <c r="AL77">
        <v>0.98335970455994204</v>
      </c>
      <c r="AN77" t="s">
        <v>2126</v>
      </c>
      <c r="AO77">
        <v>0.84087803625295576</v>
      </c>
      <c r="AP77">
        <v>0.99481137888143456</v>
      </c>
      <c r="AQ77">
        <v>1.086143028858801</v>
      </c>
    </row>
    <row r="78" spans="1:43">
      <c r="A78" t="s">
        <v>51</v>
      </c>
      <c r="B78" t="s">
        <v>2122</v>
      </c>
      <c r="C78">
        <f>VLOOKUP(B78,Exposure!B77:AH223,31,FALSE)</f>
        <v>0.85316042645362755</v>
      </c>
      <c r="D78">
        <f>VLOOKUP(B78,Sensitivity!$B$1:$AP$147,41,FALSE)</f>
        <v>0.59866772456208939</v>
      </c>
      <c r="E78">
        <f>VLOOKUP(B78,Adaptive!B77:AX223,49,FALSE)</f>
        <v>0.12347833586033301</v>
      </c>
      <c r="F78" s="52">
        <f t="shared" si="28"/>
        <v>0.87652166413966703</v>
      </c>
      <c r="G78">
        <f>VLOOKUP(B78,DroughtHazard!$A$1:$B$147,2,FALSE)</f>
        <v>0.86992509854528677</v>
      </c>
      <c r="H78" s="52">
        <f t="shared" si="29"/>
        <v>3.1982749137006707</v>
      </c>
      <c r="I78" s="52">
        <f t="shared" si="30"/>
        <v>0.81695278451799858</v>
      </c>
      <c r="J78" s="52">
        <f t="shared" si="31"/>
        <v>0.73759469435087821</v>
      </c>
      <c r="K78" t="str">
        <f t="shared" si="32"/>
        <v>High</v>
      </c>
      <c r="L78" t="str">
        <f t="shared" si="33"/>
        <v>High</v>
      </c>
      <c r="M78" t="str">
        <f t="shared" si="27"/>
        <v>Very high</v>
      </c>
      <c r="N78" t="str">
        <f t="shared" si="34"/>
        <v>High</v>
      </c>
      <c r="O78" t="str">
        <f t="shared" si="35"/>
        <v>Severe</v>
      </c>
      <c r="P78">
        <f t="shared" si="36"/>
        <v>1.1389363345686601</v>
      </c>
      <c r="Q78">
        <f t="shared" si="37"/>
        <v>1.1634886588255564</v>
      </c>
      <c r="R78">
        <f t="shared" si="38"/>
        <v>1.410866078685125</v>
      </c>
      <c r="S78" t="str">
        <f t="shared" si="39"/>
        <v>High</v>
      </c>
      <c r="T78" t="str">
        <f t="shared" si="39"/>
        <v>High</v>
      </c>
      <c r="U78" t="str">
        <f t="shared" si="40"/>
        <v>High</v>
      </c>
      <c r="V78" t="str">
        <f t="shared" si="41"/>
        <v>Severe</v>
      </c>
      <c r="W78" t="str">
        <f t="shared" si="42"/>
        <v>Severe</v>
      </c>
      <c r="X78" t="str">
        <f t="shared" si="43"/>
        <v>Severe</v>
      </c>
      <c r="Y78">
        <f t="shared" si="44"/>
        <v>1.1493435931332905</v>
      </c>
      <c r="Z78">
        <f t="shared" si="45"/>
        <v>1.5460813413079579</v>
      </c>
      <c r="AA78">
        <f t="shared" si="46"/>
        <v>1.5593346801344561</v>
      </c>
      <c r="AB78" t="str">
        <f t="shared" si="47"/>
        <v>High</v>
      </c>
      <c r="AC78" t="str">
        <f t="shared" si="48"/>
        <v>High</v>
      </c>
      <c r="AD78" t="str">
        <f t="shared" si="49"/>
        <v>High</v>
      </c>
      <c r="AE78" t="str">
        <f t="shared" si="50"/>
        <v>Severe</v>
      </c>
      <c r="AF78" t="str">
        <f t="shared" si="51"/>
        <v>Severe</v>
      </c>
      <c r="AG78" t="str">
        <f t="shared" si="52"/>
        <v>Severe</v>
      </c>
      <c r="AI78" t="s">
        <v>2127</v>
      </c>
      <c r="AJ78">
        <v>0.63438048578987494</v>
      </c>
      <c r="AK78">
        <v>0.80230463616460579</v>
      </c>
      <c r="AL78">
        <v>0.90869836519966496</v>
      </c>
      <c r="AN78" t="s">
        <v>2127</v>
      </c>
      <c r="AO78">
        <v>0.71417641215413807</v>
      </c>
      <c r="AP78">
        <v>0.85960062951495297</v>
      </c>
      <c r="AQ78">
        <v>1.0878931363114717</v>
      </c>
    </row>
    <row r="79" spans="1:43">
      <c r="A79" t="s">
        <v>52</v>
      </c>
      <c r="B79" t="s">
        <v>2123</v>
      </c>
      <c r="C79">
        <f>VLOOKUP(B79,Exposure!B78:AH224,31,FALSE)</f>
        <v>0.72494303637233126</v>
      </c>
      <c r="D79">
        <f>VLOOKUP(B79,Sensitivity!$B$1:$AP$147,41,FALSE)</f>
        <v>0.24683671020258297</v>
      </c>
      <c r="E79">
        <f>VLOOKUP(B79,Adaptive!B78:AX224,49,FALSE)</f>
        <v>0.42026179970711469</v>
      </c>
      <c r="F79" s="52">
        <f t="shared" si="28"/>
        <v>0.57973820029288525</v>
      </c>
      <c r="G79">
        <f>VLOOKUP(B79,DroughtHazard!$A$1:$B$147,2,FALSE)</f>
        <v>0.70050366218113591</v>
      </c>
      <c r="H79" s="52">
        <f t="shared" si="29"/>
        <v>2.2520216090489353</v>
      </c>
      <c r="I79" s="52">
        <f t="shared" si="30"/>
        <v>0.51765044535014226</v>
      </c>
      <c r="J79" s="52">
        <f t="shared" si="31"/>
        <v>0.41328745524773414</v>
      </c>
      <c r="K79" t="str">
        <f t="shared" si="32"/>
        <v>High</v>
      </c>
      <c r="L79" t="str">
        <f t="shared" si="33"/>
        <v>Moderate</v>
      </c>
      <c r="M79" t="str">
        <f t="shared" si="27"/>
        <v>High</v>
      </c>
      <c r="N79" t="str">
        <f t="shared" si="34"/>
        <v>High</v>
      </c>
      <c r="O79" t="str">
        <f t="shared" si="35"/>
        <v>Significant</v>
      </c>
      <c r="P79">
        <f t="shared" si="36"/>
        <v>1.0570230219507222</v>
      </c>
      <c r="Q79">
        <f t="shared" si="37"/>
        <v>1.1655725950002673</v>
      </c>
      <c r="R79">
        <f t="shared" si="38"/>
        <v>1.3507737776295343</v>
      </c>
      <c r="S79" t="str">
        <f t="shared" si="39"/>
        <v>High</v>
      </c>
      <c r="T79" t="str">
        <f t="shared" si="39"/>
        <v>High</v>
      </c>
      <c r="U79" t="str">
        <f t="shared" si="40"/>
        <v>High</v>
      </c>
      <c r="V79" t="str">
        <f t="shared" si="41"/>
        <v>Significant</v>
      </c>
      <c r="W79" t="str">
        <f t="shared" si="42"/>
        <v>Significant</v>
      </c>
      <c r="X79" t="str">
        <f t="shared" si="43"/>
        <v>Significant</v>
      </c>
      <c r="Y79">
        <f t="shared" si="44"/>
        <v>1.0863477840312323</v>
      </c>
      <c r="Z79">
        <f t="shared" si="45"/>
        <v>1.4408866276852295</v>
      </c>
      <c r="AA79">
        <f t="shared" si="46"/>
        <v>1.4391824318234132</v>
      </c>
      <c r="AB79" t="str">
        <f t="shared" si="47"/>
        <v>High</v>
      </c>
      <c r="AC79" t="str">
        <f t="shared" si="48"/>
        <v>High</v>
      </c>
      <c r="AD79" t="str">
        <f t="shared" si="49"/>
        <v>High</v>
      </c>
      <c r="AE79" t="str">
        <f t="shared" si="50"/>
        <v>Significant</v>
      </c>
      <c r="AF79" t="str">
        <f t="shared" si="51"/>
        <v>Significant</v>
      </c>
      <c r="AG79" t="str">
        <f t="shared" si="52"/>
        <v>Significant</v>
      </c>
      <c r="AI79" t="s">
        <v>2128</v>
      </c>
      <c r="AJ79">
        <v>0.63438048578987494</v>
      </c>
      <c r="AK79">
        <v>0.80230463616460579</v>
      </c>
      <c r="AL79">
        <v>0.90869836519966496</v>
      </c>
      <c r="AN79" t="s">
        <v>2128</v>
      </c>
      <c r="AO79">
        <v>0.71417641215413807</v>
      </c>
      <c r="AP79">
        <v>0.85960062951495297</v>
      </c>
      <c r="AQ79">
        <v>1.0878931363114717</v>
      </c>
    </row>
    <row r="80" spans="1:43">
      <c r="A80" t="s">
        <v>158</v>
      </c>
      <c r="B80" t="s">
        <v>2124</v>
      </c>
      <c r="C80">
        <f>VLOOKUP(B80,Exposure!B79:AH225,31,FALSE)</f>
        <v>0.54722432615293226</v>
      </c>
      <c r="D80">
        <f>VLOOKUP(B80,Sensitivity!$B$1:$AP$147,41,FALSE)</f>
        <v>0.25381711466793594</v>
      </c>
      <c r="E80">
        <f>VLOOKUP(B80,Adaptive!B79:AX225,49,FALSE)</f>
        <v>0.3914933524784085</v>
      </c>
      <c r="F80" s="52">
        <f t="shared" si="28"/>
        <v>0.60850664752159145</v>
      </c>
      <c r="G80">
        <f>VLOOKUP(B80,DroughtHazard!$A$1:$B$147,2,FALSE)</f>
        <v>0.34975949291524094</v>
      </c>
      <c r="H80" s="52">
        <f t="shared" si="29"/>
        <v>1.7593075812577006</v>
      </c>
      <c r="I80" s="52">
        <f t="shared" si="30"/>
        <v>0.3618037388353274</v>
      </c>
      <c r="J80" s="52">
        <f t="shared" si="31"/>
        <v>0.43116188109476372</v>
      </c>
      <c r="K80" t="str">
        <f t="shared" si="32"/>
        <v>Moderate</v>
      </c>
      <c r="L80" t="str">
        <f t="shared" si="33"/>
        <v>Moderate</v>
      </c>
      <c r="M80" t="str">
        <f t="shared" si="27"/>
        <v>Moderate</v>
      </c>
      <c r="N80" t="str">
        <f t="shared" si="34"/>
        <v>Moderate</v>
      </c>
      <c r="O80" t="str">
        <f t="shared" si="35"/>
        <v>Moderate</v>
      </c>
      <c r="P80">
        <f t="shared" si="36"/>
        <v>0.79083384852369631</v>
      </c>
      <c r="Q80">
        <f t="shared" si="37"/>
        <v>0.85462404036164319</v>
      </c>
      <c r="R80">
        <f t="shared" si="38"/>
        <v>0.98232989974935858</v>
      </c>
      <c r="S80" t="str">
        <f t="shared" si="39"/>
        <v>High</v>
      </c>
      <c r="T80" t="str">
        <f t="shared" si="39"/>
        <v>High</v>
      </c>
      <c r="U80" t="str">
        <f t="shared" si="40"/>
        <v>High</v>
      </c>
      <c r="V80" t="str">
        <f t="shared" si="41"/>
        <v>Significant</v>
      </c>
      <c r="W80" t="str">
        <f t="shared" si="42"/>
        <v>Significant</v>
      </c>
      <c r="X80" t="str">
        <f t="shared" si="43"/>
        <v>Significant</v>
      </c>
      <c r="Y80">
        <f t="shared" si="44"/>
        <v>0.79681966198245702</v>
      </c>
      <c r="Z80">
        <f t="shared" si="45"/>
        <v>1.0549016669523721</v>
      </c>
      <c r="AA80">
        <f t="shared" si="46"/>
        <v>1.0891010651330153</v>
      </c>
      <c r="AB80" t="str">
        <f t="shared" si="47"/>
        <v>High</v>
      </c>
      <c r="AC80" t="str">
        <f t="shared" si="48"/>
        <v>High</v>
      </c>
      <c r="AD80" t="str">
        <f t="shared" si="49"/>
        <v>High</v>
      </c>
      <c r="AE80" t="str">
        <f t="shared" si="50"/>
        <v>Significant</v>
      </c>
      <c r="AF80" t="str">
        <f t="shared" si="51"/>
        <v>Significant</v>
      </c>
      <c r="AG80" t="str">
        <f t="shared" si="52"/>
        <v>Significant</v>
      </c>
      <c r="AI80" t="s">
        <v>2129</v>
      </c>
      <c r="AJ80">
        <v>0.78709147758543496</v>
      </c>
      <c r="AK80">
        <v>0.92603932152171931</v>
      </c>
      <c r="AL80">
        <v>1.1582733279838164</v>
      </c>
      <c r="AN80" t="s">
        <v>2129</v>
      </c>
      <c r="AO80">
        <v>0.90013343087891728</v>
      </c>
      <c r="AP80">
        <v>1.2276955862909555</v>
      </c>
      <c r="AQ80">
        <v>1.4640314131329455</v>
      </c>
    </row>
    <row r="81" spans="1:43">
      <c r="A81" t="s">
        <v>135</v>
      </c>
      <c r="B81" t="s">
        <v>2125</v>
      </c>
      <c r="C81">
        <f>VLOOKUP(B81,Exposure!B80:AH226,31,FALSE)</f>
        <v>0.43708683788573521</v>
      </c>
      <c r="D81">
        <f>VLOOKUP(B81,Sensitivity!$B$1:$AP$147,41,FALSE)</f>
        <v>0.24137226183929145</v>
      </c>
      <c r="E81">
        <f>VLOOKUP(B81,Adaptive!B80:AX226,49,FALSE)</f>
        <v>0.42650320537857728</v>
      </c>
      <c r="F81" s="52">
        <f t="shared" si="28"/>
        <v>0.57349679462142267</v>
      </c>
      <c r="G81">
        <f>VLOOKUP(B81,DroughtHazard!$A$1:$B$147,2,FALSE)</f>
        <v>0.36570801235625189</v>
      </c>
      <c r="H81" s="52">
        <f t="shared" si="29"/>
        <v>1.6176639067027012</v>
      </c>
      <c r="I81" s="52">
        <f t="shared" si="30"/>
        <v>0.31700148248997712</v>
      </c>
      <c r="J81" s="52">
        <f t="shared" si="31"/>
        <v>0.40743452823035708</v>
      </c>
      <c r="K81" t="str">
        <f t="shared" si="32"/>
        <v>Moderate</v>
      </c>
      <c r="L81" t="str">
        <f t="shared" si="33"/>
        <v>Moderate</v>
      </c>
      <c r="M81" t="str">
        <f t="shared" si="27"/>
        <v>Moderate</v>
      </c>
      <c r="N81" t="str">
        <f t="shared" si="34"/>
        <v>Moderate</v>
      </c>
      <c r="O81" t="str">
        <f t="shared" si="35"/>
        <v>Moderate</v>
      </c>
      <c r="P81">
        <f t="shared" si="36"/>
        <v>0.71554072032888749</v>
      </c>
      <c r="Q81">
        <f t="shared" si="37"/>
        <v>0.81056580575903281</v>
      </c>
      <c r="R81">
        <f t="shared" si="38"/>
        <v>0.95662419654806463</v>
      </c>
      <c r="S81" t="str">
        <f t="shared" si="39"/>
        <v>High</v>
      </c>
      <c r="T81" t="str">
        <f t="shared" si="39"/>
        <v>High</v>
      </c>
      <c r="U81" t="str">
        <f t="shared" si="40"/>
        <v>High</v>
      </c>
      <c r="V81" t="str">
        <f t="shared" si="41"/>
        <v>Significant</v>
      </c>
      <c r="W81" t="str">
        <f t="shared" si="42"/>
        <v>Significant</v>
      </c>
      <c r="X81" t="str">
        <f t="shared" si="43"/>
        <v>Significant</v>
      </c>
      <c r="Y81">
        <f t="shared" si="44"/>
        <v>0.79063735341668151</v>
      </c>
      <c r="Z81">
        <f t="shared" si="45"/>
        <v>1.0476704507887367</v>
      </c>
      <c r="AA81">
        <f t="shared" si="46"/>
        <v>1.0058373045790194</v>
      </c>
      <c r="AB81" t="str">
        <f t="shared" si="47"/>
        <v>High</v>
      </c>
      <c r="AC81" t="str">
        <f t="shared" si="48"/>
        <v>High</v>
      </c>
      <c r="AD81" t="str">
        <f t="shared" si="49"/>
        <v>High</v>
      </c>
      <c r="AE81" t="str">
        <f t="shared" si="50"/>
        <v>Significant</v>
      </c>
      <c r="AF81" t="str">
        <f t="shared" si="51"/>
        <v>Significant</v>
      </c>
      <c r="AG81" t="str">
        <f t="shared" si="52"/>
        <v>Significant</v>
      </c>
      <c r="AI81" t="s">
        <v>2130</v>
      </c>
      <c r="AJ81">
        <v>0.84237922855436853</v>
      </c>
      <c r="AK81">
        <v>0.91552685389260446</v>
      </c>
      <c r="AL81">
        <v>1.1319972489776213</v>
      </c>
      <c r="AN81" t="s">
        <v>2130</v>
      </c>
      <c r="AO81">
        <v>0.91633062193612291</v>
      </c>
      <c r="AP81">
        <v>1.1523896790987256</v>
      </c>
      <c r="AQ81">
        <v>1.2983643520075092</v>
      </c>
    </row>
    <row r="82" spans="1:43">
      <c r="A82" t="s">
        <v>124</v>
      </c>
      <c r="B82" t="s">
        <v>2126</v>
      </c>
      <c r="C82">
        <f>VLOOKUP(B82,Exposure!B81:AH227,31,FALSE)</f>
        <v>0.47926805254718846</v>
      </c>
      <c r="D82">
        <f>VLOOKUP(B82,Sensitivity!$B$1:$AP$147,41,FALSE)</f>
        <v>0.22342852055147838</v>
      </c>
      <c r="E82">
        <f>VLOOKUP(B82,Adaptive!B81:AX227,49,FALSE)</f>
        <v>0.40323283399588922</v>
      </c>
      <c r="F82" s="52">
        <f t="shared" si="28"/>
        <v>0.59676716600411073</v>
      </c>
      <c r="G82">
        <f>VLOOKUP(B82,DroughtHazard!$A$1:$B$147,2,FALSE)</f>
        <v>0.33539679999031136</v>
      </c>
      <c r="H82" s="52">
        <f t="shared" si="29"/>
        <v>1.6348605390930888</v>
      </c>
      <c r="I82" s="52">
        <f t="shared" si="30"/>
        <v>0.32244082127479334</v>
      </c>
      <c r="J82" s="52">
        <f t="shared" si="31"/>
        <v>0.41009784327779453</v>
      </c>
      <c r="K82" t="str">
        <f t="shared" si="32"/>
        <v>Moderate</v>
      </c>
      <c r="L82" t="str">
        <f t="shared" si="33"/>
        <v>Moderate</v>
      </c>
      <c r="M82" t="str">
        <f t="shared" si="27"/>
        <v>Moderate</v>
      </c>
      <c r="N82" t="str">
        <f t="shared" si="34"/>
        <v>Moderate</v>
      </c>
      <c r="O82" t="str">
        <f t="shared" si="35"/>
        <v>Moderate</v>
      </c>
      <c r="P82">
        <f t="shared" si="36"/>
        <v>0.66638740226616466</v>
      </c>
      <c r="Q82">
        <f t="shared" si="37"/>
        <v>0.87415566522151167</v>
      </c>
      <c r="R82">
        <f t="shared" si="38"/>
        <v>0.98335970455994204</v>
      </c>
      <c r="S82" t="str">
        <f t="shared" si="39"/>
        <v>High</v>
      </c>
      <c r="T82" t="str">
        <f t="shared" si="39"/>
        <v>High</v>
      </c>
      <c r="U82" t="str">
        <f t="shared" si="40"/>
        <v>High</v>
      </c>
      <c r="V82" t="str">
        <f t="shared" si="41"/>
        <v>Significant</v>
      </c>
      <c r="W82" t="str">
        <f t="shared" si="42"/>
        <v>Significant</v>
      </c>
      <c r="X82" t="str">
        <f t="shared" si="43"/>
        <v>Significant</v>
      </c>
      <c r="Y82">
        <f t="shared" si="44"/>
        <v>0.84087803625295576</v>
      </c>
      <c r="Z82">
        <f t="shared" si="45"/>
        <v>0.99481137888143456</v>
      </c>
      <c r="AA82">
        <f t="shared" si="46"/>
        <v>1.086143028858801</v>
      </c>
      <c r="AB82" t="str">
        <f t="shared" si="47"/>
        <v>High</v>
      </c>
      <c r="AC82" t="str">
        <f t="shared" si="48"/>
        <v>High</v>
      </c>
      <c r="AD82" t="str">
        <f t="shared" si="49"/>
        <v>High</v>
      </c>
      <c r="AE82" t="str">
        <f t="shared" si="50"/>
        <v>Significant</v>
      </c>
      <c r="AF82" t="str">
        <f t="shared" si="51"/>
        <v>Significant</v>
      </c>
      <c r="AG82" t="str">
        <f t="shared" si="52"/>
        <v>Significant</v>
      </c>
      <c r="AI82" t="s">
        <v>2131</v>
      </c>
      <c r="AJ82">
        <v>0.95330038002093653</v>
      </c>
      <c r="AK82">
        <v>1.0317873850417141</v>
      </c>
      <c r="AL82">
        <v>1.2102075186069805</v>
      </c>
      <c r="AN82" t="s">
        <v>2131</v>
      </c>
      <c r="AO82">
        <v>0.9901298943432173</v>
      </c>
      <c r="AP82">
        <v>1.1889030144604047</v>
      </c>
      <c r="AQ82">
        <v>1.3122676284193995</v>
      </c>
    </row>
    <row r="83" spans="1:43">
      <c r="A83" t="s">
        <v>115</v>
      </c>
      <c r="B83" t="s">
        <v>2127</v>
      </c>
      <c r="C83">
        <f>VLOOKUP(B83,Exposure!B82:AH228,31,FALSE)</f>
        <v>0.14703648485189461</v>
      </c>
      <c r="D83">
        <f>VLOOKUP(B83,Sensitivity!$B$1:$AP$147,41,FALSE)</f>
        <v>0.24050401629310694</v>
      </c>
      <c r="E83">
        <f>VLOOKUP(B83,Adaptive!B82:AX228,49,FALSE)</f>
        <v>0.37539598728091172</v>
      </c>
      <c r="F83" s="52">
        <f t="shared" si="28"/>
        <v>0.62460401271908828</v>
      </c>
      <c r="G83">
        <f>VLOOKUP(B83,DroughtHazard!$A$1:$B$147,2,FALSE)</f>
        <v>0.25493904862025829</v>
      </c>
      <c r="H83" s="52">
        <f t="shared" si="29"/>
        <v>1.2670835624843482</v>
      </c>
      <c r="I83" s="52">
        <f t="shared" si="30"/>
        <v>0.2061120234254783</v>
      </c>
      <c r="J83" s="52">
        <f t="shared" si="31"/>
        <v>0.43255401450609759</v>
      </c>
      <c r="K83" t="str">
        <f t="shared" si="32"/>
        <v>Low</v>
      </c>
      <c r="L83" t="str">
        <f t="shared" si="33"/>
        <v>Moderate</v>
      </c>
      <c r="M83" t="str">
        <f t="shared" si="27"/>
        <v>Low</v>
      </c>
      <c r="N83" t="str">
        <f t="shared" si="34"/>
        <v>Low</v>
      </c>
      <c r="O83" t="str">
        <f t="shared" si="35"/>
        <v>Minor</v>
      </c>
      <c r="P83">
        <f t="shared" si="36"/>
        <v>0.63438048578987494</v>
      </c>
      <c r="Q83">
        <f t="shared" si="37"/>
        <v>0.80230463616460579</v>
      </c>
      <c r="R83">
        <f t="shared" si="38"/>
        <v>0.90869836519966496</v>
      </c>
      <c r="S83" t="str">
        <f t="shared" si="39"/>
        <v>Moderate</v>
      </c>
      <c r="T83" t="str">
        <f t="shared" si="39"/>
        <v>High</v>
      </c>
      <c r="U83" t="str">
        <f t="shared" si="40"/>
        <v>High</v>
      </c>
      <c r="V83" t="str">
        <f t="shared" si="41"/>
        <v>Moderate</v>
      </c>
      <c r="W83" t="str">
        <f t="shared" si="42"/>
        <v>Moderate</v>
      </c>
      <c r="X83" t="str">
        <f t="shared" si="43"/>
        <v>Moderate</v>
      </c>
      <c r="Y83">
        <f t="shared" si="44"/>
        <v>0.71417641215413807</v>
      </c>
      <c r="Z83">
        <f t="shared" si="45"/>
        <v>0.85960062951495297</v>
      </c>
      <c r="AA83">
        <f t="shared" si="46"/>
        <v>1.0878931363114717</v>
      </c>
      <c r="AB83" t="str">
        <f t="shared" si="47"/>
        <v>High</v>
      </c>
      <c r="AC83" t="str">
        <f t="shared" si="48"/>
        <v>High</v>
      </c>
      <c r="AD83" t="str">
        <f t="shared" si="49"/>
        <v>High</v>
      </c>
      <c r="AE83" t="str">
        <f t="shared" si="50"/>
        <v>Moderate</v>
      </c>
      <c r="AF83" t="str">
        <f t="shared" si="51"/>
        <v>Moderate</v>
      </c>
      <c r="AG83" t="str">
        <f t="shared" si="52"/>
        <v>Moderate</v>
      </c>
      <c r="AI83" t="s">
        <v>2132</v>
      </c>
      <c r="AJ83">
        <v>0.88033975120306041</v>
      </c>
      <c r="AK83">
        <v>0.93156748456080773</v>
      </c>
      <c r="AL83">
        <v>1.073098417928219</v>
      </c>
      <c r="AN83" t="s">
        <v>2132</v>
      </c>
      <c r="AO83">
        <v>0.89136422878980648</v>
      </c>
      <c r="AP83">
        <v>1.096454156186581</v>
      </c>
      <c r="AQ83">
        <v>1.1551867241708438</v>
      </c>
    </row>
    <row r="84" spans="1:43">
      <c r="A84" t="s">
        <v>79</v>
      </c>
      <c r="B84" t="s">
        <v>2128</v>
      </c>
      <c r="C84">
        <f>VLOOKUP(B84,Exposure!B83:AH229,31,FALSE)</f>
        <v>7.6696953500801718E-2</v>
      </c>
      <c r="D84">
        <f>VLOOKUP(B84,Sensitivity!$B$1:$AP$147,41,FALSE)</f>
        <v>0.21243074363314138</v>
      </c>
      <c r="E84">
        <f>VLOOKUP(B84,Adaptive!B83:AX229,49,FALSE)</f>
        <v>0.42658068756113432</v>
      </c>
      <c r="F84" s="52">
        <f t="shared" si="28"/>
        <v>0.57341931243886568</v>
      </c>
      <c r="G84">
        <f>VLOOKUP(B84,DroughtHazard!$A$1:$B$147,2,FALSE)</f>
        <v>0.1735396302260287</v>
      </c>
      <c r="H84" s="52">
        <f t="shared" si="29"/>
        <v>1.0360866397988375</v>
      </c>
      <c r="I84" s="52">
        <f t="shared" si="30"/>
        <v>0.1330471062828156</v>
      </c>
      <c r="J84" s="52">
        <f t="shared" si="31"/>
        <v>0.39292502803600354</v>
      </c>
      <c r="K84" t="str">
        <f t="shared" si="32"/>
        <v>Low</v>
      </c>
      <c r="L84" t="str">
        <f t="shared" si="33"/>
        <v>Moderate</v>
      </c>
      <c r="M84" t="str">
        <f t="shared" si="27"/>
        <v>Low</v>
      </c>
      <c r="N84" t="str">
        <f t="shared" si="34"/>
        <v>Low</v>
      </c>
      <c r="O84" t="str">
        <f t="shared" si="35"/>
        <v>Minor</v>
      </c>
      <c r="P84">
        <f t="shared" si="36"/>
        <v>0.63438048578987494</v>
      </c>
      <c r="Q84">
        <f t="shared" si="37"/>
        <v>0.80230463616460579</v>
      </c>
      <c r="R84">
        <f t="shared" si="38"/>
        <v>0.90869836519966496</v>
      </c>
      <c r="S84" t="str">
        <f t="shared" si="39"/>
        <v>Moderate</v>
      </c>
      <c r="T84" t="str">
        <f t="shared" si="39"/>
        <v>High</v>
      </c>
      <c r="U84" t="str">
        <f t="shared" si="40"/>
        <v>High</v>
      </c>
      <c r="V84" t="str">
        <f t="shared" si="41"/>
        <v>Moderate</v>
      </c>
      <c r="W84" t="str">
        <f t="shared" si="42"/>
        <v>Moderate</v>
      </c>
      <c r="X84" t="str">
        <f t="shared" si="43"/>
        <v>Moderate</v>
      </c>
      <c r="Y84">
        <f t="shared" si="44"/>
        <v>0.71417641215413807</v>
      </c>
      <c r="Z84">
        <f t="shared" si="45"/>
        <v>0.85960062951495297</v>
      </c>
      <c r="AA84">
        <f t="shared" si="46"/>
        <v>1.0878931363114717</v>
      </c>
      <c r="AB84" t="str">
        <f t="shared" si="47"/>
        <v>High</v>
      </c>
      <c r="AC84" t="str">
        <f t="shared" si="48"/>
        <v>High</v>
      </c>
      <c r="AD84" t="str">
        <f t="shared" si="49"/>
        <v>High</v>
      </c>
      <c r="AE84" t="str">
        <f t="shared" si="50"/>
        <v>Moderate</v>
      </c>
      <c r="AF84" t="str">
        <f t="shared" si="51"/>
        <v>Moderate</v>
      </c>
      <c r="AG84" t="str">
        <f t="shared" si="52"/>
        <v>Moderate</v>
      </c>
      <c r="AI84" t="s">
        <v>2133</v>
      </c>
      <c r="AJ84">
        <v>0.69552789910296653</v>
      </c>
      <c r="AK84">
        <v>0.80535348079025759</v>
      </c>
      <c r="AL84">
        <v>0.93031460251470444</v>
      </c>
      <c r="AN84" t="s">
        <v>2133</v>
      </c>
      <c r="AO84">
        <v>0.80682857965449495</v>
      </c>
      <c r="AP84">
        <v>0.92046046576797913</v>
      </c>
      <c r="AQ84">
        <v>1.0473125982536877</v>
      </c>
    </row>
    <row r="85" spans="1:43">
      <c r="A85" t="s">
        <v>150</v>
      </c>
      <c r="B85" t="s">
        <v>2129</v>
      </c>
      <c r="C85">
        <f>VLOOKUP(B85,Exposure!B84:AH230,31,FALSE)</f>
        <v>0.14287321724943039</v>
      </c>
      <c r="D85">
        <f>VLOOKUP(B85,Sensitivity!$B$1:$AP$147,41,FALSE)</f>
        <v>0.18233156469874531</v>
      </c>
      <c r="E85">
        <f>VLOOKUP(B85,Adaptive!B84:AX230,49,FALSE)</f>
        <v>0.61432443000085102</v>
      </c>
      <c r="F85" s="52">
        <f t="shared" si="28"/>
        <v>0.38567556999914898</v>
      </c>
      <c r="G85">
        <f>VLOOKUP(B85,DroughtHazard!$A$1:$B$147,2,FALSE)</f>
        <v>0.37376374571930954</v>
      </c>
      <c r="H85" s="52">
        <f t="shared" si="29"/>
        <v>1.0846440976666343</v>
      </c>
      <c r="I85" s="52">
        <f t="shared" si="30"/>
        <v>0.14840595433378767</v>
      </c>
      <c r="J85" s="52">
        <f t="shared" si="31"/>
        <v>0.28400356734894716</v>
      </c>
      <c r="K85" t="str">
        <f t="shared" si="32"/>
        <v>Low</v>
      </c>
      <c r="L85" t="str">
        <f t="shared" si="33"/>
        <v>Low</v>
      </c>
      <c r="M85" t="str">
        <f t="shared" si="27"/>
        <v>Very low</v>
      </c>
      <c r="N85" t="str">
        <f t="shared" si="34"/>
        <v>Moderate</v>
      </c>
      <c r="O85" t="str">
        <f t="shared" si="35"/>
        <v>Minor</v>
      </c>
      <c r="P85">
        <f t="shared" si="36"/>
        <v>0.78709147758543496</v>
      </c>
      <c r="Q85">
        <f t="shared" si="37"/>
        <v>0.92603932152171931</v>
      </c>
      <c r="R85">
        <f t="shared" si="38"/>
        <v>1.1582733279838164</v>
      </c>
      <c r="S85" t="str">
        <f t="shared" si="39"/>
        <v>High</v>
      </c>
      <c r="T85" t="str">
        <f t="shared" si="39"/>
        <v>High</v>
      </c>
      <c r="U85" t="str">
        <f t="shared" si="40"/>
        <v>High</v>
      </c>
      <c r="V85" t="str">
        <f t="shared" si="41"/>
        <v>Minor</v>
      </c>
      <c r="W85" t="str">
        <f t="shared" si="42"/>
        <v>Minor</v>
      </c>
      <c r="X85" t="str">
        <f t="shared" si="43"/>
        <v>Minor</v>
      </c>
      <c r="Y85">
        <f t="shared" si="44"/>
        <v>0.90013343087891728</v>
      </c>
      <c r="Z85">
        <f t="shared" si="45"/>
        <v>1.2276955862909555</v>
      </c>
      <c r="AA85">
        <f t="shared" si="46"/>
        <v>1.4640314131329455</v>
      </c>
      <c r="AB85" t="str">
        <f t="shared" si="47"/>
        <v>High</v>
      </c>
      <c r="AC85" t="str">
        <f t="shared" si="48"/>
        <v>High</v>
      </c>
      <c r="AD85" t="str">
        <f t="shared" si="49"/>
        <v>High</v>
      </c>
      <c r="AE85" t="str">
        <f t="shared" si="50"/>
        <v>Minor</v>
      </c>
      <c r="AF85" t="str">
        <f t="shared" si="51"/>
        <v>Minor</v>
      </c>
      <c r="AG85" t="str">
        <f t="shared" si="52"/>
        <v>Minor</v>
      </c>
      <c r="AI85" t="s">
        <v>2134</v>
      </c>
      <c r="AJ85">
        <v>0.67555270143379764</v>
      </c>
      <c r="AK85">
        <v>0.80545915098696952</v>
      </c>
      <c r="AL85">
        <v>0.96673818338265072</v>
      </c>
      <c r="AN85" t="s">
        <v>2134</v>
      </c>
      <c r="AO85">
        <v>0.79464808546572963</v>
      </c>
      <c r="AP85">
        <v>1.0200563510118923</v>
      </c>
      <c r="AQ85">
        <v>1.2235875871136788</v>
      </c>
    </row>
    <row r="86" spans="1:43">
      <c r="A86" t="s">
        <v>116</v>
      </c>
      <c r="B86" t="s">
        <v>2130</v>
      </c>
      <c r="C86">
        <f>VLOOKUP(B86,Exposure!B85:AH231,31,FALSE)</f>
        <v>0.63439196601873482</v>
      </c>
      <c r="D86">
        <f>VLOOKUP(B86,Sensitivity!$B$1:$AP$147,41,FALSE)</f>
        <v>0.25410652984999749</v>
      </c>
      <c r="E86">
        <f>VLOOKUP(B86,Adaptive!B85:AX231,49,FALSE)</f>
        <v>0.24946724143671012</v>
      </c>
      <c r="F86" s="52">
        <f t="shared" si="28"/>
        <v>0.75053275856328994</v>
      </c>
      <c r="G86">
        <f>VLOOKUP(B86,DroughtHazard!$A$1:$B$147,2,FALSE)</f>
        <v>0.53555198030881368</v>
      </c>
      <c r="H86" s="52">
        <f t="shared" si="29"/>
        <v>2.1745832347408358</v>
      </c>
      <c r="I86" s="52">
        <f t="shared" si="30"/>
        <v>0.49315648960084052</v>
      </c>
      <c r="J86" s="52">
        <f t="shared" si="31"/>
        <v>0.50231964420664377</v>
      </c>
      <c r="K86" t="str">
        <f t="shared" si="32"/>
        <v>Moderate</v>
      </c>
      <c r="L86" t="str">
        <f t="shared" si="33"/>
        <v>Moderate</v>
      </c>
      <c r="M86" t="str">
        <f t="shared" si="27"/>
        <v>Moderate</v>
      </c>
      <c r="N86" t="str">
        <f t="shared" si="34"/>
        <v>Moderate</v>
      </c>
      <c r="O86" t="str">
        <f t="shared" si="35"/>
        <v>Moderate</v>
      </c>
      <c r="P86">
        <f t="shared" si="36"/>
        <v>0.84237922855436853</v>
      </c>
      <c r="Q86">
        <f t="shared" si="37"/>
        <v>0.91552685389260446</v>
      </c>
      <c r="R86">
        <f t="shared" si="38"/>
        <v>1.1319972489776213</v>
      </c>
      <c r="S86" t="str">
        <f t="shared" si="39"/>
        <v>High</v>
      </c>
      <c r="T86" t="str">
        <f t="shared" si="39"/>
        <v>High</v>
      </c>
      <c r="U86" t="str">
        <f t="shared" si="40"/>
        <v>High</v>
      </c>
      <c r="V86" t="str">
        <f t="shared" si="41"/>
        <v>Significant</v>
      </c>
      <c r="W86" t="str">
        <f t="shared" si="42"/>
        <v>Significant</v>
      </c>
      <c r="X86" t="str">
        <f t="shared" si="43"/>
        <v>Significant</v>
      </c>
      <c r="Y86">
        <f t="shared" si="44"/>
        <v>0.91633062193612291</v>
      </c>
      <c r="Z86">
        <f t="shared" si="45"/>
        <v>1.1523896790987256</v>
      </c>
      <c r="AA86">
        <f t="shared" si="46"/>
        <v>1.2983643520075092</v>
      </c>
      <c r="AB86" t="str">
        <f t="shared" si="47"/>
        <v>High</v>
      </c>
      <c r="AC86" t="str">
        <f t="shared" si="48"/>
        <v>High</v>
      </c>
      <c r="AD86" t="str">
        <f t="shared" si="49"/>
        <v>High</v>
      </c>
      <c r="AE86" t="str">
        <f t="shared" si="50"/>
        <v>Significant</v>
      </c>
      <c r="AF86" t="str">
        <f t="shared" si="51"/>
        <v>Significant</v>
      </c>
      <c r="AG86" t="str">
        <f t="shared" si="52"/>
        <v>Significant</v>
      </c>
      <c r="AI86" t="s">
        <v>2135</v>
      </c>
      <c r="AJ86">
        <v>0.67555270143379764</v>
      </c>
      <c r="AK86">
        <v>0.80545915098696952</v>
      </c>
      <c r="AL86">
        <v>0.96673818338265072</v>
      </c>
      <c r="AN86" t="s">
        <v>2135</v>
      </c>
      <c r="AO86">
        <v>0.79464808546572963</v>
      </c>
      <c r="AP86">
        <v>1.0200563510118923</v>
      </c>
      <c r="AQ86">
        <v>1.2235875871136788</v>
      </c>
    </row>
    <row r="87" spans="1:43">
      <c r="A87" t="s">
        <v>53</v>
      </c>
      <c r="B87" t="s">
        <v>2131</v>
      </c>
      <c r="C87">
        <f>VLOOKUP(B87,Exposure!B86:AH232,31,FALSE)</f>
        <v>0.70208725983853282</v>
      </c>
      <c r="D87">
        <f>VLOOKUP(B87,Sensitivity!$B$1:$AP$147,41,FALSE)</f>
        <v>0.18262097988080683</v>
      </c>
      <c r="E87">
        <f>VLOOKUP(B87,Adaptive!B86:AX232,49,FALSE)</f>
        <v>0.56689138979527975</v>
      </c>
      <c r="F87" s="52">
        <f t="shared" si="28"/>
        <v>0.43310861020472025</v>
      </c>
      <c r="G87">
        <f>VLOOKUP(B87,DroughtHazard!$A$1:$B$147,2,FALSE)</f>
        <v>0.49982649620253089</v>
      </c>
      <c r="H87" s="52">
        <f t="shared" si="29"/>
        <v>1.8176433461265908</v>
      </c>
      <c r="I87" s="52">
        <f t="shared" si="30"/>
        <v>0.38025549038702317</v>
      </c>
      <c r="J87" s="52">
        <f t="shared" si="31"/>
        <v>0.30786479504276354</v>
      </c>
      <c r="K87" t="str">
        <f t="shared" si="32"/>
        <v>High</v>
      </c>
      <c r="L87" t="str">
        <f t="shared" si="33"/>
        <v>Low</v>
      </c>
      <c r="M87" t="str">
        <f t="shared" si="27"/>
        <v>Moderate</v>
      </c>
      <c r="N87" t="str">
        <f t="shared" si="34"/>
        <v>Moderate</v>
      </c>
      <c r="O87" t="str">
        <f t="shared" si="35"/>
        <v>Moderate</v>
      </c>
      <c r="P87">
        <f t="shared" si="36"/>
        <v>0.95330038002093653</v>
      </c>
      <c r="Q87">
        <f t="shared" si="37"/>
        <v>1.0317873850417141</v>
      </c>
      <c r="R87">
        <f t="shared" si="38"/>
        <v>1.2102075186069805</v>
      </c>
      <c r="S87" t="str">
        <f t="shared" si="39"/>
        <v>High</v>
      </c>
      <c r="T87" t="str">
        <f t="shared" si="39"/>
        <v>High</v>
      </c>
      <c r="U87" t="str">
        <f t="shared" si="40"/>
        <v>High</v>
      </c>
      <c r="V87" t="str">
        <f t="shared" si="41"/>
        <v>Significant</v>
      </c>
      <c r="W87" t="str">
        <f t="shared" si="42"/>
        <v>Significant</v>
      </c>
      <c r="X87" t="str">
        <f t="shared" si="43"/>
        <v>Significant</v>
      </c>
      <c r="Y87">
        <f t="shared" si="44"/>
        <v>0.9901298943432173</v>
      </c>
      <c r="Z87">
        <f t="shared" si="45"/>
        <v>1.1889030144604047</v>
      </c>
      <c r="AA87">
        <f t="shared" si="46"/>
        <v>1.3122676284193995</v>
      </c>
      <c r="AB87" t="str">
        <f t="shared" si="47"/>
        <v>High</v>
      </c>
      <c r="AC87" t="str">
        <f t="shared" si="48"/>
        <v>High</v>
      </c>
      <c r="AD87" t="str">
        <f t="shared" si="49"/>
        <v>High</v>
      </c>
      <c r="AE87" t="str">
        <f t="shared" si="50"/>
        <v>Significant</v>
      </c>
      <c r="AF87" t="str">
        <f t="shared" si="51"/>
        <v>Significant</v>
      </c>
      <c r="AG87" t="str">
        <f t="shared" si="52"/>
        <v>Significant</v>
      </c>
      <c r="AI87" t="s">
        <v>2136</v>
      </c>
      <c r="AJ87">
        <v>1.051271872779131</v>
      </c>
      <c r="AK87">
        <v>1.0972158623707298</v>
      </c>
      <c r="AL87">
        <v>1.239961598127286</v>
      </c>
      <c r="AN87" t="s">
        <v>2136</v>
      </c>
      <c r="AO87">
        <v>1.0668112984128797</v>
      </c>
      <c r="AP87">
        <v>1.2521084386742114</v>
      </c>
      <c r="AQ87">
        <v>1.3720451956411206</v>
      </c>
    </row>
    <row r="88" spans="1:43">
      <c r="A88" t="s">
        <v>175</v>
      </c>
      <c r="B88" t="s">
        <v>2131</v>
      </c>
      <c r="C88">
        <f>VLOOKUP(B88,Exposure!B87:AH233,31,FALSE)</f>
        <v>0.70208725983853282</v>
      </c>
      <c r="D88">
        <f>VLOOKUP(B88,Sensitivity!$B$1:$AP$147,41,FALSE)</f>
        <v>0.18262097988080683</v>
      </c>
      <c r="E88">
        <f>VLOOKUP(B88,Adaptive!B87:AX233,49,FALSE)</f>
        <v>0.56689138979527975</v>
      </c>
      <c r="F88" s="52">
        <f t="shared" si="28"/>
        <v>0.43310861020472025</v>
      </c>
      <c r="G88">
        <f>VLOOKUP(B88,DroughtHazard!$A$1:$B$147,2,FALSE)</f>
        <v>0.49982649620253089</v>
      </c>
      <c r="H88" s="52">
        <f t="shared" si="29"/>
        <v>1.8176433461265908</v>
      </c>
      <c r="I88" s="52">
        <f t="shared" si="30"/>
        <v>0.38025549038702317</v>
      </c>
      <c r="J88" s="52">
        <f t="shared" si="31"/>
        <v>0.30786479504276354</v>
      </c>
      <c r="K88" t="str">
        <f t="shared" si="32"/>
        <v>High</v>
      </c>
      <c r="L88" t="str">
        <f t="shared" si="33"/>
        <v>Low</v>
      </c>
      <c r="M88" t="str">
        <f t="shared" si="27"/>
        <v>Moderate</v>
      </c>
      <c r="N88" t="str">
        <f t="shared" si="34"/>
        <v>Moderate</v>
      </c>
      <c r="O88" t="str">
        <f t="shared" si="35"/>
        <v>Moderate</v>
      </c>
      <c r="P88">
        <f t="shared" si="36"/>
        <v>0.95330038002093653</v>
      </c>
      <c r="Q88">
        <f t="shared" si="37"/>
        <v>1.0317873850417141</v>
      </c>
      <c r="R88">
        <f t="shared" si="38"/>
        <v>1.2102075186069805</v>
      </c>
      <c r="S88" t="str">
        <f t="shared" si="39"/>
        <v>High</v>
      </c>
      <c r="T88" t="str">
        <f t="shared" si="39"/>
        <v>High</v>
      </c>
      <c r="U88" t="str">
        <f t="shared" si="40"/>
        <v>High</v>
      </c>
      <c r="V88" t="str">
        <f t="shared" si="41"/>
        <v>Significant</v>
      </c>
      <c r="W88" t="str">
        <f t="shared" si="42"/>
        <v>Significant</v>
      </c>
      <c r="X88" t="str">
        <f t="shared" si="43"/>
        <v>Significant</v>
      </c>
      <c r="Y88">
        <f t="shared" si="44"/>
        <v>0.9901298943432173</v>
      </c>
      <c r="Z88">
        <f t="shared" si="45"/>
        <v>1.1889030144604047</v>
      </c>
      <c r="AA88">
        <f t="shared" si="46"/>
        <v>1.3122676284193995</v>
      </c>
      <c r="AB88" t="str">
        <f t="shared" si="47"/>
        <v>High</v>
      </c>
      <c r="AC88" t="str">
        <f t="shared" si="48"/>
        <v>High</v>
      </c>
      <c r="AD88" t="str">
        <f t="shared" si="49"/>
        <v>High</v>
      </c>
      <c r="AE88" t="str">
        <f t="shared" si="50"/>
        <v>Significant</v>
      </c>
      <c r="AF88" t="str">
        <f t="shared" si="51"/>
        <v>Significant</v>
      </c>
      <c r="AG88" t="str">
        <f t="shared" si="52"/>
        <v>Significant</v>
      </c>
      <c r="AI88" t="s">
        <v>2137</v>
      </c>
      <c r="AJ88">
        <v>0.86430743203222749</v>
      </c>
      <c r="AK88">
        <v>0.9932561907519899</v>
      </c>
      <c r="AL88">
        <v>1.1281852075773475</v>
      </c>
      <c r="AN88" t="s">
        <v>2137</v>
      </c>
      <c r="AO88">
        <v>0.93496096780518734</v>
      </c>
      <c r="AP88">
        <v>1.1782129397143923</v>
      </c>
      <c r="AQ88">
        <v>1.181354652017554</v>
      </c>
    </row>
    <row r="89" spans="1:43">
      <c r="A89" t="s">
        <v>125</v>
      </c>
      <c r="B89" t="s">
        <v>2132</v>
      </c>
      <c r="C89">
        <f>VLOOKUP(B89,Exposure!B88:AH234,31,FALSE)</f>
        <v>0.46767841570789614</v>
      </c>
      <c r="D89">
        <f>VLOOKUP(B89,Sensitivity!$B$1:$AP$147,41,FALSE)</f>
        <v>0.23413688228775392</v>
      </c>
      <c r="E89">
        <f>VLOOKUP(B89,Adaptive!B88:AX234,49,FALSE)</f>
        <v>0.46201700867629247</v>
      </c>
      <c r="F89" s="52">
        <f t="shared" si="28"/>
        <v>0.53798299132370753</v>
      </c>
      <c r="G89">
        <f>VLOOKUP(B89,DroughtHazard!$A$1:$B$147,2,FALSE)</f>
        <v>0.38193127713687003</v>
      </c>
      <c r="H89" s="52">
        <f t="shared" si="29"/>
        <v>1.6217295664562275</v>
      </c>
      <c r="I89" s="52">
        <f t="shared" si="30"/>
        <v>0.31828746106306</v>
      </c>
      <c r="J89" s="52">
        <f t="shared" si="31"/>
        <v>0.3860599368057307</v>
      </c>
      <c r="K89" t="str">
        <f t="shared" si="32"/>
        <v>Moderate</v>
      </c>
      <c r="L89" t="str">
        <f t="shared" si="33"/>
        <v>Moderate</v>
      </c>
      <c r="M89" t="str">
        <f t="shared" si="27"/>
        <v>Moderate</v>
      </c>
      <c r="N89" t="str">
        <f t="shared" si="34"/>
        <v>Moderate</v>
      </c>
      <c r="O89" t="str">
        <f t="shared" si="35"/>
        <v>Moderate</v>
      </c>
      <c r="P89">
        <f t="shared" si="36"/>
        <v>0.88033975120306041</v>
      </c>
      <c r="Q89">
        <f t="shared" si="37"/>
        <v>0.93156748456080773</v>
      </c>
      <c r="R89">
        <f t="shared" si="38"/>
        <v>1.073098417928219</v>
      </c>
      <c r="S89" t="str">
        <f t="shared" si="39"/>
        <v>High</v>
      </c>
      <c r="T89" t="str">
        <f t="shared" si="39"/>
        <v>High</v>
      </c>
      <c r="U89" t="str">
        <f t="shared" si="40"/>
        <v>High</v>
      </c>
      <c r="V89" t="str">
        <f t="shared" si="41"/>
        <v>Significant</v>
      </c>
      <c r="W89" t="str">
        <f t="shared" si="42"/>
        <v>Significant</v>
      </c>
      <c r="X89" t="str">
        <f t="shared" si="43"/>
        <v>Significant</v>
      </c>
      <c r="Y89">
        <f t="shared" si="44"/>
        <v>0.89136422878980648</v>
      </c>
      <c r="Z89">
        <f t="shared" si="45"/>
        <v>1.096454156186581</v>
      </c>
      <c r="AA89">
        <f t="shared" si="46"/>
        <v>1.1551867241708438</v>
      </c>
      <c r="AB89" t="str">
        <f t="shared" si="47"/>
        <v>High</v>
      </c>
      <c r="AC89" t="str">
        <f t="shared" si="48"/>
        <v>High</v>
      </c>
      <c r="AD89" t="str">
        <f t="shared" si="49"/>
        <v>High</v>
      </c>
      <c r="AE89" t="str">
        <f t="shared" si="50"/>
        <v>Significant</v>
      </c>
      <c r="AF89" t="str">
        <f t="shared" si="51"/>
        <v>Significant</v>
      </c>
      <c r="AG89" t="str">
        <f t="shared" si="52"/>
        <v>Significant</v>
      </c>
      <c r="AI89" t="s">
        <v>2138</v>
      </c>
      <c r="AJ89">
        <v>0.54244286657949292</v>
      </c>
      <c r="AK89">
        <v>0.6064013086634874</v>
      </c>
      <c r="AL89">
        <v>0.61150666511515772</v>
      </c>
      <c r="AN89" t="s">
        <v>2138</v>
      </c>
      <c r="AO89">
        <v>0.50678453754087305</v>
      </c>
      <c r="AP89">
        <v>0.66626469715098535</v>
      </c>
      <c r="AQ89">
        <v>0.64698849419891857</v>
      </c>
    </row>
    <row r="90" spans="1:43">
      <c r="A90" t="s">
        <v>54</v>
      </c>
      <c r="B90" t="s">
        <v>2133</v>
      </c>
      <c r="C90">
        <f>VLOOKUP(B90,Exposure!B89:AH235,31,FALSE)</f>
        <v>0.39970182002306681</v>
      </c>
      <c r="D90">
        <f>VLOOKUP(B90,Sensitivity!$B$1:$AP$147,41,FALSE)</f>
        <v>0.16786080559567032</v>
      </c>
      <c r="E90">
        <f>VLOOKUP(B90,Adaptive!B89:AX235,49,FALSE)</f>
        <v>0.58097310053535423</v>
      </c>
      <c r="F90" s="52">
        <f t="shared" si="28"/>
        <v>0.41902689946464577</v>
      </c>
      <c r="G90">
        <f>VLOOKUP(B90,DroughtHazard!$A$1:$B$147,2,FALSE)</f>
        <v>0.30816200049838643</v>
      </c>
      <c r="H90" s="52">
        <f t="shared" si="29"/>
        <v>1.2947515255817694</v>
      </c>
      <c r="I90" s="52">
        <f t="shared" si="30"/>
        <v>0.214863470880783</v>
      </c>
      <c r="J90" s="52">
        <f t="shared" si="31"/>
        <v>0.29344385253015803</v>
      </c>
      <c r="K90" t="str">
        <f t="shared" si="32"/>
        <v>Moderate</v>
      </c>
      <c r="L90" t="str">
        <f t="shared" si="33"/>
        <v>Low</v>
      </c>
      <c r="M90" t="str">
        <f t="shared" si="27"/>
        <v>Low</v>
      </c>
      <c r="N90" t="str">
        <f t="shared" si="34"/>
        <v>Low</v>
      </c>
      <c r="O90" t="str">
        <f t="shared" si="35"/>
        <v>Minor</v>
      </c>
      <c r="P90">
        <f t="shared" si="36"/>
        <v>0.69552789910296653</v>
      </c>
      <c r="Q90">
        <f t="shared" si="37"/>
        <v>0.80535348079025759</v>
      </c>
      <c r="R90">
        <f t="shared" si="38"/>
        <v>0.93031460251470444</v>
      </c>
      <c r="S90" t="str">
        <f t="shared" si="39"/>
        <v>High</v>
      </c>
      <c r="T90" t="str">
        <f t="shared" si="39"/>
        <v>High</v>
      </c>
      <c r="U90" t="str">
        <f t="shared" si="40"/>
        <v>High</v>
      </c>
      <c r="V90" t="str">
        <f t="shared" si="41"/>
        <v>Moderate</v>
      </c>
      <c r="W90" t="str">
        <f t="shared" si="42"/>
        <v>Moderate</v>
      </c>
      <c r="X90" t="str">
        <f t="shared" si="43"/>
        <v>Moderate</v>
      </c>
      <c r="Y90">
        <f t="shared" si="44"/>
        <v>0.80682857965449495</v>
      </c>
      <c r="Z90">
        <f t="shared" si="45"/>
        <v>0.92046046576797913</v>
      </c>
      <c r="AA90">
        <f t="shared" si="46"/>
        <v>1.0473125982536877</v>
      </c>
      <c r="AB90" t="str">
        <f t="shared" si="47"/>
        <v>High</v>
      </c>
      <c r="AC90" t="str">
        <f t="shared" si="48"/>
        <v>High</v>
      </c>
      <c r="AD90" t="str">
        <f t="shared" si="49"/>
        <v>High</v>
      </c>
      <c r="AE90" t="str">
        <f t="shared" si="50"/>
        <v>Moderate</v>
      </c>
      <c r="AF90" t="str">
        <f t="shared" si="51"/>
        <v>Moderate</v>
      </c>
      <c r="AG90" t="str">
        <f t="shared" si="52"/>
        <v>Moderate</v>
      </c>
      <c r="AI90" t="s">
        <v>2139</v>
      </c>
      <c r="AJ90">
        <v>0.7408991253703836</v>
      </c>
      <c r="AK90">
        <v>0.82918182826777276</v>
      </c>
      <c r="AL90">
        <v>1.0264664601272346</v>
      </c>
      <c r="AN90" t="s">
        <v>2139</v>
      </c>
      <c r="AO90">
        <v>0.82402960613032139</v>
      </c>
      <c r="AP90">
        <v>1.0129354996881883</v>
      </c>
      <c r="AQ90">
        <v>1.258142152660092</v>
      </c>
    </row>
    <row r="91" spans="1:43">
      <c r="A91" t="s">
        <v>136</v>
      </c>
      <c r="B91" t="s">
        <v>2134</v>
      </c>
      <c r="C91">
        <f>VLOOKUP(B91,Exposure!B90:AH236,31,FALSE)</f>
        <v>0.65966693859180292</v>
      </c>
      <c r="D91">
        <f>VLOOKUP(B91,Sensitivity!$B$1:$AP$147,41,FALSE)</f>
        <v>0.21561431063581787</v>
      </c>
      <c r="E91">
        <f>VLOOKUP(B91,Adaptive!B90:AX236,49,FALSE)</f>
        <v>0.55796674125544521</v>
      </c>
      <c r="F91" s="52">
        <f t="shared" si="28"/>
        <v>0.44203325874455479</v>
      </c>
      <c r="G91">
        <f>VLOOKUP(B91,DroughtHazard!$A$1:$B$147,2,FALSE)</f>
        <v>0.24596491526295508</v>
      </c>
      <c r="H91" s="52">
        <f t="shared" si="29"/>
        <v>1.5632794232351306</v>
      </c>
      <c r="I91" s="52">
        <f t="shared" si="30"/>
        <v>0.29979953134617598</v>
      </c>
      <c r="J91" s="52">
        <f t="shared" si="31"/>
        <v>0.32882378469018636</v>
      </c>
      <c r="K91" t="str">
        <f t="shared" si="32"/>
        <v>Moderate</v>
      </c>
      <c r="L91" t="str">
        <f t="shared" si="33"/>
        <v>Low</v>
      </c>
      <c r="M91" t="str">
        <f t="shared" si="27"/>
        <v>Low</v>
      </c>
      <c r="N91" t="str">
        <f t="shared" si="34"/>
        <v>Low</v>
      </c>
      <c r="O91" t="str">
        <f t="shared" si="35"/>
        <v>Minor</v>
      </c>
      <c r="P91">
        <f t="shared" si="36"/>
        <v>0.67555270143379764</v>
      </c>
      <c r="Q91">
        <f t="shared" si="37"/>
        <v>0.80545915098696952</v>
      </c>
      <c r="R91">
        <f t="shared" si="38"/>
        <v>0.96673818338265072</v>
      </c>
      <c r="S91" t="str">
        <f t="shared" si="39"/>
        <v>High</v>
      </c>
      <c r="T91" t="str">
        <f t="shared" si="39"/>
        <v>High</v>
      </c>
      <c r="U91" t="str">
        <f t="shared" si="40"/>
        <v>High</v>
      </c>
      <c r="V91" t="str">
        <f t="shared" si="41"/>
        <v>Moderate</v>
      </c>
      <c r="W91" t="str">
        <f t="shared" si="42"/>
        <v>Moderate</v>
      </c>
      <c r="X91" t="str">
        <f t="shared" si="43"/>
        <v>Moderate</v>
      </c>
      <c r="Y91">
        <f t="shared" si="44"/>
        <v>0.79464808546572963</v>
      </c>
      <c r="Z91">
        <f t="shared" si="45"/>
        <v>1.0200563510118923</v>
      </c>
      <c r="AA91">
        <f t="shared" si="46"/>
        <v>1.2235875871136788</v>
      </c>
      <c r="AB91" t="str">
        <f t="shared" si="47"/>
        <v>High</v>
      </c>
      <c r="AC91" t="str">
        <f t="shared" si="48"/>
        <v>High</v>
      </c>
      <c r="AD91" t="str">
        <f t="shared" si="49"/>
        <v>High</v>
      </c>
      <c r="AE91" t="str">
        <f t="shared" si="50"/>
        <v>Moderate</v>
      </c>
      <c r="AF91" t="str">
        <f t="shared" si="51"/>
        <v>Moderate</v>
      </c>
      <c r="AG91" t="str">
        <f t="shared" si="52"/>
        <v>Moderate</v>
      </c>
      <c r="AI91" t="s">
        <v>2140</v>
      </c>
      <c r="AJ91">
        <v>0.97962411046912257</v>
      </c>
      <c r="AK91">
        <v>1.0731827586675684</v>
      </c>
      <c r="AL91">
        <v>1.2036792346597713</v>
      </c>
      <c r="AN91" t="s">
        <v>2140</v>
      </c>
      <c r="AO91">
        <v>1.0237267223637305</v>
      </c>
      <c r="AP91">
        <v>1.2300729160174728</v>
      </c>
      <c r="AQ91">
        <v>1.3048845259723061</v>
      </c>
    </row>
    <row r="92" spans="1:43">
      <c r="A92" t="s">
        <v>111</v>
      </c>
      <c r="B92" t="s">
        <v>2135</v>
      </c>
      <c r="C92">
        <f>VLOOKUP(B92,Exposure!B91:AH237,31,FALSE)</f>
        <v>0.56521983740752202</v>
      </c>
      <c r="D92">
        <f>VLOOKUP(B92,Sensitivity!$B$1:$AP$147,41,FALSE)</f>
        <v>0.19969647562243537</v>
      </c>
      <c r="E92">
        <f>VLOOKUP(B92,Adaptive!B91:AX237,49,FALSE)</f>
        <v>0.57390888235947513</v>
      </c>
      <c r="F92" s="52">
        <f t="shared" si="28"/>
        <v>0.42609111764052487</v>
      </c>
      <c r="G92">
        <f>VLOOKUP(B92,DroughtHazard!$A$1:$B$147,2,FALSE)</f>
        <v>0.22425840369116051</v>
      </c>
      <c r="H92" s="52">
        <f t="shared" si="29"/>
        <v>1.4152658343616429</v>
      </c>
      <c r="I92" s="52">
        <f t="shared" si="30"/>
        <v>0.25298245481848131</v>
      </c>
      <c r="J92" s="52">
        <f t="shared" si="31"/>
        <v>0.31289379663148009</v>
      </c>
      <c r="K92" t="str">
        <f t="shared" si="32"/>
        <v>Moderate</v>
      </c>
      <c r="L92" t="str">
        <f t="shared" si="33"/>
        <v>Low</v>
      </c>
      <c r="M92" t="str">
        <f t="shared" si="27"/>
        <v>Low</v>
      </c>
      <c r="N92" t="str">
        <f t="shared" si="34"/>
        <v>Low</v>
      </c>
      <c r="O92" t="str">
        <f t="shared" si="35"/>
        <v>Minor</v>
      </c>
      <c r="P92">
        <f t="shared" si="36"/>
        <v>0.67555270143379764</v>
      </c>
      <c r="Q92">
        <f t="shared" si="37"/>
        <v>0.80545915098696952</v>
      </c>
      <c r="R92">
        <f t="shared" si="38"/>
        <v>0.96673818338265072</v>
      </c>
      <c r="S92" t="str">
        <f t="shared" si="39"/>
        <v>High</v>
      </c>
      <c r="T92" t="str">
        <f t="shared" si="39"/>
        <v>High</v>
      </c>
      <c r="U92" t="str">
        <f t="shared" si="40"/>
        <v>High</v>
      </c>
      <c r="V92" t="str">
        <f t="shared" si="41"/>
        <v>Moderate</v>
      </c>
      <c r="W92" t="str">
        <f t="shared" si="42"/>
        <v>Moderate</v>
      </c>
      <c r="X92" t="str">
        <f t="shared" si="43"/>
        <v>Moderate</v>
      </c>
      <c r="Y92">
        <f t="shared" si="44"/>
        <v>0.79464808546572963</v>
      </c>
      <c r="Z92">
        <f t="shared" si="45"/>
        <v>1.0200563510118923</v>
      </c>
      <c r="AA92">
        <f t="shared" si="46"/>
        <v>1.2235875871136788</v>
      </c>
      <c r="AB92" t="str">
        <f t="shared" si="47"/>
        <v>High</v>
      </c>
      <c r="AC92" t="str">
        <f t="shared" si="48"/>
        <v>High</v>
      </c>
      <c r="AD92" t="str">
        <f t="shared" si="49"/>
        <v>High</v>
      </c>
      <c r="AE92" t="str">
        <f t="shared" si="50"/>
        <v>Moderate</v>
      </c>
      <c r="AF92" t="str">
        <f t="shared" si="51"/>
        <v>Moderate</v>
      </c>
      <c r="AG92" t="str">
        <f t="shared" si="52"/>
        <v>Moderate</v>
      </c>
      <c r="AI92" t="s">
        <v>2141</v>
      </c>
      <c r="AJ92">
        <v>0.75483807876537279</v>
      </c>
      <c r="AK92">
        <v>0.83569423688520983</v>
      </c>
      <c r="AL92">
        <v>1.0599238519663614</v>
      </c>
      <c r="AN92" t="s">
        <v>2141</v>
      </c>
      <c r="AO92">
        <v>0.83701781896859417</v>
      </c>
      <c r="AP92">
        <v>0.99377350756277671</v>
      </c>
      <c r="AQ92">
        <v>1.1508444544914367</v>
      </c>
    </row>
    <row r="93" spans="1:43">
      <c r="A93" t="s">
        <v>164</v>
      </c>
      <c r="B93" t="s">
        <v>2136</v>
      </c>
      <c r="C93">
        <f>VLOOKUP(B93,Exposure!B92:AH238,31,FALSE)</f>
        <v>0.59639269577134646</v>
      </c>
      <c r="D93">
        <f>VLOOKUP(B93,Sensitivity!$B$1:$AP$147,41,FALSE)</f>
        <v>0.24889705657289043</v>
      </c>
      <c r="E93">
        <f>VLOOKUP(B93,Adaptive!B92:AX238,49,FALSE)</f>
        <v>0.38433544585333301</v>
      </c>
      <c r="F93" s="52">
        <f t="shared" si="28"/>
        <v>0.61566455414666699</v>
      </c>
      <c r="G93">
        <f>VLOOKUP(B93,DroughtHazard!$A$1:$B$147,2,FALSE)</f>
        <v>0.62594542615478721</v>
      </c>
      <c r="H93" s="52">
        <f t="shared" si="29"/>
        <v>2.0868997326456911</v>
      </c>
      <c r="I93" s="52">
        <f t="shared" si="30"/>
        <v>0.46542197374288485</v>
      </c>
      <c r="J93" s="52">
        <f t="shared" si="31"/>
        <v>0.4322808053597787</v>
      </c>
      <c r="K93" t="str">
        <f t="shared" si="32"/>
        <v>Moderate</v>
      </c>
      <c r="L93" t="str">
        <f t="shared" si="33"/>
        <v>Moderate</v>
      </c>
      <c r="M93" t="str">
        <f t="shared" si="27"/>
        <v>Moderate</v>
      </c>
      <c r="N93" t="str">
        <f t="shared" si="34"/>
        <v>Moderate</v>
      </c>
      <c r="O93" t="str">
        <f t="shared" si="35"/>
        <v>Moderate</v>
      </c>
      <c r="P93">
        <f t="shared" si="36"/>
        <v>1.051271872779131</v>
      </c>
      <c r="Q93">
        <f t="shared" si="37"/>
        <v>1.0972158623707298</v>
      </c>
      <c r="R93">
        <f t="shared" si="38"/>
        <v>1.239961598127286</v>
      </c>
      <c r="S93" t="str">
        <f t="shared" si="39"/>
        <v>High</v>
      </c>
      <c r="T93" t="str">
        <f t="shared" si="39"/>
        <v>High</v>
      </c>
      <c r="U93" t="str">
        <f t="shared" si="40"/>
        <v>High</v>
      </c>
      <c r="V93" t="str">
        <f t="shared" si="41"/>
        <v>Significant</v>
      </c>
      <c r="W93" t="str">
        <f t="shared" si="42"/>
        <v>Significant</v>
      </c>
      <c r="X93" t="str">
        <f t="shared" si="43"/>
        <v>Significant</v>
      </c>
      <c r="Y93">
        <f t="shared" si="44"/>
        <v>1.0668112984128797</v>
      </c>
      <c r="Z93">
        <f t="shared" si="45"/>
        <v>1.2521084386742114</v>
      </c>
      <c r="AA93">
        <f t="shared" si="46"/>
        <v>1.3720451956411206</v>
      </c>
      <c r="AB93" t="str">
        <f t="shared" si="47"/>
        <v>High</v>
      </c>
      <c r="AC93" t="str">
        <f t="shared" si="48"/>
        <v>High</v>
      </c>
      <c r="AD93" t="str">
        <f t="shared" si="49"/>
        <v>High</v>
      </c>
      <c r="AE93" t="str">
        <f t="shared" si="50"/>
        <v>Significant</v>
      </c>
      <c r="AF93" t="str">
        <f t="shared" si="51"/>
        <v>Significant</v>
      </c>
      <c r="AG93" t="str">
        <f t="shared" si="52"/>
        <v>Significant</v>
      </c>
      <c r="AI93" t="s">
        <v>2142</v>
      </c>
      <c r="AJ93">
        <v>0.86430743203222749</v>
      </c>
      <c r="AK93">
        <v>0.9932561907519899</v>
      </c>
      <c r="AL93">
        <v>1.1281852075773475</v>
      </c>
      <c r="AN93" t="s">
        <v>2142</v>
      </c>
      <c r="AO93">
        <v>0.93496096780518734</v>
      </c>
      <c r="AP93">
        <v>1.1782129397143923</v>
      </c>
      <c r="AQ93">
        <v>1.181354652017554</v>
      </c>
    </row>
    <row r="94" spans="1:43">
      <c r="A94" t="s">
        <v>98</v>
      </c>
      <c r="B94" t="s">
        <v>2137</v>
      </c>
      <c r="C94">
        <f>VLOOKUP(B94,Exposure!B93:AH239,31,FALSE)</f>
        <v>0.50898759458775222</v>
      </c>
      <c r="D94">
        <f>VLOOKUP(B94,Sensitivity!$B$1:$AP$147,41,FALSE)</f>
        <v>0.25092296284732096</v>
      </c>
      <c r="E94">
        <f>VLOOKUP(B94,Adaptive!B93:AX239,49,FALSE)</f>
        <v>0.56838333652917394</v>
      </c>
      <c r="F94" s="52">
        <f t="shared" si="28"/>
        <v>0.43161666347082606</v>
      </c>
      <c r="G94">
        <f>VLOOKUP(B94,DroughtHazard!$A$1:$B$147,2,FALSE)</f>
        <v>0.4003509074069882</v>
      </c>
      <c r="H94" s="52">
        <f t="shared" si="29"/>
        <v>1.5918781283128873</v>
      </c>
      <c r="I94" s="52">
        <f t="shared" si="30"/>
        <v>0.30884537486911573</v>
      </c>
      <c r="J94" s="52">
        <f t="shared" si="31"/>
        <v>0.34126981315907351</v>
      </c>
      <c r="K94" t="str">
        <f t="shared" si="32"/>
        <v>Moderate</v>
      </c>
      <c r="L94" t="str">
        <f t="shared" si="33"/>
        <v>Moderate</v>
      </c>
      <c r="M94" t="str">
        <f t="shared" si="27"/>
        <v>Moderate</v>
      </c>
      <c r="N94" t="str">
        <f t="shared" si="34"/>
        <v>Moderate</v>
      </c>
      <c r="O94" t="str">
        <f t="shared" si="35"/>
        <v>Moderate</v>
      </c>
      <c r="P94">
        <f t="shared" si="36"/>
        <v>0.86430743203222749</v>
      </c>
      <c r="Q94">
        <f t="shared" si="37"/>
        <v>0.9932561907519899</v>
      </c>
      <c r="R94">
        <f t="shared" si="38"/>
        <v>1.1281852075773475</v>
      </c>
      <c r="S94" t="str">
        <f t="shared" si="39"/>
        <v>High</v>
      </c>
      <c r="T94" t="str">
        <f t="shared" si="39"/>
        <v>High</v>
      </c>
      <c r="U94" t="str">
        <f t="shared" si="40"/>
        <v>High</v>
      </c>
      <c r="V94" t="str">
        <f t="shared" si="41"/>
        <v>Significant</v>
      </c>
      <c r="W94" t="str">
        <f t="shared" si="42"/>
        <v>Significant</v>
      </c>
      <c r="X94" t="str">
        <f t="shared" si="43"/>
        <v>Significant</v>
      </c>
      <c r="Y94">
        <f t="shared" si="44"/>
        <v>0.93496096780518734</v>
      </c>
      <c r="Z94">
        <f t="shared" si="45"/>
        <v>1.1782129397143923</v>
      </c>
      <c r="AA94">
        <f t="shared" si="46"/>
        <v>1.181354652017554</v>
      </c>
      <c r="AB94" t="str">
        <f t="shared" si="47"/>
        <v>High</v>
      </c>
      <c r="AC94" t="str">
        <f t="shared" si="48"/>
        <v>High</v>
      </c>
      <c r="AD94" t="str">
        <f t="shared" si="49"/>
        <v>High</v>
      </c>
      <c r="AE94" t="str">
        <f t="shared" si="50"/>
        <v>Significant</v>
      </c>
      <c r="AF94" t="str">
        <f t="shared" si="51"/>
        <v>Significant</v>
      </c>
      <c r="AG94" t="str">
        <f t="shared" si="52"/>
        <v>Significant</v>
      </c>
      <c r="AI94" t="s">
        <v>2143</v>
      </c>
      <c r="AJ94">
        <v>0.66476152275919964</v>
      </c>
      <c r="AK94">
        <v>0.78491874879399948</v>
      </c>
      <c r="AL94">
        <v>0.95061000107646043</v>
      </c>
      <c r="AN94" t="s">
        <v>2143</v>
      </c>
      <c r="AO94">
        <v>0.74010846504410166</v>
      </c>
      <c r="AP94">
        <v>0.9396874165682001</v>
      </c>
      <c r="AQ94">
        <v>1.247791999011437</v>
      </c>
    </row>
    <row r="95" spans="1:43">
      <c r="A95" t="s">
        <v>108</v>
      </c>
      <c r="B95" t="s">
        <v>2138</v>
      </c>
      <c r="C95">
        <f>VLOOKUP(B95,Exposure!B94:AH240,31,FALSE)</f>
        <v>0.466511012968016</v>
      </c>
      <c r="D95">
        <f>VLOOKUP(B95,Sensitivity!$B$1:$AP$147,41,FALSE)</f>
        <v>0.44534953171253505</v>
      </c>
      <c r="E95">
        <f>VLOOKUP(B95,Adaptive!B94:AX240,49,FALSE)</f>
        <v>0.32657534457800641</v>
      </c>
      <c r="F95" s="52">
        <f t="shared" si="28"/>
        <v>0.67342465542199359</v>
      </c>
      <c r="G95">
        <f>VLOOKUP(B95,DroughtHazard!$A$1:$B$147,2,FALSE)</f>
        <v>0.22322497404422839</v>
      </c>
      <c r="H95" s="52">
        <f t="shared" si="29"/>
        <v>1.8085101741467731</v>
      </c>
      <c r="I95" s="52">
        <f t="shared" si="30"/>
        <v>0.37736664474268711</v>
      </c>
      <c r="J95" s="52">
        <f t="shared" si="31"/>
        <v>0.55938709356726435</v>
      </c>
      <c r="K95" t="str">
        <f t="shared" si="32"/>
        <v>Moderate</v>
      </c>
      <c r="L95" t="str">
        <f t="shared" si="33"/>
        <v>Moderate</v>
      </c>
      <c r="M95" t="str">
        <f t="shared" si="27"/>
        <v>Moderate</v>
      </c>
      <c r="N95" t="str">
        <f t="shared" si="34"/>
        <v>Low</v>
      </c>
      <c r="O95" t="str">
        <f t="shared" si="35"/>
        <v>Moderate</v>
      </c>
      <c r="P95">
        <f t="shared" si="36"/>
        <v>0.54244286657949292</v>
      </c>
      <c r="Q95">
        <f t="shared" si="37"/>
        <v>0.6064013086634874</v>
      </c>
      <c r="R95">
        <f t="shared" si="38"/>
        <v>0.61150666511515772</v>
      </c>
      <c r="S95" t="str">
        <f t="shared" si="39"/>
        <v>Moderate</v>
      </c>
      <c r="T95" t="str">
        <f t="shared" si="39"/>
        <v>Moderate</v>
      </c>
      <c r="U95" t="str">
        <f t="shared" si="40"/>
        <v>Moderate</v>
      </c>
      <c r="V95" t="str">
        <f t="shared" si="41"/>
        <v>Moderate</v>
      </c>
      <c r="W95" t="str">
        <f t="shared" si="42"/>
        <v>Moderate</v>
      </c>
      <c r="X95" t="str">
        <f t="shared" si="43"/>
        <v>Moderate</v>
      </c>
      <c r="Y95">
        <f t="shared" si="44"/>
        <v>0.50678453754087305</v>
      </c>
      <c r="Z95">
        <f t="shared" si="45"/>
        <v>0.66626469715098535</v>
      </c>
      <c r="AA95">
        <f t="shared" si="46"/>
        <v>0.64698849419891857</v>
      </c>
      <c r="AB95" t="str">
        <f t="shared" si="47"/>
        <v>Moderate</v>
      </c>
      <c r="AC95" t="str">
        <f t="shared" si="48"/>
        <v>High</v>
      </c>
      <c r="AD95" t="str">
        <f t="shared" si="49"/>
        <v>Moderate</v>
      </c>
      <c r="AE95" t="str">
        <f t="shared" si="50"/>
        <v>Moderate</v>
      </c>
      <c r="AF95" t="str">
        <f t="shared" si="51"/>
        <v>Significant</v>
      </c>
      <c r="AG95" t="str">
        <f t="shared" si="52"/>
        <v>Moderate</v>
      </c>
      <c r="AI95" t="s">
        <v>2144</v>
      </c>
      <c r="AJ95">
        <v>1.1094753778656328</v>
      </c>
      <c r="AK95">
        <v>1.2462069467043877</v>
      </c>
      <c r="AL95">
        <v>1.4249934527214365</v>
      </c>
      <c r="AN95" t="s">
        <v>2144</v>
      </c>
      <c r="AO95">
        <v>1.1353958243950206</v>
      </c>
      <c r="AP95">
        <v>1.4316686804525056</v>
      </c>
      <c r="AQ95">
        <v>1.8310295795130735</v>
      </c>
    </row>
    <row r="96" spans="1:43">
      <c r="A96" t="s">
        <v>55</v>
      </c>
      <c r="B96" t="s">
        <v>2139</v>
      </c>
      <c r="C96">
        <f>VLOOKUP(B96,Exposure!B95:AH241,31,FALSE)</f>
        <v>0.13532026217333823</v>
      </c>
      <c r="D96">
        <f>VLOOKUP(B96,Sensitivity!$B$1:$AP$147,41,FALSE)</f>
        <v>0.24075155720409508</v>
      </c>
      <c r="E96">
        <f>VLOOKUP(B96,Adaptive!B95:AX241,49,FALSE)</f>
        <v>0.69020462384981685</v>
      </c>
      <c r="F96" s="52">
        <f t="shared" si="28"/>
        <v>0.30979537615018315</v>
      </c>
      <c r="G96">
        <f>VLOOKUP(B96,DroughtHazard!$A$1:$B$147,2,FALSE)</f>
        <v>0.2160172133284432</v>
      </c>
      <c r="H96" s="52">
        <f t="shared" si="29"/>
        <v>0.90188440885605958</v>
      </c>
      <c r="I96" s="52">
        <f t="shared" si="30"/>
        <v>9.0598597574566883E-2</v>
      </c>
      <c r="J96" s="52">
        <f t="shared" si="31"/>
        <v>0.27527346667713914</v>
      </c>
      <c r="K96" t="str">
        <f t="shared" si="32"/>
        <v>Low</v>
      </c>
      <c r="L96" t="str">
        <f t="shared" si="33"/>
        <v>Low</v>
      </c>
      <c r="M96" t="str">
        <f t="shared" si="27"/>
        <v>Very low</v>
      </c>
      <c r="N96" t="str">
        <f t="shared" si="34"/>
        <v>Low</v>
      </c>
      <c r="O96" t="str">
        <f t="shared" si="35"/>
        <v>Negligible</v>
      </c>
      <c r="P96">
        <f t="shared" si="36"/>
        <v>0.7408991253703836</v>
      </c>
      <c r="Q96">
        <f t="shared" si="37"/>
        <v>0.82918182826777276</v>
      </c>
      <c r="R96">
        <f t="shared" si="38"/>
        <v>1.0264664601272346</v>
      </c>
      <c r="S96" t="str">
        <f t="shared" si="39"/>
        <v>High</v>
      </c>
      <c r="T96" t="str">
        <f t="shared" si="39"/>
        <v>High</v>
      </c>
      <c r="U96" t="str">
        <f t="shared" si="40"/>
        <v>High</v>
      </c>
      <c r="V96" t="str">
        <f t="shared" si="41"/>
        <v>Minor</v>
      </c>
      <c r="W96" t="str">
        <f t="shared" si="42"/>
        <v>Minor</v>
      </c>
      <c r="X96" t="str">
        <f t="shared" si="43"/>
        <v>Minor</v>
      </c>
      <c r="Y96">
        <f t="shared" si="44"/>
        <v>0.82402960613032139</v>
      </c>
      <c r="Z96">
        <f t="shared" si="45"/>
        <v>1.0129354996881883</v>
      </c>
      <c r="AA96">
        <f t="shared" si="46"/>
        <v>1.258142152660092</v>
      </c>
      <c r="AB96" t="str">
        <f t="shared" si="47"/>
        <v>High</v>
      </c>
      <c r="AC96" t="str">
        <f t="shared" si="48"/>
        <v>High</v>
      </c>
      <c r="AD96" t="str">
        <f t="shared" si="49"/>
        <v>High</v>
      </c>
      <c r="AE96" t="str">
        <f t="shared" si="50"/>
        <v>Minor</v>
      </c>
      <c r="AF96" t="str">
        <f t="shared" si="51"/>
        <v>Minor</v>
      </c>
      <c r="AG96" t="str">
        <f t="shared" si="52"/>
        <v>Minor</v>
      </c>
      <c r="AI96" t="s">
        <v>2145</v>
      </c>
      <c r="AJ96">
        <v>0.64136583550592285</v>
      </c>
      <c r="AK96">
        <v>0.74848484988033759</v>
      </c>
      <c r="AL96">
        <v>0.90988514138678678</v>
      </c>
      <c r="AN96" t="s">
        <v>2145</v>
      </c>
      <c r="AO96">
        <v>0.72222139259159546</v>
      </c>
      <c r="AP96">
        <v>0.8710911160037913</v>
      </c>
      <c r="AQ96">
        <v>1.023314930230578</v>
      </c>
    </row>
    <row r="97" spans="1:43">
      <c r="A97" t="s">
        <v>172</v>
      </c>
      <c r="B97" t="s">
        <v>2139</v>
      </c>
      <c r="C97">
        <f>VLOOKUP(B97,Exposure!B96:AH242,31,FALSE)</f>
        <v>0.13532026217333823</v>
      </c>
      <c r="D97">
        <f>VLOOKUP(B97,Sensitivity!$B$1:$AP$147,41,FALSE)</f>
        <v>0.24075155720409508</v>
      </c>
      <c r="E97">
        <f>VLOOKUP(B97,Adaptive!B96:AX242,49,FALSE)</f>
        <v>0.69020462384981685</v>
      </c>
      <c r="F97" s="52">
        <f t="shared" si="28"/>
        <v>0.30979537615018315</v>
      </c>
      <c r="G97">
        <f>VLOOKUP(B97,DroughtHazard!$A$1:$B$147,2,FALSE)</f>
        <v>0.2160172133284432</v>
      </c>
      <c r="H97" s="52">
        <f t="shared" si="29"/>
        <v>0.90188440885605958</v>
      </c>
      <c r="I97" s="52">
        <f t="shared" si="30"/>
        <v>9.0598597574566883E-2</v>
      </c>
      <c r="J97" s="52">
        <f t="shared" si="31"/>
        <v>0.27527346667713914</v>
      </c>
      <c r="K97" t="str">
        <f t="shared" si="32"/>
        <v>Low</v>
      </c>
      <c r="L97" t="str">
        <f t="shared" si="33"/>
        <v>Low</v>
      </c>
      <c r="M97" t="str">
        <f t="shared" si="27"/>
        <v>Very low</v>
      </c>
      <c r="N97" t="str">
        <f t="shared" si="34"/>
        <v>Low</v>
      </c>
      <c r="O97" t="str">
        <f t="shared" si="35"/>
        <v>Negligible</v>
      </c>
      <c r="P97">
        <f t="shared" si="36"/>
        <v>0.7408991253703836</v>
      </c>
      <c r="Q97">
        <f t="shared" si="37"/>
        <v>0.82918182826777276</v>
      </c>
      <c r="R97">
        <f t="shared" si="38"/>
        <v>1.0264664601272346</v>
      </c>
      <c r="S97" t="str">
        <f t="shared" si="39"/>
        <v>High</v>
      </c>
      <c r="T97" t="str">
        <f t="shared" si="39"/>
        <v>High</v>
      </c>
      <c r="U97" t="str">
        <f t="shared" si="40"/>
        <v>High</v>
      </c>
      <c r="V97" t="str">
        <f t="shared" si="41"/>
        <v>Minor</v>
      </c>
      <c r="W97" t="str">
        <f t="shared" si="42"/>
        <v>Minor</v>
      </c>
      <c r="X97" t="str">
        <f t="shared" si="43"/>
        <v>Minor</v>
      </c>
      <c r="Y97">
        <f t="shared" si="44"/>
        <v>0.82402960613032139</v>
      </c>
      <c r="Z97">
        <f t="shared" si="45"/>
        <v>1.0129354996881883</v>
      </c>
      <c r="AA97">
        <f t="shared" si="46"/>
        <v>1.258142152660092</v>
      </c>
      <c r="AB97" t="str">
        <f t="shared" si="47"/>
        <v>High</v>
      </c>
      <c r="AC97" t="str">
        <f t="shared" si="48"/>
        <v>High</v>
      </c>
      <c r="AD97" t="str">
        <f t="shared" si="49"/>
        <v>High</v>
      </c>
      <c r="AE97" t="str">
        <f t="shared" si="50"/>
        <v>Minor</v>
      </c>
      <c r="AF97" t="str">
        <f t="shared" si="51"/>
        <v>Minor</v>
      </c>
      <c r="AG97" t="str">
        <f t="shared" si="52"/>
        <v>Minor</v>
      </c>
      <c r="AI97" t="s">
        <v>2146</v>
      </c>
      <c r="AJ97">
        <v>1.1756338054531814</v>
      </c>
      <c r="AK97">
        <v>1.2225397399268547</v>
      </c>
      <c r="AL97">
        <v>1.5122401132649186</v>
      </c>
      <c r="AN97" t="s">
        <v>2146</v>
      </c>
      <c r="AO97">
        <v>1.2144724309414627</v>
      </c>
      <c r="AP97">
        <v>1.6333384277345733</v>
      </c>
      <c r="AQ97">
        <v>1.6917178759767615</v>
      </c>
    </row>
    <row r="98" spans="1:43">
      <c r="A98" t="s">
        <v>56</v>
      </c>
      <c r="B98" t="s">
        <v>2140</v>
      </c>
      <c r="C98">
        <f>VLOOKUP(B98,Exposure!B97:AH243,31,FALSE)</f>
        <v>0.47374047089932209</v>
      </c>
      <c r="D98">
        <f>VLOOKUP(B98,Sensitivity!$B$1:$AP$147,41,FALSE)</f>
        <v>0.1904351897964674</v>
      </c>
      <c r="E98">
        <f>VLOOKUP(B98,Adaptive!B97:AX243,49,FALSE)</f>
        <v>0.66615380194747431</v>
      </c>
      <c r="F98" s="52">
        <f t="shared" si="28"/>
        <v>0.33384619805252569</v>
      </c>
      <c r="G98">
        <f>VLOOKUP(B98,DroughtHazard!$A$1:$B$147,2,FALSE)</f>
        <v>0.56925826071156505</v>
      </c>
      <c r="H98" s="52">
        <f t="shared" si="29"/>
        <v>1.5672801194598802</v>
      </c>
      <c r="I98" s="52">
        <f t="shared" si="30"/>
        <v>0.30106496178904063</v>
      </c>
      <c r="J98" s="52">
        <f t="shared" si="31"/>
        <v>0.26214069392449657</v>
      </c>
      <c r="K98" t="str">
        <f t="shared" si="32"/>
        <v>Moderate</v>
      </c>
      <c r="L98" t="str">
        <f t="shared" si="33"/>
        <v>Low</v>
      </c>
      <c r="M98" t="str">
        <f t="shared" si="27"/>
        <v>Low</v>
      </c>
      <c r="N98" t="str">
        <f t="shared" si="34"/>
        <v>Moderate</v>
      </c>
      <c r="O98" t="str">
        <f t="shared" si="35"/>
        <v>Moderate</v>
      </c>
      <c r="P98">
        <f t="shared" si="36"/>
        <v>0.97962411046912257</v>
      </c>
      <c r="Q98">
        <f t="shared" si="37"/>
        <v>1.0731827586675684</v>
      </c>
      <c r="R98">
        <f t="shared" si="38"/>
        <v>1.2036792346597713</v>
      </c>
      <c r="S98" t="str">
        <f t="shared" si="39"/>
        <v>High</v>
      </c>
      <c r="T98" t="str">
        <f t="shared" si="39"/>
        <v>High</v>
      </c>
      <c r="U98" t="str">
        <f t="shared" si="40"/>
        <v>High</v>
      </c>
      <c r="V98" t="str">
        <f t="shared" si="41"/>
        <v>Moderate</v>
      </c>
      <c r="W98" t="str">
        <f t="shared" si="42"/>
        <v>Moderate</v>
      </c>
      <c r="X98" t="str">
        <f t="shared" si="43"/>
        <v>Moderate</v>
      </c>
      <c r="Y98">
        <f t="shared" si="44"/>
        <v>1.0237267223637305</v>
      </c>
      <c r="Z98">
        <f t="shared" si="45"/>
        <v>1.2300729160174728</v>
      </c>
      <c r="AA98">
        <f t="shared" si="46"/>
        <v>1.3048845259723061</v>
      </c>
      <c r="AB98" t="str">
        <f t="shared" si="47"/>
        <v>High</v>
      </c>
      <c r="AC98" t="str">
        <f t="shared" si="48"/>
        <v>High</v>
      </c>
      <c r="AD98" t="str">
        <f t="shared" si="49"/>
        <v>High</v>
      </c>
      <c r="AE98" t="str">
        <f t="shared" si="50"/>
        <v>Moderate</v>
      </c>
      <c r="AF98" t="str">
        <f t="shared" si="51"/>
        <v>Moderate</v>
      </c>
      <c r="AG98" t="str">
        <f t="shared" si="52"/>
        <v>Moderate</v>
      </c>
      <c r="AI98" t="s">
        <v>2147</v>
      </c>
      <c r="AJ98">
        <v>1.0022986344873908</v>
      </c>
      <c r="AK98">
        <v>1.0185403975641729</v>
      </c>
      <c r="AL98">
        <v>1.0960901993397876</v>
      </c>
      <c r="AN98" t="s">
        <v>2147</v>
      </c>
      <c r="AO98">
        <v>0.94440403732260103</v>
      </c>
      <c r="AP98">
        <v>1.1874187861025334</v>
      </c>
      <c r="AQ98">
        <v>1.3327003074673818</v>
      </c>
    </row>
    <row r="99" spans="1:43">
      <c r="A99" t="s">
        <v>80</v>
      </c>
      <c r="B99" t="s">
        <v>2141</v>
      </c>
      <c r="C99">
        <f>VLOOKUP(B99,Exposure!B98:AH244,31,FALSE)</f>
        <v>0.42088385045992865</v>
      </c>
      <c r="D99">
        <f>VLOOKUP(B99,Sensitivity!$B$1:$AP$147,41,FALSE)</f>
        <v>0.21156249808695687</v>
      </c>
      <c r="E99">
        <f>VLOOKUP(B99,Adaptive!B98:AX244,49,FALSE)</f>
        <v>0.49314467126569039</v>
      </c>
      <c r="F99" s="52">
        <f t="shared" si="28"/>
        <v>0.50685532873430961</v>
      </c>
      <c r="G99">
        <f>VLOOKUP(B99,DroughtHazard!$A$1:$B$147,2,FALSE)</f>
        <v>0.34756431219566919</v>
      </c>
      <c r="H99" s="52">
        <f t="shared" si="29"/>
        <v>1.4868659894768643</v>
      </c>
      <c r="I99" s="52">
        <f t="shared" si="30"/>
        <v>0.27562976691284108</v>
      </c>
      <c r="J99" s="52">
        <f t="shared" si="31"/>
        <v>0.35920891341063321</v>
      </c>
      <c r="K99" t="str">
        <f t="shared" si="32"/>
        <v>Moderate</v>
      </c>
      <c r="L99" t="str">
        <f t="shared" si="33"/>
        <v>Moderate</v>
      </c>
      <c r="M99" t="str">
        <f t="shared" si="27"/>
        <v>Moderate</v>
      </c>
      <c r="N99" t="str">
        <f t="shared" si="34"/>
        <v>Moderate</v>
      </c>
      <c r="O99" t="str">
        <f t="shared" si="35"/>
        <v>Moderate</v>
      </c>
      <c r="P99">
        <f t="shared" si="36"/>
        <v>0.75483807876537279</v>
      </c>
      <c r="Q99">
        <f t="shared" si="37"/>
        <v>0.83569423688520983</v>
      </c>
      <c r="R99">
        <f t="shared" si="38"/>
        <v>1.0599238519663614</v>
      </c>
      <c r="S99" t="str">
        <f t="shared" si="39"/>
        <v>High</v>
      </c>
      <c r="T99" t="str">
        <f t="shared" si="39"/>
        <v>High</v>
      </c>
      <c r="U99" t="str">
        <f t="shared" si="40"/>
        <v>High</v>
      </c>
      <c r="V99" t="str">
        <f t="shared" si="41"/>
        <v>Significant</v>
      </c>
      <c r="W99" t="str">
        <f t="shared" si="42"/>
        <v>Significant</v>
      </c>
      <c r="X99" t="str">
        <f t="shared" si="43"/>
        <v>Significant</v>
      </c>
      <c r="Y99">
        <f t="shared" si="44"/>
        <v>0.83701781896859417</v>
      </c>
      <c r="Z99">
        <f t="shared" si="45"/>
        <v>0.99377350756277671</v>
      </c>
      <c r="AA99">
        <f t="shared" si="46"/>
        <v>1.1508444544914367</v>
      </c>
      <c r="AB99" t="str">
        <f t="shared" si="47"/>
        <v>High</v>
      </c>
      <c r="AC99" t="str">
        <f t="shared" si="48"/>
        <v>High</v>
      </c>
      <c r="AD99" t="str">
        <f t="shared" si="49"/>
        <v>High</v>
      </c>
      <c r="AE99" t="str">
        <f t="shared" si="50"/>
        <v>Significant</v>
      </c>
      <c r="AF99" t="str">
        <f t="shared" si="51"/>
        <v>Significant</v>
      </c>
      <c r="AG99" t="str">
        <f t="shared" si="52"/>
        <v>Significant</v>
      </c>
      <c r="AI99" t="s">
        <v>2148</v>
      </c>
      <c r="AJ99">
        <v>0.71021637644747893</v>
      </c>
      <c r="AK99">
        <v>0.91177966005305455</v>
      </c>
      <c r="AL99">
        <v>1.0480318301866451</v>
      </c>
      <c r="AN99" t="s">
        <v>2148</v>
      </c>
      <c r="AO99">
        <v>0.80765100035329729</v>
      </c>
      <c r="AP99">
        <v>1.0400504784486695</v>
      </c>
      <c r="AQ99">
        <v>1.2092758827684325</v>
      </c>
    </row>
    <row r="100" spans="1:43">
      <c r="A100" t="s">
        <v>57</v>
      </c>
      <c r="B100" t="s">
        <v>2142</v>
      </c>
      <c r="C100">
        <f>VLOOKUP(B100,Exposure!B99:AH245,31,FALSE)</f>
        <v>0.78967059551604835</v>
      </c>
      <c r="D100">
        <f>VLOOKUP(B100,Sensitivity!$B$1:$AP$147,41,FALSE)</f>
        <v>0.16004659568000978</v>
      </c>
      <c r="E100">
        <f>VLOOKUP(B100,Adaptive!B99:AX245,49,FALSE)</f>
        <v>0.7213435205545059</v>
      </c>
      <c r="F100" s="52">
        <f t="shared" si="28"/>
        <v>0.2786564794454941</v>
      </c>
      <c r="G100">
        <f>VLOOKUP(B100,DroughtHazard!$A$1:$B$147,2,FALSE)</f>
        <v>0.48175032580121779</v>
      </c>
      <c r="H100" s="52">
        <f t="shared" si="29"/>
        <v>1.7101239964427699</v>
      </c>
      <c r="I100" s="52">
        <f t="shared" si="30"/>
        <v>0.34624684523040905</v>
      </c>
      <c r="J100" s="52">
        <f t="shared" si="31"/>
        <v>0.21935153756275194</v>
      </c>
      <c r="K100" t="str">
        <f t="shared" si="32"/>
        <v>High</v>
      </c>
      <c r="L100" t="str">
        <f t="shared" si="33"/>
        <v>Low</v>
      </c>
      <c r="M100" t="str">
        <f t="shared" si="27"/>
        <v>Moderate</v>
      </c>
      <c r="N100" t="str">
        <f t="shared" si="34"/>
        <v>Moderate</v>
      </c>
      <c r="O100" t="str">
        <f t="shared" si="35"/>
        <v>Moderate</v>
      </c>
      <c r="P100">
        <f t="shared" si="36"/>
        <v>0.86430743203222749</v>
      </c>
      <c r="Q100">
        <f t="shared" si="37"/>
        <v>0.9932561907519899</v>
      </c>
      <c r="R100">
        <f t="shared" si="38"/>
        <v>1.1281852075773475</v>
      </c>
      <c r="S100" t="str">
        <f t="shared" si="39"/>
        <v>High</v>
      </c>
      <c r="T100" t="str">
        <f t="shared" si="39"/>
        <v>High</v>
      </c>
      <c r="U100" t="str">
        <f t="shared" si="40"/>
        <v>High</v>
      </c>
      <c r="V100" t="str">
        <f t="shared" si="41"/>
        <v>Significant</v>
      </c>
      <c r="W100" t="str">
        <f t="shared" si="42"/>
        <v>Significant</v>
      </c>
      <c r="X100" t="str">
        <f t="shared" si="43"/>
        <v>Significant</v>
      </c>
      <c r="Y100">
        <f t="shared" si="44"/>
        <v>0.93496096780518734</v>
      </c>
      <c r="Z100">
        <f t="shared" si="45"/>
        <v>1.1782129397143923</v>
      </c>
      <c r="AA100">
        <f t="shared" si="46"/>
        <v>1.181354652017554</v>
      </c>
      <c r="AB100" t="str">
        <f t="shared" si="47"/>
        <v>High</v>
      </c>
      <c r="AC100" t="str">
        <f t="shared" si="48"/>
        <v>High</v>
      </c>
      <c r="AD100" t="str">
        <f t="shared" si="49"/>
        <v>High</v>
      </c>
      <c r="AE100" t="str">
        <f t="shared" si="50"/>
        <v>Significant</v>
      </c>
      <c r="AF100" t="str">
        <f t="shared" si="51"/>
        <v>Significant</v>
      </c>
      <c r="AG100" t="str">
        <f t="shared" si="52"/>
        <v>Significant</v>
      </c>
      <c r="AI100" t="s">
        <v>2149</v>
      </c>
      <c r="AJ100">
        <v>0.62854866954813415</v>
      </c>
      <c r="AK100">
        <v>0.78066738330851049</v>
      </c>
      <c r="AL100">
        <v>0.88911734196672887</v>
      </c>
      <c r="AN100" t="s">
        <v>2149</v>
      </c>
      <c r="AO100">
        <v>0.69314012605677089</v>
      </c>
      <c r="AP100">
        <v>0.86685197330166908</v>
      </c>
      <c r="AQ100">
        <v>1.0286235129389172</v>
      </c>
    </row>
    <row r="101" spans="1:43">
      <c r="A101" t="s">
        <v>173</v>
      </c>
      <c r="B101" t="s">
        <v>2142</v>
      </c>
      <c r="C101">
        <f>VLOOKUP(B101,Exposure!B100:AH246,31,FALSE)</f>
        <v>0.78967059551604835</v>
      </c>
      <c r="D101">
        <f>VLOOKUP(B101,Sensitivity!$B$1:$AP$147,41,FALSE)</f>
        <v>0.16004659568000978</v>
      </c>
      <c r="E101">
        <f>VLOOKUP(B101,Adaptive!B100:AX246,49,FALSE)</f>
        <v>0.7213435205545059</v>
      </c>
      <c r="F101" s="52">
        <f t="shared" si="28"/>
        <v>0.2786564794454941</v>
      </c>
      <c r="G101">
        <f>VLOOKUP(B101,DroughtHazard!$A$1:$B$147,2,FALSE)</f>
        <v>0.48175032580121779</v>
      </c>
      <c r="H101" s="52">
        <f t="shared" si="29"/>
        <v>1.7101239964427699</v>
      </c>
      <c r="I101" s="52">
        <f t="shared" si="30"/>
        <v>0.34624684523040905</v>
      </c>
      <c r="J101" s="52">
        <f t="shared" si="31"/>
        <v>0.21935153756275194</v>
      </c>
      <c r="K101" t="str">
        <f t="shared" si="32"/>
        <v>High</v>
      </c>
      <c r="L101" t="str">
        <f t="shared" si="33"/>
        <v>Low</v>
      </c>
      <c r="M101" t="str">
        <f t="shared" si="27"/>
        <v>Moderate</v>
      </c>
      <c r="N101" t="str">
        <f t="shared" si="34"/>
        <v>Moderate</v>
      </c>
      <c r="O101" t="str">
        <f t="shared" si="35"/>
        <v>Moderate</v>
      </c>
      <c r="P101">
        <f t="shared" si="36"/>
        <v>0.86430743203222749</v>
      </c>
      <c r="Q101">
        <f t="shared" si="37"/>
        <v>0.9932561907519899</v>
      </c>
      <c r="R101">
        <f t="shared" si="38"/>
        <v>1.1281852075773475</v>
      </c>
      <c r="S101" t="str">
        <f t="shared" si="39"/>
        <v>High</v>
      </c>
      <c r="T101" t="str">
        <f t="shared" si="39"/>
        <v>High</v>
      </c>
      <c r="U101" t="str">
        <f t="shared" si="40"/>
        <v>High</v>
      </c>
      <c r="V101" t="str">
        <f t="shared" si="41"/>
        <v>Significant</v>
      </c>
      <c r="W101" t="str">
        <f t="shared" si="42"/>
        <v>Significant</v>
      </c>
      <c r="X101" t="str">
        <f t="shared" si="43"/>
        <v>Significant</v>
      </c>
      <c r="Y101">
        <f t="shared" si="44"/>
        <v>0.93496096780518734</v>
      </c>
      <c r="Z101">
        <f t="shared" si="45"/>
        <v>1.1782129397143923</v>
      </c>
      <c r="AA101">
        <f t="shared" si="46"/>
        <v>1.181354652017554</v>
      </c>
      <c r="AB101" t="str">
        <f t="shared" si="47"/>
        <v>High</v>
      </c>
      <c r="AC101" t="str">
        <f t="shared" si="48"/>
        <v>High</v>
      </c>
      <c r="AD101" t="str">
        <f t="shared" si="49"/>
        <v>High</v>
      </c>
      <c r="AE101" t="str">
        <f t="shared" si="50"/>
        <v>Significant</v>
      </c>
      <c r="AF101" t="str">
        <f t="shared" si="51"/>
        <v>Significant</v>
      </c>
      <c r="AG101" t="str">
        <f t="shared" si="52"/>
        <v>Significant</v>
      </c>
      <c r="AI101" t="s">
        <v>2150</v>
      </c>
      <c r="AJ101">
        <v>0.66110086502522258</v>
      </c>
      <c r="AK101">
        <v>0.7742076251551504</v>
      </c>
      <c r="AL101">
        <v>0.91602747807949791</v>
      </c>
      <c r="AN101" t="s">
        <v>2150</v>
      </c>
      <c r="AO101">
        <v>0.75799023485630723</v>
      </c>
      <c r="AP101">
        <v>0.87773755933572861</v>
      </c>
      <c r="AQ101">
        <v>1.0194826200180254</v>
      </c>
    </row>
    <row r="102" spans="1:43">
      <c r="A102" t="s">
        <v>58</v>
      </c>
      <c r="B102" t="s">
        <v>2143</v>
      </c>
      <c r="C102">
        <f>VLOOKUP(B102,Exposure!B101:AH247,31,FALSE)</f>
        <v>0.71028720920419697</v>
      </c>
      <c r="D102">
        <f>VLOOKUP(B102,Sensitivity!$B$1:$AP$147,41,FALSE)</f>
        <v>0.14988622401163265</v>
      </c>
      <c r="E102">
        <f>VLOOKUP(B102,Adaptive!B101:AX247,49,FALSE)</f>
        <v>1</v>
      </c>
      <c r="F102" s="52">
        <f t="shared" si="28"/>
        <v>0</v>
      </c>
      <c r="G102">
        <f>VLOOKUP(B102,DroughtHazard!$A$1:$B$147,2,FALSE)</f>
        <v>0.32072196529142188</v>
      </c>
      <c r="H102" s="52">
        <f t="shared" si="29"/>
        <v>1.1808953985072514</v>
      </c>
      <c r="I102" s="52">
        <f t="shared" si="30"/>
        <v>0.1788504868367928</v>
      </c>
      <c r="J102" s="52">
        <f t="shared" si="31"/>
        <v>7.4943112005816326E-2</v>
      </c>
      <c r="K102" t="str">
        <f t="shared" si="32"/>
        <v>High</v>
      </c>
      <c r="L102" t="str">
        <f t="shared" si="33"/>
        <v>Low</v>
      </c>
      <c r="M102" t="str">
        <f t="shared" si="27"/>
        <v>Moderate</v>
      </c>
      <c r="N102" t="str">
        <f t="shared" si="34"/>
        <v>Low</v>
      </c>
      <c r="O102" t="str">
        <f t="shared" si="35"/>
        <v>Moderate</v>
      </c>
      <c r="P102">
        <f t="shared" si="36"/>
        <v>0.66476152275919964</v>
      </c>
      <c r="Q102">
        <f t="shared" si="37"/>
        <v>0.78491874879399948</v>
      </c>
      <c r="R102">
        <f t="shared" si="38"/>
        <v>0.95061000107646043</v>
      </c>
      <c r="S102" t="str">
        <f t="shared" si="39"/>
        <v>High</v>
      </c>
      <c r="T102" t="str">
        <f t="shared" si="39"/>
        <v>High</v>
      </c>
      <c r="U102" t="str">
        <f t="shared" si="40"/>
        <v>High</v>
      </c>
      <c r="V102" t="str">
        <f t="shared" si="41"/>
        <v>Significant</v>
      </c>
      <c r="W102" t="str">
        <f t="shared" si="42"/>
        <v>Significant</v>
      </c>
      <c r="X102" t="str">
        <f t="shared" si="43"/>
        <v>Significant</v>
      </c>
      <c r="Y102">
        <f t="shared" si="44"/>
        <v>0.74010846504410166</v>
      </c>
      <c r="Z102">
        <f t="shared" si="45"/>
        <v>0.9396874165682001</v>
      </c>
      <c r="AA102">
        <f t="shared" si="46"/>
        <v>1.247791999011437</v>
      </c>
      <c r="AB102" t="str">
        <f t="shared" si="47"/>
        <v>High</v>
      </c>
      <c r="AC102" t="str">
        <f t="shared" si="48"/>
        <v>High</v>
      </c>
      <c r="AD102" t="str">
        <f t="shared" si="49"/>
        <v>High</v>
      </c>
      <c r="AE102" t="str">
        <f t="shared" si="50"/>
        <v>Significant</v>
      </c>
      <c r="AF102" t="str">
        <f t="shared" si="51"/>
        <v>Significant</v>
      </c>
      <c r="AG102" t="str">
        <f t="shared" si="52"/>
        <v>Significant</v>
      </c>
      <c r="AI102" t="s">
        <v>2151</v>
      </c>
      <c r="AJ102">
        <v>1.1602535255564255</v>
      </c>
      <c r="AK102">
        <v>1.303715325178008</v>
      </c>
      <c r="AL102">
        <v>1.4685094862243533</v>
      </c>
      <c r="AN102" t="s">
        <v>2151</v>
      </c>
      <c r="AO102">
        <v>1.1613641936275361</v>
      </c>
      <c r="AP102">
        <v>1.6209464560005067</v>
      </c>
      <c r="AQ102">
        <v>1.6102729467905563</v>
      </c>
    </row>
    <row r="103" spans="1:43">
      <c r="A103" t="s">
        <v>171</v>
      </c>
      <c r="B103" t="s">
        <v>2143</v>
      </c>
      <c r="C103">
        <f>VLOOKUP(B103,Exposure!B102:AH248,31,FALSE)</f>
        <v>0.71028720920419697</v>
      </c>
      <c r="D103">
        <f>VLOOKUP(B103,Sensitivity!$B$1:$AP$147,41,FALSE)</f>
        <v>0.14988622401163265</v>
      </c>
      <c r="E103">
        <f>VLOOKUP(B103,Adaptive!B102:AX248,49,FALSE)</f>
        <v>1</v>
      </c>
      <c r="F103" s="52">
        <f t="shared" si="28"/>
        <v>0</v>
      </c>
      <c r="G103">
        <f>VLOOKUP(B103,DroughtHazard!$A$1:$B$147,2,FALSE)</f>
        <v>0.32072196529142188</v>
      </c>
      <c r="H103" s="52">
        <f t="shared" si="29"/>
        <v>1.1808953985072514</v>
      </c>
      <c r="I103" s="52">
        <f t="shared" si="30"/>
        <v>0.1788504868367928</v>
      </c>
      <c r="J103" s="52">
        <f t="shared" si="31"/>
        <v>7.4943112005816326E-2</v>
      </c>
      <c r="K103" t="str">
        <f t="shared" si="32"/>
        <v>High</v>
      </c>
      <c r="L103" t="str">
        <f t="shared" si="33"/>
        <v>Low</v>
      </c>
      <c r="M103" t="str">
        <f t="shared" si="27"/>
        <v>Moderate</v>
      </c>
      <c r="N103" t="str">
        <f t="shared" si="34"/>
        <v>Low</v>
      </c>
      <c r="O103" t="str">
        <f t="shared" si="35"/>
        <v>Moderate</v>
      </c>
      <c r="P103">
        <f t="shared" si="36"/>
        <v>0.66476152275919964</v>
      </c>
      <c r="Q103">
        <f t="shared" si="37"/>
        <v>0.78491874879399948</v>
      </c>
      <c r="R103">
        <f t="shared" si="38"/>
        <v>0.95061000107646043</v>
      </c>
      <c r="S103" t="str">
        <f t="shared" si="39"/>
        <v>High</v>
      </c>
      <c r="T103" t="str">
        <f t="shared" si="39"/>
        <v>High</v>
      </c>
      <c r="U103" t="str">
        <f t="shared" si="40"/>
        <v>High</v>
      </c>
      <c r="V103" t="str">
        <f t="shared" si="41"/>
        <v>Significant</v>
      </c>
      <c r="W103" t="str">
        <f t="shared" si="42"/>
        <v>Significant</v>
      </c>
      <c r="X103" t="str">
        <f t="shared" si="43"/>
        <v>Significant</v>
      </c>
      <c r="Y103">
        <f t="shared" si="44"/>
        <v>0.74010846504410166</v>
      </c>
      <c r="Z103">
        <f t="shared" si="45"/>
        <v>0.9396874165682001</v>
      </c>
      <c r="AA103">
        <f t="shared" si="46"/>
        <v>1.247791999011437</v>
      </c>
      <c r="AB103" t="str">
        <f t="shared" si="47"/>
        <v>High</v>
      </c>
      <c r="AC103" t="str">
        <f t="shared" si="48"/>
        <v>High</v>
      </c>
      <c r="AD103" t="str">
        <f t="shared" si="49"/>
        <v>High</v>
      </c>
      <c r="AE103" t="str">
        <f t="shared" si="50"/>
        <v>Significant</v>
      </c>
      <c r="AF103" t="str">
        <f t="shared" si="51"/>
        <v>Significant</v>
      </c>
      <c r="AG103" t="str">
        <f t="shared" si="52"/>
        <v>Significant</v>
      </c>
      <c r="AI103" t="s">
        <v>2152</v>
      </c>
      <c r="AJ103">
        <v>1.0771036953815818</v>
      </c>
      <c r="AK103">
        <v>1.1390659344912568</v>
      </c>
      <c r="AL103">
        <v>1.3784130061579747</v>
      </c>
      <c r="AN103" t="s">
        <v>2152</v>
      </c>
      <c r="AO103">
        <v>1.1026222054625552</v>
      </c>
      <c r="AP103">
        <v>1.5365829580991472</v>
      </c>
      <c r="AQ103">
        <v>1.4523722785171862</v>
      </c>
    </row>
    <row r="104" spans="1:43">
      <c r="A104" t="s">
        <v>137</v>
      </c>
      <c r="B104" t="s">
        <v>2144</v>
      </c>
      <c r="C104">
        <f>VLOOKUP(B104,Exposure!B103:AH249,31,FALSE)</f>
        <v>0.61131114799291131</v>
      </c>
      <c r="D104">
        <f>VLOOKUP(B104,Sensitivity!$B$1:$AP$147,41,FALSE)</f>
        <v>0.2329792215595079</v>
      </c>
      <c r="E104">
        <f>VLOOKUP(B104,Adaptive!B103:AX249,49,FALSE)</f>
        <v>0.58173391370831729</v>
      </c>
      <c r="F104" s="52">
        <f t="shared" si="28"/>
        <v>0.41826608629168271</v>
      </c>
      <c r="G104">
        <f>VLOOKUP(B104,DroughtHazard!$A$1:$B$147,2,FALSE)</f>
        <v>0.47282007768232293</v>
      </c>
      <c r="H104" s="52">
        <f t="shared" si="29"/>
        <v>1.7353765335264248</v>
      </c>
      <c r="I104" s="52">
        <f t="shared" si="30"/>
        <v>0.35423428726300804</v>
      </c>
      <c r="J104" s="52">
        <f t="shared" si="31"/>
        <v>0.32562265392559531</v>
      </c>
      <c r="K104" t="str">
        <f t="shared" si="32"/>
        <v>Moderate</v>
      </c>
      <c r="L104" t="str">
        <f t="shared" si="33"/>
        <v>Low</v>
      </c>
      <c r="M104" t="str">
        <f t="shared" si="27"/>
        <v>Low</v>
      </c>
      <c r="N104" t="str">
        <f t="shared" si="34"/>
        <v>Moderate</v>
      </c>
      <c r="O104" t="str">
        <f t="shared" si="35"/>
        <v>Moderate</v>
      </c>
      <c r="P104">
        <f t="shared" si="36"/>
        <v>1.1094753778656328</v>
      </c>
      <c r="Q104">
        <f t="shared" si="37"/>
        <v>1.2462069467043877</v>
      </c>
      <c r="R104">
        <f t="shared" si="38"/>
        <v>1.4249934527214365</v>
      </c>
      <c r="S104" t="str">
        <f t="shared" si="39"/>
        <v>High</v>
      </c>
      <c r="T104" t="str">
        <f t="shared" si="39"/>
        <v>High</v>
      </c>
      <c r="U104" t="str">
        <f t="shared" si="40"/>
        <v>High</v>
      </c>
      <c r="V104" t="str">
        <f t="shared" si="41"/>
        <v>Moderate</v>
      </c>
      <c r="W104" t="str">
        <f t="shared" si="42"/>
        <v>Moderate</v>
      </c>
      <c r="X104" t="str">
        <f t="shared" si="43"/>
        <v>Moderate</v>
      </c>
      <c r="Y104">
        <f t="shared" si="44"/>
        <v>1.1353958243950206</v>
      </c>
      <c r="Z104">
        <f t="shared" si="45"/>
        <v>1.4316686804525056</v>
      </c>
      <c r="AA104">
        <f t="shared" si="46"/>
        <v>1.8310295795130735</v>
      </c>
      <c r="AB104" t="str">
        <f t="shared" si="47"/>
        <v>High</v>
      </c>
      <c r="AC104" t="str">
        <f t="shared" si="48"/>
        <v>High</v>
      </c>
      <c r="AD104" t="str">
        <f t="shared" si="49"/>
        <v>High</v>
      </c>
      <c r="AE104" t="str">
        <f t="shared" si="50"/>
        <v>Moderate</v>
      </c>
      <c r="AF104" t="str">
        <f t="shared" si="51"/>
        <v>Moderate</v>
      </c>
      <c r="AG104" t="str">
        <f t="shared" si="52"/>
        <v>Moderate</v>
      </c>
      <c r="AI104" t="s">
        <v>2153</v>
      </c>
      <c r="AJ104">
        <v>0.69483010943830026</v>
      </c>
      <c r="AK104">
        <v>0.8081642121452095</v>
      </c>
      <c r="AL104">
        <v>0.95248678630928207</v>
      </c>
      <c r="AN104" t="s">
        <v>2153</v>
      </c>
      <c r="AO104">
        <v>0.81855375611722492</v>
      </c>
      <c r="AP104">
        <v>0.9550059545399745</v>
      </c>
      <c r="AQ104">
        <v>1.0437874296643339</v>
      </c>
    </row>
    <row r="105" spans="1:43">
      <c r="A105" t="s">
        <v>99</v>
      </c>
      <c r="B105" t="s">
        <v>2145</v>
      </c>
      <c r="C105">
        <f>VLOOKUP(B105,Exposure!B104:AH250,31,FALSE)</f>
        <v>0.48168724858645823</v>
      </c>
      <c r="D105">
        <f>VLOOKUP(B105,Sensitivity!$B$1:$AP$147,41,FALSE)</f>
        <v>0.17972682806019183</v>
      </c>
      <c r="E105">
        <f>VLOOKUP(B105,Adaptive!B104:AX250,49,FALSE)</f>
        <v>0.56354204210331871</v>
      </c>
      <c r="F105" s="52">
        <f t="shared" si="28"/>
        <v>0.43645795789668129</v>
      </c>
      <c r="G105">
        <f>VLOOKUP(B105,DroughtHazard!$A$1:$B$147,2,FALSE)</f>
        <v>0.27038673702400723</v>
      </c>
      <c r="H105" s="52">
        <f t="shared" si="29"/>
        <v>1.3682587715673387</v>
      </c>
      <c r="I105" s="52">
        <f t="shared" si="30"/>
        <v>0.23811400069252853</v>
      </c>
      <c r="J105" s="52">
        <f t="shared" si="31"/>
        <v>0.30809239297843655</v>
      </c>
      <c r="K105" t="str">
        <f t="shared" si="32"/>
        <v>Moderate</v>
      </c>
      <c r="L105" t="str">
        <f t="shared" si="33"/>
        <v>Low</v>
      </c>
      <c r="M105" t="str">
        <f t="shared" si="27"/>
        <v>Low</v>
      </c>
      <c r="N105" t="str">
        <f t="shared" si="34"/>
        <v>Low</v>
      </c>
      <c r="O105" t="str">
        <f t="shared" si="35"/>
        <v>Minor</v>
      </c>
      <c r="P105">
        <f t="shared" si="36"/>
        <v>0.64136583550592285</v>
      </c>
      <c r="Q105">
        <f t="shared" si="37"/>
        <v>0.74848484988033759</v>
      </c>
      <c r="R105">
        <f t="shared" si="38"/>
        <v>0.90988514138678678</v>
      </c>
      <c r="S105" t="str">
        <f t="shared" si="39"/>
        <v>Moderate</v>
      </c>
      <c r="T105" t="str">
        <f t="shared" si="39"/>
        <v>High</v>
      </c>
      <c r="U105" t="str">
        <f t="shared" si="40"/>
        <v>High</v>
      </c>
      <c r="V105" t="str">
        <f t="shared" si="41"/>
        <v>Moderate</v>
      </c>
      <c r="W105" t="str">
        <f t="shared" si="42"/>
        <v>Moderate</v>
      </c>
      <c r="X105" t="str">
        <f t="shared" si="43"/>
        <v>Moderate</v>
      </c>
      <c r="Y105">
        <f t="shared" si="44"/>
        <v>0.72222139259159546</v>
      </c>
      <c r="Z105">
        <f t="shared" si="45"/>
        <v>0.8710911160037913</v>
      </c>
      <c r="AA105">
        <f t="shared" si="46"/>
        <v>1.023314930230578</v>
      </c>
      <c r="AB105" t="str">
        <f t="shared" si="47"/>
        <v>High</v>
      </c>
      <c r="AC105" t="str">
        <f t="shared" si="48"/>
        <v>High</v>
      </c>
      <c r="AD105" t="str">
        <f t="shared" si="49"/>
        <v>High</v>
      </c>
      <c r="AE105" t="str">
        <f t="shared" si="50"/>
        <v>Moderate</v>
      </c>
      <c r="AF105" t="str">
        <f t="shared" si="51"/>
        <v>Moderate</v>
      </c>
      <c r="AG105" t="str">
        <f t="shared" si="52"/>
        <v>Moderate</v>
      </c>
      <c r="AI105" t="s">
        <v>2154</v>
      </c>
      <c r="AJ105">
        <v>0.74091234759539359</v>
      </c>
      <c r="AK105">
        <v>0.84039218965421103</v>
      </c>
      <c r="AL105">
        <v>0.95581734826296572</v>
      </c>
      <c r="AN105" t="s">
        <v>2154</v>
      </c>
      <c r="AO105">
        <v>0.83854744541694748</v>
      </c>
      <c r="AP105">
        <v>0.99835416879544692</v>
      </c>
      <c r="AQ105">
        <v>1.0334675583192707</v>
      </c>
    </row>
    <row r="106" spans="1:43">
      <c r="A106" t="s">
        <v>59</v>
      </c>
      <c r="B106" t="s">
        <v>2146</v>
      </c>
      <c r="C106">
        <f>VLOOKUP(B106,Exposure!B105:AH251,31,FALSE)</f>
        <v>1</v>
      </c>
      <c r="D106">
        <f>VLOOKUP(B106,Sensitivity!$B$1:$AP$147,41,FALSE)</f>
        <v>0.90374307988324487</v>
      </c>
      <c r="E106">
        <f>VLOOKUP(B106,Adaptive!B105:AX251,49,FALSE)</f>
        <v>0.12675891506642417</v>
      </c>
      <c r="F106" s="52">
        <f t="shared" si="28"/>
        <v>0.87324108493357588</v>
      </c>
      <c r="G106">
        <f>VLOOKUP(B106,DroughtHazard!$A$1:$B$147,2,FALSE)</f>
        <v>1</v>
      </c>
      <c r="H106" s="52">
        <f t="shared" si="29"/>
        <v>3.7769841648168208</v>
      </c>
      <c r="I106" s="52">
        <f t="shared" si="30"/>
        <v>1</v>
      </c>
      <c r="J106" s="52">
        <f t="shared" si="31"/>
        <v>0.88849208240841038</v>
      </c>
      <c r="K106" t="str">
        <f t="shared" si="32"/>
        <v>High</v>
      </c>
      <c r="L106" t="str">
        <f t="shared" si="33"/>
        <v>High</v>
      </c>
      <c r="M106" t="str">
        <f t="shared" si="27"/>
        <v>Very high</v>
      </c>
      <c r="N106" t="str">
        <f t="shared" si="34"/>
        <v>High</v>
      </c>
      <c r="O106" t="str">
        <f t="shared" si="35"/>
        <v>Severe</v>
      </c>
      <c r="P106">
        <f t="shared" si="36"/>
        <v>1.1756338054531814</v>
      </c>
      <c r="Q106">
        <f t="shared" si="37"/>
        <v>1.2225397399268547</v>
      </c>
      <c r="R106">
        <f t="shared" si="38"/>
        <v>1.5122401132649186</v>
      </c>
      <c r="S106" t="str">
        <f t="shared" si="39"/>
        <v>High</v>
      </c>
      <c r="T106" t="str">
        <f t="shared" si="39"/>
        <v>High</v>
      </c>
      <c r="U106" t="str">
        <f t="shared" si="40"/>
        <v>High</v>
      </c>
      <c r="V106" t="str">
        <f t="shared" si="41"/>
        <v>Severe</v>
      </c>
      <c r="W106" t="str">
        <f t="shared" si="42"/>
        <v>Severe</v>
      </c>
      <c r="X106" t="str">
        <f t="shared" si="43"/>
        <v>Severe</v>
      </c>
      <c r="Y106">
        <f t="shared" si="44"/>
        <v>1.2144724309414627</v>
      </c>
      <c r="Z106">
        <f t="shared" si="45"/>
        <v>1.6333384277345733</v>
      </c>
      <c r="AA106">
        <f t="shared" si="46"/>
        <v>1.6917178759767615</v>
      </c>
      <c r="AB106" t="str">
        <f t="shared" si="47"/>
        <v>High</v>
      </c>
      <c r="AC106" t="str">
        <f t="shared" si="48"/>
        <v>High</v>
      </c>
      <c r="AD106" t="str">
        <f t="shared" si="49"/>
        <v>High</v>
      </c>
      <c r="AE106" t="str">
        <f t="shared" si="50"/>
        <v>Severe</v>
      </c>
      <c r="AF106" t="str">
        <f t="shared" si="51"/>
        <v>Severe</v>
      </c>
      <c r="AG106" t="str">
        <f t="shared" si="52"/>
        <v>Severe</v>
      </c>
      <c r="AI106" t="s">
        <v>2155</v>
      </c>
      <c r="AJ106">
        <v>0.93772461159726017</v>
      </c>
      <c r="AK106">
        <v>1.0938374763649708</v>
      </c>
      <c r="AL106">
        <v>1.2553089707599083</v>
      </c>
      <c r="AN106" t="s">
        <v>2155</v>
      </c>
      <c r="AO106">
        <v>0.9709418974846602</v>
      </c>
      <c r="AP106">
        <v>1.2393930730535589</v>
      </c>
      <c r="AQ106">
        <v>1.5389493618998928</v>
      </c>
    </row>
    <row r="107" spans="1:43">
      <c r="A107" t="s">
        <v>60</v>
      </c>
      <c r="B107" t="s">
        <v>2147</v>
      </c>
      <c r="C107">
        <f>VLOOKUP(B107,Exposure!B106:AH252,31,FALSE)</f>
        <v>0.60318152409350478</v>
      </c>
      <c r="D107">
        <f>VLOOKUP(B107,Sensitivity!$B$1:$AP$147,41,FALSE)</f>
        <v>0.24518521179538047</v>
      </c>
      <c r="E107">
        <f>VLOOKUP(B107,Adaptive!B106:AX252,49,FALSE)</f>
        <v>0.39122235579298259</v>
      </c>
      <c r="F107" s="52">
        <f t="shared" si="28"/>
        <v>0.60877764420701741</v>
      </c>
      <c r="G107">
        <f>VLOOKUP(B107,DroughtHazard!$A$1:$B$147,2,FALSE)</f>
        <v>0.55012447113095597</v>
      </c>
      <c r="H107" s="52">
        <f t="shared" si="29"/>
        <v>2.0072688512268586</v>
      </c>
      <c r="I107" s="52">
        <f t="shared" si="30"/>
        <v>0.44023452238975419</v>
      </c>
      <c r="J107" s="52">
        <f t="shared" si="31"/>
        <v>0.42698142800119893</v>
      </c>
      <c r="K107" t="str">
        <f t="shared" si="32"/>
        <v>Moderate</v>
      </c>
      <c r="L107" t="str">
        <f t="shared" si="33"/>
        <v>Moderate</v>
      </c>
      <c r="M107" t="str">
        <f t="shared" si="27"/>
        <v>Moderate</v>
      </c>
      <c r="N107" t="str">
        <f t="shared" si="34"/>
        <v>Moderate</v>
      </c>
      <c r="O107" t="str">
        <f t="shared" si="35"/>
        <v>Moderate</v>
      </c>
      <c r="P107">
        <f t="shared" si="36"/>
        <v>1.0022986344873908</v>
      </c>
      <c r="Q107">
        <f t="shared" si="37"/>
        <v>1.0185403975641729</v>
      </c>
      <c r="R107">
        <f t="shared" si="38"/>
        <v>1.0960901993397876</v>
      </c>
      <c r="S107" t="str">
        <f t="shared" si="39"/>
        <v>High</v>
      </c>
      <c r="T107" t="str">
        <f t="shared" si="39"/>
        <v>High</v>
      </c>
      <c r="U107" t="str">
        <f t="shared" si="40"/>
        <v>High</v>
      </c>
      <c r="V107" t="str">
        <f t="shared" si="41"/>
        <v>Significant</v>
      </c>
      <c r="W107" t="str">
        <f t="shared" si="42"/>
        <v>Significant</v>
      </c>
      <c r="X107" t="str">
        <f t="shared" si="43"/>
        <v>Significant</v>
      </c>
      <c r="Y107">
        <f t="shared" si="44"/>
        <v>0.94440403732260103</v>
      </c>
      <c r="Z107">
        <f t="shared" si="45"/>
        <v>1.1874187861025334</v>
      </c>
      <c r="AA107">
        <f t="shared" si="46"/>
        <v>1.3327003074673818</v>
      </c>
      <c r="AB107" t="str">
        <f t="shared" si="47"/>
        <v>High</v>
      </c>
      <c r="AC107" t="str">
        <f t="shared" si="48"/>
        <v>High</v>
      </c>
      <c r="AD107" t="str">
        <f t="shared" si="49"/>
        <v>High</v>
      </c>
      <c r="AE107" t="str">
        <f t="shared" si="50"/>
        <v>Significant</v>
      </c>
      <c r="AF107" t="str">
        <f t="shared" si="51"/>
        <v>Significant</v>
      </c>
      <c r="AG107" t="str">
        <f t="shared" si="52"/>
        <v>Significant</v>
      </c>
      <c r="AI107" t="s">
        <v>2156</v>
      </c>
      <c r="AJ107">
        <v>0.86430743203222749</v>
      </c>
      <c r="AK107">
        <v>0.9932561907519899</v>
      </c>
      <c r="AL107">
        <v>1.1281852075773475</v>
      </c>
      <c r="AN107" t="s">
        <v>2156</v>
      </c>
      <c r="AO107">
        <v>0.93496096780518734</v>
      </c>
      <c r="AP107">
        <v>1.1782129397143923</v>
      </c>
      <c r="AQ107">
        <v>1.181354652017554</v>
      </c>
    </row>
    <row r="108" spans="1:43">
      <c r="A108" t="s">
        <v>61</v>
      </c>
      <c r="B108" t="s">
        <v>2148</v>
      </c>
      <c r="C108">
        <f>VLOOKUP(B108,Exposure!B107:AH253,31,FALSE)</f>
        <v>3.7131846184140199E-2</v>
      </c>
      <c r="D108">
        <f>VLOOKUP(B108,Sensitivity!$B$1:$AP$147,41,FALSE)</f>
        <v>0.16843963595979328</v>
      </c>
      <c r="E108">
        <f>VLOOKUP(B108,Adaptive!B107:AX253,49,FALSE)</f>
        <v>0.62966128102733354</v>
      </c>
      <c r="F108" s="52">
        <f t="shared" si="28"/>
        <v>0.37033871897266646</v>
      </c>
      <c r="G108">
        <f>VLOOKUP(B108,DroughtHazard!$A$1:$B$147,2,FALSE)</f>
        <v>0.18165882985134149</v>
      </c>
      <c r="H108" s="52">
        <f t="shared" si="29"/>
        <v>0.75756903096794148</v>
      </c>
      <c r="I108" s="52">
        <f t="shared" si="30"/>
        <v>4.4951274635278191E-2</v>
      </c>
      <c r="J108" s="52">
        <f t="shared" si="31"/>
        <v>0.26938917746622987</v>
      </c>
      <c r="K108" t="str">
        <f t="shared" si="32"/>
        <v>Low</v>
      </c>
      <c r="L108" t="str">
        <f t="shared" si="33"/>
        <v>Low</v>
      </c>
      <c r="M108" t="str">
        <f t="shared" si="27"/>
        <v>Very low</v>
      </c>
      <c r="N108" t="str">
        <f t="shared" si="34"/>
        <v>Low</v>
      </c>
      <c r="O108" t="str">
        <f t="shared" si="35"/>
        <v>Negligible</v>
      </c>
      <c r="P108">
        <f t="shared" si="36"/>
        <v>0.71021637644747893</v>
      </c>
      <c r="Q108">
        <f t="shared" si="37"/>
        <v>0.91177966005305455</v>
      </c>
      <c r="R108">
        <f t="shared" si="38"/>
        <v>1.0480318301866451</v>
      </c>
      <c r="S108" t="str">
        <f t="shared" si="39"/>
        <v>High</v>
      </c>
      <c r="T108" t="str">
        <f t="shared" si="39"/>
        <v>High</v>
      </c>
      <c r="U108" t="str">
        <f t="shared" si="40"/>
        <v>High</v>
      </c>
      <c r="V108" t="str">
        <f t="shared" si="41"/>
        <v>Minor</v>
      </c>
      <c r="W108" t="str">
        <f t="shared" si="42"/>
        <v>Minor</v>
      </c>
      <c r="X108" t="str">
        <f t="shared" si="43"/>
        <v>Minor</v>
      </c>
      <c r="Y108">
        <f t="shared" si="44"/>
        <v>0.80765100035329729</v>
      </c>
      <c r="Z108">
        <f t="shared" si="45"/>
        <v>1.0400504784486695</v>
      </c>
      <c r="AA108">
        <f t="shared" si="46"/>
        <v>1.2092758827684325</v>
      </c>
      <c r="AB108" t="str">
        <f t="shared" si="47"/>
        <v>High</v>
      </c>
      <c r="AC108" t="str">
        <f t="shared" si="48"/>
        <v>High</v>
      </c>
      <c r="AD108" t="str">
        <f t="shared" si="49"/>
        <v>High</v>
      </c>
      <c r="AE108" t="str">
        <f t="shared" si="50"/>
        <v>Minor</v>
      </c>
      <c r="AF108" t="str">
        <f t="shared" si="51"/>
        <v>Minor</v>
      </c>
      <c r="AG108" t="str">
        <f t="shared" si="52"/>
        <v>Minor</v>
      </c>
      <c r="AI108" t="s">
        <v>2157</v>
      </c>
      <c r="AJ108">
        <v>1.0204472710166375</v>
      </c>
      <c r="AK108">
        <v>1.1021435101288555</v>
      </c>
      <c r="AL108">
        <v>1.2455796974565585</v>
      </c>
      <c r="AN108" t="s">
        <v>2157</v>
      </c>
      <c r="AO108">
        <v>1.0506820980582634</v>
      </c>
      <c r="AP108">
        <v>1.2797716023701429</v>
      </c>
      <c r="AQ108">
        <v>1.4004521400517227</v>
      </c>
    </row>
    <row r="109" spans="1:43">
      <c r="A109" t="s">
        <v>62</v>
      </c>
      <c r="B109" t="s">
        <v>2149</v>
      </c>
      <c r="C109">
        <f>VLOOKUP(B109,Exposure!B108:AH254,31,FALSE)</f>
        <v>0.63524993670708041</v>
      </c>
      <c r="D109">
        <f>VLOOKUP(B109,Sensitivity!$B$1:$AP$147,41,FALSE)</f>
        <v>0.22603325719003192</v>
      </c>
      <c r="E109">
        <f>VLOOKUP(B109,Adaptive!B108:AX254,49,FALSE)</f>
        <v>0.55144045769968875</v>
      </c>
      <c r="F109" s="52">
        <f t="shared" si="28"/>
        <v>0.44855954230031125</v>
      </c>
      <c r="G109">
        <f>VLOOKUP(B109,DroughtHazard!$A$1:$B$147,2,FALSE)</f>
        <v>0.30401933380244139</v>
      </c>
      <c r="H109" s="52">
        <f t="shared" si="29"/>
        <v>1.6138620699998651</v>
      </c>
      <c r="I109" s="52">
        <f t="shared" si="30"/>
        <v>0.31579895182223816</v>
      </c>
      <c r="J109" s="52">
        <f t="shared" si="31"/>
        <v>0.33729639974517156</v>
      </c>
      <c r="K109" t="str">
        <f t="shared" si="32"/>
        <v>Moderate</v>
      </c>
      <c r="L109" t="str">
        <f t="shared" si="33"/>
        <v>Moderate</v>
      </c>
      <c r="M109" t="str">
        <f t="shared" si="27"/>
        <v>Moderate</v>
      </c>
      <c r="N109" t="str">
        <f t="shared" si="34"/>
        <v>Low</v>
      </c>
      <c r="O109" t="str">
        <f t="shared" si="35"/>
        <v>Moderate</v>
      </c>
      <c r="P109">
        <f t="shared" si="36"/>
        <v>0.62854866954813415</v>
      </c>
      <c r="Q109">
        <f t="shared" si="37"/>
        <v>0.78066738330851049</v>
      </c>
      <c r="R109">
        <f t="shared" si="38"/>
        <v>0.88911734196672887</v>
      </c>
      <c r="S109" t="str">
        <f t="shared" si="39"/>
        <v>Moderate</v>
      </c>
      <c r="T109" t="str">
        <f t="shared" si="39"/>
        <v>High</v>
      </c>
      <c r="U109" t="str">
        <f t="shared" si="40"/>
        <v>High</v>
      </c>
      <c r="V109" t="str">
        <f t="shared" si="41"/>
        <v>Moderate</v>
      </c>
      <c r="W109" t="str">
        <f t="shared" si="42"/>
        <v>Significant</v>
      </c>
      <c r="X109" t="str">
        <f t="shared" si="43"/>
        <v>Significant</v>
      </c>
      <c r="Y109">
        <f t="shared" si="44"/>
        <v>0.69314012605677089</v>
      </c>
      <c r="Z109">
        <f t="shared" si="45"/>
        <v>0.86685197330166908</v>
      </c>
      <c r="AA109">
        <f t="shared" si="46"/>
        <v>1.0286235129389172</v>
      </c>
      <c r="AB109" t="str">
        <f t="shared" si="47"/>
        <v>High</v>
      </c>
      <c r="AC109" t="str">
        <f t="shared" si="48"/>
        <v>High</v>
      </c>
      <c r="AD109" t="str">
        <f t="shared" si="49"/>
        <v>High</v>
      </c>
      <c r="AE109" t="str">
        <f t="shared" si="50"/>
        <v>Significant</v>
      </c>
      <c r="AF109" t="str">
        <f t="shared" si="51"/>
        <v>Significant</v>
      </c>
      <c r="AG109" t="str">
        <f t="shared" si="52"/>
        <v>Significant</v>
      </c>
      <c r="AI109" t="s">
        <v>2158</v>
      </c>
      <c r="AJ109">
        <v>1.2210280565015479</v>
      </c>
      <c r="AK109">
        <v>1.3114287551124892</v>
      </c>
      <c r="AL109">
        <v>1.554036277968883</v>
      </c>
      <c r="AN109" t="s">
        <v>2158</v>
      </c>
      <c r="AO109">
        <v>1.2471534332124392</v>
      </c>
      <c r="AP109">
        <v>1.6626865757314371</v>
      </c>
      <c r="AQ109">
        <v>1.7573148213330909</v>
      </c>
    </row>
    <row r="110" spans="1:43">
      <c r="A110" t="s">
        <v>63</v>
      </c>
      <c r="B110" t="s">
        <v>2150</v>
      </c>
      <c r="C110">
        <f>VLOOKUP(B110,Exposure!B109:AH255,31,FALSE)</f>
        <v>0.24266505386930723</v>
      </c>
      <c r="D110">
        <f>VLOOKUP(B110,Sensitivity!$B$1:$AP$147,41,FALSE)</f>
        <v>0.1206861309196457</v>
      </c>
      <c r="E110">
        <f>VLOOKUP(B110,Adaptive!B109:AX255,49,FALSE)</f>
        <v>0.62058107621245884</v>
      </c>
      <c r="F110" s="52">
        <f t="shared" si="28"/>
        <v>0.37941892378754116</v>
      </c>
      <c r="G110">
        <f>VLOOKUP(B110,DroughtHazard!$A$1:$B$147,2,FALSE)</f>
        <v>0.26649135475663066</v>
      </c>
      <c r="H110" s="52">
        <f t="shared" si="29"/>
        <v>1.0092614633331247</v>
      </c>
      <c r="I110" s="52">
        <f t="shared" si="30"/>
        <v>0.124562234393535</v>
      </c>
      <c r="J110" s="52">
        <f t="shared" si="31"/>
        <v>0.2500525273535934</v>
      </c>
      <c r="K110" t="str">
        <f t="shared" si="32"/>
        <v>Low</v>
      </c>
      <c r="L110" t="str">
        <f t="shared" si="33"/>
        <v>Low</v>
      </c>
      <c r="M110" t="str">
        <f t="shared" si="27"/>
        <v>Very low</v>
      </c>
      <c r="N110" t="str">
        <f t="shared" si="34"/>
        <v>Low</v>
      </c>
      <c r="O110" t="str">
        <f t="shared" si="35"/>
        <v>Negligible</v>
      </c>
      <c r="P110">
        <f t="shared" si="36"/>
        <v>0.66110086502522258</v>
      </c>
      <c r="Q110">
        <f t="shared" si="37"/>
        <v>0.7742076251551504</v>
      </c>
      <c r="R110">
        <f t="shared" si="38"/>
        <v>0.91602747807949791</v>
      </c>
      <c r="S110" t="str">
        <f t="shared" si="39"/>
        <v>High</v>
      </c>
      <c r="T110" t="str">
        <f t="shared" si="39"/>
        <v>High</v>
      </c>
      <c r="U110" t="str">
        <f t="shared" si="40"/>
        <v>High</v>
      </c>
      <c r="V110" t="str">
        <f t="shared" si="41"/>
        <v>Minor</v>
      </c>
      <c r="W110" t="str">
        <f t="shared" si="42"/>
        <v>Minor</v>
      </c>
      <c r="X110" t="str">
        <f t="shared" si="43"/>
        <v>Minor</v>
      </c>
      <c r="Y110">
        <f t="shared" si="44"/>
        <v>0.75799023485630723</v>
      </c>
      <c r="Z110">
        <f t="shared" si="45"/>
        <v>0.87773755933572861</v>
      </c>
      <c r="AA110">
        <f t="shared" si="46"/>
        <v>1.0194826200180254</v>
      </c>
      <c r="AB110" t="str">
        <f t="shared" si="47"/>
        <v>High</v>
      </c>
      <c r="AC110" t="str">
        <f t="shared" si="48"/>
        <v>High</v>
      </c>
      <c r="AD110" t="str">
        <f t="shared" si="49"/>
        <v>High</v>
      </c>
      <c r="AE110" t="str">
        <f t="shared" si="50"/>
        <v>Minor</v>
      </c>
      <c r="AF110" t="str">
        <f t="shared" si="51"/>
        <v>Minor</v>
      </c>
      <c r="AG110" t="str">
        <f t="shared" si="52"/>
        <v>Minor</v>
      </c>
      <c r="AI110" t="s">
        <v>2159</v>
      </c>
      <c r="AJ110">
        <v>1.051271872779131</v>
      </c>
      <c r="AK110">
        <v>1.0972158623707298</v>
      </c>
      <c r="AL110">
        <v>1.239961598127286</v>
      </c>
      <c r="AN110" t="s">
        <v>2159</v>
      </c>
      <c r="AO110">
        <v>1.0668112984128797</v>
      </c>
      <c r="AP110">
        <v>1.2521084386742114</v>
      </c>
      <c r="AQ110">
        <v>1.3720451956411206</v>
      </c>
    </row>
    <row r="111" spans="1:43">
      <c r="A111" t="s">
        <v>159</v>
      </c>
      <c r="B111" t="s">
        <v>2151</v>
      </c>
      <c r="C111">
        <f>VLOOKUP(B111,Exposure!B110:AH256,31,FALSE)</f>
        <v>0.63987735238684629</v>
      </c>
      <c r="D111">
        <f>VLOOKUP(B111,Sensitivity!$B$1:$AP$147,41,FALSE)</f>
        <v>0.23927330546495859</v>
      </c>
      <c r="E111">
        <f>VLOOKUP(B111,Adaptive!B110:AX256,49,FALSE)</f>
        <v>7.5838315007452792E-2</v>
      </c>
      <c r="F111" s="52">
        <f t="shared" si="28"/>
        <v>0.92416168499254725</v>
      </c>
      <c r="G111">
        <f>VLOOKUP(B111,DroughtHazard!$A$1:$B$147,2,FALSE)</f>
        <v>0.86100824645477181</v>
      </c>
      <c r="H111" s="52">
        <f t="shared" si="29"/>
        <v>2.6643205892991237</v>
      </c>
      <c r="I111" s="52">
        <f t="shared" si="30"/>
        <v>0.64806166676280708</v>
      </c>
      <c r="J111" s="52">
        <f t="shared" si="31"/>
        <v>0.58171749522875293</v>
      </c>
      <c r="K111" t="str">
        <f t="shared" si="32"/>
        <v>Moderate</v>
      </c>
      <c r="L111" t="str">
        <f t="shared" si="33"/>
        <v>Moderate</v>
      </c>
      <c r="M111" t="str">
        <f t="shared" si="27"/>
        <v>Moderate</v>
      </c>
      <c r="N111" t="str">
        <f t="shared" si="34"/>
        <v>High</v>
      </c>
      <c r="O111" t="str">
        <f t="shared" si="35"/>
        <v>Significant</v>
      </c>
      <c r="P111">
        <f t="shared" si="36"/>
        <v>1.1602535255564255</v>
      </c>
      <c r="Q111">
        <f t="shared" si="37"/>
        <v>1.303715325178008</v>
      </c>
      <c r="R111">
        <f t="shared" si="38"/>
        <v>1.4685094862243533</v>
      </c>
      <c r="S111" t="str">
        <f t="shared" si="39"/>
        <v>High</v>
      </c>
      <c r="T111" t="str">
        <f t="shared" si="39"/>
        <v>High</v>
      </c>
      <c r="U111" t="str">
        <f t="shared" si="40"/>
        <v>High</v>
      </c>
      <c r="V111" t="str">
        <f t="shared" si="41"/>
        <v>Significant</v>
      </c>
      <c r="W111" t="str">
        <f t="shared" si="42"/>
        <v>Significant</v>
      </c>
      <c r="X111" t="str">
        <f t="shared" si="43"/>
        <v>Significant</v>
      </c>
      <c r="Y111">
        <f t="shared" si="44"/>
        <v>1.1613641936275361</v>
      </c>
      <c r="Z111">
        <f t="shared" si="45"/>
        <v>1.6209464560005067</v>
      </c>
      <c r="AA111">
        <f t="shared" si="46"/>
        <v>1.6102729467905563</v>
      </c>
      <c r="AB111" t="str">
        <f t="shared" si="47"/>
        <v>High</v>
      </c>
      <c r="AC111" t="str">
        <f t="shared" si="48"/>
        <v>High</v>
      </c>
      <c r="AD111" t="str">
        <f t="shared" si="49"/>
        <v>High</v>
      </c>
      <c r="AE111" t="str">
        <f t="shared" si="50"/>
        <v>Significant</v>
      </c>
      <c r="AF111" t="str">
        <f t="shared" si="51"/>
        <v>Significant</v>
      </c>
      <c r="AG111" t="str">
        <f t="shared" si="52"/>
        <v>Significant</v>
      </c>
      <c r="AI111" t="s">
        <v>2160</v>
      </c>
      <c r="AJ111">
        <v>1.0570230219507222</v>
      </c>
      <c r="AK111">
        <v>1.1655725950002673</v>
      </c>
      <c r="AL111">
        <v>1.3507737776295343</v>
      </c>
      <c r="AN111" t="s">
        <v>2160</v>
      </c>
      <c r="AO111">
        <v>1.0863477840312323</v>
      </c>
      <c r="AP111">
        <v>1.4408866276852295</v>
      </c>
      <c r="AQ111">
        <v>1.4391824318234132</v>
      </c>
    </row>
    <row r="112" spans="1:43">
      <c r="A112" t="s">
        <v>87</v>
      </c>
      <c r="B112" t="s">
        <v>2152</v>
      </c>
      <c r="C112">
        <f>VLOOKUP(B112,Exposure!B111:AH257,31,FALSE)</f>
        <v>0.74373400095642628</v>
      </c>
      <c r="D112">
        <f>VLOOKUP(B112,Sensitivity!$B$1:$AP$147,41,FALSE)</f>
        <v>0.23927330546495859</v>
      </c>
      <c r="E112">
        <f>VLOOKUP(B112,Adaptive!B111:AX257,49,FALSE)</f>
        <v>9.6369901995896429E-2</v>
      </c>
      <c r="F112" s="52">
        <f t="shared" si="28"/>
        <v>0.90363009800410354</v>
      </c>
      <c r="G112">
        <f>VLOOKUP(B112,DroughtHazard!$A$1:$B$147,2,FALSE)</f>
        <v>0.75194777864926476</v>
      </c>
      <c r="H112" s="52">
        <f t="shared" si="29"/>
        <v>2.6385851830747535</v>
      </c>
      <c r="I112" s="52">
        <f t="shared" si="30"/>
        <v>0.63992149198664194</v>
      </c>
      <c r="J112" s="52">
        <f t="shared" si="31"/>
        <v>0.57145170173453108</v>
      </c>
      <c r="K112" t="str">
        <f t="shared" si="32"/>
        <v>High</v>
      </c>
      <c r="L112" t="str">
        <f t="shared" si="33"/>
        <v>Moderate</v>
      </c>
      <c r="M112" t="str">
        <f t="shared" si="27"/>
        <v>High</v>
      </c>
      <c r="N112" t="str">
        <f t="shared" si="34"/>
        <v>High</v>
      </c>
      <c r="O112" t="str">
        <f t="shared" si="35"/>
        <v>Significant</v>
      </c>
      <c r="P112">
        <f t="shared" si="36"/>
        <v>1.0771036953815818</v>
      </c>
      <c r="Q112">
        <f t="shared" si="37"/>
        <v>1.1390659344912568</v>
      </c>
      <c r="R112">
        <f t="shared" si="38"/>
        <v>1.3784130061579747</v>
      </c>
      <c r="S112" t="str">
        <f t="shared" si="39"/>
        <v>High</v>
      </c>
      <c r="T112" t="str">
        <f t="shared" si="39"/>
        <v>High</v>
      </c>
      <c r="U112" t="str">
        <f t="shared" si="40"/>
        <v>High</v>
      </c>
      <c r="V112" t="str">
        <f t="shared" si="41"/>
        <v>Significant</v>
      </c>
      <c r="W112" t="str">
        <f t="shared" si="42"/>
        <v>Significant</v>
      </c>
      <c r="X112" t="str">
        <f t="shared" si="43"/>
        <v>Significant</v>
      </c>
      <c r="Y112">
        <f t="shared" si="44"/>
        <v>1.1026222054625552</v>
      </c>
      <c r="Z112">
        <f t="shared" si="45"/>
        <v>1.5365829580991472</v>
      </c>
      <c r="AA112">
        <f t="shared" si="46"/>
        <v>1.4523722785171862</v>
      </c>
      <c r="AB112" t="str">
        <f t="shared" si="47"/>
        <v>High</v>
      </c>
      <c r="AC112" t="str">
        <f t="shared" si="48"/>
        <v>High</v>
      </c>
      <c r="AD112" t="str">
        <f t="shared" si="49"/>
        <v>High</v>
      </c>
      <c r="AE112" t="str">
        <f t="shared" si="50"/>
        <v>Significant</v>
      </c>
      <c r="AF112" t="str">
        <f t="shared" si="51"/>
        <v>Significant</v>
      </c>
      <c r="AG112" t="str">
        <f t="shared" si="52"/>
        <v>Significant</v>
      </c>
      <c r="AI112" t="s">
        <v>2161</v>
      </c>
      <c r="AJ112">
        <v>0.95635947838773339</v>
      </c>
      <c r="AK112">
        <v>1.0740617700798314</v>
      </c>
      <c r="AL112">
        <v>1.1555949828878047</v>
      </c>
      <c r="AN112" t="s">
        <v>2161</v>
      </c>
      <c r="AO112">
        <v>0.99993230394353461</v>
      </c>
      <c r="AP112">
        <v>1.1433220637225112</v>
      </c>
      <c r="AQ112">
        <v>1.3939385896332066</v>
      </c>
    </row>
    <row r="113" spans="1:43">
      <c r="A113" t="s">
        <v>100</v>
      </c>
      <c r="B113" t="s">
        <v>2153</v>
      </c>
      <c r="C113">
        <f>VLOOKUP(B113,Exposure!B112:AH258,31,FALSE)</f>
        <v>0.49253143548341738</v>
      </c>
      <c r="D113">
        <f>VLOOKUP(B113,Sensitivity!$B$1:$AP$147,41,FALSE)</f>
        <v>0.19101402016059033</v>
      </c>
      <c r="E113">
        <f>VLOOKUP(B113,Adaptive!B112:AX258,49,FALSE)</f>
        <v>0.47170159104133369</v>
      </c>
      <c r="F113" s="52">
        <f t="shared" si="28"/>
        <v>0.52829840895866631</v>
      </c>
      <c r="G113">
        <f>VLOOKUP(B113,DroughtHazard!$A$1:$B$147,2,FALSE)</f>
        <v>0.34083289145831536</v>
      </c>
      <c r="H113" s="52">
        <f t="shared" si="29"/>
        <v>1.5526767560609893</v>
      </c>
      <c r="I113" s="52">
        <f t="shared" si="30"/>
        <v>0.29644588061540611</v>
      </c>
      <c r="J113" s="52">
        <f t="shared" si="31"/>
        <v>0.35965621455962832</v>
      </c>
      <c r="K113" t="str">
        <f t="shared" si="32"/>
        <v>Moderate</v>
      </c>
      <c r="L113" t="str">
        <f t="shared" si="33"/>
        <v>Moderate</v>
      </c>
      <c r="M113" t="str">
        <f t="shared" si="27"/>
        <v>Moderate</v>
      </c>
      <c r="N113" t="str">
        <f t="shared" si="34"/>
        <v>Moderate</v>
      </c>
      <c r="O113" t="str">
        <f t="shared" si="35"/>
        <v>Moderate</v>
      </c>
      <c r="P113">
        <f t="shared" si="36"/>
        <v>0.69483010943830026</v>
      </c>
      <c r="Q113">
        <f t="shared" si="37"/>
        <v>0.8081642121452095</v>
      </c>
      <c r="R113">
        <f t="shared" si="38"/>
        <v>0.95248678630928207</v>
      </c>
      <c r="S113" t="str">
        <f t="shared" si="39"/>
        <v>High</v>
      </c>
      <c r="T113" t="str">
        <f t="shared" si="39"/>
        <v>High</v>
      </c>
      <c r="U113" t="str">
        <f t="shared" si="40"/>
        <v>High</v>
      </c>
      <c r="V113" t="str">
        <f t="shared" si="41"/>
        <v>Significant</v>
      </c>
      <c r="W113" t="str">
        <f t="shared" si="42"/>
        <v>Significant</v>
      </c>
      <c r="X113" t="str">
        <f t="shared" si="43"/>
        <v>Significant</v>
      </c>
      <c r="Y113">
        <f t="shared" si="44"/>
        <v>0.81855375611722492</v>
      </c>
      <c r="Z113">
        <f t="shared" si="45"/>
        <v>0.9550059545399745</v>
      </c>
      <c r="AA113">
        <f t="shared" si="46"/>
        <v>1.0437874296643339</v>
      </c>
      <c r="AB113" t="str">
        <f t="shared" si="47"/>
        <v>High</v>
      </c>
      <c r="AC113" t="str">
        <f t="shared" si="48"/>
        <v>High</v>
      </c>
      <c r="AD113" t="str">
        <f t="shared" si="49"/>
        <v>High</v>
      </c>
      <c r="AE113" t="str">
        <f t="shared" si="50"/>
        <v>Significant</v>
      </c>
      <c r="AF113" t="str">
        <f t="shared" si="51"/>
        <v>Significant</v>
      </c>
      <c r="AG113" t="str">
        <f t="shared" si="52"/>
        <v>Significant</v>
      </c>
      <c r="AI113" t="s">
        <v>2162</v>
      </c>
      <c r="AJ113">
        <v>0.76285913088123003</v>
      </c>
      <c r="AK113">
        <v>0.88763344145099321</v>
      </c>
      <c r="AL113">
        <v>1.1086825335244339</v>
      </c>
      <c r="AN113" t="s">
        <v>2162</v>
      </c>
      <c r="AO113">
        <v>0.83785892819046959</v>
      </c>
      <c r="AP113">
        <v>1.0900873790482679</v>
      </c>
      <c r="AQ113">
        <v>1.4276293266673887</v>
      </c>
    </row>
    <row r="114" spans="1:43">
      <c r="A114" t="s">
        <v>75</v>
      </c>
      <c r="B114" t="s">
        <v>2154</v>
      </c>
      <c r="C114">
        <f>VLOOKUP(B114,Exposure!B113:AH259,31,FALSE)</f>
        <v>0.62150834060029814</v>
      </c>
      <c r="D114">
        <f>VLOOKUP(B114,Sensitivity!$B$1:$AP$147,41,FALSE)</f>
        <v>0.7327220981738608</v>
      </c>
      <c r="E114">
        <f>VLOOKUP(B114,Adaptive!B113:AX259,49,FALSE)</f>
        <v>0.49799822753774131</v>
      </c>
      <c r="F114" s="52">
        <f t="shared" si="28"/>
        <v>0.50200177246225874</v>
      </c>
      <c r="G114">
        <f>VLOOKUP(B114,DroughtHazard!$A$1:$B$147,2,FALSE)</f>
        <v>0.4272235343297513</v>
      </c>
      <c r="H114" s="52">
        <f t="shared" si="29"/>
        <v>2.2834557455661693</v>
      </c>
      <c r="I114" s="52">
        <f t="shared" si="30"/>
        <v>0.52759314308559968</v>
      </c>
      <c r="J114" s="52">
        <f t="shared" si="31"/>
        <v>0.61736193531805972</v>
      </c>
      <c r="K114" t="str">
        <f t="shared" si="32"/>
        <v>Moderate</v>
      </c>
      <c r="L114" t="str">
        <f t="shared" si="33"/>
        <v>Moderate</v>
      </c>
      <c r="M114" t="str">
        <f t="shared" si="27"/>
        <v>Moderate</v>
      </c>
      <c r="N114" t="str">
        <f t="shared" si="34"/>
        <v>Moderate</v>
      </c>
      <c r="O114" t="str">
        <f t="shared" si="35"/>
        <v>Moderate</v>
      </c>
      <c r="P114">
        <f t="shared" si="36"/>
        <v>0.74091234759539359</v>
      </c>
      <c r="Q114">
        <f t="shared" si="37"/>
        <v>0.84039218965421103</v>
      </c>
      <c r="R114">
        <f t="shared" si="38"/>
        <v>0.95581734826296572</v>
      </c>
      <c r="S114" t="str">
        <f t="shared" si="39"/>
        <v>High</v>
      </c>
      <c r="T114" t="str">
        <f t="shared" si="39"/>
        <v>High</v>
      </c>
      <c r="U114" t="str">
        <f t="shared" si="40"/>
        <v>High</v>
      </c>
      <c r="V114" t="str">
        <f t="shared" si="41"/>
        <v>Significant</v>
      </c>
      <c r="W114" t="str">
        <f t="shared" si="42"/>
        <v>Significant</v>
      </c>
      <c r="X114" t="str">
        <f t="shared" si="43"/>
        <v>Significant</v>
      </c>
      <c r="Y114">
        <f t="shared" si="44"/>
        <v>0.83854744541694748</v>
      </c>
      <c r="Z114">
        <f t="shared" si="45"/>
        <v>0.99835416879544692</v>
      </c>
      <c r="AA114">
        <f t="shared" si="46"/>
        <v>1.0334675583192707</v>
      </c>
      <c r="AB114" t="str">
        <f t="shared" si="47"/>
        <v>High</v>
      </c>
      <c r="AC114" t="str">
        <f t="shared" si="48"/>
        <v>High</v>
      </c>
      <c r="AD114" t="str">
        <f t="shared" si="49"/>
        <v>High</v>
      </c>
      <c r="AE114" t="str">
        <f t="shared" si="50"/>
        <v>Significant</v>
      </c>
      <c r="AF114" t="str">
        <f t="shared" si="51"/>
        <v>Significant</v>
      </c>
      <c r="AG114" t="str">
        <f t="shared" si="52"/>
        <v>Significant</v>
      </c>
      <c r="AI114" t="s">
        <v>2163</v>
      </c>
      <c r="AJ114">
        <v>0.93763317705154403</v>
      </c>
      <c r="AK114">
        <v>0.97783595723787942</v>
      </c>
      <c r="AL114">
        <v>1.1614226029491426</v>
      </c>
      <c r="AN114" t="s">
        <v>2163</v>
      </c>
      <c r="AO114">
        <v>0.95471001250267085</v>
      </c>
      <c r="AP114">
        <v>1.1312309492588044</v>
      </c>
      <c r="AQ114">
        <v>1.3372112591520944</v>
      </c>
    </row>
    <row r="115" spans="1:43">
      <c r="A115" t="s">
        <v>126</v>
      </c>
      <c r="B115" t="s">
        <v>2155</v>
      </c>
      <c r="C115">
        <f>VLOOKUP(B115,Exposure!B114:AH260,31,FALSE)</f>
        <v>0.49406453064783817</v>
      </c>
      <c r="D115">
        <f>VLOOKUP(B115,Sensitivity!$B$1:$AP$147,41,FALSE)</f>
        <v>0.21532489545375638</v>
      </c>
      <c r="E115">
        <f>VLOOKUP(B115,Adaptive!B114:AX260,49,FALSE)</f>
        <v>0.38447667171242611</v>
      </c>
      <c r="F115" s="52">
        <f t="shared" si="28"/>
        <v>0.61552332828757383</v>
      </c>
      <c r="G115">
        <f>VLOOKUP(B115,DroughtHazard!$A$1:$B$147,2,FALSE)</f>
        <v>0.4703589748987736</v>
      </c>
      <c r="H115" s="52">
        <f t="shared" si="29"/>
        <v>1.7952717292879419</v>
      </c>
      <c r="I115" s="52">
        <f t="shared" si="30"/>
        <v>0.37317929079241352</v>
      </c>
      <c r="J115" s="52">
        <f t="shared" si="31"/>
        <v>0.41542411187066508</v>
      </c>
      <c r="K115" t="str">
        <f t="shared" si="32"/>
        <v>Moderate</v>
      </c>
      <c r="L115" t="str">
        <f t="shared" si="33"/>
        <v>Moderate</v>
      </c>
      <c r="M115" t="str">
        <f t="shared" si="27"/>
        <v>Moderate</v>
      </c>
      <c r="N115" t="str">
        <f t="shared" si="34"/>
        <v>Moderate</v>
      </c>
      <c r="O115" t="str">
        <f t="shared" si="35"/>
        <v>Moderate</v>
      </c>
      <c r="P115">
        <f t="shared" si="36"/>
        <v>0.93772461159726017</v>
      </c>
      <c r="Q115">
        <f t="shared" si="37"/>
        <v>1.0938374763649708</v>
      </c>
      <c r="R115">
        <f t="shared" si="38"/>
        <v>1.2553089707599083</v>
      </c>
      <c r="S115" t="str">
        <f t="shared" si="39"/>
        <v>High</v>
      </c>
      <c r="T115" t="str">
        <f t="shared" si="39"/>
        <v>High</v>
      </c>
      <c r="U115" t="str">
        <f t="shared" si="40"/>
        <v>High</v>
      </c>
      <c r="V115" t="str">
        <f t="shared" si="41"/>
        <v>Significant</v>
      </c>
      <c r="W115" t="str">
        <f t="shared" si="42"/>
        <v>Significant</v>
      </c>
      <c r="X115" t="str">
        <f t="shared" si="43"/>
        <v>Significant</v>
      </c>
      <c r="Y115">
        <f t="shared" si="44"/>
        <v>0.9709418974846602</v>
      </c>
      <c r="Z115">
        <f t="shared" si="45"/>
        <v>1.2393930730535589</v>
      </c>
      <c r="AA115">
        <f t="shared" si="46"/>
        <v>1.5389493618998928</v>
      </c>
      <c r="AB115" t="str">
        <f t="shared" si="47"/>
        <v>High</v>
      </c>
      <c r="AC115" t="str">
        <f t="shared" si="48"/>
        <v>High</v>
      </c>
      <c r="AD115" t="str">
        <f t="shared" si="49"/>
        <v>High</v>
      </c>
      <c r="AE115" t="str">
        <f t="shared" si="50"/>
        <v>Significant</v>
      </c>
      <c r="AF115" t="str">
        <f t="shared" si="51"/>
        <v>Significant</v>
      </c>
      <c r="AG115" t="str">
        <f t="shared" si="52"/>
        <v>Significant</v>
      </c>
      <c r="AI115" t="s">
        <v>2164</v>
      </c>
      <c r="AJ115">
        <v>1.0022986344873908</v>
      </c>
      <c r="AK115">
        <v>1.0185403975641729</v>
      </c>
      <c r="AL115">
        <v>1.0960901993397876</v>
      </c>
      <c r="AN115" t="s">
        <v>2164</v>
      </c>
      <c r="AO115">
        <v>0.94440403732260103</v>
      </c>
      <c r="AP115">
        <v>1.1874187861025334</v>
      </c>
      <c r="AQ115">
        <v>1.3327003074673818</v>
      </c>
    </row>
    <row r="116" spans="1:43">
      <c r="A116" t="s">
        <v>151</v>
      </c>
      <c r="B116" t="s">
        <v>2156</v>
      </c>
      <c r="C116">
        <f>VLOOKUP(B116,Exposure!B115:AH261,31,FALSE)</f>
        <v>0.43109510816056712</v>
      </c>
      <c r="D116">
        <f>VLOOKUP(B116,Sensitivity!$B$1:$AP$147,41,FALSE)</f>
        <v>0.24426641365990645</v>
      </c>
      <c r="E116">
        <f>VLOOKUP(B116,Adaptive!B115:AX261,49,FALSE)</f>
        <v>0.54343858764156627</v>
      </c>
      <c r="F116" s="52">
        <f t="shared" si="28"/>
        <v>0.45656141235843373</v>
      </c>
      <c r="G116">
        <f>VLOOKUP(B116,DroughtHazard!$A$1:$B$147,2,FALSE)</f>
        <v>0.4003509074069882</v>
      </c>
      <c r="H116" s="52">
        <f t="shared" si="29"/>
        <v>1.5322738415858956</v>
      </c>
      <c r="I116" s="52">
        <f t="shared" si="30"/>
        <v>0.28999238661098115</v>
      </c>
      <c r="J116" s="52">
        <f t="shared" si="31"/>
        <v>0.35041391300917007</v>
      </c>
      <c r="K116" t="str">
        <f t="shared" si="32"/>
        <v>Moderate</v>
      </c>
      <c r="L116" t="str">
        <f t="shared" si="33"/>
        <v>Moderate</v>
      </c>
      <c r="M116" t="str">
        <f t="shared" si="27"/>
        <v>Moderate</v>
      </c>
      <c r="N116" t="str">
        <f t="shared" si="34"/>
        <v>Moderate</v>
      </c>
      <c r="O116" t="str">
        <f t="shared" si="35"/>
        <v>Moderate</v>
      </c>
      <c r="P116">
        <f t="shared" si="36"/>
        <v>0.86430743203222749</v>
      </c>
      <c r="Q116">
        <f t="shared" si="37"/>
        <v>0.9932561907519899</v>
      </c>
      <c r="R116">
        <f t="shared" si="38"/>
        <v>1.1281852075773475</v>
      </c>
      <c r="S116" t="str">
        <f t="shared" si="39"/>
        <v>High</v>
      </c>
      <c r="T116" t="str">
        <f t="shared" si="39"/>
        <v>High</v>
      </c>
      <c r="U116" t="str">
        <f t="shared" si="40"/>
        <v>High</v>
      </c>
      <c r="V116" t="str">
        <f t="shared" si="41"/>
        <v>Significant</v>
      </c>
      <c r="W116" t="str">
        <f t="shared" si="42"/>
        <v>Significant</v>
      </c>
      <c r="X116" t="str">
        <f t="shared" si="43"/>
        <v>Significant</v>
      </c>
      <c r="Y116">
        <f t="shared" si="44"/>
        <v>0.93496096780518734</v>
      </c>
      <c r="Z116">
        <f t="shared" si="45"/>
        <v>1.1782129397143923</v>
      </c>
      <c r="AA116">
        <f t="shared" si="46"/>
        <v>1.181354652017554</v>
      </c>
      <c r="AB116" t="str">
        <f t="shared" si="47"/>
        <v>High</v>
      </c>
      <c r="AC116" t="str">
        <f t="shared" si="48"/>
        <v>High</v>
      </c>
      <c r="AD116" t="str">
        <f t="shared" si="49"/>
        <v>High</v>
      </c>
      <c r="AE116" t="str">
        <f t="shared" si="50"/>
        <v>Significant</v>
      </c>
      <c r="AF116" t="str">
        <f t="shared" si="51"/>
        <v>Significant</v>
      </c>
      <c r="AG116" t="str">
        <f t="shared" si="52"/>
        <v>Significant</v>
      </c>
      <c r="AI116" t="s">
        <v>2165</v>
      </c>
      <c r="AJ116">
        <v>0.84423742303748961</v>
      </c>
      <c r="AK116">
        <v>0.87969205392102401</v>
      </c>
      <c r="AL116">
        <v>1.0362587275685868</v>
      </c>
      <c r="AN116" t="s">
        <v>2165</v>
      </c>
      <c r="AO116">
        <v>0.91272717777470769</v>
      </c>
      <c r="AP116">
        <v>1.0617901458412411</v>
      </c>
      <c r="AQ116">
        <v>1.2187607144472992</v>
      </c>
    </row>
    <row r="117" spans="1:43">
      <c r="A117" t="s">
        <v>106</v>
      </c>
      <c r="B117" t="s">
        <v>2157</v>
      </c>
      <c r="C117">
        <f>VLOOKUP(B117,Exposure!B116:AH262,31,FALSE)</f>
        <v>0.65197333258319501</v>
      </c>
      <c r="D117">
        <f>VLOOKUP(B117,Sensitivity!$B$1:$AP$147,41,FALSE)</f>
        <v>0.65764759051141708</v>
      </c>
      <c r="E117">
        <f>VLOOKUP(B117,Adaptive!B116:AX262,49,FALSE)</f>
        <v>0.41236980948422219</v>
      </c>
      <c r="F117" s="52">
        <f t="shared" si="28"/>
        <v>0.58763019051577781</v>
      </c>
      <c r="G117">
        <f>VLOOKUP(B117,DroughtHazard!$A$1:$B$147,2,FALSE)</f>
        <v>0.47585298927651976</v>
      </c>
      <c r="H117" s="52">
        <f t="shared" si="29"/>
        <v>2.3731041028869093</v>
      </c>
      <c r="I117" s="52">
        <f t="shared" si="30"/>
        <v>0.55594914767416881</v>
      </c>
      <c r="J117" s="52">
        <f t="shared" si="31"/>
        <v>0.62263889051359744</v>
      </c>
      <c r="K117" t="str">
        <f t="shared" si="32"/>
        <v>Moderate</v>
      </c>
      <c r="L117" t="str">
        <f t="shared" si="33"/>
        <v>Moderate</v>
      </c>
      <c r="M117" t="str">
        <f t="shared" si="27"/>
        <v>Moderate</v>
      </c>
      <c r="N117" t="str">
        <f t="shared" si="34"/>
        <v>Moderate</v>
      </c>
      <c r="O117" t="str">
        <f t="shared" si="35"/>
        <v>Moderate</v>
      </c>
      <c r="P117">
        <f t="shared" si="36"/>
        <v>1.0204472710166375</v>
      </c>
      <c r="Q117">
        <f t="shared" si="37"/>
        <v>1.1021435101288555</v>
      </c>
      <c r="R117">
        <f t="shared" si="38"/>
        <v>1.2455796974565585</v>
      </c>
      <c r="S117" t="str">
        <f t="shared" si="39"/>
        <v>High</v>
      </c>
      <c r="T117" t="str">
        <f t="shared" si="39"/>
        <v>High</v>
      </c>
      <c r="U117" t="str">
        <f t="shared" si="40"/>
        <v>High</v>
      </c>
      <c r="V117" t="str">
        <f t="shared" si="41"/>
        <v>Significant</v>
      </c>
      <c r="W117" t="str">
        <f t="shared" si="42"/>
        <v>Significant</v>
      </c>
      <c r="X117" t="str">
        <f t="shared" si="43"/>
        <v>Significant</v>
      </c>
      <c r="Y117">
        <f t="shared" si="44"/>
        <v>1.0506820980582634</v>
      </c>
      <c r="Z117">
        <f t="shared" si="45"/>
        <v>1.2797716023701429</v>
      </c>
      <c r="AA117">
        <f t="shared" si="46"/>
        <v>1.4004521400517227</v>
      </c>
      <c r="AB117" t="str">
        <f t="shared" si="47"/>
        <v>High</v>
      </c>
      <c r="AC117" t="str">
        <f t="shared" si="48"/>
        <v>High</v>
      </c>
      <c r="AD117" t="str">
        <f t="shared" si="49"/>
        <v>High</v>
      </c>
      <c r="AE117" t="str">
        <f t="shared" si="50"/>
        <v>Significant</v>
      </c>
      <c r="AF117" t="str">
        <f t="shared" si="51"/>
        <v>Significant</v>
      </c>
      <c r="AG117" t="str">
        <f t="shared" si="52"/>
        <v>Significant</v>
      </c>
      <c r="AI117" t="s">
        <v>2166</v>
      </c>
      <c r="AJ117">
        <v>1.1681650972396138</v>
      </c>
      <c r="AK117">
        <v>1.2238143505984547</v>
      </c>
      <c r="AL117">
        <v>1.3863890441383915</v>
      </c>
      <c r="AN117" t="s">
        <v>2166</v>
      </c>
      <c r="AO117">
        <v>1.1926953891942897</v>
      </c>
      <c r="AP117">
        <v>1.5251446339096622</v>
      </c>
      <c r="AQ117">
        <v>1.6491240290512645</v>
      </c>
    </row>
    <row r="118" spans="1:43">
      <c r="A118" t="s">
        <v>138</v>
      </c>
      <c r="B118" t="s">
        <v>2158</v>
      </c>
      <c r="C118">
        <f>VLOOKUP(B118,Exposure!B117:AH263,31,FALSE)</f>
        <v>0.79228670286084002</v>
      </c>
      <c r="D118">
        <f>VLOOKUP(B118,Sensitivity!$B$1:$AP$147,41,FALSE)</f>
        <v>0.36003695299076655</v>
      </c>
      <c r="E118">
        <f>VLOOKUP(B118,Adaptive!B117:AX263,49,FALSE)</f>
        <v>0</v>
      </c>
      <c r="F118" s="52">
        <f t="shared" si="28"/>
        <v>1</v>
      </c>
      <c r="G118">
        <f>VLOOKUP(B118,DroughtHazard!$A$1:$B$147,2,FALSE)</f>
        <v>0.88690384601478278</v>
      </c>
      <c r="H118" s="52">
        <f t="shared" si="29"/>
        <v>3.0392275018663897</v>
      </c>
      <c r="I118" s="52">
        <f t="shared" si="30"/>
        <v>0.76664568158205293</v>
      </c>
      <c r="J118" s="52">
        <f t="shared" si="31"/>
        <v>0.68001847649538327</v>
      </c>
      <c r="K118" t="str">
        <f t="shared" si="32"/>
        <v>High</v>
      </c>
      <c r="L118" t="str">
        <f t="shared" si="33"/>
        <v>High</v>
      </c>
      <c r="M118" t="str">
        <f t="shared" si="27"/>
        <v>Very high</v>
      </c>
      <c r="N118" t="str">
        <f t="shared" si="34"/>
        <v>High</v>
      </c>
      <c r="O118" t="str">
        <f t="shared" si="35"/>
        <v>Severe</v>
      </c>
      <c r="P118">
        <f t="shared" si="36"/>
        <v>1.2210280565015479</v>
      </c>
      <c r="Q118">
        <f t="shared" si="37"/>
        <v>1.3114287551124892</v>
      </c>
      <c r="R118">
        <f t="shared" si="38"/>
        <v>1.554036277968883</v>
      </c>
      <c r="S118" t="str">
        <f t="shared" si="39"/>
        <v>High</v>
      </c>
      <c r="T118" t="str">
        <f t="shared" si="39"/>
        <v>High</v>
      </c>
      <c r="U118" t="str">
        <f t="shared" si="40"/>
        <v>High</v>
      </c>
      <c r="V118" t="str">
        <f t="shared" si="41"/>
        <v>Severe</v>
      </c>
      <c r="W118" t="str">
        <f t="shared" si="42"/>
        <v>Severe</v>
      </c>
      <c r="X118" t="str">
        <f t="shared" si="43"/>
        <v>Severe</v>
      </c>
      <c r="Y118">
        <f t="shared" si="44"/>
        <v>1.2471534332124392</v>
      </c>
      <c r="Z118">
        <f t="shared" si="45"/>
        <v>1.6626865757314371</v>
      </c>
      <c r="AA118">
        <f t="shared" si="46"/>
        <v>1.7573148213330909</v>
      </c>
      <c r="AB118" t="str">
        <f t="shared" si="47"/>
        <v>High</v>
      </c>
      <c r="AC118" t="str">
        <f t="shared" si="48"/>
        <v>High</v>
      </c>
      <c r="AD118" t="str">
        <f t="shared" si="49"/>
        <v>High</v>
      </c>
      <c r="AE118" t="str">
        <f t="shared" si="50"/>
        <v>Severe</v>
      </c>
      <c r="AF118" t="str">
        <f t="shared" si="51"/>
        <v>Severe</v>
      </c>
      <c r="AG118" t="str">
        <f t="shared" si="52"/>
        <v>Severe</v>
      </c>
      <c r="AI118" t="s">
        <v>2167</v>
      </c>
      <c r="AJ118">
        <v>0.79520746671040854</v>
      </c>
      <c r="AK118">
        <v>0.86796981978734289</v>
      </c>
      <c r="AL118">
        <v>1.0651840632438661</v>
      </c>
      <c r="AN118" t="s">
        <v>2167</v>
      </c>
      <c r="AO118">
        <v>0.82272542272885696</v>
      </c>
      <c r="AP118">
        <v>1.0652200728670755</v>
      </c>
      <c r="AQ118">
        <v>1.12333394264857</v>
      </c>
    </row>
    <row r="119" spans="1:43">
      <c r="A119" t="s">
        <v>64</v>
      </c>
      <c r="B119" t="s">
        <v>2159</v>
      </c>
      <c r="C119">
        <f>VLOOKUP(B119,Exposure!B118:AH264,31,FALSE)</f>
        <v>0.49513347773495747</v>
      </c>
      <c r="D119">
        <f>VLOOKUP(B119,Sensitivity!$B$1:$AP$147,41,FALSE)</f>
        <v>0.83612046097567505</v>
      </c>
      <c r="E119">
        <f>VLOOKUP(B119,Adaptive!B118:AX264,49,FALSE)</f>
        <v>0.36227915307087738</v>
      </c>
      <c r="F119" s="52">
        <f t="shared" si="28"/>
        <v>0.63772084692912268</v>
      </c>
      <c r="G119">
        <f>VLOOKUP(B119,DroughtHazard!$A$1:$B$147,2,FALSE)</f>
        <v>0.64765193772658169</v>
      </c>
      <c r="H119" s="52">
        <f t="shared" si="29"/>
        <v>2.6166267233663367</v>
      </c>
      <c r="I119" s="52">
        <f t="shared" si="30"/>
        <v>0.63297597504847802</v>
      </c>
      <c r="J119" s="52">
        <f t="shared" si="31"/>
        <v>0.73692065395239892</v>
      </c>
      <c r="K119" t="str">
        <f t="shared" si="32"/>
        <v>Moderate</v>
      </c>
      <c r="L119" t="str">
        <f t="shared" si="33"/>
        <v>High</v>
      </c>
      <c r="M119" t="str">
        <f t="shared" si="27"/>
        <v>High</v>
      </c>
      <c r="N119" t="str">
        <f t="shared" si="34"/>
        <v>Moderate</v>
      </c>
      <c r="O119" t="str">
        <f t="shared" si="35"/>
        <v>Moderate</v>
      </c>
      <c r="P119">
        <f t="shared" si="36"/>
        <v>1.051271872779131</v>
      </c>
      <c r="Q119">
        <f t="shared" si="37"/>
        <v>1.0972158623707298</v>
      </c>
      <c r="R119">
        <f t="shared" si="38"/>
        <v>1.239961598127286</v>
      </c>
      <c r="S119" t="str">
        <f t="shared" si="39"/>
        <v>High</v>
      </c>
      <c r="T119" t="str">
        <f t="shared" si="39"/>
        <v>High</v>
      </c>
      <c r="U119" t="str">
        <f t="shared" si="40"/>
        <v>High</v>
      </c>
      <c r="V119" t="str">
        <f t="shared" si="41"/>
        <v>Significant</v>
      </c>
      <c r="W119" t="str">
        <f t="shared" si="42"/>
        <v>Significant</v>
      </c>
      <c r="X119" t="str">
        <f t="shared" si="43"/>
        <v>Significant</v>
      </c>
      <c r="Y119">
        <f t="shared" si="44"/>
        <v>1.0668112984128797</v>
      </c>
      <c r="Z119">
        <f t="shared" si="45"/>
        <v>1.2521084386742114</v>
      </c>
      <c r="AA119">
        <f t="shared" si="46"/>
        <v>1.3720451956411206</v>
      </c>
      <c r="AB119" t="str">
        <f t="shared" si="47"/>
        <v>High</v>
      </c>
      <c r="AC119" t="str">
        <f t="shared" si="48"/>
        <v>High</v>
      </c>
      <c r="AD119" t="str">
        <f t="shared" si="49"/>
        <v>High</v>
      </c>
      <c r="AE119" t="str">
        <f t="shared" si="50"/>
        <v>Significant</v>
      </c>
      <c r="AF119" t="str">
        <f t="shared" si="51"/>
        <v>Significant</v>
      </c>
      <c r="AG119" t="str">
        <f t="shared" si="52"/>
        <v>Significant</v>
      </c>
      <c r="AI119" t="s">
        <v>2168</v>
      </c>
      <c r="AJ119">
        <v>1.0050600906368099</v>
      </c>
      <c r="AK119">
        <v>1.0294766261096795</v>
      </c>
      <c r="AL119">
        <v>1.2164180572887267</v>
      </c>
      <c r="AN119" t="s">
        <v>2168</v>
      </c>
      <c r="AO119">
        <v>1.0048729780288537</v>
      </c>
      <c r="AP119">
        <v>1.2928931612964467</v>
      </c>
      <c r="AQ119">
        <v>1.4354184598155815</v>
      </c>
    </row>
    <row r="120" spans="1:43">
      <c r="A120" t="s">
        <v>139</v>
      </c>
      <c r="B120" t="s">
        <v>2160</v>
      </c>
      <c r="C120">
        <f>VLOOKUP(B120,Exposure!B119:AH265,31,FALSE)</f>
        <v>0.50406481194970321</v>
      </c>
      <c r="D120">
        <f>VLOOKUP(B120,Sensitivity!$B$1:$AP$147,41,FALSE)</f>
        <v>0.24137226183929145</v>
      </c>
      <c r="E120">
        <f>VLOOKUP(B120,Adaptive!B119:AX265,49,FALSE)</f>
        <v>0.51920255958452866</v>
      </c>
      <c r="F120" s="52">
        <f t="shared" si="28"/>
        <v>0.48079744041547134</v>
      </c>
      <c r="G120">
        <f>VLOOKUP(B120,DroughtHazard!$A$1:$B$147,2,FALSE)</f>
        <v>0.59197110432216316</v>
      </c>
      <c r="H120" s="52">
        <f t="shared" si="29"/>
        <v>1.8182056185266291</v>
      </c>
      <c r="I120" s="52">
        <f t="shared" si="30"/>
        <v>0.38043333858449174</v>
      </c>
      <c r="J120" s="52">
        <f t="shared" si="31"/>
        <v>0.36108485112738142</v>
      </c>
      <c r="K120" t="str">
        <f t="shared" si="32"/>
        <v>Moderate</v>
      </c>
      <c r="L120" t="str">
        <f t="shared" si="33"/>
        <v>Moderate</v>
      </c>
      <c r="M120" t="str">
        <f t="shared" si="27"/>
        <v>Moderate</v>
      </c>
      <c r="N120" t="str">
        <f t="shared" si="34"/>
        <v>Moderate</v>
      </c>
      <c r="O120" t="str">
        <f t="shared" si="35"/>
        <v>Moderate</v>
      </c>
      <c r="P120">
        <f t="shared" si="36"/>
        <v>1.0570230219507222</v>
      </c>
      <c r="Q120">
        <f t="shared" si="37"/>
        <v>1.1655725950002673</v>
      </c>
      <c r="R120">
        <f t="shared" si="38"/>
        <v>1.3507737776295343</v>
      </c>
      <c r="S120" t="str">
        <f t="shared" si="39"/>
        <v>High</v>
      </c>
      <c r="T120" t="str">
        <f t="shared" si="39"/>
        <v>High</v>
      </c>
      <c r="U120" t="str">
        <f t="shared" si="40"/>
        <v>High</v>
      </c>
      <c r="V120" t="str">
        <f t="shared" si="41"/>
        <v>Significant</v>
      </c>
      <c r="W120" t="str">
        <f t="shared" si="42"/>
        <v>Significant</v>
      </c>
      <c r="X120" t="str">
        <f t="shared" si="43"/>
        <v>Significant</v>
      </c>
      <c r="Y120">
        <f t="shared" si="44"/>
        <v>1.0863477840312323</v>
      </c>
      <c r="Z120">
        <f t="shared" si="45"/>
        <v>1.4408866276852295</v>
      </c>
      <c r="AA120">
        <f t="shared" si="46"/>
        <v>1.4391824318234132</v>
      </c>
      <c r="AB120" t="str">
        <f t="shared" si="47"/>
        <v>High</v>
      </c>
      <c r="AC120" t="str">
        <f t="shared" si="48"/>
        <v>High</v>
      </c>
      <c r="AD120" t="str">
        <f t="shared" si="49"/>
        <v>High</v>
      </c>
      <c r="AE120" t="str">
        <f t="shared" si="50"/>
        <v>Significant</v>
      </c>
      <c r="AF120" t="str">
        <f t="shared" si="51"/>
        <v>Significant</v>
      </c>
      <c r="AG120" t="str">
        <f t="shared" si="52"/>
        <v>Significant</v>
      </c>
      <c r="AI120" t="s">
        <v>2169</v>
      </c>
      <c r="AJ120">
        <v>1.051271872779131</v>
      </c>
      <c r="AK120">
        <v>1.0972158623707298</v>
      </c>
      <c r="AL120">
        <v>1.239961598127286</v>
      </c>
      <c r="AN120" t="s">
        <v>2169</v>
      </c>
      <c r="AO120">
        <v>1.0668112984128797</v>
      </c>
      <c r="AP120">
        <v>1.2521084386742114</v>
      </c>
      <c r="AQ120">
        <v>1.3720451956411206</v>
      </c>
    </row>
    <row r="121" spans="1:43">
      <c r="A121" t="s">
        <v>127</v>
      </c>
      <c r="B121" t="s">
        <v>2161</v>
      </c>
      <c r="C121">
        <f>VLOOKUP(B121,Exposure!B120:AH266,31,FALSE)</f>
        <v>0.41341528594334581</v>
      </c>
      <c r="D121">
        <f>VLOOKUP(B121,Sensitivity!$B$1:$AP$147,41,FALSE)</f>
        <v>0.14354993030250424</v>
      </c>
      <c r="E121">
        <f>VLOOKUP(B121,Adaptive!B120:AX266,49,FALSE)</f>
        <v>0.27526636259096593</v>
      </c>
      <c r="F121" s="52">
        <f t="shared" si="28"/>
        <v>0.72473363740903407</v>
      </c>
      <c r="G121">
        <f>VLOOKUP(B121,DroughtHazard!$A$1:$B$147,2,FALSE)</f>
        <v>0.52394207907403612</v>
      </c>
      <c r="H121" s="52">
        <f t="shared" si="29"/>
        <v>1.8056409327289202</v>
      </c>
      <c r="I121" s="52">
        <f t="shared" si="30"/>
        <v>0.37645909634758085</v>
      </c>
      <c r="J121" s="52">
        <f t="shared" si="31"/>
        <v>0.43414178385576918</v>
      </c>
      <c r="K121" t="str">
        <f t="shared" si="32"/>
        <v>Moderate</v>
      </c>
      <c r="L121" t="str">
        <f t="shared" si="33"/>
        <v>Moderate</v>
      </c>
      <c r="M121" t="str">
        <f t="shared" si="27"/>
        <v>Moderate</v>
      </c>
      <c r="N121" t="str">
        <f t="shared" si="34"/>
        <v>Moderate</v>
      </c>
      <c r="O121" t="str">
        <f t="shared" si="35"/>
        <v>Moderate</v>
      </c>
      <c r="P121">
        <f t="shared" si="36"/>
        <v>0.95635947838773339</v>
      </c>
      <c r="Q121">
        <f t="shared" si="37"/>
        <v>1.0740617700798314</v>
      </c>
      <c r="R121">
        <f t="shared" si="38"/>
        <v>1.1555949828878047</v>
      </c>
      <c r="S121" t="str">
        <f t="shared" si="39"/>
        <v>High</v>
      </c>
      <c r="T121" t="str">
        <f t="shared" si="39"/>
        <v>High</v>
      </c>
      <c r="U121" t="str">
        <f t="shared" si="40"/>
        <v>High</v>
      </c>
      <c r="V121" t="str">
        <f t="shared" si="41"/>
        <v>Significant</v>
      </c>
      <c r="W121" t="str">
        <f t="shared" si="42"/>
        <v>Significant</v>
      </c>
      <c r="X121" t="str">
        <f t="shared" si="43"/>
        <v>Significant</v>
      </c>
      <c r="Y121">
        <f t="shared" si="44"/>
        <v>0.99993230394353461</v>
      </c>
      <c r="Z121">
        <f t="shared" si="45"/>
        <v>1.1433220637225112</v>
      </c>
      <c r="AA121">
        <f t="shared" si="46"/>
        <v>1.3939385896332066</v>
      </c>
      <c r="AB121" t="str">
        <f t="shared" si="47"/>
        <v>High</v>
      </c>
      <c r="AC121" t="str">
        <f t="shared" si="48"/>
        <v>High</v>
      </c>
      <c r="AD121" t="str">
        <f t="shared" si="49"/>
        <v>High</v>
      </c>
      <c r="AE121" t="str">
        <f t="shared" si="50"/>
        <v>Significant</v>
      </c>
      <c r="AF121" t="str">
        <f t="shared" si="51"/>
        <v>Significant</v>
      </c>
      <c r="AG121" t="str">
        <f t="shared" si="52"/>
        <v>Significant</v>
      </c>
      <c r="AI121" t="s">
        <v>2170</v>
      </c>
      <c r="AJ121">
        <v>1.0409354131953914</v>
      </c>
      <c r="AK121">
        <v>1.0711581746165955</v>
      </c>
      <c r="AL121">
        <v>1.2417469977888462</v>
      </c>
      <c r="AN121" t="s">
        <v>2170</v>
      </c>
      <c r="AO121">
        <v>0.99584426486978961</v>
      </c>
      <c r="AP121">
        <v>1.1991591511409481</v>
      </c>
      <c r="AQ121">
        <v>1.3572745681255065</v>
      </c>
    </row>
    <row r="122" spans="1:43">
      <c r="A122" t="s">
        <v>65</v>
      </c>
      <c r="B122" t="s">
        <v>2162</v>
      </c>
      <c r="C122">
        <f>VLOOKUP(B122,Exposure!B121:AH267,31,FALSE)</f>
        <v>0.51625924779881294</v>
      </c>
      <c r="D122">
        <f>VLOOKUP(B122,Sensitivity!$B$1:$AP$147,41,FALSE)</f>
        <v>0.22719091791827789</v>
      </c>
      <c r="E122">
        <f>VLOOKUP(B122,Adaptive!B121:AX267,49,FALSE)</f>
        <v>0.60950785322240197</v>
      </c>
      <c r="F122" s="52">
        <f t="shared" si="28"/>
        <v>0.39049214677759803</v>
      </c>
      <c r="G122">
        <f>VLOOKUP(B122,DroughtHazard!$A$1:$B$147,2,FALSE)</f>
        <v>0.30478547741500089</v>
      </c>
      <c r="H122" s="52">
        <f t="shared" si="29"/>
        <v>1.43872778990969</v>
      </c>
      <c r="I122" s="52">
        <f t="shared" si="30"/>
        <v>0.26040353133410549</v>
      </c>
      <c r="J122" s="52">
        <f t="shared" si="31"/>
        <v>0.30884153234793799</v>
      </c>
      <c r="K122" t="str">
        <f t="shared" si="32"/>
        <v>Moderate</v>
      </c>
      <c r="L122" t="str">
        <f t="shared" si="33"/>
        <v>Low</v>
      </c>
      <c r="M122" t="str">
        <f t="shared" si="27"/>
        <v>Low</v>
      </c>
      <c r="N122" t="str">
        <f t="shared" si="34"/>
        <v>Low</v>
      </c>
      <c r="O122" t="str">
        <f t="shared" si="35"/>
        <v>Minor</v>
      </c>
      <c r="P122">
        <f t="shared" si="36"/>
        <v>0.76285913088123003</v>
      </c>
      <c r="Q122">
        <f t="shared" si="37"/>
        <v>0.88763344145099321</v>
      </c>
      <c r="R122">
        <f t="shared" si="38"/>
        <v>1.1086825335244339</v>
      </c>
      <c r="S122" t="str">
        <f t="shared" si="39"/>
        <v>High</v>
      </c>
      <c r="T122" t="str">
        <f t="shared" si="39"/>
        <v>High</v>
      </c>
      <c r="U122" t="str">
        <f t="shared" si="40"/>
        <v>High</v>
      </c>
      <c r="V122" t="str">
        <f t="shared" si="41"/>
        <v>Moderate</v>
      </c>
      <c r="W122" t="str">
        <f t="shared" si="42"/>
        <v>Moderate</v>
      </c>
      <c r="X122" t="str">
        <f t="shared" si="43"/>
        <v>Moderate</v>
      </c>
      <c r="Y122">
        <f t="shared" si="44"/>
        <v>0.83785892819046959</v>
      </c>
      <c r="Z122">
        <f t="shared" si="45"/>
        <v>1.0900873790482679</v>
      </c>
      <c r="AA122">
        <f t="shared" si="46"/>
        <v>1.4276293266673887</v>
      </c>
      <c r="AB122" t="str">
        <f t="shared" si="47"/>
        <v>High</v>
      </c>
      <c r="AC122" t="str">
        <f t="shared" si="48"/>
        <v>High</v>
      </c>
      <c r="AD122" t="str">
        <f t="shared" si="49"/>
        <v>High</v>
      </c>
      <c r="AE122" t="str">
        <f t="shared" si="50"/>
        <v>Moderate</v>
      </c>
      <c r="AF122" t="str">
        <f t="shared" si="51"/>
        <v>Moderate</v>
      </c>
      <c r="AG122" t="str">
        <f t="shared" si="52"/>
        <v>Moderate</v>
      </c>
      <c r="AI122" t="s">
        <v>2171</v>
      </c>
      <c r="AJ122">
        <v>0.80213063063025425</v>
      </c>
      <c r="AK122">
        <v>0.79967803489088984</v>
      </c>
      <c r="AL122">
        <v>1.0288420543324941</v>
      </c>
      <c r="AN122" t="s">
        <v>2171</v>
      </c>
      <c r="AO122">
        <v>0.85834465388655667</v>
      </c>
      <c r="AP122">
        <v>1.0939675849314527</v>
      </c>
      <c r="AQ122">
        <v>1.3724281850024069</v>
      </c>
    </row>
    <row r="123" spans="1:43">
      <c r="A123" t="s">
        <v>141</v>
      </c>
      <c r="B123" t="s">
        <v>2163</v>
      </c>
      <c r="C123">
        <f>VLOOKUP(B123,Exposure!B122:AH268,31,FALSE)</f>
        <v>0.50668091929449499</v>
      </c>
      <c r="D123">
        <f>VLOOKUP(B123,Sensitivity!$B$1:$AP$147,41,FALSE)</f>
        <v>0.26047366385535048</v>
      </c>
      <c r="E123">
        <f>VLOOKUP(B123,Adaptive!B122:AX268,49,FALSE)</f>
        <v>0.14851139671681107</v>
      </c>
      <c r="F123" s="52">
        <f t="shared" si="28"/>
        <v>0.85148860328318898</v>
      </c>
      <c r="G123">
        <f>VLOOKUP(B123,DroughtHazard!$A$1:$B$147,2,FALSE)</f>
        <v>0.50323496584119598</v>
      </c>
      <c r="H123" s="52">
        <f t="shared" si="29"/>
        <v>2.1218781522742303</v>
      </c>
      <c r="I123" s="52">
        <f t="shared" si="30"/>
        <v>0.47648573728669597</v>
      </c>
      <c r="J123" s="52">
        <f t="shared" si="31"/>
        <v>0.5559811335692697</v>
      </c>
      <c r="K123" t="str">
        <f t="shared" si="32"/>
        <v>Moderate</v>
      </c>
      <c r="L123" t="str">
        <f t="shared" si="33"/>
        <v>Moderate</v>
      </c>
      <c r="M123" t="str">
        <f t="shared" si="27"/>
        <v>Moderate</v>
      </c>
      <c r="N123" t="str">
        <f t="shared" si="34"/>
        <v>Moderate</v>
      </c>
      <c r="O123" t="str">
        <f t="shared" si="35"/>
        <v>Moderate</v>
      </c>
      <c r="P123">
        <f t="shared" si="36"/>
        <v>0.93763317705154403</v>
      </c>
      <c r="Q123">
        <f t="shared" si="37"/>
        <v>0.97783595723787942</v>
      </c>
      <c r="R123">
        <f t="shared" si="38"/>
        <v>1.1614226029491426</v>
      </c>
      <c r="S123" t="str">
        <f t="shared" si="39"/>
        <v>High</v>
      </c>
      <c r="T123" t="str">
        <f t="shared" si="39"/>
        <v>High</v>
      </c>
      <c r="U123" t="str">
        <f t="shared" si="40"/>
        <v>High</v>
      </c>
      <c r="V123" t="str">
        <f t="shared" si="41"/>
        <v>Significant</v>
      </c>
      <c r="W123" t="str">
        <f t="shared" si="42"/>
        <v>Significant</v>
      </c>
      <c r="X123" t="str">
        <f t="shared" si="43"/>
        <v>Significant</v>
      </c>
      <c r="Y123">
        <f t="shared" si="44"/>
        <v>0.95471001250267085</v>
      </c>
      <c r="Z123">
        <f t="shared" si="45"/>
        <v>1.1312309492588044</v>
      </c>
      <c r="AA123">
        <f t="shared" si="46"/>
        <v>1.3372112591520944</v>
      </c>
      <c r="AB123" t="str">
        <f t="shared" si="47"/>
        <v>High</v>
      </c>
      <c r="AC123" t="str">
        <f t="shared" si="48"/>
        <v>High</v>
      </c>
      <c r="AD123" t="str">
        <f t="shared" si="49"/>
        <v>High</v>
      </c>
      <c r="AE123" t="str">
        <f t="shared" si="50"/>
        <v>Significant</v>
      </c>
      <c r="AF123" t="str">
        <f t="shared" si="51"/>
        <v>Significant</v>
      </c>
      <c r="AG123" t="str">
        <f t="shared" si="52"/>
        <v>Significant</v>
      </c>
      <c r="AI123" t="s">
        <v>2172</v>
      </c>
      <c r="AJ123">
        <v>0.74461316198299388</v>
      </c>
      <c r="AK123">
        <v>0.82693545588125783</v>
      </c>
      <c r="AL123">
        <v>1.1066922975344462</v>
      </c>
      <c r="AN123" t="s">
        <v>2172</v>
      </c>
      <c r="AO123">
        <v>0.77777465467403317</v>
      </c>
      <c r="AP123">
        <v>1.0580325453689694</v>
      </c>
      <c r="AQ123">
        <v>1.5386473916748167</v>
      </c>
    </row>
    <row r="124" spans="1:43">
      <c r="A124" t="s">
        <v>165</v>
      </c>
      <c r="B124" t="s">
        <v>2164</v>
      </c>
      <c r="C124">
        <f>VLOOKUP(B124,Exposure!B123:AH269,31,FALSE)</f>
        <v>0.55125319980871479</v>
      </c>
      <c r="D124">
        <f>VLOOKUP(B124,Sensitivity!$B$1:$AP$147,41,FALSE)</f>
        <v>0.24518521179538047</v>
      </c>
      <c r="E124">
        <f>VLOOKUP(B124,Adaptive!B123:AX269,49,FALSE)</f>
        <v>0.19746325440004939</v>
      </c>
      <c r="F124" s="52">
        <f t="shared" si="28"/>
        <v>0.80253674559995059</v>
      </c>
      <c r="G124">
        <f>VLOOKUP(B124,DroughtHazard!$A$1:$B$147,2,FALSE)</f>
        <v>0.55012447113095597</v>
      </c>
      <c r="H124" s="52">
        <f t="shared" si="29"/>
        <v>2.1490996283350019</v>
      </c>
      <c r="I124" s="52">
        <f t="shared" si="30"/>
        <v>0.48509595975095399</v>
      </c>
      <c r="J124" s="52">
        <f t="shared" si="31"/>
        <v>0.52386097869766557</v>
      </c>
      <c r="K124" t="str">
        <f t="shared" si="32"/>
        <v>Moderate</v>
      </c>
      <c r="L124" t="str">
        <f t="shared" si="33"/>
        <v>Moderate</v>
      </c>
      <c r="M124" t="str">
        <f t="shared" si="27"/>
        <v>Moderate</v>
      </c>
      <c r="N124" t="str">
        <f t="shared" si="34"/>
        <v>Moderate</v>
      </c>
      <c r="O124" t="str">
        <f t="shared" si="35"/>
        <v>Moderate</v>
      </c>
      <c r="P124">
        <f t="shared" si="36"/>
        <v>1.0022986344873908</v>
      </c>
      <c r="Q124">
        <f t="shared" si="37"/>
        <v>1.0185403975641729</v>
      </c>
      <c r="R124">
        <f t="shared" si="38"/>
        <v>1.0960901993397876</v>
      </c>
      <c r="S124" t="str">
        <f t="shared" si="39"/>
        <v>High</v>
      </c>
      <c r="T124" t="str">
        <f t="shared" si="39"/>
        <v>High</v>
      </c>
      <c r="U124" t="str">
        <f t="shared" si="40"/>
        <v>High</v>
      </c>
      <c r="V124" t="str">
        <f t="shared" si="41"/>
        <v>Significant</v>
      </c>
      <c r="W124" t="str">
        <f t="shared" si="42"/>
        <v>Significant</v>
      </c>
      <c r="X124" t="str">
        <f t="shared" si="43"/>
        <v>Significant</v>
      </c>
      <c r="Y124">
        <f t="shared" si="44"/>
        <v>0.94440403732260103</v>
      </c>
      <c r="Z124">
        <f t="shared" si="45"/>
        <v>1.1874187861025334</v>
      </c>
      <c r="AA124">
        <f t="shared" si="46"/>
        <v>1.3327003074673818</v>
      </c>
      <c r="AB124" t="str">
        <f t="shared" si="47"/>
        <v>High</v>
      </c>
      <c r="AC124" t="str">
        <f t="shared" si="48"/>
        <v>High</v>
      </c>
      <c r="AD124" t="str">
        <f t="shared" si="49"/>
        <v>High</v>
      </c>
      <c r="AE124" t="str">
        <f t="shared" si="50"/>
        <v>Significant</v>
      </c>
      <c r="AF124" t="str">
        <f t="shared" si="51"/>
        <v>Significant</v>
      </c>
      <c r="AG124" t="str">
        <f t="shared" si="52"/>
        <v>Significant</v>
      </c>
      <c r="AI124" t="s">
        <v>2173</v>
      </c>
      <c r="AJ124">
        <v>1.1094753778656328</v>
      </c>
      <c r="AK124">
        <v>1.2462069467043877</v>
      </c>
      <c r="AL124">
        <v>1.4249934527214365</v>
      </c>
      <c r="AN124" t="s">
        <v>2173</v>
      </c>
      <c r="AO124">
        <v>1.1353958243950206</v>
      </c>
      <c r="AP124">
        <v>1.4316686804525056</v>
      </c>
      <c r="AQ124">
        <v>1.8310295795130735</v>
      </c>
    </row>
    <row r="125" spans="1:43">
      <c r="A125" t="s">
        <v>146</v>
      </c>
      <c r="B125" t="s">
        <v>2165</v>
      </c>
      <c r="C125">
        <f>VLOOKUP(B125,Exposure!B124:AH270,31,FALSE)</f>
        <v>0.42935103659737262</v>
      </c>
      <c r="D125">
        <f>VLOOKUP(B125,Sensitivity!$B$1:$AP$147,41,FALSE)</f>
        <v>0.24687115029845996</v>
      </c>
      <c r="E125">
        <f>VLOOKUP(B125,Adaptive!B124:AX270,49,FALSE)</f>
        <v>0.24730879589073615</v>
      </c>
      <c r="F125" s="52">
        <f t="shared" si="28"/>
        <v>0.75269120410926382</v>
      </c>
      <c r="G125">
        <f>VLOOKUP(B125,DroughtHazard!$A$1:$B$147,2,FALSE)</f>
        <v>0.39846957791698484</v>
      </c>
      <c r="H125" s="52">
        <f t="shared" si="29"/>
        <v>1.8273829689220813</v>
      </c>
      <c r="I125" s="52">
        <f t="shared" si="30"/>
        <v>0.38333615797462622</v>
      </c>
      <c r="J125" s="52">
        <f t="shared" si="31"/>
        <v>0.49978117720386189</v>
      </c>
      <c r="K125" t="str">
        <f t="shared" si="32"/>
        <v>Moderate</v>
      </c>
      <c r="L125" t="str">
        <f t="shared" si="33"/>
        <v>Moderate</v>
      </c>
      <c r="M125" t="str">
        <f t="shared" si="27"/>
        <v>Moderate</v>
      </c>
      <c r="N125" t="str">
        <f t="shared" si="34"/>
        <v>Moderate</v>
      </c>
      <c r="O125" t="str">
        <f t="shared" si="35"/>
        <v>Moderate</v>
      </c>
      <c r="P125">
        <f t="shared" si="36"/>
        <v>0.84423742303748961</v>
      </c>
      <c r="Q125">
        <f t="shared" si="37"/>
        <v>0.87969205392102401</v>
      </c>
      <c r="R125">
        <f t="shared" si="38"/>
        <v>1.0362587275685868</v>
      </c>
      <c r="S125" t="str">
        <f t="shared" si="39"/>
        <v>High</v>
      </c>
      <c r="T125" t="str">
        <f t="shared" si="39"/>
        <v>High</v>
      </c>
      <c r="U125" t="str">
        <f t="shared" si="40"/>
        <v>High</v>
      </c>
      <c r="V125" t="str">
        <f t="shared" si="41"/>
        <v>Significant</v>
      </c>
      <c r="W125" t="str">
        <f t="shared" si="42"/>
        <v>Significant</v>
      </c>
      <c r="X125" t="str">
        <f t="shared" si="43"/>
        <v>Significant</v>
      </c>
      <c r="Y125">
        <f t="shared" si="44"/>
        <v>0.91272717777470769</v>
      </c>
      <c r="Z125">
        <f t="shared" si="45"/>
        <v>1.0617901458412411</v>
      </c>
      <c r="AA125">
        <f t="shared" si="46"/>
        <v>1.2187607144472992</v>
      </c>
      <c r="AB125" t="str">
        <f t="shared" si="47"/>
        <v>High</v>
      </c>
      <c r="AC125" t="str">
        <f t="shared" si="48"/>
        <v>High</v>
      </c>
      <c r="AD125" t="str">
        <f t="shared" si="49"/>
        <v>High</v>
      </c>
      <c r="AE125" t="str">
        <f t="shared" si="50"/>
        <v>Significant</v>
      </c>
      <c r="AF125" t="str">
        <f t="shared" si="51"/>
        <v>Significant</v>
      </c>
      <c r="AG125" t="str">
        <f t="shared" si="52"/>
        <v>Significant</v>
      </c>
      <c r="AI125" t="s">
        <v>2174</v>
      </c>
      <c r="AJ125">
        <v>0.74461316198299388</v>
      </c>
      <c r="AK125">
        <v>0.82693545588125783</v>
      </c>
      <c r="AL125">
        <v>1.1066922975344462</v>
      </c>
      <c r="AN125" t="s">
        <v>2174</v>
      </c>
      <c r="AO125">
        <v>0.77777465467403317</v>
      </c>
      <c r="AP125">
        <v>1.0580325453689694</v>
      </c>
      <c r="AQ125">
        <v>1.5386473916748167</v>
      </c>
    </row>
    <row r="126" spans="1:43">
      <c r="A126" t="s">
        <v>117</v>
      </c>
      <c r="B126" t="s">
        <v>2166</v>
      </c>
      <c r="C126">
        <f>VLOOKUP(B126,Exposure!B125:AH271,31,FALSE)</f>
        <v>0.6525359363132579</v>
      </c>
      <c r="D126">
        <f>VLOOKUP(B126,Sensitivity!$B$1:$AP$147,41,FALSE)</f>
        <v>0.38815314126581441</v>
      </c>
      <c r="E126">
        <f>VLOOKUP(B126,Adaptive!B125:AX271,49,FALSE)</f>
        <v>0.24105640355364888</v>
      </c>
      <c r="F126" s="52">
        <f t="shared" si="28"/>
        <v>0.75894359644635112</v>
      </c>
      <c r="G126">
        <f>VLOOKUP(B126,DroughtHazard!$A$1:$B$147,2,FALSE)</f>
        <v>0.68024706157214265</v>
      </c>
      <c r="H126" s="52">
        <f t="shared" si="29"/>
        <v>2.4798797355975659</v>
      </c>
      <c r="I126" s="52">
        <f t="shared" si="30"/>
        <v>0.58972255325100797</v>
      </c>
      <c r="J126" s="52">
        <f t="shared" si="31"/>
        <v>0.57354836885608274</v>
      </c>
      <c r="K126" t="str">
        <f t="shared" si="32"/>
        <v>Moderate</v>
      </c>
      <c r="L126" t="str">
        <f t="shared" si="33"/>
        <v>Moderate</v>
      </c>
      <c r="M126" t="str">
        <f t="shared" si="27"/>
        <v>Moderate</v>
      </c>
      <c r="N126" t="str">
        <f t="shared" si="34"/>
        <v>High</v>
      </c>
      <c r="O126" t="str">
        <f t="shared" si="35"/>
        <v>Significant</v>
      </c>
      <c r="P126">
        <f t="shared" si="36"/>
        <v>1.1681650972396138</v>
      </c>
      <c r="Q126">
        <f t="shared" si="37"/>
        <v>1.2238143505984547</v>
      </c>
      <c r="R126">
        <f t="shared" si="38"/>
        <v>1.3863890441383915</v>
      </c>
      <c r="S126" t="str">
        <f t="shared" si="39"/>
        <v>High</v>
      </c>
      <c r="T126" t="str">
        <f t="shared" si="39"/>
        <v>High</v>
      </c>
      <c r="U126" t="str">
        <f t="shared" si="40"/>
        <v>High</v>
      </c>
      <c r="V126" t="str">
        <f t="shared" si="41"/>
        <v>Significant</v>
      </c>
      <c r="W126" t="str">
        <f t="shared" si="42"/>
        <v>Significant</v>
      </c>
      <c r="X126" t="str">
        <f t="shared" si="43"/>
        <v>Significant</v>
      </c>
      <c r="Y126">
        <f t="shared" si="44"/>
        <v>1.1926953891942897</v>
      </c>
      <c r="Z126">
        <f t="shared" si="45"/>
        <v>1.5251446339096622</v>
      </c>
      <c r="AA126">
        <f t="shared" si="46"/>
        <v>1.6491240290512645</v>
      </c>
      <c r="AB126" t="str">
        <f t="shared" si="47"/>
        <v>High</v>
      </c>
      <c r="AC126" t="str">
        <f t="shared" si="48"/>
        <v>High</v>
      </c>
      <c r="AD126" t="str">
        <f t="shared" si="49"/>
        <v>High</v>
      </c>
      <c r="AE126" t="str">
        <f t="shared" si="50"/>
        <v>Significant</v>
      </c>
      <c r="AF126" t="str">
        <f t="shared" si="51"/>
        <v>Significant</v>
      </c>
      <c r="AG126" t="str">
        <f t="shared" si="52"/>
        <v>Significant</v>
      </c>
      <c r="AI126" t="s">
        <v>2175</v>
      </c>
      <c r="AJ126">
        <v>0.82041081096420676</v>
      </c>
      <c r="AK126">
        <v>0.98066930794487428</v>
      </c>
      <c r="AL126">
        <v>1.1803095462299384</v>
      </c>
      <c r="AN126" t="s">
        <v>2175</v>
      </c>
      <c r="AO126">
        <v>0.89994660000572591</v>
      </c>
      <c r="AP126">
        <v>1.1883590638551116</v>
      </c>
      <c r="AQ126">
        <v>1.504437849287291</v>
      </c>
    </row>
    <row r="127" spans="1:43">
      <c r="A127" t="s">
        <v>1071</v>
      </c>
      <c r="B127" t="s">
        <v>2167</v>
      </c>
      <c r="C127">
        <f>VLOOKUP(B127,Exposure!B126:AH272,31,FALSE)</f>
        <v>0.49047793186868832</v>
      </c>
      <c r="D127">
        <f>VLOOKUP(B127,Sensitivity!$B$1:$AP$147,41,FALSE)</f>
        <v>0.26047366385535048</v>
      </c>
      <c r="E127">
        <f>VLOOKUP(B127,Adaptive!B126:AX272,49,FALSE)</f>
        <v>0.40636042009277101</v>
      </c>
      <c r="F127" s="52">
        <f t="shared" si="28"/>
        <v>0.59363957990722893</v>
      </c>
      <c r="G127">
        <f>VLOOKUP(B127,DroughtHazard!$A$1:$B$147,2,FALSE)</f>
        <v>0.36220196126932941</v>
      </c>
      <c r="H127" s="52">
        <f t="shared" si="29"/>
        <v>1.7067931369005971</v>
      </c>
      <c r="I127" s="52">
        <f t="shared" si="30"/>
        <v>0.34519328584254638</v>
      </c>
      <c r="J127" s="52">
        <f t="shared" si="31"/>
        <v>0.42705662188128968</v>
      </c>
      <c r="K127" t="str">
        <f t="shared" si="32"/>
        <v>Moderate</v>
      </c>
      <c r="L127" t="str">
        <f t="shared" si="33"/>
        <v>Moderate</v>
      </c>
      <c r="M127" t="str">
        <f t="shared" si="27"/>
        <v>Moderate</v>
      </c>
      <c r="N127" t="str">
        <f t="shared" si="34"/>
        <v>Moderate</v>
      </c>
      <c r="O127" t="str">
        <f t="shared" si="35"/>
        <v>Moderate</v>
      </c>
      <c r="P127">
        <f t="shared" si="36"/>
        <v>0.79520746671040854</v>
      </c>
      <c r="Q127">
        <f t="shared" si="37"/>
        <v>0.86796981978734289</v>
      </c>
      <c r="R127">
        <f t="shared" si="38"/>
        <v>1.0651840632438661</v>
      </c>
      <c r="S127" t="str">
        <f t="shared" si="39"/>
        <v>High</v>
      </c>
      <c r="T127" t="str">
        <f t="shared" si="39"/>
        <v>High</v>
      </c>
      <c r="U127" t="str">
        <f t="shared" si="40"/>
        <v>High</v>
      </c>
      <c r="V127" t="str">
        <f t="shared" si="41"/>
        <v>Significant</v>
      </c>
      <c r="W127" t="str">
        <f t="shared" si="42"/>
        <v>Significant</v>
      </c>
      <c r="X127" t="str">
        <f t="shared" si="43"/>
        <v>Significant</v>
      </c>
      <c r="Y127">
        <f t="shared" si="44"/>
        <v>0.82272542272885696</v>
      </c>
      <c r="Z127">
        <f t="shared" si="45"/>
        <v>1.0652200728670755</v>
      </c>
      <c r="AA127">
        <f t="shared" si="46"/>
        <v>1.12333394264857</v>
      </c>
      <c r="AB127" t="str">
        <f t="shared" si="47"/>
        <v>High</v>
      </c>
      <c r="AC127" t="str">
        <f t="shared" si="48"/>
        <v>High</v>
      </c>
      <c r="AD127" t="str">
        <f t="shared" si="49"/>
        <v>High</v>
      </c>
      <c r="AE127" t="str">
        <f t="shared" si="50"/>
        <v>Significant</v>
      </c>
      <c r="AF127" t="str">
        <f t="shared" si="51"/>
        <v>Significant</v>
      </c>
      <c r="AG127" t="str">
        <f t="shared" si="52"/>
        <v>Significant</v>
      </c>
      <c r="AI127" t="s">
        <v>2176</v>
      </c>
      <c r="AJ127">
        <v>0.76285913088123003</v>
      </c>
      <c r="AK127">
        <v>0.88763344145099321</v>
      </c>
      <c r="AL127">
        <v>1.1086825335244339</v>
      </c>
      <c r="AN127" t="s">
        <v>2176</v>
      </c>
      <c r="AO127">
        <v>0.83785892819046959</v>
      </c>
      <c r="AP127">
        <v>1.0900873790482679</v>
      </c>
      <c r="AQ127">
        <v>1.4276293266673887</v>
      </c>
    </row>
    <row r="128" spans="1:43">
      <c r="A128" t="s">
        <v>81</v>
      </c>
      <c r="B128" t="s">
        <v>2168</v>
      </c>
      <c r="C128">
        <f>VLOOKUP(B128,Exposure!B127:AH273,31,FALSE)</f>
        <v>0.59512222566035611</v>
      </c>
      <c r="D128">
        <f>VLOOKUP(B128,Sensitivity!$B$1:$AP$147,41,FALSE)</f>
        <v>0.24687115029845996</v>
      </c>
      <c r="E128">
        <f>VLOOKUP(B128,Adaptive!B127:AX273,49,FALSE)</f>
        <v>0.15798012285611654</v>
      </c>
      <c r="F128" s="52">
        <f t="shared" si="28"/>
        <v>0.84201987714388349</v>
      </c>
      <c r="G128">
        <f>VLOOKUP(B128,DroughtHazard!$A$1:$B$147,2,FALSE)</f>
        <v>0.56631609387149306</v>
      </c>
      <c r="H128" s="52">
        <f t="shared" si="29"/>
        <v>2.2503293469741923</v>
      </c>
      <c r="I128" s="52">
        <f t="shared" si="30"/>
        <v>0.51711517852997302</v>
      </c>
      <c r="J128" s="52">
        <f t="shared" si="31"/>
        <v>0.54444551372117167</v>
      </c>
      <c r="K128" t="str">
        <f t="shared" si="32"/>
        <v>Moderate</v>
      </c>
      <c r="L128" t="str">
        <f t="shared" si="33"/>
        <v>Moderate</v>
      </c>
      <c r="M128" t="str">
        <f t="shared" si="27"/>
        <v>Moderate</v>
      </c>
      <c r="N128" t="str">
        <f t="shared" si="34"/>
        <v>Moderate</v>
      </c>
      <c r="O128" t="str">
        <f t="shared" si="35"/>
        <v>Moderate</v>
      </c>
      <c r="P128">
        <f t="shared" si="36"/>
        <v>1.0050600906368099</v>
      </c>
      <c r="Q128">
        <f t="shared" si="37"/>
        <v>1.0294766261096795</v>
      </c>
      <c r="R128">
        <f t="shared" si="38"/>
        <v>1.2164180572887267</v>
      </c>
      <c r="S128" t="str">
        <f t="shared" si="39"/>
        <v>High</v>
      </c>
      <c r="T128" t="str">
        <f t="shared" si="39"/>
        <v>High</v>
      </c>
      <c r="U128" t="str">
        <f t="shared" si="40"/>
        <v>High</v>
      </c>
      <c r="V128" t="str">
        <f t="shared" si="41"/>
        <v>Significant</v>
      </c>
      <c r="W128" t="str">
        <f t="shared" si="42"/>
        <v>Significant</v>
      </c>
      <c r="X128" t="str">
        <f t="shared" si="43"/>
        <v>Significant</v>
      </c>
      <c r="Y128">
        <f t="shared" si="44"/>
        <v>1.0048729780288537</v>
      </c>
      <c r="Z128">
        <f t="shared" si="45"/>
        <v>1.2928931612964467</v>
      </c>
      <c r="AA128">
        <f t="shared" si="46"/>
        <v>1.4354184598155815</v>
      </c>
      <c r="AB128" t="str">
        <f t="shared" si="47"/>
        <v>High</v>
      </c>
      <c r="AC128" t="str">
        <f t="shared" si="48"/>
        <v>High</v>
      </c>
      <c r="AD128" t="str">
        <f t="shared" si="49"/>
        <v>High</v>
      </c>
      <c r="AE128" t="str">
        <f t="shared" si="50"/>
        <v>Significant</v>
      </c>
      <c r="AF128" t="str">
        <f t="shared" si="51"/>
        <v>Significant</v>
      </c>
      <c r="AG128" t="str">
        <f t="shared" si="52"/>
        <v>Significant</v>
      </c>
      <c r="AI128" t="s">
        <v>2178</v>
      </c>
      <c r="AJ128">
        <v>1.0409354131953914</v>
      </c>
      <c r="AK128">
        <v>1.0711581746165955</v>
      </c>
      <c r="AL128">
        <v>1.2417469977888462</v>
      </c>
      <c r="AN128" t="s">
        <v>2178</v>
      </c>
      <c r="AO128">
        <v>0.99584426486978961</v>
      </c>
      <c r="AP128">
        <v>1.1991591511409481</v>
      </c>
      <c r="AQ128">
        <v>1.3572745681255065</v>
      </c>
    </row>
    <row r="129" spans="1:43">
      <c r="A129" t="s">
        <v>152</v>
      </c>
      <c r="B129" t="s">
        <v>2169</v>
      </c>
      <c r="C129">
        <f>VLOOKUP(B129,Exposure!B128:AH274,31,FALSE)</f>
        <v>0.65091845058932751</v>
      </c>
      <c r="D129">
        <f>VLOOKUP(B129,Sensitivity!$B$1:$AP$147,41,FALSE)</f>
        <v>0.83091098769856808</v>
      </c>
      <c r="E129">
        <f>VLOOKUP(B129,Adaptive!B128:AX274,49,FALSE)</f>
        <v>0.26632969703156406</v>
      </c>
      <c r="F129" s="52">
        <f t="shared" si="28"/>
        <v>0.73367030296843594</v>
      </c>
      <c r="G129">
        <f>VLOOKUP(B129,DroughtHazard!$A$1:$B$147,2,FALSE)</f>
        <v>0.64765193772658169</v>
      </c>
      <c r="H129" s="52">
        <f t="shared" si="29"/>
        <v>2.8631516789829128</v>
      </c>
      <c r="I129" s="52">
        <f t="shared" si="30"/>
        <v>0.71095244870153396</v>
      </c>
      <c r="J129" s="52">
        <f t="shared" si="31"/>
        <v>0.78229064533350201</v>
      </c>
      <c r="K129" t="str">
        <f t="shared" si="32"/>
        <v>Moderate</v>
      </c>
      <c r="L129" t="str">
        <f t="shared" si="33"/>
        <v>High</v>
      </c>
      <c r="M129" t="str">
        <f t="shared" si="27"/>
        <v>High</v>
      </c>
      <c r="N129" t="str">
        <f t="shared" si="34"/>
        <v>Moderate</v>
      </c>
      <c r="O129" t="str">
        <f t="shared" si="35"/>
        <v>Moderate</v>
      </c>
      <c r="P129">
        <f t="shared" si="36"/>
        <v>1.051271872779131</v>
      </c>
      <c r="Q129">
        <f t="shared" si="37"/>
        <v>1.0972158623707298</v>
      </c>
      <c r="R129">
        <f t="shared" si="38"/>
        <v>1.239961598127286</v>
      </c>
      <c r="S129" t="str">
        <f t="shared" si="39"/>
        <v>High</v>
      </c>
      <c r="T129" t="str">
        <f t="shared" si="39"/>
        <v>High</v>
      </c>
      <c r="U129" t="str">
        <f t="shared" si="40"/>
        <v>High</v>
      </c>
      <c r="V129" t="str">
        <f t="shared" si="41"/>
        <v>Significant</v>
      </c>
      <c r="W129" t="str">
        <f t="shared" si="42"/>
        <v>Significant</v>
      </c>
      <c r="X129" t="str">
        <f t="shared" si="43"/>
        <v>Significant</v>
      </c>
      <c r="Y129">
        <f t="shared" si="44"/>
        <v>1.0668112984128797</v>
      </c>
      <c r="Z129">
        <f t="shared" si="45"/>
        <v>1.2521084386742114</v>
      </c>
      <c r="AA129">
        <f t="shared" si="46"/>
        <v>1.3720451956411206</v>
      </c>
      <c r="AB129" t="str">
        <f t="shared" si="47"/>
        <v>High</v>
      </c>
      <c r="AC129" t="str">
        <f t="shared" si="48"/>
        <v>High</v>
      </c>
      <c r="AD129" t="str">
        <f t="shared" si="49"/>
        <v>High</v>
      </c>
      <c r="AE129" t="str">
        <f t="shared" si="50"/>
        <v>Significant</v>
      </c>
      <c r="AF129" t="str">
        <f t="shared" si="51"/>
        <v>Significant</v>
      </c>
      <c r="AG129" t="str">
        <f t="shared" si="52"/>
        <v>Significant</v>
      </c>
      <c r="AI129" t="s">
        <v>2179</v>
      </c>
      <c r="AJ129">
        <v>0.75600778539498625</v>
      </c>
      <c r="AK129">
        <v>0.87475072748661065</v>
      </c>
      <c r="AL129">
        <v>1.0948662618398668</v>
      </c>
      <c r="AN129" t="s">
        <v>2179</v>
      </c>
      <c r="AO129">
        <v>0.80702946139812459</v>
      </c>
      <c r="AP129">
        <v>1.0583777323611576</v>
      </c>
      <c r="AQ129">
        <v>1.3694340104373297</v>
      </c>
    </row>
    <row r="130" spans="1:43">
      <c r="A130" t="s">
        <v>66</v>
      </c>
      <c r="B130" t="s">
        <v>2170</v>
      </c>
      <c r="C130">
        <f>VLOOKUP(B130,Exposure!B129:AH275,31,FALSE)</f>
        <v>0.61952516245182709</v>
      </c>
      <c r="D130">
        <f>VLOOKUP(B130,Sensitivity!$B$1:$AP$147,41,FALSE)</f>
        <v>0.24542407438815247</v>
      </c>
      <c r="E130">
        <f>VLOOKUP(B130,Adaptive!B129:AX275,49,FALSE)</f>
        <v>0.31996264056144208</v>
      </c>
      <c r="F130" s="52">
        <f t="shared" si="28"/>
        <v>0.68003735943855792</v>
      </c>
      <c r="G130">
        <f>VLOOKUP(B130,DroughtHazard!$A$1:$B$147,2,FALSE)</f>
        <v>0.47021391464122031</v>
      </c>
      <c r="H130" s="52">
        <f t="shared" si="29"/>
        <v>2.0152005109197577</v>
      </c>
      <c r="I130" s="52">
        <f t="shared" si="30"/>
        <v>0.44274332662631305</v>
      </c>
      <c r="J130" s="52">
        <f t="shared" si="31"/>
        <v>0.46273071691335521</v>
      </c>
      <c r="K130" t="str">
        <f t="shared" si="32"/>
        <v>Moderate</v>
      </c>
      <c r="L130" t="str">
        <f t="shared" si="33"/>
        <v>Moderate</v>
      </c>
      <c r="M130" t="str">
        <f t="shared" ref="M130:M147" si="53">IF((K130="high")*AND(L130="High"),"Very high",IF((K130="high")*AND(L130="Moderate"),"High",IF((K130="high")*AND(L130="Low"),"Moderate",IF((K130="Moderate")*AND(L130="High"),"High",IF((K130="Moderate")*AND(L130="Moderate"),"Moderate",IF((K130="Low")*AND(L130="High"),"Moderate",IF((K130="Low")*AND(L130="Moderate"),"Low",IF((K130="Low")*AND(L130="Low"),"Very low",IF((K130="Moderate")*AND(L130="Low"),"Low")))))))))</f>
        <v>Moderate</v>
      </c>
      <c r="N130" t="str">
        <f t="shared" si="34"/>
        <v>Moderate</v>
      </c>
      <c r="O130" t="str">
        <f t="shared" si="35"/>
        <v>Moderate</v>
      </c>
      <c r="P130">
        <f t="shared" si="36"/>
        <v>1.0409354131953914</v>
      </c>
      <c r="Q130">
        <f t="shared" si="37"/>
        <v>1.0711581746165955</v>
      </c>
      <c r="R130">
        <f t="shared" si="38"/>
        <v>1.2417469977888462</v>
      </c>
      <c r="S130" t="str">
        <f t="shared" si="39"/>
        <v>High</v>
      </c>
      <c r="T130" t="str">
        <f t="shared" si="39"/>
        <v>High</v>
      </c>
      <c r="U130" t="str">
        <f t="shared" si="40"/>
        <v>High</v>
      </c>
      <c r="V130" t="str">
        <f t="shared" si="41"/>
        <v>Significant</v>
      </c>
      <c r="W130" t="str">
        <f t="shared" si="42"/>
        <v>Significant</v>
      </c>
      <c r="X130" t="str">
        <f t="shared" si="43"/>
        <v>Significant</v>
      </c>
      <c r="Y130">
        <f t="shared" si="44"/>
        <v>0.99584426486978961</v>
      </c>
      <c r="Z130">
        <f t="shared" si="45"/>
        <v>1.1991591511409481</v>
      </c>
      <c r="AA130">
        <f t="shared" si="46"/>
        <v>1.3572745681255065</v>
      </c>
      <c r="AB130" t="str">
        <f t="shared" si="47"/>
        <v>High</v>
      </c>
      <c r="AC130" t="str">
        <f t="shared" si="48"/>
        <v>High</v>
      </c>
      <c r="AD130" t="str">
        <f t="shared" si="49"/>
        <v>High</v>
      </c>
      <c r="AE130" t="str">
        <f t="shared" si="50"/>
        <v>Significant</v>
      </c>
      <c r="AF130" t="str">
        <f t="shared" si="51"/>
        <v>Significant</v>
      </c>
      <c r="AG130" t="str">
        <f t="shared" si="52"/>
        <v>Significant</v>
      </c>
      <c r="AI130" t="s">
        <v>2180</v>
      </c>
      <c r="AJ130">
        <v>0.95254632262845851</v>
      </c>
      <c r="AK130">
        <v>1.0264622100573781</v>
      </c>
      <c r="AL130">
        <v>1.1826259268091124</v>
      </c>
      <c r="AN130" t="s">
        <v>2180</v>
      </c>
      <c r="AO130">
        <v>0.96974642999947092</v>
      </c>
      <c r="AP130">
        <v>1.2425364618394776</v>
      </c>
      <c r="AQ130">
        <v>1.2356581220084433</v>
      </c>
    </row>
    <row r="131" spans="1:43">
      <c r="A131" t="s">
        <v>67</v>
      </c>
      <c r="B131" t="s">
        <v>2171</v>
      </c>
      <c r="C131">
        <f>VLOOKUP(B131,Exposure!B130:AH276,31,FALSE)</f>
        <v>0.68812062223972548</v>
      </c>
      <c r="D131">
        <f>VLOOKUP(B131,Sensitivity!$B$1:$AP$147,41,FALSE)</f>
        <v>0.23182156083126196</v>
      </c>
      <c r="E131">
        <f>VLOOKUP(B131,Adaptive!B130:AX276,49,FALSE)</f>
        <v>0.50531118710910439</v>
      </c>
      <c r="F131" s="52">
        <f t="shared" ref="F131:F147" si="54">1-E131</f>
        <v>0.49468881289089561</v>
      </c>
      <c r="G131">
        <f>VLOOKUP(B131,DroughtHazard!$A$1:$B$147,2,FALSE)</f>
        <v>0.35287665491504572</v>
      </c>
      <c r="H131" s="52">
        <f t="shared" ref="H131:H147" si="55">C131+D131+F131+G131</f>
        <v>1.7675076508769287</v>
      </c>
      <c r="I131" s="52">
        <f t="shared" ref="I131:I147" si="56">(H131-MIN($H$2:$H$147))/(MAX($H$2:$H$147)-MIN($H$2:$H$147))</f>
        <v>0.36439744181772021</v>
      </c>
      <c r="J131" s="52">
        <f t="shared" ref="J131:J147" si="57">AVERAGE(F131,D131)</f>
        <v>0.36325518686107877</v>
      </c>
      <c r="K131" t="str">
        <f t="shared" ref="K131:K147" si="58">IF(C131&lt;0.33,"Low",IF(C131&lt;0.66,"Moderate",IF(C131&lt;1.5,"High","nnn")))</f>
        <v>High</v>
      </c>
      <c r="L131" t="str">
        <f t="shared" ref="L131:L147" si="59">IF(J131&lt;0.33,"Low",IF(J131&lt;0.66,"Moderate",IF(J131&lt;1.5,"High","nnn")))</f>
        <v>Moderate</v>
      </c>
      <c r="M131" t="str">
        <f t="shared" si="53"/>
        <v>High</v>
      </c>
      <c r="N131" t="str">
        <f t="shared" ref="N131:N147" si="60">IF(G131&lt;0.33,"Low",IF(G131&lt;0.66,"Moderate",IF(G131&lt;1.5,"High","nnn")))</f>
        <v>Moderate</v>
      </c>
      <c r="O131" t="str">
        <f t="shared" ref="O131:O147" si="61">IF((N131="high")*AND(M131="Very high"),"Severe",IF((N131="high")*AND(M131="High"),"Significant",IF((N131="high")*AND(M131="Moderate"),"Significant",IF((N131="Low")*AND(M131="High"),"Moderate",IF((N131="High")*AND(M131="Very low"),"Minor",IF((N131="Moderate")*AND(M131="Very high"),"Significant",IF((N131="Moderate")*AND(M131="High"),"Moderate",IF((N131="Moderate")*AND(M131="Moderate"),"Moderate",IF((N131="Moderate")*AND(M131="Low"),"Moderate",IF((N131="Moderate")*AND(M131="Very low"),"Minor",IF((N131="Low")*AND(M131="Very high"),"Significant",IF((N131="Low")*AND(M131="High"),"Moderate",IF((N131="Low")*AND(M131="Moderate"),"Moderate",IF((N131="Low")*AND(M131="Low"),"Minor",IF((N131="Low")*AND(M131="Very low"),"Negligible",IF((M131="Low")*AND(N131="High"),"Moderate",))))))))))))))))</f>
        <v>Moderate</v>
      </c>
      <c r="P131">
        <f t="shared" ref="P131:P147" si="62">VLOOKUP(B131,$AI$2:$AL$136,2,FALSE)</f>
        <v>0.80213063063025425</v>
      </c>
      <c r="Q131">
        <f t="shared" ref="Q131:Q147" si="63">VLOOKUP(B131,$AI$2:$AL$136,3,FALSE)</f>
        <v>0.79967803489088984</v>
      </c>
      <c r="R131">
        <f t="shared" ref="R131:R147" si="64">VLOOKUP(B131,$AI$2:$AL$136,4,FALSE)</f>
        <v>1.0288420543324941</v>
      </c>
      <c r="S131" t="str">
        <f t="shared" ref="S131:T147" si="65">IF(P131&lt;0.33,"Low",IF(P131&lt;0.66,"Moderate",IF(P131&lt;1.5,"High","nnn")))</f>
        <v>High</v>
      </c>
      <c r="T131" t="str">
        <f t="shared" si="65"/>
        <v>High</v>
      </c>
      <c r="U131" t="str">
        <f t="shared" ref="U131:U147" si="66">IF(R131&lt;0.33,"Low",IF(R131&lt;0.66,"Moderate",IF(R131&lt;3,"High","nnn")))</f>
        <v>High</v>
      </c>
      <c r="V131" t="str">
        <f t="shared" ref="V131:V147" si="67">IF((S131="high")*AND(M131="Very high"),"Severe",IF((S131="high")*AND(M131="High"),"Significant",IF((S131="high")*AND(M131="Moderate"),"Significant",IF((S131="High")*AND(M131="Low"),"Moderate",IF((S131="High")*AND(M131="Very low"),"Minor",IF((S131="Moderate")*AND(M131="Very high"),"Significant",IF((S131="Moderate")*AND(M131="High"),"Moderate",IF((S131="Moderate")*AND(M131="Moderate"),"Moderate",IF((S131="Moderate")*AND(M131="Low"),"Moderate",IF((S131="Moderate")*AND(M131="Very low"),"Minor",IF((S131="Low")*AND(M131="Very high"),"Significant",IF((S131="Low")*AND(M131="High"),"Moderate",IF((S131="Low")*AND(M131="Moderate"),"Moderate",IF((S131="Low")*AND(M131="Low"),"Minor",IF((S131="Low")*AND(M131="Very low"),"Negligible",)))))))))))))))</f>
        <v>Significant</v>
      </c>
      <c r="W131" t="str">
        <f t="shared" ref="W131:W147" si="68">IF((T131="high")*AND(M131="Very high"),"Severe",IF((T131="high")*AND(M131="High"),"Significant",IF((T131="high")*AND(M131="Moderate"),"Significant",IF((T131="High")*AND(M131="Low"),"Moderate",IF((T131="High")*AND(M131="Very low"),"Minor",IF((T131="Moderate")*AND(M131="Very high"),"Significant",IF((T131="Moderate")*AND(M131="High"),"Moderate",IF((T131="Moderate")*AND(M131="Moderate"),"Moderate",IF((T131="Moderate")*AND(M131="Low"),"Moderate",IF((T131="Moderate")*AND(M131="Very low"),"Minor",IF((T131="Low")*AND(M131="Very high"),"Significant",IF((T131="Low")*AND(M131="High"),"Moderate",IF((T131="Low")*AND(M131="Moderate"),"Moderate",IF((T131="Low")*AND(M131="Low"),"Minor",IF((T131="Low")*AND(M131="Very low"),"Negligible",)))))))))))))))</f>
        <v>Significant</v>
      </c>
      <c r="X131" t="str">
        <f t="shared" ref="X131:X147" si="69">IF((U131="high")*AND(M131="Very high"),"Severe",IF((U131="high")*AND(M131="High"),"Significant",IF((U131="high")*AND(M131="Moderate"),"Significant",IF((U131="High")*AND(M131="Low"),"Moderate",IF((U131="High")*AND(M131="Very low"),"Minor",IF((U131="Moderate")*AND(M131="Very high"),"Significant",IF((U131="Moderate")*AND(M131="High"),"Moderate",IF((U131="Moderate")*AND(M131="Moderate"),"Moderate",IF((U131="Moderate")*AND(M131="Low"),"Moderate",IF((U131="Moderate")*AND(M131="Very low"),"Minor",IF((U131="Low")*AND(M131="Very high"),"Significant",IF((U131="Low")*AND(M131="High"),"Moderate",IF((U131="Low")*AND(M131="Moderate"),"Moderate",IF((U131="Low")*AND(M131="Low"),"Minor",IF((U131="Low")*AND(M131="Very low"),"Negligible",)))))))))))))))</f>
        <v>Significant</v>
      </c>
      <c r="Y131">
        <f t="shared" ref="Y131:Y147" si="70">VLOOKUP(B131,$AN$2:$AQ$136,2,FALSE)</f>
        <v>0.85834465388655667</v>
      </c>
      <c r="Z131">
        <f t="shared" ref="Z131:Z147" si="71">VLOOKUP(B131,$AN$2:$AQ$136,3,FALSE)</f>
        <v>1.0939675849314527</v>
      </c>
      <c r="AA131">
        <f t="shared" ref="AA131:AA147" si="72">VLOOKUP(B131,$AN$2:$AQ$136,4,FALSE)</f>
        <v>1.3724281850024069</v>
      </c>
      <c r="AB131" t="str">
        <f t="shared" ref="AB131:AB147" si="73">IF(Y131&lt;0.33,"Low",IF(Y131&lt;0.66,"Moderate",IF(Y131&lt;3,"High","nnn")))</f>
        <v>High</v>
      </c>
      <c r="AC131" t="str">
        <f t="shared" ref="AC131:AC147" si="74">IF(Z131&lt;0.33,"Low",IF(Z131&lt;0.66,"Moderate",IF(Z131&lt;3,"High","nnn")))</f>
        <v>High</v>
      </c>
      <c r="AD131" t="str">
        <f t="shared" ref="AD131:AD147" si="75">IF(AA131&lt;0.33,"Low",IF(AA131&lt;0.66,"Moderate",IF(AA131&lt;3,"High","nnn")))</f>
        <v>High</v>
      </c>
      <c r="AE131" t="str">
        <f t="shared" ref="AE131:AE147" si="76">IF((AB131="high")*AND(M131="Very high"),"Severe",IF((AB131="high")*AND(M131="High"),"Significant",IF((AB131="high")*AND(M131="Moderate"),"Significant",IF((AB131="High")*AND(M131="Low"),"Moderate",IF((AB131="High")*AND(M131="Very low"),"Minor",IF((AB131="Moderate")*AND(M131="Very high"),"Significant",IF((AB131="Moderate")*AND(M131="High"),"Moderate",IF((AB131="Moderate")*AND(M131="Moderate"),"Moderate",IF((AB131="Moderate")*AND(M131="Low"),"Moderate",IF((AB131="Moderate")*AND(M131="Very low"),"Minor",IF((AB131="Low")*AND(M131="Very high"),"Significant",IF((AB131="Low")*AND(M131="High"),"Moderate",IF((AB131="Low")*AND(M131="Moderate"),"Moderate",IF((AB131="Low")*AND(M131="Low"),"Minor",IF((AB131="Low")*AND(M131="Very low"),"Negligible",)))))))))))))))</f>
        <v>Significant</v>
      </c>
      <c r="AF131" t="str">
        <f t="shared" ref="AF131:AF147" si="77">IF((AC131="high")*AND(M131="Very high"),"Severe",IF((AC131="high")*AND(M131="High"),"Significant",IF((AC131="high")*AND(M131="Moderate"),"Significant",IF((AC131="High")*AND(M131="Low"),"Moderate",IF((AC131="High")*AND(M131="Very low"),"Minor",IF((AC131="Moderate")*AND(M131="Very high"),"Significant",IF((AC131="Moderate")*AND(M131="High"),"Moderate",IF((AC131="Moderate")*AND(M131="Moderate"),"Moderate",IF((AC131="Moderate")*AND(M131="Low"),"Moderate",IF((AC131="Moderate")*AND(M131="Very low"),"Minor",IF((AC131="Low")*AND(M131="Very high"),"Significant",IF((AC131="Low")*AND(M131="High"),"Moderate",IF((AC131="Low")*AND(M131="Moderate"),"Moderate",IF((AC131="Low")*AND(M131="Low"),"Minor",IF((AC131="Low")*AND(M131="Very low"),"Negligible",)))))))))))))))</f>
        <v>Significant</v>
      </c>
      <c r="AG131" t="str">
        <f t="shared" ref="AG131:AG147" si="78">IF((AD131="high")*AND(M131="Very high"),"Severe",IF((AD131="high")*AND(M131="High"),"Significant",IF((AD131="high")*AND(M131="Moderate"),"Significant",IF((AD131="High")*AND(M131="Low"),"Moderate",IF((AD131="High")*AND(M131="Very low"),"Minor",IF((AD131="Moderate")*AND(M131="Very high"),"Significant",IF((AD131="Moderate")*AND(M131="High"),"Moderate",IF((AD131="Moderate")*AND(M131="Moderate"),"Moderate",IF((AD131="Moderate")*AND(M131="Low"),"Moderate",IF((AD131="Moderate")*AND(M131="Very low"),"Minor",IF((AD131="Low")*AND(M131="Very high"),"Significant",IF((AD131="Low")*AND(M131="High"),"Moderate",IF((AD131="Low")*AND(M131="Moderate"),"Moderate",IF((AD131="Low")*AND(M131="Low"),"Minor",IF((AD131="Low")*AND(M131="Very low"),"Negligible",)))))))))))))))</f>
        <v>Significant</v>
      </c>
      <c r="AI131" t="s">
        <v>2181</v>
      </c>
      <c r="AJ131">
        <v>1.1073189504875738</v>
      </c>
      <c r="AK131">
        <v>1.160265018052856</v>
      </c>
      <c r="AL131">
        <v>1.2782546565022068</v>
      </c>
      <c r="AN131" t="s">
        <v>2181</v>
      </c>
      <c r="AO131">
        <v>1.0847609586968026</v>
      </c>
      <c r="AP131">
        <v>1.3895539758330586</v>
      </c>
      <c r="AQ131">
        <v>1.4873865761023763</v>
      </c>
    </row>
    <row r="132" spans="1:43">
      <c r="A132" t="s">
        <v>147</v>
      </c>
      <c r="B132" t="s">
        <v>2172</v>
      </c>
      <c r="C132">
        <f>VLOOKUP(B132,Exposure!B131:AH277,31,FALSE)</f>
        <v>7.1310022785451158E-3</v>
      </c>
      <c r="D132">
        <f>VLOOKUP(B132,Sensitivity!$B$1:$AP$147,41,FALSE)</f>
        <v>0.25671126648855097</v>
      </c>
      <c r="E132">
        <f>VLOOKUP(B132,Adaptive!B131:AX277,49,FALSE)</f>
        <v>0.56748299988517659</v>
      </c>
      <c r="F132" s="52">
        <f t="shared" si="54"/>
        <v>0.43251700011482341</v>
      </c>
      <c r="G132">
        <f>VLOOKUP(B132,DroughtHazard!$A$1:$B$147,2,FALSE)</f>
        <v>0</v>
      </c>
      <c r="H132" s="52">
        <f t="shared" si="55"/>
        <v>0.69635926888191957</v>
      </c>
      <c r="I132" s="52">
        <f t="shared" si="56"/>
        <v>2.5590470417007048E-2</v>
      </c>
      <c r="J132" s="52">
        <f t="shared" si="57"/>
        <v>0.34461413330168722</v>
      </c>
      <c r="K132" t="str">
        <f t="shared" si="58"/>
        <v>Low</v>
      </c>
      <c r="L132" t="str">
        <f t="shared" si="59"/>
        <v>Moderate</v>
      </c>
      <c r="M132" t="str">
        <f t="shared" si="53"/>
        <v>Low</v>
      </c>
      <c r="N132" t="str">
        <f t="shared" si="60"/>
        <v>Low</v>
      </c>
      <c r="O132" t="str">
        <f t="shared" si="61"/>
        <v>Minor</v>
      </c>
      <c r="P132">
        <f t="shared" si="62"/>
        <v>0.74461316198299388</v>
      </c>
      <c r="Q132">
        <f t="shared" si="63"/>
        <v>0.82693545588125783</v>
      </c>
      <c r="R132">
        <f t="shared" si="64"/>
        <v>1.1066922975344462</v>
      </c>
      <c r="S132" t="str">
        <f t="shared" si="65"/>
        <v>High</v>
      </c>
      <c r="T132" t="str">
        <f t="shared" si="65"/>
        <v>High</v>
      </c>
      <c r="U132" t="str">
        <f t="shared" si="66"/>
        <v>High</v>
      </c>
      <c r="V132" t="str">
        <f t="shared" si="67"/>
        <v>Moderate</v>
      </c>
      <c r="W132" t="str">
        <f t="shared" si="68"/>
        <v>Moderate</v>
      </c>
      <c r="X132" t="str">
        <f t="shared" si="69"/>
        <v>Moderate</v>
      </c>
      <c r="Y132">
        <f t="shared" si="70"/>
        <v>0.77777465467403317</v>
      </c>
      <c r="Z132">
        <f t="shared" si="71"/>
        <v>1.0580325453689694</v>
      </c>
      <c r="AA132">
        <f t="shared" si="72"/>
        <v>1.5386473916748167</v>
      </c>
      <c r="AB132" t="str">
        <f t="shared" si="73"/>
        <v>High</v>
      </c>
      <c r="AC132" t="str">
        <f t="shared" si="74"/>
        <v>High</v>
      </c>
      <c r="AD132" t="str">
        <f t="shared" si="75"/>
        <v>High</v>
      </c>
      <c r="AE132" t="str">
        <f t="shared" si="76"/>
        <v>Moderate</v>
      </c>
      <c r="AF132" t="str">
        <f t="shared" si="77"/>
        <v>Moderate</v>
      </c>
      <c r="AG132" t="str">
        <f t="shared" si="78"/>
        <v>Moderate</v>
      </c>
      <c r="AI132" t="s">
        <v>2177</v>
      </c>
      <c r="AJ132">
        <v>0.67856790757218954</v>
      </c>
      <c r="AK132">
        <v>0.8149461563241478</v>
      </c>
      <c r="AL132">
        <v>0.97278807655056321</v>
      </c>
      <c r="AN132" t="s">
        <v>2177</v>
      </c>
      <c r="AO132">
        <v>0.75302980551759369</v>
      </c>
      <c r="AP132">
        <v>0.953706035719315</v>
      </c>
      <c r="AQ132">
        <v>1.2264071070134639</v>
      </c>
    </row>
    <row r="133" spans="1:43">
      <c r="A133" t="s">
        <v>143</v>
      </c>
      <c r="B133" t="s">
        <v>2173</v>
      </c>
      <c r="C133">
        <f>VLOOKUP(B133,Exposure!B132:AH278,31,FALSE)</f>
        <v>0.44050465554586626</v>
      </c>
      <c r="D133">
        <f>VLOOKUP(B133,Sensitivity!$B$1:$AP$147,41,FALSE)</f>
        <v>0.23326863674156942</v>
      </c>
      <c r="E133">
        <f>VLOOKUP(B133,Adaptive!B132:AX278,49,FALSE)</f>
        <v>0.58846625692607268</v>
      </c>
      <c r="F133" s="52">
        <f t="shared" si="54"/>
        <v>0.41153374307392732</v>
      </c>
      <c r="G133">
        <f>VLOOKUP(B133,DroughtHazard!$A$1:$B$147,2,FALSE)</f>
        <v>0.47282007768232293</v>
      </c>
      <c r="H133" s="52">
        <f t="shared" si="55"/>
        <v>1.5581271130436858</v>
      </c>
      <c r="I133" s="52">
        <f t="shared" si="56"/>
        <v>0.29816984246177586</v>
      </c>
      <c r="J133" s="52">
        <f t="shared" si="57"/>
        <v>0.32240118990774835</v>
      </c>
      <c r="K133" t="str">
        <f t="shared" si="58"/>
        <v>Moderate</v>
      </c>
      <c r="L133" t="str">
        <f t="shared" si="59"/>
        <v>Low</v>
      </c>
      <c r="M133" t="str">
        <f t="shared" si="53"/>
        <v>Low</v>
      </c>
      <c r="N133" t="str">
        <f t="shared" si="60"/>
        <v>Moderate</v>
      </c>
      <c r="O133" t="str">
        <f t="shared" si="61"/>
        <v>Moderate</v>
      </c>
      <c r="P133">
        <f t="shared" si="62"/>
        <v>1.1094753778656328</v>
      </c>
      <c r="Q133">
        <f t="shared" si="63"/>
        <v>1.2462069467043877</v>
      </c>
      <c r="R133">
        <f t="shared" si="64"/>
        <v>1.4249934527214365</v>
      </c>
      <c r="S133" t="str">
        <f t="shared" si="65"/>
        <v>High</v>
      </c>
      <c r="T133" t="str">
        <f t="shared" si="65"/>
        <v>High</v>
      </c>
      <c r="U133" t="str">
        <f t="shared" si="66"/>
        <v>High</v>
      </c>
      <c r="V133" t="str">
        <f t="shared" si="67"/>
        <v>Moderate</v>
      </c>
      <c r="W133" t="str">
        <f t="shared" si="68"/>
        <v>Moderate</v>
      </c>
      <c r="X133" t="str">
        <f t="shared" si="69"/>
        <v>Moderate</v>
      </c>
      <c r="Y133">
        <f t="shared" si="70"/>
        <v>1.1353958243950206</v>
      </c>
      <c r="Z133">
        <f t="shared" si="71"/>
        <v>1.4316686804525056</v>
      </c>
      <c r="AA133">
        <f t="shared" si="72"/>
        <v>1.8310295795130735</v>
      </c>
      <c r="AB133" t="str">
        <f t="shared" si="73"/>
        <v>High</v>
      </c>
      <c r="AC133" t="str">
        <f t="shared" si="74"/>
        <v>High</v>
      </c>
      <c r="AD133" t="str">
        <f t="shared" si="75"/>
        <v>High</v>
      </c>
      <c r="AE133" t="str">
        <f t="shared" si="76"/>
        <v>Moderate</v>
      </c>
      <c r="AF133" t="str">
        <f t="shared" si="77"/>
        <v>Moderate</v>
      </c>
      <c r="AG133" t="str">
        <f t="shared" si="78"/>
        <v>Moderate</v>
      </c>
      <c r="AI133" t="s">
        <v>2182</v>
      </c>
      <c r="AJ133">
        <v>0.86430743203222749</v>
      </c>
      <c r="AK133">
        <v>0.9932561907519899</v>
      </c>
      <c r="AL133">
        <v>1.1281852075773475</v>
      </c>
      <c r="AN133" t="s">
        <v>2182</v>
      </c>
      <c r="AO133">
        <v>0.93496096780518734</v>
      </c>
      <c r="AP133">
        <v>1.1782129397143923</v>
      </c>
      <c r="AQ133">
        <v>1.181354652017554</v>
      </c>
    </row>
    <row r="134" spans="1:43">
      <c r="A134" t="s">
        <v>153</v>
      </c>
      <c r="B134" t="s">
        <v>2174</v>
      </c>
      <c r="C134">
        <f>VLOOKUP(B134,Exposure!B133:AH279,31,FALSE)</f>
        <v>9.3026526765872475E-2</v>
      </c>
      <c r="D134">
        <f>VLOOKUP(B134,Sensitivity!$B$1:$AP$147,41,FALSE)</f>
        <v>0.25005471730113649</v>
      </c>
      <c r="E134">
        <f>VLOOKUP(B134,Adaptive!B133:AX279,49,FALSE)</f>
        <v>0.58585585093035719</v>
      </c>
      <c r="F134" s="52">
        <f t="shared" si="54"/>
        <v>0.41414414906964281</v>
      </c>
      <c r="G134">
        <f>VLOOKUP(B134,DroughtHazard!$A$1:$B$147,2,FALSE)</f>
        <v>0.16279883678845922</v>
      </c>
      <c r="H134" s="52">
        <f t="shared" si="55"/>
        <v>0.9200242299251109</v>
      </c>
      <c r="I134" s="52">
        <f t="shared" si="56"/>
        <v>9.6336269349516876E-2</v>
      </c>
      <c r="J134" s="52">
        <f t="shared" si="57"/>
        <v>0.33209943318538965</v>
      </c>
      <c r="K134" t="str">
        <f t="shared" si="58"/>
        <v>Low</v>
      </c>
      <c r="L134" t="str">
        <f t="shared" si="59"/>
        <v>Moderate</v>
      </c>
      <c r="M134" t="str">
        <f t="shared" si="53"/>
        <v>Low</v>
      </c>
      <c r="N134" t="str">
        <f t="shared" si="60"/>
        <v>Low</v>
      </c>
      <c r="O134" t="str">
        <f t="shared" si="61"/>
        <v>Minor</v>
      </c>
      <c r="P134">
        <f t="shared" si="62"/>
        <v>0.74461316198299388</v>
      </c>
      <c r="Q134">
        <f t="shared" si="63"/>
        <v>0.82693545588125783</v>
      </c>
      <c r="R134">
        <f t="shared" si="64"/>
        <v>1.1066922975344462</v>
      </c>
      <c r="S134" t="str">
        <f t="shared" si="65"/>
        <v>High</v>
      </c>
      <c r="T134" t="str">
        <f t="shared" si="65"/>
        <v>High</v>
      </c>
      <c r="U134" t="str">
        <f t="shared" si="66"/>
        <v>High</v>
      </c>
      <c r="V134" t="str">
        <f t="shared" si="67"/>
        <v>Moderate</v>
      </c>
      <c r="W134" t="str">
        <f t="shared" si="68"/>
        <v>Moderate</v>
      </c>
      <c r="X134" t="str">
        <f t="shared" si="69"/>
        <v>Moderate</v>
      </c>
      <c r="Y134">
        <f t="shared" si="70"/>
        <v>0.77777465467403317</v>
      </c>
      <c r="Z134">
        <f t="shared" si="71"/>
        <v>1.0580325453689694</v>
      </c>
      <c r="AA134">
        <f t="shared" si="72"/>
        <v>1.5386473916748167</v>
      </c>
      <c r="AB134" t="str">
        <f t="shared" si="73"/>
        <v>High</v>
      </c>
      <c r="AC134" t="str">
        <f t="shared" si="74"/>
        <v>High</v>
      </c>
      <c r="AD134" t="str">
        <f t="shared" si="75"/>
        <v>High</v>
      </c>
      <c r="AE134" t="str">
        <f t="shared" si="76"/>
        <v>Moderate</v>
      </c>
      <c r="AF134" t="str">
        <f t="shared" si="77"/>
        <v>Moderate</v>
      </c>
      <c r="AG134" t="str">
        <f t="shared" si="78"/>
        <v>Moderate</v>
      </c>
      <c r="AI134" t="s">
        <v>2183</v>
      </c>
      <c r="AJ134">
        <v>0.69241441088904976</v>
      </c>
      <c r="AK134">
        <v>0.82170187950998574</v>
      </c>
      <c r="AL134">
        <v>0.97680614154408385</v>
      </c>
      <c r="AN134" t="s">
        <v>2183</v>
      </c>
      <c r="AO134">
        <v>0.77292106670608085</v>
      </c>
      <c r="AP134">
        <v>0.91958164879073712</v>
      </c>
      <c r="AQ134">
        <v>1.1300223624125123</v>
      </c>
    </row>
    <row r="135" spans="1:43">
      <c r="A135" t="s">
        <v>68</v>
      </c>
      <c r="B135" t="s">
        <v>2175</v>
      </c>
      <c r="C135">
        <f>VLOOKUP(B135,Exposure!B134:AH280,31,FALSE)</f>
        <v>0.43119356381332813</v>
      </c>
      <c r="D135">
        <f>VLOOKUP(B135,Sensitivity!$B$1:$AP$147,41,FALSE)</f>
        <v>0.21792963209230995</v>
      </c>
      <c r="E135">
        <f>VLOOKUP(B135,Adaptive!B134:AX280,49,FALSE)</f>
        <v>0.83328990082693732</v>
      </c>
      <c r="F135" s="52">
        <f t="shared" si="54"/>
        <v>0.16671009917306268</v>
      </c>
      <c r="G135">
        <f>VLOOKUP(B135,DroughtHazard!$A$1:$B$147,2,FALSE)</f>
        <v>0.29828382829476202</v>
      </c>
      <c r="H135" s="52">
        <f t="shared" si="55"/>
        <v>1.1141171233734628</v>
      </c>
      <c r="I135" s="52">
        <f t="shared" si="56"/>
        <v>0.15772834770672792</v>
      </c>
      <c r="J135" s="52">
        <f t="shared" si="57"/>
        <v>0.19231986563268633</v>
      </c>
      <c r="K135" t="str">
        <f t="shared" si="58"/>
        <v>Moderate</v>
      </c>
      <c r="L135" t="str">
        <f t="shared" si="59"/>
        <v>Low</v>
      </c>
      <c r="M135" t="str">
        <f t="shared" si="53"/>
        <v>Low</v>
      </c>
      <c r="N135" t="str">
        <f t="shared" si="60"/>
        <v>Low</v>
      </c>
      <c r="O135" t="str">
        <f t="shared" si="61"/>
        <v>Minor</v>
      </c>
      <c r="P135">
        <f t="shared" si="62"/>
        <v>0.82041081096420676</v>
      </c>
      <c r="Q135">
        <f t="shared" si="63"/>
        <v>0.98066930794487428</v>
      </c>
      <c r="R135">
        <f t="shared" si="64"/>
        <v>1.1803095462299384</v>
      </c>
      <c r="S135" t="str">
        <f t="shared" si="65"/>
        <v>High</v>
      </c>
      <c r="T135" t="str">
        <f t="shared" si="65"/>
        <v>High</v>
      </c>
      <c r="U135" t="str">
        <f t="shared" si="66"/>
        <v>High</v>
      </c>
      <c r="V135" t="str">
        <f t="shared" si="67"/>
        <v>Moderate</v>
      </c>
      <c r="W135" t="str">
        <f t="shared" si="68"/>
        <v>Moderate</v>
      </c>
      <c r="X135" t="str">
        <f t="shared" si="69"/>
        <v>Moderate</v>
      </c>
      <c r="Y135">
        <f t="shared" si="70"/>
        <v>0.89994660000572591</v>
      </c>
      <c r="Z135">
        <f t="shared" si="71"/>
        <v>1.1883590638551116</v>
      </c>
      <c r="AA135">
        <f t="shared" si="72"/>
        <v>1.504437849287291</v>
      </c>
      <c r="AB135" t="str">
        <f t="shared" si="73"/>
        <v>High</v>
      </c>
      <c r="AC135" t="str">
        <f t="shared" si="74"/>
        <v>High</v>
      </c>
      <c r="AD135" t="str">
        <f t="shared" si="75"/>
        <v>High</v>
      </c>
      <c r="AE135" t="str">
        <f t="shared" si="76"/>
        <v>Moderate</v>
      </c>
      <c r="AF135" t="str">
        <f t="shared" si="77"/>
        <v>Moderate</v>
      </c>
      <c r="AG135" t="str">
        <f t="shared" si="78"/>
        <v>Moderate</v>
      </c>
      <c r="AI135" t="s">
        <v>2184</v>
      </c>
      <c r="AJ135">
        <v>0.8454678512616951</v>
      </c>
      <c r="AK135">
        <v>0.83666260338902454</v>
      </c>
      <c r="AL135">
        <v>0.90150271952748318</v>
      </c>
      <c r="AN135" t="s">
        <v>2184</v>
      </c>
      <c r="AO135">
        <v>0.76064694787144704</v>
      </c>
      <c r="AP135">
        <v>0.99444895884950935</v>
      </c>
      <c r="AQ135">
        <v>1.0716647279306253</v>
      </c>
    </row>
    <row r="136" spans="1:43">
      <c r="A136" t="s">
        <v>166</v>
      </c>
      <c r="B136" t="s">
        <v>2176</v>
      </c>
      <c r="C136">
        <f>VLOOKUP(B136,Exposure!B135:AH281,31,FALSE)</f>
        <v>0.73625137134659202</v>
      </c>
      <c r="D136">
        <f>VLOOKUP(B136,Sensitivity!$B$1:$AP$147,41,FALSE)</f>
        <v>0.14988622401163265</v>
      </c>
      <c r="E136">
        <f>VLOOKUP(B136,Adaptive!B135:AX281,49,FALSE)</f>
        <v>0.60198657972904068</v>
      </c>
      <c r="F136" s="52">
        <f t="shared" si="54"/>
        <v>0.39801342027095932</v>
      </c>
      <c r="G136">
        <f>VLOOKUP(B136,DroughtHazard!$A$1:$B$147,2,FALSE)</f>
        <v>0.34819850055858997</v>
      </c>
      <c r="H136" s="52">
        <f t="shared" si="55"/>
        <v>1.6323495161877739</v>
      </c>
      <c r="I136" s="52">
        <f t="shared" si="56"/>
        <v>0.32164657831091653</v>
      </c>
      <c r="J136" s="52">
        <f t="shared" si="57"/>
        <v>0.27394982214129598</v>
      </c>
      <c r="K136" t="str">
        <f t="shared" si="58"/>
        <v>High</v>
      </c>
      <c r="L136" t="str">
        <f t="shared" si="59"/>
        <v>Low</v>
      </c>
      <c r="M136" t="str">
        <f t="shared" si="53"/>
        <v>Moderate</v>
      </c>
      <c r="N136" t="str">
        <f t="shared" si="60"/>
        <v>Moderate</v>
      </c>
      <c r="O136" t="str">
        <f t="shared" si="61"/>
        <v>Moderate</v>
      </c>
      <c r="P136">
        <f t="shared" si="62"/>
        <v>0.76285913088123003</v>
      </c>
      <c r="Q136">
        <f t="shared" si="63"/>
        <v>0.88763344145099321</v>
      </c>
      <c r="R136">
        <f t="shared" si="64"/>
        <v>1.1086825335244339</v>
      </c>
      <c r="S136" t="str">
        <f t="shared" si="65"/>
        <v>High</v>
      </c>
      <c r="T136" t="str">
        <f t="shared" si="65"/>
        <v>High</v>
      </c>
      <c r="U136" t="str">
        <f t="shared" si="66"/>
        <v>High</v>
      </c>
      <c r="V136" t="str">
        <f t="shared" si="67"/>
        <v>Significant</v>
      </c>
      <c r="W136" t="str">
        <f t="shared" si="68"/>
        <v>Significant</v>
      </c>
      <c r="X136" t="str">
        <f t="shared" si="69"/>
        <v>Significant</v>
      </c>
      <c r="Y136">
        <f t="shared" si="70"/>
        <v>0.83785892819046959</v>
      </c>
      <c r="Z136">
        <f t="shared" si="71"/>
        <v>1.0900873790482679</v>
      </c>
      <c r="AA136">
        <f t="shared" si="72"/>
        <v>1.4276293266673887</v>
      </c>
      <c r="AB136" t="str">
        <f t="shared" si="73"/>
        <v>High</v>
      </c>
      <c r="AC136" t="str">
        <f t="shared" si="74"/>
        <v>High</v>
      </c>
      <c r="AD136" t="str">
        <f t="shared" si="75"/>
        <v>High</v>
      </c>
      <c r="AE136" t="str">
        <f t="shared" si="76"/>
        <v>Significant</v>
      </c>
      <c r="AF136" t="str">
        <f t="shared" si="77"/>
        <v>Significant</v>
      </c>
      <c r="AG136" t="str">
        <f t="shared" si="78"/>
        <v>Significant</v>
      </c>
      <c r="AI136" t="s">
        <v>2185</v>
      </c>
      <c r="AJ136">
        <v>0.43382095445752134</v>
      </c>
      <c r="AK136">
        <v>0.57066143124858582</v>
      </c>
      <c r="AL136">
        <v>0.56595832393288625</v>
      </c>
      <c r="AN136" t="s">
        <v>2185</v>
      </c>
      <c r="AO136">
        <v>0.45966262899994836</v>
      </c>
      <c r="AP136">
        <v>0.62182595678289743</v>
      </c>
      <c r="AQ136">
        <v>0.63277720369299284</v>
      </c>
    </row>
    <row r="137" spans="1:43">
      <c r="A137" t="s">
        <v>1069</v>
      </c>
      <c r="B137" t="s">
        <v>2177</v>
      </c>
      <c r="C137">
        <f>VLOOKUP(B137,Exposure!B136:AH282,31,FALSE)</f>
        <v>0.61837182480519848</v>
      </c>
      <c r="D137">
        <f>VLOOKUP(B137,Sensitivity!$B$1:$AP$147,41,FALSE)</f>
        <v>0.23095331528507748</v>
      </c>
      <c r="E137">
        <f>VLOOKUP(B137,Adaptive!B136:AX282,49,FALSE)</f>
        <v>0.42285704786158956</v>
      </c>
      <c r="F137" s="52">
        <f t="shared" si="54"/>
        <v>0.57714295213841038</v>
      </c>
      <c r="G137">
        <f>VLOOKUP(B137,DroughtHazard!$A$1:$B$147,2,FALSE)</f>
        <v>0.3111510065751284</v>
      </c>
      <c r="H137" s="52">
        <f t="shared" si="55"/>
        <v>1.7376190988038147</v>
      </c>
      <c r="I137" s="52">
        <f t="shared" si="56"/>
        <v>0.35494361639291416</v>
      </c>
      <c r="J137" s="52">
        <f t="shared" si="57"/>
        <v>0.40404813371174392</v>
      </c>
      <c r="K137" t="str">
        <f t="shared" si="58"/>
        <v>Moderate</v>
      </c>
      <c r="L137" t="str">
        <f t="shared" si="59"/>
        <v>Moderate</v>
      </c>
      <c r="M137" t="str">
        <f t="shared" si="53"/>
        <v>Moderate</v>
      </c>
      <c r="N137" t="str">
        <f t="shared" si="60"/>
        <v>Low</v>
      </c>
      <c r="O137" t="str">
        <f t="shared" si="61"/>
        <v>Moderate</v>
      </c>
      <c r="P137">
        <f t="shared" si="62"/>
        <v>0.67856790757218954</v>
      </c>
      <c r="Q137">
        <f t="shared" si="63"/>
        <v>0.8149461563241478</v>
      </c>
      <c r="R137">
        <f t="shared" si="64"/>
        <v>0.97278807655056321</v>
      </c>
      <c r="S137" t="str">
        <f t="shared" si="65"/>
        <v>High</v>
      </c>
      <c r="T137" t="str">
        <f t="shared" si="65"/>
        <v>High</v>
      </c>
      <c r="U137" t="str">
        <f t="shared" si="66"/>
        <v>High</v>
      </c>
      <c r="V137" t="str">
        <f t="shared" si="67"/>
        <v>Significant</v>
      </c>
      <c r="W137" t="str">
        <f t="shared" si="68"/>
        <v>Significant</v>
      </c>
      <c r="X137" t="str">
        <f t="shared" si="69"/>
        <v>Significant</v>
      </c>
      <c r="Y137">
        <f t="shared" si="70"/>
        <v>0.75302980551759369</v>
      </c>
      <c r="Z137">
        <f t="shared" si="71"/>
        <v>0.953706035719315</v>
      </c>
      <c r="AA137">
        <f t="shared" si="72"/>
        <v>1.2264071070134639</v>
      </c>
      <c r="AB137" t="str">
        <f t="shared" si="73"/>
        <v>High</v>
      </c>
      <c r="AC137" t="str">
        <f t="shared" si="74"/>
        <v>High</v>
      </c>
      <c r="AD137" t="str">
        <f t="shared" si="75"/>
        <v>High</v>
      </c>
      <c r="AE137" t="str">
        <f t="shared" si="76"/>
        <v>Significant</v>
      </c>
      <c r="AF137" t="str">
        <f t="shared" si="77"/>
        <v>Significant</v>
      </c>
      <c r="AG137" t="str">
        <f t="shared" si="78"/>
        <v>Significant</v>
      </c>
    </row>
    <row r="138" spans="1:43">
      <c r="A138" t="s">
        <v>128</v>
      </c>
      <c r="B138" t="s">
        <v>2178</v>
      </c>
      <c r="C138">
        <f>VLOOKUP(B138,Exposure!B137:AH283,31,FALSE)</f>
        <v>0.6010858251990211</v>
      </c>
      <c r="D138">
        <f>VLOOKUP(B138,Sensitivity!$B$1:$AP$147,41,FALSE)</f>
        <v>0.25005471730113649</v>
      </c>
      <c r="E138">
        <f>VLOOKUP(B138,Adaptive!B137:AX283,49,FALSE)</f>
        <v>0.21247700792703203</v>
      </c>
      <c r="F138" s="52">
        <f t="shared" si="54"/>
        <v>0.78752299207296794</v>
      </c>
      <c r="G138">
        <f>VLOOKUP(B138,DroughtHazard!$A$1:$B$147,2,FALSE)</f>
        <v>0.47021391464122031</v>
      </c>
      <c r="H138" s="52">
        <f t="shared" si="55"/>
        <v>2.1088774492143458</v>
      </c>
      <c r="I138" s="52">
        <f t="shared" si="56"/>
        <v>0.47237358167516841</v>
      </c>
      <c r="J138" s="52">
        <f t="shared" si="57"/>
        <v>0.51878885468705227</v>
      </c>
      <c r="K138" t="str">
        <f t="shared" si="58"/>
        <v>Moderate</v>
      </c>
      <c r="L138" t="str">
        <f t="shared" si="59"/>
        <v>Moderate</v>
      </c>
      <c r="M138" t="str">
        <f t="shared" si="53"/>
        <v>Moderate</v>
      </c>
      <c r="N138" t="str">
        <f t="shared" si="60"/>
        <v>Moderate</v>
      </c>
      <c r="O138" t="str">
        <f t="shared" si="61"/>
        <v>Moderate</v>
      </c>
      <c r="P138">
        <f t="shared" si="62"/>
        <v>1.0409354131953914</v>
      </c>
      <c r="Q138">
        <f t="shared" si="63"/>
        <v>1.0711581746165955</v>
      </c>
      <c r="R138">
        <f t="shared" si="64"/>
        <v>1.2417469977888462</v>
      </c>
      <c r="S138" t="str">
        <f t="shared" si="65"/>
        <v>High</v>
      </c>
      <c r="T138" t="str">
        <f t="shared" si="65"/>
        <v>High</v>
      </c>
      <c r="U138" t="str">
        <f t="shared" si="66"/>
        <v>High</v>
      </c>
      <c r="V138" t="str">
        <f t="shared" si="67"/>
        <v>Significant</v>
      </c>
      <c r="W138" t="str">
        <f t="shared" si="68"/>
        <v>Significant</v>
      </c>
      <c r="X138" t="str">
        <f t="shared" si="69"/>
        <v>Significant</v>
      </c>
      <c r="Y138">
        <f t="shared" si="70"/>
        <v>0.99584426486978961</v>
      </c>
      <c r="Z138">
        <f t="shared" si="71"/>
        <v>1.1991591511409481</v>
      </c>
      <c r="AA138">
        <f t="shared" si="72"/>
        <v>1.3572745681255065</v>
      </c>
      <c r="AB138" t="str">
        <f t="shared" si="73"/>
        <v>High</v>
      </c>
      <c r="AC138" t="str">
        <f t="shared" si="74"/>
        <v>High</v>
      </c>
      <c r="AD138" t="str">
        <f t="shared" si="75"/>
        <v>High</v>
      </c>
      <c r="AE138" t="str">
        <f t="shared" si="76"/>
        <v>Significant</v>
      </c>
      <c r="AF138" t="str">
        <f t="shared" si="77"/>
        <v>Significant</v>
      </c>
      <c r="AG138" t="str">
        <f t="shared" si="78"/>
        <v>Significant</v>
      </c>
    </row>
    <row r="139" spans="1:43">
      <c r="A139" t="s">
        <v>132</v>
      </c>
      <c r="B139" t="s">
        <v>2179</v>
      </c>
      <c r="C139">
        <f>VLOOKUP(B139,Exposure!B138:AH284,31,FALSE)</f>
        <v>0.20471743227657602</v>
      </c>
      <c r="D139">
        <f>VLOOKUP(B139,Sensitivity!$B$1:$AP$147,41,FALSE)</f>
        <v>0.21127308290489541</v>
      </c>
      <c r="E139">
        <f>VLOOKUP(B139,Adaptive!B138:AX284,49,FALSE)</f>
        <v>0.63873367996274066</v>
      </c>
      <c r="F139" s="52">
        <f t="shared" si="54"/>
        <v>0.36126632003725934</v>
      </c>
      <c r="G139">
        <f>VLOOKUP(B139,DroughtHazard!$A$1:$B$147,2,FALSE)</f>
        <v>0.2574039997856099</v>
      </c>
      <c r="H139" s="52">
        <f t="shared" si="55"/>
        <v>1.0346608350043407</v>
      </c>
      <c r="I139" s="52">
        <f t="shared" si="56"/>
        <v>0.13259612058153267</v>
      </c>
      <c r="J139" s="52">
        <f t="shared" si="57"/>
        <v>0.28626970147107739</v>
      </c>
      <c r="K139" t="str">
        <f t="shared" si="58"/>
        <v>Low</v>
      </c>
      <c r="L139" t="str">
        <f t="shared" si="59"/>
        <v>Low</v>
      </c>
      <c r="M139" t="str">
        <f t="shared" si="53"/>
        <v>Very low</v>
      </c>
      <c r="N139" t="str">
        <f t="shared" si="60"/>
        <v>Low</v>
      </c>
      <c r="O139" t="str">
        <f t="shared" si="61"/>
        <v>Negligible</v>
      </c>
      <c r="P139">
        <f t="shared" si="62"/>
        <v>0.75600778539498625</v>
      </c>
      <c r="Q139">
        <f t="shared" si="63"/>
        <v>0.87475072748661065</v>
      </c>
      <c r="R139">
        <f t="shared" si="64"/>
        <v>1.0948662618398668</v>
      </c>
      <c r="S139" t="str">
        <f t="shared" si="65"/>
        <v>High</v>
      </c>
      <c r="T139" t="str">
        <f t="shared" si="65"/>
        <v>High</v>
      </c>
      <c r="U139" t="str">
        <f t="shared" si="66"/>
        <v>High</v>
      </c>
      <c r="V139" t="str">
        <f t="shared" si="67"/>
        <v>Minor</v>
      </c>
      <c r="W139" t="str">
        <f t="shared" si="68"/>
        <v>Minor</v>
      </c>
      <c r="X139" t="str">
        <f t="shared" si="69"/>
        <v>Minor</v>
      </c>
      <c r="Y139">
        <f t="shared" si="70"/>
        <v>0.80702946139812459</v>
      </c>
      <c r="Z139">
        <f t="shared" si="71"/>
        <v>1.0583777323611576</v>
      </c>
      <c r="AA139">
        <f t="shared" si="72"/>
        <v>1.3694340104373297</v>
      </c>
      <c r="AB139" t="str">
        <f t="shared" si="73"/>
        <v>High</v>
      </c>
      <c r="AC139" t="str">
        <f t="shared" si="74"/>
        <v>High</v>
      </c>
      <c r="AD139" t="str">
        <f t="shared" si="75"/>
        <v>High</v>
      </c>
      <c r="AE139" t="str">
        <f t="shared" si="76"/>
        <v>Minor</v>
      </c>
      <c r="AF139" t="str">
        <f t="shared" si="77"/>
        <v>Minor</v>
      </c>
      <c r="AG139" t="str">
        <f t="shared" si="78"/>
        <v>Minor</v>
      </c>
    </row>
    <row r="140" spans="1:43">
      <c r="A140" t="s">
        <v>82</v>
      </c>
      <c r="B140" t="s">
        <v>2180</v>
      </c>
      <c r="C140">
        <f>VLOOKUP(B140,Exposure!B139:AH285,31,FALSE)</f>
        <v>0.67162226785563595</v>
      </c>
      <c r="D140">
        <f>VLOOKUP(B140,Sensitivity!$B$1:$AP$147,41,FALSE)</f>
        <v>0.23732044929043042</v>
      </c>
      <c r="E140">
        <f>VLOOKUP(B140,Adaptive!B139:AX285,49,FALSE)</f>
        <v>0.54403914460670533</v>
      </c>
      <c r="F140" s="52">
        <f t="shared" si="54"/>
        <v>0.45596085539329467</v>
      </c>
      <c r="G140">
        <f>VLOOKUP(B140,DroughtHazard!$A$1:$B$147,2,FALSE)</f>
        <v>0.52631335397599222</v>
      </c>
      <c r="H140" s="52">
        <f t="shared" si="55"/>
        <v>1.8912169265153533</v>
      </c>
      <c r="I140" s="52">
        <f t="shared" si="56"/>
        <v>0.4035270019400693</v>
      </c>
      <c r="J140" s="52">
        <f t="shared" si="57"/>
        <v>0.34664065234186253</v>
      </c>
      <c r="K140" t="str">
        <f t="shared" si="58"/>
        <v>High</v>
      </c>
      <c r="L140" t="str">
        <f t="shared" si="59"/>
        <v>Moderate</v>
      </c>
      <c r="M140" t="str">
        <f t="shared" si="53"/>
        <v>High</v>
      </c>
      <c r="N140" t="str">
        <f t="shared" si="60"/>
        <v>Moderate</v>
      </c>
      <c r="O140" t="str">
        <f t="shared" si="61"/>
        <v>Moderate</v>
      </c>
      <c r="P140">
        <f t="shared" si="62"/>
        <v>0.95254632262845851</v>
      </c>
      <c r="Q140">
        <f t="shared" si="63"/>
        <v>1.0264622100573781</v>
      </c>
      <c r="R140">
        <f t="shared" si="64"/>
        <v>1.1826259268091124</v>
      </c>
      <c r="S140" t="str">
        <f t="shared" si="65"/>
        <v>High</v>
      </c>
      <c r="T140" t="str">
        <f t="shared" si="65"/>
        <v>High</v>
      </c>
      <c r="U140" t="str">
        <f t="shared" si="66"/>
        <v>High</v>
      </c>
      <c r="V140" t="str">
        <f t="shared" si="67"/>
        <v>Significant</v>
      </c>
      <c r="W140" t="str">
        <f t="shared" si="68"/>
        <v>Significant</v>
      </c>
      <c r="X140" t="str">
        <f t="shared" si="69"/>
        <v>Significant</v>
      </c>
      <c r="Y140">
        <f t="shared" si="70"/>
        <v>0.96974642999947092</v>
      </c>
      <c r="Z140">
        <f t="shared" si="71"/>
        <v>1.2425364618394776</v>
      </c>
      <c r="AA140">
        <f t="shared" si="72"/>
        <v>1.2356581220084433</v>
      </c>
      <c r="AB140" t="str">
        <f t="shared" si="73"/>
        <v>High</v>
      </c>
      <c r="AC140" t="str">
        <f t="shared" si="74"/>
        <v>High</v>
      </c>
      <c r="AD140" t="str">
        <f t="shared" si="75"/>
        <v>High</v>
      </c>
      <c r="AE140" t="str">
        <f t="shared" si="76"/>
        <v>Significant</v>
      </c>
      <c r="AF140" t="str">
        <f t="shared" si="77"/>
        <v>Significant</v>
      </c>
      <c r="AG140" t="str">
        <f t="shared" si="78"/>
        <v>Significant</v>
      </c>
    </row>
    <row r="141" spans="1:43">
      <c r="A141" t="s">
        <v>69</v>
      </c>
      <c r="B141" t="s">
        <v>2181</v>
      </c>
      <c r="C141">
        <f>VLOOKUP(B141,Exposure!B140:AH286,31,FALSE)</f>
        <v>0.66402711749978904</v>
      </c>
      <c r="D141">
        <f>VLOOKUP(B141,Sensitivity!$B$1:$AP$147,41,FALSE)</f>
        <v>0.20328315288170473</v>
      </c>
      <c r="E141">
        <f>VLOOKUP(B141,Adaptive!B140:AX286,49,FALSE)</f>
        <v>0.38795281574001422</v>
      </c>
      <c r="F141" s="52">
        <f t="shared" si="54"/>
        <v>0.61204718425998572</v>
      </c>
      <c r="G141">
        <f>VLOOKUP(B141,DroughtHazard!$A$1:$B$147,2,FALSE)</f>
        <v>0.64958159439378704</v>
      </c>
      <c r="H141" s="52">
        <f t="shared" si="55"/>
        <v>2.1289390490352664</v>
      </c>
      <c r="I141" s="52">
        <f t="shared" si="56"/>
        <v>0.47871911698197606</v>
      </c>
      <c r="J141" s="52">
        <f t="shared" si="57"/>
        <v>0.40766516857084523</v>
      </c>
      <c r="K141" t="str">
        <f t="shared" si="58"/>
        <v>High</v>
      </c>
      <c r="L141" t="str">
        <f t="shared" si="59"/>
        <v>Moderate</v>
      </c>
      <c r="M141" t="str">
        <f t="shared" si="53"/>
        <v>High</v>
      </c>
      <c r="N141" t="str">
        <f t="shared" si="60"/>
        <v>Moderate</v>
      </c>
      <c r="O141" t="str">
        <f t="shared" si="61"/>
        <v>Moderate</v>
      </c>
      <c r="P141">
        <f t="shared" si="62"/>
        <v>1.1073189504875738</v>
      </c>
      <c r="Q141">
        <f t="shared" si="63"/>
        <v>1.160265018052856</v>
      </c>
      <c r="R141">
        <f t="shared" si="64"/>
        <v>1.2782546565022068</v>
      </c>
      <c r="S141" t="str">
        <f t="shared" si="65"/>
        <v>High</v>
      </c>
      <c r="T141" t="str">
        <f t="shared" si="65"/>
        <v>High</v>
      </c>
      <c r="U141" t="str">
        <f t="shared" si="66"/>
        <v>High</v>
      </c>
      <c r="V141" t="str">
        <f t="shared" si="67"/>
        <v>Significant</v>
      </c>
      <c r="W141" t="str">
        <f t="shared" si="68"/>
        <v>Significant</v>
      </c>
      <c r="X141" t="str">
        <f t="shared" si="69"/>
        <v>Significant</v>
      </c>
      <c r="Y141">
        <f t="shared" si="70"/>
        <v>1.0847609586968026</v>
      </c>
      <c r="Z141">
        <f t="shared" si="71"/>
        <v>1.3895539758330586</v>
      </c>
      <c r="AA141">
        <f t="shared" si="72"/>
        <v>1.4873865761023763</v>
      </c>
      <c r="AB141" t="str">
        <f t="shared" si="73"/>
        <v>High</v>
      </c>
      <c r="AC141" t="str">
        <f t="shared" si="74"/>
        <v>High</v>
      </c>
      <c r="AD141" t="str">
        <f t="shared" si="75"/>
        <v>High</v>
      </c>
      <c r="AE141" t="str">
        <f t="shared" si="76"/>
        <v>Significant</v>
      </c>
      <c r="AF141" t="str">
        <f t="shared" si="77"/>
        <v>Significant</v>
      </c>
      <c r="AG141" t="str">
        <f t="shared" si="78"/>
        <v>Significant</v>
      </c>
    </row>
    <row r="142" spans="1:43">
      <c r="A142" t="s">
        <v>177</v>
      </c>
      <c r="B142" t="s">
        <v>2181</v>
      </c>
      <c r="C142">
        <f>VLOOKUP(B142,Exposure!B141:AH287,31,FALSE)</f>
        <v>0.66402711749978904</v>
      </c>
      <c r="D142">
        <f>VLOOKUP(B142,Sensitivity!$B$1:$AP$147,41,FALSE)</f>
        <v>0.20328315288170473</v>
      </c>
      <c r="E142">
        <f>VLOOKUP(B142,Adaptive!B141:AX287,49,FALSE)</f>
        <v>0.38795281574001422</v>
      </c>
      <c r="F142" s="52">
        <f t="shared" si="54"/>
        <v>0.61204718425998572</v>
      </c>
      <c r="G142">
        <f>VLOOKUP(B142,DroughtHazard!$A$1:$B$147,2,FALSE)</f>
        <v>0.64958159439378704</v>
      </c>
      <c r="H142" s="52">
        <f t="shared" si="55"/>
        <v>2.1289390490352664</v>
      </c>
      <c r="I142" s="52">
        <f t="shared" si="56"/>
        <v>0.47871911698197606</v>
      </c>
      <c r="J142" s="52">
        <f t="shared" si="57"/>
        <v>0.40766516857084523</v>
      </c>
      <c r="K142" t="str">
        <f t="shared" si="58"/>
        <v>High</v>
      </c>
      <c r="L142" t="str">
        <f t="shared" si="59"/>
        <v>Moderate</v>
      </c>
      <c r="M142" t="str">
        <f t="shared" si="53"/>
        <v>High</v>
      </c>
      <c r="N142" t="str">
        <f t="shared" si="60"/>
        <v>Moderate</v>
      </c>
      <c r="O142" t="str">
        <f t="shared" si="61"/>
        <v>Moderate</v>
      </c>
      <c r="P142">
        <f t="shared" si="62"/>
        <v>1.1073189504875738</v>
      </c>
      <c r="Q142">
        <f t="shared" si="63"/>
        <v>1.160265018052856</v>
      </c>
      <c r="R142">
        <f t="shared" si="64"/>
        <v>1.2782546565022068</v>
      </c>
      <c r="S142" t="str">
        <f t="shared" si="65"/>
        <v>High</v>
      </c>
      <c r="T142" t="str">
        <f t="shared" si="65"/>
        <v>High</v>
      </c>
      <c r="U142" t="str">
        <f t="shared" si="66"/>
        <v>High</v>
      </c>
      <c r="V142" t="str">
        <f t="shared" si="67"/>
        <v>Significant</v>
      </c>
      <c r="W142" t="str">
        <f t="shared" si="68"/>
        <v>Significant</v>
      </c>
      <c r="X142" t="str">
        <f t="shared" si="69"/>
        <v>Significant</v>
      </c>
      <c r="Y142">
        <f t="shared" si="70"/>
        <v>1.0847609586968026</v>
      </c>
      <c r="Z142">
        <f t="shared" si="71"/>
        <v>1.3895539758330586</v>
      </c>
      <c r="AA142">
        <f t="shared" si="72"/>
        <v>1.4873865761023763</v>
      </c>
      <c r="AB142" t="str">
        <f t="shared" si="73"/>
        <v>High</v>
      </c>
      <c r="AC142" t="str">
        <f t="shared" si="74"/>
        <v>High</v>
      </c>
      <c r="AD142" t="str">
        <f t="shared" si="75"/>
        <v>High</v>
      </c>
      <c r="AE142" t="str">
        <f t="shared" si="76"/>
        <v>Significant</v>
      </c>
      <c r="AF142" t="str">
        <f t="shared" si="77"/>
        <v>Significant</v>
      </c>
      <c r="AG142" t="str">
        <f t="shared" si="78"/>
        <v>Significant</v>
      </c>
    </row>
    <row r="143" spans="1:43">
      <c r="A143" t="s">
        <v>174</v>
      </c>
      <c r="B143" t="s">
        <v>2060</v>
      </c>
      <c r="C143">
        <f>VLOOKUP(B143,Exposure!B142:AH288,31,FALSE)</f>
        <v>0.51850020934416141</v>
      </c>
      <c r="D143">
        <f>VLOOKUP(B143,Sensitivity!$B$1:$AP$147,41,FALSE)</f>
        <v>0.24889705657289043</v>
      </c>
      <c r="E143">
        <f>VLOOKUP(B143,Adaptive!B142:AX288,49,FALSE)</f>
        <v>0.25232217576861349</v>
      </c>
      <c r="F143" s="52">
        <f t="shared" si="54"/>
        <v>0.74767782423138651</v>
      </c>
      <c r="G143">
        <f>VLOOKUP(B143,DroughtHazard!$A$1:$B$147,2,FALSE)</f>
        <v>0.43495202151301166</v>
      </c>
      <c r="H143" s="52">
        <f t="shared" si="55"/>
        <v>1.95002711166145</v>
      </c>
      <c r="I143" s="52">
        <f t="shared" si="56"/>
        <v>0.42212881383820561</v>
      </c>
      <c r="J143" s="52">
        <f t="shared" si="57"/>
        <v>0.49828744040213846</v>
      </c>
      <c r="K143" t="str">
        <f t="shared" si="58"/>
        <v>Moderate</v>
      </c>
      <c r="L143" t="str">
        <f t="shared" si="59"/>
        <v>Moderate</v>
      </c>
      <c r="M143" t="str">
        <f t="shared" si="53"/>
        <v>Moderate</v>
      </c>
      <c r="N143" t="str">
        <f t="shared" si="60"/>
        <v>Moderate</v>
      </c>
      <c r="O143" t="str">
        <f t="shared" si="61"/>
        <v>Moderate</v>
      </c>
      <c r="P143">
        <f t="shared" si="62"/>
        <v>0.77874100813468328</v>
      </c>
      <c r="Q143">
        <f t="shared" si="63"/>
        <v>0.80157623769998576</v>
      </c>
      <c r="R143">
        <f t="shared" si="64"/>
        <v>0.89993998178402634</v>
      </c>
      <c r="S143" t="str">
        <f t="shared" si="65"/>
        <v>High</v>
      </c>
      <c r="T143" t="str">
        <f t="shared" si="65"/>
        <v>High</v>
      </c>
      <c r="U143" t="str">
        <f t="shared" si="66"/>
        <v>High</v>
      </c>
      <c r="V143" t="str">
        <f t="shared" si="67"/>
        <v>Significant</v>
      </c>
      <c r="W143" t="str">
        <f t="shared" si="68"/>
        <v>Significant</v>
      </c>
      <c r="X143" t="str">
        <f t="shared" si="69"/>
        <v>Significant</v>
      </c>
      <c r="Y143">
        <f t="shared" si="70"/>
        <v>0.73271245247443506</v>
      </c>
      <c r="Z143">
        <f t="shared" si="71"/>
        <v>0.92619411461750678</v>
      </c>
      <c r="AA143">
        <f t="shared" si="72"/>
        <v>0.97244731475432733</v>
      </c>
      <c r="AB143" t="str">
        <f t="shared" si="73"/>
        <v>High</v>
      </c>
      <c r="AC143" t="str">
        <f t="shared" si="74"/>
        <v>High</v>
      </c>
      <c r="AD143" t="str">
        <f t="shared" si="75"/>
        <v>High</v>
      </c>
      <c r="AE143" t="str">
        <f t="shared" si="76"/>
        <v>Significant</v>
      </c>
      <c r="AF143" t="str">
        <f t="shared" si="77"/>
        <v>Significant</v>
      </c>
      <c r="AG143" t="str">
        <f t="shared" si="78"/>
        <v>Significant</v>
      </c>
    </row>
    <row r="144" spans="1:43">
      <c r="A144" t="s">
        <v>70</v>
      </c>
      <c r="B144" t="s">
        <v>2182</v>
      </c>
      <c r="C144">
        <f>VLOOKUP(B144,Exposure!B143:AH289,31,FALSE)</f>
        <v>0.65152324959914487</v>
      </c>
      <c r="D144">
        <f>VLOOKUP(B144,Sensitivity!$B$1:$AP$147,41,FALSE)</f>
        <v>0.22603325719003192</v>
      </c>
      <c r="E144">
        <f>VLOOKUP(B144,Adaptive!B143:AX289,49,FALSE)</f>
        <v>0.43020921681981095</v>
      </c>
      <c r="F144" s="52">
        <f t="shared" si="54"/>
        <v>0.56979078318018905</v>
      </c>
      <c r="G144">
        <f>VLOOKUP(B144,DroughtHazard!$A$1:$B$147,2,FALSE)</f>
        <v>0.44376393055057733</v>
      </c>
      <c r="H144" s="52">
        <f t="shared" si="55"/>
        <v>1.8911112205199434</v>
      </c>
      <c r="I144" s="52">
        <f t="shared" si="56"/>
        <v>0.40349356686350496</v>
      </c>
      <c r="J144" s="52">
        <f t="shared" si="57"/>
        <v>0.39791202018511052</v>
      </c>
      <c r="K144" t="str">
        <f t="shared" si="58"/>
        <v>Moderate</v>
      </c>
      <c r="L144" t="str">
        <f t="shared" si="59"/>
        <v>Moderate</v>
      </c>
      <c r="M144" t="str">
        <f t="shared" si="53"/>
        <v>Moderate</v>
      </c>
      <c r="N144" t="str">
        <f t="shared" si="60"/>
        <v>Moderate</v>
      </c>
      <c r="O144" t="str">
        <f t="shared" si="61"/>
        <v>Moderate</v>
      </c>
      <c r="P144">
        <f t="shared" si="62"/>
        <v>0.86430743203222749</v>
      </c>
      <c r="Q144">
        <f t="shared" si="63"/>
        <v>0.9932561907519899</v>
      </c>
      <c r="R144">
        <f t="shared" si="64"/>
        <v>1.1281852075773475</v>
      </c>
      <c r="S144" t="str">
        <f t="shared" si="65"/>
        <v>High</v>
      </c>
      <c r="T144" t="str">
        <f t="shared" si="65"/>
        <v>High</v>
      </c>
      <c r="U144" t="str">
        <f t="shared" si="66"/>
        <v>High</v>
      </c>
      <c r="V144" t="str">
        <f t="shared" si="67"/>
        <v>Significant</v>
      </c>
      <c r="W144" t="str">
        <f t="shared" si="68"/>
        <v>Significant</v>
      </c>
      <c r="X144" t="str">
        <f t="shared" si="69"/>
        <v>Significant</v>
      </c>
      <c r="Y144">
        <f t="shared" si="70"/>
        <v>0.93496096780518734</v>
      </c>
      <c r="Z144">
        <f t="shared" si="71"/>
        <v>1.1782129397143923</v>
      </c>
      <c r="AA144">
        <f t="shared" si="72"/>
        <v>1.181354652017554</v>
      </c>
      <c r="AB144" t="str">
        <f t="shared" si="73"/>
        <v>High</v>
      </c>
      <c r="AC144" t="str">
        <f t="shared" si="74"/>
        <v>High</v>
      </c>
      <c r="AD144" t="str">
        <f t="shared" si="75"/>
        <v>High</v>
      </c>
      <c r="AE144" t="str">
        <f t="shared" si="76"/>
        <v>Significant</v>
      </c>
      <c r="AF144" t="str">
        <f t="shared" si="77"/>
        <v>Significant</v>
      </c>
      <c r="AG144" t="str">
        <f t="shared" si="78"/>
        <v>Significant</v>
      </c>
    </row>
    <row r="145" spans="1:33">
      <c r="A145" t="s">
        <v>83</v>
      </c>
      <c r="B145" t="s">
        <v>2183</v>
      </c>
      <c r="C145">
        <f>VLOOKUP(B145,Exposure!B144:AH290,31,FALSE)</f>
        <v>0.60792146051928331</v>
      </c>
      <c r="D145">
        <f>VLOOKUP(B145,Sensitivity!$B$1:$AP$147,41,FALSE)</f>
        <v>3.675572812181057E-2</v>
      </c>
      <c r="E145">
        <f>VLOOKUP(B145,Adaptive!B144:AX290,49,FALSE)</f>
        <v>0.86871745768076791</v>
      </c>
      <c r="F145" s="52">
        <f t="shared" si="54"/>
        <v>0.13128254231923209</v>
      </c>
      <c r="G145">
        <f>VLOOKUP(B145,DroughtHazard!$A$1:$B$147,2,FALSE)</f>
        <v>0.24309499970060644</v>
      </c>
      <c r="H145" s="52">
        <f t="shared" si="55"/>
        <v>1.0190547306609323</v>
      </c>
      <c r="I145" s="52">
        <f t="shared" si="56"/>
        <v>0.12765986988384143</v>
      </c>
      <c r="J145" s="52">
        <f t="shared" si="57"/>
        <v>8.4019135220521332E-2</v>
      </c>
      <c r="K145" t="str">
        <f t="shared" si="58"/>
        <v>Moderate</v>
      </c>
      <c r="L145" t="str">
        <f t="shared" si="59"/>
        <v>Low</v>
      </c>
      <c r="M145" t="str">
        <f t="shared" si="53"/>
        <v>Low</v>
      </c>
      <c r="N145" t="str">
        <f t="shared" si="60"/>
        <v>Low</v>
      </c>
      <c r="O145" t="str">
        <f t="shared" si="61"/>
        <v>Minor</v>
      </c>
      <c r="P145">
        <f t="shared" si="62"/>
        <v>0.69241441088904976</v>
      </c>
      <c r="Q145">
        <f t="shared" si="63"/>
        <v>0.82170187950998574</v>
      </c>
      <c r="R145">
        <f t="shared" si="64"/>
        <v>0.97680614154408385</v>
      </c>
      <c r="S145" t="str">
        <f t="shared" si="65"/>
        <v>High</v>
      </c>
      <c r="T145" t="str">
        <f t="shared" si="65"/>
        <v>High</v>
      </c>
      <c r="U145" t="str">
        <f t="shared" si="66"/>
        <v>High</v>
      </c>
      <c r="V145" t="str">
        <f t="shared" si="67"/>
        <v>Moderate</v>
      </c>
      <c r="W145" t="str">
        <f t="shared" si="68"/>
        <v>Moderate</v>
      </c>
      <c r="X145" t="str">
        <f t="shared" si="69"/>
        <v>Moderate</v>
      </c>
      <c r="Y145">
        <f t="shared" si="70"/>
        <v>0.77292106670608085</v>
      </c>
      <c r="Z145">
        <f t="shared" si="71"/>
        <v>0.91958164879073712</v>
      </c>
      <c r="AA145">
        <f t="shared" si="72"/>
        <v>1.1300223624125123</v>
      </c>
      <c r="AB145" t="str">
        <f t="shared" si="73"/>
        <v>High</v>
      </c>
      <c r="AC145" t="str">
        <f t="shared" si="74"/>
        <v>High</v>
      </c>
      <c r="AD145" t="str">
        <f t="shared" si="75"/>
        <v>High</v>
      </c>
      <c r="AE145" t="str">
        <f t="shared" si="76"/>
        <v>Moderate</v>
      </c>
      <c r="AF145" t="str">
        <f t="shared" si="77"/>
        <v>Moderate</v>
      </c>
      <c r="AG145" t="str">
        <f t="shared" si="78"/>
        <v>Moderate</v>
      </c>
    </row>
    <row r="146" spans="1:33">
      <c r="A146" t="s">
        <v>84</v>
      </c>
      <c r="B146" t="s">
        <v>2184</v>
      </c>
      <c r="C146">
        <f>VLOOKUP(B146,Exposure!B145:AH291,31,FALSE)</f>
        <v>0.66060929983965799</v>
      </c>
      <c r="D146">
        <f>VLOOKUP(B146,Sensitivity!$B$1:$AP$147,41,FALSE)</f>
        <v>0.26018424867328899</v>
      </c>
      <c r="E146">
        <f>VLOOKUP(B146,Adaptive!B145:AX291,49,FALSE)</f>
        <v>0.32652945902963815</v>
      </c>
      <c r="F146" s="52">
        <f t="shared" si="54"/>
        <v>0.67347054097036185</v>
      </c>
      <c r="G146">
        <f>VLOOKUP(B146,DroughtHazard!$A$1:$B$147,2,FALSE)</f>
        <v>0.44965532682541975</v>
      </c>
      <c r="H146" s="52">
        <f t="shared" si="55"/>
        <v>2.0439194163087286</v>
      </c>
      <c r="I146" s="52">
        <f t="shared" si="56"/>
        <v>0.45182718981495784</v>
      </c>
      <c r="J146" s="52">
        <f t="shared" si="57"/>
        <v>0.46682739482182545</v>
      </c>
      <c r="K146" t="str">
        <f t="shared" si="58"/>
        <v>High</v>
      </c>
      <c r="L146" t="str">
        <f t="shared" si="59"/>
        <v>Moderate</v>
      </c>
      <c r="M146" t="str">
        <f t="shared" si="53"/>
        <v>High</v>
      </c>
      <c r="N146" t="str">
        <f t="shared" si="60"/>
        <v>Moderate</v>
      </c>
      <c r="O146" t="str">
        <f t="shared" si="61"/>
        <v>Moderate</v>
      </c>
      <c r="P146">
        <f t="shared" si="62"/>
        <v>0.8454678512616951</v>
      </c>
      <c r="Q146">
        <f t="shared" si="63"/>
        <v>0.83666260338902454</v>
      </c>
      <c r="R146">
        <f t="shared" si="64"/>
        <v>0.90150271952748318</v>
      </c>
      <c r="S146" t="str">
        <f t="shared" si="65"/>
        <v>High</v>
      </c>
      <c r="T146" t="str">
        <f t="shared" si="65"/>
        <v>High</v>
      </c>
      <c r="U146" t="str">
        <f t="shared" si="66"/>
        <v>High</v>
      </c>
      <c r="V146" t="str">
        <f t="shared" si="67"/>
        <v>Significant</v>
      </c>
      <c r="W146" t="str">
        <f t="shared" si="68"/>
        <v>Significant</v>
      </c>
      <c r="X146" t="str">
        <f t="shared" si="69"/>
        <v>Significant</v>
      </c>
      <c r="Y146">
        <f t="shared" si="70"/>
        <v>0.76064694787144704</v>
      </c>
      <c r="Z146">
        <f t="shared" si="71"/>
        <v>0.99444895884950935</v>
      </c>
      <c r="AA146">
        <f t="shared" si="72"/>
        <v>1.0716647279306253</v>
      </c>
      <c r="AB146" t="str">
        <f t="shared" si="73"/>
        <v>High</v>
      </c>
      <c r="AC146" t="str">
        <f t="shared" si="74"/>
        <v>High</v>
      </c>
      <c r="AD146" t="str">
        <f t="shared" si="75"/>
        <v>High</v>
      </c>
      <c r="AE146" t="str">
        <f t="shared" si="76"/>
        <v>Significant</v>
      </c>
      <c r="AF146" t="str">
        <f t="shared" si="77"/>
        <v>Significant</v>
      </c>
      <c r="AG146" t="str">
        <f t="shared" si="78"/>
        <v>Significant</v>
      </c>
    </row>
    <row r="147" spans="1:33">
      <c r="A147" t="s">
        <v>118</v>
      </c>
      <c r="B147" t="s">
        <v>2185</v>
      </c>
      <c r="C147">
        <f>VLOOKUP(B147,Exposure!B146:AH292,31,FALSE)</f>
        <v>0.10889195195364147</v>
      </c>
      <c r="D147">
        <f>VLOOKUP(B147,Sensitivity!$B$1:$AP$147,41,FALSE)</f>
        <v>0.65556988552513384</v>
      </c>
      <c r="E147">
        <f>VLOOKUP(B147,Adaptive!B146:AX292,49,FALSE)</f>
        <v>0.22690629813673613</v>
      </c>
      <c r="F147" s="52">
        <f t="shared" si="54"/>
        <v>0.77309370186326387</v>
      </c>
      <c r="G147">
        <f>VLOOKUP(B147,DroughtHazard!$A$1:$B$147,2,FALSE)</f>
        <v>0.11808978078009248</v>
      </c>
      <c r="H147" s="52">
        <f t="shared" si="55"/>
        <v>1.6556453201221317</v>
      </c>
      <c r="I147" s="52">
        <f t="shared" si="56"/>
        <v>0.32901510064639755</v>
      </c>
      <c r="J147" s="52">
        <f t="shared" si="57"/>
        <v>0.71433179369419886</v>
      </c>
      <c r="K147" t="str">
        <f t="shared" si="58"/>
        <v>Low</v>
      </c>
      <c r="L147" t="str">
        <f t="shared" si="59"/>
        <v>High</v>
      </c>
      <c r="M147" t="str">
        <f t="shared" si="53"/>
        <v>Moderate</v>
      </c>
      <c r="N147" t="str">
        <f t="shared" si="60"/>
        <v>Low</v>
      </c>
      <c r="O147" t="str">
        <f t="shared" si="61"/>
        <v>Moderate</v>
      </c>
      <c r="P147">
        <f t="shared" si="62"/>
        <v>0.43382095445752134</v>
      </c>
      <c r="Q147">
        <f t="shared" si="63"/>
        <v>0.57066143124858582</v>
      </c>
      <c r="R147">
        <f t="shared" si="64"/>
        <v>0.56595832393288625</v>
      </c>
      <c r="S147" t="str">
        <f t="shared" si="65"/>
        <v>Moderate</v>
      </c>
      <c r="T147" t="str">
        <f t="shared" si="65"/>
        <v>Moderate</v>
      </c>
      <c r="U147" t="str">
        <f t="shared" si="66"/>
        <v>Moderate</v>
      </c>
      <c r="V147" t="str">
        <f t="shared" si="67"/>
        <v>Moderate</v>
      </c>
      <c r="W147" t="str">
        <f t="shared" si="68"/>
        <v>Moderate</v>
      </c>
      <c r="X147" t="str">
        <f t="shared" si="69"/>
        <v>Moderate</v>
      </c>
      <c r="Y147">
        <f t="shared" si="70"/>
        <v>0.45966262899994836</v>
      </c>
      <c r="Z147">
        <f t="shared" si="71"/>
        <v>0.62182595678289743</v>
      </c>
      <c r="AA147">
        <f t="shared" si="72"/>
        <v>0.63277720369299284</v>
      </c>
      <c r="AB147" t="str">
        <f t="shared" si="73"/>
        <v>Moderate</v>
      </c>
      <c r="AC147" t="str">
        <f t="shared" si="74"/>
        <v>Moderate</v>
      </c>
      <c r="AD147" t="str">
        <f t="shared" si="75"/>
        <v>Moderate</v>
      </c>
      <c r="AE147" t="str">
        <f t="shared" si="76"/>
        <v>Moderate</v>
      </c>
      <c r="AF147" t="str">
        <f t="shared" si="77"/>
        <v>Moderate</v>
      </c>
      <c r="AG147" t="str">
        <f t="shared" si="78"/>
        <v>Moderate</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47"/>
  <sheetViews>
    <sheetView workbookViewId="0"/>
  </sheetViews>
  <sheetFormatPr baseColWidth="10" defaultRowHeight="14" x14ac:dyDescent="0"/>
  <cols>
    <col min="7" max="7" width="14.1640625" bestFit="1" customWidth="1"/>
  </cols>
  <sheetData>
    <row r="1" spans="1:43">
      <c r="A1" t="s">
        <v>31</v>
      </c>
      <c r="B1" t="s">
        <v>227</v>
      </c>
      <c r="C1" t="s">
        <v>2352</v>
      </c>
      <c r="D1" t="s">
        <v>2353</v>
      </c>
      <c r="E1" t="s">
        <v>2360</v>
      </c>
      <c r="F1" t="s">
        <v>2361</v>
      </c>
      <c r="G1" t="s">
        <v>2362</v>
      </c>
      <c r="H1" t="s">
        <v>2363</v>
      </c>
      <c r="I1" t="s">
        <v>2364</v>
      </c>
      <c r="J1" t="s">
        <v>2365</v>
      </c>
      <c r="K1" t="s">
        <v>2326</v>
      </c>
      <c r="L1" t="s">
        <v>1067</v>
      </c>
      <c r="M1" t="s">
        <v>2327</v>
      </c>
      <c r="N1" t="s">
        <v>2328</v>
      </c>
      <c r="O1" t="s">
        <v>2366</v>
      </c>
      <c r="P1" t="s">
        <v>2333</v>
      </c>
      <c r="Q1" t="s">
        <v>2334</v>
      </c>
      <c r="R1" t="s">
        <v>2335</v>
      </c>
      <c r="S1" t="s">
        <v>2333</v>
      </c>
      <c r="T1" t="s">
        <v>2334</v>
      </c>
      <c r="U1" t="s">
        <v>2335</v>
      </c>
      <c r="V1" t="s">
        <v>2336</v>
      </c>
      <c r="W1" t="s">
        <v>2337</v>
      </c>
      <c r="X1" t="s">
        <v>2338</v>
      </c>
      <c r="Y1" t="s">
        <v>2340</v>
      </c>
      <c r="Z1" t="s">
        <v>2341</v>
      </c>
      <c r="AA1" t="s">
        <v>2339</v>
      </c>
      <c r="AB1" t="s">
        <v>2340</v>
      </c>
      <c r="AC1" t="s">
        <v>2341</v>
      </c>
      <c r="AD1" t="s">
        <v>2339</v>
      </c>
      <c r="AE1" t="s">
        <v>2342</v>
      </c>
      <c r="AF1" t="s">
        <v>2343</v>
      </c>
      <c r="AG1" t="s">
        <v>2344</v>
      </c>
      <c r="AI1" s="116" t="s">
        <v>227</v>
      </c>
      <c r="AJ1" t="s">
        <v>2367</v>
      </c>
      <c r="AK1" t="s">
        <v>2368</v>
      </c>
      <c r="AL1" t="s">
        <v>2369</v>
      </c>
      <c r="AN1" s="116" t="s">
        <v>227</v>
      </c>
      <c r="AO1" t="s">
        <v>2370</v>
      </c>
      <c r="AP1" t="s">
        <v>2371</v>
      </c>
      <c r="AQ1" t="s">
        <v>2372</v>
      </c>
    </row>
    <row r="2" spans="1:43">
      <c r="A2" t="s">
        <v>101</v>
      </c>
      <c r="B2" t="s">
        <v>2051</v>
      </c>
      <c r="C2" s="52">
        <f>VLOOKUP(B2,Exposure!B1:AH147,33,FALSE)</f>
        <v>0.18083553932321272</v>
      </c>
      <c r="D2" s="52">
        <f>VLOOKUP(B2,Sensitivity!$B$1:$AR$147,43,FALSE)</f>
        <v>0</v>
      </c>
      <c r="E2" s="52">
        <f>VLOOKUP(B2,Adaptive!B1:AZ147,51,FALSE)</f>
        <v>0.18184547202574758</v>
      </c>
      <c r="F2" s="52">
        <f>1-E2</f>
        <v>0.81815452797425237</v>
      </c>
      <c r="G2">
        <f>VLOOKUP(B2,LandslideHazard!$B$1:$D$136,3,FALSE)</f>
        <v>0.32366109976138691</v>
      </c>
      <c r="H2" s="52">
        <f>C2+D2+F2+G2</f>
        <v>1.3226511670588521</v>
      </c>
      <c r="I2" s="52">
        <f>(H2-MIN($H$2:$H$147))/(MAX($H$2:$H$147)-MIN($H$2:$H$147))</f>
        <v>0.39661940406332791</v>
      </c>
      <c r="J2" s="52">
        <f>AVERAGE(F2,D2)</f>
        <v>0.40907726398712618</v>
      </c>
      <c r="K2" t="str">
        <f>IF(C2&lt;0.33,"Low",IF(C2&lt;0.66,"Moderate",IF(C2&lt;1.5,"High","nnn")))</f>
        <v>Low</v>
      </c>
      <c r="L2" t="str">
        <f>IF(J2&lt;0.33,"Low",IF(J2&lt;0.66,"Moderate",IF(J2&lt;1.5,"High","nnn")))</f>
        <v>Moderate</v>
      </c>
      <c r="M2" t="str">
        <f t="shared" ref="M2:M65" si="0">IF((K2="high")*AND(L2="High"),"Very high",IF((K2="high")*AND(L2="Moderate"),"High",IF((K2="high")*AND(L2="Low"),"Moderate",IF((K2="Moderate")*AND(L2="High"),"High",IF((K2="Moderate")*AND(L2="Moderate"),"Moderate",IF((K2="Low")*AND(L2="High"),"Moderate",IF((K2="Low")*AND(L2="Moderate"),"Low",IF((K2="Low")*AND(L2="Low"),"Very low",IF((K2="Moderate")*AND(L2="Low"),"Low")))))))))</f>
        <v>Low</v>
      </c>
      <c r="N2" t="str">
        <f>IF(G2&lt;0.33,"Low",IF(G2&lt;0.66,"Moderate",IF(G2&lt;1.5,"High","nnn")))</f>
        <v>Low</v>
      </c>
      <c r="O2" t="str">
        <f>IF((N2="high")*AND(M2="Very high"),"Severe",IF((N2="high")*AND(M2="High"),"Significant",IF((N2="high")*AND(M2="Moderate"),"Significant",IF((N2="Low")*AND(M2="High"),"Moderate",IF((N2="High")*AND(M2="Very low"),"Minor",IF((N2="Moderate")*AND(M2="Very high"),"Significant",IF((N2="Moderate")*AND(M2="High"),"Moderate",IF((N2="Moderate")*AND(M2="Moderate"),"Moderate",IF((N2="Moderate")*AND(M2="Low"),"Moderate",IF((N2="Moderate")*AND(M2="Very low"),"Minor",IF((N2="Low")*AND(M2="Very high"),"Significant",IF((N2="Low")*AND(M2="High"),"Moderate",IF((N2="Low")*AND(M2="Moderate"),"Moderate",IF((N2="Low")*AND(M2="Low"),"Minor",IF((N2="Low")*AND(M2="Very low"),"Negligible",IF((M2="Low")*AND(N2="High"),"Moderate",))))))))))))))))</f>
        <v>Minor</v>
      </c>
      <c r="P2">
        <f>VLOOKUP(B2,$AI$2:$AL$136,2,FALSE)</f>
        <v>8.5666858920463829E-2</v>
      </c>
      <c r="Q2">
        <f>VLOOKUP(B2,$AI$2:$AL$136,3,FALSE)</f>
        <v>9.5034821133258771E-2</v>
      </c>
      <c r="R2">
        <f>VLOOKUP(B2,$AI$2:$AL$136,4,FALSE)</f>
        <v>7.9242782238389514E-2</v>
      </c>
      <c r="S2" t="str">
        <f>IF(P2&lt;0.33,"Low",IF(P2&lt;0.66,"Moderate",IF(P2&lt;1.5,"High","nnn")))</f>
        <v>Low</v>
      </c>
      <c r="T2" t="str">
        <f t="shared" ref="T2:T65" si="1">IF(Q2&lt;0.33,"Low",IF(Q2&lt;0.66,"Moderate",IF(Q2&lt;1.5,"High","nnn")))</f>
        <v>Low</v>
      </c>
      <c r="U2" t="str">
        <f>IF(R2&lt;0.33,"Low",IF(R2&lt;0.66,"Moderate",IF(R2&lt;3,"High","nnn")))</f>
        <v>Low</v>
      </c>
      <c r="V2" t="str">
        <f>IF((S2="high")*AND(M2="Very high"),"Severe",IF((S2="high")*AND(M2="High"),"Significant",IF((S2="high")*AND(M2="Moderate"),"Significant",IF((S2="High")*AND(M2="Low"),"Moderate",IF((S2="High")*AND(M2="Very low"),"Minor",IF((S2="Moderate")*AND(M2="Very high"),"Significant",IF((S2="Moderate")*AND(M2="High"),"Moderate",IF((S2="Moderate")*AND(M2="Moderate"),"Moderate",IF((S2="Moderate")*AND(M2="Low"),"Moderate",IF((S2="Moderate")*AND(M2="Very low"),"Minor",IF((S2="Low")*AND(M2="Very high"),"Significant",IF((S2="Low")*AND(M2="High"),"Moderate",IF((S2="Low")*AND(M2="Moderate"),"Moderate",IF((S2="Low")*AND(M2="Low"),"Minor",IF((S2="Low")*AND(M2="Very low"),"Negligible",)))))))))))))))</f>
        <v>Minor</v>
      </c>
      <c r="W2" t="str">
        <f>IF((T2="high")*AND(M2="Very high"),"Severe",IF((T2="high")*AND(M2="High"),"Significant",IF((T2="high")*AND(M2="Moderate"),"Significant",IF((T2="High")*AND(M2="Low"),"Moderate",IF((T2="High")*AND(M2="Very low"),"Minor",IF((T2="Moderate")*AND(M2="Very high"),"Significant",IF((T2="Moderate")*AND(M2="High"),"Moderate",IF((T2="Moderate")*AND(M2="Moderate"),"Moderate",IF((T2="Moderate")*AND(M2="Low"),"Moderate",IF((T2="Moderate")*AND(M2="Very low"),"Minor",IF((T2="Low")*AND(M2="Very high"),"Significant",IF((T2="Low")*AND(M2="High"),"Moderate",IF((T2="Low")*AND(M2="Moderate"),"Moderate",IF((T2="Low")*AND(M2="Low"),"Minor",IF((T2="Low")*AND(M2="Very low"),"Negligible",)))))))))))))))</f>
        <v>Minor</v>
      </c>
      <c r="X2" t="str">
        <f>IF((U2="high")*AND(M2="Very high"),"Severe",IF((U2="high")*AND(M2="High"),"Significant",IF((U2="high")*AND(M2="Moderate"),"Significant",IF((U2="High")*AND(M2="Low"),"Moderate",IF((U2="High")*AND(M2="Very low"),"Minor",IF((U2="Moderate")*AND(M2="Very high"),"Significant",IF((U2="Moderate")*AND(M2="High"),"Moderate",IF((U2="Moderate")*AND(M2="Moderate"),"Moderate",IF((U2="Moderate")*AND(M2="Low"),"Moderate",IF((U2="Moderate")*AND(M2="Very low"),"Minor",IF((U2="Low")*AND(M2="Very high"),"Significant",IF((U2="Low")*AND(M2="High"),"Moderate",IF((U2="Low")*AND(M2="Moderate"),"Moderate",IF((U2="Low")*AND(M2="Low"),"Minor",IF((U2="Low")*AND(M2="Very low"),"Negligible",)))))))))))))))</f>
        <v>Minor</v>
      </c>
      <c r="Y2">
        <f>VLOOKUP(B2,$AN$2:$AQ$136,2,FALSE)</f>
        <v>0.10050286653764789</v>
      </c>
      <c r="Z2">
        <f>VLOOKUP(B2,$AN$2:$AQ$136,3,FALSE)</f>
        <v>9.2610915199527619E-2</v>
      </c>
      <c r="AA2">
        <f>VLOOKUP(B2,$AN$2:$AQ$136,4,FALSE)</f>
        <v>9.1527700091319775E-2</v>
      </c>
      <c r="AB2" t="str">
        <f>IF(Y2&lt;0.33,"Low",IF(Y2&lt;0.66,"Moderate",IF(Y2&lt;3,"High","nnn")))</f>
        <v>Low</v>
      </c>
      <c r="AC2" t="str">
        <f>IF(Z2&lt;0.33,"Low",IF(Z2&lt;0.66,"Moderate",IF(Z2&lt;3,"High","nnn")))</f>
        <v>Low</v>
      </c>
      <c r="AD2" t="str">
        <f>IF(AA2&lt;0.33,"Low",IF(AA2&lt;0.66,"Moderate",IF(AA2&lt;3,"High","nnn")))</f>
        <v>Low</v>
      </c>
      <c r="AE2" t="str">
        <f>IF((AB2="high")*AND(M2="Very high"),"Severe",IF((AB2="high")*AND(M2="High"),"Significant",IF((AB2="high")*AND(M2="Moderate"),"Significant",IF((AB2="High")*AND(M2="Low"),"Moderate",IF((AB2="High")*AND(M2="Very low"),"Minor",IF((AB2="Moderate")*AND(M2="Very high"),"Significant",IF((AB2="Moderate")*AND(M2="High"),"Moderate",IF((AB2="Moderate")*AND(M2="Moderate"),"Moderate",IF((AB2="Moderate")*AND(M2="Low"),"Moderate",IF((AB2="Moderate")*AND(M2="Very low"),"Minor",IF((AB2="Low")*AND(M2="Very high"),"Significant",IF((AB2="Low")*AND(M2="High"),"Moderate",IF((AB2="Low")*AND(M2="Moderate"),"Moderate",IF((AB2="Low")*AND(M2="Low"),"Minor",IF((AB2="Low")*AND(M2="Very low"),"Negligible",)))))))))))))))</f>
        <v>Minor</v>
      </c>
      <c r="AF2" t="str">
        <f>IF((AC2="high")*AND(M2="Very high"),"Severe",IF((AC2="high")*AND(M2="High"),"Significant",IF((AC2="high")*AND(M2="Moderate"),"Significant",IF((AC2="High")*AND(M2="Low"),"Moderate",IF((AC2="High")*AND(M2="Very low"),"Minor",IF((AC2="Moderate")*AND(M2="Very high"),"Significant",IF((AC2="Moderate")*AND(M2="High"),"Moderate",IF((AC2="Moderate")*AND(M2="Moderate"),"Moderate",IF((AC2="Moderate")*AND(M2="Low"),"Moderate",IF((AC2="Moderate")*AND(M2="Very low"),"Minor",IF((AC2="Low")*AND(M2="Very high"),"Significant",IF((AC2="Low")*AND(M2="High"),"Moderate",IF((AC2="Low")*AND(M2="Moderate"),"Moderate",IF((AC2="Low")*AND(M2="Low"),"Minor",IF((AC2="Low")*AND(M2="Very low"),"Negligible",)))))))))))))))</f>
        <v>Minor</v>
      </c>
      <c r="AG2" t="str">
        <f>IF((AD2="high")*AND(M2="Very high"),"Severe",IF((AD2="high")*AND(M2="High"),"Significant",IF((AD2="high")*AND(M2="Moderate"),"Significant",IF((AD2="High")*AND(M2="Low"),"Moderate",IF((AD2="High")*AND(M2="Very low"),"Minor",IF((AD2="Moderate")*AND(M2="Very high"),"Significant",IF((AD2="Moderate")*AND(M2="High"),"Moderate",IF((AD2="Moderate")*AND(M2="Moderate"),"Moderate",IF((AD2="Moderate")*AND(M2="Low"),"Moderate",IF((AD2="Moderate")*AND(M2="Very low"),"Minor",IF((AD2="Low")*AND(M2="Very high"),"Significant",IF((AD2="Low")*AND(M2="High"),"Moderate",IF((AD2="Low")*AND(M2="Moderate"),"Moderate",IF((AD2="Low")*AND(M2="Low"),"Minor",IF((AD2="Low")*AND(M2="Very low"),"Negligible",)))))))))))))))</f>
        <v>Minor</v>
      </c>
      <c r="AI2" t="s">
        <v>2051</v>
      </c>
      <c r="AJ2">
        <v>8.5666858920463829E-2</v>
      </c>
      <c r="AK2">
        <v>9.5034821133258771E-2</v>
      </c>
      <c r="AL2">
        <v>7.9242782238389514E-2</v>
      </c>
      <c r="AN2" t="s">
        <v>2051</v>
      </c>
      <c r="AO2">
        <v>0.10050286653764789</v>
      </c>
      <c r="AP2">
        <v>9.2610915199527619E-2</v>
      </c>
      <c r="AQ2">
        <v>9.1527700091319775E-2</v>
      </c>
    </row>
    <row r="3" spans="1:43">
      <c r="A3" t="s">
        <v>71</v>
      </c>
      <c r="B3" t="s">
        <v>2052</v>
      </c>
      <c r="C3" s="52">
        <f>VLOOKUP(B3,Exposure!B2:AH148,33,FALSE)</f>
        <v>0.19080155594514051</v>
      </c>
      <c r="D3" s="52">
        <f>VLOOKUP(B3,Sensitivity!$B$1:$AR$147,43,FALSE)</f>
        <v>0</v>
      </c>
      <c r="E3" s="52">
        <f>VLOOKUP(B3,Adaptive!B2:AZ148,51,FALSE)</f>
        <v>0.2974196206000328</v>
      </c>
      <c r="F3" s="52">
        <f t="shared" ref="F3:F66" si="2">1-E3</f>
        <v>0.7025803793999672</v>
      </c>
      <c r="G3">
        <f>VLOOKUP(B3,LandslideHazard!$B$1:$D$136,3,FALSE)</f>
        <v>0.33699095445677546</v>
      </c>
      <c r="H3" s="52">
        <f t="shared" ref="H3:H66" si="3">C3+D3+F3+G3</f>
        <v>1.2303728898018831</v>
      </c>
      <c r="I3" s="52">
        <f t="shared" ref="I3:I66" si="4">(H3-MIN($H$2:$H$147))/(MAX($H$2:$H$147)-MIN($H$2:$H$147))</f>
        <v>0.35244449311085352</v>
      </c>
      <c r="J3" s="52">
        <f t="shared" ref="J3:J66" si="5">AVERAGE(F3,D3)</f>
        <v>0.3512901896999836</v>
      </c>
      <c r="K3" t="str">
        <f t="shared" ref="K3:K66" si="6">IF(C3&lt;0.33,"Low",IF(C3&lt;0.66,"Moderate",IF(C3&lt;1.5,"High","nnn")))</f>
        <v>Low</v>
      </c>
      <c r="L3" t="str">
        <f t="shared" ref="L3:L66" si="7">IF(J3&lt;0.33,"Low",IF(J3&lt;0.66,"Moderate",IF(J3&lt;1.5,"High","nnn")))</f>
        <v>Moderate</v>
      </c>
      <c r="M3" t="str">
        <f t="shared" si="0"/>
        <v>Low</v>
      </c>
      <c r="N3" t="str">
        <f t="shared" ref="N3:N66" si="8">IF(G3&lt;0.33,"Low",IF(G3&lt;0.66,"Moderate",IF(G3&lt;1.5,"High","nnn")))</f>
        <v>Moderate</v>
      </c>
      <c r="O3" t="str">
        <f t="shared" ref="O3:O66" si="9">IF((N3="high")*AND(M3="Very high"),"Severe",IF((N3="high")*AND(M3="High"),"Significant",IF((N3="high")*AND(M3="Moderate"),"Significant",IF((N3="Low")*AND(M3="High"),"Moderate",IF((N3="High")*AND(M3="Very low"),"Minor",IF((N3="Moderate")*AND(M3="Very high"),"Significant",IF((N3="Moderate")*AND(M3="High"),"Moderate",IF((N3="Moderate")*AND(M3="Moderate"),"Moderate",IF((N3="Moderate")*AND(M3="Low"),"Moderate",IF((N3="Moderate")*AND(M3="Very low"),"Minor",IF((N3="Low")*AND(M3="Very high"),"Significant",IF((N3="Low")*AND(M3="High"),"Moderate",IF((N3="Low")*AND(M3="Moderate"),"Moderate",IF((N3="Low")*AND(M3="Low"),"Minor",IF((N3="Low")*AND(M3="Very low"),"Negligible",IF((M3="Low")*AND(N3="High"),"Moderate",))))))))))))))))</f>
        <v>Moderate</v>
      </c>
      <c r="P3">
        <f t="shared" ref="P3:P66" si="10">VLOOKUP(B3,$AI$2:$AL$136,2,FALSE)</f>
        <v>0.11006398377638682</v>
      </c>
      <c r="Q3">
        <f t="shared" ref="Q3:Q66" si="11">VLOOKUP(B3,$AI$2:$AL$136,3,FALSE)</f>
        <v>0.1099649704293712</v>
      </c>
      <c r="R3">
        <f t="shared" ref="R3:R66" si="12">VLOOKUP(B3,$AI$2:$AL$136,4,FALSE)</f>
        <v>0.10871746832232811</v>
      </c>
      <c r="S3" t="str">
        <f t="shared" ref="S3:T66" si="13">IF(P3&lt;0.33,"Low",IF(P3&lt;0.66,"Moderate",IF(P3&lt;1.5,"High","nnn")))</f>
        <v>Low</v>
      </c>
      <c r="T3" t="str">
        <f t="shared" si="1"/>
        <v>Low</v>
      </c>
      <c r="U3" t="str">
        <f t="shared" ref="U3:U66" si="14">IF(R3&lt;0.33,"Low",IF(R3&lt;0.66,"Moderate",IF(R3&lt;3,"High","nnn")))</f>
        <v>Low</v>
      </c>
      <c r="V3" t="str">
        <f t="shared" ref="V3:V66" si="15">IF((S3="high")*AND(M3="Very high"),"Severe",IF((S3="high")*AND(M3="High"),"Significant",IF((S3="high")*AND(M3="Moderate"),"Significant",IF((S3="High")*AND(M3="Low"),"Moderate",IF((S3="High")*AND(M3="Very low"),"Minor",IF((S3="Moderate")*AND(M3="Very high"),"Significant",IF((S3="Moderate")*AND(M3="High"),"Moderate",IF((S3="Moderate")*AND(M3="Moderate"),"Moderate",IF((S3="Moderate")*AND(M3="Low"),"Moderate",IF((S3="Moderate")*AND(M3="Very low"),"Minor",IF((S3="Low")*AND(M3="Very high"),"Significant",IF((S3="Low")*AND(M3="High"),"Moderate",IF((S3="Low")*AND(M3="Moderate"),"Moderate",IF((S3="Low")*AND(M3="Low"),"Minor",IF((S3="Low")*AND(M3="Very low"),"Negligible",)))))))))))))))</f>
        <v>Minor</v>
      </c>
      <c r="W3" t="str">
        <f t="shared" ref="W3:W66" si="16">IF((T3="high")*AND(M3="Very high"),"Severe",IF((T3="high")*AND(M3="High"),"Significant",IF((T3="high")*AND(M3="Moderate"),"Significant",IF((T3="High")*AND(M3="Low"),"Moderate",IF((T3="High")*AND(M3="Very low"),"Minor",IF((T3="Moderate")*AND(M3="Very high"),"Significant",IF((T3="Moderate")*AND(M3="High"),"Moderate",IF((T3="Moderate")*AND(M3="Moderate"),"Moderate",IF((T3="Moderate")*AND(M3="Low"),"Moderate",IF((T3="Moderate")*AND(M3="Very low"),"Minor",IF((T3="Low")*AND(M3="Very high"),"Significant",IF((T3="Low")*AND(M3="High"),"Moderate",IF((T3="Low")*AND(M3="Moderate"),"Moderate",IF((T3="Low")*AND(M3="Low"),"Minor",IF((T3="Low")*AND(M3="Very low"),"Negligible",)))))))))))))))</f>
        <v>Minor</v>
      </c>
      <c r="X3" t="str">
        <f t="shared" ref="X3:X66" si="17">IF((U3="high")*AND(M3="Very high"),"Severe",IF((U3="high")*AND(M3="High"),"Significant",IF((U3="high")*AND(M3="Moderate"),"Significant",IF((U3="High")*AND(M3="Low"),"Moderate",IF((U3="High")*AND(M3="Very low"),"Minor",IF((U3="Moderate")*AND(M3="Very high"),"Significant",IF((U3="Moderate")*AND(M3="High"),"Moderate",IF((U3="Moderate")*AND(M3="Moderate"),"Moderate",IF((U3="Moderate")*AND(M3="Low"),"Moderate",IF((U3="Moderate")*AND(M3="Very low"),"Minor",IF((U3="Low")*AND(M3="Very high"),"Significant",IF((U3="Low")*AND(M3="High"),"Moderate",IF((U3="Low")*AND(M3="Moderate"),"Moderate",IF((U3="Low")*AND(M3="Low"),"Minor",IF((U3="Low")*AND(M3="Very low"),"Negligible",)))))))))))))))</f>
        <v>Minor</v>
      </c>
      <c r="Y3">
        <f t="shared" ref="Y3:Y66" si="18">VLOOKUP(B3,$AN$2:$AQ$136,2,FALSE)</f>
        <v>0.11780168555278342</v>
      </c>
      <c r="Z3">
        <f t="shared" ref="Z3:Z66" si="19">VLOOKUP(B3,$AN$2:$AQ$136,3,FALSE)</f>
        <v>0.12036225743908624</v>
      </c>
      <c r="AA3">
        <f t="shared" ref="AA3:AA66" si="20">VLOOKUP(B3,$AN$2:$AQ$136,4,FALSE)</f>
        <v>0.11529042979786504</v>
      </c>
      <c r="AB3" t="str">
        <f t="shared" ref="AB3:AB66" si="21">IF(Y3&lt;0.33,"Low",IF(Y3&lt;0.66,"Moderate",IF(Y3&lt;3,"High","nnn")))</f>
        <v>Low</v>
      </c>
      <c r="AC3" t="str">
        <f t="shared" ref="AC3:AC66" si="22">IF(Z3&lt;0.33,"Low",IF(Z3&lt;0.66,"Moderate",IF(Z3&lt;3,"High","nnn")))</f>
        <v>Low</v>
      </c>
      <c r="AD3" t="str">
        <f t="shared" ref="AD3:AD66" si="23">IF(AA3&lt;0.33,"Low",IF(AA3&lt;0.66,"Moderate",IF(AA3&lt;3,"High","nnn")))</f>
        <v>Low</v>
      </c>
      <c r="AE3" t="str">
        <f t="shared" ref="AE3:AE66" si="24">IF((AB3="high")*AND(M3="Very high"),"Severe",IF((AB3="high")*AND(M3="High"),"Significant",IF((AB3="high")*AND(M3="Moderate"),"Significant",IF((AB3="High")*AND(M3="Low"),"Moderate",IF((AB3="High")*AND(M3="Very low"),"Minor",IF((AB3="Moderate")*AND(M3="Very high"),"Significant",IF((AB3="Moderate")*AND(M3="High"),"Moderate",IF((AB3="Moderate")*AND(M3="Moderate"),"Moderate",IF((AB3="Moderate")*AND(M3="Low"),"Moderate",IF((AB3="Moderate")*AND(M3="Very low"),"Minor",IF((AB3="Low")*AND(M3="Very high"),"Significant",IF((AB3="Low")*AND(M3="High"),"Moderate",IF((AB3="Low")*AND(M3="Moderate"),"Moderate",IF((AB3="Low")*AND(M3="Low"),"Minor",IF((AB3="Low")*AND(M3="Very low"),"Negligible",)))))))))))))))</f>
        <v>Minor</v>
      </c>
      <c r="AF3" t="str">
        <f t="shared" ref="AF3:AF66" si="25">IF((AC3="high")*AND(M3="Very high"),"Severe",IF((AC3="high")*AND(M3="High"),"Significant",IF((AC3="high")*AND(M3="Moderate"),"Significant",IF((AC3="High")*AND(M3="Low"),"Moderate",IF((AC3="High")*AND(M3="Very low"),"Minor",IF((AC3="Moderate")*AND(M3="Very high"),"Significant",IF((AC3="Moderate")*AND(M3="High"),"Moderate",IF((AC3="Moderate")*AND(M3="Moderate"),"Moderate",IF((AC3="Moderate")*AND(M3="Low"),"Moderate",IF((AC3="Moderate")*AND(M3="Very low"),"Minor",IF((AC3="Low")*AND(M3="Very high"),"Significant",IF((AC3="Low")*AND(M3="High"),"Moderate",IF((AC3="Low")*AND(M3="Moderate"),"Moderate",IF((AC3="Low")*AND(M3="Low"),"Minor",IF((AC3="Low")*AND(M3="Very low"),"Negligible",)))))))))))))))</f>
        <v>Minor</v>
      </c>
      <c r="AG3" t="str">
        <f t="shared" ref="AG3:AG66" si="26">IF((AD3="high")*AND(M3="Very high"),"Severe",IF((AD3="high")*AND(M3="High"),"Significant",IF((AD3="high")*AND(M3="Moderate"),"Significant",IF((AD3="High")*AND(M3="Low"),"Moderate",IF((AD3="High")*AND(M3="Very low"),"Minor",IF((AD3="Moderate")*AND(M3="Very high"),"Significant",IF((AD3="Moderate")*AND(M3="High"),"Moderate",IF((AD3="Moderate")*AND(M3="Moderate"),"Moderate",IF((AD3="Moderate")*AND(M3="Low"),"Moderate",IF((AD3="Moderate")*AND(M3="Very low"),"Minor",IF((AD3="Low")*AND(M3="Very high"),"Significant",IF((AD3="Low")*AND(M3="High"),"Moderate",IF((AD3="Low")*AND(M3="Moderate"),"Moderate",IF((AD3="Low")*AND(M3="Low"),"Minor",IF((AD3="Low")*AND(M3="Very low"),"Negligible",)))))))))))))))</f>
        <v>Minor</v>
      </c>
      <c r="AI3" t="s">
        <v>2052</v>
      </c>
      <c r="AJ3">
        <v>0.11006398377638682</v>
      </c>
      <c r="AK3">
        <v>0.1099649704293712</v>
      </c>
      <c r="AL3">
        <v>0.10871746832232811</v>
      </c>
      <c r="AN3" t="s">
        <v>2052</v>
      </c>
      <c r="AO3">
        <v>0.11780168555278342</v>
      </c>
      <c r="AP3">
        <v>0.12036225743908624</v>
      </c>
      <c r="AQ3">
        <v>0.11529042979786504</v>
      </c>
    </row>
    <row r="4" spans="1:43">
      <c r="A4" t="s">
        <v>142</v>
      </c>
      <c r="B4" t="s">
        <v>2053</v>
      </c>
      <c r="C4" s="52">
        <f>VLOOKUP(B4,Exposure!B3:AH149,33,FALSE)</f>
        <v>0.18714408210002534</v>
      </c>
      <c r="D4" s="52">
        <f>VLOOKUP(B4,Sensitivity!$B$1:$AR$147,43,FALSE)</f>
        <v>0</v>
      </c>
      <c r="E4" s="52">
        <f>VLOOKUP(B4,Adaptive!B3:AZ149,51,FALSE)</f>
        <v>0.28480983200975213</v>
      </c>
      <c r="F4" s="52">
        <f t="shared" si="2"/>
        <v>0.71519016799024793</v>
      </c>
      <c r="G4">
        <f>VLOOKUP(B4,LandslideHazard!$B$1:$D$136,3,FALSE)</f>
        <v>0.32409631089966856</v>
      </c>
      <c r="H4" s="52">
        <f t="shared" si="3"/>
        <v>1.2264305609899417</v>
      </c>
      <c r="I4" s="52">
        <f t="shared" si="4"/>
        <v>0.3505572447855741</v>
      </c>
      <c r="J4" s="52">
        <f t="shared" si="5"/>
        <v>0.35759508399512396</v>
      </c>
      <c r="K4" t="str">
        <f t="shared" si="6"/>
        <v>Low</v>
      </c>
      <c r="L4" t="str">
        <f t="shared" si="7"/>
        <v>Moderate</v>
      </c>
      <c r="M4" t="str">
        <f t="shared" si="0"/>
        <v>Low</v>
      </c>
      <c r="N4" t="str">
        <f t="shared" si="8"/>
        <v>Low</v>
      </c>
      <c r="O4" t="str">
        <f t="shared" si="9"/>
        <v>Minor</v>
      </c>
      <c r="P4">
        <f t="shared" si="10"/>
        <v>8.5862682034817617E-2</v>
      </c>
      <c r="Q4">
        <f t="shared" si="11"/>
        <v>9.7667358813874269E-2</v>
      </c>
      <c r="R4">
        <f t="shared" si="12"/>
        <v>7.8983514241656297E-2</v>
      </c>
      <c r="S4" t="str">
        <f t="shared" si="13"/>
        <v>Low</v>
      </c>
      <c r="T4" t="str">
        <f t="shared" si="1"/>
        <v>Low</v>
      </c>
      <c r="U4" t="str">
        <f t="shared" si="14"/>
        <v>Low</v>
      </c>
      <c r="V4" t="str">
        <f t="shared" si="15"/>
        <v>Minor</v>
      </c>
      <c r="W4" t="str">
        <f t="shared" si="16"/>
        <v>Minor</v>
      </c>
      <c r="X4" t="str">
        <f t="shared" si="17"/>
        <v>Minor</v>
      </c>
      <c r="Y4">
        <f t="shared" si="18"/>
        <v>9.6999675141246133E-2</v>
      </c>
      <c r="Z4">
        <f t="shared" si="19"/>
        <v>9.1096034529198844E-2</v>
      </c>
      <c r="AA4">
        <f t="shared" si="20"/>
        <v>8.6235053609027237E-2</v>
      </c>
      <c r="AB4" t="str">
        <f t="shared" si="21"/>
        <v>Low</v>
      </c>
      <c r="AC4" t="str">
        <f t="shared" si="22"/>
        <v>Low</v>
      </c>
      <c r="AD4" t="str">
        <f t="shared" si="23"/>
        <v>Low</v>
      </c>
      <c r="AE4" t="str">
        <f t="shared" si="24"/>
        <v>Minor</v>
      </c>
      <c r="AF4" t="str">
        <f t="shared" si="25"/>
        <v>Minor</v>
      </c>
      <c r="AG4" t="str">
        <f t="shared" si="26"/>
        <v>Minor</v>
      </c>
      <c r="AI4" t="s">
        <v>2053</v>
      </c>
      <c r="AJ4">
        <v>8.5862682034817617E-2</v>
      </c>
      <c r="AK4">
        <v>9.7667358813874269E-2</v>
      </c>
      <c r="AL4">
        <v>7.8983514241656297E-2</v>
      </c>
      <c r="AN4" t="s">
        <v>2053</v>
      </c>
      <c r="AO4">
        <v>9.6999675141246133E-2</v>
      </c>
      <c r="AP4">
        <v>9.1096034529198844E-2</v>
      </c>
      <c r="AQ4">
        <v>8.6235053609027237E-2</v>
      </c>
    </row>
    <row r="5" spans="1:43">
      <c r="A5" t="s">
        <v>119</v>
      </c>
      <c r="B5" t="s">
        <v>2054</v>
      </c>
      <c r="C5" s="52">
        <f>VLOOKUP(B5,Exposure!B4:AH150,33,FALSE)</f>
        <v>0.12285421506674669</v>
      </c>
      <c r="D5" s="52">
        <f>VLOOKUP(B5,Sensitivity!$B$1:$AR$147,43,FALSE)</f>
        <v>0</v>
      </c>
      <c r="E5" s="52">
        <f>VLOOKUP(B5,Adaptive!B4:AZ150,51,FALSE)</f>
        <v>0.36428002443397656</v>
      </c>
      <c r="F5" s="52">
        <f t="shared" si="2"/>
        <v>0.63571997556602344</v>
      </c>
      <c r="G5">
        <f>VLOOKUP(B5,LandslideHazard!$B$1:$D$136,3,FALSE)</f>
        <v>0.17570770533686886</v>
      </c>
      <c r="H5" s="52">
        <f t="shared" si="3"/>
        <v>0.93428189596963895</v>
      </c>
      <c r="I5" s="52">
        <f t="shared" si="4"/>
        <v>0.21070156427457382</v>
      </c>
      <c r="J5" s="52">
        <f t="shared" si="5"/>
        <v>0.31785998778301172</v>
      </c>
      <c r="K5" t="str">
        <f t="shared" si="6"/>
        <v>Low</v>
      </c>
      <c r="L5" t="str">
        <f t="shared" si="7"/>
        <v>Low</v>
      </c>
      <c r="M5" t="str">
        <f t="shared" si="0"/>
        <v>Very low</v>
      </c>
      <c r="N5" t="str">
        <f t="shared" si="8"/>
        <v>Low</v>
      </c>
      <c r="O5" t="str">
        <f t="shared" si="9"/>
        <v>Negligible</v>
      </c>
      <c r="P5">
        <f t="shared" si="10"/>
        <v>0.10616673999440845</v>
      </c>
      <c r="Q5">
        <f t="shared" si="11"/>
        <v>0.11381377494995726</v>
      </c>
      <c r="R5">
        <f t="shared" si="12"/>
        <v>0.1044246258121715</v>
      </c>
      <c r="S5" t="str">
        <f t="shared" si="13"/>
        <v>Low</v>
      </c>
      <c r="T5" t="str">
        <f t="shared" si="1"/>
        <v>Low</v>
      </c>
      <c r="U5" t="str">
        <f t="shared" si="14"/>
        <v>Low</v>
      </c>
      <c r="V5" t="str">
        <f t="shared" si="15"/>
        <v>Negligible</v>
      </c>
      <c r="W5" t="str">
        <f t="shared" si="16"/>
        <v>Negligible</v>
      </c>
      <c r="X5" t="str">
        <f t="shared" si="17"/>
        <v>Negligible</v>
      </c>
      <c r="Y5">
        <f t="shared" si="18"/>
        <v>0.12497699876464889</v>
      </c>
      <c r="Z5">
        <f t="shared" si="19"/>
        <v>0.11995154857671975</v>
      </c>
      <c r="AA5">
        <f t="shared" si="20"/>
        <v>0.1109076943863055</v>
      </c>
      <c r="AB5" t="str">
        <f t="shared" si="21"/>
        <v>Low</v>
      </c>
      <c r="AC5" t="str">
        <f t="shared" si="22"/>
        <v>Low</v>
      </c>
      <c r="AD5" t="str">
        <f t="shared" si="23"/>
        <v>Low</v>
      </c>
      <c r="AE5" t="str">
        <f t="shared" si="24"/>
        <v>Negligible</v>
      </c>
      <c r="AF5" t="str">
        <f t="shared" si="25"/>
        <v>Negligible</v>
      </c>
      <c r="AG5" t="str">
        <f t="shared" si="26"/>
        <v>Negligible</v>
      </c>
      <c r="AI5" t="s">
        <v>2054</v>
      </c>
      <c r="AJ5">
        <v>0.10616673999440845</v>
      </c>
      <c r="AK5">
        <v>0.11381377494995726</v>
      </c>
      <c r="AL5">
        <v>0.1044246258121715</v>
      </c>
      <c r="AN5" t="s">
        <v>2054</v>
      </c>
      <c r="AO5">
        <v>0.12497699876464889</v>
      </c>
      <c r="AP5">
        <v>0.11995154857671975</v>
      </c>
      <c r="AQ5">
        <v>0.1109076943863055</v>
      </c>
    </row>
    <row r="6" spans="1:43">
      <c r="A6" t="s">
        <v>88</v>
      </c>
      <c r="B6" t="s">
        <v>2055</v>
      </c>
      <c r="C6" s="52">
        <f>VLOOKUP(B6,Exposure!B5:AH151,33,FALSE)</f>
        <v>2.3963156220580723E-2</v>
      </c>
      <c r="D6" s="52">
        <f>VLOOKUP(B6,Sensitivity!$B$1:$AR$147,43,FALSE)</f>
        <v>0</v>
      </c>
      <c r="E6" s="52">
        <f>VLOOKUP(B6,Adaptive!B5:AZ151,51,FALSE)</f>
        <v>0.39003857583020446</v>
      </c>
      <c r="F6" s="52">
        <f t="shared" si="2"/>
        <v>0.60996142416979549</v>
      </c>
      <c r="G6">
        <f>VLOOKUP(B6,LandslideHazard!$B$1:$D$136,3,FALSE)</f>
        <v>6.611710997820551E-2</v>
      </c>
      <c r="H6" s="52">
        <f t="shared" si="3"/>
        <v>0.70004169036858177</v>
      </c>
      <c r="I6" s="52">
        <f t="shared" si="4"/>
        <v>9.8567478859205485E-2</v>
      </c>
      <c r="J6" s="52">
        <f t="shared" si="5"/>
        <v>0.30498071208489774</v>
      </c>
      <c r="K6" t="str">
        <f t="shared" si="6"/>
        <v>Low</v>
      </c>
      <c r="L6" t="str">
        <f t="shared" si="7"/>
        <v>Low</v>
      </c>
      <c r="M6" t="str">
        <f t="shared" si="0"/>
        <v>Very low</v>
      </c>
      <c r="N6" t="str">
        <f t="shared" si="8"/>
        <v>Low</v>
      </c>
      <c r="O6" t="str">
        <f t="shared" si="9"/>
        <v>Negligible</v>
      </c>
      <c r="P6">
        <f t="shared" si="10"/>
        <v>0.22505612523517859</v>
      </c>
      <c r="Q6">
        <f t="shared" si="11"/>
        <v>0.21450456018444611</v>
      </c>
      <c r="R6">
        <f t="shared" si="12"/>
        <v>0.19965325101349865</v>
      </c>
      <c r="S6" t="str">
        <f t="shared" si="13"/>
        <v>Low</v>
      </c>
      <c r="T6" t="str">
        <f t="shared" si="1"/>
        <v>Low</v>
      </c>
      <c r="U6" t="str">
        <f t="shared" si="14"/>
        <v>Low</v>
      </c>
      <c r="V6" t="str">
        <f t="shared" si="15"/>
        <v>Negligible</v>
      </c>
      <c r="W6" t="str">
        <f t="shared" si="16"/>
        <v>Negligible</v>
      </c>
      <c r="X6" t="str">
        <f t="shared" si="17"/>
        <v>Negligible</v>
      </c>
      <c r="Y6">
        <f t="shared" si="18"/>
        <v>0.2486635402186935</v>
      </c>
      <c r="Z6">
        <f t="shared" si="19"/>
        <v>0.23364047374688593</v>
      </c>
      <c r="AA6">
        <f t="shared" si="20"/>
        <v>0.23572882955137908</v>
      </c>
      <c r="AB6" t="str">
        <f t="shared" si="21"/>
        <v>Low</v>
      </c>
      <c r="AC6" t="str">
        <f t="shared" si="22"/>
        <v>Low</v>
      </c>
      <c r="AD6" t="str">
        <f t="shared" si="23"/>
        <v>Low</v>
      </c>
      <c r="AE6" t="str">
        <f t="shared" si="24"/>
        <v>Negligible</v>
      </c>
      <c r="AF6" t="str">
        <f t="shared" si="25"/>
        <v>Negligible</v>
      </c>
      <c r="AG6" t="str">
        <f t="shared" si="26"/>
        <v>Negligible</v>
      </c>
      <c r="AI6" t="s">
        <v>2055</v>
      </c>
      <c r="AJ6">
        <v>0.22505612523517859</v>
      </c>
      <c r="AK6">
        <v>0.21450456018444611</v>
      </c>
      <c r="AL6">
        <v>0.19965325101349865</v>
      </c>
      <c r="AN6" t="s">
        <v>2055</v>
      </c>
      <c r="AO6">
        <v>0.2486635402186935</v>
      </c>
      <c r="AP6">
        <v>0.23364047374688593</v>
      </c>
      <c r="AQ6">
        <v>0.23572882955137908</v>
      </c>
    </row>
    <row r="7" spans="1:43">
      <c r="A7" t="s">
        <v>112</v>
      </c>
      <c r="B7" t="s">
        <v>2056</v>
      </c>
      <c r="C7" s="52">
        <f>VLOOKUP(B7,Exposure!B6:AH152,33,FALSE)</f>
        <v>0.27724341338828506</v>
      </c>
      <c r="D7" s="52">
        <f>VLOOKUP(B7,Sensitivity!$B$1:$AR$147,43,FALSE)</f>
        <v>0</v>
      </c>
      <c r="E7" s="52">
        <f>VLOOKUP(B7,Adaptive!B6:AZ152,51,FALSE)</f>
        <v>0.21530035814371129</v>
      </c>
      <c r="F7" s="52">
        <f t="shared" si="2"/>
        <v>0.78469964185628871</v>
      </c>
      <c r="G7">
        <f>VLOOKUP(B7,LandslideHazard!$B$1:$D$136,3,FALSE)</f>
        <v>0.35191397069685143</v>
      </c>
      <c r="H7" s="52">
        <f t="shared" si="3"/>
        <v>1.4138570259414251</v>
      </c>
      <c r="I7" s="52">
        <f t="shared" si="4"/>
        <v>0.44028093323624423</v>
      </c>
      <c r="J7" s="52">
        <f t="shared" si="5"/>
        <v>0.39234982092814435</v>
      </c>
      <c r="K7" t="str">
        <f t="shared" si="6"/>
        <v>Low</v>
      </c>
      <c r="L7" t="str">
        <f t="shared" si="7"/>
        <v>Moderate</v>
      </c>
      <c r="M7" t="str">
        <f t="shared" si="0"/>
        <v>Low</v>
      </c>
      <c r="N7" t="str">
        <f t="shared" si="8"/>
        <v>Moderate</v>
      </c>
      <c r="O7" t="str">
        <f t="shared" si="9"/>
        <v>Moderate</v>
      </c>
      <c r="P7">
        <f t="shared" si="10"/>
        <v>0.12813928009416242</v>
      </c>
      <c r="Q7">
        <f t="shared" si="11"/>
        <v>0.13234871929715136</v>
      </c>
      <c r="R7">
        <f t="shared" si="12"/>
        <v>0.12789855262282854</v>
      </c>
      <c r="S7" t="str">
        <f t="shared" si="13"/>
        <v>Low</v>
      </c>
      <c r="T7" t="str">
        <f t="shared" si="1"/>
        <v>Low</v>
      </c>
      <c r="U7" t="str">
        <f t="shared" si="14"/>
        <v>Low</v>
      </c>
      <c r="V7" t="str">
        <f t="shared" si="15"/>
        <v>Minor</v>
      </c>
      <c r="W7" t="str">
        <f t="shared" si="16"/>
        <v>Minor</v>
      </c>
      <c r="X7" t="str">
        <f t="shared" si="17"/>
        <v>Minor</v>
      </c>
      <c r="Y7">
        <f t="shared" si="18"/>
        <v>0.1554463044233958</v>
      </c>
      <c r="Z7">
        <f t="shared" si="19"/>
        <v>0.15011743427713467</v>
      </c>
      <c r="AA7">
        <f t="shared" si="20"/>
        <v>0.13616429945852657</v>
      </c>
      <c r="AB7" t="str">
        <f t="shared" si="21"/>
        <v>Low</v>
      </c>
      <c r="AC7" t="str">
        <f t="shared" si="22"/>
        <v>Low</v>
      </c>
      <c r="AD7" t="str">
        <f t="shared" si="23"/>
        <v>Low</v>
      </c>
      <c r="AE7" t="str">
        <f t="shared" si="24"/>
        <v>Minor</v>
      </c>
      <c r="AF7" t="str">
        <f t="shared" si="25"/>
        <v>Minor</v>
      </c>
      <c r="AG7" t="str">
        <f t="shared" si="26"/>
        <v>Minor</v>
      </c>
      <c r="AI7" t="s">
        <v>2056</v>
      </c>
      <c r="AJ7">
        <v>0.12813928009416242</v>
      </c>
      <c r="AK7">
        <v>0.13234871929715136</v>
      </c>
      <c r="AL7">
        <v>0.12789855262282854</v>
      </c>
      <c r="AN7" t="s">
        <v>2056</v>
      </c>
      <c r="AO7">
        <v>0.1554463044233958</v>
      </c>
      <c r="AP7">
        <v>0.15011743427713467</v>
      </c>
      <c r="AQ7">
        <v>0.13616429945852657</v>
      </c>
    </row>
    <row r="8" spans="1:43">
      <c r="A8" t="s">
        <v>89</v>
      </c>
      <c r="B8" t="s">
        <v>2057</v>
      </c>
      <c r="C8" s="52">
        <f>VLOOKUP(B8,Exposure!B7:AH153,33,FALSE)</f>
        <v>1.6626500141933852E-2</v>
      </c>
      <c r="D8" s="52">
        <f>VLOOKUP(B8,Sensitivity!$B$1:$AR$147,43,FALSE)</f>
        <v>0</v>
      </c>
      <c r="E8" s="52">
        <f>VLOOKUP(B8,Adaptive!B7:AZ153,51,FALSE)</f>
        <v>0.19020186411519172</v>
      </c>
      <c r="F8" s="52">
        <f t="shared" si="2"/>
        <v>0.80979813588480831</v>
      </c>
      <c r="G8">
        <f>VLOOKUP(B8,LandslideHazard!$B$1:$D$136,3,FALSE)</f>
        <v>1.6871281730626866E-2</v>
      </c>
      <c r="H8" s="52">
        <f t="shared" si="3"/>
        <v>0.84329591775736912</v>
      </c>
      <c r="I8" s="52">
        <f t="shared" si="4"/>
        <v>0.16714529507528883</v>
      </c>
      <c r="J8" s="52">
        <f t="shared" si="5"/>
        <v>0.40489906794240416</v>
      </c>
      <c r="K8" t="str">
        <f t="shared" si="6"/>
        <v>Low</v>
      </c>
      <c r="L8" t="str">
        <f t="shared" si="7"/>
        <v>Moderate</v>
      </c>
      <c r="M8" t="str">
        <f t="shared" si="0"/>
        <v>Low</v>
      </c>
      <c r="N8" t="str">
        <f t="shared" si="8"/>
        <v>Low</v>
      </c>
      <c r="O8" t="str">
        <f t="shared" si="9"/>
        <v>Minor</v>
      </c>
      <c r="P8">
        <f t="shared" si="10"/>
        <v>0.10616673999440845</v>
      </c>
      <c r="Q8">
        <f t="shared" si="11"/>
        <v>0.11381377494995726</v>
      </c>
      <c r="R8">
        <f t="shared" si="12"/>
        <v>0.1044246258121715</v>
      </c>
      <c r="S8" t="str">
        <f t="shared" si="13"/>
        <v>Low</v>
      </c>
      <c r="T8" t="str">
        <f t="shared" si="1"/>
        <v>Low</v>
      </c>
      <c r="U8" t="str">
        <f t="shared" si="14"/>
        <v>Low</v>
      </c>
      <c r="V8" t="str">
        <f t="shared" si="15"/>
        <v>Minor</v>
      </c>
      <c r="W8" t="str">
        <f t="shared" si="16"/>
        <v>Minor</v>
      </c>
      <c r="X8" t="str">
        <f t="shared" si="17"/>
        <v>Minor</v>
      </c>
      <c r="Y8">
        <f t="shared" si="18"/>
        <v>0.12497699876464889</v>
      </c>
      <c r="Z8">
        <f t="shared" si="19"/>
        <v>0.11995154857671975</v>
      </c>
      <c r="AA8">
        <f t="shared" si="20"/>
        <v>0.1109076943863055</v>
      </c>
      <c r="AB8" t="str">
        <f t="shared" si="21"/>
        <v>Low</v>
      </c>
      <c r="AC8" t="str">
        <f t="shared" si="22"/>
        <v>Low</v>
      </c>
      <c r="AD8" t="str">
        <f t="shared" si="23"/>
        <v>Low</v>
      </c>
      <c r="AE8" t="str">
        <f t="shared" si="24"/>
        <v>Minor</v>
      </c>
      <c r="AF8" t="str">
        <f t="shared" si="25"/>
        <v>Minor</v>
      </c>
      <c r="AG8" t="str">
        <f t="shared" si="26"/>
        <v>Minor</v>
      </c>
      <c r="AI8" t="s">
        <v>2057</v>
      </c>
      <c r="AJ8">
        <v>0.10616673999440845</v>
      </c>
      <c r="AK8">
        <v>0.11381377494995726</v>
      </c>
      <c r="AL8">
        <v>0.1044246258121715</v>
      </c>
      <c r="AN8" t="s">
        <v>2057</v>
      </c>
      <c r="AO8">
        <v>0.12497699876464889</v>
      </c>
      <c r="AP8">
        <v>0.11995154857671975</v>
      </c>
      <c r="AQ8">
        <v>0.1109076943863055</v>
      </c>
    </row>
    <row r="9" spans="1:43">
      <c r="A9" t="s">
        <v>102</v>
      </c>
      <c r="B9" t="s">
        <v>2058</v>
      </c>
      <c r="C9" s="52">
        <f>VLOOKUP(B9,Exposure!B8:AH154,33,FALSE)</f>
        <v>0.18283106904409638</v>
      </c>
      <c r="D9" s="52">
        <f>VLOOKUP(B9,Sensitivity!$B$1:$AR$147,43,FALSE)</f>
        <v>0</v>
      </c>
      <c r="E9" s="52">
        <f>VLOOKUP(B9,Adaptive!B8:AZ154,51,FALSE)</f>
        <v>0.28724307397147708</v>
      </c>
      <c r="F9" s="52">
        <f t="shared" si="2"/>
        <v>0.71275692602852292</v>
      </c>
      <c r="G9">
        <f>VLOOKUP(B9,LandslideHazard!$B$1:$D$136,3,FALSE)</f>
        <v>0.34328170942181901</v>
      </c>
      <c r="H9" s="52">
        <f t="shared" si="3"/>
        <v>1.2388697044944383</v>
      </c>
      <c r="I9" s="52">
        <f t="shared" si="4"/>
        <v>0.35651203797168862</v>
      </c>
      <c r="J9" s="52">
        <f t="shared" si="5"/>
        <v>0.35637846301426146</v>
      </c>
      <c r="K9" t="str">
        <f t="shared" si="6"/>
        <v>Low</v>
      </c>
      <c r="L9" t="str">
        <f t="shared" si="7"/>
        <v>Moderate</v>
      </c>
      <c r="M9" t="str">
        <f t="shared" si="0"/>
        <v>Low</v>
      </c>
      <c r="N9" t="str">
        <f t="shared" si="8"/>
        <v>Moderate</v>
      </c>
      <c r="O9" t="str">
        <f t="shared" si="9"/>
        <v>Moderate</v>
      </c>
      <c r="P9">
        <f t="shared" si="10"/>
        <v>0.12119382021706758</v>
      </c>
      <c r="Q9">
        <f t="shared" si="11"/>
        <v>0.1288458636764537</v>
      </c>
      <c r="R9">
        <f t="shared" si="12"/>
        <v>0.12509238835785366</v>
      </c>
      <c r="S9" t="str">
        <f t="shared" si="13"/>
        <v>Low</v>
      </c>
      <c r="T9" t="str">
        <f t="shared" si="1"/>
        <v>Low</v>
      </c>
      <c r="U9" t="str">
        <f t="shared" si="14"/>
        <v>Low</v>
      </c>
      <c r="V9" t="str">
        <f t="shared" si="15"/>
        <v>Minor</v>
      </c>
      <c r="W9" t="str">
        <f t="shared" si="16"/>
        <v>Minor</v>
      </c>
      <c r="X9" t="str">
        <f t="shared" si="17"/>
        <v>Minor</v>
      </c>
      <c r="Y9">
        <f t="shared" si="18"/>
        <v>0.14284985628121971</v>
      </c>
      <c r="Z9">
        <f t="shared" si="19"/>
        <v>0.13492034706484404</v>
      </c>
      <c r="AA9">
        <f t="shared" si="20"/>
        <v>0.12487857512938062</v>
      </c>
      <c r="AB9" t="str">
        <f t="shared" si="21"/>
        <v>Low</v>
      </c>
      <c r="AC9" t="str">
        <f t="shared" si="22"/>
        <v>Low</v>
      </c>
      <c r="AD9" t="str">
        <f t="shared" si="23"/>
        <v>Low</v>
      </c>
      <c r="AE9" t="str">
        <f t="shared" si="24"/>
        <v>Minor</v>
      </c>
      <c r="AF9" t="str">
        <f t="shared" si="25"/>
        <v>Minor</v>
      </c>
      <c r="AG9" t="str">
        <f t="shared" si="26"/>
        <v>Minor</v>
      </c>
      <c r="AI9" t="s">
        <v>2058</v>
      </c>
      <c r="AJ9">
        <v>0.12119382021706758</v>
      </c>
      <c r="AK9">
        <v>0.1288458636764537</v>
      </c>
      <c r="AL9">
        <v>0.12509238835785366</v>
      </c>
      <c r="AN9" t="s">
        <v>2058</v>
      </c>
      <c r="AO9">
        <v>0.14284985628121971</v>
      </c>
      <c r="AP9">
        <v>0.13492034706484404</v>
      </c>
      <c r="AQ9">
        <v>0.12487857512938062</v>
      </c>
    </row>
    <row r="10" spans="1:43">
      <c r="A10" t="s">
        <v>32</v>
      </c>
      <c r="B10" t="s">
        <v>2059</v>
      </c>
      <c r="C10" s="52">
        <f>VLOOKUP(B10,Exposure!B9:AH155,33,FALSE)</f>
        <v>2.3262470579097781E-2</v>
      </c>
      <c r="D10" s="52">
        <f>VLOOKUP(B10,Sensitivity!$B$1:$AR$147,43,FALSE)</f>
        <v>0</v>
      </c>
      <c r="E10" s="52">
        <f>VLOOKUP(B10,Adaptive!B9:AZ155,51,FALSE)</f>
        <v>0.41716107746740405</v>
      </c>
      <c r="F10" s="52">
        <f t="shared" si="2"/>
        <v>0.58283892253259595</v>
      </c>
      <c r="G10">
        <f>VLOOKUP(B10,LandslideHazard!$B$1:$D$136,3,FALSE)</f>
        <v>6.611710997820551E-2</v>
      </c>
      <c r="H10" s="52">
        <f t="shared" si="3"/>
        <v>0.67221850308989928</v>
      </c>
      <c r="I10" s="52">
        <f t="shared" si="4"/>
        <v>8.5248127252465375E-2</v>
      </c>
      <c r="J10" s="52">
        <f t="shared" si="5"/>
        <v>0.29141946126629797</v>
      </c>
      <c r="K10" t="str">
        <f t="shared" si="6"/>
        <v>Low</v>
      </c>
      <c r="L10" t="str">
        <f t="shared" si="7"/>
        <v>Low</v>
      </c>
      <c r="M10" t="str">
        <f t="shared" si="0"/>
        <v>Very low</v>
      </c>
      <c r="N10" t="str">
        <f t="shared" si="8"/>
        <v>Low</v>
      </c>
      <c r="O10" t="str">
        <f t="shared" si="9"/>
        <v>Negligible</v>
      </c>
      <c r="P10">
        <f t="shared" si="10"/>
        <v>0.22505612523517859</v>
      </c>
      <c r="Q10">
        <f t="shared" si="11"/>
        <v>0.21450456018444611</v>
      </c>
      <c r="R10">
        <f t="shared" si="12"/>
        <v>0.19965325101349865</v>
      </c>
      <c r="S10" t="str">
        <f t="shared" si="13"/>
        <v>Low</v>
      </c>
      <c r="T10" t="str">
        <f t="shared" si="1"/>
        <v>Low</v>
      </c>
      <c r="U10" t="str">
        <f t="shared" si="14"/>
        <v>Low</v>
      </c>
      <c r="V10" t="str">
        <f t="shared" si="15"/>
        <v>Negligible</v>
      </c>
      <c r="W10" t="str">
        <f t="shared" si="16"/>
        <v>Negligible</v>
      </c>
      <c r="X10" t="str">
        <f t="shared" si="17"/>
        <v>Negligible</v>
      </c>
      <c r="Y10">
        <f t="shared" si="18"/>
        <v>0.2486635402186935</v>
      </c>
      <c r="Z10">
        <f t="shared" si="19"/>
        <v>0.23364047374688593</v>
      </c>
      <c r="AA10">
        <f t="shared" si="20"/>
        <v>0.23572882955137908</v>
      </c>
      <c r="AB10" t="str">
        <f t="shared" si="21"/>
        <v>Low</v>
      </c>
      <c r="AC10" t="str">
        <f t="shared" si="22"/>
        <v>Low</v>
      </c>
      <c r="AD10" t="str">
        <f t="shared" si="23"/>
        <v>Low</v>
      </c>
      <c r="AE10" t="str">
        <f t="shared" si="24"/>
        <v>Negligible</v>
      </c>
      <c r="AF10" t="str">
        <f t="shared" si="25"/>
        <v>Negligible</v>
      </c>
      <c r="AG10" t="str">
        <f t="shared" si="26"/>
        <v>Negligible</v>
      </c>
      <c r="AI10" t="s">
        <v>2059</v>
      </c>
      <c r="AJ10">
        <v>0.22505612523517859</v>
      </c>
      <c r="AK10">
        <v>0.21450456018444611</v>
      </c>
      <c r="AL10">
        <v>0.19965325101349865</v>
      </c>
      <c r="AN10" t="s">
        <v>2059</v>
      </c>
      <c r="AO10">
        <v>0.2486635402186935</v>
      </c>
      <c r="AP10">
        <v>0.23364047374688593</v>
      </c>
      <c r="AQ10">
        <v>0.23572882955137908</v>
      </c>
    </row>
    <row r="11" spans="1:43">
      <c r="A11" t="s">
        <v>33</v>
      </c>
      <c r="B11" t="s">
        <v>2060</v>
      </c>
      <c r="C11" s="52">
        <f>VLOOKUP(B11,Exposure!B10:AH156,33,FALSE)</f>
        <v>0.22533111926835711</v>
      </c>
      <c r="D11" s="52">
        <f>VLOOKUP(B11,Sensitivity!$B$1:$AR$147,43,FALSE)</f>
        <v>0</v>
      </c>
      <c r="E11" s="52">
        <f>VLOOKUP(B11,Adaptive!B10:AZ156,51,FALSE)</f>
        <v>0.44277303252226669</v>
      </c>
      <c r="F11" s="52">
        <f t="shared" si="2"/>
        <v>0.55722696747773326</v>
      </c>
      <c r="G11">
        <f>VLOOKUP(B11,LandslideHazard!$B$1:$D$136,3,FALSE)</f>
        <v>0.37708205693779329</v>
      </c>
      <c r="H11" s="52">
        <f t="shared" si="3"/>
        <v>1.1596401436838837</v>
      </c>
      <c r="I11" s="52">
        <f t="shared" si="4"/>
        <v>0.31858373135773321</v>
      </c>
      <c r="J11" s="52">
        <f t="shared" si="5"/>
        <v>0.27861348373886663</v>
      </c>
      <c r="K11" t="str">
        <f t="shared" si="6"/>
        <v>Low</v>
      </c>
      <c r="L11" t="str">
        <f t="shared" si="7"/>
        <v>Low</v>
      </c>
      <c r="M11" t="str">
        <f t="shared" si="0"/>
        <v>Very low</v>
      </c>
      <c r="N11" t="str">
        <f t="shared" si="8"/>
        <v>Moderate</v>
      </c>
      <c r="O11" t="str">
        <f t="shared" si="9"/>
        <v>Minor</v>
      </c>
      <c r="P11">
        <f t="shared" si="10"/>
        <v>0.20432898981816394</v>
      </c>
      <c r="Q11">
        <f t="shared" si="11"/>
        <v>0.20532073810429027</v>
      </c>
      <c r="R11">
        <f t="shared" si="12"/>
        <v>0.19987768376003209</v>
      </c>
      <c r="S11" t="str">
        <f t="shared" si="13"/>
        <v>Low</v>
      </c>
      <c r="T11" t="str">
        <f t="shared" si="1"/>
        <v>Low</v>
      </c>
      <c r="U11" t="str">
        <f t="shared" si="14"/>
        <v>Low</v>
      </c>
      <c r="V11" t="str">
        <f t="shared" si="15"/>
        <v>Negligible</v>
      </c>
      <c r="W11" t="str">
        <f t="shared" si="16"/>
        <v>Negligible</v>
      </c>
      <c r="X11" t="str">
        <f t="shared" si="17"/>
        <v>Negligible</v>
      </c>
      <c r="Y11">
        <f t="shared" si="18"/>
        <v>0.21577270118044031</v>
      </c>
      <c r="Z11">
        <f t="shared" si="19"/>
        <v>0.22485157859678262</v>
      </c>
      <c r="AA11">
        <f t="shared" si="20"/>
        <v>0.21246196328000991</v>
      </c>
      <c r="AB11" t="str">
        <f t="shared" si="21"/>
        <v>Low</v>
      </c>
      <c r="AC11" t="str">
        <f t="shared" si="22"/>
        <v>Low</v>
      </c>
      <c r="AD11" t="str">
        <f t="shared" si="23"/>
        <v>Low</v>
      </c>
      <c r="AE11" t="str">
        <f t="shared" si="24"/>
        <v>Negligible</v>
      </c>
      <c r="AF11" t="str">
        <f t="shared" si="25"/>
        <v>Negligible</v>
      </c>
      <c r="AG11" t="str">
        <f t="shared" si="26"/>
        <v>Negligible</v>
      </c>
      <c r="AI11" t="s">
        <v>2060</v>
      </c>
      <c r="AJ11">
        <v>0.20432898981816394</v>
      </c>
      <c r="AK11">
        <v>0.20532073810429027</v>
      </c>
      <c r="AL11">
        <v>0.19987768376003209</v>
      </c>
      <c r="AN11" t="s">
        <v>2060</v>
      </c>
      <c r="AO11">
        <v>0.21577270118044031</v>
      </c>
      <c r="AP11">
        <v>0.22485157859678262</v>
      </c>
      <c r="AQ11">
        <v>0.21246196328000991</v>
      </c>
    </row>
    <row r="12" spans="1:43">
      <c r="A12" t="s">
        <v>167</v>
      </c>
      <c r="B12" t="s">
        <v>2060</v>
      </c>
      <c r="C12" s="52">
        <f>VLOOKUP(B12,Exposure!B11:AH157,33,FALSE)</f>
        <v>0.22533111926835711</v>
      </c>
      <c r="D12" s="52">
        <f>VLOOKUP(B12,Sensitivity!$B$1:$AR$147,43,FALSE)</f>
        <v>0</v>
      </c>
      <c r="E12" s="52">
        <f>VLOOKUP(B12,Adaptive!B11:AZ157,51,FALSE)</f>
        <v>0.44277303252226669</v>
      </c>
      <c r="F12" s="52">
        <f t="shared" si="2"/>
        <v>0.55722696747773326</v>
      </c>
      <c r="G12">
        <f>VLOOKUP(B12,LandslideHazard!$B$1:$D$136,3,FALSE)</f>
        <v>0.37708205693779329</v>
      </c>
      <c r="H12" s="52">
        <f t="shared" si="3"/>
        <v>1.1596401436838837</v>
      </c>
      <c r="I12" s="52">
        <f t="shared" si="4"/>
        <v>0.31858373135773321</v>
      </c>
      <c r="J12" s="52">
        <f t="shared" si="5"/>
        <v>0.27861348373886663</v>
      </c>
      <c r="K12" t="str">
        <f t="shared" si="6"/>
        <v>Low</v>
      </c>
      <c r="L12" t="str">
        <f t="shared" si="7"/>
        <v>Low</v>
      </c>
      <c r="M12" t="str">
        <f t="shared" si="0"/>
        <v>Very low</v>
      </c>
      <c r="N12" t="str">
        <f t="shared" si="8"/>
        <v>Moderate</v>
      </c>
      <c r="O12" t="str">
        <f t="shared" si="9"/>
        <v>Minor</v>
      </c>
      <c r="P12">
        <f t="shared" si="10"/>
        <v>0.20432898981816394</v>
      </c>
      <c r="Q12">
        <f t="shared" si="11"/>
        <v>0.20532073810429027</v>
      </c>
      <c r="R12">
        <f t="shared" si="12"/>
        <v>0.19987768376003209</v>
      </c>
      <c r="S12" t="str">
        <f t="shared" si="13"/>
        <v>Low</v>
      </c>
      <c r="T12" t="str">
        <f t="shared" si="1"/>
        <v>Low</v>
      </c>
      <c r="U12" t="str">
        <f t="shared" si="14"/>
        <v>Low</v>
      </c>
      <c r="V12" t="str">
        <f t="shared" si="15"/>
        <v>Negligible</v>
      </c>
      <c r="W12" t="str">
        <f t="shared" si="16"/>
        <v>Negligible</v>
      </c>
      <c r="X12" t="str">
        <f t="shared" si="17"/>
        <v>Negligible</v>
      </c>
      <c r="Y12">
        <f t="shared" si="18"/>
        <v>0.21577270118044031</v>
      </c>
      <c r="Z12">
        <f t="shared" si="19"/>
        <v>0.22485157859678262</v>
      </c>
      <c r="AA12">
        <f t="shared" si="20"/>
        <v>0.21246196328000991</v>
      </c>
      <c r="AB12" t="str">
        <f t="shared" si="21"/>
        <v>Low</v>
      </c>
      <c r="AC12" t="str">
        <f t="shared" si="22"/>
        <v>Low</v>
      </c>
      <c r="AD12" t="str">
        <f t="shared" si="23"/>
        <v>Low</v>
      </c>
      <c r="AE12" t="str">
        <f t="shared" si="24"/>
        <v>Negligible</v>
      </c>
      <c r="AF12" t="str">
        <f t="shared" si="25"/>
        <v>Negligible</v>
      </c>
      <c r="AG12" t="str">
        <f t="shared" si="26"/>
        <v>Negligible</v>
      </c>
      <c r="AI12" t="s">
        <v>2061</v>
      </c>
      <c r="AJ12">
        <v>0.10655721039568615</v>
      </c>
      <c r="AK12">
        <v>0.1182954459233051</v>
      </c>
      <c r="AL12">
        <v>0.11712812557514017</v>
      </c>
      <c r="AN12" t="s">
        <v>2061</v>
      </c>
      <c r="AO12">
        <v>0.12894104341620069</v>
      </c>
      <c r="AP12">
        <v>0.13455558002969251</v>
      </c>
      <c r="AQ12">
        <v>0.11838985245306256</v>
      </c>
    </row>
    <row r="13" spans="1:43">
      <c r="A13" t="s">
        <v>103</v>
      </c>
      <c r="B13" t="s">
        <v>2061</v>
      </c>
      <c r="C13" s="52">
        <f>VLOOKUP(B13,Exposure!B12:AH158,33,FALSE)</f>
        <v>0.24253723329480492</v>
      </c>
      <c r="D13" s="52">
        <f>VLOOKUP(B13,Sensitivity!$B$1:$AR$147,43,FALSE)</f>
        <v>0</v>
      </c>
      <c r="E13" s="52">
        <f>VLOOKUP(B13,Adaptive!B12:AZ158,51,FALSE)</f>
        <v>0.66770258821386363</v>
      </c>
      <c r="F13" s="52">
        <f t="shared" si="2"/>
        <v>0.33229741178613637</v>
      </c>
      <c r="G13">
        <f>VLOOKUP(B13,LandslideHazard!$B$1:$D$136,3,FALSE)</f>
        <v>0.17512540745386818</v>
      </c>
      <c r="H13" s="52">
        <f t="shared" si="3"/>
        <v>0.74996005253480946</v>
      </c>
      <c r="I13" s="52">
        <f t="shared" si="4"/>
        <v>0.12246410186882004</v>
      </c>
      <c r="J13" s="52">
        <f t="shared" si="5"/>
        <v>0.16614870589306818</v>
      </c>
      <c r="K13" t="str">
        <f t="shared" si="6"/>
        <v>Low</v>
      </c>
      <c r="L13" t="str">
        <f t="shared" si="7"/>
        <v>Low</v>
      </c>
      <c r="M13" t="str">
        <f t="shared" si="0"/>
        <v>Very low</v>
      </c>
      <c r="N13" t="str">
        <f t="shared" si="8"/>
        <v>Low</v>
      </c>
      <c r="O13" t="str">
        <f t="shared" si="9"/>
        <v>Negligible</v>
      </c>
      <c r="P13">
        <f t="shared" si="10"/>
        <v>0.10655721039568615</v>
      </c>
      <c r="Q13">
        <f t="shared" si="11"/>
        <v>0.1182954459233051</v>
      </c>
      <c r="R13">
        <f t="shared" si="12"/>
        <v>0.11712812557514017</v>
      </c>
      <c r="S13" t="str">
        <f t="shared" si="13"/>
        <v>Low</v>
      </c>
      <c r="T13" t="str">
        <f t="shared" si="1"/>
        <v>Low</v>
      </c>
      <c r="U13" t="str">
        <f t="shared" si="14"/>
        <v>Low</v>
      </c>
      <c r="V13" t="str">
        <f t="shared" si="15"/>
        <v>Negligible</v>
      </c>
      <c r="W13" t="str">
        <f t="shared" si="16"/>
        <v>Negligible</v>
      </c>
      <c r="X13" t="str">
        <f t="shared" si="17"/>
        <v>Negligible</v>
      </c>
      <c r="Y13">
        <f t="shared" si="18"/>
        <v>0.12894104341620069</v>
      </c>
      <c r="Z13">
        <f t="shared" si="19"/>
        <v>0.13455558002969251</v>
      </c>
      <c r="AA13">
        <f t="shared" si="20"/>
        <v>0.11838985245306256</v>
      </c>
      <c r="AB13" t="str">
        <f t="shared" si="21"/>
        <v>Low</v>
      </c>
      <c r="AC13" t="str">
        <f t="shared" si="22"/>
        <v>Low</v>
      </c>
      <c r="AD13" t="str">
        <f t="shared" si="23"/>
        <v>Low</v>
      </c>
      <c r="AE13" t="str">
        <f t="shared" si="24"/>
        <v>Negligible</v>
      </c>
      <c r="AF13" t="str">
        <f t="shared" si="25"/>
        <v>Negligible</v>
      </c>
      <c r="AG13" t="str">
        <f t="shared" si="26"/>
        <v>Negligible</v>
      </c>
      <c r="AI13" t="s">
        <v>2062</v>
      </c>
      <c r="AJ13">
        <v>0.21401903428583399</v>
      </c>
      <c r="AK13">
        <v>0.22080827553643015</v>
      </c>
      <c r="AL13">
        <v>0.19957790793638328</v>
      </c>
      <c r="AN13" t="s">
        <v>2062</v>
      </c>
      <c r="AO13">
        <v>0.23676182221023093</v>
      </c>
      <c r="AP13">
        <v>0.24182483936959906</v>
      </c>
      <c r="AQ13">
        <v>0.24833168040329867</v>
      </c>
    </row>
    <row r="14" spans="1:43">
      <c r="A14" t="s">
        <v>109</v>
      </c>
      <c r="B14" t="s">
        <v>2062</v>
      </c>
      <c r="C14" s="52">
        <f>VLOOKUP(B14,Exposure!B13:AH159,33,FALSE)</f>
        <v>0.80251494389682021</v>
      </c>
      <c r="D14" s="52">
        <f>VLOOKUP(B14,Sensitivity!$B$1:$AR$147,43,FALSE)</f>
        <v>1</v>
      </c>
      <c r="E14" s="52">
        <f>VLOOKUP(B14,Adaptive!B13:AZ159,51,FALSE)</f>
        <v>0.86663265608717932</v>
      </c>
      <c r="F14" s="52">
        <f t="shared" si="2"/>
        <v>0.13336734391282068</v>
      </c>
      <c r="G14">
        <f>VLOOKUP(B14,LandslideHazard!$B$1:$D$136,3,FALSE)</f>
        <v>0.5971111654584349</v>
      </c>
      <c r="H14" s="52">
        <f t="shared" si="3"/>
        <v>2.5329934532680758</v>
      </c>
      <c r="I14" s="52">
        <f t="shared" si="4"/>
        <v>0.97602730270037019</v>
      </c>
      <c r="J14" s="52">
        <f t="shared" si="5"/>
        <v>0.56668367195641034</v>
      </c>
      <c r="K14" t="str">
        <f t="shared" si="6"/>
        <v>High</v>
      </c>
      <c r="L14" t="str">
        <f t="shared" si="7"/>
        <v>Moderate</v>
      </c>
      <c r="M14" t="str">
        <f t="shared" si="0"/>
        <v>High</v>
      </c>
      <c r="N14" t="str">
        <f t="shared" si="8"/>
        <v>Moderate</v>
      </c>
      <c r="O14" t="str">
        <f t="shared" si="9"/>
        <v>Moderate</v>
      </c>
      <c r="P14">
        <f t="shared" si="10"/>
        <v>0.21401903428583399</v>
      </c>
      <c r="Q14">
        <f t="shared" si="11"/>
        <v>0.22080827553643015</v>
      </c>
      <c r="R14">
        <f t="shared" si="12"/>
        <v>0.19957790793638328</v>
      </c>
      <c r="S14" t="str">
        <f t="shared" si="13"/>
        <v>Low</v>
      </c>
      <c r="T14" t="str">
        <f t="shared" si="1"/>
        <v>Low</v>
      </c>
      <c r="U14" t="str">
        <f t="shared" si="14"/>
        <v>Low</v>
      </c>
      <c r="V14" t="str">
        <f t="shared" si="15"/>
        <v>Moderate</v>
      </c>
      <c r="W14" t="str">
        <f t="shared" si="16"/>
        <v>Moderate</v>
      </c>
      <c r="X14" t="str">
        <f t="shared" si="17"/>
        <v>Moderate</v>
      </c>
      <c r="Y14">
        <f t="shared" si="18"/>
        <v>0.23676182221023093</v>
      </c>
      <c r="Z14">
        <f t="shared" si="19"/>
        <v>0.24182483936959906</v>
      </c>
      <c r="AA14">
        <f t="shared" si="20"/>
        <v>0.24833168040329867</v>
      </c>
      <c r="AB14" t="str">
        <f t="shared" si="21"/>
        <v>Low</v>
      </c>
      <c r="AC14" t="str">
        <f t="shared" si="22"/>
        <v>Low</v>
      </c>
      <c r="AD14" t="str">
        <f t="shared" si="23"/>
        <v>Low</v>
      </c>
      <c r="AE14" t="str">
        <f t="shared" si="24"/>
        <v>Moderate</v>
      </c>
      <c r="AF14" t="str">
        <f t="shared" si="25"/>
        <v>Moderate</v>
      </c>
      <c r="AG14" t="str">
        <f t="shared" si="26"/>
        <v>Moderate</v>
      </c>
      <c r="AI14" t="s">
        <v>2063</v>
      </c>
      <c r="AJ14">
        <v>0.12306058230511223</v>
      </c>
      <c r="AK14">
        <v>0.1172568703642559</v>
      </c>
      <c r="AL14">
        <v>0.12594705668373818</v>
      </c>
      <c r="AN14" t="s">
        <v>2063</v>
      </c>
      <c r="AO14">
        <v>0.13860420866598649</v>
      </c>
      <c r="AP14">
        <v>0.12455736878490016</v>
      </c>
      <c r="AQ14">
        <v>0.13130496335214234</v>
      </c>
    </row>
    <row r="15" spans="1:43">
      <c r="A15" t="s">
        <v>72</v>
      </c>
      <c r="B15" t="s">
        <v>2063</v>
      </c>
      <c r="C15" s="52">
        <f>VLOOKUP(B15,Exposure!B14:AH160,33,FALSE)</f>
        <v>0.28800285128985947</v>
      </c>
      <c r="D15" s="52">
        <f>VLOOKUP(B15,Sensitivity!$B$1:$AR$147,43,FALSE)</f>
        <v>0</v>
      </c>
      <c r="E15" s="52">
        <f>VLOOKUP(B15,Adaptive!B14:AZ160,51,FALSE)</f>
        <v>0.46838821210188752</v>
      </c>
      <c r="F15" s="52">
        <f t="shared" si="2"/>
        <v>0.53161178789811248</v>
      </c>
      <c r="G15">
        <f>VLOOKUP(B15,LandslideHazard!$B$1:$D$136,3,FALSE)</f>
        <v>0.34188493677257631</v>
      </c>
      <c r="H15" s="52">
        <f t="shared" si="3"/>
        <v>1.1614995759605482</v>
      </c>
      <c r="I15" s="52">
        <f t="shared" si="4"/>
        <v>0.3194738677764602</v>
      </c>
      <c r="J15" s="52">
        <f t="shared" si="5"/>
        <v>0.26580589394905624</v>
      </c>
      <c r="K15" t="str">
        <f t="shared" si="6"/>
        <v>Low</v>
      </c>
      <c r="L15" t="str">
        <f t="shared" si="7"/>
        <v>Low</v>
      </c>
      <c r="M15" t="str">
        <f t="shared" si="0"/>
        <v>Very low</v>
      </c>
      <c r="N15" t="str">
        <f t="shared" si="8"/>
        <v>Moderate</v>
      </c>
      <c r="O15" t="str">
        <f t="shared" si="9"/>
        <v>Minor</v>
      </c>
      <c r="P15">
        <f t="shared" si="10"/>
        <v>0.12306058230511223</v>
      </c>
      <c r="Q15">
        <f t="shared" si="11"/>
        <v>0.1172568703642559</v>
      </c>
      <c r="R15">
        <f t="shared" si="12"/>
        <v>0.12594705668373818</v>
      </c>
      <c r="S15" t="str">
        <f t="shared" si="13"/>
        <v>Low</v>
      </c>
      <c r="T15" t="str">
        <f t="shared" si="1"/>
        <v>Low</v>
      </c>
      <c r="U15" t="str">
        <f t="shared" si="14"/>
        <v>Low</v>
      </c>
      <c r="V15" t="str">
        <f t="shared" si="15"/>
        <v>Negligible</v>
      </c>
      <c r="W15" t="str">
        <f t="shared" si="16"/>
        <v>Negligible</v>
      </c>
      <c r="X15" t="str">
        <f t="shared" si="17"/>
        <v>Negligible</v>
      </c>
      <c r="Y15">
        <f t="shared" si="18"/>
        <v>0.13860420866598649</v>
      </c>
      <c r="Z15">
        <f t="shared" si="19"/>
        <v>0.12455736878490016</v>
      </c>
      <c r="AA15">
        <f t="shared" si="20"/>
        <v>0.13130496335214234</v>
      </c>
      <c r="AB15" t="str">
        <f t="shared" si="21"/>
        <v>Low</v>
      </c>
      <c r="AC15" t="str">
        <f t="shared" si="22"/>
        <v>Low</v>
      </c>
      <c r="AD15" t="str">
        <f t="shared" si="23"/>
        <v>Low</v>
      </c>
      <c r="AE15" t="str">
        <f t="shared" si="24"/>
        <v>Negligible</v>
      </c>
      <c r="AF15" t="str">
        <f t="shared" si="25"/>
        <v>Negligible</v>
      </c>
      <c r="AG15" t="str">
        <f t="shared" si="26"/>
        <v>Negligible</v>
      </c>
      <c r="AI15" t="s">
        <v>2064</v>
      </c>
      <c r="AJ15">
        <v>0.21066426869068455</v>
      </c>
      <c r="AK15">
        <v>0.1963651413977098</v>
      </c>
      <c r="AL15">
        <v>0.20250718696914186</v>
      </c>
      <c r="AN15" t="s">
        <v>2064</v>
      </c>
      <c r="AO15">
        <v>0.21248002166577237</v>
      </c>
      <c r="AP15">
        <v>0.20783521810098124</v>
      </c>
      <c r="AQ15">
        <v>0.2201427314301018</v>
      </c>
    </row>
    <row r="16" spans="1:43">
      <c r="A16" t="s">
        <v>154</v>
      </c>
      <c r="B16" t="s">
        <v>2064</v>
      </c>
      <c r="C16" s="52">
        <f>VLOOKUP(B16,Exposure!B15:AH161,33,FALSE)</f>
        <v>0.14630908125331918</v>
      </c>
      <c r="D16" s="52">
        <f>VLOOKUP(B16,Sensitivity!$B$1:$AR$147,43,FALSE)</f>
        <v>0</v>
      </c>
      <c r="E16" s="52">
        <f>VLOOKUP(B16,Adaptive!B15:AZ161,51,FALSE)</f>
        <v>0.38826995195750064</v>
      </c>
      <c r="F16" s="52">
        <f t="shared" si="2"/>
        <v>0.61173004804249942</v>
      </c>
      <c r="G16">
        <f>VLOOKUP(B16,LandslideHazard!$B$1:$D$136,3,FALSE)</f>
        <v>0.21898300948168367</v>
      </c>
      <c r="H16" s="52">
        <f t="shared" si="3"/>
        <v>0.97702213877750232</v>
      </c>
      <c r="I16" s="52">
        <f t="shared" si="4"/>
        <v>0.23116192045208267</v>
      </c>
      <c r="J16" s="52">
        <f t="shared" si="5"/>
        <v>0.30586502402124971</v>
      </c>
      <c r="K16" t="str">
        <f t="shared" si="6"/>
        <v>Low</v>
      </c>
      <c r="L16" t="str">
        <f t="shared" si="7"/>
        <v>Low</v>
      </c>
      <c r="M16" t="str">
        <f t="shared" si="0"/>
        <v>Very low</v>
      </c>
      <c r="N16" t="str">
        <f t="shared" si="8"/>
        <v>Low</v>
      </c>
      <c r="O16" t="str">
        <f t="shared" si="9"/>
        <v>Negligible</v>
      </c>
      <c r="P16">
        <f t="shared" si="10"/>
        <v>0.21066426869068455</v>
      </c>
      <c r="Q16">
        <f t="shared" si="11"/>
        <v>0.1963651413977098</v>
      </c>
      <c r="R16">
        <f t="shared" si="12"/>
        <v>0.20250718696914186</v>
      </c>
      <c r="S16" t="str">
        <f t="shared" si="13"/>
        <v>Low</v>
      </c>
      <c r="T16" t="str">
        <f t="shared" si="1"/>
        <v>Low</v>
      </c>
      <c r="U16" t="str">
        <f t="shared" si="14"/>
        <v>Low</v>
      </c>
      <c r="V16" t="str">
        <f t="shared" si="15"/>
        <v>Negligible</v>
      </c>
      <c r="W16" t="str">
        <f t="shared" si="16"/>
        <v>Negligible</v>
      </c>
      <c r="X16" t="str">
        <f t="shared" si="17"/>
        <v>Negligible</v>
      </c>
      <c r="Y16">
        <f t="shared" si="18"/>
        <v>0.21248002166577237</v>
      </c>
      <c r="Z16">
        <f t="shared" si="19"/>
        <v>0.20783521810098124</v>
      </c>
      <c r="AA16">
        <f t="shared" si="20"/>
        <v>0.2201427314301018</v>
      </c>
      <c r="AB16" t="str">
        <f t="shared" si="21"/>
        <v>Low</v>
      </c>
      <c r="AC16" t="str">
        <f t="shared" si="22"/>
        <v>Low</v>
      </c>
      <c r="AD16" t="str">
        <f t="shared" si="23"/>
        <v>Low</v>
      </c>
      <c r="AE16" t="str">
        <f t="shared" si="24"/>
        <v>Negligible</v>
      </c>
      <c r="AF16" t="str">
        <f t="shared" si="25"/>
        <v>Negligible</v>
      </c>
      <c r="AG16" t="str">
        <f t="shared" si="26"/>
        <v>Negligible</v>
      </c>
      <c r="AI16" t="s">
        <v>2065</v>
      </c>
      <c r="AJ16">
        <v>0.23301621366379613</v>
      </c>
      <c r="AK16">
        <v>0.23678687536988774</v>
      </c>
      <c r="AL16">
        <v>0.23274759048723689</v>
      </c>
      <c r="AN16" t="s">
        <v>2065</v>
      </c>
      <c r="AO16">
        <v>0.26494407976277046</v>
      </c>
      <c r="AP16">
        <v>0.26412673098300654</v>
      </c>
      <c r="AQ16">
        <v>0.25038679916673506</v>
      </c>
    </row>
    <row r="17" spans="1:43">
      <c r="A17" t="s">
        <v>140</v>
      </c>
      <c r="B17" t="s">
        <v>2065</v>
      </c>
      <c r="C17" s="52">
        <f>VLOOKUP(B17,Exposure!B16:AH162,33,FALSE)</f>
        <v>0.34167551779075944</v>
      </c>
      <c r="D17" s="52">
        <f>VLOOKUP(B17,Sensitivity!$B$1:$AR$147,43,FALSE)</f>
        <v>0.18462635085119983</v>
      </c>
      <c r="E17" s="52">
        <f>VLOOKUP(B17,Adaptive!B16:AZ162,51,FALSE)</f>
        <v>0.40095480514151288</v>
      </c>
      <c r="F17" s="52">
        <f t="shared" si="2"/>
        <v>0.59904519485848717</v>
      </c>
      <c r="G17">
        <f>VLOOKUP(B17,LandslideHazard!$B$1:$D$136,3,FALSE)</f>
        <v>0.6143392979804605</v>
      </c>
      <c r="H17" s="52">
        <f t="shared" si="3"/>
        <v>1.7396863614809068</v>
      </c>
      <c r="I17" s="52">
        <f t="shared" si="4"/>
        <v>0.59626002507688103</v>
      </c>
      <c r="J17" s="52">
        <f t="shared" si="5"/>
        <v>0.3918357728548435</v>
      </c>
      <c r="K17" t="str">
        <f t="shared" si="6"/>
        <v>Moderate</v>
      </c>
      <c r="L17" t="str">
        <f t="shared" si="7"/>
        <v>Moderate</v>
      </c>
      <c r="M17" t="str">
        <f t="shared" si="0"/>
        <v>Moderate</v>
      </c>
      <c r="N17" t="str">
        <f t="shared" si="8"/>
        <v>Moderate</v>
      </c>
      <c r="O17" t="str">
        <f t="shared" si="9"/>
        <v>Moderate</v>
      </c>
      <c r="P17">
        <f t="shared" si="10"/>
        <v>0.23301621366379613</v>
      </c>
      <c r="Q17">
        <f t="shared" si="11"/>
        <v>0.23678687536988774</v>
      </c>
      <c r="R17">
        <f t="shared" si="12"/>
        <v>0.23274759048723689</v>
      </c>
      <c r="S17" t="str">
        <f t="shared" si="13"/>
        <v>Low</v>
      </c>
      <c r="T17" t="str">
        <f t="shared" si="1"/>
        <v>Low</v>
      </c>
      <c r="U17" t="str">
        <f t="shared" si="14"/>
        <v>Low</v>
      </c>
      <c r="V17" t="str">
        <f t="shared" si="15"/>
        <v>Moderate</v>
      </c>
      <c r="W17" t="str">
        <f t="shared" si="16"/>
        <v>Moderate</v>
      </c>
      <c r="X17" t="str">
        <f t="shared" si="17"/>
        <v>Moderate</v>
      </c>
      <c r="Y17">
        <f t="shared" si="18"/>
        <v>0.26494407976277046</v>
      </c>
      <c r="Z17">
        <f t="shared" si="19"/>
        <v>0.26412673098300654</v>
      </c>
      <c r="AA17">
        <f t="shared" si="20"/>
        <v>0.25038679916673506</v>
      </c>
      <c r="AB17" t="str">
        <f t="shared" si="21"/>
        <v>Low</v>
      </c>
      <c r="AC17" t="str">
        <f t="shared" si="22"/>
        <v>Low</v>
      </c>
      <c r="AD17" t="str">
        <f t="shared" si="23"/>
        <v>Low</v>
      </c>
      <c r="AE17" t="str">
        <f t="shared" si="24"/>
        <v>Moderate</v>
      </c>
      <c r="AF17" t="str">
        <f t="shared" si="25"/>
        <v>Moderate</v>
      </c>
      <c r="AG17" t="str">
        <f t="shared" si="26"/>
        <v>Moderate</v>
      </c>
      <c r="AI17" t="s">
        <v>2066</v>
      </c>
      <c r="AJ17">
        <v>0.22771552694073641</v>
      </c>
      <c r="AK17">
        <v>0.21356406396671102</v>
      </c>
      <c r="AL17">
        <v>0.21585639876151408</v>
      </c>
      <c r="AN17" t="s">
        <v>2066</v>
      </c>
      <c r="AO17">
        <v>0.25134766806496628</v>
      </c>
      <c r="AP17">
        <v>0.22744312365220529</v>
      </c>
      <c r="AQ17">
        <v>0.24035779792660361</v>
      </c>
    </row>
    <row r="18" spans="1:43">
      <c r="A18" t="s">
        <v>113</v>
      </c>
      <c r="B18" t="s">
        <v>2066</v>
      </c>
      <c r="C18" s="52">
        <f>VLOOKUP(B18,Exposure!B17:AH163,33,FALSE)</f>
        <v>0.28193043016463093</v>
      </c>
      <c r="D18" s="52">
        <f>VLOOKUP(B18,Sensitivity!$B$1:$AR$147,43,FALSE)</f>
        <v>0</v>
      </c>
      <c r="E18" s="52">
        <f>VLOOKUP(B18,Adaptive!B17:AZ163,51,FALSE)</f>
        <v>0.83068237851271487</v>
      </c>
      <c r="F18" s="52">
        <f t="shared" si="2"/>
        <v>0.16931762148728513</v>
      </c>
      <c r="G18">
        <f>VLOOKUP(B18,LandslideHazard!$B$1:$D$136,3,FALSE)</f>
        <v>0.38575122861469274</v>
      </c>
      <c r="H18" s="52">
        <f t="shared" si="3"/>
        <v>0.83699928026660886</v>
      </c>
      <c r="I18" s="52">
        <f t="shared" si="4"/>
        <v>0.16413100602782679</v>
      </c>
      <c r="J18" s="52">
        <f t="shared" si="5"/>
        <v>8.4658810743642565E-2</v>
      </c>
      <c r="K18" t="str">
        <f t="shared" si="6"/>
        <v>Low</v>
      </c>
      <c r="L18" t="str">
        <f t="shared" si="7"/>
        <v>Low</v>
      </c>
      <c r="M18" t="str">
        <f t="shared" si="0"/>
        <v>Very low</v>
      </c>
      <c r="N18" t="str">
        <f t="shared" si="8"/>
        <v>Moderate</v>
      </c>
      <c r="O18" t="str">
        <f t="shared" si="9"/>
        <v>Minor</v>
      </c>
      <c r="P18">
        <f t="shared" si="10"/>
        <v>0.22771552694073641</v>
      </c>
      <c r="Q18">
        <f t="shared" si="11"/>
        <v>0.21356406396671102</v>
      </c>
      <c r="R18">
        <f t="shared" si="12"/>
        <v>0.21585639876151408</v>
      </c>
      <c r="S18" t="str">
        <f t="shared" si="13"/>
        <v>Low</v>
      </c>
      <c r="T18" t="str">
        <f t="shared" si="1"/>
        <v>Low</v>
      </c>
      <c r="U18" t="str">
        <f t="shared" si="14"/>
        <v>Low</v>
      </c>
      <c r="V18" t="str">
        <f t="shared" si="15"/>
        <v>Negligible</v>
      </c>
      <c r="W18" t="str">
        <f t="shared" si="16"/>
        <v>Negligible</v>
      </c>
      <c r="X18" t="str">
        <f t="shared" si="17"/>
        <v>Negligible</v>
      </c>
      <c r="Y18">
        <f t="shared" si="18"/>
        <v>0.25134766806496628</v>
      </c>
      <c r="Z18">
        <f t="shared" si="19"/>
        <v>0.22744312365220529</v>
      </c>
      <c r="AA18">
        <f t="shared" si="20"/>
        <v>0.24035779792660361</v>
      </c>
      <c r="AB18" t="str">
        <f t="shared" si="21"/>
        <v>Low</v>
      </c>
      <c r="AC18" t="str">
        <f t="shared" si="22"/>
        <v>Low</v>
      </c>
      <c r="AD18" t="str">
        <f t="shared" si="23"/>
        <v>Low</v>
      </c>
      <c r="AE18" t="str">
        <f t="shared" si="24"/>
        <v>Negligible</v>
      </c>
      <c r="AF18" t="str">
        <f t="shared" si="25"/>
        <v>Negligible</v>
      </c>
      <c r="AG18" t="str">
        <f t="shared" si="26"/>
        <v>Negligible</v>
      </c>
      <c r="AI18" t="s">
        <v>2067</v>
      </c>
      <c r="AJ18">
        <v>0.21825116529522562</v>
      </c>
      <c r="AK18">
        <v>0.2286163398399419</v>
      </c>
      <c r="AL18">
        <v>0.21862800401338447</v>
      </c>
      <c r="AN18" t="s">
        <v>2067</v>
      </c>
      <c r="AO18">
        <v>0.24612036470258927</v>
      </c>
      <c r="AP18">
        <v>0.24997884000589532</v>
      </c>
      <c r="AQ18">
        <v>0.25352846548640612</v>
      </c>
    </row>
    <row r="19" spans="1:43">
      <c r="A19" t="s">
        <v>110</v>
      </c>
      <c r="B19" t="s">
        <v>2067</v>
      </c>
      <c r="C19" s="52">
        <f>VLOOKUP(B19,Exposure!B18:AH164,33,FALSE)</f>
        <v>0.10594795539033455</v>
      </c>
      <c r="D19" s="52">
        <f>VLOOKUP(B19,Sensitivity!$B$1:$AR$147,43,FALSE)</f>
        <v>0</v>
      </c>
      <c r="E19" s="52">
        <f>VLOOKUP(B19,Adaptive!B18:AZ164,51,FALSE)</f>
        <v>0.46634492201254457</v>
      </c>
      <c r="F19" s="52">
        <f t="shared" si="2"/>
        <v>0.53365507798745537</v>
      </c>
      <c r="G19">
        <f>VLOOKUP(B19,LandslideHazard!$B$1:$D$136,3,FALSE)</f>
        <v>0.2319930052607708</v>
      </c>
      <c r="H19" s="52">
        <f t="shared" si="3"/>
        <v>0.87159603863856072</v>
      </c>
      <c r="I19" s="52">
        <f t="shared" si="4"/>
        <v>0.18069296151459147</v>
      </c>
      <c r="J19" s="52">
        <f t="shared" si="5"/>
        <v>0.26682753899372769</v>
      </c>
      <c r="K19" t="str">
        <f t="shared" si="6"/>
        <v>Low</v>
      </c>
      <c r="L19" t="str">
        <f t="shared" si="7"/>
        <v>Low</v>
      </c>
      <c r="M19" t="str">
        <f t="shared" si="0"/>
        <v>Very low</v>
      </c>
      <c r="N19" t="str">
        <f t="shared" si="8"/>
        <v>Low</v>
      </c>
      <c r="O19" t="str">
        <f t="shared" si="9"/>
        <v>Negligible</v>
      </c>
      <c r="P19">
        <f t="shared" si="10"/>
        <v>0.21825116529522562</v>
      </c>
      <c r="Q19">
        <f t="shared" si="11"/>
        <v>0.2286163398399419</v>
      </c>
      <c r="R19">
        <f t="shared" si="12"/>
        <v>0.21862800401338447</v>
      </c>
      <c r="S19" t="str">
        <f t="shared" si="13"/>
        <v>Low</v>
      </c>
      <c r="T19" t="str">
        <f t="shared" si="1"/>
        <v>Low</v>
      </c>
      <c r="U19" t="str">
        <f t="shared" si="14"/>
        <v>Low</v>
      </c>
      <c r="V19" t="str">
        <f t="shared" si="15"/>
        <v>Negligible</v>
      </c>
      <c r="W19" t="str">
        <f t="shared" si="16"/>
        <v>Negligible</v>
      </c>
      <c r="X19" t="str">
        <f t="shared" si="17"/>
        <v>Negligible</v>
      </c>
      <c r="Y19">
        <f t="shared" si="18"/>
        <v>0.24612036470258927</v>
      </c>
      <c r="Z19">
        <f t="shared" si="19"/>
        <v>0.24997884000589532</v>
      </c>
      <c r="AA19">
        <f t="shared" si="20"/>
        <v>0.25352846548640612</v>
      </c>
      <c r="AB19" t="str">
        <f t="shared" si="21"/>
        <v>Low</v>
      </c>
      <c r="AC19" t="str">
        <f t="shared" si="22"/>
        <v>Low</v>
      </c>
      <c r="AD19" t="str">
        <f t="shared" si="23"/>
        <v>Low</v>
      </c>
      <c r="AE19" t="str">
        <f t="shared" si="24"/>
        <v>Negligible</v>
      </c>
      <c r="AF19" t="str">
        <f t="shared" si="25"/>
        <v>Negligible</v>
      </c>
      <c r="AG19" t="str">
        <f t="shared" si="26"/>
        <v>Negligible</v>
      </c>
      <c r="AI19" t="s">
        <v>2068</v>
      </c>
      <c r="AJ19">
        <v>0.17061699690770191</v>
      </c>
      <c r="AK19">
        <v>0.16819405002339918</v>
      </c>
      <c r="AL19">
        <v>0.15062124328754423</v>
      </c>
      <c r="AN19" t="s">
        <v>2068</v>
      </c>
      <c r="AO19">
        <v>0.18746921414138665</v>
      </c>
      <c r="AP19">
        <v>0.18077425230645547</v>
      </c>
      <c r="AQ19">
        <v>0.1734824119935946</v>
      </c>
    </row>
    <row r="20" spans="1:43">
      <c r="A20" t="s">
        <v>129</v>
      </c>
      <c r="B20" t="s">
        <v>2068</v>
      </c>
      <c r="C20" s="52">
        <f>VLOOKUP(B20,Exposure!B19:AH165,33,FALSE)</f>
        <v>0.45370862099486636</v>
      </c>
      <c r="D20" s="52">
        <f>VLOOKUP(B20,Sensitivity!$B$1:$AR$147,43,FALSE)</f>
        <v>0</v>
      </c>
      <c r="E20" s="52">
        <f>VLOOKUP(B20,Adaptive!B19:AZ165,51,FALSE)</f>
        <v>0.40577671657056857</v>
      </c>
      <c r="F20" s="52">
        <f t="shared" si="2"/>
        <v>0.59422328342943143</v>
      </c>
      <c r="G20">
        <f>VLOOKUP(B20,LandslideHazard!$B$1:$D$136,3,FALSE)</f>
        <v>0.36473659921935925</v>
      </c>
      <c r="H20" s="52">
        <f t="shared" si="3"/>
        <v>1.412668503643657</v>
      </c>
      <c r="I20" s="52">
        <f t="shared" si="4"/>
        <v>0.43971197087338248</v>
      </c>
      <c r="J20" s="52">
        <f t="shared" si="5"/>
        <v>0.29711164171471571</v>
      </c>
      <c r="K20" t="str">
        <f t="shared" si="6"/>
        <v>Moderate</v>
      </c>
      <c r="L20" t="str">
        <f t="shared" si="7"/>
        <v>Low</v>
      </c>
      <c r="M20" t="str">
        <f t="shared" si="0"/>
        <v>Low</v>
      </c>
      <c r="N20" t="str">
        <f t="shared" si="8"/>
        <v>Moderate</v>
      </c>
      <c r="O20" t="str">
        <f t="shared" si="9"/>
        <v>Moderate</v>
      </c>
      <c r="P20">
        <f t="shared" si="10"/>
        <v>0.17061699690770191</v>
      </c>
      <c r="Q20">
        <f t="shared" si="11"/>
        <v>0.16819405002339918</v>
      </c>
      <c r="R20">
        <f t="shared" si="12"/>
        <v>0.15062124328754423</v>
      </c>
      <c r="S20" t="str">
        <f t="shared" si="13"/>
        <v>Low</v>
      </c>
      <c r="T20" t="str">
        <f t="shared" si="1"/>
        <v>Low</v>
      </c>
      <c r="U20" t="str">
        <f t="shared" si="14"/>
        <v>Low</v>
      </c>
      <c r="V20" t="str">
        <f t="shared" si="15"/>
        <v>Minor</v>
      </c>
      <c r="W20" t="str">
        <f t="shared" si="16"/>
        <v>Minor</v>
      </c>
      <c r="X20" t="str">
        <f t="shared" si="17"/>
        <v>Minor</v>
      </c>
      <c r="Y20">
        <f t="shared" si="18"/>
        <v>0.18746921414138665</v>
      </c>
      <c r="Z20">
        <f t="shared" si="19"/>
        <v>0.18077425230645547</v>
      </c>
      <c r="AA20">
        <f t="shared" si="20"/>
        <v>0.1734824119935946</v>
      </c>
      <c r="AB20" t="str">
        <f t="shared" si="21"/>
        <v>Low</v>
      </c>
      <c r="AC20" t="str">
        <f t="shared" si="22"/>
        <v>Low</v>
      </c>
      <c r="AD20" t="str">
        <f t="shared" si="23"/>
        <v>Low</v>
      </c>
      <c r="AE20" t="str">
        <f t="shared" si="24"/>
        <v>Minor</v>
      </c>
      <c r="AF20" t="str">
        <f t="shared" si="25"/>
        <v>Minor</v>
      </c>
      <c r="AG20" t="str">
        <f t="shared" si="26"/>
        <v>Minor</v>
      </c>
      <c r="AI20" t="s">
        <v>2069</v>
      </c>
      <c r="AJ20">
        <v>0.42298334033103296</v>
      </c>
      <c r="AK20">
        <v>0.42404862627418821</v>
      </c>
      <c r="AL20">
        <v>0.40769955883061249</v>
      </c>
      <c r="AN20" t="s">
        <v>2069</v>
      </c>
      <c r="AO20">
        <v>0.46624633531303439</v>
      </c>
      <c r="AP20">
        <v>0.50648711440854977</v>
      </c>
      <c r="AQ20">
        <v>0.44037005839135457</v>
      </c>
    </row>
    <row r="21" spans="1:43">
      <c r="A21" t="s">
        <v>90</v>
      </c>
      <c r="B21" t="s">
        <v>2069</v>
      </c>
      <c r="C21" s="52">
        <f>VLOOKUP(B21,Exposure!B20:AH166,33,FALSE)</f>
        <v>0.70778874333707065</v>
      </c>
      <c r="D21" s="52">
        <f>VLOOKUP(B21,Sensitivity!$B$1:$AR$147,43,FALSE)</f>
        <v>0.18845077357659318</v>
      </c>
      <c r="E21" s="52">
        <f>VLOOKUP(B21,Adaptive!B20:AZ166,51,FALSE)</f>
        <v>0.49213054021226987</v>
      </c>
      <c r="F21" s="52">
        <f t="shared" si="2"/>
        <v>0.50786945978773013</v>
      </c>
      <c r="G21">
        <f>VLOOKUP(B21,LandslideHazard!$B$1:$D$136,3,FALSE)</f>
        <v>0.70695514346173449</v>
      </c>
      <c r="H21" s="52">
        <f t="shared" si="3"/>
        <v>2.1110641201631282</v>
      </c>
      <c r="I21" s="52">
        <f t="shared" si="4"/>
        <v>0.77404378857120537</v>
      </c>
      <c r="J21" s="52">
        <f t="shared" si="5"/>
        <v>0.34816011668216162</v>
      </c>
      <c r="K21" t="str">
        <f t="shared" si="6"/>
        <v>High</v>
      </c>
      <c r="L21" t="str">
        <f t="shared" si="7"/>
        <v>Moderate</v>
      </c>
      <c r="M21" t="str">
        <f t="shared" si="0"/>
        <v>High</v>
      </c>
      <c r="N21" t="str">
        <f t="shared" si="8"/>
        <v>High</v>
      </c>
      <c r="O21" t="str">
        <f t="shared" si="9"/>
        <v>Significant</v>
      </c>
      <c r="P21">
        <f t="shared" si="10"/>
        <v>0.42298334033103296</v>
      </c>
      <c r="Q21">
        <f t="shared" si="11"/>
        <v>0.42404862627418821</v>
      </c>
      <c r="R21">
        <f t="shared" si="12"/>
        <v>0.40769955883061249</v>
      </c>
      <c r="S21" t="str">
        <f t="shared" si="13"/>
        <v>Moderate</v>
      </c>
      <c r="T21" t="str">
        <f t="shared" si="1"/>
        <v>Moderate</v>
      </c>
      <c r="U21" t="str">
        <f t="shared" si="14"/>
        <v>Moderate</v>
      </c>
      <c r="V21" t="str">
        <f t="shared" si="15"/>
        <v>Moderate</v>
      </c>
      <c r="W21" t="str">
        <f t="shared" si="16"/>
        <v>Moderate</v>
      </c>
      <c r="X21" t="str">
        <f t="shared" si="17"/>
        <v>Moderate</v>
      </c>
      <c r="Y21">
        <f t="shared" si="18"/>
        <v>0.46624633531303439</v>
      </c>
      <c r="Z21">
        <f t="shared" si="19"/>
        <v>0.50648711440854977</v>
      </c>
      <c r="AA21">
        <f t="shared" si="20"/>
        <v>0.44037005839135457</v>
      </c>
      <c r="AB21" t="str">
        <f t="shared" si="21"/>
        <v>Moderate</v>
      </c>
      <c r="AC21" t="str">
        <f t="shared" si="22"/>
        <v>Moderate</v>
      </c>
      <c r="AD21" t="str">
        <f t="shared" si="23"/>
        <v>Moderate</v>
      </c>
      <c r="AE21" t="str">
        <f t="shared" si="24"/>
        <v>Moderate</v>
      </c>
      <c r="AF21" t="str">
        <f t="shared" si="25"/>
        <v>Moderate</v>
      </c>
      <c r="AG21" t="str">
        <f t="shared" si="26"/>
        <v>Moderate</v>
      </c>
      <c r="AI21" t="s">
        <v>2070</v>
      </c>
      <c r="AJ21">
        <v>0.21825116529522562</v>
      </c>
      <c r="AK21">
        <v>0.2286163398399419</v>
      </c>
      <c r="AL21">
        <v>0.21862800401338447</v>
      </c>
      <c r="AN21" t="s">
        <v>2070</v>
      </c>
      <c r="AO21">
        <v>0.24612036470258927</v>
      </c>
      <c r="AP21">
        <v>0.24997884000589532</v>
      </c>
      <c r="AQ21">
        <v>0.25352846548640612</v>
      </c>
    </row>
    <row r="22" spans="1:43">
      <c r="A22" t="s">
        <v>120</v>
      </c>
      <c r="B22" t="s">
        <v>2070</v>
      </c>
      <c r="C22" s="52">
        <f>VLOOKUP(B22,Exposure!B21:AH167,33,FALSE)</f>
        <v>0.50715982179736818</v>
      </c>
      <c r="D22" s="52">
        <f>VLOOKUP(B22,Sensitivity!$B$1:$AR$147,43,FALSE)</f>
        <v>0.99411287048315067</v>
      </c>
      <c r="E22" s="52">
        <f>VLOOKUP(B22,Adaptive!B21:AZ167,51,FALSE)</f>
        <v>0.52081329002178756</v>
      </c>
      <c r="F22" s="52">
        <f t="shared" si="2"/>
        <v>0.47918670997821244</v>
      </c>
      <c r="G22">
        <f>VLOOKUP(B22,LandslideHazard!$B$1:$D$136,3,FALSE)</f>
        <v>0.60261132700866871</v>
      </c>
      <c r="H22" s="52">
        <f t="shared" si="3"/>
        <v>2.5830707292674</v>
      </c>
      <c r="I22" s="52">
        <f t="shared" si="4"/>
        <v>1</v>
      </c>
      <c r="J22" s="52">
        <f t="shared" si="5"/>
        <v>0.73664979023068156</v>
      </c>
      <c r="K22" t="str">
        <f t="shared" si="6"/>
        <v>Moderate</v>
      </c>
      <c r="L22" t="str">
        <f t="shared" si="7"/>
        <v>High</v>
      </c>
      <c r="M22" t="str">
        <f t="shared" si="0"/>
        <v>High</v>
      </c>
      <c r="N22" t="str">
        <f t="shared" si="8"/>
        <v>Moderate</v>
      </c>
      <c r="O22" t="str">
        <f t="shared" si="9"/>
        <v>Moderate</v>
      </c>
      <c r="P22">
        <f t="shared" si="10"/>
        <v>0.21825116529522562</v>
      </c>
      <c r="Q22">
        <f t="shared" si="11"/>
        <v>0.2286163398399419</v>
      </c>
      <c r="R22">
        <f t="shared" si="12"/>
        <v>0.21862800401338447</v>
      </c>
      <c r="S22" t="str">
        <f t="shared" si="13"/>
        <v>Low</v>
      </c>
      <c r="T22" t="str">
        <f t="shared" si="1"/>
        <v>Low</v>
      </c>
      <c r="U22" t="str">
        <f t="shared" si="14"/>
        <v>Low</v>
      </c>
      <c r="V22" t="str">
        <f t="shared" si="15"/>
        <v>Moderate</v>
      </c>
      <c r="W22" t="str">
        <f t="shared" si="16"/>
        <v>Moderate</v>
      </c>
      <c r="X22" t="str">
        <f t="shared" si="17"/>
        <v>Moderate</v>
      </c>
      <c r="Y22">
        <f t="shared" si="18"/>
        <v>0.24612036470258927</v>
      </c>
      <c r="Z22">
        <f t="shared" si="19"/>
        <v>0.24997884000589532</v>
      </c>
      <c r="AA22">
        <f t="shared" si="20"/>
        <v>0.25352846548640612</v>
      </c>
      <c r="AB22" t="str">
        <f t="shared" si="21"/>
        <v>Low</v>
      </c>
      <c r="AC22" t="str">
        <f t="shared" si="22"/>
        <v>Low</v>
      </c>
      <c r="AD22" t="str">
        <f t="shared" si="23"/>
        <v>Low</v>
      </c>
      <c r="AE22" t="str">
        <f t="shared" si="24"/>
        <v>Moderate</v>
      </c>
      <c r="AF22" t="str">
        <f t="shared" si="25"/>
        <v>Moderate</v>
      </c>
      <c r="AG22" t="str">
        <f t="shared" si="26"/>
        <v>Moderate</v>
      </c>
      <c r="AI22" t="s">
        <v>2071</v>
      </c>
      <c r="AJ22">
        <v>0</v>
      </c>
      <c r="AK22">
        <v>-3.0854710428159537E-3</v>
      </c>
      <c r="AL22">
        <v>-2.444326480272924E-3</v>
      </c>
      <c r="AN22" t="s">
        <v>2071</v>
      </c>
      <c r="AO22">
        <v>0</v>
      </c>
      <c r="AP22">
        <v>-1.8499119308945031E-3</v>
      </c>
      <c r="AQ22">
        <v>3.4006792897701755E-3</v>
      </c>
    </row>
    <row r="23" spans="1:43">
      <c r="A23" t="s">
        <v>104</v>
      </c>
      <c r="B23" t="s">
        <v>2071</v>
      </c>
      <c r="C23" s="52">
        <f>VLOOKUP(B23,Exposure!B22:AH168,33,FALSE)</f>
        <v>0.28954141342617179</v>
      </c>
      <c r="D23" s="52">
        <f>VLOOKUP(B23,Sensitivity!$B$1:$AR$147,43,FALSE)</f>
        <v>0.18250470302160152</v>
      </c>
      <c r="E23" s="52">
        <f>VLOOKUP(B23,Adaptive!B22:AZ168,51,FALSE)</f>
        <v>0.27206453042921058</v>
      </c>
      <c r="F23" s="52">
        <f t="shared" si="2"/>
        <v>0.72793546957078936</v>
      </c>
      <c r="G23">
        <f>VLOOKUP(B23,LandslideHazard!$B$1:$D$136,3,FALSE)</f>
        <v>0.28307525727131078</v>
      </c>
      <c r="H23" s="52">
        <f t="shared" si="3"/>
        <v>1.4830568432898734</v>
      </c>
      <c r="I23" s="52">
        <f t="shared" si="4"/>
        <v>0.47340786039790556</v>
      </c>
      <c r="J23" s="52">
        <f t="shared" si="5"/>
        <v>0.45522008629619543</v>
      </c>
      <c r="K23" t="str">
        <f t="shared" si="6"/>
        <v>Low</v>
      </c>
      <c r="L23" t="str">
        <f t="shared" si="7"/>
        <v>Moderate</v>
      </c>
      <c r="M23" t="str">
        <f t="shared" si="0"/>
        <v>Low</v>
      </c>
      <c r="N23" t="str">
        <f t="shared" si="8"/>
        <v>Low</v>
      </c>
      <c r="O23" t="str">
        <f t="shared" si="9"/>
        <v>Minor</v>
      </c>
      <c r="P23">
        <f t="shared" si="10"/>
        <v>0</v>
      </c>
      <c r="Q23">
        <f t="shared" si="11"/>
        <v>-3.0854710428159537E-3</v>
      </c>
      <c r="R23">
        <f t="shared" si="12"/>
        <v>-2.444326480272924E-3</v>
      </c>
      <c r="S23" t="str">
        <f t="shared" si="13"/>
        <v>Low</v>
      </c>
      <c r="T23" t="str">
        <f t="shared" si="1"/>
        <v>Low</v>
      </c>
      <c r="U23" t="str">
        <f t="shared" si="14"/>
        <v>Low</v>
      </c>
      <c r="V23" t="str">
        <f t="shared" si="15"/>
        <v>Minor</v>
      </c>
      <c r="W23" t="str">
        <f t="shared" si="16"/>
        <v>Minor</v>
      </c>
      <c r="X23" t="str">
        <f t="shared" si="17"/>
        <v>Minor</v>
      </c>
      <c r="Y23">
        <f t="shared" si="18"/>
        <v>0</v>
      </c>
      <c r="Z23">
        <f t="shared" si="19"/>
        <v>-1.8499119308945031E-3</v>
      </c>
      <c r="AA23">
        <f t="shared" si="20"/>
        <v>3.4006792897701755E-3</v>
      </c>
      <c r="AB23" t="str">
        <f t="shared" si="21"/>
        <v>Low</v>
      </c>
      <c r="AC23" t="str">
        <f t="shared" si="22"/>
        <v>Low</v>
      </c>
      <c r="AD23" t="str">
        <f t="shared" si="23"/>
        <v>Low</v>
      </c>
      <c r="AE23" t="str">
        <f t="shared" si="24"/>
        <v>Minor</v>
      </c>
      <c r="AF23" t="str">
        <f t="shared" si="25"/>
        <v>Minor</v>
      </c>
      <c r="AG23" t="str">
        <f t="shared" si="26"/>
        <v>Minor</v>
      </c>
      <c r="AI23" t="s">
        <v>2072</v>
      </c>
      <c r="AJ23">
        <v>1</v>
      </c>
      <c r="AK23">
        <v>1.0382009594440218</v>
      </c>
      <c r="AL23">
        <v>0.92937024328094642</v>
      </c>
      <c r="AN23" t="s">
        <v>2072</v>
      </c>
      <c r="AO23">
        <v>1</v>
      </c>
      <c r="AP23">
        <v>0.99269353098332225</v>
      </c>
      <c r="AQ23">
        <v>1.0398901272552676</v>
      </c>
    </row>
    <row r="24" spans="1:43">
      <c r="A24" t="s">
        <v>34</v>
      </c>
      <c r="B24" t="s">
        <v>2072</v>
      </c>
      <c r="C24" s="52">
        <f>VLOOKUP(B24,Exposure!B23:AH169,33,FALSE)</f>
        <v>0.76103464723353209</v>
      </c>
      <c r="D24" s="52">
        <f>VLOOKUP(B24,Sensitivity!$B$1:$AR$147,43,FALSE)</f>
        <v>0.2160546657594189</v>
      </c>
      <c r="E24" s="52">
        <f>VLOOKUP(B24,Adaptive!B23:AZ169,51,FALSE)</f>
        <v>0.64498089680272286</v>
      </c>
      <c r="F24" s="52">
        <f t="shared" si="2"/>
        <v>0.35501910319727714</v>
      </c>
      <c r="G24">
        <f>VLOOKUP(B24,LandslideHazard!$B$1:$D$136,3,FALSE)</f>
        <v>1</v>
      </c>
      <c r="H24" s="52">
        <f t="shared" si="3"/>
        <v>2.3321084161902279</v>
      </c>
      <c r="I24" s="52">
        <f t="shared" si="4"/>
        <v>0.87986080622486007</v>
      </c>
      <c r="J24" s="52">
        <f t="shared" si="5"/>
        <v>0.28553688447834802</v>
      </c>
      <c r="K24" t="str">
        <f t="shared" si="6"/>
        <v>High</v>
      </c>
      <c r="L24" t="str">
        <f t="shared" si="7"/>
        <v>Low</v>
      </c>
      <c r="M24" t="str">
        <f t="shared" si="0"/>
        <v>Moderate</v>
      </c>
      <c r="N24" t="str">
        <f t="shared" si="8"/>
        <v>High</v>
      </c>
      <c r="O24" t="str">
        <f t="shared" si="9"/>
        <v>Significant</v>
      </c>
      <c r="P24">
        <f t="shared" si="10"/>
        <v>1</v>
      </c>
      <c r="Q24">
        <f t="shared" si="11"/>
        <v>1.0382009594440218</v>
      </c>
      <c r="R24">
        <f t="shared" si="12"/>
        <v>0.92937024328094642</v>
      </c>
      <c r="S24" t="str">
        <f t="shared" si="13"/>
        <v>High</v>
      </c>
      <c r="T24" t="str">
        <f t="shared" si="1"/>
        <v>High</v>
      </c>
      <c r="U24" t="str">
        <f t="shared" si="14"/>
        <v>High</v>
      </c>
      <c r="V24" t="str">
        <f t="shared" si="15"/>
        <v>Significant</v>
      </c>
      <c r="W24" t="str">
        <f t="shared" si="16"/>
        <v>Significant</v>
      </c>
      <c r="X24" t="str">
        <f t="shared" si="17"/>
        <v>Significant</v>
      </c>
      <c r="Y24">
        <f t="shared" si="18"/>
        <v>1</v>
      </c>
      <c r="Z24">
        <f t="shared" si="19"/>
        <v>0.99269353098332225</v>
      </c>
      <c r="AA24">
        <f t="shared" si="20"/>
        <v>1.0398901272552676</v>
      </c>
      <c r="AB24" t="str">
        <f t="shared" si="21"/>
        <v>High</v>
      </c>
      <c r="AC24" t="str">
        <f t="shared" si="22"/>
        <v>High</v>
      </c>
      <c r="AD24" t="str">
        <f t="shared" si="23"/>
        <v>High</v>
      </c>
      <c r="AE24" t="str">
        <f t="shared" si="24"/>
        <v>Significant</v>
      </c>
      <c r="AF24" t="str">
        <f t="shared" si="25"/>
        <v>Significant</v>
      </c>
      <c r="AG24" t="str">
        <f t="shared" si="26"/>
        <v>Significant</v>
      </c>
      <c r="AI24" t="s">
        <v>2073</v>
      </c>
      <c r="AJ24">
        <v>0.326383250803849</v>
      </c>
      <c r="AK24">
        <v>0.32163836459888157</v>
      </c>
      <c r="AL24">
        <v>0.31040070645391193</v>
      </c>
      <c r="AN24" t="s">
        <v>2073</v>
      </c>
      <c r="AO24">
        <v>0.33792944000889102</v>
      </c>
      <c r="AP24">
        <v>0.33459797052405998</v>
      </c>
      <c r="AQ24">
        <v>0.3180981046919969</v>
      </c>
    </row>
    <row r="25" spans="1:43">
      <c r="A25" t="s">
        <v>148</v>
      </c>
      <c r="B25" t="s">
        <v>2073</v>
      </c>
      <c r="C25" s="52">
        <f>VLOOKUP(B25,Exposure!B24:AH170,33,FALSE)</f>
        <v>0.6826554847465629</v>
      </c>
      <c r="D25" s="52">
        <f>VLOOKUP(B25,Sensitivity!$B$1:$AR$147,43,FALSE)</f>
        <v>0.60464016378573093</v>
      </c>
      <c r="E25" s="52">
        <f>VLOOKUP(B25,Adaptive!B24:AZ170,51,FALSE)</f>
        <v>0.48223202445726454</v>
      </c>
      <c r="F25" s="52">
        <f t="shared" si="2"/>
        <v>0.51776797554273546</v>
      </c>
      <c r="G25">
        <f>VLOOKUP(B25,LandslideHazard!$B$1:$D$136,3,FALSE)</f>
        <v>0.64762989952672412</v>
      </c>
      <c r="H25" s="52">
        <f t="shared" si="3"/>
        <v>2.4526935236017535</v>
      </c>
      <c r="I25" s="52">
        <f t="shared" si="4"/>
        <v>0.93758659544028911</v>
      </c>
      <c r="J25" s="52">
        <f t="shared" si="5"/>
        <v>0.5612040696642332</v>
      </c>
      <c r="K25" t="str">
        <f t="shared" si="6"/>
        <v>High</v>
      </c>
      <c r="L25" t="str">
        <f t="shared" si="7"/>
        <v>Moderate</v>
      </c>
      <c r="M25" t="str">
        <f t="shared" si="0"/>
        <v>High</v>
      </c>
      <c r="N25" t="str">
        <f t="shared" si="8"/>
        <v>Moderate</v>
      </c>
      <c r="O25" t="str">
        <f t="shared" si="9"/>
        <v>Moderate</v>
      </c>
      <c r="P25">
        <f t="shared" si="10"/>
        <v>0.326383250803849</v>
      </c>
      <c r="Q25">
        <f t="shared" si="11"/>
        <v>0.32163836459888157</v>
      </c>
      <c r="R25">
        <f t="shared" si="12"/>
        <v>0.31040070645391193</v>
      </c>
      <c r="S25" t="str">
        <f t="shared" si="13"/>
        <v>Low</v>
      </c>
      <c r="T25" t="str">
        <f t="shared" si="1"/>
        <v>Low</v>
      </c>
      <c r="U25" t="str">
        <f t="shared" si="14"/>
        <v>Low</v>
      </c>
      <c r="V25" t="str">
        <f t="shared" si="15"/>
        <v>Moderate</v>
      </c>
      <c r="W25" t="str">
        <f t="shared" si="16"/>
        <v>Moderate</v>
      </c>
      <c r="X25" t="str">
        <f t="shared" si="17"/>
        <v>Moderate</v>
      </c>
      <c r="Y25">
        <f t="shared" si="18"/>
        <v>0.33792944000889102</v>
      </c>
      <c r="Z25">
        <f t="shared" si="19"/>
        <v>0.33459797052405998</v>
      </c>
      <c r="AA25">
        <f t="shared" si="20"/>
        <v>0.3180981046919969</v>
      </c>
      <c r="AB25" t="str">
        <f t="shared" si="21"/>
        <v>Moderate</v>
      </c>
      <c r="AC25" t="str">
        <f t="shared" si="22"/>
        <v>Moderate</v>
      </c>
      <c r="AD25" t="str">
        <f t="shared" si="23"/>
        <v>Low</v>
      </c>
      <c r="AE25" t="str">
        <f t="shared" si="24"/>
        <v>Moderate</v>
      </c>
      <c r="AF25" t="str">
        <f t="shared" si="25"/>
        <v>Moderate</v>
      </c>
      <c r="AG25" t="str">
        <f t="shared" si="26"/>
        <v>Moderate</v>
      </c>
      <c r="AI25" t="s">
        <v>2074</v>
      </c>
      <c r="AJ25">
        <v>0.23301621366379613</v>
      </c>
      <c r="AK25">
        <v>0.23678687536988774</v>
      </c>
      <c r="AL25">
        <v>0.23274759048723689</v>
      </c>
      <c r="AN25" t="s">
        <v>2074</v>
      </c>
      <c r="AO25">
        <v>0.26494407976277046</v>
      </c>
      <c r="AP25">
        <v>0.26412673098300654</v>
      </c>
      <c r="AQ25">
        <v>0.25038679916673506</v>
      </c>
    </row>
    <row r="26" spans="1:43">
      <c r="A26" t="s">
        <v>35</v>
      </c>
      <c r="B26" t="s">
        <v>2074</v>
      </c>
      <c r="C26" s="52">
        <f>VLOOKUP(B26,Exposure!B25:AH171,33,FALSE)</f>
        <v>0.47040307035660195</v>
      </c>
      <c r="D26" s="52">
        <f>VLOOKUP(B26,Sensitivity!$B$1:$AR$147,43,FALSE)</f>
        <v>0.24273316853179577</v>
      </c>
      <c r="E26" s="52">
        <f>VLOOKUP(B26,Adaptive!B25:AZ171,51,FALSE)</f>
        <v>0.93326191658795699</v>
      </c>
      <c r="F26" s="52">
        <f t="shared" si="2"/>
        <v>6.6738083412043014E-2</v>
      </c>
      <c r="G26">
        <f>VLOOKUP(B26,LandslideHazard!$B$1:$D$136,3,FALSE)</f>
        <v>0.6143392979804605</v>
      </c>
      <c r="H26" s="52">
        <f t="shared" si="3"/>
        <v>1.3942136202809012</v>
      </c>
      <c r="I26" s="52">
        <f t="shared" si="4"/>
        <v>0.4308773582925926</v>
      </c>
      <c r="J26" s="52">
        <f t="shared" si="5"/>
        <v>0.15473562597191939</v>
      </c>
      <c r="K26" t="str">
        <f t="shared" si="6"/>
        <v>Moderate</v>
      </c>
      <c r="L26" t="str">
        <f t="shared" si="7"/>
        <v>Low</v>
      </c>
      <c r="M26" t="str">
        <f t="shared" si="0"/>
        <v>Low</v>
      </c>
      <c r="N26" t="str">
        <f t="shared" si="8"/>
        <v>Moderate</v>
      </c>
      <c r="O26" t="str">
        <f t="shared" si="9"/>
        <v>Moderate</v>
      </c>
      <c r="P26">
        <f t="shared" si="10"/>
        <v>0.23301621366379613</v>
      </c>
      <c r="Q26">
        <f t="shared" si="11"/>
        <v>0.23678687536988774</v>
      </c>
      <c r="R26">
        <f t="shared" si="12"/>
        <v>0.23274759048723689</v>
      </c>
      <c r="S26" t="str">
        <f t="shared" si="13"/>
        <v>Low</v>
      </c>
      <c r="T26" t="str">
        <f t="shared" si="1"/>
        <v>Low</v>
      </c>
      <c r="U26" t="str">
        <f t="shared" si="14"/>
        <v>Low</v>
      </c>
      <c r="V26" t="str">
        <f t="shared" si="15"/>
        <v>Minor</v>
      </c>
      <c r="W26" t="str">
        <f t="shared" si="16"/>
        <v>Minor</v>
      </c>
      <c r="X26" t="str">
        <f t="shared" si="17"/>
        <v>Minor</v>
      </c>
      <c r="Y26">
        <f t="shared" si="18"/>
        <v>0.26494407976277046</v>
      </c>
      <c r="Z26">
        <f t="shared" si="19"/>
        <v>0.26412673098300654</v>
      </c>
      <c r="AA26">
        <f t="shared" si="20"/>
        <v>0.25038679916673506</v>
      </c>
      <c r="AB26" t="str">
        <f t="shared" si="21"/>
        <v>Low</v>
      </c>
      <c r="AC26" t="str">
        <f t="shared" si="22"/>
        <v>Low</v>
      </c>
      <c r="AD26" t="str">
        <f t="shared" si="23"/>
        <v>Low</v>
      </c>
      <c r="AE26" t="str">
        <f t="shared" si="24"/>
        <v>Minor</v>
      </c>
      <c r="AF26" t="str">
        <f t="shared" si="25"/>
        <v>Minor</v>
      </c>
      <c r="AG26" t="str">
        <f t="shared" si="26"/>
        <v>Minor</v>
      </c>
      <c r="AI26" t="s">
        <v>2075</v>
      </c>
      <c r="AJ26">
        <v>0.12306058230511223</v>
      </c>
      <c r="AK26">
        <v>0.1172568703642559</v>
      </c>
      <c r="AL26">
        <v>0.12594705668373818</v>
      </c>
      <c r="AN26" t="s">
        <v>2075</v>
      </c>
      <c r="AO26">
        <v>0.13860420866598649</v>
      </c>
      <c r="AP26">
        <v>0.12455736878490016</v>
      </c>
      <c r="AQ26">
        <v>0.13130496335214234</v>
      </c>
    </row>
    <row r="27" spans="1:43">
      <c r="A27" t="s">
        <v>73</v>
      </c>
      <c r="B27" t="s">
        <v>2075</v>
      </c>
      <c r="C27" s="52">
        <f>VLOOKUP(B27,Exposure!B26:AH172,33,FALSE)</f>
        <v>0.31193574083908654</v>
      </c>
      <c r="D27" s="52">
        <f>VLOOKUP(B27,Sensitivity!$B$1:$AR$147,43,FALSE)</f>
        <v>0</v>
      </c>
      <c r="E27" s="52">
        <f>VLOOKUP(B27,Adaptive!B26:AZ172,51,FALSE)</f>
        <v>0.48921022131438691</v>
      </c>
      <c r="F27" s="52">
        <f t="shared" si="2"/>
        <v>0.51078977868561304</v>
      </c>
      <c r="G27">
        <f>VLOOKUP(B27,LandslideHazard!$B$1:$D$136,3,FALSE)</f>
        <v>0.34188493677257631</v>
      </c>
      <c r="H27" s="52">
        <f t="shared" si="3"/>
        <v>1.1646104562972759</v>
      </c>
      <c r="I27" s="52">
        <f t="shared" si="4"/>
        <v>0.32096309000669387</v>
      </c>
      <c r="J27" s="52">
        <f t="shared" si="5"/>
        <v>0.25539488934280652</v>
      </c>
      <c r="K27" t="str">
        <f t="shared" si="6"/>
        <v>Low</v>
      </c>
      <c r="L27" t="str">
        <f t="shared" si="7"/>
        <v>Low</v>
      </c>
      <c r="M27" t="str">
        <f t="shared" si="0"/>
        <v>Very low</v>
      </c>
      <c r="N27" t="str">
        <f t="shared" si="8"/>
        <v>Moderate</v>
      </c>
      <c r="O27" t="str">
        <f t="shared" si="9"/>
        <v>Minor</v>
      </c>
      <c r="P27">
        <f t="shared" si="10"/>
        <v>0.12306058230511223</v>
      </c>
      <c r="Q27">
        <f t="shared" si="11"/>
        <v>0.1172568703642559</v>
      </c>
      <c r="R27">
        <f t="shared" si="12"/>
        <v>0.12594705668373818</v>
      </c>
      <c r="S27" t="str">
        <f t="shared" si="13"/>
        <v>Low</v>
      </c>
      <c r="T27" t="str">
        <f t="shared" si="1"/>
        <v>Low</v>
      </c>
      <c r="U27" t="str">
        <f t="shared" si="14"/>
        <v>Low</v>
      </c>
      <c r="V27" t="str">
        <f t="shared" si="15"/>
        <v>Negligible</v>
      </c>
      <c r="W27" t="str">
        <f t="shared" si="16"/>
        <v>Negligible</v>
      </c>
      <c r="X27" t="str">
        <f t="shared" si="17"/>
        <v>Negligible</v>
      </c>
      <c r="Y27">
        <f t="shared" si="18"/>
        <v>0.13860420866598649</v>
      </c>
      <c r="Z27">
        <f t="shared" si="19"/>
        <v>0.12455736878490016</v>
      </c>
      <c r="AA27">
        <f t="shared" si="20"/>
        <v>0.13130496335214234</v>
      </c>
      <c r="AB27" t="str">
        <f t="shared" si="21"/>
        <v>Low</v>
      </c>
      <c r="AC27" t="str">
        <f t="shared" si="22"/>
        <v>Low</v>
      </c>
      <c r="AD27" t="str">
        <f t="shared" si="23"/>
        <v>Low</v>
      </c>
      <c r="AE27" t="str">
        <f t="shared" si="24"/>
        <v>Negligible</v>
      </c>
      <c r="AF27" t="str">
        <f t="shared" si="25"/>
        <v>Negligible</v>
      </c>
      <c r="AG27" t="str">
        <f t="shared" si="26"/>
        <v>Negligible</v>
      </c>
      <c r="AI27" t="s">
        <v>2076</v>
      </c>
      <c r="AJ27">
        <v>0.10655721039568615</v>
      </c>
      <c r="AK27">
        <v>0.1182954459233051</v>
      </c>
      <c r="AL27">
        <v>0.11712812557514017</v>
      </c>
      <c r="AN27" t="s">
        <v>2076</v>
      </c>
      <c r="AO27">
        <v>0.12894104341620069</v>
      </c>
      <c r="AP27">
        <v>0.13455558002969251</v>
      </c>
      <c r="AQ27">
        <v>0.11838985245306256</v>
      </c>
    </row>
    <row r="28" spans="1:43">
      <c r="A28" t="s">
        <v>91</v>
      </c>
      <c r="B28" t="s">
        <v>2076</v>
      </c>
      <c r="C28" s="52">
        <f>VLOOKUP(B28,Exposure!B27:AH173,33,FALSE)</f>
        <v>0.19775624004248543</v>
      </c>
      <c r="D28" s="52">
        <f>VLOOKUP(B28,Sensitivity!$B$1:$AR$147,43,FALSE)</f>
        <v>0</v>
      </c>
      <c r="E28" s="52">
        <f>VLOOKUP(B28,Adaptive!B27:AZ173,51,FALSE)</f>
        <v>0.48946725537117058</v>
      </c>
      <c r="F28" s="52">
        <f t="shared" si="2"/>
        <v>0.51053274462882947</v>
      </c>
      <c r="G28">
        <f>VLOOKUP(B28,LandslideHazard!$B$1:$D$136,3,FALSE)</f>
        <v>0.17512540745386818</v>
      </c>
      <c r="H28" s="52">
        <f t="shared" si="3"/>
        <v>0.88341439212518313</v>
      </c>
      <c r="I28" s="52">
        <f t="shared" si="4"/>
        <v>0.18635057377606204</v>
      </c>
      <c r="J28" s="52">
        <f t="shared" si="5"/>
        <v>0.25526637231441474</v>
      </c>
      <c r="K28" t="str">
        <f t="shared" si="6"/>
        <v>Low</v>
      </c>
      <c r="L28" t="str">
        <f t="shared" si="7"/>
        <v>Low</v>
      </c>
      <c r="M28" t="str">
        <f t="shared" si="0"/>
        <v>Very low</v>
      </c>
      <c r="N28" t="str">
        <f t="shared" si="8"/>
        <v>Low</v>
      </c>
      <c r="O28" t="str">
        <f t="shared" si="9"/>
        <v>Negligible</v>
      </c>
      <c r="P28">
        <f t="shared" si="10"/>
        <v>0.10655721039568615</v>
      </c>
      <c r="Q28">
        <f t="shared" si="11"/>
        <v>0.1182954459233051</v>
      </c>
      <c r="R28">
        <f t="shared" si="12"/>
        <v>0.11712812557514017</v>
      </c>
      <c r="S28" t="str">
        <f t="shared" si="13"/>
        <v>Low</v>
      </c>
      <c r="T28" t="str">
        <f t="shared" si="1"/>
        <v>Low</v>
      </c>
      <c r="U28" t="str">
        <f t="shared" si="14"/>
        <v>Low</v>
      </c>
      <c r="V28" t="str">
        <f t="shared" si="15"/>
        <v>Negligible</v>
      </c>
      <c r="W28" t="str">
        <f t="shared" si="16"/>
        <v>Negligible</v>
      </c>
      <c r="X28" t="str">
        <f t="shared" si="17"/>
        <v>Negligible</v>
      </c>
      <c r="Y28">
        <f t="shared" si="18"/>
        <v>0.12894104341620069</v>
      </c>
      <c r="Z28">
        <f t="shared" si="19"/>
        <v>0.13455558002969251</v>
      </c>
      <c r="AA28">
        <f t="shared" si="20"/>
        <v>0.11838985245306256</v>
      </c>
      <c r="AB28" t="str">
        <f t="shared" si="21"/>
        <v>Low</v>
      </c>
      <c r="AC28" t="str">
        <f t="shared" si="22"/>
        <v>Low</v>
      </c>
      <c r="AD28" t="str">
        <f t="shared" si="23"/>
        <v>Low</v>
      </c>
      <c r="AE28" t="str">
        <f t="shared" si="24"/>
        <v>Negligible</v>
      </c>
      <c r="AF28" t="str">
        <f t="shared" si="25"/>
        <v>Negligible</v>
      </c>
      <c r="AG28" t="str">
        <f t="shared" si="26"/>
        <v>Negligible</v>
      </c>
      <c r="AI28" t="s">
        <v>2077</v>
      </c>
      <c r="AJ28">
        <v>0.16038389320547672</v>
      </c>
      <c r="AK28">
        <v>0.15819512121855864</v>
      </c>
      <c r="AL28">
        <v>0.15336825575628274</v>
      </c>
      <c r="AN28" t="s">
        <v>2077</v>
      </c>
      <c r="AO28">
        <v>0.17456642268372624</v>
      </c>
      <c r="AP28">
        <v>0.16270711187607914</v>
      </c>
      <c r="AQ28">
        <v>0.18761686085096765</v>
      </c>
    </row>
    <row r="29" spans="1:43">
      <c r="A29" t="s">
        <v>130</v>
      </c>
      <c r="B29" t="s">
        <v>2077</v>
      </c>
      <c r="C29" s="52">
        <f>VLOOKUP(B29,Exposure!B28:AH174,33,FALSE)</f>
        <v>0.24860594795539034</v>
      </c>
      <c r="D29" s="52">
        <f>VLOOKUP(B29,Sensitivity!$B$1:$AR$147,43,FALSE)</f>
        <v>0</v>
      </c>
      <c r="E29" s="52">
        <f>VLOOKUP(B29,Adaptive!B28:AZ174,51,FALSE)</f>
        <v>0.63816655701730529</v>
      </c>
      <c r="F29" s="52">
        <f t="shared" si="2"/>
        <v>0.36183344298269471</v>
      </c>
      <c r="G29">
        <f>VLOOKUP(B29,LandslideHazard!$B$1:$D$136,3,FALSE)</f>
        <v>0.36131653213244003</v>
      </c>
      <c r="H29" s="52">
        <f t="shared" si="3"/>
        <v>0.97175592307052505</v>
      </c>
      <c r="I29" s="52">
        <f t="shared" si="4"/>
        <v>0.22864090882478039</v>
      </c>
      <c r="J29" s="52">
        <f t="shared" si="5"/>
        <v>0.18091672149134735</v>
      </c>
      <c r="K29" t="str">
        <f t="shared" si="6"/>
        <v>Low</v>
      </c>
      <c r="L29" t="str">
        <f t="shared" si="7"/>
        <v>Low</v>
      </c>
      <c r="M29" t="str">
        <f t="shared" si="0"/>
        <v>Very low</v>
      </c>
      <c r="N29" t="str">
        <f t="shared" si="8"/>
        <v>Moderate</v>
      </c>
      <c r="O29" t="str">
        <f t="shared" si="9"/>
        <v>Minor</v>
      </c>
      <c r="P29">
        <f t="shared" si="10"/>
        <v>0.16038389320547672</v>
      </c>
      <c r="Q29">
        <f t="shared" si="11"/>
        <v>0.15819512121855864</v>
      </c>
      <c r="R29">
        <f t="shared" si="12"/>
        <v>0.15336825575628274</v>
      </c>
      <c r="S29" t="str">
        <f t="shared" si="13"/>
        <v>Low</v>
      </c>
      <c r="T29" t="str">
        <f t="shared" si="1"/>
        <v>Low</v>
      </c>
      <c r="U29" t="str">
        <f t="shared" si="14"/>
        <v>Low</v>
      </c>
      <c r="V29" t="str">
        <f t="shared" si="15"/>
        <v>Negligible</v>
      </c>
      <c r="W29" t="str">
        <f t="shared" si="16"/>
        <v>Negligible</v>
      </c>
      <c r="X29" t="str">
        <f t="shared" si="17"/>
        <v>Negligible</v>
      </c>
      <c r="Y29">
        <f t="shared" si="18"/>
        <v>0.17456642268372624</v>
      </c>
      <c r="Z29">
        <f t="shared" si="19"/>
        <v>0.16270711187607914</v>
      </c>
      <c r="AA29">
        <f t="shared" si="20"/>
        <v>0.18761686085096765</v>
      </c>
      <c r="AB29" t="str">
        <f t="shared" si="21"/>
        <v>Low</v>
      </c>
      <c r="AC29" t="str">
        <f t="shared" si="22"/>
        <v>Low</v>
      </c>
      <c r="AD29" t="str">
        <f t="shared" si="23"/>
        <v>Low</v>
      </c>
      <c r="AE29" t="str">
        <f t="shared" si="24"/>
        <v>Negligible</v>
      </c>
      <c r="AF29" t="str">
        <f t="shared" si="25"/>
        <v>Negligible</v>
      </c>
      <c r="AG29" t="str">
        <f t="shared" si="26"/>
        <v>Negligible</v>
      </c>
      <c r="AI29" t="s">
        <v>2078</v>
      </c>
      <c r="AJ29">
        <v>0.103381532507985</v>
      </c>
      <c r="AK29">
        <v>0.10401814940249123</v>
      </c>
      <c r="AL29">
        <v>9.248410198543329E-2</v>
      </c>
      <c r="AN29" t="s">
        <v>2078</v>
      </c>
      <c r="AO29">
        <v>0.11038059025189317</v>
      </c>
      <c r="AP29">
        <v>0.10886927111363502</v>
      </c>
      <c r="AQ29">
        <v>0.10912329050003</v>
      </c>
    </row>
    <row r="30" spans="1:43">
      <c r="A30" t="s">
        <v>149</v>
      </c>
      <c r="B30" t="s">
        <v>2078</v>
      </c>
      <c r="C30" s="52">
        <f>VLOOKUP(B30,Exposure!B29:AH175,33,FALSE)</f>
        <v>0.15161975570897504</v>
      </c>
      <c r="D30" s="52">
        <f>VLOOKUP(B30,Sensitivity!$B$1:$AR$147,43,FALSE)</f>
        <v>0</v>
      </c>
      <c r="E30" s="52">
        <f>VLOOKUP(B30,Adaptive!B29:AZ175,51,FALSE)</f>
        <v>0.43880671724213643</v>
      </c>
      <c r="F30" s="52">
        <f t="shared" si="2"/>
        <v>0.56119328275786362</v>
      </c>
      <c r="G30">
        <f>VLOOKUP(B30,LandslideHazard!$B$1:$D$136,3,FALSE)</f>
        <v>0.17010659246747747</v>
      </c>
      <c r="H30" s="52">
        <f t="shared" si="3"/>
        <v>0.88291963093431614</v>
      </c>
      <c r="I30" s="52">
        <f t="shared" si="4"/>
        <v>0.18611372462587228</v>
      </c>
      <c r="J30" s="52">
        <f t="shared" si="5"/>
        <v>0.28059664137893181</v>
      </c>
      <c r="K30" t="str">
        <f t="shared" si="6"/>
        <v>Low</v>
      </c>
      <c r="L30" t="str">
        <f t="shared" si="7"/>
        <v>Low</v>
      </c>
      <c r="M30" t="str">
        <f t="shared" si="0"/>
        <v>Very low</v>
      </c>
      <c r="N30" t="str">
        <f t="shared" si="8"/>
        <v>Low</v>
      </c>
      <c r="O30" t="str">
        <f t="shared" si="9"/>
        <v>Negligible</v>
      </c>
      <c r="P30">
        <f t="shared" si="10"/>
        <v>0.103381532507985</v>
      </c>
      <c r="Q30">
        <f t="shared" si="11"/>
        <v>0.10401814940249123</v>
      </c>
      <c r="R30">
        <f t="shared" si="12"/>
        <v>9.248410198543329E-2</v>
      </c>
      <c r="S30" t="str">
        <f t="shared" si="13"/>
        <v>Low</v>
      </c>
      <c r="T30" t="str">
        <f t="shared" si="1"/>
        <v>Low</v>
      </c>
      <c r="U30" t="str">
        <f t="shared" si="14"/>
        <v>Low</v>
      </c>
      <c r="V30" t="str">
        <f t="shared" si="15"/>
        <v>Negligible</v>
      </c>
      <c r="W30" t="str">
        <f t="shared" si="16"/>
        <v>Negligible</v>
      </c>
      <c r="X30" t="str">
        <f t="shared" si="17"/>
        <v>Negligible</v>
      </c>
      <c r="Y30">
        <f t="shared" si="18"/>
        <v>0.11038059025189317</v>
      </c>
      <c r="Z30">
        <f t="shared" si="19"/>
        <v>0.10886927111363502</v>
      </c>
      <c r="AA30">
        <f t="shared" si="20"/>
        <v>0.10912329050003</v>
      </c>
      <c r="AB30" t="str">
        <f t="shared" si="21"/>
        <v>Low</v>
      </c>
      <c r="AC30" t="str">
        <f t="shared" si="22"/>
        <v>Low</v>
      </c>
      <c r="AD30" t="str">
        <f t="shared" si="23"/>
        <v>Low</v>
      </c>
      <c r="AE30" t="str">
        <f t="shared" si="24"/>
        <v>Negligible</v>
      </c>
      <c r="AF30" t="str">
        <f t="shared" si="25"/>
        <v>Negligible</v>
      </c>
      <c r="AG30" t="str">
        <f t="shared" si="26"/>
        <v>Negligible</v>
      </c>
      <c r="AI30" t="s">
        <v>2079</v>
      </c>
      <c r="AJ30">
        <v>0.22283812067102438</v>
      </c>
      <c r="AK30">
        <v>0.20809821398291986</v>
      </c>
      <c r="AL30">
        <v>0.19971537435861722</v>
      </c>
      <c r="AN30" t="s">
        <v>2079</v>
      </c>
      <c r="AO30">
        <v>0.22557604046882748</v>
      </c>
      <c r="AP30">
        <v>0.2312941876431989</v>
      </c>
      <c r="AQ30">
        <v>0.21933303848511457</v>
      </c>
    </row>
    <row r="31" spans="1:43">
      <c r="A31" t="s">
        <v>121</v>
      </c>
      <c r="B31" t="s">
        <v>2079</v>
      </c>
      <c r="C31" s="52">
        <f>VLOOKUP(B31,Exposure!B30:AH176,33,FALSE)</f>
        <v>0.26739245884227297</v>
      </c>
      <c r="D31" s="52">
        <f>VLOOKUP(B31,Sensitivity!$B$1:$AR$147,43,FALSE)</f>
        <v>0</v>
      </c>
      <c r="E31" s="52">
        <f>VLOOKUP(B31,Adaptive!B30:AZ176,51,FALSE)</f>
        <v>0.37769479811018608</v>
      </c>
      <c r="F31" s="52">
        <f t="shared" si="2"/>
        <v>0.62230520188981386</v>
      </c>
      <c r="G31">
        <f>VLOOKUP(B31,LandslideHazard!$B$1:$D$136,3,FALSE)</f>
        <v>0.39541340754130544</v>
      </c>
      <c r="H31" s="52">
        <f t="shared" si="3"/>
        <v>1.2851110682733922</v>
      </c>
      <c r="I31" s="52">
        <f t="shared" si="4"/>
        <v>0.37864843006717491</v>
      </c>
      <c r="J31" s="52">
        <f t="shared" si="5"/>
        <v>0.31115260094490693</v>
      </c>
      <c r="K31" t="str">
        <f t="shared" si="6"/>
        <v>Low</v>
      </c>
      <c r="L31" t="str">
        <f t="shared" si="7"/>
        <v>Low</v>
      </c>
      <c r="M31" t="str">
        <f t="shared" si="0"/>
        <v>Very low</v>
      </c>
      <c r="N31" t="str">
        <f t="shared" si="8"/>
        <v>Moderate</v>
      </c>
      <c r="O31" t="str">
        <f t="shared" si="9"/>
        <v>Minor</v>
      </c>
      <c r="P31">
        <f t="shared" si="10"/>
        <v>0.22283812067102438</v>
      </c>
      <c r="Q31">
        <f t="shared" si="11"/>
        <v>0.20809821398291986</v>
      </c>
      <c r="R31">
        <f t="shared" si="12"/>
        <v>0.19971537435861722</v>
      </c>
      <c r="S31" t="str">
        <f t="shared" si="13"/>
        <v>Low</v>
      </c>
      <c r="T31" t="str">
        <f t="shared" si="1"/>
        <v>Low</v>
      </c>
      <c r="U31" t="str">
        <f t="shared" si="14"/>
        <v>Low</v>
      </c>
      <c r="V31" t="str">
        <f t="shared" si="15"/>
        <v>Negligible</v>
      </c>
      <c r="W31" t="str">
        <f t="shared" si="16"/>
        <v>Negligible</v>
      </c>
      <c r="X31" t="str">
        <f t="shared" si="17"/>
        <v>Negligible</v>
      </c>
      <c r="Y31">
        <f t="shared" si="18"/>
        <v>0.22557604046882748</v>
      </c>
      <c r="Z31">
        <f t="shared" si="19"/>
        <v>0.2312941876431989</v>
      </c>
      <c r="AA31">
        <f t="shared" si="20"/>
        <v>0.21933303848511457</v>
      </c>
      <c r="AB31" t="str">
        <f t="shared" si="21"/>
        <v>Low</v>
      </c>
      <c r="AC31" t="str">
        <f t="shared" si="22"/>
        <v>Low</v>
      </c>
      <c r="AD31" t="str">
        <f t="shared" si="23"/>
        <v>Low</v>
      </c>
      <c r="AE31" t="str">
        <f t="shared" si="24"/>
        <v>Negligible</v>
      </c>
      <c r="AF31" t="str">
        <f t="shared" si="25"/>
        <v>Negligible</v>
      </c>
      <c r="AG31" t="str">
        <f t="shared" si="26"/>
        <v>Negligible</v>
      </c>
      <c r="AI31" t="s">
        <v>2080</v>
      </c>
      <c r="AJ31">
        <v>0.17292440096938433</v>
      </c>
      <c r="AK31">
        <v>0.14967956232899354</v>
      </c>
      <c r="AL31">
        <v>0.14729576167536765</v>
      </c>
      <c r="AN31" t="s">
        <v>2080</v>
      </c>
      <c r="AO31">
        <v>0.17162275690854986</v>
      </c>
      <c r="AP31">
        <v>0.16447387495691104</v>
      </c>
      <c r="AQ31">
        <v>0.17655247426404216</v>
      </c>
    </row>
    <row r="32" spans="1:43">
      <c r="A32" t="s">
        <v>114</v>
      </c>
      <c r="B32" t="s">
        <v>2080</v>
      </c>
      <c r="C32" s="52">
        <f>VLOOKUP(B32,Exposure!B31:AH177,33,FALSE)</f>
        <v>5.9512745618693574E-2</v>
      </c>
      <c r="D32" s="52">
        <f>VLOOKUP(B32,Sensitivity!$B$1:$AR$147,43,FALSE)</f>
        <v>0</v>
      </c>
      <c r="E32" s="52">
        <f>VLOOKUP(B32,Adaptive!B31:AZ177,51,FALSE)</f>
        <v>0.26451660056598614</v>
      </c>
      <c r="F32" s="52">
        <f t="shared" si="2"/>
        <v>0.73548339943401386</v>
      </c>
      <c r="G32">
        <f>VLOOKUP(B32,LandslideHazard!$B$1:$D$136,3,FALSE)</f>
        <v>4.0451345442087443E-2</v>
      </c>
      <c r="H32" s="52">
        <f t="shared" si="3"/>
        <v>0.83544749049479483</v>
      </c>
      <c r="I32" s="52">
        <f t="shared" si="4"/>
        <v>0.16338814240894983</v>
      </c>
      <c r="J32" s="52">
        <f t="shared" si="5"/>
        <v>0.36774169971700693</v>
      </c>
      <c r="K32" t="str">
        <f t="shared" si="6"/>
        <v>Low</v>
      </c>
      <c r="L32" t="str">
        <f t="shared" si="7"/>
        <v>Moderate</v>
      </c>
      <c r="M32" t="str">
        <f t="shared" si="0"/>
        <v>Low</v>
      </c>
      <c r="N32" t="str">
        <f t="shared" si="8"/>
        <v>Low</v>
      </c>
      <c r="O32" t="str">
        <f t="shared" si="9"/>
        <v>Minor</v>
      </c>
      <c r="P32">
        <f t="shared" si="10"/>
        <v>0.17292440096938433</v>
      </c>
      <c r="Q32">
        <f t="shared" si="11"/>
        <v>0.14967956232899354</v>
      </c>
      <c r="R32">
        <f t="shared" si="12"/>
        <v>0.14729576167536765</v>
      </c>
      <c r="S32" t="str">
        <f t="shared" si="13"/>
        <v>Low</v>
      </c>
      <c r="T32" t="str">
        <f t="shared" si="1"/>
        <v>Low</v>
      </c>
      <c r="U32" t="str">
        <f t="shared" si="14"/>
        <v>Low</v>
      </c>
      <c r="V32" t="str">
        <f t="shared" si="15"/>
        <v>Minor</v>
      </c>
      <c r="W32" t="str">
        <f t="shared" si="16"/>
        <v>Minor</v>
      </c>
      <c r="X32" t="str">
        <f t="shared" si="17"/>
        <v>Minor</v>
      </c>
      <c r="Y32">
        <f t="shared" si="18"/>
        <v>0.17162275690854986</v>
      </c>
      <c r="Z32">
        <f t="shared" si="19"/>
        <v>0.16447387495691104</v>
      </c>
      <c r="AA32">
        <f t="shared" si="20"/>
        <v>0.17655247426404216</v>
      </c>
      <c r="AB32" t="str">
        <f t="shared" si="21"/>
        <v>Low</v>
      </c>
      <c r="AC32" t="str">
        <f t="shared" si="22"/>
        <v>Low</v>
      </c>
      <c r="AD32" t="str">
        <f t="shared" si="23"/>
        <v>Low</v>
      </c>
      <c r="AE32" t="str">
        <f t="shared" si="24"/>
        <v>Minor</v>
      </c>
      <c r="AF32" t="str">
        <f t="shared" si="25"/>
        <v>Minor</v>
      </c>
      <c r="AG32" t="str">
        <f t="shared" si="26"/>
        <v>Minor</v>
      </c>
      <c r="AI32" t="s">
        <v>2081</v>
      </c>
      <c r="AJ32">
        <v>0.17754831786379097</v>
      </c>
      <c r="AK32">
        <v>0.15746731540557343</v>
      </c>
      <c r="AL32">
        <v>0.15510476753060484</v>
      </c>
      <c r="AN32" t="s">
        <v>2081</v>
      </c>
      <c r="AO32">
        <v>0.17792611851765347</v>
      </c>
      <c r="AP32">
        <v>0.17578029904992434</v>
      </c>
      <c r="AQ32">
        <v>0.17193771576819494</v>
      </c>
    </row>
    <row r="33" spans="1:43">
      <c r="A33" t="s">
        <v>105</v>
      </c>
      <c r="B33" t="s">
        <v>2081</v>
      </c>
      <c r="C33" s="52">
        <f>VLOOKUP(B33,Exposure!B32:AH178,33,FALSE)</f>
        <v>4.2286245353159849E-2</v>
      </c>
      <c r="D33" s="52">
        <f>VLOOKUP(B33,Sensitivity!$B$1:$AR$147,43,FALSE)</f>
        <v>0</v>
      </c>
      <c r="E33" s="52">
        <f>VLOOKUP(B33,Adaptive!B32:AZ178,51,FALSE)</f>
        <v>0.40209173018641331</v>
      </c>
      <c r="F33" s="52">
        <f t="shared" si="2"/>
        <v>0.59790826981358669</v>
      </c>
      <c r="G33">
        <f>VLOOKUP(B33,LandslideHazard!$B$1:$D$136,3,FALSE)</f>
        <v>4.2142201180799956E-2</v>
      </c>
      <c r="H33" s="52">
        <f t="shared" si="3"/>
        <v>0.68233671634754645</v>
      </c>
      <c r="I33" s="52">
        <f t="shared" si="4"/>
        <v>9.0091858441876518E-2</v>
      </c>
      <c r="J33" s="52">
        <f t="shared" si="5"/>
        <v>0.29895413490679335</v>
      </c>
      <c r="K33" t="str">
        <f t="shared" si="6"/>
        <v>Low</v>
      </c>
      <c r="L33" t="str">
        <f t="shared" si="7"/>
        <v>Low</v>
      </c>
      <c r="M33" t="str">
        <f t="shared" si="0"/>
        <v>Very low</v>
      </c>
      <c r="N33" t="str">
        <f t="shared" si="8"/>
        <v>Low</v>
      </c>
      <c r="O33" t="str">
        <f t="shared" si="9"/>
        <v>Negligible</v>
      </c>
      <c r="P33">
        <f t="shared" si="10"/>
        <v>0.17754831786379097</v>
      </c>
      <c r="Q33">
        <f t="shared" si="11"/>
        <v>0.15746731540557343</v>
      </c>
      <c r="R33">
        <f t="shared" si="12"/>
        <v>0.15510476753060484</v>
      </c>
      <c r="S33" t="str">
        <f t="shared" si="13"/>
        <v>Low</v>
      </c>
      <c r="T33" t="str">
        <f t="shared" si="1"/>
        <v>Low</v>
      </c>
      <c r="U33" t="str">
        <f t="shared" si="14"/>
        <v>Low</v>
      </c>
      <c r="V33" t="str">
        <f t="shared" si="15"/>
        <v>Negligible</v>
      </c>
      <c r="W33" t="str">
        <f t="shared" si="16"/>
        <v>Negligible</v>
      </c>
      <c r="X33" t="str">
        <f t="shared" si="17"/>
        <v>Negligible</v>
      </c>
      <c r="Y33">
        <f t="shared" si="18"/>
        <v>0.17792611851765347</v>
      </c>
      <c r="Z33">
        <f t="shared" si="19"/>
        <v>0.17578029904992434</v>
      </c>
      <c r="AA33">
        <f t="shared" si="20"/>
        <v>0.17193771576819494</v>
      </c>
      <c r="AB33" t="str">
        <f t="shared" si="21"/>
        <v>Low</v>
      </c>
      <c r="AC33" t="str">
        <f t="shared" si="22"/>
        <v>Low</v>
      </c>
      <c r="AD33" t="str">
        <f t="shared" si="23"/>
        <v>Low</v>
      </c>
      <c r="AE33" t="str">
        <f t="shared" si="24"/>
        <v>Negligible</v>
      </c>
      <c r="AF33" t="str">
        <f t="shared" si="25"/>
        <v>Negligible</v>
      </c>
      <c r="AG33" t="str">
        <f t="shared" si="26"/>
        <v>Negligible</v>
      </c>
      <c r="AI33" t="s">
        <v>2083</v>
      </c>
      <c r="AJ33">
        <v>0.17061699690770191</v>
      </c>
      <c r="AK33">
        <v>0.16819405002339918</v>
      </c>
      <c r="AL33">
        <v>0.15062124328754423</v>
      </c>
      <c r="AN33" t="s">
        <v>2083</v>
      </c>
      <c r="AO33">
        <v>0.18746921414138665</v>
      </c>
      <c r="AP33">
        <v>0.18077425230645547</v>
      </c>
      <c r="AQ33">
        <v>0.1734824119935946</v>
      </c>
    </row>
    <row r="34" spans="1:43">
      <c r="A34" t="s">
        <v>170</v>
      </c>
      <c r="B34" t="s">
        <v>2082</v>
      </c>
      <c r="C34" s="52">
        <f>VLOOKUP(B34,Exposure!B33:AH179,33,FALSE)</f>
        <v>3.6577270313329788E-2</v>
      </c>
      <c r="D34" s="52">
        <f>VLOOKUP(B34,Sensitivity!$B$1:$AR$147,43,FALSE)</f>
        <v>3.4908129680980643E-2</v>
      </c>
      <c r="E34" s="52">
        <f>VLOOKUP(B34,Adaptive!B33:AZ179,51,FALSE)</f>
        <v>0.45011902916405649</v>
      </c>
      <c r="F34" s="52">
        <f t="shared" si="2"/>
        <v>0.54988097083594356</v>
      </c>
      <c r="G34">
        <f>VLOOKUP(B34,LandslideHazard!$B$1:$D$136,3,FALSE)</f>
        <v>0.59096264639990748</v>
      </c>
      <c r="H34" s="52">
        <f t="shared" si="3"/>
        <v>1.2123290172301615</v>
      </c>
      <c r="I34" s="52">
        <f t="shared" si="4"/>
        <v>0.3438066371843288</v>
      </c>
      <c r="J34" s="52">
        <f t="shared" si="5"/>
        <v>0.29239455025846212</v>
      </c>
      <c r="K34" t="str">
        <f t="shared" si="6"/>
        <v>Low</v>
      </c>
      <c r="L34" t="str">
        <f t="shared" si="7"/>
        <v>Low</v>
      </c>
      <c r="M34" t="str">
        <f t="shared" si="0"/>
        <v>Very low</v>
      </c>
      <c r="N34" t="str">
        <f t="shared" si="8"/>
        <v>Moderate</v>
      </c>
      <c r="O34" t="str">
        <f t="shared" si="9"/>
        <v>Minor</v>
      </c>
      <c r="P34">
        <f t="shared" si="10"/>
        <v>0.20332128548215045</v>
      </c>
      <c r="Q34">
        <f t="shared" si="11"/>
        <v>0.19501779835791552</v>
      </c>
      <c r="R34">
        <f t="shared" si="12"/>
        <v>0.19030141252198876</v>
      </c>
      <c r="S34" t="str">
        <f t="shared" si="13"/>
        <v>Low</v>
      </c>
      <c r="T34" t="str">
        <f t="shared" si="1"/>
        <v>Low</v>
      </c>
      <c r="U34" t="str">
        <f t="shared" si="14"/>
        <v>Low</v>
      </c>
      <c r="V34" t="str">
        <f t="shared" si="15"/>
        <v>Negligible</v>
      </c>
      <c r="W34" t="str">
        <f t="shared" si="16"/>
        <v>Negligible</v>
      </c>
      <c r="X34" t="str">
        <f t="shared" si="17"/>
        <v>Negligible</v>
      </c>
      <c r="Y34">
        <f t="shared" si="18"/>
        <v>0.20798544767528396</v>
      </c>
      <c r="Z34">
        <f t="shared" si="19"/>
        <v>0.20871369406074805</v>
      </c>
      <c r="AA34">
        <f t="shared" si="20"/>
        <v>0.19337951099010101</v>
      </c>
      <c r="AB34" t="str">
        <f t="shared" si="21"/>
        <v>Low</v>
      </c>
      <c r="AC34" t="str">
        <f t="shared" si="22"/>
        <v>Low</v>
      </c>
      <c r="AD34" t="str">
        <f t="shared" si="23"/>
        <v>Low</v>
      </c>
      <c r="AE34" t="str">
        <f t="shared" si="24"/>
        <v>Negligible</v>
      </c>
      <c r="AF34" t="str">
        <f t="shared" si="25"/>
        <v>Negligible</v>
      </c>
      <c r="AG34" t="str">
        <f t="shared" si="26"/>
        <v>Negligible</v>
      </c>
      <c r="AI34" t="s">
        <v>2084</v>
      </c>
      <c r="AJ34">
        <v>0.12532557392208329</v>
      </c>
      <c r="AK34">
        <v>0.12351544138095512</v>
      </c>
      <c r="AL34">
        <v>0.12213626146607559</v>
      </c>
      <c r="AN34" t="s">
        <v>2084</v>
      </c>
      <c r="AO34">
        <v>0.14468819926279861</v>
      </c>
      <c r="AP34">
        <v>0.14351765454701779</v>
      </c>
      <c r="AQ34">
        <v>0.11829747606921526</v>
      </c>
    </row>
    <row r="35" spans="1:43">
      <c r="A35" t="s">
        <v>122</v>
      </c>
      <c r="B35" t="s">
        <v>2083</v>
      </c>
      <c r="C35" s="52">
        <f>VLOOKUP(B35,Exposure!B34:AH180,33,FALSE)</f>
        <v>0.19745751460435476</v>
      </c>
      <c r="D35" s="52">
        <f>VLOOKUP(B35,Sensitivity!$B$1:$AR$147,43,FALSE)</f>
        <v>0</v>
      </c>
      <c r="E35" s="52">
        <f>VLOOKUP(B35,Adaptive!B34:AZ180,51,FALSE)</f>
        <v>0.44327666414411093</v>
      </c>
      <c r="F35" s="52">
        <f t="shared" si="2"/>
        <v>0.55672333585588907</v>
      </c>
      <c r="G35">
        <f>VLOOKUP(B35,LandslideHazard!$B$1:$D$136,3,FALSE)</f>
        <v>0.36473659921935925</v>
      </c>
      <c r="H35" s="52">
        <f t="shared" si="3"/>
        <v>1.118917449679603</v>
      </c>
      <c r="I35" s="52">
        <f t="shared" si="4"/>
        <v>0.29908920420726992</v>
      </c>
      <c r="J35" s="52">
        <f t="shared" si="5"/>
        <v>0.27836166792794453</v>
      </c>
      <c r="K35" t="str">
        <f t="shared" si="6"/>
        <v>Low</v>
      </c>
      <c r="L35" t="str">
        <f t="shared" si="7"/>
        <v>Low</v>
      </c>
      <c r="M35" t="str">
        <f t="shared" si="0"/>
        <v>Very low</v>
      </c>
      <c r="N35" t="str">
        <f t="shared" si="8"/>
        <v>Moderate</v>
      </c>
      <c r="O35" t="str">
        <f t="shared" si="9"/>
        <v>Minor</v>
      </c>
      <c r="P35">
        <f t="shared" si="10"/>
        <v>0.17061699690770191</v>
      </c>
      <c r="Q35">
        <f t="shared" si="11"/>
        <v>0.16819405002339918</v>
      </c>
      <c r="R35">
        <f t="shared" si="12"/>
        <v>0.15062124328754423</v>
      </c>
      <c r="S35" t="str">
        <f t="shared" si="13"/>
        <v>Low</v>
      </c>
      <c r="T35" t="str">
        <f t="shared" si="1"/>
        <v>Low</v>
      </c>
      <c r="U35" t="str">
        <f t="shared" si="14"/>
        <v>Low</v>
      </c>
      <c r="V35" t="str">
        <f t="shared" si="15"/>
        <v>Negligible</v>
      </c>
      <c r="W35" t="str">
        <f t="shared" si="16"/>
        <v>Negligible</v>
      </c>
      <c r="X35" t="str">
        <f t="shared" si="17"/>
        <v>Negligible</v>
      </c>
      <c r="Y35">
        <f t="shared" si="18"/>
        <v>0.18746921414138665</v>
      </c>
      <c r="Z35">
        <f t="shared" si="19"/>
        <v>0.18077425230645547</v>
      </c>
      <c r="AA35">
        <f t="shared" si="20"/>
        <v>0.1734824119935946</v>
      </c>
      <c r="AB35" t="str">
        <f t="shared" si="21"/>
        <v>Low</v>
      </c>
      <c r="AC35" t="str">
        <f t="shared" si="22"/>
        <v>Low</v>
      </c>
      <c r="AD35" t="str">
        <f t="shared" si="23"/>
        <v>Low</v>
      </c>
      <c r="AE35" t="str">
        <f t="shared" si="24"/>
        <v>Negligible</v>
      </c>
      <c r="AF35" t="str">
        <f t="shared" si="25"/>
        <v>Negligible</v>
      </c>
      <c r="AG35" t="str">
        <f t="shared" si="26"/>
        <v>Negligible</v>
      </c>
      <c r="AI35" t="s">
        <v>2085</v>
      </c>
      <c r="AJ35">
        <v>0</v>
      </c>
      <c r="AK35">
        <v>-3.0854710428159537E-3</v>
      </c>
      <c r="AL35">
        <v>-2.444326480272924E-3</v>
      </c>
      <c r="AN35" t="s">
        <v>2085</v>
      </c>
      <c r="AO35">
        <v>0</v>
      </c>
      <c r="AP35">
        <v>-1.8499119308945031E-3</v>
      </c>
      <c r="AQ35">
        <v>3.4006792897701755E-3</v>
      </c>
    </row>
    <row r="36" spans="1:43">
      <c r="A36" t="s">
        <v>36</v>
      </c>
      <c r="B36" t="s">
        <v>2084</v>
      </c>
      <c r="C36" s="52">
        <f>VLOOKUP(B36,Exposure!B35:AH181,33,FALSE)</f>
        <v>0.10030536378120021</v>
      </c>
      <c r="D36" s="52">
        <f>VLOOKUP(B36,Sensitivity!$B$1:$AR$147,43,FALSE)</f>
        <v>0</v>
      </c>
      <c r="E36" s="52">
        <f>VLOOKUP(B36,Adaptive!B35:AZ181,51,FALSE)</f>
        <v>0.41210013838818071</v>
      </c>
      <c r="F36" s="52">
        <f t="shared" si="2"/>
        <v>0.58789986161181929</v>
      </c>
      <c r="G36">
        <f>VLOOKUP(B36,LandslideHazard!$B$1:$D$136,3,FALSE)</f>
        <v>0.18535139670401943</v>
      </c>
      <c r="H36" s="52">
        <f t="shared" si="3"/>
        <v>0.87355662209703899</v>
      </c>
      <c r="I36" s="52">
        <f t="shared" si="4"/>
        <v>0.1816315204286465</v>
      </c>
      <c r="J36" s="52">
        <f t="shared" si="5"/>
        <v>0.29394993080590964</v>
      </c>
      <c r="K36" t="str">
        <f t="shared" si="6"/>
        <v>Low</v>
      </c>
      <c r="L36" t="str">
        <f t="shared" si="7"/>
        <v>Low</v>
      </c>
      <c r="M36" t="str">
        <f t="shared" si="0"/>
        <v>Very low</v>
      </c>
      <c r="N36" t="str">
        <f t="shared" si="8"/>
        <v>Low</v>
      </c>
      <c r="O36" t="str">
        <f t="shared" si="9"/>
        <v>Negligible</v>
      </c>
      <c r="P36">
        <f t="shared" si="10"/>
        <v>0.12532557392208329</v>
      </c>
      <c r="Q36">
        <f t="shared" si="11"/>
        <v>0.12351544138095512</v>
      </c>
      <c r="R36">
        <f t="shared" si="12"/>
        <v>0.12213626146607559</v>
      </c>
      <c r="S36" t="str">
        <f t="shared" si="13"/>
        <v>Low</v>
      </c>
      <c r="T36" t="str">
        <f t="shared" si="1"/>
        <v>Low</v>
      </c>
      <c r="U36" t="str">
        <f t="shared" si="14"/>
        <v>Low</v>
      </c>
      <c r="V36" t="str">
        <f t="shared" si="15"/>
        <v>Negligible</v>
      </c>
      <c r="W36" t="str">
        <f t="shared" si="16"/>
        <v>Negligible</v>
      </c>
      <c r="X36" t="str">
        <f t="shared" si="17"/>
        <v>Negligible</v>
      </c>
      <c r="Y36">
        <f t="shared" si="18"/>
        <v>0.14468819926279861</v>
      </c>
      <c r="Z36">
        <f t="shared" si="19"/>
        <v>0.14351765454701779</v>
      </c>
      <c r="AA36">
        <f t="shared" si="20"/>
        <v>0.11829747606921526</v>
      </c>
      <c r="AB36" t="str">
        <f t="shared" si="21"/>
        <v>Low</v>
      </c>
      <c r="AC36" t="str">
        <f t="shared" si="22"/>
        <v>Low</v>
      </c>
      <c r="AD36" t="str">
        <f t="shared" si="23"/>
        <v>Low</v>
      </c>
      <c r="AE36" t="str">
        <f t="shared" si="24"/>
        <v>Negligible</v>
      </c>
      <c r="AF36" t="str">
        <f t="shared" si="25"/>
        <v>Negligible</v>
      </c>
      <c r="AG36" t="str">
        <f t="shared" si="26"/>
        <v>Negligible</v>
      </c>
      <c r="AI36" t="s">
        <v>2086</v>
      </c>
      <c r="AJ36">
        <v>0.10913861634632031</v>
      </c>
      <c r="AK36">
        <v>9.9015595234773726E-2</v>
      </c>
      <c r="AL36">
        <v>0.10981954126905207</v>
      </c>
      <c r="AN36" t="s">
        <v>2086</v>
      </c>
      <c r="AO36">
        <v>0.11676571229947591</v>
      </c>
      <c r="AP36">
        <v>0.11779345400795947</v>
      </c>
      <c r="AQ36">
        <v>0.10912925230303989</v>
      </c>
    </row>
    <row r="37" spans="1:43">
      <c r="A37" t="s">
        <v>168</v>
      </c>
      <c r="B37" t="s">
        <v>2084</v>
      </c>
      <c r="C37" s="52">
        <f>VLOOKUP(B37,Exposure!B36:AH182,33,FALSE)</f>
        <v>0.10030536378120021</v>
      </c>
      <c r="D37" s="52">
        <f>VLOOKUP(B37,Sensitivity!$B$1:$AR$147,43,FALSE)</f>
        <v>0</v>
      </c>
      <c r="E37" s="52">
        <f>VLOOKUP(B37,Adaptive!B36:AZ182,51,FALSE)</f>
        <v>0.41210013838818071</v>
      </c>
      <c r="F37" s="52">
        <f t="shared" si="2"/>
        <v>0.58789986161181929</v>
      </c>
      <c r="G37">
        <f>VLOOKUP(B37,LandslideHazard!$B$1:$D$136,3,FALSE)</f>
        <v>0.18535139670401943</v>
      </c>
      <c r="H37" s="52">
        <f t="shared" si="3"/>
        <v>0.87355662209703899</v>
      </c>
      <c r="I37" s="52">
        <f t="shared" si="4"/>
        <v>0.1816315204286465</v>
      </c>
      <c r="J37" s="52">
        <f t="shared" si="5"/>
        <v>0.29394993080590964</v>
      </c>
      <c r="K37" t="str">
        <f t="shared" si="6"/>
        <v>Low</v>
      </c>
      <c r="L37" t="str">
        <f t="shared" si="7"/>
        <v>Low</v>
      </c>
      <c r="M37" t="str">
        <f t="shared" si="0"/>
        <v>Very low</v>
      </c>
      <c r="N37" t="str">
        <f t="shared" si="8"/>
        <v>Low</v>
      </c>
      <c r="O37" t="str">
        <f t="shared" si="9"/>
        <v>Negligible</v>
      </c>
      <c r="P37">
        <f t="shared" si="10"/>
        <v>0.12532557392208329</v>
      </c>
      <c r="Q37">
        <f t="shared" si="11"/>
        <v>0.12351544138095512</v>
      </c>
      <c r="R37">
        <f t="shared" si="12"/>
        <v>0.12213626146607559</v>
      </c>
      <c r="S37" t="str">
        <f t="shared" si="13"/>
        <v>Low</v>
      </c>
      <c r="T37" t="str">
        <f t="shared" si="1"/>
        <v>Low</v>
      </c>
      <c r="U37" t="str">
        <f t="shared" si="14"/>
        <v>Low</v>
      </c>
      <c r="V37" t="str">
        <f t="shared" si="15"/>
        <v>Negligible</v>
      </c>
      <c r="W37" t="str">
        <f t="shared" si="16"/>
        <v>Negligible</v>
      </c>
      <c r="X37" t="str">
        <f t="shared" si="17"/>
        <v>Negligible</v>
      </c>
      <c r="Y37">
        <f t="shared" si="18"/>
        <v>0.14468819926279861</v>
      </c>
      <c r="Z37">
        <f t="shared" si="19"/>
        <v>0.14351765454701779</v>
      </c>
      <c r="AA37">
        <f t="shared" si="20"/>
        <v>0.11829747606921526</v>
      </c>
      <c r="AB37" t="str">
        <f t="shared" si="21"/>
        <v>Low</v>
      </c>
      <c r="AC37" t="str">
        <f t="shared" si="22"/>
        <v>Low</v>
      </c>
      <c r="AD37" t="str">
        <f t="shared" si="23"/>
        <v>Low</v>
      </c>
      <c r="AE37" t="str">
        <f t="shared" si="24"/>
        <v>Negligible</v>
      </c>
      <c r="AF37" t="str">
        <f t="shared" si="25"/>
        <v>Negligible</v>
      </c>
      <c r="AG37" t="str">
        <f t="shared" si="26"/>
        <v>Negligible</v>
      </c>
      <c r="AI37" t="s">
        <v>2087</v>
      </c>
      <c r="AJ37">
        <v>0.14796220465664486</v>
      </c>
      <c r="AK37">
        <v>0.15005341580008419</v>
      </c>
      <c r="AL37">
        <v>0.15649122721700831</v>
      </c>
      <c r="AN37" t="s">
        <v>2087</v>
      </c>
      <c r="AO37">
        <v>0.17104140091572032</v>
      </c>
      <c r="AP37">
        <v>0.14576868485697927</v>
      </c>
      <c r="AQ37">
        <v>0.16274249108659553</v>
      </c>
    </row>
    <row r="38" spans="1:43">
      <c r="A38" t="s">
        <v>37</v>
      </c>
      <c r="B38" t="s">
        <v>2085</v>
      </c>
      <c r="C38" s="52">
        <f>VLOOKUP(B38,Exposure!B37:AH183,33,FALSE)</f>
        <v>0.30746493971401034</v>
      </c>
      <c r="D38" s="52">
        <f>VLOOKUP(B38,Sensitivity!$B$1:$AR$147,43,FALSE)</f>
        <v>0.15734711928884906</v>
      </c>
      <c r="E38" s="52">
        <f>VLOOKUP(B38,Adaptive!B37:AZ183,51,FALSE)</f>
        <v>0.69148491601072481</v>
      </c>
      <c r="F38" s="52">
        <f t="shared" si="2"/>
        <v>0.30851508398927519</v>
      </c>
      <c r="G38">
        <f>VLOOKUP(B38,LandslideHazard!$B$1:$D$136,3,FALSE)</f>
        <v>0.28307525727131078</v>
      </c>
      <c r="H38" s="52">
        <f t="shared" si="3"/>
        <v>1.0564024002634453</v>
      </c>
      <c r="I38" s="52">
        <f t="shared" si="4"/>
        <v>0.26916236960178597</v>
      </c>
      <c r="J38" s="52">
        <f t="shared" si="5"/>
        <v>0.23293110163906211</v>
      </c>
      <c r="K38" t="str">
        <f t="shared" si="6"/>
        <v>Low</v>
      </c>
      <c r="L38" t="str">
        <f t="shared" si="7"/>
        <v>Low</v>
      </c>
      <c r="M38" t="str">
        <f t="shared" si="0"/>
        <v>Very low</v>
      </c>
      <c r="N38" t="str">
        <f t="shared" si="8"/>
        <v>Low</v>
      </c>
      <c r="O38" t="str">
        <f t="shared" si="9"/>
        <v>Negligible</v>
      </c>
      <c r="P38">
        <f t="shared" si="10"/>
        <v>0</v>
      </c>
      <c r="Q38">
        <f t="shared" si="11"/>
        <v>-3.0854710428159537E-3</v>
      </c>
      <c r="R38">
        <f t="shared" si="12"/>
        <v>-2.444326480272924E-3</v>
      </c>
      <c r="S38" t="str">
        <f t="shared" si="13"/>
        <v>Low</v>
      </c>
      <c r="T38" t="str">
        <f t="shared" si="1"/>
        <v>Low</v>
      </c>
      <c r="U38" t="str">
        <f t="shared" si="14"/>
        <v>Low</v>
      </c>
      <c r="V38" t="str">
        <f t="shared" si="15"/>
        <v>Negligible</v>
      </c>
      <c r="W38" t="str">
        <f t="shared" si="16"/>
        <v>Negligible</v>
      </c>
      <c r="X38" t="str">
        <f t="shared" si="17"/>
        <v>Negligible</v>
      </c>
      <c r="Y38">
        <f t="shared" si="18"/>
        <v>0</v>
      </c>
      <c r="Z38">
        <f t="shared" si="19"/>
        <v>-1.8499119308945031E-3</v>
      </c>
      <c r="AA38">
        <f t="shared" si="20"/>
        <v>3.4006792897701755E-3</v>
      </c>
      <c r="AB38" t="str">
        <f t="shared" si="21"/>
        <v>Low</v>
      </c>
      <c r="AC38" t="str">
        <f t="shared" si="22"/>
        <v>Low</v>
      </c>
      <c r="AD38" t="str">
        <f t="shared" si="23"/>
        <v>Low</v>
      </c>
      <c r="AE38" t="str">
        <f t="shared" si="24"/>
        <v>Negligible</v>
      </c>
      <c r="AF38" t="str">
        <f t="shared" si="25"/>
        <v>Negligible</v>
      </c>
      <c r="AG38" t="str">
        <f t="shared" si="26"/>
        <v>Negligible</v>
      </c>
      <c r="AI38" t="s">
        <v>2088</v>
      </c>
      <c r="AJ38">
        <v>0.21806139710305802</v>
      </c>
      <c r="AK38">
        <v>0.21157894863694429</v>
      </c>
      <c r="AL38">
        <v>0.20338588677739899</v>
      </c>
      <c r="AN38" t="s">
        <v>2088</v>
      </c>
      <c r="AO38">
        <v>0.24355376182355226</v>
      </c>
      <c r="AP38">
        <v>0.24073408958733866</v>
      </c>
      <c r="AQ38">
        <v>0.23734470377769015</v>
      </c>
    </row>
    <row r="39" spans="1:43">
      <c r="A39" t="s">
        <v>176</v>
      </c>
      <c r="B39" t="s">
        <v>2085</v>
      </c>
      <c r="C39" s="52">
        <f>VLOOKUP(B39,Exposure!B38:AH184,33,FALSE)</f>
        <v>0.30746493971401034</v>
      </c>
      <c r="D39" s="52">
        <f>VLOOKUP(B39,Sensitivity!$B$1:$AR$147,43,FALSE)</f>
        <v>0.15734711928884906</v>
      </c>
      <c r="E39" s="52">
        <f>VLOOKUP(B39,Adaptive!B38:AZ184,51,FALSE)</f>
        <v>0.69148491601072481</v>
      </c>
      <c r="F39" s="52">
        <f t="shared" si="2"/>
        <v>0.30851508398927519</v>
      </c>
      <c r="G39">
        <f>VLOOKUP(B39,LandslideHazard!$B$1:$D$136,3,FALSE)</f>
        <v>0.28307525727131078</v>
      </c>
      <c r="H39" s="52">
        <f t="shared" si="3"/>
        <v>1.0564024002634453</v>
      </c>
      <c r="I39" s="52">
        <f t="shared" si="4"/>
        <v>0.26916236960178597</v>
      </c>
      <c r="J39" s="52">
        <f t="shared" si="5"/>
        <v>0.23293110163906211</v>
      </c>
      <c r="K39" t="str">
        <f t="shared" si="6"/>
        <v>Low</v>
      </c>
      <c r="L39" t="str">
        <f t="shared" si="7"/>
        <v>Low</v>
      </c>
      <c r="M39" t="str">
        <f t="shared" si="0"/>
        <v>Very low</v>
      </c>
      <c r="N39" t="str">
        <f t="shared" si="8"/>
        <v>Low</v>
      </c>
      <c r="O39" t="str">
        <f t="shared" si="9"/>
        <v>Negligible</v>
      </c>
      <c r="P39">
        <f t="shared" si="10"/>
        <v>0</v>
      </c>
      <c r="Q39">
        <f t="shared" si="11"/>
        <v>-3.0854710428159537E-3</v>
      </c>
      <c r="R39">
        <f t="shared" si="12"/>
        <v>-2.444326480272924E-3</v>
      </c>
      <c r="S39" t="str">
        <f t="shared" si="13"/>
        <v>Low</v>
      </c>
      <c r="T39" t="str">
        <f t="shared" si="1"/>
        <v>Low</v>
      </c>
      <c r="U39" t="str">
        <f t="shared" si="14"/>
        <v>Low</v>
      </c>
      <c r="V39" t="str">
        <f t="shared" si="15"/>
        <v>Negligible</v>
      </c>
      <c r="W39" t="str">
        <f t="shared" si="16"/>
        <v>Negligible</v>
      </c>
      <c r="X39" t="str">
        <f t="shared" si="17"/>
        <v>Negligible</v>
      </c>
      <c r="Y39">
        <f t="shared" si="18"/>
        <v>0</v>
      </c>
      <c r="Z39">
        <f t="shared" si="19"/>
        <v>-1.8499119308945031E-3</v>
      </c>
      <c r="AA39">
        <f t="shared" si="20"/>
        <v>3.4006792897701755E-3</v>
      </c>
      <c r="AB39" t="str">
        <f t="shared" si="21"/>
        <v>Low</v>
      </c>
      <c r="AC39" t="str">
        <f t="shared" si="22"/>
        <v>Low</v>
      </c>
      <c r="AD39" t="str">
        <f t="shared" si="23"/>
        <v>Low</v>
      </c>
      <c r="AE39" t="str">
        <f t="shared" si="24"/>
        <v>Negligible</v>
      </c>
      <c r="AF39" t="str">
        <f t="shared" si="25"/>
        <v>Negligible</v>
      </c>
      <c r="AG39" t="str">
        <f t="shared" si="26"/>
        <v>Negligible</v>
      </c>
      <c r="AI39" t="s">
        <v>2089</v>
      </c>
      <c r="AJ39">
        <v>0.21066426869068455</v>
      </c>
      <c r="AK39">
        <v>0.1963651413977098</v>
      </c>
      <c r="AL39">
        <v>0.20250718696914186</v>
      </c>
      <c r="AN39" t="s">
        <v>2089</v>
      </c>
      <c r="AO39">
        <v>0.21248002166577237</v>
      </c>
      <c r="AP39">
        <v>0.20783521810098124</v>
      </c>
      <c r="AQ39">
        <v>0.2201427314301018</v>
      </c>
    </row>
    <row r="40" spans="1:43">
      <c r="A40" t="s">
        <v>92</v>
      </c>
      <c r="B40" t="s">
        <v>2086</v>
      </c>
      <c r="C40" s="52">
        <f>VLOOKUP(B40,Exposure!B39:AH185,33,FALSE)</f>
        <v>0.37327403080191185</v>
      </c>
      <c r="D40" s="52">
        <f>VLOOKUP(B40,Sensitivity!$B$1:$AR$147,43,FALSE)</f>
        <v>0.23004583318479957</v>
      </c>
      <c r="E40" s="52">
        <f>VLOOKUP(B40,Adaptive!B39:AZ185,51,FALSE)</f>
        <v>0.98277221117206681</v>
      </c>
      <c r="F40" s="52">
        <f t="shared" si="2"/>
        <v>1.7227788827933188E-2</v>
      </c>
      <c r="G40">
        <f>VLOOKUP(B40,LandslideHazard!$B$1:$D$136,3,FALSE)</f>
        <v>0.54752727181240857</v>
      </c>
      <c r="H40" s="52">
        <f t="shared" si="3"/>
        <v>1.1680749246270532</v>
      </c>
      <c r="I40" s="52">
        <f t="shared" si="4"/>
        <v>0.32262157978906597</v>
      </c>
      <c r="J40" s="52">
        <f t="shared" si="5"/>
        <v>0.12363681100636638</v>
      </c>
      <c r="K40" t="str">
        <f t="shared" si="6"/>
        <v>Moderate</v>
      </c>
      <c r="L40" t="str">
        <f t="shared" si="7"/>
        <v>Low</v>
      </c>
      <c r="M40" t="str">
        <f t="shared" si="0"/>
        <v>Low</v>
      </c>
      <c r="N40" t="str">
        <f t="shared" si="8"/>
        <v>Moderate</v>
      </c>
      <c r="O40" t="str">
        <f t="shared" si="9"/>
        <v>Moderate</v>
      </c>
      <c r="P40">
        <f t="shared" si="10"/>
        <v>0.10913861634632031</v>
      </c>
      <c r="Q40">
        <f t="shared" si="11"/>
        <v>9.9015595234773726E-2</v>
      </c>
      <c r="R40">
        <f t="shared" si="12"/>
        <v>0.10981954126905207</v>
      </c>
      <c r="S40" t="str">
        <f t="shared" si="13"/>
        <v>Low</v>
      </c>
      <c r="T40" t="str">
        <f t="shared" si="1"/>
        <v>Low</v>
      </c>
      <c r="U40" t="str">
        <f t="shared" si="14"/>
        <v>Low</v>
      </c>
      <c r="V40" t="str">
        <f t="shared" si="15"/>
        <v>Minor</v>
      </c>
      <c r="W40" t="str">
        <f t="shared" si="16"/>
        <v>Minor</v>
      </c>
      <c r="X40" t="str">
        <f t="shared" si="17"/>
        <v>Minor</v>
      </c>
      <c r="Y40">
        <f t="shared" si="18"/>
        <v>0.11676571229947591</v>
      </c>
      <c r="Z40">
        <f t="shared" si="19"/>
        <v>0.11779345400795947</v>
      </c>
      <c r="AA40">
        <f t="shared" si="20"/>
        <v>0.10912925230303989</v>
      </c>
      <c r="AB40" t="str">
        <f t="shared" si="21"/>
        <v>Low</v>
      </c>
      <c r="AC40" t="str">
        <f t="shared" si="22"/>
        <v>Low</v>
      </c>
      <c r="AD40" t="str">
        <f t="shared" si="23"/>
        <v>Low</v>
      </c>
      <c r="AE40" t="str">
        <f t="shared" si="24"/>
        <v>Minor</v>
      </c>
      <c r="AF40" t="str">
        <f t="shared" si="25"/>
        <v>Minor</v>
      </c>
      <c r="AG40" t="str">
        <f t="shared" si="26"/>
        <v>Minor</v>
      </c>
      <c r="AI40" t="s">
        <v>2090</v>
      </c>
      <c r="AJ40">
        <v>0.2021441296404197</v>
      </c>
      <c r="AK40">
        <v>0.24138834289860114</v>
      </c>
      <c r="AL40">
        <v>0.19348208721088631</v>
      </c>
      <c r="AN40" t="s">
        <v>2090</v>
      </c>
      <c r="AO40">
        <v>0.25305891989809909</v>
      </c>
      <c r="AP40">
        <v>0.23223198794883557</v>
      </c>
      <c r="AQ40">
        <v>0.24043630767483959</v>
      </c>
    </row>
    <row r="41" spans="1:43">
      <c r="A41" t="s">
        <v>38</v>
      </c>
      <c r="B41" t="s">
        <v>2087</v>
      </c>
      <c r="C41" s="52">
        <f>VLOOKUP(B41,Exposure!B40:AH186,33,FALSE)</f>
        <v>0.23821694105151356</v>
      </c>
      <c r="D41" s="52">
        <f>VLOOKUP(B41,Sensitivity!$B$1:$AR$147,43,FALSE)</f>
        <v>0</v>
      </c>
      <c r="E41" s="52">
        <f>VLOOKUP(B41,Adaptive!B40:AZ186,51,FALSE)</f>
        <v>0.55218128051991433</v>
      </c>
      <c r="F41" s="52">
        <f t="shared" si="2"/>
        <v>0.44781871948008567</v>
      </c>
      <c r="G41">
        <f>VLOOKUP(B41,LandslideHazard!$B$1:$D$136,3,FALSE)</f>
        <v>0.196144379962754</v>
      </c>
      <c r="H41" s="52">
        <f t="shared" si="3"/>
        <v>0.88218004049435328</v>
      </c>
      <c r="I41" s="52">
        <f t="shared" si="4"/>
        <v>0.18575967226601212</v>
      </c>
      <c r="J41" s="52">
        <f t="shared" si="5"/>
        <v>0.22390935974004283</v>
      </c>
      <c r="K41" t="str">
        <f t="shared" si="6"/>
        <v>Low</v>
      </c>
      <c r="L41" t="str">
        <f t="shared" si="7"/>
        <v>Low</v>
      </c>
      <c r="M41" t="str">
        <f t="shared" si="0"/>
        <v>Very low</v>
      </c>
      <c r="N41" t="str">
        <f t="shared" si="8"/>
        <v>Low</v>
      </c>
      <c r="O41" t="str">
        <f t="shared" si="9"/>
        <v>Negligible</v>
      </c>
      <c r="P41">
        <f t="shared" si="10"/>
        <v>0.14796220465664486</v>
      </c>
      <c r="Q41">
        <f t="shared" si="11"/>
        <v>0.15005341580008419</v>
      </c>
      <c r="R41">
        <f t="shared" si="12"/>
        <v>0.15649122721700831</v>
      </c>
      <c r="S41" t="str">
        <f t="shared" si="13"/>
        <v>Low</v>
      </c>
      <c r="T41" t="str">
        <f t="shared" si="1"/>
        <v>Low</v>
      </c>
      <c r="U41" t="str">
        <f t="shared" si="14"/>
        <v>Low</v>
      </c>
      <c r="V41" t="str">
        <f t="shared" si="15"/>
        <v>Negligible</v>
      </c>
      <c r="W41" t="str">
        <f t="shared" si="16"/>
        <v>Negligible</v>
      </c>
      <c r="X41" t="str">
        <f t="shared" si="17"/>
        <v>Negligible</v>
      </c>
      <c r="Y41">
        <f t="shared" si="18"/>
        <v>0.17104140091572032</v>
      </c>
      <c r="Z41">
        <f t="shared" si="19"/>
        <v>0.14576868485697927</v>
      </c>
      <c r="AA41">
        <f t="shared" si="20"/>
        <v>0.16274249108659553</v>
      </c>
      <c r="AB41" t="str">
        <f t="shared" si="21"/>
        <v>Low</v>
      </c>
      <c r="AC41" t="str">
        <f t="shared" si="22"/>
        <v>Low</v>
      </c>
      <c r="AD41" t="str">
        <f t="shared" si="23"/>
        <v>Low</v>
      </c>
      <c r="AE41" t="str">
        <f t="shared" si="24"/>
        <v>Negligible</v>
      </c>
      <c r="AF41" t="str">
        <f t="shared" si="25"/>
        <v>Negligible</v>
      </c>
      <c r="AG41" t="str">
        <f t="shared" si="26"/>
        <v>Negligible</v>
      </c>
      <c r="AI41" t="s">
        <v>2091</v>
      </c>
      <c r="AJ41">
        <v>0.43953868619186115</v>
      </c>
      <c r="AK41">
        <v>0.43613391194421808</v>
      </c>
      <c r="AL41">
        <v>0.43866698905587059</v>
      </c>
      <c r="AN41" t="s">
        <v>2091</v>
      </c>
      <c r="AO41">
        <v>0.49191094007262232</v>
      </c>
      <c r="AP41">
        <v>0.47296545268732143</v>
      </c>
      <c r="AQ41">
        <v>0.48069828885176097</v>
      </c>
    </row>
    <row r="42" spans="1:43">
      <c r="A42" t="s">
        <v>93</v>
      </c>
      <c r="B42" t="s">
        <v>2088</v>
      </c>
      <c r="C42" s="52">
        <f>VLOOKUP(B42,Exposure!B41:AH187,33,FALSE)</f>
        <v>0.35319304301646304</v>
      </c>
      <c r="D42" s="52">
        <f>VLOOKUP(B42,Sensitivity!$B$1:$AR$147,43,FALSE)</f>
        <v>0.33016562315033354</v>
      </c>
      <c r="E42" s="52">
        <f>VLOOKUP(B42,Adaptive!B41:AZ187,51,FALSE)</f>
        <v>0.63612921603625805</v>
      </c>
      <c r="F42" s="52">
        <f t="shared" si="2"/>
        <v>0.36387078396374195</v>
      </c>
      <c r="G42">
        <f>VLOOKUP(B42,LandslideHazard!$B$1:$D$136,3,FALSE)</f>
        <v>0.59991160055637827</v>
      </c>
      <c r="H42" s="52">
        <f t="shared" si="3"/>
        <v>1.6471410506869166</v>
      </c>
      <c r="I42" s="52">
        <f t="shared" si="4"/>
        <v>0.55195728140938549</v>
      </c>
      <c r="J42" s="52">
        <f t="shared" si="5"/>
        <v>0.34701820355703772</v>
      </c>
      <c r="K42" t="str">
        <f t="shared" si="6"/>
        <v>Moderate</v>
      </c>
      <c r="L42" t="str">
        <f t="shared" si="7"/>
        <v>Moderate</v>
      </c>
      <c r="M42" t="str">
        <f t="shared" si="0"/>
        <v>Moderate</v>
      </c>
      <c r="N42" t="str">
        <f t="shared" si="8"/>
        <v>Moderate</v>
      </c>
      <c r="O42" t="str">
        <f t="shared" si="9"/>
        <v>Moderate</v>
      </c>
      <c r="P42">
        <f t="shared" si="10"/>
        <v>0.21806139710305802</v>
      </c>
      <c r="Q42">
        <f t="shared" si="11"/>
        <v>0.21157894863694429</v>
      </c>
      <c r="R42">
        <f t="shared" si="12"/>
        <v>0.20338588677739899</v>
      </c>
      <c r="S42" t="str">
        <f t="shared" si="13"/>
        <v>Low</v>
      </c>
      <c r="T42" t="str">
        <f t="shared" si="1"/>
        <v>Low</v>
      </c>
      <c r="U42" t="str">
        <f t="shared" si="14"/>
        <v>Low</v>
      </c>
      <c r="V42" t="str">
        <f t="shared" si="15"/>
        <v>Moderate</v>
      </c>
      <c r="W42" t="str">
        <f t="shared" si="16"/>
        <v>Moderate</v>
      </c>
      <c r="X42" t="str">
        <f t="shared" si="17"/>
        <v>Moderate</v>
      </c>
      <c r="Y42">
        <f t="shared" si="18"/>
        <v>0.24355376182355226</v>
      </c>
      <c r="Z42">
        <f t="shared" si="19"/>
        <v>0.24073408958733866</v>
      </c>
      <c r="AA42">
        <f t="shared" si="20"/>
        <v>0.23734470377769015</v>
      </c>
      <c r="AB42" t="str">
        <f t="shared" si="21"/>
        <v>Low</v>
      </c>
      <c r="AC42" t="str">
        <f t="shared" si="22"/>
        <v>Low</v>
      </c>
      <c r="AD42" t="str">
        <f t="shared" si="23"/>
        <v>Low</v>
      </c>
      <c r="AE42" t="str">
        <f t="shared" si="24"/>
        <v>Moderate</v>
      </c>
      <c r="AF42" t="str">
        <f t="shared" si="25"/>
        <v>Moderate</v>
      </c>
      <c r="AG42" t="str">
        <f t="shared" si="26"/>
        <v>Moderate</v>
      </c>
      <c r="AI42" t="s">
        <v>2082</v>
      </c>
      <c r="AJ42">
        <v>0.20332128548215045</v>
      </c>
      <c r="AK42">
        <v>0.19501779835791552</v>
      </c>
      <c r="AL42">
        <v>0.19030141252198876</v>
      </c>
      <c r="AN42" t="s">
        <v>2082</v>
      </c>
      <c r="AO42">
        <v>0.20798544767528396</v>
      </c>
      <c r="AP42">
        <v>0.20871369406074805</v>
      </c>
      <c r="AQ42">
        <v>0.19337951099010101</v>
      </c>
    </row>
    <row r="43" spans="1:43">
      <c r="A43" t="s">
        <v>1068</v>
      </c>
      <c r="B43" t="s">
        <v>2089</v>
      </c>
      <c r="C43" s="52">
        <f>VLOOKUP(B43,Exposure!B42:AH188,33,FALSE)</f>
        <v>0.39660780669144985</v>
      </c>
      <c r="D43" s="52">
        <f>VLOOKUP(B43,Sensitivity!$B$1:$AR$147,43,FALSE)</f>
        <v>0</v>
      </c>
      <c r="E43" s="52">
        <f>VLOOKUP(B43,Adaptive!B42:AZ188,51,FALSE)</f>
        <v>0.84292241748903907</v>
      </c>
      <c r="F43" s="52">
        <f t="shared" si="2"/>
        <v>0.15707758251096093</v>
      </c>
      <c r="G43">
        <f>VLOOKUP(B43,LandslideHazard!$B$1:$D$136,3,FALSE)</f>
        <v>0.37781943308792559</v>
      </c>
      <c r="H43" s="52">
        <f t="shared" si="3"/>
        <v>0.93150482229033638</v>
      </c>
      <c r="I43" s="52">
        <f t="shared" si="4"/>
        <v>0.20937213999251844</v>
      </c>
      <c r="J43" s="52">
        <f t="shared" si="5"/>
        <v>7.8538791255480467E-2</v>
      </c>
      <c r="K43" t="str">
        <f t="shared" si="6"/>
        <v>Moderate</v>
      </c>
      <c r="L43" t="str">
        <f t="shared" si="7"/>
        <v>Low</v>
      </c>
      <c r="M43" t="str">
        <f t="shared" si="0"/>
        <v>Low</v>
      </c>
      <c r="N43" t="str">
        <f t="shared" si="8"/>
        <v>Moderate</v>
      </c>
      <c r="O43" t="str">
        <f t="shared" si="9"/>
        <v>Moderate</v>
      </c>
      <c r="P43">
        <f t="shared" si="10"/>
        <v>0.21066426869068455</v>
      </c>
      <c r="Q43">
        <f t="shared" si="11"/>
        <v>0.1963651413977098</v>
      </c>
      <c r="R43">
        <f t="shared" si="12"/>
        <v>0.20250718696914186</v>
      </c>
      <c r="S43" t="str">
        <f t="shared" si="13"/>
        <v>Low</v>
      </c>
      <c r="T43" t="str">
        <f t="shared" si="1"/>
        <v>Low</v>
      </c>
      <c r="U43" t="str">
        <f t="shared" si="14"/>
        <v>Low</v>
      </c>
      <c r="V43" t="str">
        <f t="shared" si="15"/>
        <v>Minor</v>
      </c>
      <c r="W43" t="str">
        <f t="shared" si="16"/>
        <v>Minor</v>
      </c>
      <c r="X43" t="str">
        <f t="shared" si="17"/>
        <v>Minor</v>
      </c>
      <c r="Y43">
        <f t="shared" si="18"/>
        <v>0.21248002166577237</v>
      </c>
      <c r="Z43">
        <f t="shared" si="19"/>
        <v>0.20783521810098124</v>
      </c>
      <c r="AA43">
        <f t="shared" si="20"/>
        <v>0.2201427314301018</v>
      </c>
      <c r="AB43" t="str">
        <f t="shared" si="21"/>
        <v>Low</v>
      </c>
      <c r="AC43" t="str">
        <f t="shared" si="22"/>
        <v>Low</v>
      </c>
      <c r="AD43" t="str">
        <f t="shared" si="23"/>
        <v>Low</v>
      </c>
      <c r="AE43" t="str">
        <f t="shared" si="24"/>
        <v>Minor</v>
      </c>
      <c r="AF43" t="str">
        <f t="shared" si="25"/>
        <v>Minor</v>
      </c>
      <c r="AG43" t="str">
        <f t="shared" si="26"/>
        <v>Minor</v>
      </c>
      <c r="AI43" t="s">
        <v>2092</v>
      </c>
      <c r="AJ43">
        <v>0.17754831786379097</v>
      </c>
      <c r="AK43">
        <v>0.15746731540557343</v>
      </c>
      <c r="AL43">
        <v>0.15510476753060484</v>
      </c>
      <c r="AN43" t="s">
        <v>2092</v>
      </c>
      <c r="AO43">
        <v>0.17792611851765347</v>
      </c>
      <c r="AP43">
        <v>0.17578029904992434</v>
      </c>
      <c r="AQ43">
        <v>0.17193771576819494</v>
      </c>
    </row>
    <row r="44" spans="1:43">
      <c r="A44" t="s">
        <v>169</v>
      </c>
      <c r="B44" t="s">
        <v>2089</v>
      </c>
      <c r="C44" s="52">
        <f>VLOOKUP(B44,Exposure!B43:AH189,33,FALSE)</f>
        <v>0.39660780669144985</v>
      </c>
      <c r="D44" s="52">
        <f>VLOOKUP(B44,Sensitivity!$B$1:$AR$147,43,FALSE)</f>
        <v>0</v>
      </c>
      <c r="E44" s="52">
        <f>VLOOKUP(B44,Adaptive!B43:AZ189,51,FALSE)</f>
        <v>0.84292241748903907</v>
      </c>
      <c r="F44" s="52">
        <f t="shared" si="2"/>
        <v>0.15707758251096093</v>
      </c>
      <c r="G44">
        <f>VLOOKUP(B44,LandslideHazard!$B$1:$D$136,3,FALSE)</f>
        <v>0.37781943308792559</v>
      </c>
      <c r="H44" s="52">
        <f t="shared" si="3"/>
        <v>0.93150482229033638</v>
      </c>
      <c r="I44" s="52">
        <f t="shared" si="4"/>
        <v>0.20937213999251844</v>
      </c>
      <c r="J44" s="52">
        <f t="shared" si="5"/>
        <v>7.8538791255480467E-2</v>
      </c>
      <c r="K44" t="str">
        <f t="shared" si="6"/>
        <v>Moderate</v>
      </c>
      <c r="L44" t="str">
        <f t="shared" si="7"/>
        <v>Low</v>
      </c>
      <c r="M44" t="str">
        <f t="shared" si="0"/>
        <v>Low</v>
      </c>
      <c r="N44" t="str">
        <f t="shared" si="8"/>
        <v>Moderate</v>
      </c>
      <c r="O44" t="str">
        <f t="shared" si="9"/>
        <v>Moderate</v>
      </c>
      <c r="P44">
        <f t="shared" si="10"/>
        <v>0.21066426869068455</v>
      </c>
      <c r="Q44">
        <f t="shared" si="11"/>
        <v>0.1963651413977098</v>
      </c>
      <c r="R44">
        <f t="shared" si="12"/>
        <v>0.20250718696914186</v>
      </c>
      <c r="S44" t="str">
        <f t="shared" si="13"/>
        <v>Low</v>
      </c>
      <c r="T44" t="str">
        <f t="shared" si="1"/>
        <v>Low</v>
      </c>
      <c r="U44" t="str">
        <f t="shared" si="14"/>
        <v>Low</v>
      </c>
      <c r="V44" t="str">
        <f t="shared" si="15"/>
        <v>Minor</v>
      </c>
      <c r="W44" t="str">
        <f t="shared" si="16"/>
        <v>Minor</v>
      </c>
      <c r="X44" t="str">
        <f t="shared" si="17"/>
        <v>Minor</v>
      </c>
      <c r="Y44">
        <f t="shared" si="18"/>
        <v>0.21248002166577237</v>
      </c>
      <c r="Z44">
        <f t="shared" si="19"/>
        <v>0.20783521810098124</v>
      </c>
      <c r="AA44">
        <f t="shared" si="20"/>
        <v>0.2201427314301018</v>
      </c>
      <c r="AB44" t="str">
        <f t="shared" si="21"/>
        <v>Low</v>
      </c>
      <c r="AC44" t="str">
        <f t="shared" si="22"/>
        <v>Low</v>
      </c>
      <c r="AD44" t="str">
        <f t="shared" si="23"/>
        <v>Low</v>
      </c>
      <c r="AE44" t="str">
        <f t="shared" si="24"/>
        <v>Minor</v>
      </c>
      <c r="AF44" t="str">
        <f t="shared" si="25"/>
        <v>Minor</v>
      </c>
      <c r="AG44" t="str">
        <f t="shared" si="26"/>
        <v>Minor</v>
      </c>
      <c r="AI44" t="s">
        <v>2093</v>
      </c>
      <c r="AJ44">
        <v>0.17217087045287097</v>
      </c>
      <c r="AK44">
        <v>0.15439728221105811</v>
      </c>
      <c r="AL44">
        <v>0.14913496924050937</v>
      </c>
      <c r="AN44" t="s">
        <v>2093</v>
      </c>
      <c r="AO44">
        <v>0.17875680946513103</v>
      </c>
      <c r="AP44">
        <v>0.17680509965339941</v>
      </c>
      <c r="AQ44">
        <v>0.15722801368807593</v>
      </c>
    </row>
    <row r="45" spans="1:43">
      <c r="A45" t="s">
        <v>94</v>
      </c>
      <c r="B45" t="s">
        <v>2090</v>
      </c>
      <c r="C45" s="52">
        <f>VLOOKUP(B45,Exposure!B44:AH190,33,FALSE)</f>
        <v>0.38583057965028222</v>
      </c>
      <c r="D45" s="52">
        <f>VLOOKUP(B45,Sensitivity!$B$1:$AR$147,43,FALSE)</f>
        <v>1.9324695350410011E-3</v>
      </c>
      <c r="E45" s="52">
        <f>VLOOKUP(B45,Adaptive!B44:AZ190,51,FALSE)</f>
        <v>3.1304485289776508E-2</v>
      </c>
      <c r="F45" s="52">
        <f t="shared" si="2"/>
        <v>0.96869551471022353</v>
      </c>
      <c r="G45">
        <f>VLOOKUP(B45,LandslideHazard!$B$1:$D$136,3,FALSE)</f>
        <v>0.60243710847935295</v>
      </c>
      <c r="H45" s="52">
        <f t="shared" si="3"/>
        <v>1.9588956723748996</v>
      </c>
      <c r="I45" s="52">
        <f t="shared" si="4"/>
        <v>0.70119860950373869</v>
      </c>
      <c r="J45" s="52">
        <f t="shared" si="5"/>
        <v>0.48531399212263227</v>
      </c>
      <c r="K45" t="str">
        <f t="shared" si="6"/>
        <v>Moderate</v>
      </c>
      <c r="L45" t="str">
        <f t="shared" si="7"/>
        <v>Moderate</v>
      </c>
      <c r="M45" t="str">
        <f t="shared" si="0"/>
        <v>Moderate</v>
      </c>
      <c r="N45" t="str">
        <f t="shared" si="8"/>
        <v>Moderate</v>
      </c>
      <c r="O45" t="str">
        <f t="shared" si="9"/>
        <v>Moderate</v>
      </c>
      <c r="P45">
        <f t="shared" si="10"/>
        <v>0.2021441296404197</v>
      </c>
      <c r="Q45">
        <f t="shared" si="11"/>
        <v>0.24138834289860114</v>
      </c>
      <c r="R45">
        <f t="shared" si="12"/>
        <v>0.19348208721088631</v>
      </c>
      <c r="S45" t="str">
        <f t="shared" si="13"/>
        <v>Low</v>
      </c>
      <c r="T45" t="str">
        <f t="shared" si="1"/>
        <v>Low</v>
      </c>
      <c r="U45" t="str">
        <f t="shared" si="14"/>
        <v>Low</v>
      </c>
      <c r="V45" t="str">
        <f t="shared" si="15"/>
        <v>Moderate</v>
      </c>
      <c r="W45" t="str">
        <f t="shared" si="16"/>
        <v>Moderate</v>
      </c>
      <c r="X45" t="str">
        <f t="shared" si="17"/>
        <v>Moderate</v>
      </c>
      <c r="Y45">
        <f t="shared" si="18"/>
        <v>0.25305891989809909</v>
      </c>
      <c r="Z45">
        <f t="shared" si="19"/>
        <v>0.23223198794883557</v>
      </c>
      <c r="AA45">
        <f t="shared" si="20"/>
        <v>0.24043630767483959</v>
      </c>
      <c r="AB45" t="str">
        <f t="shared" si="21"/>
        <v>Low</v>
      </c>
      <c r="AC45" t="str">
        <f t="shared" si="22"/>
        <v>Low</v>
      </c>
      <c r="AD45" t="str">
        <f t="shared" si="23"/>
        <v>Low</v>
      </c>
      <c r="AE45" t="str">
        <f t="shared" si="24"/>
        <v>Moderate</v>
      </c>
      <c r="AF45" t="str">
        <f t="shared" si="25"/>
        <v>Moderate</v>
      </c>
      <c r="AG45" t="str">
        <f t="shared" si="26"/>
        <v>Moderate</v>
      </c>
      <c r="AI45" t="s">
        <v>2094</v>
      </c>
      <c r="AJ45">
        <v>0.24671682819639895</v>
      </c>
      <c r="AK45">
        <v>0.23607311983849213</v>
      </c>
      <c r="AL45">
        <v>0.22118503365031453</v>
      </c>
      <c r="AN45" t="s">
        <v>2094</v>
      </c>
      <c r="AO45">
        <v>0.27059742167251777</v>
      </c>
      <c r="AP45">
        <v>0.25186296043300654</v>
      </c>
      <c r="AQ45">
        <v>0.25883067875902538</v>
      </c>
    </row>
    <row r="46" spans="1:43">
      <c r="A46" t="s">
        <v>40</v>
      </c>
      <c r="B46" t="s">
        <v>2091</v>
      </c>
      <c r="C46" s="52">
        <f>VLOOKUP(B46,Exposure!B45:AH191,33,FALSE)</f>
        <v>0.71878159359572003</v>
      </c>
      <c r="D46" s="52">
        <f>VLOOKUP(B46,Sensitivity!$B$1:$AR$147,43,FALSE)</f>
        <v>0.39748524855764605</v>
      </c>
      <c r="E46" s="52">
        <f>VLOOKUP(B46,Adaptive!B45:AZ191,51,FALSE)</f>
        <v>0.72138952774404042</v>
      </c>
      <c r="F46" s="52">
        <f t="shared" si="2"/>
        <v>0.27861047225595958</v>
      </c>
      <c r="G46">
        <f>VLOOKUP(B46,LandslideHazard!$B$1:$D$136,3,FALSE)</f>
        <v>0.71410021128644452</v>
      </c>
      <c r="H46" s="52">
        <f t="shared" si="3"/>
        <v>2.1089775256957703</v>
      </c>
      <c r="I46" s="52">
        <f t="shared" si="4"/>
        <v>0.7730449064124848</v>
      </c>
      <c r="J46" s="52">
        <f t="shared" si="5"/>
        <v>0.33804786040680279</v>
      </c>
      <c r="K46" t="str">
        <f t="shared" si="6"/>
        <v>High</v>
      </c>
      <c r="L46" t="str">
        <f t="shared" si="7"/>
        <v>Moderate</v>
      </c>
      <c r="M46" t="str">
        <f t="shared" si="0"/>
        <v>High</v>
      </c>
      <c r="N46" t="str">
        <f t="shared" si="8"/>
        <v>High</v>
      </c>
      <c r="O46" t="str">
        <f t="shared" si="9"/>
        <v>Significant</v>
      </c>
      <c r="P46">
        <f t="shared" si="10"/>
        <v>0.43953868619186115</v>
      </c>
      <c r="Q46">
        <f t="shared" si="11"/>
        <v>0.43613391194421808</v>
      </c>
      <c r="R46">
        <f t="shared" si="12"/>
        <v>0.43866698905587059</v>
      </c>
      <c r="S46" t="str">
        <f t="shared" si="13"/>
        <v>Moderate</v>
      </c>
      <c r="T46" t="str">
        <f t="shared" si="1"/>
        <v>Moderate</v>
      </c>
      <c r="U46" t="str">
        <f t="shared" si="14"/>
        <v>Moderate</v>
      </c>
      <c r="V46" t="str">
        <f t="shared" si="15"/>
        <v>Moderate</v>
      </c>
      <c r="W46" t="str">
        <f t="shared" si="16"/>
        <v>Moderate</v>
      </c>
      <c r="X46" t="str">
        <f t="shared" si="17"/>
        <v>Moderate</v>
      </c>
      <c r="Y46">
        <f t="shared" si="18"/>
        <v>0.49191094007262232</v>
      </c>
      <c r="Z46">
        <f t="shared" si="19"/>
        <v>0.47296545268732143</v>
      </c>
      <c r="AA46">
        <f t="shared" si="20"/>
        <v>0.48069828885176097</v>
      </c>
      <c r="AB46" t="str">
        <f t="shared" si="21"/>
        <v>Moderate</v>
      </c>
      <c r="AC46" t="str">
        <f t="shared" si="22"/>
        <v>Moderate</v>
      </c>
      <c r="AD46" t="str">
        <f t="shared" si="23"/>
        <v>Moderate</v>
      </c>
      <c r="AE46" t="str">
        <f t="shared" si="24"/>
        <v>Moderate</v>
      </c>
      <c r="AF46" t="str">
        <f t="shared" si="25"/>
        <v>Moderate</v>
      </c>
      <c r="AG46" t="str">
        <f t="shared" si="26"/>
        <v>Moderate</v>
      </c>
      <c r="AI46" t="s">
        <v>2095</v>
      </c>
      <c r="AJ46">
        <v>0.11610998067333589</v>
      </c>
      <c r="AK46">
        <v>0.12796152725924345</v>
      </c>
      <c r="AL46">
        <v>0.11946269347467968</v>
      </c>
      <c r="AN46" t="s">
        <v>2095</v>
      </c>
      <c r="AO46">
        <v>0.12727062164207856</v>
      </c>
      <c r="AP46">
        <v>0.13361037811922635</v>
      </c>
      <c r="AQ46">
        <v>0.1206097621245021</v>
      </c>
    </row>
    <row r="47" spans="1:43">
      <c r="A47" t="s">
        <v>41</v>
      </c>
      <c r="B47" t="s">
        <v>2082</v>
      </c>
      <c r="C47" s="52">
        <f>VLOOKUP(B47,Exposure!B46:AH192,33,FALSE)</f>
        <v>0.6372688873153558</v>
      </c>
      <c r="D47" s="52">
        <f>VLOOKUP(B47,Sensitivity!$B$1:$AR$147,43,FALSE)</f>
        <v>3.4908129680980643E-2</v>
      </c>
      <c r="E47" s="52">
        <f>VLOOKUP(B47,Adaptive!B46:AZ192,51,FALSE)</f>
        <v>0.69585736779430507</v>
      </c>
      <c r="F47" s="52">
        <f t="shared" si="2"/>
        <v>0.30414263220569493</v>
      </c>
      <c r="G47">
        <f>VLOOKUP(B47,LandslideHazard!$B$1:$D$136,3,FALSE)</f>
        <v>0.59096264639990748</v>
      </c>
      <c r="H47" s="52">
        <f t="shared" si="3"/>
        <v>1.567282295601939</v>
      </c>
      <c r="I47" s="52">
        <f t="shared" si="4"/>
        <v>0.51372777063481223</v>
      </c>
      <c r="J47" s="52">
        <f t="shared" si="5"/>
        <v>0.1695253809433378</v>
      </c>
      <c r="K47" t="str">
        <f t="shared" si="6"/>
        <v>Moderate</v>
      </c>
      <c r="L47" t="str">
        <f t="shared" si="7"/>
        <v>Low</v>
      </c>
      <c r="M47" t="str">
        <f t="shared" si="0"/>
        <v>Low</v>
      </c>
      <c r="N47" t="str">
        <f t="shared" si="8"/>
        <v>Moderate</v>
      </c>
      <c r="O47" t="str">
        <f t="shared" si="9"/>
        <v>Moderate</v>
      </c>
      <c r="P47">
        <f t="shared" si="10"/>
        <v>0.20332128548215045</v>
      </c>
      <c r="Q47">
        <f t="shared" si="11"/>
        <v>0.19501779835791552</v>
      </c>
      <c r="R47">
        <f t="shared" si="12"/>
        <v>0.19030141252198876</v>
      </c>
      <c r="S47" t="str">
        <f t="shared" si="13"/>
        <v>Low</v>
      </c>
      <c r="T47" t="str">
        <f t="shared" si="1"/>
        <v>Low</v>
      </c>
      <c r="U47" t="str">
        <f t="shared" si="14"/>
        <v>Low</v>
      </c>
      <c r="V47" t="str">
        <f t="shared" si="15"/>
        <v>Minor</v>
      </c>
      <c r="W47" t="str">
        <f t="shared" si="16"/>
        <v>Minor</v>
      </c>
      <c r="X47" t="str">
        <f t="shared" si="17"/>
        <v>Minor</v>
      </c>
      <c r="Y47">
        <f t="shared" si="18"/>
        <v>0.20798544767528396</v>
      </c>
      <c r="Z47">
        <f t="shared" si="19"/>
        <v>0.20871369406074805</v>
      </c>
      <c r="AA47">
        <f t="shared" si="20"/>
        <v>0.19337951099010101</v>
      </c>
      <c r="AB47" t="str">
        <f t="shared" si="21"/>
        <v>Low</v>
      </c>
      <c r="AC47" t="str">
        <f t="shared" si="22"/>
        <v>Low</v>
      </c>
      <c r="AD47" t="str">
        <f t="shared" si="23"/>
        <v>Low</v>
      </c>
      <c r="AE47" t="str">
        <f t="shared" si="24"/>
        <v>Minor</v>
      </c>
      <c r="AF47" t="str">
        <f t="shared" si="25"/>
        <v>Minor</v>
      </c>
      <c r="AG47" t="str">
        <f t="shared" si="26"/>
        <v>Minor</v>
      </c>
      <c r="AI47" t="s">
        <v>2096</v>
      </c>
      <c r="AJ47">
        <v>0.21823797804743891</v>
      </c>
      <c r="AK47">
        <v>0.2109449280970602</v>
      </c>
      <c r="AL47">
        <v>0.20087006076343905</v>
      </c>
      <c r="AN47" t="s">
        <v>2096</v>
      </c>
      <c r="AO47">
        <v>0.22812784586627186</v>
      </c>
      <c r="AP47">
        <v>0.22666846539545968</v>
      </c>
      <c r="AQ47">
        <v>0.21876119122206664</v>
      </c>
    </row>
    <row r="48" spans="1:43">
      <c r="A48" t="s">
        <v>85</v>
      </c>
      <c r="B48" t="s">
        <v>2092</v>
      </c>
      <c r="C48" s="52">
        <f>VLOOKUP(B48,Exposure!B47:AH193,33,FALSE)</f>
        <v>3.4917684545937328E-2</v>
      </c>
      <c r="D48" s="52">
        <f>VLOOKUP(B48,Sensitivity!$B$1:$AR$147,43,FALSE)</f>
        <v>0</v>
      </c>
      <c r="E48" s="52">
        <f>VLOOKUP(B48,Adaptive!B47:AZ193,51,FALSE)</f>
        <v>0.27809236002487553</v>
      </c>
      <c r="F48" s="52">
        <f t="shared" si="2"/>
        <v>0.72190763997512453</v>
      </c>
      <c r="G48">
        <f>VLOOKUP(B48,LandslideHazard!$B$1:$D$136,3,FALSE)</f>
        <v>4.2142201180799956E-2</v>
      </c>
      <c r="H48" s="52">
        <f t="shared" si="3"/>
        <v>0.7989675257018618</v>
      </c>
      <c r="I48" s="52">
        <f t="shared" si="4"/>
        <v>0.14592466948574334</v>
      </c>
      <c r="J48" s="52">
        <f t="shared" si="5"/>
        <v>0.36095381998756226</v>
      </c>
      <c r="K48" t="str">
        <f t="shared" si="6"/>
        <v>Low</v>
      </c>
      <c r="L48" t="str">
        <f t="shared" si="7"/>
        <v>Moderate</v>
      </c>
      <c r="M48" t="str">
        <f t="shared" si="0"/>
        <v>Low</v>
      </c>
      <c r="N48" t="str">
        <f t="shared" si="8"/>
        <v>Low</v>
      </c>
      <c r="O48" t="str">
        <f t="shared" si="9"/>
        <v>Minor</v>
      </c>
      <c r="P48">
        <f t="shared" si="10"/>
        <v>0.17754831786379097</v>
      </c>
      <c r="Q48">
        <f t="shared" si="11"/>
        <v>0.15746731540557343</v>
      </c>
      <c r="R48">
        <f t="shared" si="12"/>
        <v>0.15510476753060484</v>
      </c>
      <c r="S48" t="str">
        <f t="shared" si="13"/>
        <v>Low</v>
      </c>
      <c r="T48" t="str">
        <f t="shared" si="1"/>
        <v>Low</v>
      </c>
      <c r="U48" t="str">
        <f t="shared" si="14"/>
        <v>Low</v>
      </c>
      <c r="V48" t="str">
        <f t="shared" si="15"/>
        <v>Minor</v>
      </c>
      <c r="W48" t="str">
        <f t="shared" si="16"/>
        <v>Minor</v>
      </c>
      <c r="X48" t="str">
        <f t="shared" si="17"/>
        <v>Minor</v>
      </c>
      <c r="Y48">
        <f t="shared" si="18"/>
        <v>0.17792611851765347</v>
      </c>
      <c r="Z48">
        <f t="shared" si="19"/>
        <v>0.17578029904992434</v>
      </c>
      <c r="AA48">
        <f t="shared" si="20"/>
        <v>0.17193771576819494</v>
      </c>
      <c r="AB48" t="str">
        <f t="shared" si="21"/>
        <v>Low</v>
      </c>
      <c r="AC48" t="str">
        <f t="shared" si="22"/>
        <v>Low</v>
      </c>
      <c r="AD48" t="str">
        <f t="shared" si="23"/>
        <v>Low</v>
      </c>
      <c r="AE48" t="str">
        <f t="shared" si="24"/>
        <v>Minor</v>
      </c>
      <c r="AF48" t="str">
        <f t="shared" si="25"/>
        <v>Minor</v>
      </c>
      <c r="AG48" t="str">
        <f t="shared" si="26"/>
        <v>Minor</v>
      </c>
      <c r="AI48" t="s">
        <v>2097</v>
      </c>
      <c r="AJ48">
        <v>0.14796220465664486</v>
      </c>
      <c r="AK48">
        <v>0.15005341580008419</v>
      </c>
      <c r="AL48">
        <v>0.15649122721700831</v>
      </c>
      <c r="AN48" t="s">
        <v>2097</v>
      </c>
      <c r="AO48">
        <v>0.17104140091572032</v>
      </c>
      <c r="AP48">
        <v>0.14576868485697927</v>
      </c>
      <c r="AQ48">
        <v>0.16274249108659553</v>
      </c>
    </row>
    <row r="49" spans="1:43">
      <c r="A49" t="s">
        <v>144</v>
      </c>
      <c r="B49" t="s">
        <v>2093</v>
      </c>
      <c r="C49" s="52">
        <f>VLOOKUP(B49,Exposure!B48:AH194,33,FALSE)</f>
        <v>0.26667232155150372</v>
      </c>
      <c r="D49" s="52">
        <f>VLOOKUP(B49,Sensitivity!$B$1:$AR$147,43,FALSE)</f>
        <v>0.28262054101281292</v>
      </c>
      <c r="E49" s="52">
        <f>VLOOKUP(B49,Adaptive!B48:AZ194,51,FALSE)</f>
        <v>0.47382984712479753</v>
      </c>
      <c r="F49" s="52">
        <f t="shared" si="2"/>
        <v>0.52617015287520252</v>
      </c>
      <c r="G49">
        <f>VLOOKUP(B49,LandslideHazard!$B$1:$D$136,3,FALSE)</f>
        <v>0.35882482466842175</v>
      </c>
      <c r="H49" s="52">
        <f t="shared" si="3"/>
        <v>1.4342878401079409</v>
      </c>
      <c r="I49" s="52">
        <f t="shared" si="4"/>
        <v>0.45006145172142464</v>
      </c>
      <c r="J49" s="52">
        <f t="shared" si="5"/>
        <v>0.40439534694400769</v>
      </c>
      <c r="K49" t="str">
        <f t="shared" si="6"/>
        <v>Low</v>
      </c>
      <c r="L49" t="str">
        <f t="shared" si="7"/>
        <v>Moderate</v>
      </c>
      <c r="M49" t="str">
        <f t="shared" si="0"/>
        <v>Low</v>
      </c>
      <c r="N49" t="str">
        <f t="shared" si="8"/>
        <v>Moderate</v>
      </c>
      <c r="O49" t="str">
        <f t="shared" si="9"/>
        <v>Moderate</v>
      </c>
      <c r="P49">
        <f t="shared" si="10"/>
        <v>0.17217087045287097</v>
      </c>
      <c r="Q49">
        <f t="shared" si="11"/>
        <v>0.15439728221105811</v>
      </c>
      <c r="R49">
        <f t="shared" si="12"/>
        <v>0.14913496924050937</v>
      </c>
      <c r="S49" t="str">
        <f t="shared" si="13"/>
        <v>Low</v>
      </c>
      <c r="T49" t="str">
        <f t="shared" si="1"/>
        <v>Low</v>
      </c>
      <c r="U49" t="str">
        <f t="shared" si="14"/>
        <v>Low</v>
      </c>
      <c r="V49" t="str">
        <f t="shared" si="15"/>
        <v>Minor</v>
      </c>
      <c r="W49" t="str">
        <f t="shared" si="16"/>
        <v>Minor</v>
      </c>
      <c r="X49" t="str">
        <f t="shared" si="17"/>
        <v>Minor</v>
      </c>
      <c r="Y49">
        <f t="shared" si="18"/>
        <v>0.17875680946513103</v>
      </c>
      <c r="Z49">
        <f t="shared" si="19"/>
        <v>0.17680509965339941</v>
      </c>
      <c r="AA49">
        <f t="shared" si="20"/>
        <v>0.15722801368807593</v>
      </c>
      <c r="AB49" t="str">
        <f t="shared" si="21"/>
        <v>Low</v>
      </c>
      <c r="AC49" t="str">
        <f t="shared" si="22"/>
        <v>Low</v>
      </c>
      <c r="AD49" t="str">
        <f t="shared" si="23"/>
        <v>Low</v>
      </c>
      <c r="AE49" t="str">
        <f t="shared" si="24"/>
        <v>Minor</v>
      </c>
      <c r="AF49" t="str">
        <f t="shared" si="25"/>
        <v>Minor</v>
      </c>
      <c r="AG49" t="str">
        <f t="shared" si="26"/>
        <v>Minor</v>
      </c>
      <c r="AI49" t="s">
        <v>2098</v>
      </c>
      <c r="AJ49">
        <v>0.17061699690770191</v>
      </c>
      <c r="AK49">
        <v>0.16819405002339918</v>
      </c>
      <c r="AL49">
        <v>0.15062124328754423</v>
      </c>
      <c r="AN49" t="s">
        <v>2098</v>
      </c>
      <c r="AO49">
        <v>0.18746921414138665</v>
      </c>
      <c r="AP49">
        <v>0.18077425230645547</v>
      </c>
      <c r="AQ49">
        <v>0.1734824119935946</v>
      </c>
    </row>
    <row r="50" spans="1:43">
      <c r="A50" t="s">
        <v>145</v>
      </c>
      <c r="B50" t="s">
        <v>2094</v>
      </c>
      <c r="C50" s="52">
        <f>VLOOKUP(B50,Exposure!B49:AH195,33,FALSE)</f>
        <v>0.17657992565055763</v>
      </c>
      <c r="D50" s="52">
        <f>VLOOKUP(B50,Sensitivity!$B$1:$AR$147,43,FALSE)</f>
        <v>0</v>
      </c>
      <c r="E50" s="52">
        <f>VLOOKUP(B50,Adaptive!B49:AZ195,51,FALSE)</f>
        <v>0.4647501398074555</v>
      </c>
      <c r="F50" s="52">
        <f t="shared" si="2"/>
        <v>0.5352498601925445</v>
      </c>
      <c r="G50">
        <f>VLOOKUP(B50,LandslideHazard!$B$1:$D$136,3,FALSE)</f>
        <v>0.39244488268769029</v>
      </c>
      <c r="H50" s="52">
        <f t="shared" si="3"/>
        <v>1.1042746685307925</v>
      </c>
      <c r="I50" s="52">
        <f t="shared" si="4"/>
        <v>0.29207949864521221</v>
      </c>
      <c r="J50" s="52">
        <f t="shared" si="5"/>
        <v>0.26762493009627225</v>
      </c>
      <c r="K50" t="str">
        <f t="shared" si="6"/>
        <v>Low</v>
      </c>
      <c r="L50" t="str">
        <f t="shared" si="7"/>
        <v>Low</v>
      </c>
      <c r="M50" t="str">
        <f t="shared" si="0"/>
        <v>Very low</v>
      </c>
      <c r="N50" t="str">
        <f t="shared" si="8"/>
        <v>Moderate</v>
      </c>
      <c r="O50" t="str">
        <f t="shared" si="9"/>
        <v>Minor</v>
      </c>
      <c r="P50">
        <f t="shared" si="10"/>
        <v>0.24671682819639895</v>
      </c>
      <c r="Q50">
        <f t="shared" si="11"/>
        <v>0.23607311983849213</v>
      </c>
      <c r="R50">
        <f t="shared" si="12"/>
        <v>0.22118503365031453</v>
      </c>
      <c r="S50" t="str">
        <f t="shared" si="13"/>
        <v>Low</v>
      </c>
      <c r="T50" t="str">
        <f t="shared" si="1"/>
        <v>Low</v>
      </c>
      <c r="U50" t="str">
        <f t="shared" si="14"/>
        <v>Low</v>
      </c>
      <c r="V50" t="str">
        <f t="shared" si="15"/>
        <v>Negligible</v>
      </c>
      <c r="W50" t="str">
        <f t="shared" si="16"/>
        <v>Negligible</v>
      </c>
      <c r="X50" t="str">
        <f t="shared" si="17"/>
        <v>Negligible</v>
      </c>
      <c r="Y50">
        <f t="shared" si="18"/>
        <v>0.27059742167251777</v>
      </c>
      <c r="Z50">
        <f t="shared" si="19"/>
        <v>0.25186296043300654</v>
      </c>
      <c r="AA50">
        <f t="shared" si="20"/>
        <v>0.25883067875902538</v>
      </c>
      <c r="AB50" t="str">
        <f t="shared" si="21"/>
        <v>Low</v>
      </c>
      <c r="AC50" t="str">
        <f t="shared" si="22"/>
        <v>Low</v>
      </c>
      <c r="AD50" t="str">
        <f t="shared" si="23"/>
        <v>Low</v>
      </c>
      <c r="AE50" t="str">
        <f t="shared" si="24"/>
        <v>Negligible</v>
      </c>
      <c r="AF50" t="str">
        <f t="shared" si="25"/>
        <v>Negligible</v>
      </c>
      <c r="AG50" t="str">
        <f t="shared" si="26"/>
        <v>Negligible</v>
      </c>
      <c r="AI50" t="s">
        <v>2099</v>
      </c>
      <c r="AJ50">
        <v>0.21220167775561927</v>
      </c>
      <c r="AK50">
        <v>0.22180110983672582</v>
      </c>
      <c r="AL50">
        <v>0.2024990819687067</v>
      </c>
      <c r="AN50" t="s">
        <v>2099</v>
      </c>
      <c r="AO50">
        <v>0.24398063537586831</v>
      </c>
      <c r="AP50">
        <v>0.21702328766086895</v>
      </c>
      <c r="AQ50">
        <v>0.22934938418005466</v>
      </c>
    </row>
    <row r="51" spans="1:43">
      <c r="A51" t="s">
        <v>160</v>
      </c>
      <c r="B51" t="s">
        <v>2095</v>
      </c>
      <c r="C51" s="52">
        <f>VLOOKUP(B51,Exposure!B50:AH196,33,FALSE)</f>
        <v>3.4917684545937328E-2</v>
      </c>
      <c r="D51" s="52">
        <f>VLOOKUP(B51,Sensitivity!$B$1:$AR$147,43,FALSE)</f>
        <v>0</v>
      </c>
      <c r="E51" s="52">
        <f>VLOOKUP(B51,Adaptive!B50:AZ196,51,FALSE)</f>
        <v>0.22020292308353503</v>
      </c>
      <c r="F51" s="52">
        <f t="shared" si="2"/>
        <v>0.77979707691646494</v>
      </c>
      <c r="G51">
        <f>VLOOKUP(B51,LandslideHazard!$B$1:$D$136,3,FALSE)</f>
        <v>2.0616684330435189E-2</v>
      </c>
      <c r="H51" s="52">
        <f t="shared" si="3"/>
        <v>0.83533144579283747</v>
      </c>
      <c r="I51" s="52">
        <f t="shared" si="4"/>
        <v>0.16333259017577151</v>
      </c>
      <c r="J51" s="52">
        <f t="shared" si="5"/>
        <v>0.38989853845823247</v>
      </c>
      <c r="K51" t="str">
        <f t="shared" si="6"/>
        <v>Low</v>
      </c>
      <c r="L51" t="str">
        <f t="shared" si="7"/>
        <v>Moderate</v>
      </c>
      <c r="M51" t="str">
        <f t="shared" si="0"/>
        <v>Low</v>
      </c>
      <c r="N51" t="str">
        <f t="shared" si="8"/>
        <v>Low</v>
      </c>
      <c r="O51" t="str">
        <f t="shared" si="9"/>
        <v>Minor</v>
      </c>
      <c r="P51">
        <f t="shared" si="10"/>
        <v>0.11610998067333589</v>
      </c>
      <c r="Q51">
        <f t="shared" si="11"/>
        <v>0.12796152725924345</v>
      </c>
      <c r="R51">
        <f t="shared" si="12"/>
        <v>0.11946269347467968</v>
      </c>
      <c r="S51" t="str">
        <f t="shared" si="13"/>
        <v>Low</v>
      </c>
      <c r="T51" t="str">
        <f t="shared" si="1"/>
        <v>Low</v>
      </c>
      <c r="U51" t="str">
        <f t="shared" si="14"/>
        <v>Low</v>
      </c>
      <c r="V51" t="str">
        <f t="shared" si="15"/>
        <v>Minor</v>
      </c>
      <c r="W51" t="str">
        <f t="shared" si="16"/>
        <v>Minor</v>
      </c>
      <c r="X51" t="str">
        <f t="shared" si="17"/>
        <v>Minor</v>
      </c>
      <c r="Y51">
        <f t="shared" si="18"/>
        <v>0.12727062164207856</v>
      </c>
      <c r="Z51">
        <f t="shared" si="19"/>
        <v>0.13361037811922635</v>
      </c>
      <c r="AA51">
        <f t="shared" si="20"/>
        <v>0.1206097621245021</v>
      </c>
      <c r="AB51" t="str">
        <f t="shared" si="21"/>
        <v>Low</v>
      </c>
      <c r="AC51" t="str">
        <f t="shared" si="22"/>
        <v>Low</v>
      </c>
      <c r="AD51" t="str">
        <f t="shared" si="23"/>
        <v>Low</v>
      </c>
      <c r="AE51" t="str">
        <f t="shared" si="24"/>
        <v>Minor</v>
      </c>
      <c r="AF51" t="str">
        <f t="shared" si="25"/>
        <v>Minor</v>
      </c>
      <c r="AG51" t="str">
        <f t="shared" si="26"/>
        <v>Minor</v>
      </c>
      <c r="AI51" t="s">
        <v>2100</v>
      </c>
      <c r="AJ51">
        <v>0.16885290786218479</v>
      </c>
      <c r="AK51">
        <v>0.16504173091373223</v>
      </c>
      <c r="AL51">
        <v>0.16878171342544565</v>
      </c>
      <c r="AN51" t="s">
        <v>2100</v>
      </c>
      <c r="AO51">
        <v>0.19563217858440385</v>
      </c>
      <c r="AP51">
        <v>0.16954576956676451</v>
      </c>
      <c r="AQ51">
        <v>0.18032901076893912</v>
      </c>
    </row>
    <row r="52" spans="1:43">
      <c r="A52" t="s">
        <v>42</v>
      </c>
      <c r="B52" t="s">
        <v>2096</v>
      </c>
      <c r="C52" s="52">
        <f>VLOOKUP(B52,Exposure!B51:AH197,33,FALSE)</f>
        <v>2.1707381837493364E-2</v>
      </c>
      <c r="D52" s="52">
        <f>VLOOKUP(B52,Sensitivity!$B$1:$AR$147,43,FALSE)</f>
        <v>0</v>
      </c>
      <c r="E52" s="52">
        <f>VLOOKUP(B52,Adaptive!B51:AZ197,51,FALSE)</f>
        <v>0.58695861307098007</v>
      </c>
      <c r="F52" s="52">
        <f t="shared" si="2"/>
        <v>0.41304138692901993</v>
      </c>
      <c r="G52">
        <f>VLOOKUP(B52,LandslideHazard!$B$1:$D$136,3,FALSE)</f>
        <v>7.4722470107881619E-2</v>
      </c>
      <c r="H52" s="52">
        <f t="shared" si="3"/>
        <v>0.50947123887439494</v>
      </c>
      <c r="I52" s="52">
        <f t="shared" si="4"/>
        <v>7.3387197712395449E-3</v>
      </c>
      <c r="J52" s="52">
        <f t="shared" si="5"/>
        <v>0.20652069346450996</v>
      </c>
      <c r="K52" t="str">
        <f t="shared" si="6"/>
        <v>Low</v>
      </c>
      <c r="L52" t="str">
        <f t="shared" si="7"/>
        <v>Low</v>
      </c>
      <c r="M52" t="str">
        <f t="shared" si="0"/>
        <v>Very low</v>
      </c>
      <c r="N52" t="str">
        <f t="shared" si="8"/>
        <v>Low</v>
      </c>
      <c r="O52" t="str">
        <f t="shared" si="9"/>
        <v>Negligible</v>
      </c>
      <c r="P52">
        <f t="shared" si="10"/>
        <v>0.21823797804743891</v>
      </c>
      <c r="Q52">
        <f t="shared" si="11"/>
        <v>0.2109449280970602</v>
      </c>
      <c r="R52">
        <f t="shared" si="12"/>
        <v>0.20087006076343905</v>
      </c>
      <c r="S52" t="str">
        <f t="shared" si="13"/>
        <v>Low</v>
      </c>
      <c r="T52" t="str">
        <f t="shared" si="1"/>
        <v>Low</v>
      </c>
      <c r="U52" t="str">
        <f t="shared" si="14"/>
        <v>Low</v>
      </c>
      <c r="V52" t="str">
        <f t="shared" si="15"/>
        <v>Negligible</v>
      </c>
      <c r="W52" t="str">
        <f t="shared" si="16"/>
        <v>Negligible</v>
      </c>
      <c r="X52" t="str">
        <f t="shared" si="17"/>
        <v>Negligible</v>
      </c>
      <c r="Y52">
        <f t="shared" si="18"/>
        <v>0.22812784586627186</v>
      </c>
      <c r="Z52">
        <f t="shared" si="19"/>
        <v>0.22666846539545968</v>
      </c>
      <c r="AA52">
        <f t="shared" si="20"/>
        <v>0.21876119122206664</v>
      </c>
      <c r="AB52" t="str">
        <f t="shared" si="21"/>
        <v>Low</v>
      </c>
      <c r="AC52" t="str">
        <f t="shared" si="22"/>
        <v>Low</v>
      </c>
      <c r="AD52" t="str">
        <f t="shared" si="23"/>
        <v>Low</v>
      </c>
      <c r="AE52" t="str">
        <f t="shared" si="24"/>
        <v>Negligible</v>
      </c>
      <c r="AF52" t="str">
        <f t="shared" si="25"/>
        <v>Negligible</v>
      </c>
      <c r="AG52" t="str">
        <f t="shared" si="26"/>
        <v>Negligible</v>
      </c>
      <c r="AI52" t="s">
        <v>2101</v>
      </c>
      <c r="AJ52">
        <v>0.26800042141350172</v>
      </c>
      <c r="AK52">
        <v>0.26101492674923127</v>
      </c>
      <c r="AL52">
        <v>0.23916714853691379</v>
      </c>
      <c r="AN52" t="s">
        <v>2101</v>
      </c>
      <c r="AO52">
        <v>0.2798342779493545</v>
      </c>
      <c r="AP52">
        <v>0.29158510992328862</v>
      </c>
      <c r="AQ52">
        <v>0.27842743945281351</v>
      </c>
    </row>
    <row r="53" spans="1:43">
      <c r="A53" t="s">
        <v>95</v>
      </c>
      <c r="B53" t="s">
        <v>2097</v>
      </c>
      <c r="C53" s="52">
        <f>VLOOKUP(B53,Exposure!B52:AH198,33,FALSE)</f>
        <v>0.17442246415294746</v>
      </c>
      <c r="D53" s="52">
        <f>VLOOKUP(B53,Sensitivity!$B$1:$AR$147,43,FALSE)</f>
        <v>0</v>
      </c>
      <c r="E53" s="52">
        <f>VLOOKUP(B53,Adaptive!B52:AZ198,51,FALSE)</f>
        <v>0.37552620210268223</v>
      </c>
      <c r="F53" s="52">
        <f t="shared" si="2"/>
        <v>0.62447379789731783</v>
      </c>
      <c r="G53">
        <f>VLOOKUP(B53,LandslideHazard!$B$1:$D$136,3,FALSE)</f>
        <v>0.196144379962754</v>
      </c>
      <c r="H53" s="52">
        <f t="shared" si="3"/>
        <v>0.99504064201301934</v>
      </c>
      <c r="I53" s="52">
        <f t="shared" si="4"/>
        <v>0.23978763172006937</v>
      </c>
      <c r="J53" s="52">
        <f t="shared" si="5"/>
        <v>0.31223689894865891</v>
      </c>
      <c r="K53" t="str">
        <f t="shared" si="6"/>
        <v>Low</v>
      </c>
      <c r="L53" t="str">
        <f t="shared" si="7"/>
        <v>Low</v>
      </c>
      <c r="M53" t="str">
        <f t="shared" si="0"/>
        <v>Very low</v>
      </c>
      <c r="N53" t="str">
        <f t="shared" si="8"/>
        <v>Low</v>
      </c>
      <c r="O53" t="str">
        <f t="shared" si="9"/>
        <v>Negligible</v>
      </c>
      <c r="P53">
        <f t="shared" si="10"/>
        <v>0.14796220465664486</v>
      </c>
      <c r="Q53">
        <f t="shared" si="11"/>
        <v>0.15005341580008419</v>
      </c>
      <c r="R53">
        <f t="shared" si="12"/>
        <v>0.15649122721700831</v>
      </c>
      <c r="S53" t="str">
        <f t="shared" si="13"/>
        <v>Low</v>
      </c>
      <c r="T53" t="str">
        <f t="shared" si="1"/>
        <v>Low</v>
      </c>
      <c r="U53" t="str">
        <f t="shared" si="14"/>
        <v>Low</v>
      </c>
      <c r="V53" t="str">
        <f t="shared" si="15"/>
        <v>Negligible</v>
      </c>
      <c r="W53" t="str">
        <f t="shared" si="16"/>
        <v>Negligible</v>
      </c>
      <c r="X53" t="str">
        <f t="shared" si="17"/>
        <v>Negligible</v>
      </c>
      <c r="Y53">
        <f t="shared" si="18"/>
        <v>0.17104140091572032</v>
      </c>
      <c r="Z53">
        <f t="shared" si="19"/>
        <v>0.14576868485697927</v>
      </c>
      <c r="AA53">
        <f t="shared" si="20"/>
        <v>0.16274249108659553</v>
      </c>
      <c r="AB53" t="str">
        <f t="shared" si="21"/>
        <v>Low</v>
      </c>
      <c r="AC53" t="str">
        <f t="shared" si="22"/>
        <v>Low</v>
      </c>
      <c r="AD53" t="str">
        <f t="shared" si="23"/>
        <v>Low</v>
      </c>
      <c r="AE53" t="str">
        <f t="shared" si="24"/>
        <v>Negligible</v>
      </c>
      <c r="AF53" t="str">
        <f t="shared" si="25"/>
        <v>Negligible</v>
      </c>
      <c r="AG53" t="str">
        <f t="shared" si="26"/>
        <v>Negligible</v>
      </c>
      <c r="AI53" t="s">
        <v>2102</v>
      </c>
      <c r="AJ53">
        <v>0.17089786173949847</v>
      </c>
      <c r="AK53">
        <v>0.17671263170948456</v>
      </c>
      <c r="AL53">
        <v>0.17560307061182132</v>
      </c>
      <c r="AN53" t="s">
        <v>2102</v>
      </c>
      <c r="AO53">
        <v>0.19459347914182931</v>
      </c>
      <c r="AP53">
        <v>0.19178373437219701</v>
      </c>
      <c r="AQ53">
        <v>0.1907542322885947</v>
      </c>
    </row>
    <row r="54" spans="1:43">
      <c r="A54" t="s">
        <v>131</v>
      </c>
      <c r="B54" t="s">
        <v>2098</v>
      </c>
      <c r="C54" s="52">
        <f>VLOOKUP(B54,Exposure!B53:AH199,33,FALSE)</f>
        <v>0.24047397769516729</v>
      </c>
      <c r="D54" s="52">
        <f>VLOOKUP(B54,Sensitivity!$B$1:$AR$147,43,FALSE)</f>
        <v>0</v>
      </c>
      <c r="E54" s="52">
        <f>VLOOKUP(B54,Adaptive!B53:AZ199,51,FALSE)</f>
        <v>0.36373448498438848</v>
      </c>
      <c r="F54" s="52">
        <f t="shared" si="2"/>
        <v>0.63626551501561157</v>
      </c>
      <c r="G54">
        <f>VLOOKUP(B54,LandslideHazard!$B$1:$D$136,3,FALSE)</f>
        <v>0.36473659921935925</v>
      </c>
      <c r="H54" s="52">
        <f t="shared" si="3"/>
        <v>1.2414760919301382</v>
      </c>
      <c r="I54" s="52">
        <f t="shared" si="4"/>
        <v>0.35775975234501906</v>
      </c>
      <c r="J54" s="52">
        <f t="shared" si="5"/>
        <v>0.31813275750780579</v>
      </c>
      <c r="K54" t="str">
        <f t="shared" si="6"/>
        <v>Low</v>
      </c>
      <c r="L54" t="str">
        <f t="shared" si="7"/>
        <v>Low</v>
      </c>
      <c r="M54" t="str">
        <f t="shared" si="0"/>
        <v>Very low</v>
      </c>
      <c r="N54" t="str">
        <f t="shared" si="8"/>
        <v>Moderate</v>
      </c>
      <c r="O54" t="str">
        <f t="shared" si="9"/>
        <v>Minor</v>
      </c>
      <c r="P54">
        <f t="shared" si="10"/>
        <v>0.17061699690770191</v>
      </c>
      <c r="Q54">
        <f t="shared" si="11"/>
        <v>0.16819405002339918</v>
      </c>
      <c r="R54">
        <f t="shared" si="12"/>
        <v>0.15062124328754423</v>
      </c>
      <c r="S54" t="str">
        <f t="shared" si="13"/>
        <v>Low</v>
      </c>
      <c r="T54" t="str">
        <f t="shared" si="1"/>
        <v>Low</v>
      </c>
      <c r="U54" t="str">
        <f t="shared" si="14"/>
        <v>Low</v>
      </c>
      <c r="V54" t="str">
        <f t="shared" si="15"/>
        <v>Negligible</v>
      </c>
      <c r="W54" t="str">
        <f t="shared" si="16"/>
        <v>Negligible</v>
      </c>
      <c r="X54" t="str">
        <f t="shared" si="17"/>
        <v>Negligible</v>
      </c>
      <c r="Y54">
        <f t="shared" si="18"/>
        <v>0.18746921414138665</v>
      </c>
      <c r="Z54">
        <f t="shared" si="19"/>
        <v>0.18077425230645547</v>
      </c>
      <c r="AA54">
        <f t="shared" si="20"/>
        <v>0.1734824119935946</v>
      </c>
      <c r="AB54" t="str">
        <f t="shared" si="21"/>
        <v>Low</v>
      </c>
      <c r="AC54" t="str">
        <f t="shared" si="22"/>
        <v>Low</v>
      </c>
      <c r="AD54" t="str">
        <f t="shared" si="23"/>
        <v>Low</v>
      </c>
      <c r="AE54" t="str">
        <f t="shared" si="24"/>
        <v>Negligible</v>
      </c>
      <c r="AF54" t="str">
        <f t="shared" si="25"/>
        <v>Negligible</v>
      </c>
      <c r="AG54" t="str">
        <f t="shared" si="26"/>
        <v>Negligible</v>
      </c>
      <c r="AI54" t="s">
        <v>2103</v>
      </c>
      <c r="AJ54">
        <v>0.21825116529522562</v>
      </c>
      <c r="AK54">
        <v>0.2286163398399419</v>
      </c>
      <c r="AL54">
        <v>0.21862800401338447</v>
      </c>
      <c r="AN54" t="s">
        <v>2103</v>
      </c>
      <c r="AO54">
        <v>0.24612036470258927</v>
      </c>
      <c r="AP54">
        <v>0.24997884000589532</v>
      </c>
      <c r="AQ54">
        <v>0.25352846548640612</v>
      </c>
    </row>
    <row r="55" spans="1:43">
      <c r="A55" t="s">
        <v>43</v>
      </c>
      <c r="B55" t="s">
        <v>2099</v>
      </c>
      <c r="C55" s="52">
        <f>VLOOKUP(B55,Exposure!B54:AH200,33,FALSE)</f>
        <v>0.29567180031864049</v>
      </c>
      <c r="D55" s="52">
        <f>VLOOKUP(B55,Sensitivity!$B$1:$AR$147,43,FALSE)</f>
        <v>0</v>
      </c>
      <c r="E55" s="52">
        <f>VLOOKUP(B55,Adaptive!B54:AZ200,51,FALSE)</f>
        <v>0.86678547528569982</v>
      </c>
      <c r="F55" s="52">
        <f t="shared" si="2"/>
        <v>0.13321452471430018</v>
      </c>
      <c r="G55">
        <f>VLOOKUP(B55,LandslideHazard!$B$1:$D$136,3,FALSE)</f>
        <v>6.5254845185736723E-2</v>
      </c>
      <c r="H55" s="52">
        <f t="shared" si="3"/>
        <v>0.49414117021867737</v>
      </c>
      <c r="I55" s="52">
        <f t="shared" si="4"/>
        <v>0</v>
      </c>
      <c r="J55" s="52">
        <f t="shared" si="5"/>
        <v>6.6607262357150088E-2</v>
      </c>
      <c r="K55" t="str">
        <f t="shared" si="6"/>
        <v>Low</v>
      </c>
      <c r="L55" t="str">
        <f t="shared" si="7"/>
        <v>Low</v>
      </c>
      <c r="M55" t="str">
        <f t="shared" si="0"/>
        <v>Very low</v>
      </c>
      <c r="N55" t="str">
        <f t="shared" si="8"/>
        <v>Low</v>
      </c>
      <c r="O55" t="str">
        <f t="shared" si="9"/>
        <v>Negligible</v>
      </c>
      <c r="P55">
        <f t="shared" si="10"/>
        <v>0.21220167775561927</v>
      </c>
      <c r="Q55">
        <f t="shared" si="11"/>
        <v>0.22180110983672582</v>
      </c>
      <c r="R55">
        <f t="shared" si="12"/>
        <v>0.2024990819687067</v>
      </c>
      <c r="S55" t="str">
        <f t="shared" si="13"/>
        <v>Low</v>
      </c>
      <c r="T55" t="str">
        <f t="shared" si="1"/>
        <v>Low</v>
      </c>
      <c r="U55" t="str">
        <f t="shared" si="14"/>
        <v>Low</v>
      </c>
      <c r="V55" t="str">
        <f t="shared" si="15"/>
        <v>Negligible</v>
      </c>
      <c r="W55" t="str">
        <f t="shared" si="16"/>
        <v>Negligible</v>
      </c>
      <c r="X55" t="str">
        <f t="shared" si="17"/>
        <v>Negligible</v>
      </c>
      <c r="Y55">
        <f t="shared" si="18"/>
        <v>0.24398063537586831</v>
      </c>
      <c r="Z55">
        <f t="shared" si="19"/>
        <v>0.21702328766086895</v>
      </c>
      <c r="AA55">
        <f t="shared" si="20"/>
        <v>0.22934938418005466</v>
      </c>
      <c r="AB55" t="str">
        <f t="shared" si="21"/>
        <v>Low</v>
      </c>
      <c r="AC55" t="str">
        <f t="shared" si="22"/>
        <v>Low</v>
      </c>
      <c r="AD55" t="str">
        <f t="shared" si="23"/>
        <v>Low</v>
      </c>
      <c r="AE55" t="str">
        <f t="shared" si="24"/>
        <v>Negligible</v>
      </c>
      <c r="AF55" t="str">
        <f t="shared" si="25"/>
        <v>Negligible</v>
      </c>
      <c r="AG55" t="str">
        <f t="shared" si="26"/>
        <v>Negligible</v>
      </c>
      <c r="AI55" t="s">
        <v>2104</v>
      </c>
      <c r="AJ55">
        <v>7.9780996694024608E-2</v>
      </c>
      <c r="AK55">
        <v>8.0741394962586463E-2</v>
      </c>
      <c r="AL55">
        <v>6.4696700761761552E-2</v>
      </c>
      <c r="AN55" t="s">
        <v>2104</v>
      </c>
      <c r="AO55">
        <v>8.1845853963371532E-2</v>
      </c>
      <c r="AP55">
        <v>8.8829244559691531E-2</v>
      </c>
      <c r="AQ55">
        <v>8.4153449018867219E-2</v>
      </c>
    </row>
    <row r="56" spans="1:43">
      <c r="A56" t="s">
        <v>44</v>
      </c>
      <c r="B56" t="s">
        <v>2100</v>
      </c>
      <c r="C56" s="52">
        <f>VLOOKUP(B56,Exposure!B55:AH201,33,FALSE)</f>
        <v>0.18026420605416887</v>
      </c>
      <c r="D56" s="52">
        <f>VLOOKUP(B56,Sensitivity!$B$1:$AR$147,43,FALSE)</f>
        <v>0</v>
      </c>
      <c r="E56" s="52">
        <f>VLOOKUP(B56,Adaptive!B55:AZ201,51,FALSE)</f>
        <v>0.50928103683403081</v>
      </c>
      <c r="F56" s="52">
        <f t="shared" si="2"/>
        <v>0.49071896316596919</v>
      </c>
      <c r="G56">
        <f>VLOOKUP(B56,LandslideHazard!$B$1:$D$136,3,FALSE)</f>
        <v>0.20317856847604995</v>
      </c>
      <c r="H56" s="52">
        <f t="shared" si="3"/>
        <v>0.87416173769618799</v>
      </c>
      <c r="I56" s="52">
        <f t="shared" si="4"/>
        <v>0.18192119778829122</v>
      </c>
      <c r="J56" s="52">
        <f t="shared" si="5"/>
        <v>0.2453594815829846</v>
      </c>
      <c r="K56" t="str">
        <f t="shared" si="6"/>
        <v>Low</v>
      </c>
      <c r="L56" t="str">
        <f t="shared" si="7"/>
        <v>Low</v>
      </c>
      <c r="M56" t="str">
        <f t="shared" si="0"/>
        <v>Very low</v>
      </c>
      <c r="N56" t="str">
        <f t="shared" si="8"/>
        <v>Low</v>
      </c>
      <c r="O56" t="str">
        <f t="shared" si="9"/>
        <v>Negligible</v>
      </c>
      <c r="P56">
        <f t="shared" si="10"/>
        <v>0.16885290786218479</v>
      </c>
      <c r="Q56">
        <f t="shared" si="11"/>
        <v>0.16504173091373223</v>
      </c>
      <c r="R56">
        <f t="shared" si="12"/>
        <v>0.16878171342544565</v>
      </c>
      <c r="S56" t="str">
        <f t="shared" si="13"/>
        <v>Low</v>
      </c>
      <c r="T56" t="str">
        <f t="shared" si="1"/>
        <v>Low</v>
      </c>
      <c r="U56" t="str">
        <f t="shared" si="14"/>
        <v>Low</v>
      </c>
      <c r="V56" t="str">
        <f t="shared" si="15"/>
        <v>Negligible</v>
      </c>
      <c r="W56" t="str">
        <f t="shared" si="16"/>
        <v>Negligible</v>
      </c>
      <c r="X56" t="str">
        <f t="shared" si="17"/>
        <v>Negligible</v>
      </c>
      <c r="Y56">
        <f t="shared" si="18"/>
        <v>0.19563217858440385</v>
      </c>
      <c r="Z56">
        <f t="shared" si="19"/>
        <v>0.16954576956676451</v>
      </c>
      <c r="AA56">
        <f t="shared" si="20"/>
        <v>0.18032901076893912</v>
      </c>
      <c r="AB56" t="str">
        <f t="shared" si="21"/>
        <v>Low</v>
      </c>
      <c r="AC56" t="str">
        <f t="shared" si="22"/>
        <v>Low</v>
      </c>
      <c r="AD56" t="str">
        <f t="shared" si="23"/>
        <v>Low</v>
      </c>
      <c r="AE56" t="str">
        <f t="shared" si="24"/>
        <v>Negligible</v>
      </c>
      <c r="AF56" t="str">
        <f t="shared" si="25"/>
        <v>Negligible</v>
      </c>
      <c r="AG56" t="str">
        <f t="shared" si="26"/>
        <v>Negligible</v>
      </c>
      <c r="AI56" t="s">
        <v>2105</v>
      </c>
      <c r="AJ56">
        <v>0.1501028587143424</v>
      </c>
      <c r="AK56">
        <v>0.20120273038975836</v>
      </c>
      <c r="AL56">
        <v>0.16098553256891113</v>
      </c>
      <c r="AN56" t="s">
        <v>2105</v>
      </c>
      <c r="AO56">
        <v>0.21053081619157107</v>
      </c>
      <c r="AP56">
        <v>0.20322026149353345</v>
      </c>
      <c r="AQ56">
        <v>0.18694815800847794</v>
      </c>
    </row>
    <row r="57" spans="1:43">
      <c r="A57" t="s">
        <v>77</v>
      </c>
      <c r="B57" t="s">
        <v>2101</v>
      </c>
      <c r="C57" s="52">
        <f>VLOOKUP(B57,Exposure!B56:AH202,33,FALSE)</f>
        <v>0.22434280403611259</v>
      </c>
      <c r="D57" s="52">
        <f>VLOOKUP(B57,Sensitivity!$B$1:$AR$147,43,FALSE)</f>
        <v>0</v>
      </c>
      <c r="E57" s="52">
        <f>VLOOKUP(B57,Adaptive!B56:AZ202,51,FALSE)</f>
        <v>0.66993258018307211</v>
      </c>
      <c r="F57" s="52">
        <f t="shared" si="2"/>
        <v>0.33006741981692789</v>
      </c>
      <c r="G57">
        <f>VLOOKUP(B57,LandslideHazard!$B$1:$D$136,3,FALSE)</f>
        <v>0.40579724868788813</v>
      </c>
      <c r="H57" s="52">
        <f t="shared" si="3"/>
        <v>0.96020747254092864</v>
      </c>
      <c r="I57" s="52">
        <f t="shared" si="4"/>
        <v>0.22311250291009962</v>
      </c>
      <c r="J57" s="52">
        <f t="shared" si="5"/>
        <v>0.16503370990846394</v>
      </c>
      <c r="K57" t="str">
        <f t="shared" si="6"/>
        <v>Low</v>
      </c>
      <c r="L57" t="str">
        <f t="shared" si="7"/>
        <v>Low</v>
      </c>
      <c r="M57" t="str">
        <f t="shared" si="0"/>
        <v>Very low</v>
      </c>
      <c r="N57" t="str">
        <f t="shared" si="8"/>
        <v>Moderate</v>
      </c>
      <c r="O57" t="str">
        <f t="shared" si="9"/>
        <v>Minor</v>
      </c>
      <c r="P57">
        <f t="shared" si="10"/>
        <v>0.26800042141350172</v>
      </c>
      <c r="Q57">
        <f t="shared" si="11"/>
        <v>0.26101492674923127</v>
      </c>
      <c r="R57">
        <f t="shared" si="12"/>
        <v>0.23916714853691379</v>
      </c>
      <c r="S57" t="str">
        <f t="shared" si="13"/>
        <v>Low</v>
      </c>
      <c r="T57" t="str">
        <f t="shared" si="1"/>
        <v>Low</v>
      </c>
      <c r="U57" t="str">
        <f t="shared" si="14"/>
        <v>Low</v>
      </c>
      <c r="V57" t="str">
        <f t="shared" si="15"/>
        <v>Negligible</v>
      </c>
      <c r="W57" t="str">
        <f t="shared" si="16"/>
        <v>Negligible</v>
      </c>
      <c r="X57" t="str">
        <f t="shared" si="17"/>
        <v>Negligible</v>
      </c>
      <c r="Y57">
        <f t="shared" si="18"/>
        <v>0.2798342779493545</v>
      </c>
      <c r="Z57">
        <f t="shared" si="19"/>
        <v>0.29158510992328862</v>
      </c>
      <c r="AA57">
        <f t="shared" si="20"/>
        <v>0.27842743945281351</v>
      </c>
      <c r="AB57" t="str">
        <f t="shared" si="21"/>
        <v>Low</v>
      </c>
      <c r="AC57" t="str">
        <f t="shared" si="22"/>
        <v>Low</v>
      </c>
      <c r="AD57" t="str">
        <f t="shared" si="23"/>
        <v>Low</v>
      </c>
      <c r="AE57" t="str">
        <f t="shared" si="24"/>
        <v>Negligible</v>
      </c>
      <c r="AF57" t="str">
        <f t="shared" si="25"/>
        <v>Negligible</v>
      </c>
      <c r="AG57" t="str">
        <f t="shared" si="26"/>
        <v>Negligible</v>
      </c>
      <c r="AI57" t="s">
        <v>2106</v>
      </c>
      <c r="AJ57">
        <v>0.10917220274903412</v>
      </c>
      <c r="AK57">
        <v>0.11723067620737881</v>
      </c>
      <c r="AL57">
        <v>0.10395581721813037</v>
      </c>
      <c r="AN57" t="s">
        <v>2106</v>
      </c>
      <c r="AO57">
        <v>0.13236182737475799</v>
      </c>
      <c r="AP57">
        <v>0.12762600838616692</v>
      </c>
      <c r="AQ57">
        <v>0.12045023587832548</v>
      </c>
    </row>
    <row r="58" spans="1:43">
      <c r="A58" t="s">
        <v>86</v>
      </c>
      <c r="B58" t="s">
        <v>2102</v>
      </c>
      <c r="C58" s="52">
        <f>VLOOKUP(B58,Exposure!B57:AH203,33,FALSE)</f>
        <v>0.64828853681084175</v>
      </c>
      <c r="D58" s="52">
        <f>VLOOKUP(B58,Sensitivity!$B$1:$AR$147,43,FALSE)</f>
        <v>0.18147234059080325</v>
      </c>
      <c r="E58" s="52">
        <f>VLOOKUP(B58,Adaptive!B57:AZ203,51,FALSE)</f>
        <v>0.63083715501366466</v>
      </c>
      <c r="F58" s="52">
        <f t="shared" si="2"/>
        <v>0.36916284498633534</v>
      </c>
      <c r="G58">
        <f>VLOOKUP(B58,LandslideHazard!$B$1:$D$136,3,FALSE)</f>
        <v>0.58318038450598197</v>
      </c>
      <c r="H58" s="52">
        <f t="shared" si="3"/>
        <v>1.7821041068939623</v>
      </c>
      <c r="I58" s="52">
        <f t="shared" si="4"/>
        <v>0.61656599720950389</v>
      </c>
      <c r="J58" s="52">
        <f t="shared" si="5"/>
        <v>0.27531759278856927</v>
      </c>
      <c r="K58" t="str">
        <f t="shared" si="6"/>
        <v>Moderate</v>
      </c>
      <c r="L58" t="str">
        <f t="shared" si="7"/>
        <v>Low</v>
      </c>
      <c r="M58" t="str">
        <f t="shared" si="0"/>
        <v>Low</v>
      </c>
      <c r="N58" t="str">
        <f t="shared" si="8"/>
        <v>Moderate</v>
      </c>
      <c r="O58" t="str">
        <f t="shared" si="9"/>
        <v>Moderate</v>
      </c>
      <c r="P58">
        <f t="shared" si="10"/>
        <v>0.17089786173949847</v>
      </c>
      <c r="Q58">
        <f t="shared" si="11"/>
        <v>0.17671263170948456</v>
      </c>
      <c r="R58">
        <f t="shared" si="12"/>
        <v>0.17560307061182132</v>
      </c>
      <c r="S58" t="str">
        <f t="shared" si="13"/>
        <v>Low</v>
      </c>
      <c r="T58" t="str">
        <f t="shared" si="1"/>
        <v>Low</v>
      </c>
      <c r="U58" t="str">
        <f t="shared" si="14"/>
        <v>Low</v>
      </c>
      <c r="V58" t="str">
        <f t="shared" si="15"/>
        <v>Minor</v>
      </c>
      <c r="W58" t="str">
        <f t="shared" si="16"/>
        <v>Minor</v>
      </c>
      <c r="X58" t="str">
        <f t="shared" si="17"/>
        <v>Minor</v>
      </c>
      <c r="Y58">
        <f t="shared" si="18"/>
        <v>0.19459347914182931</v>
      </c>
      <c r="Z58">
        <f t="shared" si="19"/>
        <v>0.19178373437219701</v>
      </c>
      <c r="AA58">
        <f t="shared" si="20"/>
        <v>0.1907542322885947</v>
      </c>
      <c r="AB58" t="str">
        <f t="shared" si="21"/>
        <v>Low</v>
      </c>
      <c r="AC58" t="str">
        <f t="shared" si="22"/>
        <v>Low</v>
      </c>
      <c r="AD58" t="str">
        <f t="shared" si="23"/>
        <v>Low</v>
      </c>
      <c r="AE58" t="str">
        <f t="shared" si="24"/>
        <v>Minor</v>
      </c>
      <c r="AF58" t="str">
        <f t="shared" si="25"/>
        <v>Minor</v>
      </c>
      <c r="AG58" t="str">
        <f t="shared" si="26"/>
        <v>Minor</v>
      </c>
      <c r="AI58" t="s">
        <v>2107</v>
      </c>
      <c r="AJ58">
        <v>0.22784063417793921</v>
      </c>
      <c r="AK58">
        <v>0.22674539846721109</v>
      </c>
      <c r="AL58">
        <v>0.20763070024684413</v>
      </c>
      <c r="AN58" t="s">
        <v>2107</v>
      </c>
      <c r="AO58">
        <v>0.25765791025019197</v>
      </c>
      <c r="AP58">
        <v>0.24082985696638357</v>
      </c>
      <c r="AQ58">
        <v>0.23927384329512205</v>
      </c>
    </row>
    <row r="59" spans="1:43">
      <c r="A59" t="s">
        <v>45</v>
      </c>
      <c r="B59" t="s">
        <v>2103</v>
      </c>
      <c r="C59" s="52">
        <f>VLOOKUP(B59,Exposure!B58:AH204,33,FALSE)</f>
        <v>1</v>
      </c>
      <c r="D59" s="52">
        <f>VLOOKUP(B59,Sensitivity!$B$1:$AR$147,43,FALSE)</f>
        <v>0.18442303076275729</v>
      </c>
      <c r="E59" s="52">
        <f>VLOOKUP(B59,Adaptive!B58:AZ204,51,FALSE)</f>
        <v>0.66880511430015266</v>
      </c>
      <c r="F59" s="52">
        <f t="shared" si="2"/>
        <v>0.33119488569984734</v>
      </c>
      <c r="G59">
        <f>VLOOKUP(B59,LandslideHazard!$B$1:$D$136,3,FALSE)</f>
        <v>0.60261132700866871</v>
      </c>
      <c r="H59" s="52">
        <f t="shared" si="3"/>
        <v>2.1182292434712733</v>
      </c>
      <c r="I59" s="52">
        <f t="shared" si="4"/>
        <v>0.77747383401103731</v>
      </c>
      <c r="J59" s="52">
        <f t="shared" si="5"/>
        <v>0.25780895823130234</v>
      </c>
      <c r="K59" t="str">
        <f t="shared" si="6"/>
        <v>High</v>
      </c>
      <c r="L59" t="str">
        <f t="shared" si="7"/>
        <v>Low</v>
      </c>
      <c r="M59" t="str">
        <f t="shared" si="0"/>
        <v>Moderate</v>
      </c>
      <c r="N59" t="str">
        <f t="shared" si="8"/>
        <v>Moderate</v>
      </c>
      <c r="O59" t="str">
        <f t="shared" si="9"/>
        <v>Moderate</v>
      </c>
      <c r="P59">
        <f t="shared" si="10"/>
        <v>0.21825116529522562</v>
      </c>
      <c r="Q59">
        <f t="shared" si="11"/>
        <v>0.2286163398399419</v>
      </c>
      <c r="R59">
        <f t="shared" si="12"/>
        <v>0.21862800401338447</v>
      </c>
      <c r="S59" t="str">
        <f t="shared" si="13"/>
        <v>Low</v>
      </c>
      <c r="T59" t="str">
        <f t="shared" si="1"/>
        <v>Low</v>
      </c>
      <c r="U59" t="str">
        <f t="shared" si="14"/>
        <v>Low</v>
      </c>
      <c r="V59" t="str">
        <f t="shared" si="15"/>
        <v>Moderate</v>
      </c>
      <c r="W59" t="str">
        <f t="shared" si="16"/>
        <v>Moderate</v>
      </c>
      <c r="X59" t="str">
        <f t="shared" si="17"/>
        <v>Moderate</v>
      </c>
      <c r="Y59">
        <f t="shared" si="18"/>
        <v>0.24612036470258927</v>
      </c>
      <c r="Z59">
        <f t="shared" si="19"/>
        <v>0.24997884000589532</v>
      </c>
      <c r="AA59">
        <f t="shared" si="20"/>
        <v>0.25352846548640612</v>
      </c>
      <c r="AB59" t="str">
        <f t="shared" si="21"/>
        <v>Low</v>
      </c>
      <c r="AC59" t="str">
        <f t="shared" si="22"/>
        <v>Low</v>
      </c>
      <c r="AD59" t="str">
        <f t="shared" si="23"/>
        <v>Low</v>
      </c>
      <c r="AE59" t="str">
        <f t="shared" si="24"/>
        <v>Moderate</v>
      </c>
      <c r="AF59" t="str">
        <f t="shared" si="25"/>
        <v>Moderate</v>
      </c>
      <c r="AG59" t="str">
        <f t="shared" si="26"/>
        <v>Moderate</v>
      </c>
      <c r="AI59" t="s">
        <v>2108</v>
      </c>
      <c r="AJ59">
        <v>7.3959307830042662E-2</v>
      </c>
      <c r="AK59">
        <v>8.0492537144382148E-2</v>
      </c>
      <c r="AL59">
        <v>5.990402414602234E-2</v>
      </c>
      <c r="AN59" t="s">
        <v>2108</v>
      </c>
      <c r="AO59">
        <v>8.3832658410816843E-2</v>
      </c>
      <c r="AP59">
        <v>8.6898772436008506E-2</v>
      </c>
      <c r="AQ59">
        <v>8.2911990197596735E-2</v>
      </c>
    </row>
    <row r="60" spans="1:43">
      <c r="A60" t="s">
        <v>155</v>
      </c>
      <c r="B60" t="s">
        <v>2104</v>
      </c>
      <c r="C60" s="52">
        <f>VLOOKUP(B60,Exposure!B59:AH205,33,FALSE)</f>
        <v>1.6626500141933852E-2</v>
      </c>
      <c r="D60" s="52">
        <f>VLOOKUP(B60,Sensitivity!$B$1:$AR$147,43,FALSE)</f>
        <v>0</v>
      </c>
      <c r="E60" s="52">
        <f>VLOOKUP(B60,Adaptive!B59:AZ205,51,FALSE)</f>
        <v>0.15330349872830132</v>
      </c>
      <c r="F60" s="52">
        <f t="shared" si="2"/>
        <v>0.84669650127169871</v>
      </c>
      <c r="G60">
        <f>VLOOKUP(B60,LandslideHazard!$B$1:$D$136,3,FALSE)</f>
        <v>0</v>
      </c>
      <c r="H60" s="52">
        <f t="shared" si="3"/>
        <v>0.86332300141363261</v>
      </c>
      <c r="I60" s="52">
        <f t="shared" si="4"/>
        <v>0.17673254207914837</v>
      </c>
      <c r="J60" s="52">
        <f t="shared" si="5"/>
        <v>0.42334825063584935</v>
      </c>
      <c r="K60" t="str">
        <f t="shared" si="6"/>
        <v>Low</v>
      </c>
      <c r="L60" t="str">
        <f t="shared" si="7"/>
        <v>Moderate</v>
      </c>
      <c r="M60" t="str">
        <f t="shared" si="0"/>
        <v>Low</v>
      </c>
      <c r="N60" t="str">
        <f t="shared" si="8"/>
        <v>Low</v>
      </c>
      <c r="O60" t="str">
        <f t="shared" si="9"/>
        <v>Minor</v>
      </c>
      <c r="P60">
        <f t="shared" si="10"/>
        <v>7.9780996694024608E-2</v>
      </c>
      <c r="Q60">
        <f t="shared" si="11"/>
        <v>8.0741394962586463E-2</v>
      </c>
      <c r="R60">
        <f t="shared" si="12"/>
        <v>6.4696700761761552E-2</v>
      </c>
      <c r="S60" t="str">
        <f t="shared" si="13"/>
        <v>Low</v>
      </c>
      <c r="T60" t="str">
        <f t="shared" si="1"/>
        <v>Low</v>
      </c>
      <c r="U60" t="str">
        <f t="shared" si="14"/>
        <v>Low</v>
      </c>
      <c r="V60" t="str">
        <f t="shared" si="15"/>
        <v>Minor</v>
      </c>
      <c r="W60" t="str">
        <f t="shared" si="16"/>
        <v>Minor</v>
      </c>
      <c r="X60" t="str">
        <f t="shared" si="17"/>
        <v>Minor</v>
      </c>
      <c r="Y60">
        <f t="shared" si="18"/>
        <v>8.1845853963371532E-2</v>
      </c>
      <c r="Z60">
        <f t="shared" si="19"/>
        <v>8.8829244559691531E-2</v>
      </c>
      <c r="AA60">
        <f t="shared" si="20"/>
        <v>8.4153449018867219E-2</v>
      </c>
      <c r="AB60" t="str">
        <f t="shared" si="21"/>
        <v>Low</v>
      </c>
      <c r="AC60" t="str">
        <f t="shared" si="22"/>
        <v>Low</v>
      </c>
      <c r="AD60" t="str">
        <f t="shared" si="23"/>
        <v>Low</v>
      </c>
      <c r="AE60" t="str">
        <f t="shared" si="24"/>
        <v>Minor</v>
      </c>
      <c r="AF60" t="str">
        <f t="shared" si="25"/>
        <v>Minor</v>
      </c>
      <c r="AG60" t="str">
        <f t="shared" si="26"/>
        <v>Minor</v>
      </c>
      <c r="AI60" t="s">
        <v>2109</v>
      </c>
      <c r="AJ60">
        <v>0.16885290786218479</v>
      </c>
      <c r="AK60">
        <v>0.16504173091373223</v>
      </c>
      <c r="AL60">
        <v>0.16878171342544565</v>
      </c>
      <c r="AN60" t="s">
        <v>2109</v>
      </c>
      <c r="AO60">
        <v>0.19563217858440385</v>
      </c>
      <c r="AP60">
        <v>0.16954576956676451</v>
      </c>
      <c r="AQ60">
        <v>0.18032901076893912</v>
      </c>
    </row>
    <row r="61" spans="1:43">
      <c r="A61" t="s">
        <v>161</v>
      </c>
      <c r="B61" t="s">
        <v>2105</v>
      </c>
      <c r="C61" s="52">
        <f>VLOOKUP(B61,Exposure!B60:AH206,33,FALSE)</f>
        <v>0.29573818374933619</v>
      </c>
      <c r="D61" s="52">
        <f>VLOOKUP(B61,Sensitivity!$B$1:$AR$147,43,FALSE)</f>
        <v>0</v>
      </c>
      <c r="E61" s="52">
        <f>VLOOKUP(B61,Adaptive!B60:AZ206,51,FALSE)</f>
        <v>7.0348531333589995E-2</v>
      </c>
      <c r="F61" s="52">
        <f t="shared" si="2"/>
        <v>0.92965146866641002</v>
      </c>
      <c r="G61">
        <f>VLOOKUP(B61,LandslideHazard!$B$1:$D$136,3,FALSE)</f>
        <v>0.58552405667758067</v>
      </c>
      <c r="H61" s="52">
        <f t="shared" si="3"/>
        <v>1.8109137090933269</v>
      </c>
      <c r="I61" s="52">
        <f t="shared" si="4"/>
        <v>0.63035755953125316</v>
      </c>
      <c r="J61" s="52">
        <f t="shared" si="5"/>
        <v>0.46482573433320501</v>
      </c>
      <c r="K61" t="str">
        <f t="shared" si="6"/>
        <v>Low</v>
      </c>
      <c r="L61" t="str">
        <f t="shared" si="7"/>
        <v>Moderate</v>
      </c>
      <c r="M61" t="str">
        <f t="shared" si="0"/>
        <v>Low</v>
      </c>
      <c r="N61" t="str">
        <f t="shared" si="8"/>
        <v>Moderate</v>
      </c>
      <c r="O61" t="str">
        <f t="shared" si="9"/>
        <v>Moderate</v>
      </c>
      <c r="P61">
        <f t="shared" si="10"/>
        <v>0.1501028587143424</v>
      </c>
      <c r="Q61">
        <f t="shared" si="11"/>
        <v>0.20120273038975836</v>
      </c>
      <c r="R61">
        <f t="shared" si="12"/>
        <v>0.16098553256891113</v>
      </c>
      <c r="S61" t="str">
        <f t="shared" si="13"/>
        <v>Low</v>
      </c>
      <c r="T61" t="str">
        <f t="shared" si="1"/>
        <v>Low</v>
      </c>
      <c r="U61" t="str">
        <f t="shared" si="14"/>
        <v>Low</v>
      </c>
      <c r="V61" t="str">
        <f t="shared" si="15"/>
        <v>Minor</v>
      </c>
      <c r="W61" t="str">
        <f t="shared" si="16"/>
        <v>Minor</v>
      </c>
      <c r="X61" t="str">
        <f t="shared" si="17"/>
        <v>Minor</v>
      </c>
      <c r="Y61">
        <f t="shared" si="18"/>
        <v>0.21053081619157107</v>
      </c>
      <c r="Z61">
        <f t="shared" si="19"/>
        <v>0.20322026149353345</v>
      </c>
      <c r="AA61">
        <f t="shared" si="20"/>
        <v>0.18694815800847794</v>
      </c>
      <c r="AB61" t="str">
        <f t="shared" si="21"/>
        <v>Low</v>
      </c>
      <c r="AC61" t="str">
        <f t="shared" si="22"/>
        <v>Low</v>
      </c>
      <c r="AD61" t="str">
        <f t="shared" si="23"/>
        <v>Low</v>
      </c>
      <c r="AE61" t="str">
        <f t="shared" si="24"/>
        <v>Minor</v>
      </c>
      <c r="AF61" t="str">
        <f t="shared" si="25"/>
        <v>Minor</v>
      </c>
      <c r="AG61" t="str">
        <f t="shared" si="26"/>
        <v>Minor</v>
      </c>
      <c r="AI61" t="s">
        <v>2110</v>
      </c>
      <c r="AJ61">
        <v>0.1599998489177501</v>
      </c>
      <c r="AK61">
        <v>0.17898171896443971</v>
      </c>
      <c r="AL61">
        <v>0.16722524322773324</v>
      </c>
      <c r="AN61" t="s">
        <v>2110</v>
      </c>
      <c r="AO61">
        <v>0.19107247250114356</v>
      </c>
      <c r="AP61">
        <v>0.20343979143575597</v>
      </c>
      <c r="AQ61">
        <v>0.17494111795312972</v>
      </c>
    </row>
    <row r="62" spans="1:43">
      <c r="A62" t="s">
        <v>46</v>
      </c>
      <c r="B62" t="s">
        <v>2106</v>
      </c>
      <c r="C62" s="52">
        <f>VLOOKUP(B62,Exposure!B61:AH207,33,FALSE)</f>
        <v>0.70618841092818796</v>
      </c>
      <c r="D62" s="52">
        <f>VLOOKUP(B62,Sensitivity!$B$1:$AR$147,43,FALSE)</f>
        <v>0.37508296372426536</v>
      </c>
      <c r="E62" s="52">
        <f>VLOOKUP(B62,Adaptive!B61:AZ207,51,FALSE)</f>
        <v>0.80934537991633648</v>
      </c>
      <c r="F62" s="52">
        <f t="shared" si="2"/>
        <v>0.19065462008366352</v>
      </c>
      <c r="G62">
        <f>VLOOKUP(B62,LandslideHazard!$B$1:$D$136,3,FALSE)</f>
        <v>0.55452049336597153</v>
      </c>
      <c r="H62" s="52">
        <f t="shared" si="3"/>
        <v>1.8264464881020885</v>
      </c>
      <c r="I62" s="52">
        <f t="shared" si="4"/>
        <v>0.63779331960342867</v>
      </c>
      <c r="J62" s="52">
        <f t="shared" si="5"/>
        <v>0.28286879190396441</v>
      </c>
      <c r="K62" t="str">
        <f t="shared" si="6"/>
        <v>High</v>
      </c>
      <c r="L62" t="str">
        <f t="shared" si="7"/>
        <v>Low</v>
      </c>
      <c r="M62" t="str">
        <f t="shared" si="0"/>
        <v>Moderate</v>
      </c>
      <c r="N62" t="str">
        <f t="shared" si="8"/>
        <v>Moderate</v>
      </c>
      <c r="O62" t="str">
        <f t="shared" si="9"/>
        <v>Moderate</v>
      </c>
      <c r="P62">
        <f t="shared" si="10"/>
        <v>0.10917220274903412</v>
      </c>
      <c r="Q62">
        <f t="shared" si="11"/>
        <v>0.11723067620737881</v>
      </c>
      <c r="R62">
        <f t="shared" si="12"/>
        <v>0.10395581721813037</v>
      </c>
      <c r="S62" t="str">
        <f t="shared" si="13"/>
        <v>Low</v>
      </c>
      <c r="T62" t="str">
        <f t="shared" si="1"/>
        <v>Low</v>
      </c>
      <c r="U62" t="str">
        <f t="shared" si="14"/>
        <v>Low</v>
      </c>
      <c r="V62" t="str">
        <f t="shared" si="15"/>
        <v>Moderate</v>
      </c>
      <c r="W62" t="str">
        <f t="shared" si="16"/>
        <v>Moderate</v>
      </c>
      <c r="X62" t="str">
        <f t="shared" si="17"/>
        <v>Moderate</v>
      </c>
      <c r="Y62">
        <f t="shared" si="18"/>
        <v>0.13236182737475799</v>
      </c>
      <c r="Z62">
        <f t="shared" si="19"/>
        <v>0.12762600838616692</v>
      </c>
      <c r="AA62">
        <f t="shared" si="20"/>
        <v>0.12045023587832548</v>
      </c>
      <c r="AB62" t="str">
        <f t="shared" si="21"/>
        <v>Low</v>
      </c>
      <c r="AC62" t="str">
        <f t="shared" si="22"/>
        <v>Low</v>
      </c>
      <c r="AD62" t="str">
        <f t="shared" si="23"/>
        <v>Low</v>
      </c>
      <c r="AE62" t="str">
        <f t="shared" si="24"/>
        <v>Moderate</v>
      </c>
      <c r="AF62" t="str">
        <f t="shared" si="25"/>
        <v>Moderate</v>
      </c>
      <c r="AG62" t="str">
        <f t="shared" si="26"/>
        <v>Moderate</v>
      </c>
      <c r="AI62" t="s">
        <v>2111</v>
      </c>
      <c r="AJ62">
        <v>0.24671682819639895</v>
      </c>
      <c r="AK62">
        <v>0.23607311983849213</v>
      </c>
      <c r="AL62">
        <v>0.22118503365031453</v>
      </c>
      <c r="AN62" t="s">
        <v>2111</v>
      </c>
      <c r="AO62">
        <v>0.27059742167251777</v>
      </c>
      <c r="AP62">
        <v>0.25186296043300654</v>
      </c>
      <c r="AQ62">
        <v>0.25883067875902538</v>
      </c>
    </row>
    <row r="63" spans="1:43">
      <c r="A63" t="s">
        <v>156</v>
      </c>
      <c r="B63" t="s">
        <v>2107</v>
      </c>
      <c r="C63" s="52">
        <f>VLOOKUP(B63,Exposure!B62:AH208,33,FALSE)</f>
        <v>0.21504912373871482</v>
      </c>
      <c r="D63" s="52">
        <f>VLOOKUP(B63,Sensitivity!$B$1:$AR$147,43,FALSE)</f>
        <v>0</v>
      </c>
      <c r="E63" s="52">
        <f>VLOOKUP(B63,Adaptive!B62:AZ208,51,FALSE)</f>
        <v>0.43087356248415204</v>
      </c>
      <c r="F63" s="52">
        <f t="shared" si="2"/>
        <v>0.56912643751584802</v>
      </c>
      <c r="G63">
        <f>VLOOKUP(B63,LandslideHazard!$B$1:$D$136,3,FALSE)</f>
        <v>0.3895306471505246</v>
      </c>
      <c r="H63" s="52">
        <f t="shared" si="3"/>
        <v>1.1737062084050875</v>
      </c>
      <c r="I63" s="52">
        <f t="shared" si="4"/>
        <v>0.32531735464353201</v>
      </c>
      <c r="J63" s="52">
        <f t="shared" si="5"/>
        <v>0.28456321875792401</v>
      </c>
      <c r="K63" t="str">
        <f t="shared" si="6"/>
        <v>Low</v>
      </c>
      <c r="L63" t="str">
        <f t="shared" si="7"/>
        <v>Low</v>
      </c>
      <c r="M63" t="str">
        <f t="shared" si="0"/>
        <v>Very low</v>
      </c>
      <c r="N63" t="str">
        <f t="shared" si="8"/>
        <v>Moderate</v>
      </c>
      <c r="O63" t="str">
        <f t="shared" si="9"/>
        <v>Minor</v>
      </c>
      <c r="P63">
        <f t="shared" si="10"/>
        <v>0.22784063417793921</v>
      </c>
      <c r="Q63">
        <f t="shared" si="11"/>
        <v>0.22674539846721109</v>
      </c>
      <c r="R63">
        <f t="shared" si="12"/>
        <v>0.20763070024684413</v>
      </c>
      <c r="S63" t="str">
        <f t="shared" si="13"/>
        <v>Low</v>
      </c>
      <c r="T63" t="str">
        <f t="shared" si="1"/>
        <v>Low</v>
      </c>
      <c r="U63" t="str">
        <f t="shared" si="14"/>
        <v>Low</v>
      </c>
      <c r="V63" t="str">
        <f t="shared" si="15"/>
        <v>Negligible</v>
      </c>
      <c r="W63" t="str">
        <f t="shared" si="16"/>
        <v>Negligible</v>
      </c>
      <c r="X63" t="str">
        <f t="shared" si="17"/>
        <v>Negligible</v>
      </c>
      <c r="Y63">
        <f t="shared" si="18"/>
        <v>0.25765791025019197</v>
      </c>
      <c r="Z63">
        <f t="shared" si="19"/>
        <v>0.24082985696638357</v>
      </c>
      <c r="AA63">
        <f t="shared" si="20"/>
        <v>0.23927384329512205</v>
      </c>
      <c r="AB63" t="str">
        <f t="shared" si="21"/>
        <v>Low</v>
      </c>
      <c r="AC63" t="str">
        <f t="shared" si="22"/>
        <v>Low</v>
      </c>
      <c r="AD63" t="str">
        <f t="shared" si="23"/>
        <v>Low</v>
      </c>
      <c r="AE63" t="str">
        <f t="shared" si="24"/>
        <v>Negligible</v>
      </c>
      <c r="AF63" t="str">
        <f t="shared" si="25"/>
        <v>Negligible</v>
      </c>
      <c r="AG63" t="str">
        <f t="shared" si="26"/>
        <v>Negligible</v>
      </c>
      <c r="AI63" t="s">
        <v>2112</v>
      </c>
      <c r="AJ63">
        <v>0.24761604632261883</v>
      </c>
      <c r="AK63">
        <v>0.23450107799374589</v>
      </c>
      <c r="AL63">
        <v>0.21784205672398338</v>
      </c>
      <c r="AN63" t="s">
        <v>2112</v>
      </c>
      <c r="AO63">
        <v>0.26060564502295003</v>
      </c>
      <c r="AP63">
        <v>0.23671726094903248</v>
      </c>
      <c r="AQ63">
        <v>0.22652305578381715</v>
      </c>
    </row>
    <row r="64" spans="1:43">
      <c r="A64" t="s">
        <v>74</v>
      </c>
      <c r="B64" t="s">
        <v>2108</v>
      </c>
      <c r="C64" s="52">
        <f>VLOOKUP(B64,Exposure!B63:AH209,33,FALSE)</f>
        <v>0.40212771188607616</v>
      </c>
      <c r="D64" s="52">
        <f>VLOOKUP(B64,Sensitivity!$B$1:$AR$147,43,FALSE)</f>
        <v>0</v>
      </c>
      <c r="E64" s="52">
        <f>VLOOKUP(B64,Adaptive!B63:AZ209,51,FALSE)</f>
        <v>0.18232980921703326</v>
      </c>
      <c r="F64" s="52">
        <f t="shared" si="2"/>
        <v>0.81767019078296677</v>
      </c>
      <c r="G64">
        <f>VLOOKUP(B64,LandslideHazard!$B$1:$D$136,3,FALSE)</f>
        <v>0.52744901138948497</v>
      </c>
      <c r="H64" s="52">
        <f t="shared" si="3"/>
        <v>1.7472469140585278</v>
      </c>
      <c r="I64" s="52">
        <f t="shared" si="4"/>
        <v>0.59987936807716113</v>
      </c>
      <c r="J64" s="52">
        <f t="shared" si="5"/>
        <v>0.40883509539148338</v>
      </c>
      <c r="K64" t="str">
        <f t="shared" si="6"/>
        <v>Moderate</v>
      </c>
      <c r="L64" t="str">
        <f t="shared" si="7"/>
        <v>Moderate</v>
      </c>
      <c r="M64" t="str">
        <f t="shared" si="0"/>
        <v>Moderate</v>
      </c>
      <c r="N64" t="str">
        <f t="shared" si="8"/>
        <v>Moderate</v>
      </c>
      <c r="O64" t="str">
        <f t="shared" si="9"/>
        <v>Moderate</v>
      </c>
      <c r="P64">
        <f t="shared" si="10"/>
        <v>7.3959307830042662E-2</v>
      </c>
      <c r="Q64">
        <f t="shared" si="11"/>
        <v>8.0492537144382148E-2</v>
      </c>
      <c r="R64">
        <f t="shared" si="12"/>
        <v>5.990402414602234E-2</v>
      </c>
      <c r="S64" t="str">
        <f t="shared" si="13"/>
        <v>Low</v>
      </c>
      <c r="T64" t="str">
        <f t="shared" si="1"/>
        <v>Low</v>
      </c>
      <c r="U64" t="str">
        <f t="shared" si="14"/>
        <v>Low</v>
      </c>
      <c r="V64" t="str">
        <f t="shared" si="15"/>
        <v>Moderate</v>
      </c>
      <c r="W64" t="str">
        <f t="shared" si="16"/>
        <v>Moderate</v>
      </c>
      <c r="X64" t="str">
        <f t="shared" si="17"/>
        <v>Moderate</v>
      </c>
      <c r="Y64">
        <f t="shared" si="18"/>
        <v>8.3832658410816843E-2</v>
      </c>
      <c r="Z64">
        <f t="shared" si="19"/>
        <v>8.6898772436008506E-2</v>
      </c>
      <c r="AA64">
        <f t="shared" si="20"/>
        <v>8.2911990197596735E-2</v>
      </c>
      <c r="AB64" t="str">
        <f t="shared" si="21"/>
        <v>Low</v>
      </c>
      <c r="AC64" t="str">
        <f t="shared" si="22"/>
        <v>Low</v>
      </c>
      <c r="AD64" t="str">
        <f t="shared" si="23"/>
        <v>Low</v>
      </c>
      <c r="AE64" t="str">
        <f t="shared" si="24"/>
        <v>Moderate</v>
      </c>
      <c r="AF64" t="str">
        <f t="shared" si="25"/>
        <v>Moderate</v>
      </c>
      <c r="AG64" t="str">
        <f t="shared" si="26"/>
        <v>Moderate</v>
      </c>
      <c r="AI64" t="s">
        <v>2113</v>
      </c>
      <c r="AJ64">
        <v>0.10655721039568615</v>
      </c>
      <c r="AK64">
        <v>0.1182954459233051</v>
      </c>
      <c r="AL64">
        <v>0.11712812557514017</v>
      </c>
      <c r="AN64" t="s">
        <v>2113</v>
      </c>
      <c r="AO64">
        <v>0.12894104341620069</v>
      </c>
      <c r="AP64">
        <v>0.13455558002969251</v>
      </c>
      <c r="AQ64">
        <v>0.11838985245306256</v>
      </c>
    </row>
    <row r="65" spans="1:43">
      <c r="A65" t="s">
        <v>78</v>
      </c>
      <c r="B65" t="s">
        <v>2109</v>
      </c>
      <c r="C65" s="52">
        <f>VLOOKUP(B65,Exposure!B64:AH210,33,FALSE)</f>
        <v>0.15039166224110462</v>
      </c>
      <c r="D65" s="52">
        <f>VLOOKUP(B65,Sensitivity!$B$1:$AR$147,43,FALSE)</f>
        <v>0</v>
      </c>
      <c r="E65" s="52">
        <f>VLOOKUP(B65,Adaptive!B64:AZ210,51,FALSE)</f>
        <v>0.50123315084020847</v>
      </c>
      <c r="F65" s="52">
        <f t="shared" si="2"/>
        <v>0.49876684915979153</v>
      </c>
      <c r="G65">
        <f>VLOOKUP(B65,LandslideHazard!$B$1:$D$136,3,FALSE)</f>
        <v>0.20317856847604995</v>
      </c>
      <c r="H65" s="52">
        <f t="shared" si="3"/>
        <v>0.85233707987694618</v>
      </c>
      <c r="I65" s="52">
        <f t="shared" si="4"/>
        <v>0.17147342671592411</v>
      </c>
      <c r="J65" s="52">
        <f t="shared" si="5"/>
        <v>0.24938342457989576</v>
      </c>
      <c r="K65" t="str">
        <f t="shared" si="6"/>
        <v>Low</v>
      </c>
      <c r="L65" t="str">
        <f t="shared" si="7"/>
        <v>Low</v>
      </c>
      <c r="M65" t="str">
        <f t="shared" si="0"/>
        <v>Very low</v>
      </c>
      <c r="N65" t="str">
        <f t="shared" si="8"/>
        <v>Low</v>
      </c>
      <c r="O65" t="str">
        <f t="shared" si="9"/>
        <v>Negligible</v>
      </c>
      <c r="P65">
        <f t="shared" si="10"/>
        <v>0.16885290786218479</v>
      </c>
      <c r="Q65">
        <f t="shared" si="11"/>
        <v>0.16504173091373223</v>
      </c>
      <c r="R65">
        <f t="shared" si="12"/>
        <v>0.16878171342544565</v>
      </c>
      <c r="S65" t="str">
        <f t="shared" si="13"/>
        <v>Low</v>
      </c>
      <c r="T65" t="str">
        <f t="shared" si="1"/>
        <v>Low</v>
      </c>
      <c r="U65" t="str">
        <f t="shared" si="14"/>
        <v>Low</v>
      </c>
      <c r="V65" t="str">
        <f t="shared" si="15"/>
        <v>Negligible</v>
      </c>
      <c r="W65" t="str">
        <f t="shared" si="16"/>
        <v>Negligible</v>
      </c>
      <c r="X65" t="str">
        <f t="shared" si="17"/>
        <v>Negligible</v>
      </c>
      <c r="Y65">
        <f t="shared" si="18"/>
        <v>0.19563217858440385</v>
      </c>
      <c r="Z65">
        <f t="shared" si="19"/>
        <v>0.16954576956676451</v>
      </c>
      <c r="AA65">
        <f t="shared" si="20"/>
        <v>0.18032901076893912</v>
      </c>
      <c r="AB65" t="str">
        <f t="shared" si="21"/>
        <v>Low</v>
      </c>
      <c r="AC65" t="str">
        <f t="shared" si="22"/>
        <v>Low</v>
      </c>
      <c r="AD65" t="str">
        <f t="shared" si="23"/>
        <v>Low</v>
      </c>
      <c r="AE65" t="str">
        <f t="shared" si="24"/>
        <v>Negligible</v>
      </c>
      <c r="AF65" t="str">
        <f t="shared" si="25"/>
        <v>Negligible</v>
      </c>
      <c r="AG65" t="str">
        <f t="shared" si="26"/>
        <v>Negligible</v>
      </c>
      <c r="AI65" t="s">
        <v>2114</v>
      </c>
      <c r="AJ65">
        <v>5.4671874046888114E-2</v>
      </c>
      <c r="AK65">
        <v>5.7053814499716325E-2</v>
      </c>
      <c r="AL65">
        <v>5.1377350555306033E-2</v>
      </c>
      <c r="AN65" t="s">
        <v>2114</v>
      </c>
      <c r="AO65">
        <v>6.3325854238119469E-2</v>
      </c>
      <c r="AP65">
        <v>6.0896155516872441E-2</v>
      </c>
      <c r="AQ65">
        <v>5.8994004755032081E-2</v>
      </c>
    </row>
    <row r="66" spans="1:43">
      <c r="A66" t="s">
        <v>162</v>
      </c>
      <c r="B66" t="s">
        <v>2110</v>
      </c>
      <c r="C66" s="52">
        <f>VLOOKUP(B66,Exposure!B65:AH211,33,FALSE)</f>
        <v>0.18945831120552312</v>
      </c>
      <c r="D66" s="52">
        <f>VLOOKUP(B66,Sensitivity!$B$1:$AR$147,43,FALSE)</f>
        <v>0</v>
      </c>
      <c r="E66" s="52">
        <f>VLOOKUP(B66,Adaptive!B65:AZ211,51,FALSE)</f>
        <v>0.4818827278039699</v>
      </c>
      <c r="F66" s="52">
        <f t="shared" si="2"/>
        <v>0.5181172721960301</v>
      </c>
      <c r="G66">
        <f>VLOOKUP(B66,LandslideHazard!$B$1:$D$136,3,FALSE)</f>
        <v>0.36553720996133687</v>
      </c>
      <c r="H66" s="52">
        <f t="shared" si="3"/>
        <v>1.0731127933628901</v>
      </c>
      <c r="I66" s="52">
        <f t="shared" si="4"/>
        <v>0.27716187012446253</v>
      </c>
      <c r="J66" s="52">
        <f t="shared" si="5"/>
        <v>0.25905863609801505</v>
      </c>
      <c r="K66" t="str">
        <f t="shared" si="6"/>
        <v>Low</v>
      </c>
      <c r="L66" t="str">
        <f t="shared" si="7"/>
        <v>Low</v>
      </c>
      <c r="M66" t="str">
        <f t="shared" ref="M66:M129" si="27">IF((K66="high")*AND(L66="High"),"Very high",IF((K66="high")*AND(L66="Moderate"),"High",IF((K66="high")*AND(L66="Low"),"Moderate",IF((K66="Moderate")*AND(L66="High"),"High",IF((K66="Moderate")*AND(L66="Moderate"),"Moderate",IF((K66="Low")*AND(L66="High"),"Moderate",IF((K66="Low")*AND(L66="Moderate"),"Low",IF((K66="Low")*AND(L66="Low"),"Very low",IF((K66="Moderate")*AND(L66="Low"),"Low")))))))))</f>
        <v>Very low</v>
      </c>
      <c r="N66" t="str">
        <f t="shared" si="8"/>
        <v>Moderate</v>
      </c>
      <c r="O66" t="str">
        <f t="shared" si="9"/>
        <v>Minor</v>
      </c>
      <c r="P66">
        <f t="shared" si="10"/>
        <v>0.1599998489177501</v>
      </c>
      <c r="Q66">
        <f t="shared" si="11"/>
        <v>0.17898171896443971</v>
      </c>
      <c r="R66">
        <f t="shared" si="12"/>
        <v>0.16722524322773324</v>
      </c>
      <c r="S66" t="str">
        <f t="shared" si="13"/>
        <v>Low</v>
      </c>
      <c r="T66" t="str">
        <f t="shared" si="13"/>
        <v>Low</v>
      </c>
      <c r="U66" t="str">
        <f t="shared" si="14"/>
        <v>Low</v>
      </c>
      <c r="V66" t="str">
        <f t="shared" si="15"/>
        <v>Negligible</v>
      </c>
      <c r="W66" t="str">
        <f t="shared" si="16"/>
        <v>Negligible</v>
      </c>
      <c r="X66" t="str">
        <f t="shared" si="17"/>
        <v>Negligible</v>
      </c>
      <c r="Y66">
        <f t="shared" si="18"/>
        <v>0.19107247250114356</v>
      </c>
      <c r="Z66">
        <f t="shared" si="19"/>
        <v>0.20343979143575597</v>
      </c>
      <c r="AA66">
        <f t="shared" si="20"/>
        <v>0.17494111795312972</v>
      </c>
      <c r="AB66" t="str">
        <f t="shared" si="21"/>
        <v>Low</v>
      </c>
      <c r="AC66" t="str">
        <f t="shared" si="22"/>
        <v>Low</v>
      </c>
      <c r="AD66" t="str">
        <f t="shared" si="23"/>
        <v>Low</v>
      </c>
      <c r="AE66" t="str">
        <f t="shared" si="24"/>
        <v>Negligible</v>
      </c>
      <c r="AF66" t="str">
        <f t="shared" si="25"/>
        <v>Negligible</v>
      </c>
      <c r="AG66" t="str">
        <f t="shared" si="26"/>
        <v>Negligible</v>
      </c>
      <c r="AI66" t="s">
        <v>2115</v>
      </c>
      <c r="AJ66">
        <v>0.21693317944517543</v>
      </c>
      <c r="AK66">
        <v>0.23483212025612557</v>
      </c>
      <c r="AL66">
        <v>0.21511075563361007</v>
      </c>
      <c r="AN66" t="s">
        <v>2115</v>
      </c>
      <c r="AO66">
        <v>0.23881188987332536</v>
      </c>
      <c r="AP66">
        <v>0.24916211445672412</v>
      </c>
      <c r="AQ66">
        <v>0.24319083808637706</v>
      </c>
    </row>
    <row r="67" spans="1:43">
      <c r="A67" t="s">
        <v>47</v>
      </c>
      <c r="B67" t="s">
        <v>2111</v>
      </c>
      <c r="C67" s="52">
        <f>VLOOKUP(B67,Exposure!B66:AH212,33,FALSE)</f>
        <v>0.17657992565055763</v>
      </c>
      <c r="D67" s="52">
        <f>VLOOKUP(B67,Sensitivity!$B$1:$AR$147,43,FALSE)</f>
        <v>2.7054573490574011E-3</v>
      </c>
      <c r="E67" s="52">
        <f>VLOOKUP(B67,Adaptive!B66:AZ212,51,FALSE)</f>
        <v>0.51611300783907377</v>
      </c>
      <c r="F67" s="52">
        <f t="shared" ref="F67:F130" si="28">1-E67</f>
        <v>0.48388699216092623</v>
      </c>
      <c r="G67">
        <f>VLOOKUP(B67,LandslideHazard!$B$1:$D$136,3,FALSE)</f>
        <v>0.39244488268769029</v>
      </c>
      <c r="H67" s="52">
        <f t="shared" ref="H67:H130" si="29">C67+D67+F67+G67</f>
        <v>1.0556172578482315</v>
      </c>
      <c r="I67" s="52">
        <f t="shared" ref="I67:I130" si="30">(H67-MIN($H$2:$H$147))/(MAX($H$2:$H$147)-MIN($H$2:$H$147))</f>
        <v>0.2687865108698278</v>
      </c>
      <c r="J67" s="52">
        <f t="shared" ref="J67:J130" si="31">AVERAGE(F67,D67)</f>
        <v>0.24329622475499182</v>
      </c>
      <c r="K67" t="str">
        <f t="shared" ref="K67:K130" si="32">IF(C67&lt;0.33,"Low",IF(C67&lt;0.66,"Moderate",IF(C67&lt;1.5,"High","nnn")))</f>
        <v>Low</v>
      </c>
      <c r="L67" t="str">
        <f t="shared" ref="L67:L130" si="33">IF(J67&lt;0.33,"Low",IF(J67&lt;0.66,"Moderate",IF(J67&lt;1.5,"High","nnn")))</f>
        <v>Low</v>
      </c>
      <c r="M67" t="str">
        <f t="shared" si="27"/>
        <v>Very low</v>
      </c>
      <c r="N67" t="str">
        <f t="shared" ref="N67:N130" si="34">IF(G67&lt;0.33,"Low",IF(G67&lt;0.66,"Moderate",IF(G67&lt;1.5,"High","nnn")))</f>
        <v>Moderate</v>
      </c>
      <c r="O67" t="str">
        <f t="shared" ref="O67:O130" si="35">IF((N67="high")*AND(M67="Very high"),"Severe",IF((N67="high")*AND(M67="High"),"Significant",IF((N67="high")*AND(M67="Moderate"),"Significant",IF((N67="Low")*AND(M67="High"),"Moderate",IF((N67="High")*AND(M67="Very low"),"Minor",IF((N67="Moderate")*AND(M67="Very high"),"Significant",IF((N67="Moderate")*AND(M67="High"),"Moderate",IF((N67="Moderate")*AND(M67="Moderate"),"Moderate",IF((N67="Moderate")*AND(M67="Low"),"Moderate",IF((N67="Moderate")*AND(M67="Very low"),"Minor",IF((N67="Low")*AND(M67="Very high"),"Significant",IF((N67="Low")*AND(M67="High"),"Moderate",IF((N67="Low")*AND(M67="Moderate"),"Moderate",IF((N67="Low")*AND(M67="Low"),"Minor",IF((N67="Low")*AND(M67="Very low"),"Negligible",IF((M67="Low")*AND(N67="High"),"Moderate",))))))))))))))))</f>
        <v>Minor</v>
      </c>
      <c r="P67">
        <f t="shared" ref="P67:P130" si="36">VLOOKUP(B67,$AI$2:$AL$136,2,FALSE)</f>
        <v>0.24671682819639895</v>
      </c>
      <c r="Q67">
        <f t="shared" ref="Q67:Q130" si="37">VLOOKUP(B67,$AI$2:$AL$136,3,FALSE)</f>
        <v>0.23607311983849213</v>
      </c>
      <c r="R67">
        <f t="shared" ref="R67:R130" si="38">VLOOKUP(B67,$AI$2:$AL$136,4,FALSE)</f>
        <v>0.22118503365031453</v>
      </c>
      <c r="S67" t="str">
        <f t="shared" ref="S67:T130" si="39">IF(P67&lt;0.33,"Low",IF(P67&lt;0.66,"Moderate",IF(P67&lt;1.5,"High","nnn")))</f>
        <v>Low</v>
      </c>
      <c r="T67" t="str">
        <f t="shared" si="39"/>
        <v>Low</v>
      </c>
      <c r="U67" t="str">
        <f t="shared" ref="U67:U130" si="40">IF(R67&lt;0.33,"Low",IF(R67&lt;0.66,"Moderate",IF(R67&lt;3,"High","nnn")))</f>
        <v>Low</v>
      </c>
      <c r="V67" t="str">
        <f t="shared" ref="V67:V130" si="41">IF((S67="high")*AND(M67="Very high"),"Severe",IF((S67="high")*AND(M67="High"),"Significant",IF((S67="high")*AND(M67="Moderate"),"Significant",IF((S67="High")*AND(M67="Low"),"Moderate",IF((S67="High")*AND(M67="Very low"),"Minor",IF((S67="Moderate")*AND(M67="Very high"),"Significant",IF((S67="Moderate")*AND(M67="High"),"Moderate",IF((S67="Moderate")*AND(M67="Moderate"),"Moderate",IF((S67="Moderate")*AND(M67="Low"),"Moderate",IF((S67="Moderate")*AND(M67="Very low"),"Minor",IF((S67="Low")*AND(M67="Very high"),"Significant",IF((S67="Low")*AND(M67="High"),"Moderate",IF((S67="Low")*AND(M67="Moderate"),"Moderate",IF((S67="Low")*AND(M67="Low"),"Minor",IF((S67="Low")*AND(M67="Very low"),"Negligible",)))))))))))))))</f>
        <v>Negligible</v>
      </c>
      <c r="W67" t="str">
        <f t="shared" ref="W67:W130" si="42">IF((T67="high")*AND(M67="Very high"),"Severe",IF((T67="high")*AND(M67="High"),"Significant",IF((T67="high")*AND(M67="Moderate"),"Significant",IF((T67="High")*AND(M67="Low"),"Moderate",IF((T67="High")*AND(M67="Very low"),"Minor",IF((T67="Moderate")*AND(M67="Very high"),"Significant",IF((T67="Moderate")*AND(M67="High"),"Moderate",IF((T67="Moderate")*AND(M67="Moderate"),"Moderate",IF((T67="Moderate")*AND(M67="Low"),"Moderate",IF((T67="Moderate")*AND(M67="Very low"),"Minor",IF((T67="Low")*AND(M67="Very high"),"Significant",IF((T67="Low")*AND(M67="High"),"Moderate",IF((T67="Low")*AND(M67="Moderate"),"Moderate",IF((T67="Low")*AND(M67="Low"),"Minor",IF((T67="Low")*AND(M67="Very low"),"Negligible",)))))))))))))))</f>
        <v>Negligible</v>
      </c>
      <c r="X67" t="str">
        <f t="shared" ref="X67:X130" si="43">IF((U67="high")*AND(M67="Very high"),"Severe",IF((U67="high")*AND(M67="High"),"Significant",IF((U67="high")*AND(M67="Moderate"),"Significant",IF((U67="High")*AND(M67="Low"),"Moderate",IF((U67="High")*AND(M67="Very low"),"Minor",IF((U67="Moderate")*AND(M67="Very high"),"Significant",IF((U67="Moderate")*AND(M67="High"),"Moderate",IF((U67="Moderate")*AND(M67="Moderate"),"Moderate",IF((U67="Moderate")*AND(M67="Low"),"Moderate",IF((U67="Moderate")*AND(M67="Very low"),"Minor",IF((U67="Low")*AND(M67="Very high"),"Significant",IF((U67="Low")*AND(M67="High"),"Moderate",IF((U67="Low")*AND(M67="Moderate"),"Moderate",IF((U67="Low")*AND(M67="Low"),"Minor",IF((U67="Low")*AND(M67="Very low"),"Negligible",)))))))))))))))</f>
        <v>Negligible</v>
      </c>
      <c r="Y67">
        <f t="shared" ref="Y67:Y130" si="44">VLOOKUP(B67,$AN$2:$AQ$136,2,FALSE)</f>
        <v>0.27059742167251777</v>
      </c>
      <c r="Z67">
        <f t="shared" ref="Z67:Z130" si="45">VLOOKUP(B67,$AN$2:$AQ$136,3,FALSE)</f>
        <v>0.25186296043300654</v>
      </c>
      <c r="AA67">
        <f t="shared" ref="AA67:AA130" si="46">VLOOKUP(B67,$AN$2:$AQ$136,4,FALSE)</f>
        <v>0.25883067875902538</v>
      </c>
      <c r="AB67" t="str">
        <f t="shared" ref="AB67:AB130" si="47">IF(Y67&lt;0.33,"Low",IF(Y67&lt;0.66,"Moderate",IF(Y67&lt;3,"High","nnn")))</f>
        <v>Low</v>
      </c>
      <c r="AC67" t="str">
        <f t="shared" ref="AC67:AC130" si="48">IF(Z67&lt;0.33,"Low",IF(Z67&lt;0.66,"Moderate",IF(Z67&lt;3,"High","nnn")))</f>
        <v>Low</v>
      </c>
      <c r="AD67" t="str">
        <f t="shared" ref="AD67:AD130" si="49">IF(AA67&lt;0.33,"Low",IF(AA67&lt;0.66,"Moderate",IF(AA67&lt;3,"High","nnn")))</f>
        <v>Low</v>
      </c>
      <c r="AE67" t="str">
        <f t="shared" ref="AE67:AE130" si="50">IF((AB67="high")*AND(M67="Very high"),"Severe",IF((AB67="high")*AND(M67="High"),"Significant",IF((AB67="high")*AND(M67="Moderate"),"Significant",IF((AB67="High")*AND(M67="Low"),"Moderate",IF((AB67="High")*AND(M67="Very low"),"Minor",IF((AB67="Moderate")*AND(M67="Very high"),"Significant",IF((AB67="Moderate")*AND(M67="High"),"Moderate",IF((AB67="Moderate")*AND(M67="Moderate"),"Moderate",IF((AB67="Moderate")*AND(M67="Low"),"Moderate",IF((AB67="Moderate")*AND(M67="Very low"),"Minor",IF((AB67="Low")*AND(M67="Very high"),"Significant",IF((AB67="Low")*AND(M67="High"),"Moderate",IF((AB67="Low")*AND(M67="Moderate"),"Moderate",IF((AB67="Low")*AND(M67="Low"),"Minor",IF((AB67="Low")*AND(M67="Very low"),"Negligible",)))))))))))))))</f>
        <v>Negligible</v>
      </c>
      <c r="AF67" t="str">
        <f t="shared" ref="AF67:AF130" si="51">IF((AC67="high")*AND(M67="Very high"),"Severe",IF((AC67="high")*AND(M67="High"),"Significant",IF((AC67="high")*AND(M67="Moderate"),"Significant",IF((AC67="High")*AND(M67="Low"),"Moderate",IF((AC67="High")*AND(M67="Very low"),"Minor",IF((AC67="Moderate")*AND(M67="Very high"),"Significant",IF((AC67="Moderate")*AND(M67="High"),"Moderate",IF((AC67="Moderate")*AND(M67="Moderate"),"Moderate",IF((AC67="Moderate")*AND(M67="Low"),"Moderate",IF((AC67="Moderate")*AND(M67="Very low"),"Minor",IF((AC67="Low")*AND(M67="Very high"),"Significant",IF((AC67="Low")*AND(M67="High"),"Moderate",IF((AC67="Low")*AND(M67="Moderate"),"Moderate",IF((AC67="Low")*AND(M67="Low"),"Minor",IF((AC67="Low")*AND(M67="Very low"),"Negligible",)))))))))))))))</f>
        <v>Negligible</v>
      </c>
      <c r="AG67" t="str">
        <f t="shared" ref="AG67:AG130" si="52">IF((AD67="high")*AND(M67="Very high"),"Severe",IF((AD67="high")*AND(M67="High"),"Significant",IF((AD67="high")*AND(M67="Moderate"),"Significant",IF((AD67="High")*AND(M67="Low"),"Moderate",IF((AD67="High")*AND(M67="Very low"),"Minor",IF((AD67="Moderate")*AND(M67="Very high"),"Significant",IF((AD67="Moderate")*AND(M67="High"),"Moderate",IF((AD67="Moderate")*AND(M67="Moderate"),"Moderate",IF((AD67="Moderate")*AND(M67="Low"),"Moderate",IF((AD67="Moderate")*AND(M67="Very low"),"Minor",IF((AD67="Low")*AND(M67="Very high"),"Significant",IF((AD67="Low")*AND(M67="High"),"Moderate",IF((AD67="Low")*AND(M67="Moderate"),"Moderate",IF((AD67="Low")*AND(M67="Low"),"Minor",IF((AD67="Low")*AND(M67="Very low"),"Negligible",)))))))))))))))</f>
        <v>Negligible</v>
      </c>
      <c r="AI67" t="s">
        <v>2116</v>
      </c>
      <c r="AJ67">
        <v>0.25302482116442782</v>
      </c>
      <c r="AK67">
        <v>0.22953980350551892</v>
      </c>
      <c r="AL67">
        <v>0.22940359198725271</v>
      </c>
      <c r="AN67" t="s">
        <v>2116</v>
      </c>
      <c r="AO67">
        <v>0.25736688255695472</v>
      </c>
      <c r="AP67">
        <v>0.25627325419328983</v>
      </c>
      <c r="AQ67">
        <v>0.24378852512653773</v>
      </c>
    </row>
    <row r="68" spans="1:43">
      <c r="A68" t="s">
        <v>48</v>
      </c>
      <c r="B68" t="s">
        <v>2112</v>
      </c>
      <c r="C68" s="52">
        <f>VLOOKUP(B68,Exposure!B67:AH213,33,FALSE)</f>
        <v>0.1964617631439193</v>
      </c>
      <c r="D68" s="52">
        <f>VLOOKUP(B68,Sensitivity!$B$1:$AR$147,43,FALSE)</f>
        <v>5.3258860385729983E-3</v>
      </c>
      <c r="E68" s="52">
        <f>VLOOKUP(B68,Adaptive!B67:AZ213,51,FALSE)</f>
        <v>0.49309270204494704</v>
      </c>
      <c r="F68" s="52">
        <f t="shared" si="28"/>
        <v>0.50690729795505296</v>
      </c>
      <c r="G68">
        <f>VLOOKUP(B68,LandslideHazard!$B$1:$D$136,3,FALSE)</f>
        <v>0.38926029019463954</v>
      </c>
      <c r="H68" s="52">
        <f t="shared" si="29"/>
        <v>1.0979552373321848</v>
      </c>
      <c r="I68" s="52">
        <f t="shared" si="30"/>
        <v>0.2890542979287814</v>
      </c>
      <c r="J68" s="52">
        <f t="shared" si="31"/>
        <v>0.25611659199681297</v>
      </c>
      <c r="K68" t="str">
        <f t="shared" si="32"/>
        <v>Low</v>
      </c>
      <c r="L68" t="str">
        <f t="shared" si="33"/>
        <v>Low</v>
      </c>
      <c r="M68" t="str">
        <f t="shared" si="27"/>
        <v>Very low</v>
      </c>
      <c r="N68" t="str">
        <f t="shared" si="34"/>
        <v>Moderate</v>
      </c>
      <c r="O68" t="str">
        <f t="shared" si="35"/>
        <v>Minor</v>
      </c>
      <c r="P68">
        <f t="shared" si="36"/>
        <v>0.24761604632261883</v>
      </c>
      <c r="Q68">
        <f t="shared" si="37"/>
        <v>0.23450107799374589</v>
      </c>
      <c r="R68">
        <f t="shared" si="38"/>
        <v>0.21784205672398338</v>
      </c>
      <c r="S68" t="str">
        <f t="shared" si="39"/>
        <v>Low</v>
      </c>
      <c r="T68" t="str">
        <f t="shared" si="39"/>
        <v>Low</v>
      </c>
      <c r="U68" t="str">
        <f t="shared" si="40"/>
        <v>Low</v>
      </c>
      <c r="V68" t="str">
        <f t="shared" si="41"/>
        <v>Negligible</v>
      </c>
      <c r="W68" t="str">
        <f t="shared" si="42"/>
        <v>Negligible</v>
      </c>
      <c r="X68" t="str">
        <f t="shared" si="43"/>
        <v>Negligible</v>
      </c>
      <c r="Y68">
        <f t="shared" si="44"/>
        <v>0.26060564502295003</v>
      </c>
      <c r="Z68">
        <f t="shared" si="45"/>
        <v>0.23671726094903248</v>
      </c>
      <c r="AA68">
        <f t="shared" si="46"/>
        <v>0.22652305578381715</v>
      </c>
      <c r="AB68" t="str">
        <f t="shared" si="47"/>
        <v>Low</v>
      </c>
      <c r="AC68" t="str">
        <f t="shared" si="48"/>
        <v>Low</v>
      </c>
      <c r="AD68" t="str">
        <f t="shared" si="49"/>
        <v>Low</v>
      </c>
      <c r="AE68" t="str">
        <f t="shared" si="50"/>
        <v>Negligible</v>
      </c>
      <c r="AF68" t="str">
        <f t="shared" si="51"/>
        <v>Negligible</v>
      </c>
      <c r="AG68" t="str">
        <f t="shared" si="52"/>
        <v>Negligible</v>
      </c>
      <c r="AI68" t="s">
        <v>2117</v>
      </c>
      <c r="AJ68">
        <v>0.28069371927871584</v>
      </c>
      <c r="AK68">
        <v>0.29489041501909757</v>
      </c>
      <c r="AL68">
        <v>0.26972950185619127</v>
      </c>
      <c r="AN68" t="s">
        <v>2117</v>
      </c>
      <c r="AO68">
        <v>0.32034930178619198</v>
      </c>
      <c r="AP68">
        <v>0.31178024093603918</v>
      </c>
      <c r="AQ68">
        <v>0.33772522985847614</v>
      </c>
    </row>
    <row r="69" spans="1:43">
      <c r="A69" t="s">
        <v>133</v>
      </c>
      <c r="B69" t="s">
        <v>2113</v>
      </c>
      <c r="C69" s="52">
        <f>VLOOKUP(B69,Exposure!B68:AH214,33,FALSE)</f>
        <v>0.21305762081784385</v>
      </c>
      <c r="D69" s="52">
        <f>VLOOKUP(B69,Sensitivity!$B$1:$AR$147,43,FALSE)</f>
        <v>0</v>
      </c>
      <c r="E69" s="52">
        <f>VLOOKUP(B69,Adaptive!B68:AZ214,51,FALSE)</f>
        <v>0.34991625410483457</v>
      </c>
      <c r="F69" s="52">
        <f t="shared" si="28"/>
        <v>0.65008374589516538</v>
      </c>
      <c r="G69">
        <f>VLOOKUP(B69,LandslideHazard!$B$1:$D$136,3,FALSE)</f>
        <v>0.17512540745386818</v>
      </c>
      <c r="H69" s="52">
        <f t="shared" si="29"/>
        <v>1.0382667741668774</v>
      </c>
      <c r="I69" s="52">
        <f t="shared" si="30"/>
        <v>0.26048058997067824</v>
      </c>
      <c r="J69" s="52">
        <f t="shared" si="31"/>
        <v>0.32504187294758269</v>
      </c>
      <c r="K69" t="str">
        <f t="shared" si="32"/>
        <v>Low</v>
      </c>
      <c r="L69" t="str">
        <f t="shared" si="33"/>
        <v>Low</v>
      </c>
      <c r="M69" t="str">
        <f t="shared" si="27"/>
        <v>Very low</v>
      </c>
      <c r="N69" t="str">
        <f t="shared" si="34"/>
        <v>Low</v>
      </c>
      <c r="O69" t="str">
        <f t="shared" si="35"/>
        <v>Negligible</v>
      </c>
      <c r="P69">
        <f t="shared" si="36"/>
        <v>0.10655721039568615</v>
      </c>
      <c r="Q69">
        <f t="shared" si="37"/>
        <v>0.1182954459233051</v>
      </c>
      <c r="R69">
        <f t="shared" si="38"/>
        <v>0.11712812557514017</v>
      </c>
      <c r="S69" t="str">
        <f t="shared" si="39"/>
        <v>Low</v>
      </c>
      <c r="T69" t="str">
        <f t="shared" si="39"/>
        <v>Low</v>
      </c>
      <c r="U69" t="str">
        <f t="shared" si="40"/>
        <v>Low</v>
      </c>
      <c r="V69" t="str">
        <f t="shared" si="41"/>
        <v>Negligible</v>
      </c>
      <c r="W69" t="str">
        <f t="shared" si="42"/>
        <v>Negligible</v>
      </c>
      <c r="X69" t="str">
        <f t="shared" si="43"/>
        <v>Negligible</v>
      </c>
      <c r="Y69">
        <f t="shared" si="44"/>
        <v>0.12894104341620069</v>
      </c>
      <c r="Z69">
        <f t="shared" si="45"/>
        <v>0.13455558002969251</v>
      </c>
      <c r="AA69">
        <f t="shared" si="46"/>
        <v>0.11838985245306256</v>
      </c>
      <c r="AB69" t="str">
        <f t="shared" si="47"/>
        <v>Low</v>
      </c>
      <c r="AC69" t="str">
        <f t="shared" si="48"/>
        <v>Low</v>
      </c>
      <c r="AD69" t="str">
        <f t="shared" si="49"/>
        <v>Low</v>
      </c>
      <c r="AE69" t="str">
        <f t="shared" si="50"/>
        <v>Negligible</v>
      </c>
      <c r="AF69" t="str">
        <f t="shared" si="51"/>
        <v>Negligible</v>
      </c>
      <c r="AG69" t="str">
        <f t="shared" si="52"/>
        <v>Negligible</v>
      </c>
      <c r="AI69" t="s">
        <v>2118</v>
      </c>
      <c r="AJ69">
        <v>0.10913861634632031</v>
      </c>
      <c r="AK69">
        <v>9.9015595234773726E-2</v>
      </c>
      <c r="AL69">
        <v>0.10981954126905207</v>
      </c>
      <c r="AN69" t="s">
        <v>2118</v>
      </c>
      <c r="AO69">
        <v>0.11676571229947591</v>
      </c>
      <c r="AP69">
        <v>0.11779345400795947</v>
      </c>
      <c r="AQ69">
        <v>0.10912925230303989</v>
      </c>
    </row>
    <row r="70" spans="1:43">
      <c r="A70" t="s">
        <v>157</v>
      </c>
      <c r="B70" t="s">
        <v>2114</v>
      </c>
      <c r="C70" s="52">
        <f>VLOOKUP(B70,Exposure!B69:AH215,33,FALSE)</f>
        <v>0.21737254381306426</v>
      </c>
      <c r="D70" s="52">
        <f>VLOOKUP(B70,Sensitivity!$B$1:$AR$147,43,FALSE)</f>
        <v>0</v>
      </c>
      <c r="E70" s="52">
        <f>VLOOKUP(B70,Adaptive!B69:AZ215,51,FALSE)</f>
        <v>0.43837739026954931</v>
      </c>
      <c r="F70" s="52">
        <f t="shared" si="28"/>
        <v>0.56162260973045064</v>
      </c>
      <c r="G70">
        <f>VLOOKUP(B70,LandslideHazard!$B$1:$D$136,3,FALSE)</f>
        <v>0.31137876970433553</v>
      </c>
      <c r="H70" s="52">
        <f t="shared" si="29"/>
        <v>1.0903739232478504</v>
      </c>
      <c r="I70" s="52">
        <f t="shared" si="30"/>
        <v>0.28542501610283666</v>
      </c>
      <c r="J70" s="52">
        <f t="shared" si="31"/>
        <v>0.28081130486522532</v>
      </c>
      <c r="K70" t="str">
        <f t="shared" si="32"/>
        <v>Low</v>
      </c>
      <c r="L70" t="str">
        <f t="shared" si="33"/>
        <v>Low</v>
      </c>
      <c r="M70" t="str">
        <f t="shared" si="27"/>
        <v>Very low</v>
      </c>
      <c r="N70" t="str">
        <f t="shared" si="34"/>
        <v>Low</v>
      </c>
      <c r="O70" t="str">
        <f t="shared" si="35"/>
        <v>Negligible</v>
      </c>
      <c r="P70">
        <f t="shared" si="36"/>
        <v>5.4671874046888114E-2</v>
      </c>
      <c r="Q70">
        <f t="shared" si="37"/>
        <v>5.7053814499716325E-2</v>
      </c>
      <c r="R70">
        <f t="shared" si="38"/>
        <v>5.1377350555306033E-2</v>
      </c>
      <c r="S70" t="str">
        <f t="shared" si="39"/>
        <v>Low</v>
      </c>
      <c r="T70" t="str">
        <f t="shared" si="39"/>
        <v>Low</v>
      </c>
      <c r="U70" t="str">
        <f t="shared" si="40"/>
        <v>Low</v>
      </c>
      <c r="V70" t="str">
        <f t="shared" si="41"/>
        <v>Negligible</v>
      </c>
      <c r="W70" t="str">
        <f t="shared" si="42"/>
        <v>Negligible</v>
      </c>
      <c r="X70" t="str">
        <f t="shared" si="43"/>
        <v>Negligible</v>
      </c>
      <c r="Y70">
        <f t="shared" si="44"/>
        <v>6.3325854238119469E-2</v>
      </c>
      <c r="Z70">
        <f t="shared" si="45"/>
        <v>6.0896155516872441E-2</v>
      </c>
      <c r="AA70">
        <f t="shared" si="46"/>
        <v>5.8994004755032081E-2</v>
      </c>
      <c r="AB70" t="str">
        <f t="shared" si="47"/>
        <v>Low</v>
      </c>
      <c r="AC70" t="str">
        <f t="shared" si="48"/>
        <v>Low</v>
      </c>
      <c r="AD70" t="str">
        <f t="shared" si="49"/>
        <v>Low</v>
      </c>
      <c r="AE70" t="str">
        <f t="shared" si="50"/>
        <v>Negligible</v>
      </c>
      <c r="AF70" t="str">
        <f t="shared" si="51"/>
        <v>Negligible</v>
      </c>
      <c r="AG70" t="str">
        <f t="shared" si="52"/>
        <v>Negligible</v>
      </c>
      <c r="AI70" t="s">
        <v>2119</v>
      </c>
      <c r="AJ70">
        <v>9.1763890125305392E-2</v>
      </c>
      <c r="AK70">
        <v>8.9038729418293286E-2</v>
      </c>
      <c r="AL70">
        <v>7.4427937662696828E-2</v>
      </c>
      <c r="AN70" t="s">
        <v>2119</v>
      </c>
      <c r="AO70">
        <v>9.4225943729050798E-2</v>
      </c>
      <c r="AP70">
        <v>8.6091651516331247E-2</v>
      </c>
      <c r="AQ70">
        <v>8.5338864413184126E-2</v>
      </c>
    </row>
    <row r="71" spans="1:43">
      <c r="A71" t="s">
        <v>96</v>
      </c>
      <c r="B71" t="s">
        <v>2115</v>
      </c>
      <c r="C71" s="52">
        <f>VLOOKUP(B71,Exposure!B70:AH216,33,FALSE)</f>
        <v>0.18945831120552312</v>
      </c>
      <c r="D71" s="52">
        <f>VLOOKUP(B71,Sensitivity!$B$1:$AR$147,43,FALSE)</f>
        <v>0</v>
      </c>
      <c r="E71" s="52">
        <f>VLOOKUP(B71,Adaptive!B70:AZ216,51,FALSE)</f>
        <v>0.57343719108925684</v>
      </c>
      <c r="F71" s="52">
        <f t="shared" si="28"/>
        <v>0.42656280891074316</v>
      </c>
      <c r="G71">
        <f>VLOOKUP(B71,LandslideHazard!$B$1:$D$136,3,FALSE)</f>
        <v>0.39295175141863836</v>
      </c>
      <c r="H71" s="52">
        <f t="shared" si="29"/>
        <v>1.0089728715349047</v>
      </c>
      <c r="I71" s="52">
        <f t="shared" si="30"/>
        <v>0.24645718621104509</v>
      </c>
      <c r="J71" s="52">
        <f t="shared" si="31"/>
        <v>0.21328140445537158</v>
      </c>
      <c r="K71" t="str">
        <f t="shared" si="32"/>
        <v>Low</v>
      </c>
      <c r="L71" t="str">
        <f t="shared" si="33"/>
        <v>Low</v>
      </c>
      <c r="M71" t="str">
        <f t="shared" si="27"/>
        <v>Very low</v>
      </c>
      <c r="N71" t="str">
        <f t="shared" si="34"/>
        <v>Moderate</v>
      </c>
      <c r="O71" t="str">
        <f t="shared" si="35"/>
        <v>Minor</v>
      </c>
      <c r="P71">
        <f t="shared" si="36"/>
        <v>0.21693317944517543</v>
      </c>
      <c r="Q71">
        <f t="shared" si="37"/>
        <v>0.23483212025612557</v>
      </c>
      <c r="R71">
        <f t="shared" si="38"/>
        <v>0.21511075563361007</v>
      </c>
      <c r="S71" t="str">
        <f t="shared" si="39"/>
        <v>Low</v>
      </c>
      <c r="T71" t="str">
        <f t="shared" si="39"/>
        <v>Low</v>
      </c>
      <c r="U71" t="str">
        <f t="shared" si="40"/>
        <v>Low</v>
      </c>
      <c r="V71" t="str">
        <f t="shared" si="41"/>
        <v>Negligible</v>
      </c>
      <c r="W71" t="str">
        <f t="shared" si="42"/>
        <v>Negligible</v>
      </c>
      <c r="X71" t="str">
        <f t="shared" si="43"/>
        <v>Negligible</v>
      </c>
      <c r="Y71">
        <f t="shared" si="44"/>
        <v>0.23881188987332536</v>
      </c>
      <c r="Z71">
        <f t="shared" si="45"/>
        <v>0.24916211445672412</v>
      </c>
      <c r="AA71">
        <f t="shared" si="46"/>
        <v>0.24319083808637706</v>
      </c>
      <c r="AB71" t="str">
        <f t="shared" si="47"/>
        <v>Low</v>
      </c>
      <c r="AC71" t="str">
        <f t="shared" si="48"/>
        <v>Low</v>
      </c>
      <c r="AD71" t="str">
        <f t="shared" si="49"/>
        <v>Low</v>
      </c>
      <c r="AE71" t="str">
        <f t="shared" si="50"/>
        <v>Negligible</v>
      </c>
      <c r="AF71" t="str">
        <f t="shared" si="51"/>
        <v>Negligible</v>
      </c>
      <c r="AG71" t="str">
        <f t="shared" si="52"/>
        <v>Negligible</v>
      </c>
      <c r="AI71" t="s">
        <v>2120</v>
      </c>
      <c r="AJ71">
        <v>0.36663653674998004</v>
      </c>
      <c r="AK71">
        <v>0.37895914872463815</v>
      </c>
      <c r="AL71">
        <v>0.36960038779190807</v>
      </c>
      <c r="AN71" t="s">
        <v>2120</v>
      </c>
      <c r="AO71">
        <v>0.42480890067425436</v>
      </c>
      <c r="AP71">
        <v>0.39581953815358367</v>
      </c>
      <c r="AQ71">
        <v>0.37795340389519289</v>
      </c>
    </row>
    <row r="72" spans="1:43">
      <c r="A72" t="s">
        <v>123</v>
      </c>
      <c r="B72" t="s">
        <v>2116</v>
      </c>
      <c r="C72" s="52">
        <f>VLOOKUP(B72,Exposure!B71:AH217,33,FALSE)</f>
        <v>9.8214285714285698E-2</v>
      </c>
      <c r="D72" s="52">
        <f>VLOOKUP(B72,Sensitivity!$B$1:$AR$147,43,FALSE)</f>
        <v>0</v>
      </c>
      <c r="E72" s="52">
        <f>VLOOKUP(B72,Adaptive!B71:AZ217,51,FALSE)</f>
        <v>0.38584827596426829</v>
      </c>
      <c r="F72" s="52">
        <f t="shared" si="28"/>
        <v>0.61415172403573171</v>
      </c>
      <c r="G72">
        <f>VLOOKUP(B72,LandslideHazard!$B$1:$D$136,3,FALSE)</f>
        <v>0.23638530740992533</v>
      </c>
      <c r="H72" s="52">
        <f t="shared" si="29"/>
        <v>0.94875131715994276</v>
      </c>
      <c r="I72" s="52">
        <f t="shared" si="30"/>
        <v>0.21762827998292592</v>
      </c>
      <c r="J72" s="52">
        <f t="shared" si="31"/>
        <v>0.30707586201786585</v>
      </c>
      <c r="K72" t="str">
        <f t="shared" si="32"/>
        <v>Low</v>
      </c>
      <c r="L72" t="str">
        <f t="shared" si="33"/>
        <v>Low</v>
      </c>
      <c r="M72" t="str">
        <f t="shared" si="27"/>
        <v>Very low</v>
      </c>
      <c r="N72" t="str">
        <f t="shared" si="34"/>
        <v>Low</v>
      </c>
      <c r="O72" t="str">
        <f t="shared" si="35"/>
        <v>Negligible</v>
      </c>
      <c r="P72">
        <f t="shared" si="36"/>
        <v>0.25302482116442782</v>
      </c>
      <c r="Q72">
        <f t="shared" si="37"/>
        <v>0.22953980350551892</v>
      </c>
      <c r="R72">
        <f t="shared" si="38"/>
        <v>0.22940359198725271</v>
      </c>
      <c r="S72" t="str">
        <f t="shared" si="39"/>
        <v>Low</v>
      </c>
      <c r="T72" t="str">
        <f t="shared" si="39"/>
        <v>Low</v>
      </c>
      <c r="U72" t="str">
        <f t="shared" si="40"/>
        <v>Low</v>
      </c>
      <c r="V72" t="str">
        <f t="shared" si="41"/>
        <v>Negligible</v>
      </c>
      <c r="W72" t="str">
        <f t="shared" si="42"/>
        <v>Negligible</v>
      </c>
      <c r="X72" t="str">
        <f t="shared" si="43"/>
        <v>Negligible</v>
      </c>
      <c r="Y72">
        <f t="shared" si="44"/>
        <v>0.25736688255695472</v>
      </c>
      <c r="Z72">
        <f t="shared" si="45"/>
        <v>0.25627325419328983</v>
      </c>
      <c r="AA72">
        <f t="shared" si="46"/>
        <v>0.24378852512653773</v>
      </c>
      <c r="AB72" t="str">
        <f t="shared" si="47"/>
        <v>Low</v>
      </c>
      <c r="AC72" t="str">
        <f t="shared" si="48"/>
        <v>Low</v>
      </c>
      <c r="AD72" t="str">
        <f t="shared" si="49"/>
        <v>Low</v>
      </c>
      <c r="AE72" t="str">
        <f t="shared" si="50"/>
        <v>Negligible</v>
      </c>
      <c r="AF72" t="str">
        <f t="shared" si="51"/>
        <v>Negligible</v>
      </c>
      <c r="AG72" t="str">
        <f t="shared" si="52"/>
        <v>Negligible</v>
      </c>
      <c r="AI72" t="s">
        <v>2121</v>
      </c>
      <c r="AJ72">
        <v>0.22608508702510291</v>
      </c>
      <c r="AK72">
        <v>0.23458395612208541</v>
      </c>
      <c r="AL72">
        <v>0.2110138721752309</v>
      </c>
      <c r="AN72" t="s">
        <v>2121</v>
      </c>
      <c r="AO72">
        <v>0.2616859674332665</v>
      </c>
      <c r="AP72">
        <v>0.26195991649702427</v>
      </c>
      <c r="AQ72">
        <v>0.24331446114138391</v>
      </c>
    </row>
    <row r="73" spans="1:43">
      <c r="A73" t="s">
        <v>49</v>
      </c>
      <c r="B73" t="s">
        <v>2117</v>
      </c>
      <c r="C73" s="52">
        <f>VLOOKUP(B73,Exposure!B72:AH218,33,FALSE)</f>
        <v>0.80697198127495529</v>
      </c>
      <c r="D73" s="52">
        <f>VLOOKUP(B73,Sensitivity!$B$1:$AR$147,43,FALSE)</f>
        <v>0.5692265180552929</v>
      </c>
      <c r="E73" s="52">
        <f>VLOOKUP(B73,Adaptive!B72:AZ218,51,FALSE)</f>
        <v>0.6523583612016699</v>
      </c>
      <c r="F73" s="52">
        <f t="shared" si="28"/>
        <v>0.3476416387983301</v>
      </c>
      <c r="G73">
        <f>VLOOKUP(B73,LandslideHazard!$B$1:$D$136,3,FALSE)</f>
        <v>0.63812979049531993</v>
      </c>
      <c r="H73" s="52">
        <f t="shared" si="29"/>
        <v>2.3619699286238984</v>
      </c>
      <c r="I73" s="52">
        <f t="shared" si="30"/>
        <v>0.89415593279067362</v>
      </c>
      <c r="J73" s="52">
        <f t="shared" si="31"/>
        <v>0.4584340784268115</v>
      </c>
      <c r="K73" t="str">
        <f t="shared" si="32"/>
        <v>High</v>
      </c>
      <c r="L73" t="str">
        <f t="shared" si="33"/>
        <v>Moderate</v>
      </c>
      <c r="M73" t="str">
        <f t="shared" si="27"/>
        <v>High</v>
      </c>
      <c r="N73" t="str">
        <f t="shared" si="34"/>
        <v>Moderate</v>
      </c>
      <c r="O73" t="str">
        <f t="shared" si="35"/>
        <v>Moderate</v>
      </c>
      <c r="P73">
        <f t="shared" si="36"/>
        <v>0.28069371927871584</v>
      </c>
      <c r="Q73">
        <f t="shared" si="37"/>
        <v>0.29489041501909757</v>
      </c>
      <c r="R73">
        <f t="shared" si="38"/>
        <v>0.26972950185619127</v>
      </c>
      <c r="S73" t="str">
        <f t="shared" si="39"/>
        <v>Low</v>
      </c>
      <c r="T73" t="str">
        <f t="shared" si="39"/>
        <v>Low</v>
      </c>
      <c r="U73" t="str">
        <f t="shared" si="40"/>
        <v>Low</v>
      </c>
      <c r="V73" t="str">
        <f t="shared" si="41"/>
        <v>Moderate</v>
      </c>
      <c r="W73" t="str">
        <f t="shared" si="42"/>
        <v>Moderate</v>
      </c>
      <c r="X73" t="str">
        <f t="shared" si="43"/>
        <v>Moderate</v>
      </c>
      <c r="Y73">
        <f t="shared" si="44"/>
        <v>0.32034930178619198</v>
      </c>
      <c r="Z73">
        <f t="shared" si="45"/>
        <v>0.31178024093603918</v>
      </c>
      <c r="AA73">
        <f t="shared" si="46"/>
        <v>0.33772522985847614</v>
      </c>
      <c r="AB73" t="str">
        <f t="shared" si="47"/>
        <v>Low</v>
      </c>
      <c r="AC73" t="str">
        <f t="shared" si="48"/>
        <v>Low</v>
      </c>
      <c r="AD73" t="str">
        <f t="shared" si="49"/>
        <v>Moderate</v>
      </c>
      <c r="AE73" t="str">
        <f t="shared" si="50"/>
        <v>Moderate</v>
      </c>
      <c r="AF73" t="str">
        <f t="shared" si="51"/>
        <v>Moderate</v>
      </c>
      <c r="AG73" t="str">
        <f t="shared" si="52"/>
        <v>Moderate</v>
      </c>
      <c r="AI73" t="s">
        <v>2122</v>
      </c>
      <c r="AJ73">
        <v>0.10167690664139616</v>
      </c>
      <c r="AK73">
        <v>0.13361709681901024</v>
      </c>
      <c r="AL73">
        <v>0.10710332724963241</v>
      </c>
      <c r="AN73" t="s">
        <v>2122</v>
      </c>
      <c r="AO73">
        <v>0.14329076103720742</v>
      </c>
      <c r="AP73">
        <v>0.13572112667300676</v>
      </c>
      <c r="AQ73">
        <v>0.13025811690000891</v>
      </c>
    </row>
    <row r="74" spans="1:43">
      <c r="A74" t="s">
        <v>163</v>
      </c>
      <c r="B74" t="s">
        <v>2118</v>
      </c>
      <c r="C74" s="52">
        <f>VLOOKUP(B74,Exposure!B73:AH219,33,FALSE)</f>
        <v>0.34688661710037172</v>
      </c>
      <c r="D74" s="52">
        <f>VLOOKUP(B74,Sensitivity!$B$1:$AR$147,43,FALSE)</f>
        <v>0</v>
      </c>
      <c r="E74" s="52">
        <f>VLOOKUP(B74,Adaptive!B73:AZ219,51,FALSE)</f>
        <v>0.39418811173354895</v>
      </c>
      <c r="F74" s="52">
        <f t="shared" si="28"/>
        <v>0.60581188826645105</v>
      </c>
      <c r="G74">
        <f>VLOOKUP(B74,LandslideHazard!$B$1:$D$136,3,FALSE)</f>
        <v>0.54752727181240857</v>
      </c>
      <c r="H74" s="52">
        <f t="shared" si="29"/>
        <v>1.5002257771792313</v>
      </c>
      <c r="I74" s="52">
        <f t="shared" si="30"/>
        <v>0.48162687085471412</v>
      </c>
      <c r="J74" s="52">
        <f t="shared" si="31"/>
        <v>0.30290594413322552</v>
      </c>
      <c r="K74" t="str">
        <f t="shared" si="32"/>
        <v>Moderate</v>
      </c>
      <c r="L74" t="str">
        <f t="shared" si="33"/>
        <v>Low</v>
      </c>
      <c r="M74" t="str">
        <f t="shared" si="27"/>
        <v>Low</v>
      </c>
      <c r="N74" t="str">
        <f t="shared" si="34"/>
        <v>Moderate</v>
      </c>
      <c r="O74" t="str">
        <f t="shared" si="35"/>
        <v>Moderate</v>
      </c>
      <c r="P74">
        <f t="shared" si="36"/>
        <v>0.10913861634632031</v>
      </c>
      <c r="Q74">
        <f t="shared" si="37"/>
        <v>9.9015595234773726E-2</v>
      </c>
      <c r="R74">
        <f t="shared" si="38"/>
        <v>0.10981954126905207</v>
      </c>
      <c r="S74" t="str">
        <f t="shared" si="39"/>
        <v>Low</v>
      </c>
      <c r="T74" t="str">
        <f t="shared" si="39"/>
        <v>Low</v>
      </c>
      <c r="U74" t="str">
        <f t="shared" si="40"/>
        <v>Low</v>
      </c>
      <c r="V74" t="str">
        <f t="shared" si="41"/>
        <v>Minor</v>
      </c>
      <c r="W74" t="str">
        <f t="shared" si="42"/>
        <v>Minor</v>
      </c>
      <c r="X74" t="str">
        <f t="shared" si="43"/>
        <v>Minor</v>
      </c>
      <c r="Y74">
        <f t="shared" si="44"/>
        <v>0.11676571229947591</v>
      </c>
      <c r="Z74">
        <f t="shared" si="45"/>
        <v>0.11779345400795947</v>
      </c>
      <c r="AA74">
        <f t="shared" si="46"/>
        <v>0.10912925230303989</v>
      </c>
      <c r="AB74" t="str">
        <f t="shared" si="47"/>
        <v>Low</v>
      </c>
      <c r="AC74" t="str">
        <f t="shared" si="48"/>
        <v>Low</v>
      </c>
      <c r="AD74" t="str">
        <f t="shared" si="49"/>
        <v>Low</v>
      </c>
      <c r="AE74" t="str">
        <f t="shared" si="50"/>
        <v>Minor</v>
      </c>
      <c r="AF74" t="str">
        <f t="shared" si="51"/>
        <v>Minor</v>
      </c>
      <c r="AG74" t="str">
        <f t="shared" si="52"/>
        <v>Minor</v>
      </c>
      <c r="AI74" t="s">
        <v>2123</v>
      </c>
      <c r="AJ74">
        <v>0.103381532507985</v>
      </c>
      <c r="AK74">
        <v>0.10401814940249123</v>
      </c>
      <c r="AL74">
        <v>9.248410198543329E-2</v>
      </c>
      <c r="AN74" t="s">
        <v>2123</v>
      </c>
      <c r="AO74">
        <v>0.11038059025189317</v>
      </c>
      <c r="AP74">
        <v>0.10886927111363502</v>
      </c>
      <c r="AQ74">
        <v>0.10912329050003</v>
      </c>
    </row>
    <row r="75" spans="1:43">
      <c r="A75" t="s">
        <v>50</v>
      </c>
      <c r="B75" t="s">
        <v>2119</v>
      </c>
      <c r="C75" s="52">
        <f>VLOOKUP(B75,Exposure!B74:AH220,33,FALSE)</f>
        <v>0.18248805098247481</v>
      </c>
      <c r="D75" s="52">
        <f>VLOOKUP(B75,Sensitivity!$B$1:$AR$147,43,FALSE)</f>
        <v>0</v>
      </c>
      <c r="E75" s="52">
        <f>VLOOKUP(B75,Adaptive!B74:AZ220,51,FALSE)</f>
        <v>0.32927725962571336</v>
      </c>
      <c r="F75" s="52">
        <f t="shared" si="28"/>
        <v>0.67072274037428659</v>
      </c>
      <c r="G75">
        <f>VLOOKUP(B75,LandslideHazard!$B$1:$D$136,3,FALSE)</f>
        <v>0.32356684094276467</v>
      </c>
      <c r="H75" s="52">
        <f t="shared" si="29"/>
        <v>1.176777632299526</v>
      </c>
      <c r="I75" s="52">
        <f t="shared" si="30"/>
        <v>0.32678768851914491</v>
      </c>
      <c r="J75" s="52">
        <f t="shared" si="31"/>
        <v>0.33536137018714329</v>
      </c>
      <c r="K75" t="str">
        <f t="shared" si="32"/>
        <v>Low</v>
      </c>
      <c r="L75" t="str">
        <f t="shared" si="33"/>
        <v>Moderate</v>
      </c>
      <c r="M75" t="str">
        <f t="shared" si="27"/>
        <v>Low</v>
      </c>
      <c r="N75" t="str">
        <f t="shared" si="34"/>
        <v>Low</v>
      </c>
      <c r="O75" t="str">
        <f t="shared" si="35"/>
        <v>Minor</v>
      </c>
      <c r="P75">
        <f t="shared" si="36"/>
        <v>9.1763890125305392E-2</v>
      </c>
      <c r="Q75">
        <f t="shared" si="37"/>
        <v>8.9038729418293286E-2</v>
      </c>
      <c r="R75">
        <f t="shared" si="38"/>
        <v>7.4427937662696828E-2</v>
      </c>
      <c r="S75" t="str">
        <f t="shared" si="39"/>
        <v>Low</v>
      </c>
      <c r="T75" t="str">
        <f t="shared" si="39"/>
        <v>Low</v>
      </c>
      <c r="U75" t="str">
        <f t="shared" si="40"/>
        <v>Low</v>
      </c>
      <c r="V75" t="str">
        <f t="shared" si="41"/>
        <v>Minor</v>
      </c>
      <c r="W75" t="str">
        <f t="shared" si="42"/>
        <v>Minor</v>
      </c>
      <c r="X75" t="str">
        <f t="shared" si="43"/>
        <v>Minor</v>
      </c>
      <c r="Y75">
        <f t="shared" si="44"/>
        <v>9.4225943729050798E-2</v>
      </c>
      <c r="Z75">
        <f t="shared" si="45"/>
        <v>8.6091651516331247E-2</v>
      </c>
      <c r="AA75">
        <f t="shared" si="46"/>
        <v>8.5338864413184126E-2</v>
      </c>
      <c r="AB75" t="str">
        <f t="shared" si="47"/>
        <v>Low</v>
      </c>
      <c r="AC75" t="str">
        <f t="shared" si="48"/>
        <v>Low</v>
      </c>
      <c r="AD75" t="str">
        <f t="shared" si="49"/>
        <v>Low</v>
      </c>
      <c r="AE75" t="str">
        <f t="shared" si="50"/>
        <v>Minor</v>
      </c>
      <c r="AF75" t="str">
        <f t="shared" si="51"/>
        <v>Minor</v>
      </c>
      <c r="AG75" t="str">
        <f t="shared" si="52"/>
        <v>Minor</v>
      </c>
      <c r="AI75" t="s">
        <v>2124</v>
      </c>
      <c r="AJ75">
        <v>0.22505612523517859</v>
      </c>
      <c r="AK75">
        <v>0.21450456018444611</v>
      </c>
      <c r="AL75">
        <v>0.19965325101349865</v>
      </c>
      <c r="AN75" t="s">
        <v>2124</v>
      </c>
      <c r="AO75">
        <v>0.2486635402186935</v>
      </c>
      <c r="AP75">
        <v>0.23364047374688593</v>
      </c>
      <c r="AQ75">
        <v>0.23572882955137908</v>
      </c>
    </row>
    <row r="76" spans="1:43">
      <c r="A76" t="s">
        <v>97</v>
      </c>
      <c r="B76" t="s">
        <v>2120</v>
      </c>
      <c r="C76" s="52">
        <f>VLOOKUP(B76,Exposure!B75:AH221,33,FALSE)</f>
        <v>0.25574216675517791</v>
      </c>
      <c r="D76" s="52">
        <f>VLOOKUP(B76,Sensitivity!$B$1:$AR$147,43,FALSE)</f>
        <v>0</v>
      </c>
      <c r="E76" s="52">
        <f>VLOOKUP(B76,Adaptive!B75:AZ221,51,FALSE)</f>
        <v>0.41784416611648584</v>
      </c>
      <c r="F76" s="52">
        <f t="shared" si="28"/>
        <v>0.58215583388351422</v>
      </c>
      <c r="G76">
        <f>VLOOKUP(B76,LandslideHazard!$B$1:$D$136,3,FALSE)</f>
        <v>0.4613400286456531</v>
      </c>
      <c r="H76" s="52">
        <f t="shared" si="29"/>
        <v>1.2992380292843453</v>
      </c>
      <c r="I76" s="52">
        <f t="shared" si="30"/>
        <v>0.38541120526452838</v>
      </c>
      <c r="J76" s="52">
        <f t="shared" si="31"/>
        <v>0.29107791694175711</v>
      </c>
      <c r="K76" t="str">
        <f t="shared" si="32"/>
        <v>Low</v>
      </c>
      <c r="L76" t="str">
        <f t="shared" si="33"/>
        <v>Low</v>
      </c>
      <c r="M76" t="str">
        <f t="shared" si="27"/>
        <v>Very low</v>
      </c>
      <c r="N76" t="str">
        <f t="shared" si="34"/>
        <v>Moderate</v>
      </c>
      <c r="O76" t="str">
        <f t="shared" si="35"/>
        <v>Minor</v>
      </c>
      <c r="P76">
        <f t="shared" si="36"/>
        <v>0.36663653674998004</v>
      </c>
      <c r="Q76">
        <f t="shared" si="37"/>
        <v>0.37895914872463815</v>
      </c>
      <c r="R76">
        <f t="shared" si="38"/>
        <v>0.36960038779190807</v>
      </c>
      <c r="S76" t="str">
        <f t="shared" si="39"/>
        <v>Moderate</v>
      </c>
      <c r="T76" t="str">
        <f t="shared" si="39"/>
        <v>Moderate</v>
      </c>
      <c r="U76" t="str">
        <f t="shared" si="40"/>
        <v>Moderate</v>
      </c>
      <c r="V76" t="str">
        <f t="shared" si="41"/>
        <v>Minor</v>
      </c>
      <c r="W76" t="str">
        <f t="shared" si="42"/>
        <v>Minor</v>
      </c>
      <c r="X76" t="str">
        <f t="shared" si="43"/>
        <v>Minor</v>
      </c>
      <c r="Y76">
        <f t="shared" si="44"/>
        <v>0.42480890067425436</v>
      </c>
      <c r="Z76">
        <f t="shared" si="45"/>
        <v>0.39581953815358367</v>
      </c>
      <c r="AA76">
        <f t="shared" si="46"/>
        <v>0.37795340389519289</v>
      </c>
      <c r="AB76" t="str">
        <f t="shared" si="47"/>
        <v>Moderate</v>
      </c>
      <c r="AC76" t="str">
        <f t="shared" si="48"/>
        <v>Moderate</v>
      </c>
      <c r="AD76" t="str">
        <f t="shared" si="49"/>
        <v>Moderate</v>
      </c>
      <c r="AE76" t="str">
        <f t="shared" si="50"/>
        <v>Minor</v>
      </c>
      <c r="AF76" t="str">
        <f t="shared" si="51"/>
        <v>Minor</v>
      </c>
      <c r="AG76" t="str">
        <f t="shared" si="52"/>
        <v>Minor</v>
      </c>
      <c r="AI76" t="s">
        <v>2125</v>
      </c>
      <c r="AJ76">
        <v>0.42298334033103296</v>
      </c>
      <c r="AK76">
        <v>0.42404862627418821</v>
      </c>
      <c r="AL76">
        <v>0.40769955883061249</v>
      </c>
      <c r="AN76" t="s">
        <v>2125</v>
      </c>
      <c r="AO76">
        <v>0.46624633531303439</v>
      </c>
      <c r="AP76">
        <v>0.50648711440854977</v>
      </c>
      <c r="AQ76">
        <v>0.44037005839135457</v>
      </c>
    </row>
    <row r="77" spans="1:43">
      <c r="A77" t="s">
        <v>134</v>
      </c>
      <c r="B77" t="s">
        <v>2121</v>
      </c>
      <c r="C77" s="52">
        <f>VLOOKUP(B77,Exposure!B76:AH222,33,FALSE)</f>
        <v>0.14783590015932022</v>
      </c>
      <c r="D77" s="52">
        <f>VLOOKUP(B77,Sensitivity!$B$1:$AR$147,43,FALSE)</f>
        <v>0</v>
      </c>
      <c r="E77" s="52">
        <f>VLOOKUP(B77,Adaptive!B76:AZ222,51,FALSE)</f>
        <v>0.37663050797776054</v>
      </c>
      <c r="F77" s="52">
        <f t="shared" si="28"/>
        <v>0.62336949202223946</v>
      </c>
      <c r="G77">
        <f>VLOOKUP(B77,LandslideHazard!$B$1:$D$136,3,FALSE)</f>
        <v>0.2334664921824223</v>
      </c>
      <c r="H77" s="52">
        <f t="shared" si="29"/>
        <v>1.0046718843639819</v>
      </c>
      <c r="I77" s="52">
        <f t="shared" si="30"/>
        <v>0.24439824307804572</v>
      </c>
      <c r="J77" s="52">
        <f t="shared" si="31"/>
        <v>0.31168474601111973</v>
      </c>
      <c r="K77" t="str">
        <f t="shared" si="32"/>
        <v>Low</v>
      </c>
      <c r="L77" t="str">
        <f t="shared" si="33"/>
        <v>Low</v>
      </c>
      <c r="M77" t="str">
        <f t="shared" si="27"/>
        <v>Very low</v>
      </c>
      <c r="N77" t="str">
        <f t="shared" si="34"/>
        <v>Low</v>
      </c>
      <c r="O77" t="str">
        <f t="shared" si="35"/>
        <v>Negligible</v>
      </c>
      <c r="P77">
        <f t="shared" si="36"/>
        <v>0.22608508702510291</v>
      </c>
      <c r="Q77">
        <f t="shared" si="37"/>
        <v>0.23458395612208541</v>
      </c>
      <c r="R77">
        <f t="shared" si="38"/>
        <v>0.2110138721752309</v>
      </c>
      <c r="S77" t="str">
        <f t="shared" si="39"/>
        <v>Low</v>
      </c>
      <c r="T77" t="str">
        <f t="shared" si="39"/>
        <v>Low</v>
      </c>
      <c r="U77" t="str">
        <f t="shared" si="40"/>
        <v>Low</v>
      </c>
      <c r="V77" t="str">
        <f t="shared" si="41"/>
        <v>Negligible</v>
      </c>
      <c r="W77" t="str">
        <f t="shared" si="42"/>
        <v>Negligible</v>
      </c>
      <c r="X77" t="str">
        <f t="shared" si="43"/>
        <v>Negligible</v>
      </c>
      <c r="Y77">
        <f t="shared" si="44"/>
        <v>0.2616859674332665</v>
      </c>
      <c r="Z77">
        <f t="shared" si="45"/>
        <v>0.26195991649702427</v>
      </c>
      <c r="AA77">
        <f t="shared" si="46"/>
        <v>0.24331446114138391</v>
      </c>
      <c r="AB77" t="str">
        <f t="shared" si="47"/>
        <v>Low</v>
      </c>
      <c r="AC77" t="str">
        <f t="shared" si="48"/>
        <v>Low</v>
      </c>
      <c r="AD77" t="str">
        <f t="shared" si="49"/>
        <v>Low</v>
      </c>
      <c r="AE77" t="str">
        <f t="shared" si="50"/>
        <v>Negligible</v>
      </c>
      <c r="AF77" t="str">
        <f t="shared" si="51"/>
        <v>Negligible</v>
      </c>
      <c r="AG77" t="str">
        <f t="shared" si="52"/>
        <v>Negligible</v>
      </c>
      <c r="AI77" t="s">
        <v>2126</v>
      </c>
      <c r="AJ77">
        <v>0.19680884358561479</v>
      </c>
      <c r="AK77">
        <v>0.18094091692071113</v>
      </c>
      <c r="AL77">
        <v>0.1704741002405924</v>
      </c>
      <c r="AN77" t="s">
        <v>2126</v>
      </c>
      <c r="AO77">
        <v>0.2183585241556516</v>
      </c>
      <c r="AP77">
        <v>0.19151810242905223</v>
      </c>
      <c r="AQ77">
        <v>0.20749078176697888</v>
      </c>
    </row>
    <row r="78" spans="1:43">
      <c r="A78" t="s">
        <v>51</v>
      </c>
      <c r="B78" t="s">
        <v>2122</v>
      </c>
      <c r="C78" s="52">
        <f>VLOOKUP(B78,Exposure!B77:AH223,33,FALSE)</f>
        <v>0.30476633032395117</v>
      </c>
      <c r="D78" s="52">
        <f>VLOOKUP(B78,Sensitivity!$B$1:$AR$147,43,FALSE)</f>
        <v>0</v>
      </c>
      <c r="E78" s="52">
        <f>VLOOKUP(B78,Adaptive!B77:AZ223,51,FALSE)</f>
        <v>0.11643244662164196</v>
      </c>
      <c r="F78" s="52">
        <f t="shared" si="28"/>
        <v>0.88356755337835802</v>
      </c>
      <c r="G78">
        <f>VLOOKUP(B78,LandslideHazard!$B$1:$D$136,3,FALSE)</f>
        <v>0.55130822840520755</v>
      </c>
      <c r="H78" s="52">
        <f t="shared" si="29"/>
        <v>1.7396421121075167</v>
      </c>
      <c r="I78" s="52">
        <f t="shared" si="30"/>
        <v>0.59623884227863955</v>
      </c>
      <c r="J78" s="52">
        <f t="shared" si="31"/>
        <v>0.44178377668917901</v>
      </c>
      <c r="K78" t="str">
        <f t="shared" si="32"/>
        <v>Low</v>
      </c>
      <c r="L78" t="str">
        <f t="shared" si="33"/>
        <v>Moderate</v>
      </c>
      <c r="M78" t="str">
        <f t="shared" si="27"/>
        <v>Low</v>
      </c>
      <c r="N78" t="str">
        <f t="shared" si="34"/>
        <v>Moderate</v>
      </c>
      <c r="O78" t="str">
        <f t="shared" si="35"/>
        <v>Moderate</v>
      </c>
      <c r="P78">
        <f t="shared" si="36"/>
        <v>0.10167690664139616</v>
      </c>
      <c r="Q78">
        <f t="shared" si="37"/>
        <v>0.13361709681901024</v>
      </c>
      <c r="R78">
        <f t="shared" si="38"/>
        <v>0.10710332724963241</v>
      </c>
      <c r="S78" t="str">
        <f t="shared" si="39"/>
        <v>Low</v>
      </c>
      <c r="T78" t="str">
        <f t="shared" si="39"/>
        <v>Low</v>
      </c>
      <c r="U78" t="str">
        <f t="shared" si="40"/>
        <v>Low</v>
      </c>
      <c r="V78" t="str">
        <f t="shared" si="41"/>
        <v>Minor</v>
      </c>
      <c r="W78" t="str">
        <f t="shared" si="42"/>
        <v>Minor</v>
      </c>
      <c r="X78" t="str">
        <f t="shared" si="43"/>
        <v>Minor</v>
      </c>
      <c r="Y78">
        <f t="shared" si="44"/>
        <v>0.14329076103720742</v>
      </c>
      <c r="Z78">
        <f t="shared" si="45"/>
        <v>0.13572112667300676</v>
      </c>
      <c r="AA78">
        <f t="shared" si="46"/>
        <v>0.13025811690000891</v>
      </c>
      <c r="AB78" t="str">
        <f t="shared" si="47"/>
        <v>Low</v>
      </c>
      <c r="AC78" t="str">
        <f t="shared" si="48"/>
        <v>Low</v>
      </c>
      <c r="AD78" t="str">
        <f t="shared" si="49"/>
        <v>Low</v>
      </c>
      <c r="AE78" t="str">
        <f t="shared" si="50"/>
        <v>Minor</v>
      </c>
      <c r="AF78" t="str">
        <f t="shared" si="51"/>
        <v>Minor</v>
      </c>
      <c r="AG78" t="str">
        <f t="shared" si="52"/>
        <v>Minor</v>
      </c>
      <c r="AI78" t="s">
        <v>2127</v>
      </c>
      <c r="AJ78">
        <v>0.26800042141350172</v>
      </c>
      <c r="AK78">
        <v>0.26101492674923127</v>
      </c>
      <c r="AL78">
        <v>0.23916714853691379</v>
      </c>
      <c r="AN78" t="s">
        <v>2127</v>
      </c>
      <c r="AO78">
        <v>0.2798342779493545</v>
      </c>
      <c r="AP78">
        <v>0.29158510992328862</v>
      </c>
      <c r="AQ78">
        <v>0.27842743945281351</v>
      </c>
    </row>
    <row r="79" spans="1:43">
      <c r="A79" t="s">
        <v>52</v>
      </c>
      <c r="B79" t="s">
        <v>2123</v>
      </c>
      <c r="C79" s="52">
        <f>VLOOKUP(B79,Exposure!B78:AH224,33,FALSE)</f>
        <v>0.15284784917684544</v>
      </c>
      <c r="D79" s="52">
        <f>VLOOKUP(B79,Sensitivity!$B$1:$AR$147,43,FALSE)</f>
        <v>0</v>
      </c>
      <c r="E79" s="52">
        <f>VLOOKUP(B79,Adaptive!B78:AZ224,51,FALSE)</f>
        <v>0.34899057413356016</v>
      </c>
      <c r="F79" s="52">
        <f t="shared" si="28"/>
        <v>0.65100942586643984</v>
      </c>
      <c r="G79">
        <f>VLOOKUP(B79,LandslideHazard!$B$1:$D$136,3,FALSE)</f>
        <v>0.17010659246747747</v>
      </c>
      <c r="H79" s="52">
        <f t="shared" si="29"/>
        <v>0.9739638675107628</v>
      </c>
      <c r="I79" s="52">
        <f t="shared" si="30"/>
        <v>0.22969788292458834</v>
      </c>
      <c r="J79" s="52">
        <f t="shared" si="31"/>
        <v>0.32550471293321992</v>
      </c>
      <c r="K79" t="str">
        <f t="shared" si="32"/>
        <v>Low</v>
      </c>
      <c r="L79" t="str">
        <f t="shared" si="33"/>
        <v>Low</v>
      </c>
      <c r="M79" t="str">
        <f t="shared" si="27"/>
        <v>Very low</v>
      </c>
      <c r="N79" t="str">
        <f t="shared" si="34"/>
        <v>Low</v>
      </c>
      <c r="O79" t="str">
        <f t="shared" si="35"/>
        <v>Negligible</v>
      </c>
      <c r="P79">
        <f t="shared" si="36"/>
        <v>0.103381532507985</v>
      </c>
      <c r="Q79">
        <f t="shared" si="37"/>
        <v>0.10401814940249123</v>
      </c>
      <c r="R79">
        <f t="shared" si="38"/>
        <v>9.248410198543329E-2</v>
      </c>
      <c r="S79" t="str">
        <f t="shared" si="39"/>
        <v>Low</v>
      </c>
      <c r="T79" t="str">
        <f t="shared" si="39"/>
        <v>Low</v>
      </c>
      <c r="U79" t="str">
        <f t="shared" si="40"/>
        <v>Low</v>
      </c>
      <c r="V79" t="str">
        <f t="shared" si="41"/>
        <v>Negligible</v>
      </c>
      <c r="W79" t="str">
        <f t="shared" si="42"/>
        <v>Negligible</v>
      </c>
      <c r="X79" t="str">
        <f t="shared" si="43"/>
        <v>Negligible</v>
      </c>
      <c r="Y79">
        <f t="shared" si="44"/>
        <v>0.11038059025189317</v>
      </c>
      <c r="Z79">
        <f t="shared" si="45"/>
        <v>0.10886927111363502</v>
      </c>
      <c r="AA79">
        <f t="shared" si="46"/>
        <v>0.10912329050003</v>
      </c>
      <c r="AB79" t="str">
        <f t="shared" si="47"/>
        <v>Low</v>
      </c>
      <c r="AC79" t="str">
        <f t="shared" si="48"/>
        <v>Low</v>
      </c>
      <c r="AD79" t="str">
        <f t="shared" si="49"/>
        <v>Low</v>
      </c>
      <c r="AE79" t="str">
        <f t="shared" si="50"/>
        <v>Negligible</v>
      </c>
      <c r="AF79" t="str">
        <f t="shared" si="51"/>
        <v>Negligible</v>
      </c>
      <c r="AG79" t="str">
        <f t="shared" si="52"/>
        <v>Negligible</v>
      </c>
      <c r="AI79" t="s">
        <v>2128</v>
      </c>
      <c r="AJ79">
        <v>0.26800042141350172</v>
      </c>
      <c r="AK79">
        <v>0.26101492674923127</v>
      </c>
      <c r="AL79">
        <v>0.23916714853691379</v>
      </c>
      <c r="AN79" t="s">
        <v>2128</v>
      </c>
      <c r="AO79">
        <v>0.2798342779493545</v>
      </c>
      <c r="AP79">
        <v>0.29158510992328862</v>
      </c>
      <c r="AQ79">
        <v>0.27842743945281351</v>
      </c>
    </row>
    <row r="80" spans="1:43">
      <c r="A80" t="s">
        <v>158</v>
      </c>
      <c r="B80" t="s">
        <v>2124</v>
      </c>
      <c r="C80" s="52">
        <f>VLOOKUP(B80,Exposure!B79:AH225,33,FALSE)</f>
        <v>2.3262470579097781E-2</v>
      </c>
      <c r="D80" s="52">
        <f>VLOOKUP(B80,Sensitivity!$B$1:$AR$147,43,FALSE)</f>
        <v>0</v>
      </c>
      <c r="E80" s="52">
        <f>VLOOKUP(B80,Adaptive!B79:AZ225,51,FALSE)</f>
        <v>0.3737032057250167</v>
      </c>
      <c r="F80" s="52">
        <f t="shared" si="28"/>
        <v>0.6262967942749833</v>
      </c>
      <c r="G80">
        <f>VLOOKUP(B80,LandslideHazard!$B$1:$D$136,3,FALSE)</f>
        <v>6.611710997820551E-2</v>
      </c>
      <c r="H80" s="52">
        <f t="shared" si="29"/>
        <v>0.71567637483228663</v>
      </c>
      <c r="I80" s="52">
        <f t="shared" si="30"/>
        <v>0.10605202250787918</v>
      </c>
      <c r="J80" s="52">
        <f t="shared" si="31"/>
        <v>0.31314839713749165</v>
      </c>
      <c r="K80" t="str">
        <f t="shared" si="32"/>
        <v>Low</v>
      </c>
      <c r="L80" t="str">
        <f t="shared" si="33"/>
        <v>Low</v>
      </c>
      <c r="M80" t="str">
        <f t="shared" si="27"/>
        <v>Very low</v>
      </c>
      <c r="N80" t="str">
        <f t="shared" si="34"/>
        <v>Low</v>
      </c>
      <c r="O80" t="str">
        <f t="shared" si="35"/>
        <v>Negligible</v>
      </c>
      <c r="P80">
        <f t="shared" si="36"/>
        <v>0.22505612523517859</v>
      </c>
      <c r="Q80">
        <f t="shared" si="37"/>
        <v>0.21450456018444611</v>
      </c>
      <c r="R80">
        <f t="shared" si="38"/>
        <v>0.19965325101349865</v>
      </c>
      <c r="S80" t="str">
        <f t="shared" si="39"/>
        <v>Low</v>
      </c>
      <c r="T80" t="str">
        <f t="shared" si="39"/>
        <v>Low</v>
      </c>
      <c r="U80" t="str">
        <f t="shared" si="40"/>
        <v>Low</v>
      </c>
      <c r="V80" t="str">
        <f t="shared" si="41"/>
        <v>Negligible</v>
      </c>
      <c r="W80" t="str">
        <f t="shared" si="42"/>
        <v>Negligible</v>
      </c>
      <c r="X80" t="str">
        <f t="shared" si="43"/>
        <v>Negligible</v>
      </c>
      <c r="Y80">
        <f t="shared" si="44"/>
        <v>0.2486635402186935</v>
      </c>
      <c r="Z80">
        <f t="shared" si="45"/>
        <v>0.23364047374688593</v>
      </c>
      <c r="AA80">
        <f t="shared" si="46"/>
        <v>0.23572882955137908</v>
      </c>
      <c r="AB80" t="str">
        <f t="shared" si="47"/>
        <v>Low</v>
      </c>
      <c r="AC80" t="str">
        <f t="shared" si="48"/>
        <v>Low</v>
      </c>
      <c r="AD80" t="str">
        <f t="shared" si="49"/>
        <v>Low</v>
      </c>
      <c r="AE80" t="str">
        <f t="shared" si="50"/>
        <v>Negligible</v>
      </c>
      <c r="AF80" t="str">
        <f t="shared" si="51"/>
        <v>Negligible</v>
      </c>
      <c r="AG80" t="str">
        <f t="shared" si="52"/>
        <v>Negligible</v>
      </c>
      <c r="AI80" t="s">
        <v>2129</v>
      </c>
      <c r="AJ80">
        <v>0.18081415445735347</v>
      </c>
      <c r="AK80">
        <v>0.16493230663888062</v>
      </c>
      <c r="AL80">
        <v>0.15329591783294202</v>
      </c>
      <c r="AN80" t="s">
        <v>2129</v>
      </c>
      <c r="AO80">
        <v>0.17036733876731794</v>
      </c>
      <c r="AP80">
        <v>0.17651637580108881</v>
      </c>
      <c r="AQ80">
        <v>0.18160245212427806</v>
      </c>
    </row>
    <row r="81" spans="1:43">
      <c r="A81" t="s">
        <v>135</v>
      </c>
      <c r="B81" t="s">
        <v>2125</v>
      </c>
      <c r="C81" s="52">
        <f>VLOOKUP(B81,Exposure!B80:AH226,33,FALSE)</f>
        <v>0.77718573592179541</v>
      </c>
      <c r="D81" s="52">
        <f>VLOOKUP(B81,Sensitivity!$B$1:$AR$147,43,FALSE)</f>
        <v>0.19859334734359879</v>
      </c>
      <c r="E81" s="52">
        <f>VLOOKUP(B81,Adaptive!B80:AZ226,51,FALSE)</f>
        <v>0.41429085929053855</v>
      </c>
      <c r="F81" s="52">
        <f t="shared" si="28"/>
        <v>0.58570914070946145</v>
      </c>
      <c r="G81">
        <f>VLOOKUP(B81,LandslideHazard!$B$1:$D$136,3,FALSE)</f>
        <v>0.70695514346173449</v>
      </c>
      <c r="H81" s="52">
        <f t="shared" si="29"/>
        <v>2.26844336743659</v>
      </c>
      <c r="I81" s="52">
        <f t="shared" si="30"/>
        <v>0.8493834507401542</v>
      </c>
      <c r="J81" s="52">
        <f t="shared" si="31"/>
        <v>0.39215124402653012</v>
      </c>
      <c r="K81" t="str">
        <f t="shared" si="32"/>
        <v>High</v>
      </c>
      <c r="L81" t="str">
        <f t="shared" si="33"/>
        <v>Moderate</v>
      </c>
      <c r="M81" t="str">
        <f t="shared" si="27"/>
        <v>High</v>
      </c>
      <c r="N81" t="str">
        <f t="shared" si="34"/>
        <v>High</v>
      </c>
      <c r="O81" t="str">
        <f t="shared" si="35"/>
        <v>Significant</v>
      </c>
      <c r="P81">
        <f t="shared" si="36"/>
        <v>0.42298334033103296</v>
      </c>
      <c r="Q81">
        <f t="shared" si="37"/>
        <v>0.42404862627418821</v>
      </c>
      <c r="R81">
        <f t="shared" si="38"/>
        <v>0.40769955883061249</v>
      </c>
      <c r="S81" t="str">
        <f t="shared" si="39"/>
        <v>Moderate</v>
      </c>
      <c r="T81" t="str">
        <f t="shared" si="39"/>
        <v>Moderate</v>
      </c>
      <c r="U81" t="str">
        <f t="shared" si="40"/>
        <v>Moderate</v>
      </c>
      <c r="V81" t="str">
        <f t="shared" si="41"/>
        <v>Moderate</v>
      </c>
      <c r="W81" t="str">
        <f t="shared" si="42"/>
        <v>Moderate</v>
      </c>
      <c r="X81" t="str">
        <f t="shared" si="43"/>
        <v>Moderate</v>
      </c>
      <c r="Y81">
        <f t="shared" si="44"/>
        <v>0.46624633531303439</v>
      </c>
      <c r="Z81">
        <f t="shared" si="45"/>
        <v>0.50648711440854977</v>
      </c>
      <c r="AA81">
        <f t="shared" si="46"/>
        <v>0.44037005839135457</v>
      </c>
      <c r="AB81" t="str">
        <f t="shared" si="47"/>
        <v>Moderate</v>
      </c>
      <c r="AC81" t="str">
        <f t="shared" si="48"/>
        <v>Moderate</v>
      </c>
      <c r="AD81" t="str">
        <f t="shared" si="49"/>
        <v>Moderate</v>
      </c>
      <c r="AE81" t="str">
        <f t="shared" si="50"/>
        <v>Moderate</v>
      </c>
      <c r="AF81" t="str">
        <f t="shared" si="51"/>
        <v>Moderate</v>
      </c>
      <c r="AG81" t="str">
        <f t="shared" si="52"/>
        <v>Moderate</v>
      </c>
      <c r="AI81" t="s">
        <v>2130</v>
      </c>
      <c r="AJ81">
        <v>0.14041532298980766</v>
      </c>
      <c r="AK81">
        <v>0.13379071782174276</v>
      </c>
      <c r="AL81">
        <v>0.12844990080641336</v>
      </c>
      <c r="AN81" t="s">
        <v>2130</v>
      </c>
      <c r="AO81">
        <v>0.15647276227982251</v>
      </c>
      <c r="AP81">
        <v>0.14226860289960824</v>
      </c>
      <c r="AQ81">
        <v>0.13005039849764269</v>
      </c>
    </row>
    <row r="82" spans="1:43">
      <c r="A82" t="s">
        <v>124</v>
      </c>
      <c r="B82" t="s">
        <v>2126</v>
      </c>
      <c r="C82" s="52">
        <f>VLOOKUP(B82,Exposure!B81:AH227,33,FALSE)</f>
        <v>0.19447026022304834</v>
      </c>
      <c r="D82" s="52">
        <f>VLOOKUP(B82,Sensitivity!$B$1:$AR$147,43,FALSE)</f>
        <v>0</v>
      </c>
      <c r="E82" s="52">
        <f>VLOOKUP(B82,Adaptive!B81:AZ227,51,FALSE)</f>
        <v>0.41467776703967968</v>
      </c>
      <c r="F82" s="52">
        <f t="shared" si="28"/>
        <v>0.58532223296032027</v>
      </c>
      <c r="G82">
        <f>VLOOKUP(B82,LandslideHazard!$B$1:$D$136,3,FALSE)</f>
        <v>0.36985511860861758</v>
      </c>
      <c r="H82" s="52">
        <f t="shared" si="29"/>
        <v>1.1496476117919863</v>
      </c>
      <c r="I82" s="52">
        <f t="shared" si="30"/>
        <v>0.31380016560817875</v>
      </c>
      <c r="J82" s="52">
        <f t="shared" si="31"/>
        <v>0.29266111648016013</v>
      </c>
      <c r="K82" t="str">
        <f t="shared" si="32"/>
        <v>Low</v>
      </c>
      <c r="L82" t="str">
        <f t="shared" si="33"/>
        <v>Low</v>
      </c>
      <c r="M82" t="str">
        <f t="shared" si="27"/>
        <v>Very low</v>
      </c>
      <c r="N82" t="str">
        <f t="shared" si="34"/>
        <v>Moderate</v>
      </c>
      <c r="O82" t="str">
        <f t="shared" si="35"/>
        <v>Minor</v>
      </c>
      <c r="P82">
        <f t="shared" si="36"/>
        <v>0.19680884358561479</v>
      </c>
      <c r="Q82">
        <f t="shared" si="37"/>
        <v>0.18094091692071113</v>
      </c>
      <c r="R82">
        <f t="shared" si="38"/>
        <v>0.1704741002405924</v>
      </c>
      <c r="S82" t="str">
        <f t="shared" si="39"/>
        <v>Low</v>
      </c>
      <c r="T82" t="str">
        <f t="shared" si="39"/>
        <v>Low</v>
      </c>
      <c r="U82" t="str">
        <f t="shared" si="40"/>
        <v>Low</v>
      </c>
      <c r="V82" t="str">
        <f t="shared" si="41"/>
        <v>Negligible</v>
      </c>
      <c r="W82" t="str">
        <f t="shared" si="42"/>
        <v>Negligible</v>
      </c>
      <c r="X82" t="str">
        <f t="shared" si="43"/>
        <v>Negligible</v>
      </c>
      <c r="Y82">
        <f t="shared" si="44"/>
        <v>0.2183585241556516</v>
      </c>
      <c r="Z82">
        <f t="shared" si="45"/>
        <v>0.19151810242905223</v>
      </c>
      <c r="AA82">
        <f t="shared" si="46"/>
        <v>0.20749078176697888</v>
      </c>
      <c r="AB82" t="str">
        <f t="shared" si="47"/>
        <v>Low</v>
      </c>
      <c r="AC82" t="str">
        <f t="shared" si="48"/>
        <v>Low</v>
      </c>
      <c r="AD82" t="str">
        <f t="shared" si="49"/>
        <v>Low</v>
      </c>
      <c r="AE82" t="str">
        <f t="shared" si="50"/>
        <v>Negligible</v>
      </c>
      <c r="AF82" t="str">
        <f t="shared" si="51"/>
        <v>Negligible</v>
      </c>
      <c r="AG82" t="str">
        <f t="shared" si="52"/>
        <v>Negligible</v>
      </c>
      <c r="AI82" t="s">
        <v>2131</v>
      </c>
      <c r="AJ82">
        <v>0.16709494561170793</v>
      </c>
      <c r="AK82">
        <v>0.16804573250529953</v>
      </c>
      <c r="AL82">
        <v>0.15948931854434145</v>
      </c>
      <c r="AN82" t="s">
        <v>2131</v>
      </c>
      <c r="AO82">
        <v>0.19538784857356309</v>
      </c>
      <c r="AP82">
        <v>0.18604876990126082</v>
      </c>
      <c r="AQ82">
        <v>0.17347436551445183</v>
      </c>
    </row>
    <row r="83" spans="1:43">
      <c r="A83" t="s">
        <v>115</v>
      </c>
      <c r="B83" t="s">
        <v>2127</v>
      </c>
      <c r="C83" s="52">
        <f>VLOOKUP(B83,Exposure!B82:AH228,33,FALSE)</f>
        <v>0.21906532129580458</v>
      </c>
      <c r="D83" s="52">
        <f>VLOOKUP(B83,Sensitivity!$B$1:$AR$147,43,FALSE)</f>
        <v>0</v>
      </c>
      <c r="E83" s="52">
        <f>VLOOKUP(B83,Adaptive!B82:AZ228,51,FALSE)</f>
        <v>0.38086487662510438</v>
      </c>
      <c r="F83" s="52">
        <f t="shared" si="28"/>
        <v>0.61913512337489562</v>
      </c>
      <c r="G83">
        <f>VLOOKUP(B83,LandslideHazard!$B$1:$D$136,3,FALSE)</f>
        <v>0.40579724868788813</v>
      </c>
      <c r="H83" s="52">
        <f t="shared" si="29"/>
        <v>1.2439976933585883</v>
      </c>
      <c r="I83" s="52">
        <f t="shared" si="30"/>
        <v>0.35896687846256914</v>
      </c>
      <c r="J83" s="52">
        <f t="shared" si="31"/>
        <v>0.30956756168744781</v>
      </c>
      <c r="K83" t="str">
        <f t="shared" si="32"/>
        <v>Low</v>
      </c>
      <c r="L83" t="str">
        <f t="shared" si="33"/>
        <v>Low</v>
      </c>
      <c r="M83" t="str">
        <f t="shared" si="27"/>
        <v>Very low</v>
      </c>
      <c r="N83" t="str">
        <f t="shared" si="34"/>
        <v>Moderate</v>
      </c>
      <c r="O83" t="str">
        <f t="shared" si="35"/>
        <v>Minor</v>
      </c>
      <c r="P83">
        <f t="shared" si="36"/>
        <v>0.26800042141350172</v>
      </c>
      <c r="Q83">
        <f t="shared" si="37"/>
        <v>0.26101492674923127</v>
      </c>
      <c r="R83">
        <f t="shared" si="38"/>
        <v>0.23916714853691379</v>
      </c>
      <c r="S83" t="str">
        <f t="shared" si="39"/>
        <v>Low</v>
      </c>
      <c r="T83" t="str">
        <f t="shared" si="39"/>
        <v>Low</v>
      </c>
      <c r="U83" t="str">
        <f t="shared" si="40"/>
        <v>Low</v>
      </c>
      <c r="V83" t="str">
        <f t="shared" si="41"/>
        <v>Negligible</v>
      </c>
      <c r="W83" t="str">
        <f t="shared" si="42"/>
        <v>Negligible</v>
      </c>
      <c r="X83" t="str">
        <f t="shared" si="43"/>
        <v>Negligible</v>
      </c>
      <c r="Y83">
        <f t="shared" si="44"/>
        <v>0.2798342779493545</v>
      </c>
      <c r="Z83">
        <f t="shared" si="45"/>
        <v>0.29158510992328862</v>
      </c>
      <c r="AA83">
        <f t="shared" si="46"/>
        <v>0.27842743945281351</v>
      </c>
      <c r="AB83" t="str">
        <f t="shared" si="47"/>
        <v>Low</v>
      </c>
      <c r="AC83" t="str">
        <f t="shared" si="48"/>
        <v>Low</v>
      </c>
      <c r="AD83" t="str">
        <f t="shared" si="49"/>
        <v>Low</v>
      </c>
      <c r="AE83" t="str">
        <f t="shared" si="50"/>
        <v>Negligible</v>
      </c>
      <c r="AF83" t="str">
        <f t="shared" si="51"/>
        <v>Negligible</v>
      </c>
      <c r="AG83" t="str">
        <f t="shared" si="52"/>
        <v>Negligible</v>
      </c>
      <c r="AI83" t="s">
        <v>2132</v>
      </c>
      <c r="AJ83">
        <v>0.14796220465664486</v>
      </c>
      <c r="AK83">
        <v>0.15005341580008419</v>
      </c>
      <c r="AL83">
        <v>0.15649122721700831</v>
      </c>
      <c r="AN83" t="s">
        <v>2132</v>
      </c>
      <c r="AO83">
        <v>0.17104140091572032</v>
      </c>
      <c r="AP83">
        <v>0.14576868485697927</v>
      </c>
      <c r="AQ83">
        <v>0.16274249108659553</v>
      </c>
    </row>
    <row r="84" spans="1:43">
      <c r="A84" t="s">
        <v>79</v>
      </c>
      <c r="B84" t="s">
        <v>2128</v>
      </c>
      <c r="C84" s="52">
        <f>VLOOKUP(B84,Exposure!B83:AH229,33,FALSE)</f>
        <v>0.22500663834306958</v>
      </c>
      <c r="D84" s="52">
        <f>VLOOKUP(B84,Sensitivity!$B$1:$AR$147,43,FALSE)</f>
        <v>0.16915618477209951</v>
      </c>
      <c r="E84" s="52">
        <f>VLOOKUP(B84,Adaptive!B83:AZ229,51,FALSE)</f>
        <v>0.42459504827947842</v>
      </c>
      <c r="F84" s="52">
        <f t="shared" si="28"/>
        <v>0.57540495172052153</v>
      </c>
      <c r="G84">
        <f>VLOOKUP(B84,LandslideHazard!$B$1:$D$136,3,FALSE)</f>
        <v>0.40579724868788813</v>
      </c>
      <c r="H84" s="52">
        <f t="shared" si="29"/>
        <v>1.3753650235235786</v>
      </c>
      <c r="I84" s="52">
        <f t="shared" si="30"/>
        <v>0.42185426956483957</v>
      </c>
      <c r="J84" s="52">
        <f t="shared" si="31"/>
        <v>0.37228056824631051</v>
      </c>
      <c r="K84" t="str">
        <f t="shared" si="32"/>
        <v>Low</v>
      </c>
      <c r="L84" t="str">
        <f t="shared" si="33"/>
        <v>Moderate</v>
      </c>
      <c r="M84" t="str">
        <f t="shared" si="27"/>
        <v>Low</v>
      </c>
      <c r="N84" t="str">
        <f t="shared" si="34"/>
        <v>Moderate</v>
      </c>
      <c r="O84" t="str">
        <f t="shared" si="35"/>
        <v>Moderate</v>
      </c>
      <c r="P84">
        <f t="shared" si="36"/>
        <v>0.26800042141350172</v>
      </c>
      <c r="Q84">
        <f t="shared" si="37"/>
        <v>0.26101492674923127</v>
      </c>
      <c r="R84">
        <f t="shared" si="38"/>
        <v>0.23916714853691379</v>
      </c>
      <c r="S84" t="str">
        <f t="shared" si="39"/>
        <v>Low</v>
      </c>
      <c r="T84" t="str">
        <f t="shared" si="39"/>
        <v>Low</v>
      </c>
      <c r="U84" t="str">
        <f t="shared" si="40"/>
        <v>Low</v>
      </c>
      <c r="V84" t="str">
        <f t="shared" si="41"/>
        <v>Minor</v>
      </c>
      <c r="W84" t="str">
        <f t="shared" si="42"/>
        <v>Minor</v>
      </c>
      <c r="X84" t="str">
        <f t="shared" si="43"/>
        <v>Minor</v>
      </c>
      <c r="Y84">
        <f t="shared" si="44"/>
        <v>0.2798342779493545</v>
      </c>
      <c r="Z84">
        <f t="shared" si="45"/>
        <v>0.29158510992328862</v>
      </c>
      <c r="AA84">
        <f t="shared" si="46"/>
        <v>0.27842743945281351</v>
      </c>
      <c r="AB84" t="str">
        <f t="shared" si="47"/>
        <v>Low</v>
      </c>
      <c r="AC84" t="str">
        <f t="shared" si="48"/>
        <v>Low</v>
      </c>
      <c r="AD84" t="str">
        <f t="shared" si="49"/>
        <v>Low</v>
      </c>
      <c r="AE84" t="str">
        <f t="shared" si="50"/>
        <v>Minor</v>
      </c>
      <c r="AF84" t="str">
        <f t="shared" si="51"/>
        <v>Minor</v>
      </c>
      <c r="AG84" t="str">
        <f t="shared" si="52"/>
        <v>Minor</v>
      </c>
      <c r="AI84" t="s">
        <v>2133</v>
      </c>
      <c r="AJ84">
        <v>0.20680468234322982</v>
      </c>
      <c r="AK84">
        <v>0.18814956626115245</v>
      </c>
      <c r="AL84">
        <v>0.17511270468848808</v>
      </c>
      <c r="AN84" t="s">
        <v>2133</v>
      </c>
      <c r="AO84">
        <v>0.22622032164390607</v>
      </c>
      <c r="AP84">
        <v>0.20535394773217619</v>
      </c>
      <c r="AQ84">
        <v>0.1958180578852419</v>
      </c>
    </row>
    <row r="85" spans="1:43">
      <c r="A85" t="s">
        <v>150</v>
      </c>
      <c r="B85" t="s">
        <v>2129</v>
      </c>
      <c r="C85" s="52">
        <f>VLOOKUP(B85,Exposure!B84:AH230,33,FALSE)</f>
        <v>0.19536643653744026</v>
      </c>
      <c r="D85" s="52">
        <f>VLOOKUP(B85,Sensitivity!$B$1:$AR$147,43,FALSE)</f>
        <v>0</v>
      </c>
      <c r="E85" s="52">
        <f>VLOOKUP(B85,Adaptive!B84:AZ230,51,FALSE)</f>
        <v>0.625096978540713</v>
      </c>
      <c r="F85" s="52">
        <f t="shared" si="28"/>
        <v>0.374903021459287</v>
      </c>
      <c r="G85">
        <f>VLOOKUP(B85,LandslideHazard!$B$1:$D$136,3,FALSE)</f>
        <v>0.36594730449695401</v>
      </c>
      <c r="H85" s="52">
        <f t="shared" si="29"/>
        <v>0.93621676249368124</v>
      </c>
      <c r="I85" s="52">
        <f t="shared" si="30"/>
        <v>0.21162781212992199</v>
      </c>
      <c r="J85" s="52">
        <f t="shared" si="31"/>
        <v>0.1874515107296435</v>
      </c>
      <c r="K85" t="str">
        <f t="shared" si="32"/>
        <v>Low</v>
      </c>
      <c r="L85" t="str">
        <f t="shared" si="33"/>
        <v>Low</v>
      </c>
      <c r="M85" t="str">
        <f t="shared" si="27"/>
        <v>Very low</v>
      </c>
      <c r="N85" t="str">
        <f t="shared" si="34"/>
        <v>Moderate</v>
      </c>
      <c r="O85" t="str">
        <f t="shared" si="35"/>
        <v>Minor</v>
      </c>
      <c r="P85">
        <f t="shared" si="36"/>
        <v>0.18081415445735347</v>
      </c>
      <c r="Q85">
        <f t="shared" si="37"/>
        <v>0.16493230663888062</v>
      </c>
      <c r="R85">
        <f t="shared" si="38"/>
        <v>0.15329591783294202</v>
      </c>
      <c r="S85" t="str">
        <f t="shared" si="39"/>
        <v>Low</v>
      </c>
      <c r="T85" t="str">
        <f t="shared" si="39"/>
        <v>Low</v>
      </c>
      <c r="U85" t="str">
        <f t="shared" si="40"/>
        <v>Low</v>
      </c>
      <c r="V85" t="str">
        <f t="shared" si="41"/>
        <v>Negligible</v>
      </c>
      <c r="W85" t="str">
        <f t="shared" si="42"/>
        <v>Negligible</v>
      </c>
      <c r="X85" t="str">
        <f t="shared" si="43"/>
        <v>Negligible</v>
      </c>
      <c r="Y85">
        <f t="shared" si="44"/>
        <v>0.17036733876731794</v>
      </c>
      <c r="Z85">
        <f t="shared" si="45"/>
        <v>0.17651637580108881</v>
      </c>
      <c r="AA85">
        <f t="shared" si="46"/>
        <v>0.18160245212427806</v>
      </c>
      <c r="AB85" t="str">
        <f t="shared" si="47"/>
        <v>Low</v>
      </c>
      <c r="AC85" t="str">
        <f t="shared" si="48"/>
        <v>Low</v>
      </c>
      <c r="AD85" t="str">
        <f t="shared" si="49"/>
        <v>Low</v>
      </c>
      <c r="AE85" t="str">
        <f t="shared" si="50"/>
        <v>Negligible</v>
      </c>
      <c r="AF85" t="str">
        <f t="shared" si="51"/>
        <v>Negligible</v>
      </c>
      <c r="AG85" t="str">
        <f t="shared" si="52"/>
        <v>Negligible</v>
      </c>
      <c r="AI85" t="s">
        <v>2134</v>
      </c>
      <c r="AJ85">
        <v>0.22320860259837158</v>
      </c>
      <c r="AK85">
        <v>0.22044292647002051</v>
      </c>
      <c r="AL85">
        <v>0.2167053492837907</v>
      </c>
      <c r="AN85" t="s">
        <v>2134</v>
      </c>
      <c r="AO85">
        <v>0.24255374306525126</v>
      </c>
      <c r="AP85">
        <v>0.23803133360203277</v>
      </c>
      <c r="AQ85">
        <v>0.24506090541558123</v>
      </c>
    </row>
    <row r="86" spans="1:43">
      <c r="A86" t="s">
        <v>116</v>
      </c>
      <c r="B86" t="s">
        <v>2130</v>
      </c>
      <c r="C86" s="52">
        <f>VLOOKUP(B86,Exposure!B85:AH231,33,FALSE)</f>
        <v>0.1735262878385555</v>
      </c>
      <c r="D86" s="52">
        <f>VLOOKUP(B86,Sensitivity!$B$1:$AR$147,43,FALSE)</f>
        <v>0</v>
      </c>
      <c r="E86" s="52">
        <f>VLOOKUP(B86,Adaptive!B85:AZ231,51,FALSE)</f>
        <v>0.2493632707619991</v>
      </c>
      <c r="F86" s="52">
        <f t="shared" si="28"/>
        <v>0.75063672923800095</v>
      </c>
      <c r="G86">
        <f>VLOOKUP(B86,LandslideHazard!$B$1:$D$136,3,FALSE)</f>
        <v>0.34987417381198643</v>
      </c>
      <c r="H86" s="52">
        <f t="shared" si="29"/>
        <v>1.2740371908885428</v>
      </c>
      <c r="I86" s="52">
        <f t="shared" si="30"/>
        <v>0.3733472090006818</v>
      </c>
      <c r="J86" s="52">
        <f t="shared" si="31"/>
        <v>0.37531836461900048</v>
      </c>
      <c r="K86" t="str">
        <f t="shared" si="32"/>
        <v>Low</v>
      </c>
      <c r="L86" t="str">
        <f t="shared" si="33"/>
        <v>Moderate</v>
      </c>
      <c r="M86" t="str">
        <f t="shared" si="27"/>
        <v>Low</v>
      </c>
      <c r="N86" t="str">
        <f t="shared" si="34"/>
        <v>Moderate</v>
      </c>
      <c r="O86" t="str">
        <f t="shared" si="35"/>
        <v>Moderate</v>
      </c>
      <c r="P86">
        <f t="shared" si="36"/>
        <v>0.14041532298980766</v>
      </c>
      <c r="Q86">
        <f t="shared" si="37"/>
        <v>0.13379071782174276</v>
      </c>
      <c r="R86">
        <f t="shared" si="38"/>
        <v>0.12844990080641336</v>
      </c>
      <c r="S86" t="str">
        <f t="shared" si="39"/>
        <v>Low</v>
      </c>
      <c r="T86" t="str">
        <f t="shared" si="39"/>
        <v>Low</v>
      </c>
      <c r="U86" t="str">
        <f t="shared" si="40"/>
        <v>Low</v>
      </c>
      <c r="V86" t="str">
        <f t="shared" si="41"/>
        <v>Minor</v>
      </c>
      <c r="W86" t="str">
        <f t="shared" si="42"/>
        <v>Minor</v>
      </c>
      <c r="X86" t="str">
        <f t="shared" si="43"/>
        <v>Minor</v>
      </c>
      <c r="Y86">
        <f t="shared" si="44"/>
        <v>0.15647276227982251</v>
      </c>
      <c r="Z86">
        <f t="shared" si="45"/>
        <v>0.14226860289960824</v>
      </c>
      <c r="AA86">
        <f t="shared" si="46"/>
        <v>0.13005039849764269</v>
      </c>
      <c r="AB86" t="str">
        <f t="shared" si="47"/>
        <v>Low</v>
      </c>
      <c r="AC86" t="str">
        <f t="shared" si="48"/>
        <v>Low</v>
      </c>
      <c r="AD86" t="str">
        <f t="shared" si="49"/>
        <v>Low</v>
      </c>
      <c r="AE86" t="str">
        <f t="shared" si="50"/>
        <v>Minor</v>
      </c>
      <c r="AF86" t="str">
        <f t="shared" si="51"/>
        <v>Minor</v>
      </c>
      <c r="AG86" t="str">
        <f t="shared" si="52"/>
        <v>Minor</v>
      </c>
      <c r="AI86" t="s">
        <v>2135</v>
      </c>
      <c r="AJ86">
        <v>0.22320860259837158</v>
      </c>
      <c r="AK86">
        <v>0.22044292647002051</v>
      </c>
      <c r="AL86">
        <v>0.2167053492837907</v>
      </c>
      <c r="AN86" t="s">
        <v>2135</v>
      </c>
      <c r="AO86">
        <v>0.24255374306525126</v>
      </c>
      <c r="AP86">
        <v>0.23803133360203277</v>
      </c>
      <c r="AQ86">
        <v>0.24506090541558123</v>
      </c>
    </row>
    <row r="87" spans="1:43">
      <c r="A87" t="s">
        <v>53</v>
      </c>
      <c r="B87" t="s">
        <v>2131</v>
      </c>
      <c r="C87" s="52">
        <f>VLOOKUP(B87,Exposure!B86:AH232,33,FALSE)</f>
        <v>0.17571694105151356</v>
      </c>
      <c r="D87" s="52">
        <f>VLOOKUP(B87,Sensitivity!$B$1:$AR$147,43,FALSE)</f>
        <v>0</v>
      </c>
      <c r="E87" s="52">
        <f>VLOOKUP(B87,Adaptive!B86:AZ232,51,FALSE)</f>
        <v>0.55316961291316891</v>
      </c>
      <c r="F87" s="52">
        <f t="shared" si="28"/>
        <v>0.44683038708683109</v>
      </c>
      <c r="G87">
        <f>VLOOKUP(B87,LandslideHazard!$B$1:$D$136,3,FALSE)</f>
        <v>0.20275316067433918</v>
      </c>
      <c r="H87" s="52">
        <f t="shared" si="29"/>
        <v>0.82530048881268381</v>
      </c>
      <c r="I87" s="52">
        <f t="shared" si="30"/>
        <v>0.15853062979529717</v>
      </c>
      <c r="J87" s="52">
        <f t="shared" si="31"/>
        <v>0.22341519354341555</v>
      </c>
      <c r="K87" t="str">
        <f t="shared" si="32"/>
        <v>Low</v>
      </c>
      <c r="L87" t="str">
        <f t="shared" si="33"/>
        <v>Low</v>
      </c>
      <c r="M87" t="str">
        <f t="shared" si="27"/>
        <v>Very low</v>
      </c>
      <c r="N87" t="str">
        <f t="shared" si="34"/>
        <v>Low</v>
      </c>
      <c r="O87" t="str">
        <f t="shared" si="35"/>
        <v>Negligible</v>
      </c>
      <c r="P87">
        <f t="shared" si="36"/>
        <v>0.16709494561170793</v>
      </c>
      <c r="Q87">
        <f t="shared" si="37"/>
        <v>0.16804573250529953</v>
      </c>
      <c r="R87">
        <f t="shared" si="38"/>
        <v>0.15948931854434145</v>
      </c>
      <c r="S87" t="str">
        <f t="shared" si="39"/>
        <v>Low</v>
      </c>
      <c r="T87" t="str">
        <f t="shared" si="39"/>
        <v>Low</v>
      </c>
      <c r="U87" t="str">
        <f t="shared" si="40"/>
        <v>Low</v>
      </c>
      <c r="V87" t="str">
        <f t="shared" si="41"/>
        <v>Negligible</v>
      </c>
      <c r="W87" t="str">
        <f t="shared" si="42"/>
        <v>Negligible</v>
      </c>
      <c r="X87" t="str">
        <f t="shared" si="43"/>
        <v>Negligible</v>
      </c>
      <c r="Y87">
        <f t="shared" si="44"/>
        <v>0.19538784857356309</v>
      </c>
      <c r="Z87">
        <f t="shared" si="45"/>
        <v>0.18604876990126082</v>
      </c>
      <c r="AA87">
        <f t="shared" si="46"/>
        <v>0.17347436551445183</v>
      </c>
      <c r="AB87" t="str">
        <f t="shared" si="47"/>
        <v>Low</v>
      </c>
      <c r="AC87" t="str">
        <f t="shared" si="48"/>
        <v>Low</v>
      </c>
      <c r="AD87" t="str">
        <f t="shared" si="49"/>
        <v>Low</v>
      </c>
      <c r="AE87" t="str">
        <f t="shared" si="50"/>
        <v>Negligible</v>
      </c>
      <c r="AF87" t="str">
        <f t="shared" si="51"/>
        <v>Negligible</v>
      </c>
      <c r="AG87" t="str">
        <f t="shared" si="52"/>
        <v>Negligible</v>
      </c>
      <c r="AI87" t="s">
        <v>2136</v>
      </c>
      <c r="AJ87">
        <v>5.9948046238934315E-2</v>
      </c>
      <c r="AK87">
        <v>5.3610283410290858E-2</v>
      </c>
      <c r="AL87">
        <v>6.2689297152702758E-2</v>
      </c>
      <c r="AN87" t="s">
        <v>2136</v>
      </c>
      <c r="AO87">
        <v>6.607748935823006E-2</v>
      </c>
      <c r="AP87">
        <v>7.6283129270968753E-2</v>
      </c>
      <c r="AQ87">
        <v>6.1252340441004409E-2</v>
      </c>
    </row>
    <row r="88" spans="1:43">
      <c r="A88" t="s">
        <v>175</v>
      </c>
      <c r="B88" t="s">
        <v>2131</v>
      </c>
      <c r="C88" s="52">
        <f>VLOOKUP(B88,Exposure!B87:AH233,33,FALSE)</f>
        <v>0.17571694105151356</v>
      </c>
      <c r="D88" s="52">
        <f>VLOOKUP(B88,Sensitivity!$B$1:$AR$147,43,FALSE)</f>
        <v>0</v>
      </c>
      <c r="E88" s="52">
        <f>VLOOKUP(B88,Adaptive!B87:AZ233,51,FALSE)</f>
        <v>0.55316961291316891</v>
      </c>
      <c r="F88" s="52">
        <f t="shared" si="28"/>
        <v>0.44683038708683109</v>
      </c>
      <c r="G88">
        <f>VLOOKUP(B88,LandslideHazard!$B$1:$D$136,3,FALSE)</f>
        <v>0.20275316067433918</v>
      </c>
      <c r="H88" s="52">
        <f t="shared" si="29"/>
        <v>0.82530048881268381</v>
      </c>
      <c r="I88" s="52">
        <f t="shared" si="30"/>
        <v>0.15853062979529717</v>
      </c>
      <c r="J88" s="52">
        <f t="shared" si="31"/>
        <v>0.22341519354341555</v>
      </c>
      <c r="K88" t="str">
        <f t="shared" si="32"/>
        <v>Low</v>
      </c>
      <c r="L88" t="str">
        <f t="shared" si="33"/>
        <v>Low</v>
      </c>
      <c r="M88" t="str">
        <f t="shared" si="27"/>
        <v>Very low</v>
      </c>
      <c r="N88" t="str">
        <f t="shared" si="34"/>
        <v>Low</v>
      </c>
      <c r="O88" t="str">
        <f t="shared" si="35"/>
        <v>Negligible</v>
      </c>
      <c r="P88">
        <f t="shared" si="36"/>
        <v>0.16709494561170793</v>
      </c>
      <c r="Q88">
        <f t="shared" si="37"/>
        <v>0.16804573250529953</v>
      </c>
      <c r="R88">
        <f t="shared" si="38"/>
        <v>0.15948931854434145</v>
      </c>
      <c r="S88" t="str">
        <f t="shared" si="39"/>
        <v>Low</v>
      </c>
      <c r="T88" t="str">
        <f t="shared" si="39"/>
        <v>Low</v>
      </c>
      <c r="U88" t="str">
        <f t="shared" si="40"/>
        <v>Low</v>
      </c>
      <c r="V88" t="str">
        <f t="shared" si="41"/>
        <v>Negligible</v>
      </c>
      <c r="W88" t="str">
        <f t="shared" si="42"/>
        <v>Negligible</v>
      </c>
      <c r="X88" t="str">
        <f t="shared" si="43"/>
        <v>Negligible</v>
      </c>
      <c r="Y88">
        <f t="shared" si="44"/>
        <v>0.19538784857356309</v>
      </c>
      <c r="Z88">
        <f t="shared" si="45"/>
        <v>0.18604876990126082</v>
      </c>
      <c r="AA88">
        <f t="shared" si="46"/>
        <v>0.17347436551445183</v>
      </c>
      <c r="AB88" t="str">
        <f t="shared" si="47"/>
        <v>Low</v>
      </c>
      <c r="AC88" t="str">
        <f t="shared" si="48"/>
        <v>Low</v>
      </c>
      <c r="AD88" t="str">
        <f t="shared" si="49"/>
        <v>Low</v>
      </c>
      <c r="AE88" t="str">
        <f t="shared" si="50"/>
        <v>Negligible</v>
      </c>
      <c r="AF88" t="str">
        <f t="shared" si="51"/>
        <v>Negligible</v>
      </c>
      <c r="AG88" t="str">
        <f t="shared" si="52"/>
        <v>Negligible</v>
      </c>
      <c r="AI88" t="s">
        <v>2137</v>
      </c>
      <c r="AJ88">
        <v>0.21401903428583399</v>
      </c>
      <c r="AK88">
        <v>0.22080827553643015</v>
      </c>
      <c r="AL88">
        <v>0.19957790793638328</v>
      </c>
      <c r="AN88" t="s">
        <v>2137</v>
      </c>
      <c r="AO88">
        <v>0.23676182221023093</v>
      </c>
      <c r="AP88">
        <v>0.24182483936959906</v>
      </c>
      <c r="AQ88">
        <v>0.24833168040329867</v>
      </c>
    </row>
    <row r="89" spans="1:43">
      <c r="A89" t="s">
        <v>125</v>
      </c>
      <c r="B89" t="s">
        <v>2132</v>
      </c>
      <c r="C89" s="52">
        <f>VLOOKUP(B89,Exposure!B88:AH234,33,FALSE)</f>
        <v>0.28747344662772173</v>
      </c>
      <c r="D89" s="52">
        <f>VLOOKUP(B89,Sensitivity!$B$1:$AR$147,43,FALSE)</f>
        <v>0</v>
      </c>
      <c r="E89" s="52">
        <f>VLOOKUP(B89,Adaptive!B88:AZ234,51,FALSE)</f>
        <v>0.4346910025137446</v>
      </c>
      <c r="F89" s="52">
        <f t="shared" si="28"/>
        <v>0.5653089974862554</v>
      </c>
      <c r="G89">
        <f>VLOOKUP(B89,LandslideHazard!$B$1:$D$136,3,FALSE)</f>
        <v>0.35498080356899597</v>
      </c>
      <c r="H89" s="52">
        <f t="shared" si="29"/>
        <v>1.2077632476829732</v>
      </c>
      <c r="I89" s="52">
        <f t="shared" si="30"/>
        <v>0.34162093899866691</v>
      </c>
      <c r="J89" s="52">
        <f t="shared" si="31"/>
        <v>0.2826544987431277</v>
      </c>
      <c r="K89" t="str">
        <f t="shared" si="32"/>
        <v>Low</v>
      </c>
      <c r="L89" t="str">
        <f t="shared" si="33"/>
        <v>Low</v>
      </c>
      <c r="M89" t="str">
        <f t="shared" si="27"/>
        <v>Very low</v>
      </c>
      <c r="N89" t="str">
        <f t="shared" si="34"/>
        <v>Moderate</v>
      </c>
      <c r="O89" t="str">
        <f t="shared" si="35"/>
        <v>Minor</v>
      </c>
      <c r="P89">
        <f t="shared" si="36"/>
        <v>0.14796220465664486</v>
      </c>
      <c r="Q89">
        <f t="shared" si="37"/>
        <v>0.15005341580008419</v>
      </c>
      <c r="R89">
        <f t="shared" si="38"/>
        <v>0.15649122721700831</v>
      </c>
      <c r="S89" t="str">
        <f t="shared" si="39"/>
        <v>Low</v>
      </c>
      <c r="T89" t="str">
        <f t="shared" si="39"/>
        <v>Low</v>
      </c>
      <c r="U89" t="str">
        <f t="shared" si="40"/>
        <v>Low</v>
      </c>
      <c r="V89" t="str">
        <f t="shared" si="41"/>
        <v>Negligible</v>
      </c>
      <c r="W89" t="str">
        <f t="shared" si="42"/>
        <v>Negligible</v>
      </c>
      <c r="X89" t="str">
        <f t="shared" si="43"/>
        <v>Negligible</v>
      </c>
      <c r="Y89">
        <f t="shared" si="44"/>
        <v>0.17104140091572032</v>
      </c>
      <c r="Z89">
        <f t="shared" si="45"/>
        <v>0.14576868485697927</v>
      </c>
      <c r="AA89">
        <f t="shared" si="46"/>
        <v>0.16274249108659553</v>
      </c>
      <c r="AB89" t="str">
        <f t="shared" si="47"/>
        <v>Low</v>
      </c>
      <c r="AC89" t="str">
        <f t="shared" si="48"/>
        <v>Low</v>
      </c>
      <c r="AD89" t="str">
        <f t="shared" si="49"/>
        <v>Low</v>
      </c>
      <c r="AE89" t="str">
        <f t="shared" si="50"/>
        <v>Negligible</v>
      </c>
      <c r="AF89" t="str">
        <f t="shared" si="51"/>
        <v>Negligible</v>
      </c>
      <c r="AG89" t="str">
        <f t="shared" si="52"/>
        <v>Negligible</v>
      </c>
      <c r="AI89" t="s">
        <v>2138</v>
      </c>
      <c r="AJ89">
        <v>0.33037865293733176</v>
      </c>
      <c r="AK89">
        <v>0.33495928107793521</v>
      </c>
      <c r="AL89">
        <v>0.31987807910517557</v>
      </c>
      <c r="AN89" t="s">
        <v>2138</v>
      </c>
      <c r="AO89">
        <v>0.34812695930046661</v>
      </c>
      <c r="AP89">
        <v>0.3600216682238051</v>
      </c>
      <c r="AQ89">
        <v>0.34431374289704664</v>
      </c>
    </row>
    <row r="90" spans="1:43">
      <c r="A90" t="s">
        <v>54</v>
      </c>
      <c r="B90" t="s">
        <v>2133</v>
      </c>
      <c r="C90" s="52">
        <f>VLOOKUP(B90,Exposure!B89:AH235,33,FALSE)</f>
        <v>0.23400159320233671</v>
      </c>
      <c r="D90" s="52">
        <f>VLOOKUP(B90,Sensitivity!$B$1:$AR$147,43,FALSE)</f>
        <v>0</v>
      </c>
      <c r="E90" s="52">
        <f>VLOOKUP(B90,Adaptive!B89:AZ235,51,FALSE)</f>
        <v>0.60062918333254778</v>
      </c>
      <c r="F90" s="52">
        <f t="shared" si="28"/>
        <v>0.39937081666745222</v>
      </c>
      <c r="G90">
        <f>VLOOKUP(B90,LandslideHazard!$B$1:$D$136,3,FALSE)</f>
        <v>0.37033497956161487</v>
      </c>
      <c r="H90" s="52">
        <f t="shared" si="29"/>
        <v>1.0037073894314039</v>
      </c>
      <c r="I90" s="52">
        <f t="shared" si="30"/>
        <v>0.24393652577005895</v>
      </c>
      <c r="J90" s="52">
        <f t="shared" si="31"/>
        <v>0.19968540833372611</v>
      </c>
      <c r="K90" t="str">
        <f t="shared" si="32"/>
        <v>Low</v>
      </c>
      <c r="L90" t="str">
        <f t="shared" si="33"/>
        <v>Low</v>
      </c>
      <c r="M90" t="str">
        <f t="shared" si="27"/>
        <v>Very low</v>
      </c>
      <c r="N90" t="str">
        <f t="shared" si="34"/>
        <v>Moderate</v>
      </c>
      <c r="O90" t="str">
        <f t="shared" si="35"/>
        <v>Minor</v>
      </c>
      <c r="P90">
        <f t="shared" si="36"/>
        <v>0.20680468234322982</v>
      </c>
      <c r="Q90">
        <f t="shared" si="37"/>
        <v>0.18814956626115245</v>
      </c>
      <c r="R90">
        <f t="shared" si="38"/>
        <v>0.17511270468848808</v>
      </c>
      <c r="S90" t="str">
        <f t="shared" si="39"/>
        <v>Low</v>
      </c>
      <c r="T90" t="str">
        <f t="shared" si="39"/>
        <v>Low</v>
      </c>
      <c r="U90" t="str">
        <f t="shared" si="40"/>
        <v>Low</v>
      </c>
      <c r="V90" t="str">
        <f t="shared" si="41"/>
        <v>Negligible</v>
      </c>
      <c r="W90" t="str">
        <f t="shared" si="42"/>
        <v>Negligible</v>
      </c>
      <c r="X90" t="str">
        <f t="shared" si="43"/>
        <v>Negligible</v>
      </c>
      <c r="Y90">
        <f t="shared" si="44"/>
        <v>0.22622032164390607</v>
      </c>
      <c r="Z90">
        <f t="shared" si="45"/>
        <v>0.20535394773217619</v>
      </c>
      <c r="AA90">
        <f t="shared" si="46"/>
        <v>0.1958180578852419</v>
      </c>
      <c r="AB90" t="str">
        <f t="shared" si="47"/>
        <v>Low</v>
      </c>
      <c r="AC90" t="str">
        <f t="shared" si="48"/>
        <v>Low</v>
      </c>
      <c r="AD90" t="str">
        <f t="shared" si="49"/>
        <v>Low</v>
      </c>
      <c r="AE90" t="str">
        <f t="shared" si="50"/>
        <v>Negligible</v>
      </c>
      <c r="AF90" t="str">
        <f t="shared" si="51"/>
        <v>Negligible</v>
      </c>
      <c r="AG90" t="str">
        <f t="shared" si="52"/>
        <v>Negligible</v>
      </c>
      <c r="AI90" t="s">
        <v>2139</v>
      </c>
      <c r="AJ90">
        <v>0.1744853605222064</v>
      </c>
      <c r="AK90">
        <v>0.17029246001498777</v>
      </c>
      <c r="AL90">
        <v>0.16712466445702992</v>
      </c>
      <c r="AN90" t="s">
        <v>2139</v>
      </c>
      <c r="AO90">
        <v>0.17874071275221751</v>
      </c>
      <c r="AP90">
        <v>0.18273461610245123</v>
      </c>
      <c r="AQ90">
        <v>0.19628442896576226</v>
      </c>
    </row>
    <row r="91" spans="1:43">
      <c r="A91" t="s">
        <v>136</v>
      </c>
      <c r="B91" t="s">
        <v>2134</v>
      </c>
      <c r="C91" s="52">
        <f>VLOOKUP(B91,Exposure!B90:AH236,33,FALSE)</f>
        <v>0.25468003186404675</v>
      </c>
      <c r="D91" s="52">
        <f>VLOOKUP(B91,Sensitivity!$B$1:$AR$147,43,FALSE)</f>
        <v>0</v>
      </c>
      <c r="E91" s="52">
        <f>VLOOKUP(B91,Adaptive!B90:AZ236,51,FALSE)</f>
        <v>0.54558583051238196</v>
      </c>
      <c r="F91" s="52">
        <f t="shared" si="28"/>
        <v>0.45441416948761804</v>
      </c>
      <c r="G91">
        <f>VLOOKUP(B91,LandslideHazard!$B$1:$D$136,3,FALSE)</f>
        <v>0.39212080099795077</v>
      </c>
      <c r="H91" s="52">
        <f t="shared" si="29"/>
        <v>1.1012150023496154</v>
      </c>
      <c r="I91" s="52">
        <f t="shared" si="30"/>
        <v>0.29061479335253093</v>
      </c>
      <c r="J91" s="52">
        <f t="shared" si="31"/>
        <v>0.22720708474380902</v>
      </c>
      <c r="K91" t="str">
        <f t="shared" si="32"/>
        <v>Low</v>
      </c>
      <c r="L91" t="str">
        <f t="shared" si="33"/>
        <v>Low</v>
      </c>
      <c r="M91" t="str">
        <f t="shared" si="27"/>
        <v>Very low</v>
      </c>
      <c r="N91" t="str">
        <f t="shared" si="34"/>
        <v>Moderate</v>
      </c>
      <c r="O91" t="str">
        <f t="shared" si="35"/>
        <v>Minor</v>
      </c>
      <c r="P91">
        <f t="shared" si="36"/>
        <v>0.22320860259837158</v>
      </c>
      <c r="Q91">
        <f t="shared" si="37"/>
        <v>0.22044292647002051</v>
      </c>
      <c r="R91">
        <f t="shared" si="38"/>
        <v>0.2167053492837907</v>
      </c>
      <c r="S91" t="str">
        <f t="shared" si="39"/>
        <v>Low</v>
      </c>
      <c r="T91" t="str">
        <f t="shared" si="39"/>
        <v>Low</v>
      </c>
      <c r="U91" t="str">
        <f t="shared" si="40"/>
        <v>Low</v>
      </c>
      <c r="V91" t="str">
        <f t="shared" si="41"/>
        <v>Negligible</v>
      </c>
      <c r="W91" t="str">
        <f t="shared" si="42"/>
        <v>Negligible</v>
      </c>
      <c r="X91" t="str">
        <f t="shared" si="43"/>
        <v>Negligible</v>
      </c>
      <c r="Y91">
        <f t="shared" si="44"/>
        <v>0.24255374306525126</v>
      </c>
      <c r="Z91">
        <f t="shared" si="45"/>
        <v>0.23803133360203277</v>
      </c>
      <c r="AA91">
        <f t="shared" si="46"/>
        <v>0.24506090541558123</v>
      </c>
      <c r="AB91" t="str">
        <f t="shared" si="47"/>
        <v>Low</v>
      </c>
      <c r="AC91" t="str">
        <f t="shared" si="48"/>
        <v>Low</v>
      </c>
      <c r="AD91" t="str">
        <f t="shared" si="49"/>
        <v>Low</v>
      </c>
      <c r="AE91" t="str">
        <f t="shared" si="50"/>
        <v>Negligible</v>
      </c>
      <c r="AF91" t="str">
        <f t="shared" si="51"/>
        <v>Negligible</v>
      </c>
      <c r="AG91" t="str">
        <f t="shared" si="52"/>
        <v>Negligible</v>
      </c>
      <c r="AI91" t="s">
        <v>2140</v>
      </c>
      <c r="AJ91">
        <v>0.10803336550594959</v>
      </c>
      <c r="AK91">
        <v>0.10327387055021826</v>
      </c>
      <c r="AL91">
        <v>0.10454397813764832</v>
      </c>
      <c r="AN91" t="s">
        <v>2140</v>
      </c>
      <c r="AO91">
        <v>0.12139009156290533</v>
      </c>
      <c r="AP91">
        <v>0.11882293795525468</v>
      </c>
      <c r="AQ91">
        <v>0.11220445568400561</v>
      </c>
    </row>
    <row r="92" spans="1:43">
      <c r="A92" t="s">
        <v>111</v>
      </c>
      <c r="B92" t="s">
        <v>2135</v>
      </c>
      <c r="C92" s="52">
        <f>VLOOKUP(B92,Exposure!B91:AH237,33,FALSE)</f>
        <v>0.20080987785448756</v>
      </c>
      <c r="D92" s="52">
        <f>VLOOKUP(B92,Sensitivity!$B$1:$AR$147,43,FALSE)</f>
        <v>0</v>
      </c>
      <c r="E92" s="52">
        <f>VLOOKUP(B92,Adaptive!B91:AZ237,51,FALSE)</f>
        <v>0.56974995946010798</v>
      </c>
      <c r="F92" s="52">
        <f t="shared" si="28"/>
        <v>0.43025004053989202</v>
      </c>
      <c r="G92">
        <f>VLOOKUP(B92,LandslideHazard!$B$1:$D$136,3,FALSE)</f>
        <v>0.39212080099795077</v>
      </c>
      <c r="H92" s="52">
        <f t="shared" si="29"/>
        <v>1.0231807193923304</v>
      </c>
      <c r="I92" s="52">
        <f t="shared" si="30"/>
        <v>0.25325868308099975</v>
      </c>
      <c r="J92" s="52">
        <f t="shared" si="31"/>
        <v>0.21512502026994601</v>
      </c>
      <c r="K92" t="str">
        <f t="shared" si="32"/>
        <v>Low</v>
      </c>
      <c r="L92" t="str">
        <f t="shared" si="33"/>
        <v>Low</v>
      </c>
      <c r="M92" t="str">
        <f t="shared" si="27"/>
        <v>Very low</v>
      </c>
      <c r="N92" t="str">
        <f t="shared" si="34"/>
        <v>Moderate</v>
      </c>
      <c r="O92" t="str">
        <f t="shared" si="35"/>
        <v>Minor</v>
      </c>
      <c r="P92">
        <f t="shared" si="36"/>
        <v>0.22320860259837158</v>
      </c>
      <c r="Q92">
        <f t="shared" si="37"/>
        <v>0.22044292647002051</v>
      </c>
      <c r="R92">
        <f t="shared" si="38"/>
        <v>0.2167053492837907</v>
      </c>
      <c r="S92" t="str">
        <f t="shared" si="39"/>
        <v>Low</v>
      </c>
      <c r="T92" t="str">
        <f t="shared" si="39"/>
        <v>Low</v>
      </c>
      <c r="U92" t="str">
        <f t="shared" si="40"/>
        <v>Low</v>
      </c>
      <c r="V92" t="str">
        <f t="shared" si="41"/>
        <v>Negligible</v>
      </c>
      <c r="W92" t="str">
        <f t="shared" si="42"/>
        <v>Negligible</v>
      </c>
      <c r="X92" t="str">
        <f t="shared" si="43"/>
        <v>Negligible</v>
      </c>
      <c r="Y92">
        <f t="shared" si="44"/>
        <v>0.24255374306525126</v>
      </c>
      <c r="Z92">
        <f t="shared" si="45"/>
        <v>0.23803133360203277</v>
      </c>
      <c r="AA92">
        <f t="shared" si="46"/>
        <v>0.24506090541558123</v>
      </c>
      <c r="AB92" t="str">
        <f t="shared" si="47"/>
        <v>Low</v>
      </c>
      <c r="AC92" t="str">
        <f t="shared" si="48"/>
        <v>Low</v>
      </c>
      <c r="AD92" t="str">
        <f t="shared" si="49"/>
        <v>Low</v>
      </c>
      <c r="AE92" t="str">
        <f t="shared" si="50"/>
        <v>Negligible</v>
      </c>
      <c r="AF92" t="str">
        <f t="shared" si="51"/>
        <v>Negligible</v>
      </c>
      <c r="AG92" t="str">
        <f t="shared" si="52"/>
        <v>Negligible</v>
      </c>
      <c r="AI92" t="s">
        <v>2141</v>
      </c>
      <c r="AJ92">
        <v>0.21066426869068455</v>
      </c>
      <c r="AK92">
        <v>0.1963651413977098</v>
      </c>
      <c r="AL92">
        <v>0.20250718696914186</v>
      </c>
      <c r="AN92" t="s">
        <v>2141</v>
      </c>
      <c r="AO92">
        <v>0.21248002166577237</v>
      </c>
      <c r="AP92">
        <v>0.20783521810098124</v>
      </c>
      <c r="AQ92">
        <v>0.2201427314301018</v>
      </c>
    </row>
    <row r="93" spans="1:43">
      <c r="A93" t="s">
        <v>164</v>
      </c>
      <c r="B93" t="s">
        <v>2136</v>
      </c>
      <c r="C93" s="52">
        <f>VLOOKUP(B93,Exposure!B92:AH238,33,FALSE)</f>
        <v>0.22533111926835711</v>
      </c>
      <c r="D93" s="52">
        <f>VLOOKUP(B93,Sensitivity!$B$1:$AR$147,43,FALSE)</f>
        <v>0</v>
      </c>
      <c r="E93" s="52">
        <f>VLOOKUP(B93,Adaptive!B92:AZ238,51,FALSE)</f>
        <v>0.36205040870584743</v>
      </c>
      <c r="F93" s="52">
        <f t="shared" si="28"/>
        <v>0.63794959129415263</v>
      </c>
      <c r="G93">
        <f>VLOOKUP(B93,LandslideHazard!$B$1:$D$136,3,FALSE)</f>
        <v>0.31313190652774137</v>
      </c>
      <c r="H93" s="52">
        <f t="shared" si="29"/>
        <v>1.1764126170902511</v>
      </c>
      <c r="I93" s="52">
        <f t="shared" si="30"/>
        <v>0.32661295059766082</v>
      </c>
      <c r="J93" s="52">
        <f t="shared" si="31"/>
        <v>0.31897479564707631</v>
      </c>
      <c r="K93" t="str">
        <f t="shared" si="32"/>
        <v>Low</v>
      </c>
      <c r="L93" t="str">
        <f t="shared" si="33"/>
        <v>Low</v>
      </c>
      <c r="M93" t="str">
        <f t="shared" si="27"/>
        <v>Very low</v>
      </c>
      <c r="N93" t="str">
        <f t="shared" si="34"/>
        <v>Low</v>
      </c>
      <c r="O93" t="str">
        <f t="shared" si="35"/>
        <v>Negligible</v>
      </c>
      <c r="P93">
        <f t="shared" si="36"/>
        <v>5.9948046238934315E-2</v>
      </c>
      <c r="Q93">
        <f t="shared" si="37"/>
        <v>5.3610283410290858E-2</v>
      </c>
      <c r="R93">
        <f t="shared" si="38"/>
        <v>6.2689297152702758E-2</v>
      </c>
      <c r="S93" t="str">
        <f t="shared" si="39"/>
        <v>Low</v>
      </c>
      <c r="T93" t="str">
        <f t="shared" si="39"/>
        <v>Low</v>
      </c>
      <c r="U93" t="str">
        <f t="shared" si="40"/>
        <v>Low</v>
      </c>
      <c r="V93" t="str">
        <f t="shared" si="41"/>
        <v>Negligible</v>
      </c>
      <c r="W93" t="str">
        <f t="shared" si="42"/>
        <v>Negligible</v>
      </c>
      <c r="X93" t="str">
        <f t="shared" si="43"/>
        <v>Negligible</v>
      </c>
      <c r="Y93">
        <f t="shared" si="44"/>
        <v>6.607748935823006E-2</v>
      </c>
      <c r="Z93">
        <f t="shared" si="45"/>
        <v>7.6283129270968753E-2</v>
      </c>
      <c r="AA93">
        <f t="shared" si="46"/>
        <v>6.1252340441004409E-2</v>
      </c>
      <c r="AB93" t="str">
        <f t="shared" si="47"/>
        <v>Low</v>
      </c>
      <c r="AC93" t="str">
        <f t="shared" si="48"/>
        <v>Low</v>
      </c>
      <c r="AD93" t="str">
        <f t="shared" si="49"/>
        <v>Low</v>
      </c>
      <c r="AE93" t="str">
        <f t="shared" si="50"/>
        <v>Negligible</v>
      </c>
      <c r="AF93" t="str">
        <f t="shared" si="51"/>
        <v>Negligible</v>
      </c>
      <c r="AG93" t="str">
        <f t="shared" si="52"/>
        <v>Negligible</v>
      </c>
      <c r="AI93" t="s">
        <v>2142</v>
      </c>
      <c r="AJ93">
        <v>0.21401903428583399</v>
      </c>
      <c r="AK93">
        <v>0.22080827553643015</v>
      </c>
      <c r="AL93">
        <v>0.19957790793638328</v>
      </c>
      <c r="AN93" t="s">
        <v>2142</v>
      </c>
      <c r="AO93">
        <v>0.23676182221023093</v>
      </c>
      <c r="AP93">
        <v>0.24182483936959906</v>
      </c>
      <c r="AQ93">
        <v>0.24833168040329867</v>
      </c>
    </row>
    <row r="94" spans="1:43">
      <c r="A94" t="s">
        <v>98</v>
      </c>
      <c r="B94" t="s">
        <v>2137</v>
      </c>
      <c r="C94" s="52">
        <f>VLOOKUP(B94,Exposure!B93:AH239,33,FALSE)</f>
        <v>0.38124004248539561</v>
      </c>
      <c r="D94" s="52">
        <f>VLOOKUP(B94,Sensitivity!$B$1:$AR$147,43,FALSE)</f>
        <v>0.19056192361573529</v>
      </c>
      <c r="E94" s="52">
        <f>VLOOKUP(B94,Adaptive!B93:AZ239,51,FALSE)</f>
        <v>0.54432755847427639</v>
      </c>
      <c r="F94" s="52">
        <f t="shared" si="28"/>
        <v>0.45567244152572361</v>
      </c>
      <c r="G94">
        <f>VLOOKUP(B94,LandslideHazard!$B$1:$D$136,3,FALSE)</f>
        <v>0.5971111654584349</v>
      </c>
      <c r="H94" s="52">
        <f t="shared" si="29"/>
        <v>1.6245855730852894</v>
      </c>
      <c r="I94" s="52">
        <f t="shared" si="30"/>
        <v>0.54115965661446475</v>
      </c>
      <c r="J94" s="52">
        <f t="shared" si="31"/>
        <v>0.32311718257072947</v>
      </c>
      <c r="K94" t="str">
        <f t="shared" si="32"/>
        <v>Moderate</v>
      </c>
      <c r="L94" t="str">
        <f t="shared" si="33"/>
        <v>Low</v>
      </c>
      <c r="M94" t="str">
        <f t="shared" si="27"/>
        <v>Low</v>
      </c>
      <c r="N94" t="str">
        <f t="shared" si="34"/>
        <v>Moderate</v>
      </c>
      <c r="O94" t="str">
        <f t="shared" si="35"/>
        <v>Moderate</v>
      </c>
      <c r="P94">
        <f t="shared" si="36"/>
        <v>0.21401903428583399</v>
      </c>
      <c r="Q94">
        <f t="shared" si="37"/>
        <v>0.22080827553643015</v>
      </c>
      <c r="R94">
        <f t="shared" si="38"/>
        <v>0.19957790793638328</v>
      </c>
      <c r="S94" t="str">
        <f t="shared" si="39"/>
        <v>Low</v>
      </c>
      <c r="T94" t="str">
        <f t="shared" si="39"/>
        <v>Low</v>
      </c>
      <c r="U94" t="str">
        <f t="shared" si="40"/>
        <v>Low</v>
      </c>
      <c r="V94" t="str">
        <f t="shared" si="41"/>
        <v>Minor</v>
      </c>
      <c r="W94" t="str">
        <f t="shared" si="42"/>
        <v>Minor</v>
      </c>
      <c r="X94" t="str">
        <f t="shared" si="43"/>
        <v>Minor</v>
      </c>
      <c r="Y94">
        <f t="shared" si="44"/>
        <v>0.23676182221023093</v>
      </c>
      <c r="Z94">
        <f t="shared" si="45"/>
        <v>0.24182483936959906</v>
      </c>
      <c r="AA94">
        <f t="shared" si="46"/>
        <v>0.24833168040329867</v>
      </c>
      <c r="AB94" t="str">
        <f t="shared" si="47"/>
        <v>Low</v>
      </c>
      <c r="AC94" t="str">
        <f t="shared" si="48"/>
        <v>Low</v>
      </c>
      <c r="AD94" t="str">
        <f t="shared" si="49"/>
        <v>Low</v>
      </c>
      <c r="AE94" t="str">
        <f t="shared" si="50"/>
        <v>Minor</v>
      </c>
      <c r="AF94" t="str">
        <f t="shared" si="51"/>
        <v>Minor</v>
      </c>
      <c r="AG94" t="str">
        <f t="shared" si="52"/>
        <v>Minor</v>
      </c>
      <c r="AI94" t="s">
        <v>2143</v>
      </c>
      <c r="AJ94">
        <v>0.21693317944517543</v>
      </c>
      <c r="AK94">
        <v>0.23483212025612557</v>
      </c>
      <c r="AL94">
        <v>0.21511075563361007</v>
      </c>
      <c r="AN94" t="s">
        <v>2143</v>
      </c>
      <c r="AO94">
        <v>0.23881188987332536</v>
      </c>
      <c r="AP94">
        <v>0.24916211445672412</v>
      </c>
      <c r="AQ94">
        <v>0.24319083808637706</v>
      </c>
    </row>
    <row r="95" spans="1:43">
      <c r="A95" t="s">
        <v>108</v>
      </c>
      <c r="B95" t="s">
        <v>2138</v>
      </c>
      <c r="C95" s="52">
        <f>VLOOKUP(B95,Exposure!B94:AH240,33,FALSE)</f>
        <v>0.20485926712692512</v>
      </c>
      <c r="D95" s="52">
        <f>VLOOKUP(B95,Sensitivity!$B$1:$AR$147,43,FALSE)</f>
        <v>0</v>
      </c>
      <c r="E95" s="52">
        <f>VLOOKUP(B95,Adaptive!B94:AZ240,51,FALSE)</f>
        <v>0.30264530876648171</v>
      </c>
      <c r="F95" s="52">
        <f t="shared" si="28"/>
        <v>0.69735469123351823</v>
      </c>
      <c r="G95">
        <f>VLOOKUP(B95,LandslideHazard!$B$1:$D$136,3,FALSE)</f>
        <v>0.43354763785709022</v>
      </c>
      <c r="H95" s="52">
        <f t="shared" si="29"/>
        <v>1.3357615962175335</v>
      </c>
      <c r="I95" s="52">
        <f t="shared" si="30"/>
        <v>0.40289555114635922</v>
      </c>
      <c r="J95" s="52">
        <f t="shared" si="31"/>
        <v>0.34867734561675912</v>
      </c>
      <c r="K95" t="str">
        <f t="shared" si="32"/>
        <v>Low</v>
      </c>
      <c r="L95" t="str">
        <f t="shared" si="33"/>
        <v>Moderate</v>
      </c>
      <c r="M95" t="str">
        <f t="shared" si="27"/>
        <v>Low</v>
      </c>
      <c r="N95" t="str">
        <f t="shared" si="34"/>
        <v>Moderate</v>
      </c>
      <c r="O95" t="str">
        <f t="shared" si="35"/>
        <v>Moderate</v>
      </c>
      <c r="P95">
        <f t="shared" si="36"/>
        <v>0.33037865293733176</v>
      </c>
      <c r="Q95">
        <f t="shared" si="37"/>
        <v>0.33495928107793521</v>
      </c>
      <c r="R95">
        <f t="shared" si="38"/>
        <v>0.31987807910517557</v>
      </c>
      <c r="S95" t="str">
        <f t="shared" si="39"/>
        <v>Moderate</v>
      </c>
      <c r="T95" t="str">
        <f t="shared" si="39"/>
        <v>Moderate</v>
      </c>
      <c r="U95" t="str">
        <f t="shared" si="40"/>
        <v>Low</v>
      </c>
      <c r="V95" t="str">
        <f t="shared" si="41"/>
        <v>Moderate</v>
      </c>
      <c r="W95" t="str">
        <f t="shared" si="42"/>
        <v>Moderate</v>
      </c>
      <c r="X95" t="str">
        <f t="shared" si="43"/>
        <v>Minor</v>
      </c>
      <c r="Y95">
        <f t="shared" si="44"/>
        <v>0.34812695930046661</v>
      </c>
      <c r="Z95">
        <f t="shared" si="45"/>
        <v>0.3600216682238051</v>
      </c>
      <c r="AA95">
        <f t="shared" si="46"/>
        <v>0.34431374289704664</v>
      </c>
      <c r="AB95" t="str">
        <f t="shared" si="47"/>
        <v>Moderate</v>
      </c>
      <c r="AC95" t="str">
        <f t="shared" si="48"/>
        <v>Moderate</v>
      </c>
      <c r="AD95" t="str">
        <f t="shared" si="49"/>
        <v>Moderate</v>
      </c>
      <c r="AE95" t="str">
        <f t="shared" si="50"/>
        <v>Moderate</v>
      </c>
      <c r="AF95" t="str">
        <f t="shared" si="51"/>
        <v>Moderate</v>
      </c>
      <c r="AG95" t="str">
        <f t="shared" si="52"/>
        <v>Moderate</v>
      </c>
      <c r="AI95" t="s">
        <v>2144</v>
      </c>
      <c r="AJ95">
        <v>5.6604491205491304E-2</v>
      </c>
      <c r="AK95">
        <v>5.0167532988861056E-2</v>
      </c>
      <c r="AL95">
        <v>5.1969581834508498E-2</v>
      </c>
      <c r="AN95" t="s">
        <v>2144</v>
      </c>
      <c r="AO95">
        <v>6.8639412344324857E-2</v>
      </c>
      <c r="AP95">
        <v>6.3154236789277507E-2</v>
      </c>
      <c r="AQ95">
        <v>6.0902743942364439E-2</v>
      </c>
    </row>
    <row r="96" spans="1:43">
      <c r="A96" t="s">
        <v>55</v>
      </c>
      <c r="B96" t="s">
        <v>2139</v>
      </c>
      <c r="C96" s="52">
        <f>VLOOKUP(B96,Exposure!B95:AH241,33,FALSE)</f>
        <v>0.25069702602230487</v>
      </c>
      <c r="D96" s="52">
        <f>VLOOKUP(B96,Sensitivity!$B$1:$AR$147,43,FALSE)</f>
        <v>0</v>
      </c>
      <c r="E96" s="52">
        <f>VLOOKUP(B96,Adaptive!B95:AZ241,51,FALSE)</f>
        <v>0.712724054747226</v>
      </c>
      <c r="F96" s="52">
        <f t="shared" si="28"/>
        <v>0.287275945252774</v>
      </c>
      <c r="G96">
        <f>VLOOKUP(B96,LandslideHazard!$B$1:$D$136,3,FALSE)</f>
        <v>0.37001401141417672</v>
      </c>
      <c r="H96" s="52">
        <f t="shared" si="29"/>
        <v>0.90798698268925571</v>
      </c>
      <c r="I96" s="52">
        <f t="shared" si="30"/>
        <v>0.19811381895473754</v>
      </c>
      <c r="J96" s="52">
        <f t="shared" si="31"/>
        <v>0.143637972626387</v>
      </c>
      <c r="K96" t="str">
        <f t="shared" si="32"/>
        <v>Low</v>
      </c>
      <c r="L96" t="str">
        <f t="shared" si="33"/>
        <v>Low</v>
      </c>
      <c r="M96" t="str">
        <f t="shared" si="27"/>
        <v>Very low</v>
      </c>
      <c r="N96" t="str">
        <f t="shared" si="34"/>
        <v>Moderate</v>
      </c>
      <c r="O96" t="str">
        <f t="shared" si="35"/>
        <v>Minor</v>
      </c>
      <c r="P96">
        <f t="shared" si="36"/>
        <v>0.1744853605222064</v>
      </c>
      <c r="Q96">
        <f t="shared" si="37"/>
        <v>0.17029246001498777</v>
      </c>
      <c r="R96">
        <f t="shared" si="38"/>
        <v>0.16712466445702992</v>
      </c>
      <c r="S96" t="str">
        <f t="shared" si="39"/>
        <v>Low</v>
      </c>
      <c r="T96" t="str">
        <f t="shared" si="39"/>
        <v>Low</v>
      </c>
      <c r="U96" t="str">
        <f t="shared" si="40"/>
        <v>Low</v>
      </c>
      <c r="V96" t="str">
        <f t="shared" si="41"/>
        <v>Negligible</v>
      </c>
      <c r="W96" t="str">
        <f t="shared" si="42"/>
        <v>Negligible</v>
      </c>
      <c r="X96" t="str">
        <f t="shared" si="43"/>
        <v>Negligible</v>
      </c>
      <c r="Y96">
        <f t="shared" si="44"/>
        <v>0.17874071275221751</v>
      </c>
      <c r="Z96">
        <f t="shared" si="45"/>
        <v>0.18273461610245123</v>
      </c>
      <c r="AA96">
        <f t="shared" si="46"/>
        <v>0.19628442896576226</v>
      </c>
      <c r="AB96" t="str">
        <f t="shared" si="47"/>
        <v>Low</v>
      </c>
      <c r="AC96" t="str">
        <f t="shared" si="48"/>
        <v>Low</v>
      </c>
      <c r="AD96" t="str">
        <f t="shared" si="49"/>
        <v>Low</v>
      </c>
      <c r="AE96" t="str">
        <f t="shared" si="50"/>
        <v>Negligible</v>
      </c>
      <c r="AF96" t="str">
        <f t="shared" si="51"/>
        <v>Negligible</v>
      </c>
      <c r="AG96" t="str">
        <f t="shared" si="52"/>
        <v>Negligible</v>
      </c>
      <c r="AI96" t="s">
        <v>2145</v>
      </c>
      <c r="AJ96">
        <v>0.21012528086282378</v>
      </c>
      <c r="AK96">
        <v>0.20688314904848779</v>
      </c>
      <c r="AL96">
        <v>0.19521831250100299</v>
      </c>
      <c r="AN96" t="s">
        <v>2145</v>
      </c>
      <c r="AO96">
        <v>0.23695271013769856</v>
      </c>
      <c r="AP96">
        <v>0.21027621256632814</v>
      </c>
      <c r="AQ96">
        <v>0.22023978793209609</v>
      </c>
    </row>
    <row r="97" spans="1:43">
      <c r="A97" t="s">
        <v>172</v>
      </c>
      <c r="B97" t="s">
        <v>2139</v>
      </c>
      <c r="C97" s="52">
        <f>VLOOKUP(B97,Exposure!B96:AH242,33,FALSE)</f>
        <v>0.25069702602230487</v>
      </c>
      <c r="D97" s="52">
        <f>VLOOKUP(B97,Sensitivity!$B$1:$AR$147,43,FALSE)</f>
        <v>0</v>
      </c>
      <c r="E97" s="52">
        <f>VLOOKUP(B97,Adaptive!B96:AZ242,51,FALSE)</f>
        <v>0.712724054747226</v>
      </c>
      <c r="F97" s="52">
        <f t="shared" si="28"/>
        <v>0.287275945252774</v>
      </c>
      <c r="G97">
        <f>VLOOKUP(B97,LandslideHazard!$B$1:$D$136,3,FALSE)</f>
        <v>0.37001401141417672</v>
      </c>
      <c r="H97" s="52">
        <f t="shared" si="29"/>
        <v>0.90798698268925571</v>
      </c>
      <c r="I97" s="52">
        <f t="shared" si="30"/>
        <v>0.19811381895473754</v>
      </c>
      <c r="J97" s="52">
        <f t="shared" si="31"/>
        <v>0.143637972626387</v>
      </c>
      <c r="K97" t="str">
        <f t="shared" si="32"/>
        <v>Low</v>
      </c>
      <c r="L97" t="str">
        <f t="shared" si="33"/>
        <v>Low</v>
      </c>
      <c r="M97" t="str">
        <f t="shared" si="27"/>
        <v>Very low</v>
      </c>
      <c r="N97" t="str">
        <f t="shared" si="34"/>
        <v>Moderate</v>
      </c>
      <c r="O97" t="str">
        <f t="shared" si="35"/>
        <v>Minor</v>
      </c>
      <c r="P97">
        <f t="shared" si="36"/>
        <v>0.1744853605222064</v>
      </c>
      <c r="Q97">
        <f t="shared" si="37"/>
        <v>0.17029246001498777</v>
      </c>
      <c r="R97">
        <f t="shared" si="38"/>
        <v>0.16712466445702992</v>
      </c>
      <c r="S97" t="str">
        <f t="shared" si="39"/>
        <v>Low</v>
      </c>
      <c r="T97" t="str">
        <f t="shared" si="39"/>
        <v>Low</v>
      </c>
      <c r="U97" t="str">
        <f t="shared" si="40"/>
        <v>Low</v>
      </c>
      <c r="V97" t="str">
        <f t="shared" si="41"/>
        <v>Negligible</v>
      </c>
      <c r="W97" t="str">
        <f t="shared" si="42"/>
        <v>Negligible</v>
      </c>
      <c r="X97" t="str">
        <f t="shared" si="43"/>
        <v>Negligible</v>
      </c>
      <c r="Y97">
        <f t="shared" si="44"/>
        <v>0.17874071275221751</v>
      </c>
      <c r="Z97">
        <f t="shared" si="45"/>
        <v>0.18273461610245123</v>
      </c>
      <c r="AA97">
        <f t="shared" si="46"/>
        <v>0.19628442896576226</v>
      </c>
      <c r="AB97" t="str">
        <f t="shared" si="47"/>
        <v>Low</v>
      </c>
      <c r="AC97" t="str">
        <f t="shared" si="48"/>
        <v>Low</v>
      </c>
      <c r="AD97" t="str">
        <f t="shared" si="49"/>
        <v>Low</v>
      </c>
      <c r="AE97" t="str">
        <f t="shared" si="50"/>
        <v>Negligible</v>
      </c>
      <c r="AF97" t="str">
        <f t="shared" si="51"/>
        <v>Negligible</v>
      </c>
      <c r="AG97" t="str">
        <f t="shared" si="52"/>
        <v>Negligible</v>
      </c>
      <c r="AI97" t="s">
        <v>2146</v>
      </c>
      <c r="AJ97">
        <v>0.11037346484511783</v>
      </c>
      <c r="AK97">
        <v>0.13798509367015468</v>
      </c>
      <c r="AL97">
        <v>0.11164158908643575</v>
      </c>
      <c r="AN97" t="s">
        <v>2146</v>
      </c>
      <c r="AO97">
        <v>0.14530808341990398</v>
      </c>
      <c r="AP97">
        <v>0.14444039256622995</v>
      </c>
      <c r="AQ97">
        <v>0.1329714450475693</v>
      </c>
    </row>
    <row r="98" spans="1:43">
      <c r="A98" t="s">
        <v>56</v>
      </c>
      <c r="B98" t="s">
        <v>2140</v>
      </c>
      <c r="C98" s="52">
        <f>VLOOKUP(B98,Exposure!B97:AH243,33,FALSE)</f>
        <v>0.19012214551248008</v>
      </c>
      <c r="D98" s="52">
        <f>VLOOKUP(B98,Sensitivity!$B$1:$AR$147,43,FALSE)</f>
        <v>0</v>
      </c>
      <c r="E98" s="52">
        <f>VLOOKUP(B98,Adaptive!B97:AZ243,51,FALSE)</f>
        <v>0.66206212594888947</v>
      </c>
      <c r="F98" s="52">
        <f t="shared" si="28"/>
        <v>0.33793787405111053</v>
      </c>
      <c r="G98">
        <f>VLOOKUP(B98,LandslideHazard!$B$1:$D$136,3,FALSE)</f>
        <v>0.33632543523857561</v>
      </c>
      <c r="H98" s="52">
        <f t="shared" si="29"/>
        <v>0.86438545480216622</v>
      </c>
      <c r="I98" s="52">
        <f t="shared" si="30"/>
        <v>0.17724115347962921</v>
      </c>
      <c r="J98" s="52">
        <f t="shared" si="31"/>
        <v>0.16896893702555527</v>
      </c>
      <c r="K98" t="str">
        <f t="shared" si="32"/>
        <v>Low</v>
      </c>
      <c r="L98" t="str">
        <f t="shared" si="33"/>
        <v>Low</v>
      </c>
      <c r="M98" t="str">
        <f t="shared" si="27"/>
        <v>Very low</v>
      </c>
      <c r="N98" t="str">
        <f t="shared" si="34"/>
        <v>Moderate</v>
      </c>
      <c r="O98" t="str">
        <f t="shared" si="35"/>
        <v>Minor</v>
      </c>
      <c r="P98">
        <f t="shared" si="36"/>
        <v>0.10803336550594959</v>
      </c>
      <c r="Q98">
        <f t="shared" si="37"/>
        <v>0.10327387055021826</v>
      </c>
      <c r="R98">
        <f t="shared" si="38"/>
        <v>0.10454397813764832</v>
      </c>
      <c r="S98" t="str">
        <f t="shared" si="39"/>
        <v>Low</v>
      </c>
      <c r="T98" t="str">
        <f t="shared" si="39"/>
        <v>Low</v>
      </c>
      <c r="U98" t="str">
        <f t="shared" si="40"/>
        <v>Low</v>
      </c>
      <c r="V98" t="str">
        <f t="shared" si="41"/>
        <v>Negligible</v>
      </c>
      <c r="W98" t="str">
        <f t="shared" si="42"/>
        <v>Negligible</v>
      </c>
      <c r="X98" t="str">
        <f t="shared" si="43"/>
        <v>Negligible</v>
      </c>
      <c r="Y98">
        <f t="shared" si="44"/>
        <v>0.12139009156290533</v>
      </c>
      <c r="Z98">
        <f t="shared" si="45"/>
        <v>0.11882293795525468</v>
      </c>
      <c r="AA98">
        <f t="shared" si="46"/>
        <v>0.11220445568400561</v>
      </c>
      <c r="AB98" t="str">
        <f t="shared" si="47"/>
        <v>Low</v>
      </c>
      <c r="AC98" t="str">
        <f t="shared" si="48"/>
        <v>Low</v>
      </c>
      <c r="AD98" t="str">
        <f t="shared" si="49"/>
        <v>Low</v>
      </c>
      <c r="AE98" t="str">
        <f t="shared" si="50"/>
        <v>Negligible</v>
      </c>
      <c r="AF98" t="str">
        <f t="shared" si="51"/>
        <v>Negligible</v>
      </c>
      <c r="AG98" t="str">
        <f t="shared" si="52"/>
        <v>Negligible</v>
      </c>
      <c r="AI98" t="s">
        <v>2147</v>
      </c>
      <c r="AJ98">
        <v>9.3874651910724249E-2</v>
      </c>
      <c r="AK98">
        <v>9.7710332451457479E-2</v>
      </c>
      <c r="AL98">
        <v>9.7647308472153416E-2</v>
      </c>
      <c r="AN98" t="s">
        <v>2147</v>
      </c>
      <c r="AO98">
        <v>0.10428497870750307</v>
      </c>
      <c r="AP98">
        <v>0.10989374647558327</v>
      </c>
      <c r="AQ98">
        <v>9.5735354637474193E-2</v>
      </c>
    </row>
    <row r="99" spans="1:43">
      <c r="A99" t="s">
        <v>80</v>
      </c>
      <c r="B99" t="s">
        <v>2141</v>
      </c>
      <c r="C99" s="52">
        <f>VLOOKUP(B99,Exposure!B98:AH244,33,FALSE)</f>
        <v>0.31193574083908654</v>
      </c>
      <c r="D99" s="52">
        <f>VLOOKUP(B99,Sensitivity!$B$1:$AR$147,43,FALSE)</f>
        <v>0</v>
      </c>
      <c r="E99" s="52">
        <f>VLOOKUP(B99,Adaptive!B98:AZ244,51,FALSE)</f>
        <v>0.58224650500036168</v>
      </c>
      <c r="F99" s="52">
        <f t="shared" si="28"/>
        <v>0.41775349499963832</v>
      </c>
      <c r="G99">
        <f>VLOOKUP(B99,LandslideHazard!$B$1:$D$136,3,FALSE)</f>
        <v>0.37781943308792559</v>
      </c>
      <c r="H99" s="52">
        <f t="shared" si="29"/>
        <v>1.1075086689266505</v>
      </c>
      <c r="I99" s="52">
        <f t="shared" si="30"/>
        <v>0.2936276601817509</v>
      </c>
      <c r="J99" s="52">
        <f t="shared" si="31"/>
        <v>0.20887674749981916</v>
      </c>
      <c r="K99" t="str">
        <f t="shared" si="32"/>
        <v>Low</v>
      </c>
      <c r="L99" t="str">
        <f t="shared" si="33"/>
        <v>Low</v>
      </c>
      <c r="M99" t="str">
        <f t="shared" si="27"/>
        <v>Very low</v>
      </c>
      <c r="N99" t="str">
        <f t="shared" si="34"/>
        <v>Moderate</v>
      </c>
      <c r="O99" t="str">
        <f t="shared" si="35"/>
        <v>Minor</v>
      </c>
      <c r="P99">
        <f t="shared" si="36"/>
        <v>0.21066426869068455</v>
      </c>
      <c r="Q99">
        <f t="shared" si="37"/>
        <v>0.1963651413977098</v>
      </c>
      <c r="R99">
        <f t="shared" si="38"/>
        <v>0.20250718696914186</v>
      </c>
      <c r="S99" t="str">
        <f t="shared" si="39"/>
        <v>Low</v>
      </c>
      <c r="T99" t="str">
        <f t="shared" si="39"/>
        <v>Low</v>
      </c>
      <c r="U99" t="str">
        <f t="shared" si="40"/>
        <v>Low</v>
      </c>
      <c r="V99" t="str">
        <f t="shared" si="41"/>
        <v>Negligible</v>
      </c>
      <c r="W99" t="str">
        <f t="shared" si="42"/>
        <v>Negligible</v>
      </c>
      <c r="X99" t="str">
        <f t="shared" si="43"/>
        <v>Negligible</v>
      </c>
      <c r="Y99">
        <f t="shared" si="44"/>
        <v>0.21248002166577237</v>
      </c>
      <c r="Z99">
        <f t="shared" si="45"/>
        <v>0.20783521810098124</v>
      </c>
      <c r="AA99">
        <f t="shared" si="46"/>
        <v>0.2201427314301018</v>
      </c>
      <c r="AB99" t="str">
        <f t="shared" si="47"/>
        <v>Low</v>
      </c>
      <c r="AC99" t="str">
        <f t="shared" si="48"/>
        <v>Low</v>
      </c>
      <c r="AD99" t="str">
        <f t="shared" si="49"/>
        <v>Low</v>
      </c>
      <c r="AE99" t="str">
        <f t="shared" si="50"/>
        <v>Negligible</v>
      </c>
      <c r="AF99" t="str">
        <f t="shared" si="51"/>
        <v>Negligible</v>
      </c>
      <c r="AG99" t="str">
        <f t="shared" si="52"/>
        <v>Negligible</v>
      </c>
      <c r="AI99" t="s">
        <v>2148</v>
      </c>
      <c r="AJ99">
        <v>0.16038389320547672</v>
      </c>
      <c r="AK99">
        <v>0.15819512121855864</v>
      </c>
      <c r="AL99">
        <v>0.15336825575628274</v>
      </c>
      <c r="AN99" t="s">
        <v>2148</v>
      </c>
      <c r="AO99">
        <v>0.17456642268372624</v>
      </c>
      <c r="AP99">
        <v>0.16270711187607914</v>
      </c>
      <c r="AQ99">
        <v>0.18761686085096765</v>
      </c>
    </row>
    <row r="100" spans="1:43">
      <c r="A100" t="s">
        <v>57</v>
      </c>
      <c r="B100" t="s">
        <v>2142</v>
      </c>
      <c r="C100" s="52">
        <f>VLOOKUP(B100,Exposure!B99:AH245,33,FALSE)</f>
        <v>0.89636341732066649</v>
      </c>
      <c r="D100" s="52">
        <f>VLOOKUP(B100,Sensitivity!$B$1:$AR$147,43,FALSE)</f>
        <v>0.58447110980138672</v>
      </c>
      <c r="E100" s="52">
        <f>VLOOKUP(B100,Adaptive!B99:AZ245,51,FALSE)</f>
        <v>0.72190688420339399</v>
      </c>
      <c r="F100" s="52">
        <f t="shared" si="28"/>
        <v>0.27809311579660601</v>
      </c>
      <c r="G100">
        <f>VLOOKUP(B100,LandslideHazard!$B$1:$D$136,3,FALSE)</f>
        <v>0.5971111654584349</v>
      </c>
      <c r="H100" s="52">
        <f t="shared" si="29"/>
        <v>2.356038808377094</v>
      </c>
      <c r="I100" s="52">
        <f t="shared" si="30"/>
        <v>0.891316621995768</v>
      </c>
      <c r="J100" s="52">
        <f t="shared" si="31"/>
        <v>0.43128211279899636</v>
      </c>
      <c r="K100" t="str">
        <f t="shared" si="32"/>
        <v>High</v>
      </c>
      <c r="L100" t="str">
        <f t="shared" si="33"/>
        <v>Moderate</v>
      </c>
      <c r="M100" t="str">
        <f t="shared" si="27"/>
        <v>High</v>
      </c>
      <c r="N100" t="str">
        <f t="shared" si="34"/>
        <v>Moderate</v>
      </c>
      <c r="O100" t="str">
        <f t="shared" si="35"/>
        <v>Moderate</v>
      </c>
      <c r="P100">
        <f t="shared" si="36"/>
        <v>0.21401903428583399</v>
      </c>
      <c r="Q100">
        <f t="shared" si="37"/>
        <v>0.22080827553643015</v>
      </c>
      <c r="R100">
        <f t="shared" si="38"/>
        <v>0.19957790793638328</v>
      </c>
      <c r="S100" t="str">
        <f t="shared" si="39"/>
        <v>Low</v>
      </c>
      <c r="T100" t="str">
        <f t="shared" si="39"/>
        <v>Low</v>
      </c>
      <c r="U100" t="str">
        <f t="shared" si="40"/>
        <v>Low</v>
      </c>
      <c r="V100" t="str">
        <f t="shared" si="41"/>
        <v>Moderate</v>
      </c>
      <c r="W100" t="str">
        <f t="shared" si="42"/>
        <v>Moderate</v>
      </c>
      <c r="X100" t="str">
        <f t="shared" si="43"/>
        <v>Moderate</v>
      </c>
      <c r="Y100">
        <f t="shared" si="44"/>
        <v>0.23676182221023093</v>
      </c>
      <c r="Z100">
        <f t="shared" si="45"/>
        <v>0.24182483936959906</v>
      </c>
      <c r="AA100">
        <f t="shared" si="46"/>
        <v>0.24833168040329867</v>
      </c>
      <c r="AB100" t="str">
        <f t="shared" si="47"/>
        <v>Low</v>
      </c>
      <c r="AC100" t="str">
        <f t="shared" si="48"/>
        <v>Low</v>
      </c>
      <c r="AD100" t="str">
        <f t="shared" si="49"/>
        <v>Low</v>
      </c>
      <c r="AE100" t="str">
        <f t="shared" si="50"/>
        <v>Moderate</v>
      </c>
      <c r="AF100" t="str">
        <f t="shared" si="51"/>
        <v>Moderate</v>
      </c>
      <c r="AG100" t="str">
        <f t="shared" si="52"/>
        <v>Moderate</v>
      </c>
      <c r="AI100" t="s">
        <v>2149</v>
      </c>
      <c r="AJ100">
        <v>0.24390596779785531</v>
      </c>
      <c r="AK100">
        <v>0.2388761587036099</v>
      </c>
      <c r="AL100">
        <v>0.22691887401081659</v>
      </c>
      <c r="AN100" t="s">
        <v>2149</v>
      </c>
      <c r="AO100">
        <v>0.28066793715586252</v>
      </c>
      <c r="AP100">
        <v>0.25523680705611113</v>
      </c>
      <c r="AQ100">
        <v>0.2609883770379447</v>
      </c>
    </row>
    <row r="101" spans="1:43">
      <c r="A101" t="s">
        <v>173</v>
      </c>
      <c r="B101" t="s">
        <v>2142</v>
      </c>
      <c r="C101" s="52">
        <f>VLOOKUP(B101,Exposure!B100:AH246,33,FALSE)</f>
        <v>0.89636341732066649</v>
      </c>
      <c r="D101" s="52">
        <f>VLOOKUP(B101,Sensitivity!$B$1:$AR$147,43,FALSE)</f>
        <v>0.58447110980138672</v>
      </c>
      <c r="E101" s="52">
        <f>VLOOKUP(B101,Adaptive!B100:AZ246,51,FALSE)</f>
        <v>0.72190688420339399</v>
      </c>
      <c r="F101" s="52">
        <f t="shared" si="28"/>
        <v>0.27809311579660601</v>
      </c>
      <c r="G101">
        <f>VLOOKUP(B101,LandslideHazard!$B$1:$D$136,3,FALSE)</f>
        <v>0.5971111654584349</v>
      </c>
      <c r="H101" s="52">
        <f t="shared" si="29"/>
        <v>2.356038808377094</v>
      </c>
      <c r="I101" s="52">
        <f t="shared" si="30"/>
        <v>0.891316621995768</v>
      </c>
      <c r="J101" s="52">
        <f t="shared" si="31"/>
        <v>0.43128211279899636</v>
      </c>
      <c r="K101" t="str">
        <f t="shared" si="32"/>
        <v>High</v>
      </c>
      <c r="L101" t="str">
        <f t="shared" si="33"/>
        <v>Moderate</v>
      </c>
      <c r="M101" t="str">
        <f t="shared" si="27"/>
        <v>High</v>
      </c>
      <c r="N101" t="str">
        <f t="shared" si="34"/>
        <v>Moderate</v>
      </c>
      <c r="O101" t="str">
        <f t="shared" si="35"/>
        <v>Moderate</v>
      </c>
      <c r="P101">
        <f t="shared" si="36"/>
        <v>0.21401903428583399</v>
      </c>
      <c r="Q101">
        <f t="shared" si="37"/>
        <v>0.22080827553643015</v>
      </c>
      <c r="R101">
        <f t="shared" si="38"/>
        <v>0.19957790793638328</v>
      </c>
      <c r="S101" t="str">
        <f t="shared" si="39"/>
        <v>Low</v>
      </c>
      <c r="T101" t="str">
        <f t="shared" si="39"/>
        <v>Low</v>
      </c>
      <c r="U101" t="str">
        <f t="shared" si="40"/>
        <v>Low</v>
      </c>
      <c r="V101" t="str">
        <f t="shared" si="41"/>
        <v>Moderate</v>
      </c>
      <c r="W101" t="str">
        <f t="shared" si="42"/>
        <v>Moderate</v>
      </c>
      <c r="X101" t="str">
        <f t="shared" si="43"/>
        <v>Moderate</v>
      </c>
      <c r="Y101">
        <f t="shared" si="44"/>
        <v>0.23676182221023093</v>
      </c>
      <c r="Z101">
        <f t="shared" si="45"/>
        <v>0.24182483936959906</v>
      </c>
      <c r="AA101">
        <f t="shared" si="46"/>
        <v>0.24833168040329867</v>
      </c>
      <c r="AB101" t="str">
        <f t="shared" si="47"/>
        <v>Low</v>
      </c>
      <c r="AC101" t="str">
        <f t="shared" si="48"/>
        <v>Low</v>
      </c>
      <c r="AD101" t="str">
        <f t="shared" si="49"/>
        <v>Low</v>
      </c>
      <c r="AE101" t="str">
        <f t="shared" si="50"/>
        <v>Moderate</v>
      </c>
      <c r="AF101" t="str">
        <f t="shared" si="51"/>
        <v>Moderate</v>
      </c>
      <c r="AG101" t="str">
        <f t="shared" si="52"/>
        <v>Moderate</v>
      </c>
      <c r="AI101" t="s">
        <v>2150</v>
      </c>
      <c r="AJ101">
        <v>0.21220167775561927</v>
      </c>
      <c r="AK101">
        <v>0.22180110983672582</v>
      </c>
      <c r="AL101">
        <v>0.2024990819687067</v>
      </c>
      <c r="AN101" t="s">
        <v>2150</v>
      </c>
      <c r="AO101">
        <v>0.24398063537586831</v>
      </c>
      <c r="AP101">
        <v>0.21702328766086895</v>
      </c>
      <c r="AQ101">
        <v>0.22934938418005466</v>
      </c>
    </row>
    <row r="102" spans="1:43">
      <c r="A102" t="s">
        <v>58</v>
      </c>
      <c r="B102" t="s">
        <v>2143</v>
      </c>
      <c r="C102" s="52">
        <f>VLOOKUP(B102,Exposure!B101:AH247,33,FALSE)</f>
        <v>0.37619490175252251</v>
      </c>
      <c r="D102" s="52">
        <f>VLOOKUP(B102,Sensitivity!$B$1:$AR$147,43,FALSE)</f>
        <v>0.40861350516716621</v>
      </c>
      <c r="E102" s="52">
        <f>VLOOKUP(B102,Adaptive!B101:AZ247,51,FALSE)</f>
        <v>1</v>
      </c>
      <c r="F102" s="52">
        <f t="shared" si="28"/>
        <v>0</v>
      </c>
      <c r="G102">
        <f>VLOOKUP(B102,LandslideHazard!$B$1:$D$136,3,FALSE)</f>
        <v>0.60473364956029418</v>
      </c>
      <c r="H102" s="52">
        <f t="shared" si="29"/>
        <v>1.389542056479983</v>
      </c>
      <c r="I102" s="52">
        <f t="shared" si="30"/>
        <v>0.42864101490768419</v>
      </c>
      <c r="J102" s="52">
        <f t="shared" si="31"/>
        <v>0.20430675258358311</v>
      </c>
      <c r="K102" t="str">
        <f t="shared" si="32"/>
        <v>Moderate</v>
      </c>
      <c r="L102" t="str">
        <f t="shared" si="33"/>
        <v>Low</v>
      </c>
      <c r="M102" t="str">
        <f t="shared" si="27"/>
        <v>Low</v>
      </c>
      <c r="N102" t="str">
        <f t="shared" si="34"/>
        <v>Moderate</v>
      </c>
      <c r="O102" t="str">
        <f t="shared" si="35"/>
        <v>Moderate</v>
      </c>
      <c r="P102">
        <f t="shared" si="36"/>
        <v>0.21693317944517543</v>
      </c>
      <c r="Q102">
        <f t="shared" si="37"/>
        <v>0.23483212025612557</v>
      </c>
      <c r="R102">
        <f t="shared" si="38"/>
        <v>0.21511075563361007</v>
      </c>
      <c r="S102" t="str">
        <f t="shared" si="39"/>
        <v>Low</v>
      </c>
      <c r="T102" t="str">
        <f t="shared" si="39"/>
        <v>Low</v>
      </c>
      <c r="U102" t="str">
        <f t="shared" si="40"/>
        <v>Low</v>
      </c>
      <c r="V102" t="str">
        <f t="shared" si="41"/>
        <v>Minor</v>
      </c>
      <c r="W102" t="str">
        <f t="shared" si="42"/>
        <v>Minor</v>
      </c>
      <c r="X102" t="str">
        <f t="shared" si="43"/>
        <v>Minor</v>
      </c>
      <c r="Y102">
        <f t="shared" si="44"/>
        <v>0.23881188987332536</v>
      </c>
      <c r="Z102">
        <f t="shared" si="45"/>
        <v>0.24916211445672412</v>
      </c>
      <c r="AA102">
        <f t="shared" si="46"/>
        <v>0.24319083808637706</v>
      </c>
      <c r="AB102" t="str">
        <f t="shared" si="47"/>
        <v>Low</v>
      </c>
      <c r="AC102" t="str">
        <f t="shared" si="48"/>
        <v>Low</v>
      </c>
      <c r="AD102" t="str">
        <f t="shared" si="49"/>
        <v>Low</v>
      </c>
      <c r="AE102" t="str">
        <f t="shared" si="50"/>
        <v>Minor</v>
      </c>
      <c r="AF102" t="str">
        <f t="shared" si="51"/>
        <v>Minor</v>
      </c>
      <c r="AG102" t="str">
        <f t="shared" si="52"/>
        <v>Minor</v>
      </c>
      <c r="AI102" t="s">
        <v>2151</v>
      </c>
      <c r="AJ102">
        <v>7.539269435647529E-2</v>
      </c>
      <c r="AK102">
        <v>7.4646472103554198E-2</v>
      </c>
      <c r="AL102">
        <v>6.807323622186022E-2</v>
      </c>
      <c r="AN102" t="s">
        <v>2151</v>
      </c>
      <c r="AO102">
        <v>8.5624148039719614E-2</v>
      </c>
      <c r="AP102">
        <v>8.1862457931836344E-2</v>
      </c>
      <c r="AQ102">
        <v>7.8178868591099807E-2</v>
      </c>
    </row>
    <row r="103" spans="1:43">
      <c r="A103" t="s">
        <v>171</v>
      </c>
      <c r="B103" t="s">
        <v>2143</v>
      </c>
      <c r="C103" s="52">
        <f>VLOOKUP(B103,Exposure!B102:AH248,33,FALSE)</f>
        <v>0.37619490175252251</v>
      </c>
      <c r="D103" s="52">
        <f>VLOOKUP(B103,Sensitivity!$B$1:$AR$147,43,FALSE)</f>
        <v>0.40861350516716621</v>
      </c>
      <c r="E103" s="52">
        <f>VLOOKUP(B103,Adaptive!B102:AZ248,51,FALSE)</f>
        <v>1</v>
      </c>
      <c r="F103" s="52">
        <f t="shared" si="28"/>
        <v>0</v>
      </c>
      <c r="G103">
        <f>VLOOKUP(B103,LandslideHazard!$B$1:$D$136,3,FALSE)</f>
        <v>0.60473364956029418</v>
      </c>
      <c r="H103" s="52">
        <f t="shared" si="29"/>
        <v>1.389542056479983</v>
      </c>
      <c r="I103" s="52">
        <f t="shared" si="30"/>
        <v>0.42864101490768419</v>
      </c>
      <c r="J103" s="52">
        <f t="shared" si="31"/>
        <v>0.20430675258358311</v>
      </c>
      <c r="K103" t="str">
        <f t="shared" si="32"/>
        <v>Moderate</v>
      </c>
      <c r="L103" t="str">
        <f t="shared" si="33"/>
        <v>Low</v>
      </c>
      <c r="M103" t="str">
        <f t="shared" si="27"/>
        <v>Low</v>
      </c>
      <c r="N103" t="str">
        <f t="shared" si="34"/>
        <v>Moderate</v>
      </c>
      <c r="O103" t="str">
        <f t="shared" si="35"/>
        <v>Moderate</v>
      </c>
      <c r="P103">
        <f t="shared" si="36"/>
        <v>0.21693317944517543</v>
      </c>
      <c r="Q103">
        <f t="shared" si="37"/>
        <v>0.23483212025612557</v>
      </c>
      <c r="R103">
        <f t="shared" si="38"/>
        <v>0.21511075563361007</v>
      </c>
      <c r="S103" t="str">
        <f t="shared" si="39"/>
        <v>Low</v>
      </c>
      <c r="T103" t="str">
        <f t="shared" si="39"/>
        <v>Low</v>
      </c>
      <c r="U103" t="str">
        <f t="shared" si="40"/>
        <v>Low</v>
      </c>
      <c r="V103" t="str">
        <f t="shared" si="41"/>
        <v>Minor</v>
      </c>
      <c r="W103" t="str">
        <f t="shared" si="42"/>
        <v>Minor</v>
      </c>
      <c r="X103" t="str">
        <f t="shared" si="43"/>
        <v>Minor</v>
      </c>
      <c r="Y103">
        <f t="shared" si="44"/>
        <v>0.23881188987332536</v>
      </c>
      <c r="Z103">
        <f t="shared" si="45"/>
        <v>0.24916211445672412</v>
      </c>
      <c r="AA103">
        <f t="shared" si="46"/>
        <v>0.24319083808637706</v>
      </c>
      <c r="AB103" t="str">
        <f t="shared" si="47"/>
        <v>Low</v>
      </c>
      <c r="AC103" t="str">
        <f t="shared" si="48"/>
        <v>Low</v>
      </c>
      <c r="AD103" t="str">
        <f t="shared" si="49"/>
        <v>Low</v>
      </c>
      <c r="AE103" t="str">
        <f t="shared" si="50"/>
        <v>Minor</v>
      </c>
      <c r="AF103" t="str">
        <f t="shared" si="51"/>
        <v>Minor</v>
      </c>
      <c r="AG103" t="str">
        <f t="shared" si="52"/>
        <v>Minor</v>
      </c>
      <c r="AI103" t="s">
        <v>2152</v>
      </c>
      <c r="AJ103">
        <v>0.12813928009416242</v>
      </c>
      <c r="AK103">
        <v>0.13234871929715136</v>
      </c>
      <c r="AL103">
        <v>0.12789855262282854</v>
      </c>
      <c r="AN103" t="s">
        <v>2152</v>
      </c>
      <c r="AO103">
        <v>0.1554463044233958</v>
      </c>
      <c r="AP103">
        <v>0.15011743427713467</v>
      </c>
      <c r="AQ103">
        <v>0.13616429945852657</v>
      </c>
    </row>
    <row r="104" spans="1:43">
      <c r="A104" t="s">
        <v>137</v>
      </c>
      <c r="B104" t="s">
        <v>2144</v>
      </c>
      <c r="C104" s="52">
        <f>VLOOKUP(B104,Exposure!B103:AH249,33,FALSE)</f>
        <v>0.40045804567180027</v>
      </c>
      <c r="D104" s="52">
        <f>VLOOKUP(B104,Sensitivity!$B$1:$AR$147,43,FALSE)</f>
        <v>0.17913255181262142</v>
      </c>
      <c r="E104" s="52">
        <f>VLOOKUP(B104,Adaptive!B103:AZ249,51,FALSE)</f>
        <v>0.55807065006451329</v>
      </c>
      <c r="F104" s="52">
        <f t="shared" si="28"/>
        <v>0.44192934993548671</v>
      </c>
      <c r="G104">
        <f>VLOOKUP(B104,LandslideHazard!$B$1:$D$136,3,FALSE)</f>
        <v>0.52044843448208855</v>
      </c>
      <c r="H104" s="52">
        <f t="shared" si="29"/>
        <v>1.5419683819019969</v>
      </c>
      <c r="I104" s="52">
        <f t="shared" si="30"/>
        <v>0.5016096436303431</v>
      </c>
      <c r="J104" s="52">
        <f t="shared" si="31"/>
        <v>0.31053095087405408</v>
      </c>
      <c r="K104" t="str">
        <f t="shared" si="32"/>
        <v>Moderate</v>
      </c>
      <c r="L104" t="str">
        <f t="shared" si="33"/>
        <v>Low</v>
      </c>
      <c r="M104" t="str">
        <f t="shared" si="27"/>
        <v>Low</v>
      </c>
      <c r="N104" t="str">
        <f t="shared" si="34"/>
        <v>Moderate</v>
      </c>
      <c r="O104" t="str">
        <f t="shared" si="35"/>
        <v>Moderate</v>
      </c>
      <c r="P104">
        <f t="shared" si="36"/>
        <v>5.6604491205491304E-2</v>
      </c>
      <c r="Q104">
        <f t="shared" si="37"/>
        <v>5.0167532988861056E-2</v>
      </c>
      <c r="R104">
        <f t="shared" si="38"/>
        <v>5.1969581834508498E-2</v>
      </c>
      <c r="S104" t="str">
        <f t="shared" si="39"/>
        <v>Low</v>
      </c>
      <c r="T104" t="str">
        <f t="shared" si="39"/>
        <v>Low</v>
      </c>
      <c r="U104" t="str">
        <f t="shared" si="40"/>
        <v>Low</v>
      </c>
      <c r="V104" t="str">
        <f t="shared" si="41"/>
        <v>Minor</v>
      </c>
      <c r="W104" t="str">
        <f t="shared" si="42"/>
        <v>Minor</v>
      </c>
      <c r="X104" t="str">
        <f t="shared" si="43"/>
        <v>Minor</v>
      </c>
      <c r="Y104">
        <f t="shared" si="44"/>
        <v>6.8639412344324857E-2</v>
      </c>
      <c r="Z104">
        <f t="shared" si="45"/>
        <v>6.3154236789277507E-2</v>
      </c>
      <c r="AA104">
        <f t="shared" si="46"/>
        <v>6.0902743942364439E-2</v>
      </c>
      <c r="AB104" t="str">
        <f t="shared" si="47"/>
        <v>Low</v>
      </c>
      <c r="AC104" t="str">
        <f t="shared" si="48"/>
        <v>Low</v>
      </c>
      <c r="AD104" t="str">
        <f t="shared" si="49"/>
        <v>Low</v>
      </c>
      <c r="AE104" t="str">
        <f t="shared" si="50"/>
        <v>Minor</v>
      </c>
      <c r="AF104" t="str">
        <f t="shared" si="51"/>
        <v>Minor</v>
      </c>
      <c r="AG104" t="str">
        <f t="shared" si="52"/>
        <v>Minor</v>
      </c>
      <c r="AI104" t="s">
        <v>2153</v>
      </c>
      <c r="AJ104">
        <v>0.21052628386399055</v>
      </c>
      <c r="AK104">
        <v>0.20949877595402025</v>
      </c>
      <c r="AL104">
        <v>0.20414902762004053</v>
      </c>
      <c r="AN104" t="s">
        <v>2153</v>
      </c>
      <c r="AO104">
        <v>0.22873118816927682</v>
      </c>
      <c r="AP104">
        <v>0.21139457559461883</v>
      </c>
      <c r="AQ104">
        <v>0.21502145206473777</v>
      </c>
    </row>
    <row r="105" spans="1:43">
      <c r="A105" t="s">
        <v>99</v>
      </c>
      <c r="B105" t="s">
        <v>2145</v>
      </c>
      <c r="C105" s="52">
        <f>VLOOKUP(B105,Exposure!B104:AH250,33,FALSE)</f>
        <v>0.23722118959107807</v>
      </c>
      <c r="D105" s="52">
        <f>VLOOKUP(B105,Sensitivity!$B$1:$AR$147,43,FALSE)</f>
        <v>0</v>
      </c>
      <c r="E105" s="52">
        <f>VLOOKUP(B105,Adaptive!B104:AZ250,51,FALSE)</f>
        <v>0.5839449123319792</v>
      </c>
      <c r="F105" s="52">
        <f t="shared" si="28"/>
        <v>0.4160550876680208</v>
      </c>
      <c r="G105">
        <f>VLOOKUP(B105,LandslideHazard!$B$1:$D$136,3,FALSE)</f>
        <v>0.38275055473615699</v>
      </c>
      <c r="H105" s="52">
        <f t="shared" si="29"/>
        <v>1.0360268319952559</v>
      </c>
      <c r="I105" s="52">
        <f t="shared" si="30"/>
        <v>0.25940829810620702</v>
      </c>
      <c r="J105" s="52">
        <f t="shared" si="31"/>
        <v>0.2080275438340104</v>
      </c>
      <c r="K105" t="str">
        <f t="shared" si="32"/>
        <v>Low</v>
      </c>
      <c r="L105" t="str">
        <f t="shared" si="33"/>
        <v>Low</v>
      </c>
      <c r="M105" t="str">
        <f t="shared" si="27"/>
        <v>Very low</v>
      </c>
      <c r="N105" t="str">
        <f t="shared" si="34"/>
        <v>Moderate</v>
      </c>
      <c r="O105" t="str">
        <f t="shared" si="35"/>
        <v>Minor</v>
      </c>
      <c r="P105">
        <f t="shared" si="36"/>
        <v>0.21012528086282378</v>
      </c>
      <c r="Q105">
        <f t="shared" si="37"/>
        <v>0.20688314904848779</v>
      </c>
      <c r="R105">
        <f t="shared" si="38"/>
        <v>0.19521831250100299</v>
      </c>
      <c r="S105" t="str">
        <f t="shared" si="39"/>
        <v>Low</v>
      </c>
      <c r="T105" t="str">
        <f t="shared" si="39"/>
        <v>Low</v>
      </c>
      <c r="U105" t="str">
        <f t="shared" si="40"/>
        <v>Low</v>
      </c>
      <c r="V105" t="str">
        <f t="shared" si="41"/>
        <v>Negligible</v>
      </c>
      <c r="W105" t="str">
        <f t="shared" si="42"/>
        <v>Negligible</v>
      </c>
      <c r="X105" t="str">
        <f t="shared" si="43"/>
        <v>Negligible</v>
      </c>
      <c r="Y105">
        <f t="shared" si="44"/>
        <v>0.23695271013769856</v>
      </c>
      <c r="Z105">
        <f t="shared" si="45"/>
        <v>0.21027621256632814</v>
      </c>
      <c r="AA105">
        <f t="shared" si="46"/>
        <v>0.22023978793209609</v>
      </c>
      <c r="AB105" t="str">
        <f t="shared" si="47"/>
        <v>Low</v>
      </c>
      <c r="AC105" t="str">
        <f t="shared" si="48"/>
        <v>Low</v>
      </c>
      <c r="AD105" t="str">
        <f t="shared" si="49"/>
        <v>Low</v>
      </c>
      <c r="AE105" t="str">
        <f t="shared" si="50"/>
        <v>Negligible</v>
      </c>
      <c r="AF105" t="str">
        <f t="shared" si="51"/>
        <v>Negligible</v>
      </c>
      <c r="AG105" t="str">
        <f t="shared" si="52"/>
        <v>Negligible</v>
      </c>
      <c r="AI105" t="s">
        <v>2154</v>
      </c>
      <c r="AJ105">
        <v>0.19471907730010188</v>
      </c>
      <c r="AK105">
        <v>0.19307465771770649</v>
      </c>
      <c r="AL105">
        <v>0.18525028776080185</v>
      </c>
      <c r="AN105" t="s">
        <v>2154</v>
      </c>
      <c r="AO105">
        <v>0.21978043275263137</v>
      </c>
      <c r="AP105">
        <v>0.2098950087852357</v>
      </c>
      <c r="AQ105">
        <v>0.21042225292999203</v>
      </c>
    </row>
    <row r="106" spans="1:43">
      <c r="A106" t="s">
        <v>59</v>
      </c>
      <c r="B106" t="s">
        <v>2146</v>
      </c>
      <c r="C106" s="52">
        <f>VLOOKUP(B106,Exposure!B105:AH251,33,FALSE)</f>
        <v>0.59206177101158497</v>
      </c>
      <c r="D106" s="52">
        <f>VLOOKUP(B106,Sensitivity!$B$1:$AR$147,43,FALSE)</f>
        <v>0.22823108887130233</v>
      </c>
      <c r="E106" s="52">
        <f>VLOOKUP(B106,Adaptive!B105:AZ251,51,FALSE)</f>
        <v>0.11393617932377902</v>
      </c>
      <c r="F106" s="52">
        <f t="shared" si="28"/>
        <v>0.88606382067622103</v>
      </c>
      <c r="G106">
        <f>VLOOKUP(B106,LandslideHazard!$B$1:$D$136,3,FALSE)</f>
        <v>0.55535381424826902</v>
      </c>
      <c r="H106" s="52">
        <f t="shared" si="29"/>
        <v>2.2617104948073772</v>
      </c>
      <c r="I106" s="52">
        <f t="shared" si="30"/>
        <v>0.84616032978806288</v>
      </c>
      <c r="J106" s="52">
        <f t="shared" si="31"/>
        <v>0.55714745477376171</v>
      </c>
      <c r="K106" t="str">
        <f t="shared" si="32"/>
        <v>Moderate</v>
      </c>
      <c r="L106" t="str">
        <f t="shared" si="33"/>
        <v>Moderate</v>
      </c>
      <c r="M106" t="str">
        <f t="shared" si="27"/>
        <v>Moderate</v>
      </c>
      <c r="N106" t="str">
        <f t="shared" si="34"/>
        <v>Moderate</v>
      </c>
      <c r="O106" t="str">
        <f t="shared" si="35"/>
        <v>Moderate</v>
      </c>
      <c r="P106">
        <f t="shared" si="36"/>
        <v>0.11037346484511783</v>
      </c>
      <c r="Q106">
        <f t="shared" si="37"/>
        <v>0.13798509367015468</v>
      </c>
      <c r="R106">
        <f t="shared" si="38"/>
        <v>0.11164158908643575</v>
      </c>
      <c r="S106" t="str">
        <f t="shared" si="39"/>
        <v>Low</v>
      </c>
      <c r="T106" t="str">
        <f t="shared" si="39"/>
        <v>Low</v>
      </c>
      <c r="U106" t="str">
        <f t="shared" si="40"/>
        <v>Low</v>
      </c>
      <c r="V106" t="str">
        <f t="shared" si="41"/>
        <v>Moderate</v>
      </c>
      <c r="W106" t="str">
        <f t="shared" si="42"/>
        <v>Moderate</v>
      </c>
      <c r="X106" t="str">
        <f t="shared" si="43"/>
        <v>Moderate</v>
      </c>
      <c r="Y106">
        <f t="shared" si="44"/>
        <v>0.14530808341990398</v>
      </c>
      <c r="Z106">
        <f t="shared" si="45"/>
        <v>0.14444039256622995</v>
      </c>
      <c r="AA106">
        <f t="shared" si="46"/>
        <v>0.1329714450475693</v>
      </c>
      <c r="AB106" t="str">
        <f t="shared" si="47"/>
        <v>Low</v>
      </c>
      <c r="AC106" t="str">
        <f t="shared" si="48"/>
        <v>Low</v>
      </c>
      <c r="AD106" t="str">
        <f t="shared" si="49"/>
        <v>Low</v>
      </c>
      <c r="AE106" t="str">
        <f t="shared" si="50"/>
        <v>Moderate</v>
      </c>
      <c r="AF106" t="str">
        <f t="shared" si="51"/>
        <v>Moderate</v>
      </c>
      <c r="AG106" t="str">
        <f t="shared" si="52"/>
        <v>Moderate</v>
      </c>
      <c r="AI106" t="s">
        <v>2155</v>
      </c>
      <c r="AJ106">
        <v>0.14164062560415752</v>
      </c>
      <c r="AK106">
        <v>0.13524305955158286</v>
      </c>
      <c r="AL106">
        <v>0.13401752197228145</v>
      </c>
      <c r="AN106" t="s">
        <v>2155</v>
      </c>
      <c r="AO106">
        <v>0.14452310469190127</v>
      </c>
      <c r="AP106">
        <v>0.14124590017122618</v>
      </c>
      <c r="AQ106">
        <v>0.13827938474690152</v>
      </c>
    </row>
    <row r="107" spans="1:43">
      <c r="A107" t="s">
        <v>60</v>
      </c>
      <c r="B107" t="s">
        <v>2147</v>
      </c>
      <c r="C107" s="52">
        <f>VLOOKUP(B107,Exposure!B106:AH252,33,FALSE)</f>
        <v>0.18982342007434946</v>
      </c>
      <c r="D107" s="52">
        <f>VLOOKUP(B107,Sensitivity!$B$1:$AR$147,43,FALSE)</f>
        <v>0</v>
      </c>
      <c r="E107" s="52">
        <f>VLOOKUP(B107,Adaptive!B106:AZ252,51,FALSE)</f>
        <v>0.36274934015132665</v>
      </c>
      <c r="F107" s="52">
        <f t="shared" si="28"/>
        <v>0.63725065984867335</v>
      </c>
      <c r="G107">
        <f>VLOOKUP(B107,LandslideHazard!$B$1:$D$136,3,FALSE)</f>
        <v>0.33021306858259253</v>
      </c>
      <c r="H107" s="52">
        <f t="shared" si="29"/>
        <v>1.1572871485056153</v>
      </c>
      <c r="I107" s="52">
        <f t="shared" si="30"/>
        <v>0.3174573194267632</v>
      </c>
      <c r="J107" s="52">
        <f t="shared" si="31"/>
        <v>0.31862532992433668</v>
      </c>
      <c r="K107" t="str">
        <f t="shared" si="32"/>
        <v>Low</v>
      </c>
      <c r="L107" t="str">
        <f t="shared" si="33"/>
        <v>Low</v>
      </c>
      <c r="M107" t="str">
        <f t="shared" si="27"/>
        <v>Very low</v>
      </c>
      <c r="N107" t="str">
        <f t="shared" si="34"/>
        <v>Moderate</v>
      </c>
      <c r="O107" t="str">
        <f t="shared" si="35"/>
        <v>Minor</v>
      </c>
      <c r="P107">
        <f t="shared" si="36"/>
        <v>9.3874651910724249E-2</v>
      </c>
      <c r="Q107">
        <f t="shared" si="37"/>
        <v>9.7710332451457479E-2</v>
      </c>
      <c r="R107">
        <f t="shared" si="38"/>
        <v>9.7647308472153416E-2</v>
      </c>
      <c r="S107" t="str">
        <f t="shared" si="39"/>
        <v>Low</v>
      </c>
      <c r="T107" t="str">
        <f t="shared" si="39"/>
        <v>Low</v>
      </c>
      <c r="U107" t="str">
        <f t="shared" si="40"/>
        <v>Low</v>
      </c>
      <c r="V107" t="str">
        <f t="shared" si="41"/>
        <v>Negligible</v>
      </c>
      <c r="W107" t="str">
        <f t="shared" si="42"/>
        <v>Negligible</v>
      </c>
      <c r="X107" t="str">
        <f t="shared" si="43"/>
        <v>Negligible</v>
      </c>
      <c r="Y107">
        <f t="shared" si="44"/>
        <v>0.10428497870750307</v>
      </c>
      <c r="Z107">
        <f t="shared" si="45"/>
        <v>0.10989374647558327</v>
      </c>
      <c r="AA107">
        <f t="shared" si="46"/>
        <v>9.5735354637474193E-2</v>
      </c>
      <c r="AB107" t="str">
        <f t="shared" si="47"/>
        <v>Low</v>
      </c>
      <c r="AC107" t="str">
        <f t="shared" si="48"/>
        <v>Low</v>
      </c>
      <c r="AD107" t="str">
        <f t="shared" si="49"/>
        <v>Low</v>
      </c>
      <c r="AE107" t="str">
        <f t="shared" si="50"/>
        <v>Negligible</v>
      </c>
      <c r="AF107" t="str">
        <f t="shared" si="51"/>
        <v>Negligible</v>
      </c>
      <c r="AG107" t="str">
        <f t="shared" si="52"/>
        <v>Negligible</v>
      </c>
      <c r="AI107" t="s">
        <v>2156</v>
      </c>
      <c r="AJ107">
        <v>0.21401903428583399</v>
      </c>
      <c r="AK107">
        <v>0.22080827553643015</v>
      </c>
      <c r="AL107">
        <v>0.19957790793638328</v>
      </c>
      <c r="AN107" t="s">
        <v>2156</v>
      </c>
      <c r="AO107">
        <v>0.23676182221023093</v>
      </c>
      <c r="AP107">
        <v>0.24182483936959906</v>
      </c>
      <c r="AQ107">
        <v>0.24833168040329867</v>
      </c>
    </row>
    <row r="108" spans="1:43">
      <c r="A108" t="s">
        <v>61</v>
      </c>
      <c r="B108" t="s">
        <v>2148</v>
      </c>
      <c r="C108" s="52">
        <f>VLOOKUP(B108,Exposure!B107:AH253,33,FALSE)</f>
        <v>0.23473181093998938</v>
      </c>
      <c r="D108" s="52">
        <f>VLOOKUP(B108,Sensitivity!$B$1:$AR$147,43,FALSE)</f>
        <v>0</v>
      </c>
      <c r="E108" s="52">
        <f>VLOOKUP(B108,Adaptive!B107:AZ253,51,FALSE)</f>
        <v>0.57410911763205064</v>
      </c>
      <c r="F108" s="52">
        <f t="shared" si="28"/>
        <v>0.42589088236794936</v>
      </c>
      <c r="G108">
        <f>VLOOKUP(B108,LandslideHazard!$B$1:$D$136,3,FALSE)</f>
        <v>0.36131653213244003</v>
      </c>
      <c r="H108" s="52">
        <f t="shared" si="29"/>
        <v>1.0219392254403787</v>
      </c>
      <c r="I108" s="52">
        <f t="shared" si="30"/>
        <v>0.25266436244123774</v>
      </c>
      <c r="J108" s="52">
        <f t="shared" si="31"/>
        <v>0.21294544118397468</v>
      </c>
      <c r="K108" t="str">
        <f t="shared" si="32"/>
        <v>Low</v>
      </c>
      <c r="L108" t="str">
        <f t="shared" si="33"/>
        <v>Low</v>
      </c>
      <c r="M108" t="str">
        <f t="shared" si="27"/>
        <v>Very low</v>
      </c>
      <c r="N108" t="str">
        <f t="shared" si="34"/>
        <v>Moderate</v>
      </c>
      <c r="O108" t="str">
        <f t="shared" si="35"/>
        <v>Minor</v>
      </c>
      <c r="P108">
        <f t="shared" si="36"/>
        <v>0.16038389320547672</v>
      </c>
      <c r="Q108">
        <f t="shared" si="37"/>
        <v>0.15819512121855864</v>
      </c>
      <c r="R108">
        <f t="shared" si="38"/>
        <v>0.15336825575628274</v>
      </c>
      <c r="S108" t="str">
        <f t="shared" si="39"/>
        <v>Low</v>
      </c>
      <c r="T108" t="str">
        <f t="shared" si="39"/>
        <v>Low</v>
      </c>
      <c r="U108" t="str">
        <f t="shared" si="40"/>
        <v>Low</v>
      </c>
      <c r="V108" t="str">
        <f t="shared" si="41"/>
        <v>Negligible</v>
      </c>
      <c r="W108" t="str">
        <f t="shared" si="42"/>
        <v>Negligible</v>
      </c>
      <c r="X108" t="str">
        <f t="shared" si="43"/>
        <v>Negligible</v>
      </c>
      <c r="Y108">
        <f t="shared" si="44"/>
        <v>0.17456642268372624</v>
      </c>
      <c r="Z108">
        <f t="shared" si="45"/>
        <v>0.16270711187607914</v>
      </c>
      <c r="AA108">
        <f t="shared" si="46"/>
        <v>0.18761686085096765</v>
      </c>
      <c r="AB108" t="str">
        <f t="shared" si="47"/>
        <v>Low</v>
      </c>
      <c r="AC108" t="str">
        <f t="shared" si="48"/>
        <v>Low</v>
      </c>
      <c r="AD108" t="str">
        <f t="shared" si="49"/>
        <v>Low</v>
      </c>
      <c r="AE108" t="str">
        <f t="shared" si="50"/>
        <v>Negligible</v>
      </c>
      <c r="AF108" t="str">
        <f t="shared" si="51"/>
        <v>Negligible</v>
      </c>
      <c r="AG108" t="str">
        <f t="shared" si="52"/>
        <v>Negligible</v>
      </c>
      <c r="AI108" t="s">
        <v>2157</v>
      </c>
      <c r="AJ108">
        <v>0.10655721039568615</v>
      </c>
      <c r="AK108">
        <v>0.1182954459233051</v>
      </c>
      <c r="AL108">
        <v>0.11712812557514017</v>
      </c>
      <c r="AN108" t="s">
        <v>2157</v>
      </c>
      <c r="AO108">
        <v>0.12894104341620069</v>
      </c>
      <c r="AP108">
        <v>0.13455558002969251</v>
      </c>
      <c r="AQ108">
        <v>0.11838985245306256</v>
      </c>
    </row>
    <row r="109" spans="1:43">
      <c r="A109" t="s">
        <v>62</v>
      </c>
      <c r="B109" t="s">
        <v>2149</v>
      </c>
      <c r="C109" s="52">
        <f>VLOOKUP(B109,Exposure!B108:AH254,33,FALSE)</f>
        <v>0.21504912373871482</v>
      </c>
      <c r="D109" s="52">
        <f>VLOOKUP(B109,Sensitivity!$B$1:$AR$147,43,FALSE)</f>
        <v>0</v>
      </c>
      <c r="E109" s="52">
        <f>VLOOKUP(B109,Adaptive!B108:AZ254,51,FALSE)</f>
        <v>0.55683409587415789</v>
      </c>
      <c r="F109" s="52">
        <f t="shared" si="28"/>
        <v>0.44316590412584211</v>
      </c>
      <c r="G109">
        <f>VLOOKUP(B109,LandslideHazard!$B$1:$D$136,3,FALSE)</f>
        <v>0.39663129121473417</v>
      </c>
      <c r="H109" s="52">
        <f t="shared" si="29"/>
        <v>1.0548463190792909</v>
      </c>
      <c r="I109" s="52">
        <f t="shared" si="30"/>
        <v>0.26841745162338221</v>
      </c>
      <c r="J109" s="52">
        <f t="shared" si="31"/>
        <v>0.22158295206292106</v>
      </c>
      <c r="K109" t="str">
        <f t="shared" si="32"/>
        <v>Low</v>
      </c>
      <c r="L109" t="str">
        <f t="shared" si="33"/>
        <v>Low</v>
      </c>
      <c r="M109" t="str">
        <f t="shared" si="27"/>
        <v>Very low</v>
      </c>
      <c r="N109" t="str">
        <f t="shared" si="34"/>
        <v>Moderate</v>
      </c>
      <c r="O109" t="str">
        <f t="shared" si="35"/>
        <v>Minor</v>
      </c>
      <c r="P109">
        <f t="shared" si="36"/>
        <v>0.24390596779785531</v>
      </c>
      <c r="Q109">
        <f t="shared" si="37"/>
        <v>0.2388761587036099</v>
      </c>
      <c r="R109">
        <f t="shared" si="38"/>
        <v>0.22691887401081659</v>
      </c>
      <c r="S109" t="str">
        <f t="shared" si="39"/>
        <v>Low</v>
      </c>
      <c r="T109" t="str">
        <f t="shared" si="39"/>
        <v>Low</v>
      </c>
      <c r="U109" t="str">
        <f t="shared" si="40"/>
        <v>Low</v>
      </c>
      <c r="V109" t="str">
        <f t="shared" si="41"/>
        <v>Negligible</v>
      </c>
      <c r="W109" t="str">
        <f t="shared" si="42"/>
        <v>Negligible</v>
      </c>
      <c r="X109" t="str">
        <f t="shared" si="43"/>
        <v>Negligible</v>
      </c>
      <c r="Y109">
        <f t="shared" si="44"/>
        <v>0.28066793715586252</v>
      </c>
      <c r="Z109">
        <f t="shared" si="45"/>
        <v>0.25523680705611113</v>
      </c>
      <c r="AA109">
        <f t="shared" si="46"/>
        <v>0.2609883770379447</v>
      </c>
      <c r="AB109" t="str">
        <f t="shared" si="47"/>
        <v>Low</v>
      </c>
      <c r="AC109" t="str">
        <f t="shared" si="48"/>
        <v>Low</v>
      </c>
      <c r="AD109" t="str">
        <f t="shared" si="49"/>
        <v>Low</v>
      </c>
      <c r="AE109" t="str">
        <f t="shared" si="50"/>
        <v>Negligible</v>
      </c>
      <c r="AF109" t="str">
        <f t="shared" si="51"/>
        <v>Negligible</v>
      </c>
      <c r="AG109" t="str">
        <f t="shared" si="52"/>
        <v>Negligible</v>
      </c>
      <c r="AI109" t="s">
        <v>2158</v>
      </c>
      <c r="AJ109">
        <v>7.8794086840297858E-2</v>
      </c>
      <c r="AK109">
        <v>8.7154145867725297E-2</v>
      </c>
      <c r="AL109">
        <v>7.4615975391677788E-2</v>
      </c>
      <c r="AN109" t="s">
        <v>2158</v>
      </c>
      <c r="AO109">
        <v>9.5557973743724101E-2</v>
      </c>
      <c r="AP109">
        <v>9.458326290394399E-2</v>
      </c>
      <c r="AQ109">
        <v>9.2487709556934417E-2</v>
      </c>
    </row>
    <row r="110" spans="1:43">
      <c r="A110" t="s">
        <v>63</v>
      </c>
      <c r="B110" t="s">
        <v>2150</v>
      </c>
      <c r="C110" s="52">
        <f>VLOOKUP(B110,Exposure!B109:AH255,33,FALSE)</f>
        <v>0.27386484333510358</v>
      </c>
      <c r="D110" s="52">
        <f>VLOOKUP(B110,Sensitivity!$B$1:$AR$147,43,FALSE)</f>
        <v>0</v>
      </c>
      <c r="E110" s="52">
        <f>VLOOKUP(B110,Adaptive!B109:AZ255,51,FALSE)</f>
        <v>0.65120313387612394</v>
      </c>
      <c r="F110" s="52">
        <f t="shared" si="28"/>
        <v>0.34879686612387606</v>
      </c>
      <c r="G110">
        <f>VLOOKUP(B110,LandslideHazard!$B$1:$D$136,3,FALSE)</f>
        <v>0.38292769239822061</v>
      </c>
      <c r="H110" s="52">
        <f t="shared" si="29"/>
        <v>1.0055894018572002</v>
      </c>
      <c r="I110" s="52">
        <f t="shared" si="30"/>
        <v>0.24483747162418978</v>
      </c>
      <c r="J110" s="52">
        <f t="shared" si="31"/>
        <v>0.17439843306193803</v>
      </c>
      <c r="K110" t="str">
        <f t="shared" si="32"/>
        <v>Low</v>
      </c>
      <c r="L110" t="str">
        <f t="shared" si="33"/>
        <v>Low</v>
      </c>
      <c r="M110" t="str">
        <f t="shared" si="27"/>
        <v>Very low</v>
      </c>
      <c r="N110" t="str">
        <f t="shared" si="34"/>
        <v>Moderate</v>
      </c>
      <c r="O110" t="str">
        <f t="shared" si="35"/>
        <v>Minor</v>
      </c>
      <c r="P110">
        <f t="shared" si="36"/>
        <v>0.21220167775561927</v>
      </c>
      <c r="Q110">
        <f t="shared" si="37"/>
        <v>0.22180110983672582</v>
      </c>
      <c r="R110">
        <f t="shared" si="38"/>
        <v>0.2024990819687067</v>
      </c>
      <c r="S110" t="str">
        <f t="shared" si="39"/>
        <v>Low</v>
      </c>
      <c r="T110" t="str">
        <f t="shared" si="39"/>
        <v>Low</v>
      </c>
      <c r="U110" t="str">
        <f t="shared" si="40"/>
        <v>Low</v>
      </c>
      <c r="V110" t="str">
        <f t="shared" si="41"/>
        <v>Negligible</v>
      </c>
      <c r="W110" t="str">
        <f t="shared" si="42"/>
        <v>Negligible</v>
      </c>
      <c r="X110" t="str">
        <f t="shared" si="43"/>
        <v>Negligible</v>
      </c>
      <c r="Y110">
        <f t="shared" si="44"/>
        <v>0.24398063537586831</v>
      </c>
      <c r="Z110">
        <f t="shared" si="45"/>
        <v>0.21702328766086895</v>
      </c>
      <c r="AA110">
        <f t="shared" si="46"/>
        <v>0.22934938418005466</v>
      </c>
      <c r="AB110" t="str">
        <f t="shared" si="47"/>
        <v>Low</v>
      </c>
      <c r="AC110" t="str">
        <f t="shared" si="48"/>
        <v>Low</v>
      </c>
      <c r="AD110" t="str">
        <f t="shared" si="49"/>
        <v>Low</v>
      </c>
      <c r="AE110" t="str">
        <f t="shared" si="50"/>
        <v>Negligible</v>
      </c>
      <c r="AF110" t="str">
        <f t="shared" si="51"/>
        <v>Negligible</v>
      </c>
      <c r="AG110" t="str">
        <f t="shared" si="52"/>
        <v>Negligible</v>
      </c>
      <c r="AI110" t="s">
        <v>2159</v>
      </c>
      <c r="AJ110">
        <v>5.9948046238934315E-2</v>
      </c>
      <c r="AK110">
        <v>5.3610283410290858E-2</v>
      </c>
      <c r="AL110">
        <v>6.2689297152702758E-2</v>
      </c>
      <c r="AN110" t="s">
        <v>2159</v>
      </c>
      <c r="AO110">
        <v>6.607748935823006E-2</v>
      </c>
      <c r="AP110">
        <v>7.6283129270968753E-2</v>
      </c>
      <c r="AQ110">
        <v>6.1252340441004409E-2</v>
      </c>
    </row>
    <row r="111" spans="1:43">
      <c r="A111" t="s">
        <v>159</v>
      </c>
      <c r="B111" t="s">
        <v>2151</v>
      </c>
      <c r="C111" s="52">
        <f>VLOOKUP(B111,Exposure!B110:AH256,33,FALSE)</f>
        <v>8.5933351035581515E-2</v>
      </c>
      <c r="D111" s="52">
        <f>VLOOKUP(B111,Sensitivity!$B$1:$AR$147,43,FALSE)</f>
        <v>0</v>
      </c>
      <c r="E111" s="52">
        <f>VLOOKUP(B111,Adaptive!B110:AZ256,51,FALSE)</f>
        <v>8.03965666436426E-2</v>
      </c>
      <c r="F111" s="52">
        <f t="shared" si="28"/>
        <v>0.91960343335635741</v>
      </c>
      <c r="G111">
        <f>VLOOKUP(B111,LandslideHazard!$B$1:$D$136,3,FALSE)</f>
        <v>0.15615095169210635</v>
      </c>
      <c r="H111" s="52">
        <f t="shared" si="29"/>
        <v>1.1616877360840454</v>
      </c>
      <c r="I111" s="52">
        <f t="shared" si="30"/>
        <v>0.31956394267758936</v>
      </c>
      <c r="J111" s="52">
        <f t="shared" si="31"/>
        <v>0.45980171667817871</v>
      </c>
      <c r="K111" t="str">
        <f t="shared" si="32"/>
        <v>Low</v>
      </c>
      <c r="L111" t="str">
        <f t="shared" si="33"/>
        <v>Moderate</v>
      </c>
      <c r="M111" t="str">
        <f t="shared" si="27"/>
        <v>Low</v>
      </c>
      <c r="N111" t="str">
        <f t="shared" si="34"/>
        <v>Low</v>
      </c>
      <c r="O111" t="str">
        <f t="shared" si="35"/>
        <v>Minor</v>
      </c>
      <c r="P111">
        <f t="shared" si="36"/>
        <v>7.539269435647529E-2</v>
      </c>
      <c r="Q111">
        <f t="shared" si="37"/>
        <v>7.4646472103554198E-2</v>
      </c>
      <c r="R111">
        <f t="shared" si="38"/>
        <v>6.807323622186022E-2</v>
      </c>
      <c r="S111" t="str">
        <f t="shared" si="39"/>
        <v>Low</v>
      </c>
      <c r="T111" t="str">
        <f t="shared" si="39"/>
        <v>Low</v>
      </c>
      <c r="U111" t="str">
        <f t="shared" si="40"/>
        <v>Low</v>
      </c>
      <c r="V111" t="str">
        <f t="shared" si="41"/>
        <v>Minor</v>
      </c>
      <c r="W111" t="str">
        <f t="shared" si="42"/>
        <v>Minor</v>
      </c>
      <c r="X111" t="str">
        <f t="shared" si="43"/>
        <v>Minor</v>
      </c>
      <c r="Y111">
        <f t="shared" si="44"/>
        <v>8.5624148039719614E-2</v>
      </c>
      <c r="Z111">
        <f t="shared" si="45"/>
        <v>8.1862457931836344E-2</v>
      </c>
      <c r="AA111">
        <f t="shared" si="46"/>
        <v>7.8178868591099807E-2</v>
      </c>
      <c r="AB111" t="str">
        <f t="shared" si="47"/>
        <v>Low</v>
      </c>
      <c r="AC111" t="str">
        <f t="shared" si="48"/>
        <v>Low</v>
      </c>
      <c r="AD111" t="str">
        <f t="shared" si="49"/>
        <v>Low</v>
      </c>
      <c r="AE111" t="str">
        <f t="shared" si="50"/>
        <v>Minor</v>
      </c>
      <c r="AF111" t="str">
        <f t="shared" si="51"/>
        <v>Minor</v>
      </c>
      <c r="AG111" t="str">
        <f t="shared" si="52"/>
        <v>Minor</v>
      </c>
      <c r="AI111" t="s">
        <v>2160</v>
      </c>
      <c r="AJ111">
        <v>0.103381532507985</v>
      </c>
      <c r="AK111">
        <v>0.10401814940249123</v>
      </c>
      <c r="AL111">
        <v>9.248410198543329E-2</v>
      </c>
      <c r="AN111" t="s">
        <v>2160</v>
      </c>
      <c r="AO111">
        <v>0.11038059025189317</v>
      </c>
      <c r="AP111">
        <v>0.10886927111363502</v>
      </c>
      <c r="AQ111">
        <v>0.10912329050003</v>
      </c>
    </row>
    <row r="112" spans="1:43">
      <c r="A112" t="s">
        <v>87</v>
      </c>
      <c r="B112" t="s">
        <v>2152</v>
      </c>
      <c r="C112" s="52">
        <f>VLOOKUP(B112,Exposure!B111:AH257,33,FALSE)</f>
        <v>0.59471710823941293</v>
      </c>
      <c r="D112" s="52">
        <f>VLOOKUP(B112,Sensitivity!$B$1:$AR$147,43,FALSE)</f>
        <v>0.18583828709297659</v>
      </c>
      <c r="E112" s="52">
        <f>VLOOKUP(B112,Adaptive!B111:AZ257,51,FALSE)</f>
        <v>0.1009221826948722</v>
      </c>
      <c r="F112" s="52">
        <f t="shared" si="28"/>
        <v>0.89907781730512781</v>
      </c>
      <c r="G112">
        <f>VLOOKUP(B112,LandslideHazard!$B$1:$D$136,3,FALSE)</f>
        <v>0.56369586883850731</v>
      </c>
      <c r="H112" s="52">
        <f t="shared" si="29"/>
        <v>2.2433290814760247</v>
      </c>
      <c r="I112" s="52">
        <f t="shared" si="30"/>
        <v>0.8373608883460435</v>
      </c>
      <c r="J112" s="52">
        <f t="shared" si="31"/>
        <v>0.54245805219905219</v>
      </c>
      <c r="K112" t="str">
        <f t="shared" si="32"/>
        <v>Moderate</v>
      </c>
      <c r="L112" t="str">
        <f t="shared" si="33"/>
        <v>Moderate</v>
      </c>
      <c r="M112" t="str">
        <f t="shared" si="27"/>
        <v>Moderate</v>
      </c>
      <c r="N112" t="str">
        <f t="shared" si="34"/>
        <v>Moderate</v>
      </c>
      <c r="O112" t="str">
        <f t="shared" si="35"/>
        <v>Moderate</v>
      </c>
      <c r="P112">
        <f t="shared" si="36"/>
        <v>0.12813928009416242</v>
      </c>
      <c r="Q112">
        <f t="shared" si="37"/>
        <v>0.13234871929715136</v>
      </c>
      <c r="R112">
        <f t="shared" si="38"/>
        <v>0.12789855262282854</v>
      </c>
      <c r="S112" t="str">
        <f t="shared" si="39"/>
        <v>Low</v>
      </c>
      <c r="T112" t="str">
        <f t="shared" si="39"/>
        <v>Low</v>
      </c>
      <c r="U112" t="str">
        <f t="shared" si="40"/>
        <v>Low</v>
      </c>
      <c r="V112" t="str">
        <f t="shared" si="41"/>
        <v>Moderate</v>
      </c>
      <c r="W112" t="str">
        <f t="shared" si="42"/>
        <v>Moderate</v>
      </c>
      <c r="X112" t="str">
        <f t="shared" si="43"/>
        <v>Moderate</v>
      </c>
      <c r="Y112">
        <f t="shared" si="44"/>
        <v>0.1554463044233958</v>
      </c>
      <c r="Z112">
        <f t="shared" si="45"/>
        <v>0.15011743427713467</v>
      </c>
      <c r="AA112">
        <f t="shared" si="46"/>
        <v>0.13616429945852657</v>
      </c>
      <c r="AB112" t="str">
        <f t="shared" si="47"/>
        <v>Low</v>
      </c>
      <c r="AC112" t="str">
        <f t="shared" si="48"/>
        <v>Low</v>
      </c>
      <c r="AD112" t="str">
        <f t="shared" si="49"/>
        <v>Low</v>
      </c>
      <c r="AE112" t="str">
        <f t="shared" si="50"/>
        <v>Moderate</v>
      </c>
      <c r="AF112" t="str">
        <f t="shared" si="51"/>
        <v>Moderate</v>
      </c>
      <c r="AG112" t="str">
        <f t="shared" si="52"/>
        <v>Moderate</v>
      </c>
      <c r="AI112" t="s">
        <v>2161</v>
      </c>
      <c r="AJ112">
        <v>8.0259321172679157E-2</v>
      </c>
      <c r="AK112">
        <v>6.8397233129176657E-2</v>
      </c>
      <c r="AL112">
        <v>7.0202119602292737E-2</v>
      </c>
      <c r="AN112" t="s">
        <v>2161</v>
      </c>
      <c r="AO112">
        <v>7.8041456312980859E-2</v>
      </c>
      <c r="AP112">
        <v>8.2829418568740015E-2</v>
      </c>
      <c r="AQ112">
        <v>6.8660918259508999E-2</v>
      </c>
    </row>
    <row r="113" spans="1:43">
      <c r="A113" t="s">
        <v>100</v>
      </c>
      <c r="B113" t="s">
        <v>2153</v>
      </c>
      <c r="C113" s="52">
        <f>VLOOKUP(B113,Exposure!B112:AH258,33,FALSE)</f>
        <v>0.18447955390334572</v>
      </c>
      <c r="D113" s="52">
        <f>VLOOKUP(B113,Sensitivity!$B$1:$AR$147,43,FALSE)</f>
        <v>0</v>
      </c>
      <c r="E113" s="52">
        <f>VLOOKUP(B113,Adaptive!B112:AZ258,51,FALSE)</f>
        <v>0.48499396099960784</v>
      </c>
      <c r="F113" s="52">
        <f t="shared" si="28"/>
        <v>0.5150060390003921</v>
      </c>
      <c r="G113">
        <f>VLOOKUP(B113,LandslideHazard!$B$1:$D$136,3,FALSE)</f>
        <v>0.38198891592238099</v>
      </c>
      <c r="H113" s="52">
        <f t="shared" si="29"/>
        <v>1.0814745088261188</v>
      </c>
      <c r="I113" s="52">
        <f t="shared" si="30"/>
        <v>0.28116474108150741</v>
      </c>
      <c r="J113" s="52">
        <f t="shared" si="31"/>
        <v>0.25750301950019605</v>
      </c>
      <c r="K113" t="str">
        <f t="shared" si="32"/>
        <v>Low</v>
      </c>
      <c r="L113" t="str">
        <f t="shared" si="33"/>
        <v>Low</v>
      </c>
      <c r="M113" t="str">
        <f t="shared" si="27"/>
        <v>Very low</v>
      </c>
      <c r="N113" t="str">
        <f t="shared" si="34"/>
        <v>Moderate</v>
      </c>
      <c r="O113" t="str">
        <f t="shared" si="35"/>
        <v>Minor</v>
      </c>
      <c r="P113">
        <f t="shared" si="36"/>
        <v>0.21052628386399055</v>
      </c>
      <c r="Q113">
        <f t="shared" si="37"/>
        <v>0.20949877595402025</v>
      </c>
      <c r="R113">
        <f t="shared" si="38"/>
        <v>0.20414902762004053</v>
      </c>
      <c r="S113" t="str">
        <f t="shared" si="39"/>
        <v>Low</v>
      </c>
      <c r="T113" t="str">
        <f t="shared" si="39"/>
        <v>Low</v>
      </c>
      <c r="U113" t="str">
        <f t="shared" si="40"/>
        <v>Low</v>
      </c>
      <c r="V113" t="str">
        <f t="shared" si="41"/>
        <v>Negligible</v>
      </c>
      <c r="W113" t="str">
        <f t="shared" si="42"/>
        <v>Negligible</v>
      </c>
      <c r="X113" t="str">
        <f t="shared" si="43"/>
        <v>Negligible</v>
      </c>
      <c r="Y113">
        <f t="shared" si="44"/>
        <v>0.22873118816927682</v>
      </c>
      <c r="Z113">
        <f t="shared" si="45"/>
        <v>0.21139457559461883</v>
      </c>
      <c r="AA113">
        <f t="shared" si="46"/>
        <v>0.21502145206473777</v>
      </c>
      <c r="AB113" t="str">
        <f t="shared" si="47"/>
        <v>Low</v>
      </c>
      <c r="AC113" t="str">
        <f t="shared" si="48"/>
        <v>Low</v>
      </c>
      <c r="AD113" t="str">
        <f t="shared" si="49"/>
        <v>Low</v>
      </c>
      <c r="AE113" t="str">
        <f t="shared" si="50"/>
        <v>Negligible</v>
      </c>
      <c r="AF113" t="str">
        <f t="shared" si="51"/>
        <v>Negligible</v>
      </c>
      <c r="AG113" t="str">
        <f t="shared" si="52"/>
        <v>Negligible</v>
      </c>
      <c r="AI113" t="s">
        <v>2162</v>
      </c>
      <c r="AJ113">
        <v>0.22803980640724239</v>
      </c>
      <c r="AK113">
        <v>0.22558643740004594</v>
      </c>
      <c r="AL113">
        <v>0.2212534747534716</v>
      </c>
      <c r="AN113" t="s">
        <v>2162</v>
      </c>
      <c r="AO113">
        <v>0.23859727843127124</v>
      </c>
      <c r="AP113">
        <v>0.23893740770321326</v>
      </c>
      <c r="AQ113">
        <v>0.24472727668401406</v>
      </c>
    </row>
    <row r="114" spans="1:43">
      <c r="A114" t="s">
        <v>75</v>
      </c>
      <c r="B114" t="s">
        <v>2154</v>
      </c>
      <c r="C114" s="52">
        <f>VLOOKUP(B114,Exposure!B113:AH259,33,FALSE)</f>
        <v>0</v>
      </c>
      <c r="D114" s="52">
        <f>VLOOKUP(B114,Sensitivity!$B$1:$AR$147,43,FALSE)</f>
        <v>0</v>
      </c>
      <c r="E114" s="52">
        <f>VLOOKUP(B114,Adaptive!B113:AZ259,51,FALSE)</f>
        <v>0.49695796170983908</v>
      </c>
      <c r="F114" s="52">
        <f t="shared" si="28"/>
        <v>0.50304203829016092</v>
      </c>
      <c r="G114">
        <f>VLOOKUP(B114,LandslideHazard!$B$1:$D$136,3,FALSE)</f>
        <v>5.6301226343388674E-2</v>
      </c>
      <c r="H114" s="52">
        <f t="shared" si="29"/>
        <v>0.55934326463354955</v>
      </c>
      <c r="I114" s="52">
        <f t="shared" si="30"/>
        <v>3.1213160890195144E-2</v>
      </c>
      <c r="J114" s="52">
        <f t="shared" si="31"/>
        <v>0.25152101914508046</v>
      </c>
      <c r="K114" t="str">
        <f t="shared" si="32"/>
        <v>Low</v>
      </c>
      <c r="L114" t="str">
        <f t="shared" si="33"/>
        <v>Low</v>
      </c>
      <c r="M114" t="str">
        <f t="shared" si="27"/>
        <v>Very low</v>
      </c>
      <c r="N114" t="str">
        <f t="shared" si="34"/>
        <v>Low</v>
      </c>
      <c r="O114" t="str">
        <f t="shared" si="35"/>
        <v>Negligible</v>
      </c>
      <c r="P114">
        <f t="shared" si="36"/>
        <v>0.19471907730010188</v>
      </c>
      <c r="Q114">
        <f t="shared" si="37"/>
        <v>0.19307465771770649</v>
      </c>
      <c r="R114">
        <f t="shared" si="38"/>
        <v>0.18525028776080185</v>
      </c>
      <c r="S114" t="str">
        <f t="shared" si="39"/>
        <v>Low</v>
      </c>
      <c r="T114" t="str">
        <f t="shared" si="39"/>
        <v>Low</v>
      </c>
      <c r="U114" t="str">
        <f t="shared" si="40"/>
        <v>Low</v>
      </c>
      <c r="V114" t="str">
        <f t="shared" si="41"/>
        <v>Negligible</v>
      </c>
      <c r="W114" t="str">
        <f t="shared" si="42"/>
        <v>Negligible</v>
      </c>
      <c r="X114" t="str">
        <f t="shared" si="43"/>
        <v>Negligible</v>
      </c>
      <c r="Y114">
        <f t="shared" si="44"/>
        <v>0.21978043275263137</v>
      </c>
      <c r="Z114">
        <f t="shared" si="45"/>
        <v>0.2098950087852357</v>
      </c>
      <c r="AA114">
        <f t="shared" si="46"/>
        <v>0.21042225292999203</v>
      </c>
      <c r="AB114" t="str">
        <f t="shared" si="47"/>
        <v>Low</v>
      </c>
      <c r="AC114" t="str">
        <f t="shared" si="48"/>
        <v>Low</v>
      </c>
      <c r="AD114" t="str">
        <f t="shared" si="49"/>
        <v>Low</v>
      </c>
      <c r="AE114" t="str">
        <f t="shared" si="50"/>
        <v>Negligible</v>
      </c>
      <c r="AF114" t="str">
        <f t="shared" si="51"/>
        <v>Negligible</v>
      </c>
      <c r="AG114" t="str">
        <f t="shared" si="52"/>
        <v>Negligible</v>
      </c>
      <c r="AI114" t="s">
        <v>2163</v>
      </c>
      <c r="AJ114">
        <v>0.16191478201608989</v>
      </c>
      <c r="AK114">
        <v>0.15539441128393902</v>
      </c>
      <c r="AL114">
        <v>0.15443330170371791</v>
      </c>
      <c r="AN114" t="s">
        <v>2163</v>
      </c>
      <c r="AO114">
        <v>0.16572273610811097</v>
      </c>
      <c r="AP114">
        <v>0.17425826341046638</v>
      </c>
      <c r="AQ114">
        <v>0.16257686954047798</v>
      </c>
    </row>
    <row r="115" spans="1:43">
      <c r="A115" t="s">
        <v>126</v>
      </c>
      <c r="B115" t="s">
        <v>2155</v>
      </c>
      <c r="C115" s="52">
        <f>VLOOKUP(B115,Exposure!B114:AH260,33,FALSE)</f>
        <v>0.2878053637812002</v>
      </c>
      <c r="D115" s="52">
        <f>VLOOKUP(B115,Sensitivity!$B$1:$AR$147,43,FALSE)</f>
        <v>0</v>
      </c>
      <c r="E115" s="52">
        <f>VLOOKUP(B115,Adaptive!B114:AZ260,51,FALSE)</f>
        <v>0.3866560630286614</v>
      </c>
      <c r="F115" s="52">
        <f t="shared" si="28"/>
        <v>0.6133439369713386</v>
      </c>
      <c r="G115">
        <f>VLOOKUP(B115,LandslideHazard!$B$1:$D$136,3,FALSE)</f>
        <v>0.34840894401022021</v>
      </c>
      <c r="H115" s="52">
        <f t="shared" si="29"/>
        <v>1.2495582447627591</v>
      </c>
      <c r="I115" s="52">
        <f t="shared" si="30"/>
        <v>0.36162879273348553</v>
      </c>
      <c r="J115" s="52">
        <f t="shared" si="31"/>
        <v>0.3066719684856693</v>
      </c>
      <c r="K115" t="str">
        <f t="shared" si="32"/>
        <v>Low</v>
      </c>
      <c r="L115" t="str">
        <f t="shared" si="33"/>
        <v>Low</v>
      </c>
      <c r="M115" t="str">
        <f t="shared" si="27"/>
        <v>Very low</v>
      </c>
      <c r="N115" t="str">
        <f t="shared" si="34"/>
        <v>Moderate</v>
      </c>
      <c r="O115" t="str">
        <f t="shared" si="35"/>
        <v>Minor</v>
      </c>
      <c r="P115">
        <f t="shared" si="36"/>
        <v>0.14164062560415752</v>
      </c>
      <c r="Q115">
        <f t="shared" si="37"/>
        <v>0.13524305955158286</v>
      </c>
      <c r="R115">
        <f t="shared" si="38"/>
        <v>0.13401752197228145</v>
      </c>
      <c r="S115" t="str">
        <f t="shared" si="39"/>
        <v>Low</v>
      </c>
      <c r="T115" t="str">
        <f t="shared" si="39"/>
        <v>Low</v>
      </c>
      <c r="U115" t="str">
        <f t="shared" si="40"/>
        <v>Low</v>
      </c>
      <c r="V115" t="str">
        <f t="shared" si="41"/>
        <v>Negligible</v>
      </c>
      <c r="W115" t="str">
        <f t="shared" si="42"/>
        <v>Negligible</v>
      </c>
      <c r="X115" t="str">
        <f t="shared" si="43"/>
        <v>Negligible</v>
      </c>
      <c r="Y115">
        <f t="shared" si="44"/>
        <v>0.14452310469190127</v>
      </c>
      <c r="Z115">
        <f t="shared" si="45"/>
        <v>0.14124590017122618</v>
      </c>
      <c r="AA115">
        <f t="shared" si="46"/>
        <v>0.13827938474690152</v>
      </c>
      <c r="AB115" t="str">
        <f t="shared" si="47"/>
        <v>Low</v>
      </c>
      <c r="AC115" t="str">
        <f t="shared" si="48"/>
        <v>Low</v>
      </c>
      <c r="AD115" t="str">
        <f t="shared" si="49"/>
        <v>Low</v>
      </c>
      <c r="AE115" t="str">
        <f t="shared" si="50"/>
        <v>Negligible</v>
      </c>
      <c r="AF115" t="str">
        <f t="shared" si="51"/>
        <v>Negligible</v>
      </c>
      <c r="AG115" t="str">
        <f t="shared" si="52"/>
        <v>Negligible</v>
      </c>
      <c r="AI115" t="s">
        <v>2164</v>
      </c>
      <c r="AJ115">
        <v>9.3874651910724249E-2</v>
      </c>
      <c r="AK115">
        <v>9.7710332451457479E-2</v>
      </c>
      <c r="AL115">
        <v>9.7647308472153416E-2</v>
      </c>
      <c r="AN115" t="s">
        <v>2164</v>
      </c>
      <c r="AO115">
        <v>0.10428497870750307</v>
      </c>
      <c r="AP115">
        <v>0.10989374647558327</v>
      </c>
      <c r="AQ115">
        <v>9.5735354637474193E-2</v>
      </c>
    </row>
    <row r="116" spans="1:43">
      <c r="A116" t="s">
        <v>151</v>
      </c>
      <c r="B116" t="s">
        <v>2156</v>
      </c>
      <c r="C116" s="52">
        <f>VLOOKUP(B116,Exposure!B115:AH261,33,FALSE)</f>
        <v>0.47133243838634176</v>
      </c>
      <c r="D116" s="52">
        <f>VLOOKUP(B116,Sensitivity!$B$1:$AR$147,43,FALSE)</f>
        <v>0.18589282089547549</v>
      </c>
      <c r="E116" s="52">
        <f>VLOOKUP(B116,Adaptive!B115:AZ261,51,FALSE)</f>
        <v>0.52019110852871497</v>
      </c>
      <c r="F116" s="52">
        <f t="shared" si="28"/>
        <v>0.47980889147128503</v>
      </c>
      <c r="G116">
        <f>VLOOKUP(B116,LandslideHazard!$B$1:$D$136,3,FALSE)</f>
        <v>0.5971111654584349</v>
      </c>
      <c r="H116" s="52">
        <f t="shared" si="29"/>
        <v>1.7341453162115372</v>
      </c>
      <c r="I116" s="52">
        <f t="shared" si="30"/>
        <v>0.59360744866741466</v>
      </c>
      <c r="J116" s="52">
        <f t="shared" si="31"/>
        <v>0.33285085618338028</v>
      </c>
      <c r="K116" t="str">
        <f t="shared" si="32"/>
        <v>Moderate</v>
      </c>
      <c r="L116" t="str">
        <f t="shared" si="33"/>
        <v>Moderate</v>
      </c>
      <c r="M116" t="str">
        <f t="shared" si="27"/>
        <v>Moderate</v>
      </c>
      <c r="N116" t="str">
        <f t="shared" si="34"/>
        <v>Moderate</v>
      </c>
      <c r="O116" t="str">
        <f t="shared" si="35"/>
        <v>Moderate</v>
      </c>
      <c r="P116">
        <f t="shared" si="36"/>
        <v>0.21401903428583399</v>
      </c>
      <c r="Q116">
        <f t="shared" si="37"/>
        <v>0.22080827553643015</v>
      </c>
      <c r="R116">
        <f t="shared" si="38"/>
        <v>0.19957790793638328</v>
      </c>
      <c r="S116" t="str">
        <f t="shared" si="39"/>
        <v>Low</v>
      </c>
      <c r="T116" t="str">
        <f t="shared" si="39"/>
        <v>Low</v>
      </c>
      <c r="U116" t="str">
        <f t="shared" si="40"/>
        <v>Low</v>
      </c>
      <c r="V116" t="str">
        <f t="shared" si="41"/>
        <v>Moderate</v>
      </c>
      <c r="W116" t="str">
        <f t="shared" si="42"/>
        <v>Moderate</v>
      </c>
      <c r="X116" t="str">
        <f t="shared" si="43"/>
        <v>Moderate</v>
      </c>
      <c r="Y116">
        <f t="shared" si="44"/>
        <v>0.23676182221023093</v>
      </c>
      <c r="Z116">
        <f t="shared" si="45"/>
        <v>0.24182483936959906</v>
      </c>
      <c r="AA116">
        <f t="shared" si="46"/>
        <v>0.24833168040329867</v>
      </c>
      <c r="AB116" t="str">
        <f t="shared" si="47"/>
        <v>Low</v>
      </c>
      <c r="AC116" t="str">
        <f t="shared" si="48"/>
        <v>Low</v>
      </c>
      <c r="AD116" t="str">
        <f t="shared" si="49"/>
        <v>Low</v>
      </c>
      <c r="AE116" t="str">
        <f t="shared" si="50"/>
        <v>Moderate</v>
      </c>
      <c r="AF116" t="str">
        <f t="shared" si="51"/>
        <v>Moderate</v>
      </c>
      <c r="AG116" t="str">
        <f t="shared" si="52"/>
        <v>Moderate</v>
      </c>
      <c r="AI116" t="s">
        <v>2165</v>
      </c>
      <c r="AJ116">
        <v>0.19482328260380269</v>
      </c>
      <c r="AK116">
        <v>0.20150992290389855</v>
      </c>
      <c r="AL116">
        <v>0.19502505845407736</v>
      </c>
      <c r="AN116" t="s">
        <v>2165</v>
      </c>
      <c r="AO116">
        <v>0.20928363271946726</v>
      </c>
      <c r="AP116">
        <v>0.22473364718872643</v>
      </c>
      <c r="AQ116">
        <v>0.19943351551620558</v>
      </c>
    </row>
    <row r="117" spans="1:43">
      <c r="A117" t="s">
        <v>106</v>
      </c>
      <c r="B117" t="s">
        <v>2157</v>
      </c>
      <c r="C117" s="52">
        <f>VLOOKUP(B117,Exposure!B116:AH262,33,FALSE)</f>
        <v>0.17714418481147107</v>
      </c>
      <c r="D117" s="52">
        <f>VLOOKUP(B117,Sensitivity!$B$1:$AR$147,43,FALSE)</f>
        <v>0</v>
      </c>
      <c r="E117" s="52">
        <f>VLOOKUP(B117,Adaptive!B116:AZ262,51,FALSE)</f>
        <v>0.38339589869957458</v>
      </c>
      <c r="F117" s="52">
        <f t="shared" si="28"/>
        <v>0.61660410130042542</v>
      </c>
      <c r="G117">
        <f>VLOOKUP(B117,LandslideHazard!$B$1:$D$136,3,FALSE)</f>
        <v>0.17512540745386818</v>
      </c>
      <c r="H117" s="52">
        <f t="shared" si="29"/>
        <v>0.96887369356576469</v>
      </c>
      <c r="I117" s="52">
        <f t="shared" si="30"/>
        <v>0.22726114496808389</v>
      </c>
      <c r="J117" s="52">
        <f t="shared" si="31"/>
        <v>0.30830205065021271</v>
      </c>
      <c r="K117" t="str">
        <f t="shared" si="32"/>
        <v>Low</v>
      </c>
      <c r="L117" t="str">
        <f t="shared" si="33"/>
        <v>Low</v>
      </c>
      <c r="M117" t="str">
        <f t="shared" si="27"/>
        <v>Very low</v>
      </c>
      <c r="N117" t="str">
        <f t="shared" si="34"/>
        <v>Low</v>
      </c>
      <c r="O117" t="str">
        <f t="shared" si="35"/>
        <v>Negligible</v>
      </c>
      <c r="P117">
        <f t="shared" si="36"/>
        <v>0.10655721039568615</v>
      </c>
      <c r="Q117">
        <f t="shared" si="37"/>
        <v>0.1182954459233051</v>
      </c>
      <c r="R117">
        <f t="shared" si="38"/>
        <v>0.11712812557514017</v>
      </c>
      <c r="S117" t="str">
        <f t="shared" si="39"/>
        <v>Low</v>
      </c>
      <c r="T117" t="str">
        <f t="shared" si="39"/>
        <v>Low</v>
      </c>
      <c r="U117" t="str">
        <f t="shared" si="40"/>
        <v>Low</v>
      </c>
      <c r="V117" t="str">
        <f t="shared" si="41"/>
        <v>Negligible</v>
      </c>
      <c r="W117" t="str">
        <f t="shared" si="42"/>
        <v>Negligible</v>
      </c>
      <c r="X117" t="str">
        <f t="shared" si="43"/>
        <v>Negligible</v>
      </c>
      <c r="Y117">
        <f t="shared" si="44"/>
        <v>0.12894104341620069</v>
      </c>
      <c r="Z117">
        <f t="shared" si="45"/>
        <v>0.13455558002969251</v>
      </c>
      <c r="AA117">
        <f t="shared" si="46"/>
        <v>0.11838985245306256</v>
      </c>
      <c r="AB117" t="str">
        <f t="shared" si="47"/>
        <v>Low</v>
      </c>
      <c r="AC117" t="str">
        <f t="shared" si="48"/>
        <v>Low</v>
      </c>
      <c r="AD117" t="str">
        <f t="shared" si="49"/>
        <v>Low</v>
      </c>
      <c r="AE117" t="str">
        <f t="shared" si="50"/>
        <v>Negligible</v>
      </c>
      <c r="AF117" t="str">
        <f t="shared" si="51"/>
        <v>Negligible</v>
      </c>
      <c r="AG117" t="str">
        <f t="shared" si="52"/>
        <v>Negligible</v>
      </c>
      <c r="AI117" t="s">
        <v>2166</v>
      </c>
      <c r="AJ117">
        <v>9.2757344382387585E-2</v>
      </c>
      <c r="AK117">
        <v>0.10370903279182474</v>
      </c>
      <c r="AL117">
        <v>8.1628076152324605E-2</v>
      </c>
      <c r="AN117" t="s">
        <v>2166</v>
      </c>
      <c r="AO117">
        <v>9.9981764702286549E-2</v>
      </c>
      <c r="AP117">
        <v>9.6164164990373877E-2</v>
      </c>
      <c r="AQ117">
        <v>9.3507576973147377E-2</v>
      </c>
    </row>
    <row r="118" spans="1:43">
      <c r="A118" t="s">
        <v>138</v>
      </c>
      <c r="B118" t="s">
        <v>2158</v>
      </c>
      <c r="C118" s="52">
        <f>VLOOKUP(B118,Exposure!B117:AH263,33,FALSE)</f>
        <v>0.38782208257115314</v>
      </c>
      <c r="D118" s="52">
        <f>VLOOKUP(B118,Sensitivity!$B$1:$AR$147,43,FALSE)</f>
        <v>0.16098254161591555</v>
      </c>
      <c r="E118" s="52">
        <f>VLOOKUP(B118,Adaptive!B117:AZ263,51,FALSE)</f>
        <v>0</v>
      </c>
      <c r="F118" s="52">
        <f t="shared" si="28"/>
        <v>1</v>
      </c>
      <c r="G118">
        <f>VLOOKUP(B118,LandslideHazard!$B$1:$D$136,3,FALSE)</f>
        <v>0.53408668332818954</v>
      </c>
      <c r="H118" s="52">
        <f t="shared" si="29"/>
        <v>2.0828913075152582</v>
      </c>
      <c r="I118" s="52">
        <f t="shared" si="30"/>
        <v>0.76055706637617859</v>
      </c>
      <c r="J118" s="52">
        <f t="shared" si="31"/>
        <v>0.58049127080795782</v>
      </c>
      <c r="K118" t="str">
        <f t="shared" si="32"/>
        <v>Moderate</v>
      </c>
      <c r="L118" t="str">
        <f t="shared" si="33"/>
        <v>Moderate</v>
      </c>
      <c r="M118" t="str">
        <f t="shared" si="27"/>
        <v>Moderate</v>
      </c>
      <c r="N118" t="str">
        <f t="shared" si="34"/>
        <v>Moderate</v>
      </c>
      <c r="O118" t="str">
        <f t="shared" si="35"/>
        <v>Moderate</v>
      </c>
      <c r="P118">
        <f t="shared" si="36"/>
        <v>7.8794086840297858E-2</v>
      </c>
      <c r="Q118">
        <f t="shared" si="37"/>
        <v>8.7154145867725297E-2</v>
      </c>
      <c r="R118">
        <f t="shared" si="38"/>
        <v>7.4615975391677788E-2</v>
      </c>
      <c r="S118" t="str">
        <f t="shared" si="39"/>
        <v>Low</v>
      </c>
      <c r="T118" t="str">
        <f t="shared" si="39"/>
        <v>Low</v>
      </c>
      <c r="U118" t="str">
        <f t="shared" si="40"/>
        <v>Low</v>
      </c>
      <c r="V118" t="str">
        <f t="shared" si="41"/>
        <v>Moderate</v>
      </c>
      <c r="W118" t="str">
        <f t="shared" si="42"/>
        <v>Moderate</v>
      </c>
      <c r="X118" t="str">
        <f t="shared" si="43"/>
        <v>Moderate</v>
      </c>
      <c r="Y118">
        <f t="shared" si="44"/>
        <v>9.5557973743724101E-2</v>
      </c>
      <c r="Z118">
        <f t="shared" si="45"/>
        <v>9.458326290394399E-2</v>
      </c>
      <c r="AA118">
        <f t="shared" si="46"/>
        <v>9.2487709556934417E-2</v>
      </c>
      <c r="AB118" t="str">
        <f t="shared" si="47"/>
        <v>Low</v>
      </c>
      <c r="AC118" t="str">
        <f t="shared" si="48"/>
        <v>Low</v>
      </c>
      <c r="AD118" t="str">
        <f t="shared" si="49"/>
        <v>Low</v>
      </c>
      <c r="AE118" t="str">
        <f t="shared" si="50"/>
        <v>Moderate</v>
      </c>
      <c r="AF118" t="str">
        <f t="shared" si="51"/>
        <v>Moderate</v>
      </c>
      <c r="AG118" t="str">
        <f t="shared" si="52"/>
        <v>Moderate</v>
      </c>
      <c r="AI118" t="s">
        <v>2167</v>
      </c>
      <c r="AJ118">
        <v>0.22608508702510291</v>
      </c>
      <c r="AK118">
        <v>0.23458395612208541</v>
      </c>
      <c r="AL118">
        <v>0.2110138721752309</v>
      </c>
      <c r="AN118" t="s">
        <v>2167</v>
      </c>
      <c r="AO118">
        <v>0.2616859674332665</v>
      </c>
      <c r="AP118">
        <v>0.26195991649702427</v>
      </c>
      <c r="AQ118">
        <v>0.24331446114138391</v>
      </c>
    </row>
    <row r="119" spans="1:43">
      <c r="A119" t="s">
        <v>64</v>
      </c>
      <c r="B119" t="s">
        <v>2159</v>
      </c>
      <c r="C119" s="52">
        <f>VLOOKUP(B119,Exposure!B118:AH264,33,FALSE)</f>
        <v>0.3294941582580988</v>
      </c>
      <c r="D119" s="52">
        <f>VLOOKUP(B119,Sensitivity!$B$1:$AR$147,43,FALSE)</f>
        <v>0</v>
      </c>
      <c r="E119" s="52">
        <f>VLOOKUP(B119,Adaptive!B118:AZ264,51,FALSE)</f>
        <v>0.34167776709101455</v>
      </c>
      <c r="F119" s="52">
        <f t="shared" si="28"/>
        <v>0.65832223290898551</v>
      </c>
      <c r="G119">
        <f>VLOOKUP(B119,LandslideHazard!$B$1:$D$136,3,FALSE)</f>
        <v>0.52491380466939741</v>
      </c>
      <c r="H119" s="52">
        <f t="shared" si="29"/>
        <v>1.5127301958364816</v>
      </c>
      <c r="I119" s="52">
        <f t="shared" si="30"/>
        <v>0.48761291217577457</v>
      </c>
      <c r="J119" s="52">
        <f t="shared" si="31"/>
        <v>0.32916111645449275</v>
      </c>
      <c r="K119" t="str">
        <f t="shared" si="32"/>
        <v>Low</v>
      </c>
      <c r="L119" t="str">
        <f t="shared" si="33"/>
        <v>Low</v>
      </c>
      <c r="M119" t="str">
        <f t="shared" si="27"/>
        <v>Very low</v>
      </c>
      <c r="N119" t="str">
        <f t="shared" si="34"/>
        <v>Moderate</v>
      </c>
      <c r="O119" t="str">
        <f t="shared" si="35"/>
        <v>Minor</v>
      </c>
      <c r="P119">
        <f t="shared" si="36"/>
        <v>5.9948046238934315E-2</v>
      </c>
      <c r="Q119">
        <f t="shared" si="37"/>
        <v>5.3610283410290858E-2</v>
      </c>
      <c r="R119">
        <f t="shared" si="38"/>
        <v>6.2689297152702758E-2</v>
      </c>
      <c r="S119" t="str">
        <f t="shared" si="39"/>
        <v>Low</v>
      </c>
      <c r="T119" t="str">
        <f t="shared" si="39"/>
        <v>Low</v>
      </c>
      <c r="U119" t="str">
        <f t="shared" si="40"/>
        <v>Low</v>
      </c>
      <c r="V119" t="str">
        <f t="shared" si="41"/>
        <v>Negligible</v>
      </c>
      <c r="W119" t="str">
        <f t="shared" si="42"/>
        <v>Negligible</v>
      </c>
      <c r="X119" t="str">
        <f t="shared" si="43"/>
        <v>Negligible</v>
      </c>
      <c r="Y119">
        <f t="shared" si="44"/>
        <v>6.607748935823006E-2</v>
      </c>
      <c r="Z119">
        <f t="shared" si="45"/>
        <v>7.6283129270968753E-2</v>
      </c>
      <c r="AA119">
        <f t="shared" si="46"/>
        <v>6.1252340441004409E-2</v>
      </c>
      <c r="AB119" t="str">
        <f t="shared" si="47"/>
        <v>Low</v>
      </c>
      <c r="AC119" t="str">
        <f t="shared" si="48"/>
        <v>Low</v>
      </c>
      <c r="AD119" t="str">
        <f t="shared" si="49"/>
        <v>Low</v>
      </c>
      <c r="AE119" t="str">
        <f t="shared" si="50"/>
        <v>Negligible</v>
      </c>
      <c r="AF119" t="str">
        <f t="shared" si="51"/>
        <v>Negligible</v>
      </c>
      <c r="AG119" t="str">
        <f t="shared" si="52"/>
        <v>Negligible</v>
      </c>
      <c r="AI119" t="s">
        <v>2168</v>
      </c>
      <c r="AJ119">
        <v>0.1179188096854026</v>
      </c>
      <c r="AK119">
        <v>0.12100903361519427</v>
      </c>
      <c r="AL119">
        <v>0.11196601834689977</v>
      </c>
      <c r="AN119" t="s">
        <v>2168</v>
      </c>
      <c r="AO119">
        <v>0.13544577448796852</v>
      </c>
      <c r="AP119">
        <v>0.13414892353600932</v>
      </c>
      <c r="AQ119">
        <v>0.12278337775979897</v>
      </c>
    </row>
    <row r="120" spans="1:43">
      <c r="A120" t="s">
        <v>139</v>
      </c>
      <c r="B120" t="s">
        <v>2160</v>
      </c>
      <c r="C120" s="52">
        <f>VLOOKUP(B120,Exposure!B119:AH265,33,FALSE)</f>
        <v>8.1220127456186925E-2</v>
      </c>
      <c r="D120" s="52">
        <f>VLOOKUP(B120,Sensitivity!$B$1:$AR$147,43,FALSE)</f>
        <v>0</v>
      </c>
      <c r="E120" s="52">
        <f>VLOOKUP(B120,Adaptive!B119:AZ265,51,FALSE)</f>
        <v>0.32996120605788831</v>
      </c>
      <c r="F120" s="52">
        <f t="shared" si="28"/>
        <v>0.67003879394211174</v>
      </c>
      <c r="G120">
        <f>VLOOKUP(B120,LandslideHazard!$B$1:$D$136,3,FALSE)</f>
        <v>0.17010659246747747</v>
      </c>
      <c r="H120" s="52">
        <f t="shared" si="29"/>
        <v>0.92136551386577614</v>
      </c>
      <c r="I120" s="52">
        <f t="shared" si="30"/>
        <v>0.20451831024960573</v>
      </c>
      <c r="J120" s="52">
        <f t="shared" si="31"/>
        <v>0.33501939697105587</v>
      </c>
      <c r="K120" t="str">
        <f t="shared" si="32"/>
        <v>Low</v>
      </c>
      <c r="L120" t="str">
        <f t="shared" si="33"/>
        <v>Moderate</v>
      </c>
      <c r="M120" t="str">
        <f t="shared" si="27"/>
        <v>Low</v>
      </c>
      <c r="N120" t="str">
        <f t="shared" si="34"/>
        <v>Low</v>
      </c>
      <c r="O120" t="str">
        <f t="shared" si="35"/>
        <v>Minor</v>
      </c>
      <c r="P120">
        <f t="shared" si="36"/>
        <v>0.103381532507985</v>
      </c>
      <c r="Q120">
        <f t="shared" si="37"/>
        <v>0.10401814940249123</v>
      </c>
      <c r="R120">
        <f t="shared" si="38"/>
        <v>9.248410198543329E-2</v>
      </c>
      <c r="S120" t="str">
        <f t="shared" si="39"/>
        <v>Low</v>
      </c>
      <c r="T120" t="str">
        <f t="shared" si="39"/>
        <v>Low</v>
      </c>
      <c r="U120" t="str">
        <f t="shared" si="40"/>
        <v>Low</v>
      </c>
      <c r="V120" t="str">
        <f t="shared" si="41"/>
        <v>Minor</v>
      </c>
      <c r="W120" t="str">
        <f t="shared" si="42"/>
        <v>Minor</v>
      </c>
      <c r="X120" t="str">
        <f t="shared" si="43"/>
        <v>Minor</v>
      </c>
      <c r="Y120">
        <f t="shared" si="44"/>
        <v>0.11038059025189317</v>
      </c>
      <c r="Z120">
        <f t="shared" si="45"/>
        <v>0.10886927111363502</v>
      </c>
      <c r="AA120">
        <f t="shared" si="46"/>
        <v>0.10912329050003</v>
      </c>
      <c r="AB120" t="str">
        <f t="shared" si="47"/>
        <v>Low</v>
      </c>
      <c r="AC120" t="str">
        <f t="shared" si="48"/>
        <v>Low</v>
      </c>
      <c r="AD120" t="str">
        <f t="shared" si="49"/>
        <v>Low</v>
      </c>
      <c r="AE120" t="str">
        <f t="shared" si="50"/>
        <v>Minor</v>
      </c>
      <c r="AF120" t="str">
        <f t="shared" si="51"/>
        <v>Minor</v>
      </c>
      <c r="AG120" t="str">
        <f t="shared" si="52"/>
        <v>Minor</v>
      </c>
      <c r="AI120" t="s">
        <v>2169</v>
      </c>
      <c r="AJ120">
        <v>5.9948046238934315E-2</v>
      </c>
      <c r="AK120">
        <v>5.3610283410290858E-2</v>
      </c>
      <c r="AL120">
        <v>6.2689297152702758E-2</v>
      </c>
      <c r="AN120" t="s">
        <v>2169</v>
      </c>
      <c r="AO120">
        <v>6.607748935823006E-2</v>
      </c>
      <c r="AP120">
        <v>7.6283129270968753E-2</v>
      </c>
      <c r="AQ120">
        <v>6.1252340441004409E-2</v>
      </c>
    </row>
    <row r="121" spans="1:43">
      <c r="A121" t="s">
        <v>127</v>
      </c>
      <c r="B121" t="s">
        <v>2161</v>
      </c>
      <c r="C121" s="52">
        <f>VLOOKUP(B121,Exposure!B120:AH266,33,FALSE)</f>
        <v>0.6003928915638953</v>
      </c>
      <c r="D121" s="52">
        <f>VLOOKUP(B121,Sensitivity!$B$1:$AR$147,43,FALSE)</f>
        <v>0.21883278702357409</v>
      </c>
      <c r="E121" s="52">
        <f>VLOOKUP(B121,Adaptive!B120:AZ266,51,FALSE)</f>
        <v>0.261917830689055</v>
      </c>
      <c r="F121" s="52">
        <f t="shared" si="28"/>
        <v>0.73808216931094495</v>
      </c>
      <c r="G121">
        <f>VLOOKUP(B121,LandslideHazard!$B$1:$D$136,3,FALSE)</f>
        <v>0.53429539378295865</v>
      </c>
      <c r="H121" s="52">
        <f t="shared" si="29"/>
        <v>2.0916032416813728</v>
      </c>
      <c r="I121" s="52">
        <f t="shared" si="30"/>
        <v>0.76472759195870799</v>
      </c>
      <c r="J121" s="52">
        <f t="shared" si="31"/>
        <v>0.47845747816725953</v>
      </c>
      <c r="K121" t="str">
        <f t="shared" si="32"/>
        <v>Moderate</v>
      </c>
      <c r="L121" t="str">
        <f t="shared" si="33"/>
        <v>Moderate</v>
      </c>
      <c r="M121" t="str">
        <f t="shared" si="27"/>
        <v>Moderate</v>
      </c>
      <c r="N121" t="str">
        <f t="shared" si="34"/>
        <v>Moderate</v>
      </c>
      <c r="O121" t="str">
        <f t="shared" si="35"/>
        <v>Moderate</v>
      </c>
      <c r="P121">
        <f t="shared" si="36"/>
        <v>8.0259321172679157E-2</v>
      </c>
      <c r="Q121">
        <f t="shared" si="37"/>
        <v>6.8397233129176657E-2</v>
      </c>
      <c r="R121">
        <f t="shared" si="38"/>
        <v>7.0202119602292737E-2</v>
      </c>
      <c r="S121" t="str">
        <f t="shared" si="39"/>
        <v>Low</v>
      </c>
      <c r="T121" t="str">
        <f t="shared" si="39"/>
        <v>Low</v>
      </c>
      <c r="U121" t="str">
        <f t="shared" si="40"/>
        <v>Low</v>
      </c>
      <c r="V121" t="str">
        <f t="shared" si="41"/>
        <v>Moderate</v>
      </c>
      <c r="W121" t="str">
        <f t="shared" si="42"/>
        <v>Moderate</v>
      </c>
      <c r="X121" t="str">
        <f t="shared" si="43"/>
        <v>Moderate</v>
      </c>
      <c r="Y121">
        <f t="shared" si="44"/>
        <v>7.8041456312980859E-2</v>
      </c>
      <c r="Z121">
        <f t="shared" si="45"/>
        <v>8.2829418568740015E-2</v>
      </c>
      <c r="AA121">
        <f t="shared" si="46"/>
        <v>6.8660918259508999E-2</v>
      </c>
      <c r="AB121" t="str">
        <f t="shared" si="47"/>
        <v>Low</v>
      </c>
      <c r="AC121" t="str">
        <f t="shared" si="48"/>
        <v>Low</v>
      </c>
      <c r="AD121" t="str">
        <f t="shared" si="49"/>
        <v>Low</v>
      </c>
      <c r="AE121" t="str">
        <f t="shared" si="50"/>
        <v>Moderate</v>
      </c>
      <c r="AF121" t="str">
        <f t="shared" si="51"/>
        <v>Moderate</v>
      </c>
      <c r="AG121" t="str">
        <f t="shared" si="52"/>
        <v>Moderate</v>
      </c>
      <c r="AI121" t="s">
        <v>2170</v>
      </c>
      <c r="AJ121">
        <v>0.11996812531193764</v>
      </c>
      <c r="AK121">
        <v>0.12490819172371469</v>
      </c>
      <c r="AL121">
        <v>0.12047035853528233</v>
      </c>
      <c r="AN121" t="s">
        <v>2170</v>
      </c>
      <c r="AO121">
        <v>0.14167136145842471</v>
      </c>
      <c r="AP121">
        <v>0.12648311555375016</v>
      </c>
      <c r="AQ121">
        <v>0.13275170519108628</v>
      </c>
    </row>
    <row r="122" spans="1:43">
      <c r="A122" t="s">
        <v>65</v>
      </c>
      <c r="B122" t="s">
        <v>2162</v>
      </c>
      <c r="C122" s="52">
        <f>VLOOKUP(B122,Exposure!B121:AH267,33,FALSE)</f>
        <v>0.45662850848724451</v>
      </c>
      <c r="D122" s="52">
        <f>VLOOKUP(B122,Sensitivity!$B$1:$AR$147,43,FALSE)</f>
        <v>0.74451712532025827</v>
      </c>
      <c r="E122" s="52">
        <f>VLOOKUP(B122,Adaptive!B121:AZ267,51,FALSE)</f>
        <v>0.59110112439906648</v>
      </c>
      <c r="F122" s="52">
        <f t="shared" si="28"/>
        <v>0.40889887560093352</v>
      </c>
      <c r="G122">
        <f>VLOOKUP(B122,LandslideHazard!$B$1:$D$136,3,FALSE)</f>
        <v>0.60513547080538044</v>
      </c>
      <c r="H122" s="52">
        <f t="shared" si="29"/>
        <v>2.2151799802138168</v>
      </c>
      <c r="I122" s="52">
        <f t="shared" si="30"/>
        <v>0.82388551712527969</v>
      </c>
      <c r="J122" s="52">
        <f t="shared" si="31"/>
        <v>0.57670800046059589</v>
      </c>
      <c r="K122" t="str">
        <f t="shared" si="32"/>
        <v>Moderate</v>
      </c>
      <c r="L122" t="str">
        <f t="shared" si="33"/>
        <v>Moderate</v>
      </c>
      <c r="M122" t="str">
        <f t="shared" si="27"/>
        <v>Moderate</v>
      </c>
      <c r="N122" t="str">
        <f t="shared" si="34"/>
        <v>Moderate</v>
      </c>
      <c r="O122" t="str">
        <f t="shared" si="35"/>
        <v>Moderate</v>
      </c>
      <c r="P122">
        <f t="shared" si="36"/>
        <v>0.22803980640724239</v>
      </c>
      <c r="Q122">
        <f t="shared" si="37"/>
        <v>0.22558643740004594</v>
      </c>
      <c r="R122">
        <f t="shared" si="38"/>
        <v>0.2212534747534716</v>
      </c>
      <c r="S122" t="str">
        <f t="shared" si="39"/>
        <v>Low</v>
      </c>
      <c r="T122" t="str">
        <f t="shared" si="39"/>
        <v>Low</v>
      </c>
      <c r="U122" t="str">
        <f t="shared" si="40"/>
        <v>Low</v>
      </c>
      <c r="V122" t="str">
        <f t="shared" si="41"/>
        <v>Moderate</v>
      </c>
      <c r="W122" t="str">
        <f t="shared" si="42"/>
        <v>Moderate</v>
      </c>
      <c r="X122" t="str">
        <f t="shared" si="43"/>
        <v>Moderate</v>
      </c>
      <c r="Y122">
        <f t="shared" si="44"/>
        <v>0.23859727843127124</v>
      </c>
      <c r="Z122">
        <f t="shared" si="45"/>
        <v>0.23893740770321326</v>
      </c>
      <c r="AA122">
        <f t="shared" si="46"/>
        <v>0.24472727668401406</v>
      </c>
      <c r="AB122" t="str">
        <f t="shared" si="47"/>
        <v>Low</v>
      </c>
      <c r="AC122" t="str">
        <f t="shared" si="48"/>
        <v>Low</v>
      </c>
      <c r="AD122" t="str">
        <f t="shared" si="49"/>
        <v>Low</v>
      </c>
      <c r="AE122" t="str">
        <f t="shared" si="50"/>
        <v>Moderate</v>
      </c>
      <c r="AF122" t="str">
        <f t="shared" si="51"/>
        <v>Moderate</v>
      </c>
      <c r="AG122" t="str">
        <f t="shared" si="52"/>
        <v>Moderate</v>
      </c>
      <c r="AI122" t="s">
        <v>2171</v>
      </c>
      <c r="AJ122">
        <v>0.21270451391040068</v>
      </c>
      <c r="AK122">
        <v>0.20121036961522351</v>
      </c>
      <c r="AL122">
        <v>0.22002149952842534</v>
      </c>
      <c r="AN122" t="s">
        <v>2171</v>
      </c>
      <c r="AO122">
        <v>0.23542647998951141</v>
      </c>
      <c r="AP122">
        <v>0.23656244022620107</v>
      </c>
      <c r="AQ122">
        <v>0.22047282595769135</v>
      </c>
    </row>
    <row r="123" spans="1:43">
      <c r="A123" t="s">
        <v>141</v>
      </c>
      <c r="B123" t="s">
        <v>2163</v>
      </c>
      <c r="C123" s="52">
        <f>VLOOKUP(B123,Exposure!B122:AH268,33,FALSE)</f>
        <v>8.3278013807753584E-2</v>
      </c>
      <c r="D123" s="52">
        <f>VLOOKUP(B123,Sensitivity!$B$1:$AR$147,43,FALSE)</f>
        <v>0</v>
      </c>
      <c r="E123" s="52">
        <f>VLOOKUP(B123,Adaptive!B122:AZ268,51,FALSE)</f>
        <v>0.17884952484826946</v>
      </c>
      <c r="F123" s="52">
        <f t="shared" si="28"/>
        <v>0.82115047515173056</v>
      </c>
      <c r="G123">
        <f>VLOOKUP(B123,LandslideHazard!$B$1:$D$136,3,FALSE)</f>
        <v>0.19980696000649137</v>
      </c>
      <c r="H123" s="52">
        <f t="shared" si="29"/>
        <v>1.1042354489659756</v>
      </c>
      <c r="I123" s="52">
        <f t="shared" si="30"/>
        <v>0.29206072368717356</v>
      </c>
      <c r="J123" s="52">
        <f t="shared" si="31"/>
        <v>0.41057523757586528</v>
      </c>
      <c r="K123" t="str">
        <f t="shared" si="32"/>
        <v>Low</v>
      </c>
      <c r="L123" t="str">
        <f t="shared" si="33"/>
        <v>Moderate</v>
      </c>
      <c r="M123" t="str">
        <f t="shared" si="27"/>
        <v>Low</v>
      </c>
      <c r="N123" t="str">
        <f t="shared" si="34"/>
        <v>Low</v>
      </c>
      <c r="O123" t="str">
        <f t="shared" si="35"/>
        <v>Minor</v>
      </c>
      <c r="P123">
        <f t="shared" si="36"/>
        <v>0.16191478201608989</v>
      </c>
      <c r="Q123">
        <f t="shared" si="37"/>
        <v>0.15539441128393902</v>
      </c>
      <c r="R123">
        <f t="shared" si="38"/>
        <v>0.15443330170371791</v>
      </c>
      <c r="S123" t="str">
        <f t="shared" si="39"/>
        <v>Low</v>
      </c>
      <c r="T123" t="str">
        <f t="shared" si="39"/>
        <v>Low</v>
      </c>
      <c r="U123" t="str">
        <f t="shared" si="40"/>
        <v>Low</v>
      </c>
      <c r="V123" t="str">
        <f t="shared" si="41"/>
        <v>Minor</v>
      </c>
      <c r="W123" t="str">
        <f t="shared" si="42"/>
        <v>Minor</v>
      </c>
      <c r="X123" t="str">
        <f t="shared" si="43"/>
        <v>Minor</v>
      </c>
      <c r="Y123">
        <f t="shared" si="44"/>
        <v>0.16572273610811097</v>
      </c>
      <c r="Z123">
        <f t="shared" si="45"/>
        <v>0.17425826341046638</v>
      </c>
      <c r="AA123">
        <f t="shared" si="46"/>
        <v>0.16257686954047798</v>
      </c>
      <c r="AB123" t="str">
        <f t="shared" si="47"/>
        <v>Low</v>
      </c>
      <c r="AC123" t="str">
        <f t="shared" si="48"/>
        <v>Low</v>
      </c>
      <c r="AD123" t="str">
        <f t="shared" si="49"/>
        <v>Low</v>
      </c>
      <c r="AE123" t="str">
        <f t="shared" si="50"/>
        <v>Minor</v>
      </c>
      <c r="AF123" t="str">
        <f t="shared" si="51"/>
        <v>Minor</v>
      </c>
      <c r="AG123" t="str">
        <f t="shared" si="52"/>
        <v>Minor</v>
      </c>
      <c r="AI123" t="s">
        <v>2172</v>
      </c>
      <c r="AJ123">
        <v>0.43953868619186115</v>
      </c>
      <c r="AK123">
        <v>0.43613391194421808</v>
      </c>
      <c r="AL123">
        <v>0.43866698905587059</v>
      </c>
      <c r="AN123" t="s">
        <v>2172</v>
      </c>
      <c r="AO123">
        <v>0.49191094007262232</v>
      </c>
      <c r="AP123">
        <v>0.47296545268732143</v>
      </c>
      <c r="AQ123">
        <v>0.48069828885176097</v>
      </c>
    </row>
    <row r="124" spans="1:43">
      <c r="A124" t="s">
        <v>165</v>
      </c>
      <c r="B124" t="s">
        <v>2164</v>
      </c>
      <c r="C124" s="52">
        <f>VLOOKUP(B124,Exposure!B123:AH269,33,FALSE)</f>
        <v>0.18982342007434946</v>
      </c>
      <c r="D124" s="52">
        <f>VLOOKUP(B124,Sensitivity!$B$1:$AR$147,43,FALSE)</f>
        <v>0</v>
      </c>
      <c r="E124" s="52">
        <f>VLOOKUP(B124,Adaptive!B123:AZ269,51,FALSE)</f>
        <v>0.1690465872242804</v>
      </c>
      <c r="F124" s="52">
        <f t="shared" si="28"/>
        <v>0.83095341277571966</v>
      </c>
      <c r="G124">
        <f>VLOOKUP(B124,LandslideHazard!$B$1:$D$136,3,FALSE)</f>
        <v>0.33021306858259253</v>
      </c>
      <c r="H124" s="52">
        <f t="shared" si="29"/>
        <v>1.3509899014326616</v>
      </c>
      <c r="I124" s="52">
        <f t="shared" si="30"/>
        <v>0.41018555532537176</v>
      </c>
      <c r="J124" s="52">
        <f t="shared" si="31"/>
        <v>0.41547670638785983</v>
      </c>
      <c r="K124" t="str">
        <f t="shared" si="32"/>
        <v>Low</v>
      </c>
      <c r="L124" t="str">
        <f t="shared" si="33"/>
        <v>Moderate</v>
      </c>
      <c r="M124" t="str">
        <f t="shared" si="27"/>
        <v>Low</v>
      </c>
      <c r="N124" t="str">
        <f t="shared" si="34"/>
        <v>Moderate</v>
      </c>
      <c r="O124" t="str">
        <f t="shared" si="35"/>
        <v>Moderate</v>
      </c>
      <c r="P124">
        <f t="shared" si="36"/>
        <v>9.3874651910724249E-2</v>
      </c>
      <c r="Q124">
        <f t="shared" si="37"/>
        <v>9.7710332451457479E-2</v>
      </c>
      <c r="R124">
        <f t="shared" si="38"/>
        <v>9.7647308472153416E-2</v>
      </c>
      <c r="S124" t="str">
        <f t="shared" si="39"/>
        <v>Low</v>
      </c>
      <c r="T124" t="str">
        <f t="shared" si="39"/>
        <v>Low</v>
      </c>
      <c r="U124" t="str">
        <f t="shared" si="40"/>
        <v>Low</v>
      </c>
      <c r="V124" t="str">
        <f t="shared" si="41"/>
        <v>Minor</v>
      </c>
      <c r="W124" t="str">
        <f t="shared" si="42"/>
        <v>Minor</v>
      </c>
      <c r="X124" t="str">
        <f t="shared" si="43"/>
        <v>Minor</v>
      </c>
      <c r="Y124">
        <f t="shared" si="44"/>
        <v>0.10428497870750307</v>
      </c>
      <c r="Z124">
        <f t="shared" si="45"/>
        <v>0.10989374647558327</v>
      </c>
      <c r="AA124">
        <f t="shared" si="46"/>
        <v>9.5735354637474193E-2</v>
      </c>
      <c r="AB124" t="str">
        <f t="shared" si="47"/>
        <v>Low</v>
      </c>
      <c r="AC124" t="str">
        <f t="shared" si="48"/>
        <v>Low</v>
      </c>
      <c r="AD124" t="str">
        <f t="shared" si="49"/>
        <v>Low</v>
      </c>
      <c r="AE124" t="str">
        <f t="shared" si="50"/>
        <v>Minor</v>
      </c>
      <c r="AF124" t="str">
        <f t="shared" si="51"/>
        <v>Minor</v>
      </c>
      <c r="AG124" t="str">
        <f t="shared" si="52"/>
        <v>Minor</v>
      </c>
      <c r="AI124" t="s">
        <v>2173</v>
      </c>
      <c r="AJ124">
        <v>5.6604491205491304E-2</v>
      </c>
      <c r="AK124">
        <v>5.0167532988861056E-2</v>
      </c>
      <c r="AL124">
        <v>5.1969581834508498E-2</v>
      </c>
      <c r="AN124" t="s">
        <v>2173</v>
      </c>
      <c r="AO124">
        <v>6.8639412344324857E-2</v>
      </c>
      <c r="AP124">
        <v>6.3154236789277507E-2</v>
      </c>
      <c r="AQ124">
        <v>6.0902743942364439E-2</v>
      </c>
    </row>
    <row r="125" spans="1:43">
      <c r="A125" t="s">
        <v>146</v>
      </c>
      <c r="B125" t="s">
        <v>2165</v>
      </c>
      <c r="C125" s="52">
        <f>VLOOKUP(B125,Exposure!B124:AH270,33,FALSE)</f>
        <v>0.12456850770047795</v>
      </c>
      <c r="D125" s="52">
        <f>VLOOKUP(B125,Sensitivity!$B$1:$AR$147,43,FALSE)</f>
        <v>0</v>
      </c>
      <c r="E125" s="52">
        <f>VLOOKUP(B125,Adaptive!B124:AZ270,51,FALSE)</f>
        <v>0.24740528293565384</v>
      </c>
      <c r="F125" s="52">
        <f t="shared" si="28"/>
        <v>0.75259471706434611</v>
      </c>
      <c r="G125">
        <f>VLOOKUP(B125,LandslideHazard!$B$1:$D$136,3,FALSE)</f>
        <v>0.21891170619124911</v>
      </c>
      <c r="H125" s="52">
        <f t="shared" si="29"/>
        <v>1.0960749309560731</v>
      </c>
      <c r="I125" s="52">
        <f t="shared" si="30"/>
        <v>0.28815416878466227</v>
      </c>
      <c r="J125" s="52">
        <f t="shared" si="31"/>
        <v>0.37629735853217305</v>
      </c>
      <c r="K125" t="str">
        <f t="shared" si="32"/>
        <v>Low</v>
      </c>
      <c r="L125" t="str">
        <f t="shared" si="33"/>
        <v>Moderate</v>
      </c>
      <c r="M125" t="str">
        <f t="shared" si="27"/>
        <v>Low</v>
      </c>
      <c r="N125" t="str">
        <f t="shared" si="34"/>
        <v>Low</v>
      </c>
      <c r="O125" t="str">
        <f t="shared" si="35"/>
        <v>Minor</v>
      </c>
      <c r="P125">
        <f t="shared" si="36"/>
        <v>0.19482328260380269</v>
      </c>
      <c r="Q125">
        <f t="shared" si="37"/>
        <v>0.20150992290389855</v>
      </c>
      <c r="R125">
        <f t="shared" si="38"/>
        <v>0.19502505845407736</v>
      </c>
      <c r="S125" t="str">
        <f t="shared" si="39"/>
        <v>Low</v>
      </c>
      <c r="T125" t="str">
        <f t="shared" si="39"/>
        <v>Low</v>
      </c>
      <c r="U125" t="str">
        <f t="shared" si="40"/>
        <v>Low</v>
      </c>
      <c r="V125" t="str">
        <f t="shared" si="41"/>
        <v>Minor</v>
      </c>
      <c r="W125" t="str">
        <f t="shared" si="42"/>
        <v>Minor</v>
      </c>
      <c r="X125" t="str">
        <f t="shared" si="43"/>
        <v>Minor</v>
      </c>
      <c r="Y125">
        <f t="shared" si="44"/>
        <v>0.20928363271946726</v>
      </c>
      <c r="Z125">
        <f t="shared" si="45"/>
        <v>0.22473364718872643</v>
      </c>
      <c r="AA125">
        <f t="shared" si="46"/>
        <v>0.19943351551620558</v>
      </c>
      <c r="AB125" t="str">
        <f t="shared" si="47"/>
        <v>Low</v>
      </c>
      <c r="AC125" t="str">
        <f t="shared" si="48"/>
        <v>Low</v>
      </c>
      <c r="AD125" t="str">
        <f t="shared" si="49"/>
        <v>Low</v>
      </c>
      <c r="AE125" t="str">
        <f t="shared" si="50"/>
        <v>Minor</v>
      </c>
      <c r="AF125" t="str">
        <f t="shared" si="51"/>
        <v>Minor</v>
      </c>
      <c r="AG125" t="str">
        <f t="shared" si="52"/>
        <v>Minor</v>
      </c>
      <c r="AI125" t="s">
        <v>2174</v>
      </c>
      <c r="AJ125">
        <v>0.43953868619186115</v>
      </c>
      <c r="AK125">
        <v>0.43613391194421808</v>
      </c>
      <c r="AL125">
        <v>0.43866698905587059</v>
      </c>
      <c r="AN125" t="s">
        <v>2174</v>
      </c>
      <c r="AO125">
        <v>0.49191094007262232</v>
      </c>
      <c r="AP125">
        <v>0.47296545268732143</v>
      </c>
      <c r="AQ125">
        <v>0.48069828885176097</v>
      </c>
    </row>
    <row r="126" spans="1:43">
      <c r="A126" t="s">
        <v>117</v>
      </c>
      <c r="B126" t="s">
        <v>2166</v>
      </c>
      <c r="C126" s="52">
        <f>VLOOKUP(B126,Exposure!B125:AH271,33,FALSE)</f>
        <v>0.18779872543813067</v>
      </c>
      <c r="D126" s="52">
        <f>VLOOKUP(B126,Sensitivity!$B$1:$AR$147,43,FALSE)</f>
        <v>0</v>
      </c>
      <c r="E126" s="52">
        <f>VLOOKUP(B126,Adaptive!B125:AZ271,51,FALSE)</f>
        <v>0.21564435398401599</v>
      </c>
      <c r="F126" s="52">
        <f t="shared" si="28"/>
        <v>0.78435564601598395</v>
      </c>
      <c r="G126">
        <f>VLOOKUP(B126,LandslideHazard!$B$1:$D$136,3,FALSE)</f>
        <v>0.32596117449492529</v>
      </c>
      <c r="H126" s="52">
        <f t="shared" si="29"/>
        <v>1.2981155459490399</v>
      </c>
      <c r="I126" s="52">
        <f t="shared" si="30"/>
        <v>0.38487385668307761</v>
      </c>
      <c r="J126" s="52">
        <f t="shared" si="31"/>
        <v>0.39217782300799198</v>
      </c>
      <c r="K126" t="str">
        <f t="shared" si="32"/>
        <v>Low</v>
      </c>
      <c r="L126" t="str">
        <f t="shared" si="33"/>
        <v>Moderate</v>
      </c>
      <c r="M126" t="str">
        <f t="shared" si="27"/>
        <v>Low</v>
      </c>
      <c r="N126" t="str">
        <f t="shared" si="34"/>
        <v>Low</v>
      </c>
      <c r="O126" t="str">
        <f t="shared" si="35"/>
        <v>Minor</v>
      </c>
      <c r="P126">
        <f t="shared" si="36"/>
        <v>9.2757344382387585E-2</v>
      </c>
      <c r="Q126">
        <f t="shared" si="37"/>
        <v>0.10370903279182474</v>
      </c>
      <c r="R126">
        <f t="shared" si="38"/>
        <v>8.1628076152324605E-2</v>
      </c>
      <c r="S126" t="str">
        <f t="shared" si="39"/>
        <v>Low</v>
      </c>
      <c r="T126" t="str">
        <f t="shared" si="39"/>
        <v>Low</v>
      </c>
      <c r="U126" t="str">
        <f t="shared" si="40"/>
        <v>Low</v>
      </c>
      <c r="V126" t="str">
        <f t="shared" si="41"/>
        <v>Minor</v>
      </c>
      <c r="W126" t="str">
        <f t="shared" si="42"/>
        <v>Minor</v>
      </c>
      <c r="X126" t="str">
        <f t="shared" si="43"/>
        <v>Minor</v>
      </c>
      <c r="Y126">
        <f t="shared" si="44"/>
        <v>9.9981764702286549E-2</v>
      </c>
      <c r="Z126">
        <f t="shared" si="45"/>
        <v>9.6164164990373877E-2</v>
      </c>
      <c r="AA126">
        <f t="shared" si="46"/>
        <v>9.3507576973147377E-2</v>
      </c>
      <c r="AB126" t="str">
        <f t="shared" si="47"/>
        <v>Low</v>
      </c>
      <c r="AC126" t="str">
        <f t="shared" si="48"/>
        <v>Low</v>
      </c>
      <c r="AD126" t="str">
        <f t="shared" si="49"/>
        <v>Low</v>
      </c>
      <c r="AE126" t="str">
        <f t="shared" si="50"/>
        <v>Minor</v>
      </c>
      <c r="AF126" t="str">
        <f t="shared" si="51"/>
        <v>Minor</v>
      </c>
      <c r="AG126" t="str">
        <f t="shared" si="52"/>
        <v>Minor</v>
      </c>
      <c r="AI126" t="s">
        <v>2175</v>
      </c>
      <c r="AJ126">
        <v>0.17089786173949847</v>
      </c>
      <c r="AK126">
        <v>0.17671263170948456</v>
      </c>
      <c r="AL126">
        <v>0.17560307061182132</v>
      </c>
      <c r="AN126" t="s">
        <v>2175</v>
      </c>
      <c r="AO126">
        <v>0.19459347914182931</v>
      </c>
      <c r="AP126">
        <v>0.19178373437219701</v>
      </c>
      <c r="AQ126">
        <v>0.1907542322885947</v>
      </c>
    </row>
    <row r="127" spans="1:43">
      <c r="A127" t="s">
        <v>1071</v>
      </c>
      <c r="B127" t="s">
        <v>2167</v>
      </c>
      <c r="C127" s="52">
        <f>VLOOKUP(B127,Exposure!B126:AH272,33,FALSE)</f>
        <v>0.13180430164630905</v>
      </c>
      <c r="D127" s="52">
        <f>VLOOKUP(B127,Sensitivity!$B$1:$AR$147,43,FALSE)</f>
        <v>0</v>
      </c>
      <c r="E127" s="52">
        <f>VLOOKUP(B127,Adaptive!B126:AZ272,51,FALSE)</f>
        <v>0.34670346509976546</v>
      </c>
      <c r="F127" s="52">
        <f t="shared" si="28"/>
        <v>0.65329653490023454</v>
      </c>
      <c r="G127">
        <f>VLOOKUP(B127,LandslideHazard!$B$1:$D$136,3,FALSE)</f>
        <v>0.2334664921824223</v>
      </c>
      <c r="H127" s="52">
        <f t="shared" si="29"/>
        <v>1.0185673287289658</v>
      </c>
      <c r="I127" s="52">
        <f t="shared" si="30"/>
        <v>0.25105018799633766</v>
      </c>
      <c r="J127" s="52">
        <f t="shared" si="31"/>
        <v>0.32664826745011727</v>
      </c>
      <c r="K127" t="str">
        <f t="shared" si="32"/>
        <v>Low</v>
      </c>
      <c r="L127" t="str">
        <f t="shared" si="33"/>
        <v>Low</v>
      </c>
      <c r="M127" t="str">
        <f t="shared" si="27"/>
        <v>Very low</v>
      </c>
      <c r="N127" t="str">
        <f t="shared" si="34"/>
        <v>Low</v>
      </c>
      <c r="O127" t="str">
        <f t="shared" si="35"/>
        <v>Negligible</v>
      </c>
      <c r="P127">
        <f t="shared" si="36"/>
        <v>0.22608508702510291</v>
      </c>
      <c r="Q127">
        <f t="shared" si="37"/>
        <v>0.23458395612208541</v>
      </c>
      <c r="R127">
        <f t="shared" si="38"/>
        <v>0.2110138721752309</v>
      </c>
      <c r="S127" t="str">
        <f t="shared" si="39"/>
        <v>Low</v>
      </c>
      <c r="T127" t="str">
        <f t="shared" si="39"/>
        <v>Low</v>
      </c>
      <c r="U127" t="str">
        <f t="shared" si="40"/>
        <v>Low</v>
      </c>
      <c r="V127" t="str">
        <f t="shared" si="41"/>
        <v>Negligible</v>
      </c>
      <c r="W127" t="str">
        <f t="shared" si="42"/>
        <v>Negligible</v>
      </c>
      <c r="X127" t="str">
        <f t="shared" si="43"/>
        <v>Negligible</v>
      </c>
      <c r="Y127">
        <f t="shared" si="44"/>
        <v>0.2616859674332665</v>
      </c>
      <c r="Z127">
        <f t="shared" si="45"/>
        <v>0.26195991649702427</v>
      </c>
      <c r="AA127">
        <f t="shared" si="46"/>
        <v>0.24331446114138391</v>
      </c>
      <c r="AB127" t="str">
        <f t="shared" si="47"/>
        <v>Low</v>
      </c>
      <c r="AC127" t="str">
        <f t="shared" si="48"/>
        <v>Low</v>
      </c>
      <c r="AD127" t="str">
        <f t="shared" si="49"/>
        <v>Low</v>
      </c>
      <c r="AE127" t="str">
        <f t="shared" si="50"/>
        <v>Negligible</v>
      </c>
      <c r="AF127" t="str">
        <f t="shared" si="51"/>
        <v>Negligible</v>
      </c>
      <c r="AG127" t="str">
        <f t="shared" si="52"/>
        <v>Negligible</v>
      </c>
      <c r="AI127" t="s">
        <v>2176</v>
      </c>
      <c r="AJ127">
        <v>0.22803980640724239</v>
      </c>
      <c r="AK127">
        <v>0.22558643740004594</v>
      </c>
      <c r="AL127">
        <v>0.2212534747534716</v>
      </c>
      <c r="AN127" t="s">
        <v>2176</v>
      </c>
      <c r="AO127">
        <v>0.23859727843127124</v>
      </c>
      <c r="AP127">
        <v>0.23893740770321326</v>
      </c>
      <c r="AQ127">
        <v>0.24472727668401406</v>
      </c>
    </row>
    <row r="128" spans="1:43">
      <c r="A128" t="s">
        <v>81</v>
      </c>
      <c r="B128" t="s">
        <v>2168</v>
      </c>
      <c r="C128" s="52">
        <f>VLOOKUP(B128,Exposure!B127:AH273,33,FALSE)</f>
        <v>0.18348380244291024</v>
      </c>
      <c r="D128" s="52">
        <f>VLOOKUP(B128,Sensitivity!$B$1:$AR$147,43,FALSE)</f>
        <v>0</v>
      </c>
      <c r="E128" s="52">
        <f>VLOOKUP(B128,Adaptive!B127:AZ273,51,FALSE)</f>
        <v>0.15268421709282773</v>
      </c>
      <c r="F128" s="52">
        <f t="shared" si="28"/>
        <v>0.84731578290717224</v>
      </c>
      <c r="G128">
        <f>VLOOKUP(B128,LandslideHazard!$B$1:$D$136,3,FALSE)</f>
        <v>0.33962226829849906</v>
      </c>
      <c r="H128" s="52">
        <f t="shared" si="29"/>
        <v>1.3704218536485815</v>
      </c>
      <c r="I128" s="52">
        <f t="shared" si="30"/>
        <v>0.41948790452702173</v>
      </c>
      <c r="J128" s="52">
        <f t="shared" si="31"/>
        <v>0.42365789145358612</v>
      </c>
      <c r="K128" t="str">
        <f t="shared" si="32"/>
        <v>Low</v>
      </c>
      <c r="L128" t="str">
        <f t="shared" si="33"/>
        <v>Moderate</v>
      </c>
      <c r="M128" t="str">
        <f t="shared" si="27"/>
        <v>Low</v>
      </c>
      <c r="N128" t="str">
        <f t="shared" si="34"/>
        <v>Moderate</v>
      </c>
      <c r="O128" t="str">
        <f t="shared" si="35"/>
        <v>Moderate</v>
      </c>
      <c r="P128">
        <f t="shared" si="36"/>
        <v>0.1179188096854026</v>
      </c>
      <c r="Q128">
        <f t="shared" si="37"/>
        <v>0.12100903361519427</v>
      </c>
      <c r="R128">
        <f t="shared" si="38"/>
        <v>0.11196601834689977</v>
      </c>
      <c r="S128" t="str">
        <f t="shared" si="39"/>
        <v>Low</v>
      </c>
      <c r="T128" t="str">
        <f t="shared" si="39"/>
        <v>Low</v>
      </c>
      <c r="U128" t="str">
        <f t="shared" si="40"/>
        <v>Low</v>
      </c>
      <c r="V128" t="str">
        <f t="shared" si="41"/>
        <v>Minor</v>
      </c>
      <c r="W128" t="str">
        <f t="shared" si="42"/>
        <v>Minor</v>
      </c>
      <c r="X128" t="str">
        <f t="shared" si="43"/>
        <v>Minor</v>
      </c>
      <c r="Y128">
        <f t="shared" si="44"/>
        <v>0.13544577448796852</v>
      </c>
      <c r="Z128">
        <f t="shared" si="45"/>
        <v>0.13414892353600932</v>
      </c>
      <c r="AA128">
        <f t="shared" si="46"/>
        <v>0.12278337775979897</v>
      </c>
      <c r="AB128" t="str">
        <f t="shared" si="47"/>
        <v>Low</v>
      </c>
      <c r="AC128" t="str">
        <f t="shared" si="48"/>
        <v>Low</v>
      </c>
      <c r="AD128" t="str">
        <f t="shared" si="49"/>
        <v>Low</v>
      </c>
      <c r="AE128" t="str">
        <f t="shared" si="50"/>
        <v>Minor</v>
      </c>
      <c r="AF128" t="str">
        <f t="shared" si="51"/>
        <v>Minor</v>
      </c>
      <c r="AG128" t="str">
        <f t="shared" si="52"/>
        <v>Minor</v>
      </c>
      <c r="AI128" t="s">
        <v>2178</v>
      </c>
      <c r="AJ128">
        <v>0.11996812531193764</v>
      </c>
      <c r="AK128">
        <v>0.12490819172371469</v>
      </c>
      <c r="AL128">
        <v>0.12047035853528233</v>
      </c>
      <c r="AN128" t="s">
        <v>2178</v>
      </c>
      <c r="AO128">
        <v>0.14167136145842471</v>
      </c>
      <c r="AP128">
        <v>0.12648311555375016</v>
      </c>
      <c r="AQ128">
        <v>0.13275170519108628</v>
      </c>
    </row>
    <row r="129" spans="1:43">
      <c r="A129" t="s">
        <v>152</v>
      </c>
      <c r="B129" t="s">
        <v>2169</v>
      </c>
      <c r="C129" s="52">
        <f>VLOOKUP(B129,Exposure!B128:AH274,33,FALSE)</f>
        <v>0.20695034519383965</v>
      </c>
      <c r="D129" s="52">
        <f>VLOOKUP(B129,Sensitivity!$B$1:$AR$147,43,FALSE)</f>
        <v>0</v>
      </c>
      <c r="E129" s="52">
        <f>VLOOKUP(B129,Adaptive!B128:AZ274,51,FALSE)</f>
        <v>0.24796896587265072</v>
      </c>
      <c r="F129" s="52">
        <f t="shared" si="28"/>
        <v>0.75203103412734928</v>
      </c>
      <c r="G129">
        <f>VLOOKUP(B129,LandslideHazard!$B$1:$D$136,3,FALSE)</f>
        <v>0.31313190652774137</v>
      </c>
      <c r="H129" s="52">
        <f t="shared" si="29"/>
        <v>1.2721132858489304</v>
      </c>
      <c r="I129" s="52">
        <f t="shared" si="30"/>
        <v>0.37242620856230962</v>
      </c>
      <c r="J129" s="52">
        <f t="shared" si="31"/>
        <v>0.37601551706367464</v>
      </c>
      <c r="K129" t="str">
        <f t="shared" si="32"/>
        <v>Low</v>
      </c>
      <c r="L129" t="str">
        <f t="shared" si="33"/>
        <v>Moderate</v>
      </c>
      <c r="M129" t="str">
        <f t="shared" si="27"/>
        <v>Low</v>
      </c>
      <c r="N129" t="str">
        <f t="shared" si="34"/>
        <v>Low</v>
      </c>
      <c r="O129" t="str">
        <f t="shared" si="35"/>
        <v>Minor</v>
      </c>
      <c r="P129">
        <f t="shared" si="36"/>
        <v>5.9948046238934315E-2</v>
      </c>
      <c r="Q129">
        <f t="shared" si="37"/>
        <v>5.3610283410290858E-2</v>
      </c>
      <c r="R129">
        <f t="shared" si="38"/>
        <v>6.2689297152702758E-2</v>
      </c>
      <c r="S129" t="str">
        <f t="shared" si="39"/>
        <v>Low</v>
      </c>
      <c r="T129" t="str">
        <f t="shared" si="39"/>
        <v>Low</v>
      </c>
      <c r="U129" t="str">
        <f t="shared" si="40"/>
        <v>Low</v>
      </c>
      <c r="V129" t="str">
        <f t="shared" si="41"/>
        <v>Minor</v>
      </c>
      <c r="W129" t="str">
        <f t="shared" si="42"/>
        <v>Minor</v>
      </c>
      <c r="X129" t="str">
        <f t="shared" si="43"/>
        <v>Minor</v>
      </c>
      <c r="Y129">
        <f t="shared" si="44"/>
        <v>6.607748935823006E-2</v>
      </c>
      <c r="Z129">
        <f t="shared" si="45"/>
        <v>7.6283129270968753E-2</v>
      </c>
      <c r="AA129">
        <f t="shared" si="46"/>
        <v>6.1252340441004409E-2</v>
      </c>
      <c r="AB129" t="str">
        <f t="shared" si="47"/>
        <v>Low</v>
      </c>
      <c r="AC129" t="str">
        <f t="shared" si="48"/>
        <v>Low</v>
      </c>
      <c r="AD129" t="str">
        <f t="shared" si="49"/>
        <v>Low</v>
      </c>
      <c r="AE129" t="str">
        <f t="shared" si="50"/>
        <v>Minor</v>
      </c>
      <c r="AF129" t="str">
        <f t="shared" si="51"/>
        <v>Minor</v>
      </c>
      <c r="AG129" t="str">
        <f t="shared" si="52"/>
        <v>Minor</v>
      </c>
      <c r="AI129" t="s">
        <v>2179</v>
      </c>
      <c r="AJ129">
        <v>0.23301621366379613</v>
      </c>
      <c r="AK129">
        <v>0.23678687536988774</v>
      </c>
      <c r="AL129">
        <v>0.23274759048723689</v>
      </c>
      <c r="AN129" t="s">
        <v>2179</v>
      </c>
      <c r="AO129">
        <v>0.26494407976277046</v>
      </c>
      <c r="AP129">
        <v>0.26412673098300654</v>
      </c>
      <c r="AQ129">
        <v>0.25038679916673506</v>
      </c>
    </row>
    <row r="130" spans="1:43">
      <c r="A130" t="s">
        <v>66</v>
      </c>
      <c r="B130" t="s">
        <v>2170</v>
      </c>
      <c r="C130" s="52">
        <f>VLOOKUP(B130,Exposure!B129:AH275,33,FALSE)</f>
        <v>0.15161975570897504</v>
      </c>
      <c r="D130" s="52">
        <f>VLOOKUP(B130,Sensitivity!$B$1:$AR$147,43,FALSE)</f>
        <v>0</v>
      </c>
      <c r="E130" s="52">
        <f>VLOOKUP(B130,Adaptive!B129:AZ275,51,FALSE)</f>
        <v>0.27272605043265952</v>
      </c>
      <c r="F130" s="52">
        <f t="shared" si="28"/>
        <v>0.72727394956734048</v>
      </c>
      <c r="G130">
        <f>VLOOKUP(B130,LandslideHazard!$B$1:$D$136,3,FALSE)</f>
        <v>0.18202669143443992</v>
      </c>
      <c r="H130" s="52">
        <f t="shared" si="29"/>
        <v>1.0609203967107554</v>
      </c>
      <c r="I130" s="52">
        <f t="shared" si="30"/>
        <v>0.27132519813170897</v>
      </c>
      <c r="J130" s="52">
        <f t="shared" si="31"/>
        <v>0.36363697478367024</v>
      </c>
      <c r="K130" t="str">
        <f t="shared" si="32"/>
        <v>Low</v>
      </c>
      <c r="L130" t="str">
        <f t="shared" si="33"/>
        <v>Moderate</v>
      </c>
      <c r="M130" t="str">
        <f t="shared" ref="M130:M147" si="53">IF((K130="high")*AND(L130="High"),"Very high",IF((K130="high")*AND(L130="Moderate"),"High",IF((K130="high")*AND(L130="Low"),"Moderate",IF((K130="Moderate")*AND(L130="High"),"High",IF((K130="Moderate")*AND(L130="Moderate"),"Moderate",IF((K130="Low")*AND(L130="High"),"Moderate",IF((K130="Low")*AND(L130="Moderate"),"Low",IF((K130="Low")*AND(L130="Low"),"Very low",IF((K130="Moderate")*AND(L130="Low"),"Low")))))))))</f>
        <v>Low</v>
      </c>
      <c r="N130" t="str">
        <f t="shared" si="34"/>
        <v>Low</v>
      </c>
      <c r="O130" t="str">
        <f t="shared" si="35"/>
        <v>Minor</v>
      </c>
      <c r="P130">
        <f t="shared" si="36"/>
        <v>0.11996812531193764</v>
      </c>
      <c r="Q130">
        <f t="shared" si="37"/>
        <v>0.12490819172371469</v>
      </c>
      <c r="R130">
        <f t="shared" si="38"/>
        <v>0.12047035853528233</v>
      </c>
      <c r="S130" t="str">
        <f t="shared" si="39"/>
        <v>Low</v>
      </c>
      <c r="T130" t="str">
        <f t="shared" si="39"/>
        <v>Low</v>
      </c>
      <c r="U130" t="str">
        <f t="shared" si="40"/>
        <v>Low</v>
      </c>
      <c r="V130" t="str">
        <f t="shared" si="41"/>
        <v>Minor</v>
      </c>
      <c r="W130" t="str">
        <f t="shared" si="42"/>
        <v>Minor</v>
      </c>
      <c r="X130" t="str">
        <f t="shared" si="43"/>
        <v>Minor</v>
      </c>
      <c r="Y130">
        <f t="shared" si="44"/>
        <v>0.14167136145842471</v>
      </c>
      <c r="Z130">
        <f t="shared" si="45"/>
        <v>0.12648311555375016</v>
      </c>
      <c r="AA130">
        <f t="shared" si="46"/>
        <v>0.13275170519108628</v>
      </c>
      <c r="AB130" t="str">
        <f t="shared" si="47"/>
        <v>Low</v>
      </c>
      <c r="AC130" t="str">
        <f t="shared" si="48"/>
        <v>Low</v>
      </c>
      <c r="AD130" t="str">
        <f t="shared" si="49"/>
        <v>Low</v>
      </c>
      <c r="AE130" t="str">
        <f t="shared" si="50"/>
        <v>Minor</v>
      </c>
      <c r="AF130" t="str">
        <f t="shared" si="51"/>
        <v>Minor</v>
      </c>
      <c r="AG130" t="str">
        <f t="shared" si="52"/>
        <v>Minor</v>
      </c>
      <c r="AI130" t="s">
        <v>2180</v>
      </c>
      <c r="AJ130">
        <v>0.21825116529522562</v>
      </c>
      <c r="AK130">
        <v>0.2286163398399419</v>
      </c>
      <c r="AL130">
        <v>0.21862800401338447</v>
      </c>
      <c r="AN130" t="s">
        <v>2180</v>
      </c>
      <c r="AO130">
        <v>0.24612036470258927</v>
      </c>
      <c r="AP130">
        <v>0.24997884000589532</v>
      </c>
      <c r="AQ130">
        <v>0.25352846548640612</v>
      </c>
    </row>
    <row r="131" spans="1:43">
      <c r="A131" t="s">
        <v>67</v>
      </c>
      <c r="B131" t="s">
        <v>2171</v>
      </c>
      <c r="C131" s="52">
        <f>VLOOKUP(B131,Exposure!B130:AH276,33,FALSE)</f>
        <v>0.19536643653744026</v>
      </c>
      <c r="D131" s="52">
        <f>VLOOKUP(B131,Sensitivity!$B$1:$AR$147,43,FALSE)</f>
        <v>0</v>
      </c>
      <c r="E131" s="52">
        <f>VLOOKUP(B131,Adaptive!B130:AZ276,51,FALSE)</f>
        <v>0.48065897967009769</v>
      </c>
      <c r="F131" s="52">
        <f t="shared" ref="F131:F147" si="54">1-E131</f>
        <v>0.51934102032990226</v>
      </c>
      <c r="G131">
        <f>VLOOKUP(B131,LandslideHazard!$B$1:$D$136,3,FALSE)</f>
        <v>0.38776149314918773</v>
      </c>
      <c r="H131" s="52">
        <f t="shared" ref="H131:H147" si="55">C131+D131+F131+G131</f>
        <v>1.1024689500165303</v>
      </c>
      <c r="I131" s="52">
        <f t="shared" ref="I131:I147" si="56">(H131-MIN($H$2:$H$147))/(MAX($H$2:$H$147)-MIN($H$2:$H$147))</f>
        <v>0.29121507576104161</v>
      </c>
      <c r="J131" s="52">
        <f t="shared" ref="J131:J147" si="57">AVERAGE(F131,D131)</f>
        <v>0.25967051016495113</v>
      </c>
      <c r="K131" t="str">
        <f t="shared" ref="K131:K147" si="58">IF(C131&lt;0.33,"Low",IF(C131&lt;0.66,"Moderate",IF(C131&lt;1.5,"High","nnn")))</f>
        <v>Low</v>
      </c>
      <c r="L131" t="str">
        <f t="shared" ref="L131:L147" si="59">IF(J131&lt;0.33,"Low",IF(J131&lt;0.66,"Moderate",IF(J131&lt;1.5,"High","nnn")))</f>
        <v>Low</v>
      </c>
      <c r="M131" t="str">
        <f t="shared" si="53"/>
        <v>Very low</v>
      </c>
      <c r="N131" t="str">
        <f t="shared" ref="N131:N147" si="60">IF(G131&lt;0.33,"Low",IF(G131&lt;0.66,"Moderate",IF(G131&lt;1.5,"High","nnn")))</f>
        <v>Moderate</v>
      </c>
      <c r="O131" t="str">
        <f t="shared" ref="O131:O147" si="61">IF((N131="high")*AND(M131="Very high"),"Severe",IF((N131="high")*AND(M131="High"),"Significant",IF((N131="high")*AND(M131="Moderate"),"Significant",IF((N131="Low")*AND(M131="High"),"Moderate",IF((N131="High")*AND(M131="Very low"),"Minor",IF((N131="Moderate")*AND(M131="Very high"),"Significant",IF((N131="Moderate")*AND(M131="High"),"Moderate",IF((N131="Moderate")*AND(M131="Moderate"),"Moderate",IF((N131="Moderate")*AND(M131="Low"),"Moderate",IF((N131="Moderate")*AND(M131="Very low"),"Minor",IF((N131="Low")*AND(M131="Very high"),"Significant",IF((N131="Low")*AND(M131="High"),"Moderate",IF((N131="Low")*AND(M131="Moderate"),"Moderate",IF((N131="Low")*AND(M131="Low"),"Minor",IF((N131="Low")*AND(M131="Very low"),"Negligible",IF((M131="Low")*AND(N131="High"),"Moderate",))))))))))))))))</f>
        <v>Minor</v>
      </c>
      <c r="P131">
        <f t="shared" ref="P131:P147" si="62">VLOOKUP(B131,$AI$2:$AL$136,2,FALSE)</f>
        <v>0.21270451391040068</v>
      </c>
      <c r="Q131">
        <f t="shared" ref="Q131:Q147" si="63">VLOOKUP(B131,$AI$2:$AL$136,3,FALSE)</f>
        <v>0.20121036961522351</v>
      </c>
      <c r="R131">
        <f t="shared" ref="R131:R147" si="64">VLOOKUP(B131,$AI$2:$AL$136,4,FALSE)</f>
        <v>0.22002149952842534</v>
      </c>
      <c r="S131" t="str">
        <f t="shared" ref="S131:T147" si="65">IF(P131&lt;0.33,"Low",IF(P131&lt;0.66,"Moderate",IF(P131&lt;1.5,"High","nnn")))</f>
        <v>Low</v>
      </c>
      <c r="T131" t="str">
        <f t="shared" si="65"/>
        <v>Low</v>
      </c>
      <c r="U131" t="str">
        <f t="shared" ref="U131:U147" si="66">IF(R131&lt;0.33,"Low",IF(R131&lt;0.66,"Moderate",IF(R131&lt;3,"High","nnn")))</f>
        <v>Low</v>
      </c>
      <c r="V131" t="str">
        <f t="shared" ref="V131:V147" si="67">IF((S131="high")*AND(M131="Very high"),"Severe",IF((S131="high")*AND(M131="High"),"Significant",IF((S131="high")*AND(M131="Moderate"),"Significant",IF((S131="High")*AND(M131="Low"),"Moderate",IF((S131="High")*AND(M131="Very low"),"Minor",IF((S131="Moderate")*AND(M131="Very high"),"Significant",IF((S131="Moderate")*AND(M131="High"),"Moderate",IF((S131="Moderate")*AND(M131="Moderate"),"Moderate",IF((S131="Moderate")*AND(M131="Low"),"Moderate",IF((S131="Moderate")*AND(M131="Very low"),"Minor",IF((S131="Low")*AND(M131="Very high"),"Significant",IF((S131="Low")*AND(M131="High"),"Moderate",IF((S131="Low")*AND(M131="Moderate"),"Moderate",IF((S131="Low")*AND(M131="Low"),"Minor",IF((S131="Low")*AND(M131="Very low"),"Negligible",)))))))))))))))</f>
        <v>Negligible</v>
      </c>
      <c r="W131" t="str">
        <f t="shared" ref="W131:W147" si="68">IF((T131="high")*AND(M131="Very high"),"Severe",IF((T131="high")*AND(M131="High"),"Significant",IF((T131="high")*AND(M131="Moderate"),"Significant",IF((T131="High")*AND(M131="Low"),"Moderate",IF((T131="High")*AND(M131="Very low"),"Minor",IF((T131="Moderate")*AND(M131="Very high"),"Significant",IF((T131="Moderate")*AND(M131="High"),"Moderate",IF((T131="Moderate")*AND(M131="Moderate"),"Moderate",IF((T131="Moderate")*AND(M131="Low"),"Moderate",IF((T131="Moderate")*AND(M131="Very low"),"Minor",IF((T131="Low")*AND(M131="Very high"),"Significant",IF((T131="Low")*AND(M131="High"),"Moderate",IF((T131="Low")*AND(M131="Moderate"),"Moderate",IF((T131="Low")*AND(M131="Low"),"Minor",IF((T131="Low")*AND(M131="Very low"),"Negligible",)))))))))))))))</f>
        <v>Negligible</v>
      </c>
      <c r="X131" t="str">
        <f t="shared" ref="X131:X147" si="69">IF((U131="high")*AND(M131="Very high"),"Severe",IF((U131="high")*AND(M131="High"),"Significant",IF((U131="high")*AND(M131="Moderate"),"Significant",IF((U131="High")*AND(M131="Low"),"Moderate",IF((U131="High")*AND(M131="Very low"),"Minor",IF((U131="Moderate")*AND(M131="Very high"),"Significant",IF((U131="Moderate")*AND(M131="High"),"Moderate",IF((U131="Moderate")*AND(M131="Moderate"),"Moderate",IF((U131="Moderate")*AND(M131="Low"),"Moderate",IF((U131="Moderate")*AND(M131="Very low"),"Minor",IF((U131="Low")*AND(M131="Very high"),"Significant",IF((U131="Low")*AND(M131="High"),"Moderate",IF((U131="Low")*AND(M131="Moderate"),"Moderate",IF((U131="Low")*AND(M131="Low"),"Minor",IF((U131="Low")*AND(M131="Very low"),"Negligible",)))))))))))))))</f>
        <v>Negligible</v>
      </c>
      <c r="Y131">
        <f t="shared" ref="Y131:Y147" si="70">VLOOKUP(B131,$AN$2:$AQ$136,2,FALSE)</f>
        <v>0.23542647998951141</v>
      </c>
      <c r="Z131">
        <f t="shared" ref="Z131:Z147" si="71">VLOOKUP(B131,$AN$2:$AQ$136,3,FALSE)</f>
        <v>0.23656244022620107</v>
      </c>
      <c r="AA131">
        <f t="shared" ref="AA131:AA147" si="72">VLOOKUP(B131,$AN$2:$AQ$136,4,FALSE)</f>
        <v>0.22047282595769135</v>
      </c>
      <c r="AB131" t="str">
        <f t="shared" ref="AB131:AB147" si="73">IF(Y131&lt;0.33,"Low",IF(Y131&lt;0.66,"Moderate",IF(Y131&lt;3,"High","nnn")))</f>
        <v>Low</v>
      </c>
      <c r="AC131" t="str">
        <f t="shared" ref="AC131:AC147" si="74">IF(Z131&lt;0.33,"Low",IF(Z131&lt;0.66,"Moderate",IF(Z131&lt;3,"High","nnn")))</f>
        <v>Low</v>
      </c>
      <c r="AD131" t="str">
        <f t="shared" ref="AD131:AD147" si="75">IF(AA131&lt;0.33,"Low",IF(AA131&lt;0.66,"Moderate",IF(AA131&lt;3,"High","nnn")))</f>
        <v>Low</v>
      </c>
      <c r="AE131" t="str">
        <f t="shared" ref="AE131:AE147" si="76">IF((AB131="high")*AND(M131="Very high"),"Severe",IF((AB131="high")*AND(M131="High"),"Significant",IF((AB131="high")*AND(M131="Moderate"),"Significant",IF((AB131="High")*AND(M131="Low"),"Moderate",IF((AB131="High")*AND(M131="Very low"),"Minor",IF((AB131="Moderate")*AND(M131="Very high"),"Significant",IF((AB131="Moderate")*AND(M131="High"),"Moderate",IF((AB131="Moderate")*AND(M131="Moderate"),"Moderate",IF((AB131="Moderate")*AND(M131="Low"),"Moderate",IF((AB131="Moderate")*AND(M131="Very low"),"Minor",IF((AB131="Low")*AND(M131="Very high"),"Significant",IF((AB131="Low")*AND(M131="High"),"Moderate",IF((AB131="Low")*AND(M131="Moderate"),"Moderate",IF((AB131="Low")*AND(M131="Low"),"Minor",IF((AB131="Low")*AND(M131="Very low"),"Negligible",)))))))))))))))</f>
        <v>Negligible</v>
      </c>
      <c r="AF131" t="str">
        <f t="shared" ref="AF131:AF147" si="77">IF((AC131="high")*AND(M131="Very high"),"Severe",IF((AC131="high")*AND(M131="High"),"Significant",IF((AC131="high")*AND(M131="Moderate"),"Significant",IF((AC131="High")*AND(M131="Low"),"Moderate",IF((AC131="High")*AND(M131="Very low"),"Minor",IF((AC131="Moderate")*AND(M131="Very high"),"Significant",IF((AC131="Moderate")*AND(M131="High"),"Moderate",IF((AC131="Moderate")*AND(M131="Moderate"),"Moderate",IF((AC131="Moderate")*AND(M131="Low"),"Moderate",IF((AC131="Moderate")*AND(M131="Very low"),"Minor",IF((AC131="Low")*AND(M131="Very high"),"Significant",IF((AC131="Low")*AND(M131="High"),"Moderate",IF((AC131="Low")*AND(M131="Moderate"),"Moderate",IF((AC131="Low")*AND(M131="Low"),"Minor",IF((AC131="Low")*AND(M131="Very low"),"Negligible",)))))))))))))))</f>
        <v>Negligible</v>
      </c>
      <c r="AG131" t="str">
        <f t="shared" ref="AG131:AG147" si="78">IF((AD131="high")*AND(M131="Very high"),"Severe",IF((AD131="high")*AND(M131="High"),"Significant",IF((AD131="high")*AND(M131="Moderate"),"Significant",IF((AD131="High")*AND(M131="Low"),"Moderate",IF((AD131="High")*AND(M131="Very low"),"Minor",IF((AD131="Moderate")*AND(M131="Very high"),"Significant",IF((AD131="Moderate")*AND(M131="High"),"Moderate",IF((AD131="Moderate")*AND(M131="Moderate"),"Moderate",IF((AD131="Moderate")*AND(M131="Low"),"Moderate",IF((AD131="Moderate")*AND(M131="Very low"),"Minor",IF((AD131="Low")*AND(M131="Very high"),"Significant",IF((AD131="Low")*AND(M131="High"),"Moderate",IF((AD131="Low")*AND(M131="Moderate"),"Moderate",IF((AD131="Low")*AND(M131="Low"),"Minor",IF((AD131="Low")*AND(M131="Very low"),"Negligible",)))))))))))))))</f>
        <v>Negligible</v>
      </c>
      <c r="AI131" t="s">
        <v>2181</v>
      </c>
      <c r="AJ131">
        <v>0.11610998067333589</v>
      </c>
      <c r="AK131">
        <v>0.12796152725924345</v>
      </c>
      <c r="AL131">
        <v>0.11946269347467968</v>
      </c>
      <c r="AN131" t="s">
        <v>2181</v>
      </c>
      <c r="AO131">
        <v>0.12727062164207856</v>
      </c>
      <c r="AP131">
        <v>0.13361037811922635</v>
      </c>
      <c r="AQ131">
        <v>0.1206097621245021</v>
      </c>
    </row>
    <row r="132" spans="1:43">
      <c r="A132" t="s">
        <v>147</v>
      </c>
      <c r="B132" t="s">
        <v>2172</v>
      </c>
      <c r="C132" s="52">
        <f>VLOOKUP(B132,Exposure!B131:AH277,33,FALSE)</f>
        <v>0.78618069078106256</v>
      </c>
      <c r="D132" s="52">
        <f>VLOOKUP(B132,Sensitivity!$B$1:$AR$147,43,FALSE)</f>
        <v>0.4366651105146091</v>
      </c>
      <c r="E132" s="52">
        <f>VLOOKUP(B132,Adaptive!B131:AZ277,51,FALSE)</f>
        <v>0.54725014903062041</v>
      </c>
      <c r="F132" s="52">
        <f t="shared" si="54"/>
        <v>0.45274985096937959</v>
      </c>
      <c r="G132">
        <f>VLOOKUP(B132,LandslideHazard!$B$1:$D$136,3,FALSE)</f>
        <v>0.71410021128644452</v>
      </c>
      <c r="H132" s="52">
        <f t="shared" si="55"/>
        <v>2.3896958635514958</v>
      </c>
      <c r="I132" s="52">
        <f t="shared" si="56"/>
        <v>0.90742872832726573</v>
      </c>
      <c r="J132" s="52">
        <f t="shared" si="57"/>
        <v>0.44470748074199434</v>
      </c>
      <c r="K132" t="str">
        <f t="shared" si="58"/>
        <v>High</v>
      </c>
      <c r="L132" t="str">
        <f t="shared" si="59"/>
        <v>Moderate</v>
      </c>
      <c r="M132" t="str">
        <f t="shared" si="53"/>
        <v>High</v>
      </c>
      <c r="N132" t="str">
        <f t="shared" si="60"/>
        <v>High</v>
      </c>
      <c r="O132" t="str">
        <f t="shared" si="61"/>
        <v>Significant</v>
      </c>
      <c r="P132">
        <f t="shared" si="62"/>
        <v>0.43953868619186115</v>
      </c>
      <c r="Q132">
        <f t="shared" si="63"/>
        <v>0.43613391194421808</v>
      </c>
      <c r="R132">
        <f t="shared" si="64"/>
        <v>0.43866698905587059</v>
      </c>
      <c r="S132" t="str">
        <f t="shared" si="65"/>
        <v>Moderate</v>
      </c>
      <c r="T132" t="str">
        <f t="shared" si="65"/>
        <v>Moderate</v>
      </c>
      <c r="U132" t="str">
        <f t="shared" si="66"/>
        <v>Moderate</v>
      </c>
      <c r="V132" t="str">
        <f t="shared" si="67"/>
        <v>Moderate</v>
      </c>
      <c r="W132" t="str">
        <f t="shared" si="68"/>
        <v>Moderate</v>
      </c>
      <c r="X132" t="str">
        <f t="shared" si="69"/>
        <v>Moderate</v>
      </c>
      <c r="Y132">
        <f t="shared" si="70"/>
        <v>0.49191094007262232</v>
      </c>
      <c r="Z132">
        <f t="shared" si="71"/>
        <v>0.47296545268732143</v>
      </c>
      <c r="AA132">
        <f t="shared" si="72"/>
        <v>0.48069828885176097</v>
      </c>
      <c r="AB132" t="str">
        <f t="shared" si="73"/>
        <v>Moderate</v>
      </c>
      <c r="AC132" t="str">
        <f t="shared" si="74"/>
        <v>Moderate</v>
      </c>
      <c r="AD132" t="str">
        <f t="shared" si="75"/>
        <v>Moderate</v>
      </c>
      <c r="AE132" t="str">
        <f t="shared" si="76"/>
        <v>Moderate</v>
      </c>
      <c r="AF132" t="str">
        <f t="shared" si="77"/>
        <v>Moderate</v>
      </c>
      <c r="AG132" t="str">
        <f t="shared" si="78"/>
        <v>Moderate</v>
      </c>
      <c r="AI132" t="s">
        <v>2177</v>
      </c>
      <c r="AJ132">
        <v>0.18906129217705656</v>
      </c>
      <c r="AK132">
        <v>0.18889543434248404</v>
      </c>
      <c r="AL132">
        <v>0.19725677144138073</v>
      </c>
      <c r="AN132" t="s">
        <v>2177</v>
      </c>
      <c r="AO132">
        <v>0.20700158190878301</v>
      </c>
      <c r="AP132">
        <v>0.21224941442013801</v>
      </c>
      <c r="AQ132">
        <v>0.20204127909849331</v>
      </c>
    </row>
    <row r="133" spans="1:43">
      <c r="A133" t="s">
        <v>143</v>
      </c>
      <c r="B133" t="s">
        <v>2173</v>
      </c>
      <c r="C133" s="52">
        <f>VLOOKUP(B133,Exposure!B132:AH278,33,FALSE)</f>
        <v>0.62170197281721462</v>
      </c>
      <c r="D133" s="52">
        <f>VLOOKUP(B133,Sensitivity!$B$1:$AR$147,43,FALSE)</f>
        <v>0.27216881611604266</v>
      </c>
      <c r="E133" s="52">
        <f>VLOOKUP(B133,Adaptive!B132:AZ278,51,FALSE)</f>
        <v>0.5673749631434637</v>
      </c>
      <c r="F133" s="52">
        <f t="shared" si="54"/>
        <v>0.4326250368565363</v>
      </c>
      <c r="G133">
        <f>VLOOKUP(B133,LandslideHazard!$B$1:$D$136,3,FALSE)</f>
        <v>0.52044843448208855</v>
      </c>
      <c r="H133" s="52">
        <f t="shared" si="55"/>
        <v>1.8469442602718822</v>
      </c>
      <c r="I133" s="52">
        <f t="shared" si="56"/>
        <v>0.64760589182780182</v>
      </c>
      <c r="J133" s="52">
        <f t="shared" si="57"/>
        <v>0.35239692648628951</v>
      </c>
      <c r="K133" t="str">
        <f t="shared" si="58"/>
        <v>Moderate</v>
      </c>
      <c r="L133" t="str">
        <f t="shared" si="59"/>
        <v>Moderate</v>
      </c>
      <c r="M133" t="str">
        <f t="shared" si="53"/>
        <v>Moderate</v>
      </c>
      <c r="N133" t="str">
        <f t="shared" si="60"/>
        <v>Moderate</v>
      </c>
      <c r="O133" t="str">
        <f t="shared" si="61"/>
        <v>Moderate</v>
      </c>
      <c r="P133">
        <f t="shared" si="62"/>
        <v>5.6604491205491304E-2</v>
      </c>
      <c r="Q133">
        <f t="shared" si="63"/>
        <v>5.0167532988861056E-2</v>
      </c>
      <c r="R133">
        <f t="shared" si="64"/>
        <v>5.1969581834508498E-2</v>
      </c>
      <c r="S133" t="str">
        <f t="shared" si="65"/>
        <v>Low</v>
      </c>
      <c r="T133" t="str">
        <f t="shared" si="65"/>
        <v>Low</v>
      </c>
      <c r="U133" t="str">
        <f t="shared" si="66"/>
        <v>Low</v>
      </c>
      <c r="V133" t="str">
        <f t="shared" si="67"/>
        <v>Moderate</v>
      </c>
      <c r="W133" t="str">
        <f t="shared" si="68"/>
        <v>Moderate</v>
      </c>
      <c r="X133" t="str">
        <f t="shared" si="69"/>
        <v>Moderate</v>
      </c>
      <c r="Y133">
        <f t="shared" si="70"/>
        <v>6.8639412344324857E-2</v>
      </c>
      <c r="Z133">
        <f t="shared" si="71"/>
        <v>6.3154236789277507E-2</v>
      </c>
      <c r="AA133">
        <f t="shared" si="72"/>
        <v>6.0902743942364439E-2</v>
      </c>
      <c r="AB133" t="str">
        <f t="shared" si="73"/>
        <v>Low</v>
      </c>
      <c r="AC133" t="str">
        <f t="shared" si="74"/>
        <v>Low</v>
      </c>
      <c r="AD133" t="str">
        <f t="shared" si="75"/>
        <v>Low</v>
      </c>
      <c r="AE133" t="str">
        <f t="shared" si="76"/>
        <v>Moderate</v>
      </c>
      <c r="AF133" t="str">
        <f t="shared" si="77"/>
        <v>Moderate</v>
      </c>
      <c r="AG133" t="str">
        <f t="shared" si="78"/>
        <v>Moderate</v>
      </c>
      <c r="AI133" t="s">
        <v>2182</v>
      </c>
      <c r="AJ133">
        <v>0.21401903428583399</v>
      </c>
      <c r="AK133">
        <v>0.22080827553643015</v>
      </c>
      <c r="AL133">
        <v>0.19957790793638328</v>
      </c>
      <c r="AN133" t="s">
        <v>2182</v>
      </c>
      <c r="AO133">
        <v>0.23676182221023093</v>
      </c>
      <c r="AP133">
        <v>0.24182483936959906</v>
      </c>
      <c r="AQ133">
        <v>0.24833168040329867</v>
      </c>
    </row>
    <row r="134" spans="1:43">
      <c r="A134" t="s">
        <v>153</v>
      </c>
      <c r="B134" t="s">
        <v>2174</v>
      </c>
      <c r="C134" s="52">
        <f>VLOOKUP(B134,Exposure!B133:AH279,33,FALSE)</f>
        <v>0.63884242048740203</v>
      </c>
      <c r="D134" s="52">
        <f>VLOOKUP(B134,Sensitivity!$B$1:$AR$147,43,FALSE)</f>
        <v>0.43199600779434927</v>
      </c>
      <c r="E134" s="52">
        <f>VLOOKUP(B134,Adaptive!B133:AZ279,51,FALSE)</f>
        <v>0.56496022788071221</v>
      </c>
      <c r="F134" s="52">
        <f t="shared" si="54"/>
        <v>0.43503977211928779</v>
      </c>
      <c r="G134">
        <f>VLOOKUP(B134,LandslideHazard!$B$1:$D$136,3,FALSE)</f>
        <v>0.71410021128644452</v>
      </c>
      <c r="H134" s="52">
        <f t="shared" si="55"/>
        <v>2.2199784116874834</v>
      </c>
      <c r="I134" s="52">
        <f t="shared" si="56"/>
        <v>0.82618259385191284</v>
      </c>
      <c r="J134" s="52">
        <f t="shared" si="57"/>
        <v>0.4335178899568185</v>
      </c>
      <c r="K134" t="str">
        <f t="shared" si="58"/>
        <v>Moderate</v>
      </c>
      <c r="L134" t="str">
        <f t="shared" si="59"/>
        <v>Moderate</v>
      </c>
      <c r="M134" t="str">
        <f t="shared" si="53"/>
        <v>Moderate</v>
      </c>
      <c r="N134" t="str">
        <f t="shared" si="60"/>
        <v>High</v>
      </c>
      <c r="O134" t="str">
        <f t="shared" si="61"/>
        <v>Significant</v>
      </c>
      <c r="P134">
        <f t="shared" si="62"/>
        <v>0.43953868619186115</v>
      </c>
      <c r="Q134">
        <f t="shared" si="63"/>
        <v>0.43613391194421808</v>
      </c>
      <c r="R134">
        <f t="shared" si="64"/>
        <v>0.43866698905587059</v>
      </c>
      <c r="S134" t="str">
        <f t="shared" si="65"/>
        <v>Moderate</v>
      </c>
      <c r="T134" t="str">
        <f t="shared" si="65"/>
        <v>Moderate</v>
      </c>
      <c r="U134" t="str">
        <f t="shared" si="66"/>
        <v>Moderate</v>
      </c>
      <c r="V134" t="str">
        <f t="shared" si="67"/>
        <v>Moderate</v>
      </c>
      <c r="W134" t="str">
        <f t="shared" si="68"/>
        <v>Moderate</v>
      </c>
      <c r="X134" t="str">
        <f t="shared" si="69"/>
        <v>Moderate</v>
      </c>
      <c r="Y134">
        <f t="shared" si="70"/>
        <v>0.49191094007262232</v>
      </c>
      <c r="Z134">
        <f t="shared" si="71"/>
        <v>0.47296545268732143</v>
      </c>
      <c r="AA134">
        <f t="shared" si="72"/>
        <v>0.48069828885176097</v>
      </c>
      <c r="AB134" t="str">
        <f t="shared" si="73"/>
        <v>Moderate</v>
      </c>
      <c r="AC134" t="str">
        <f t="shared" si="74"/>
        <v>Moderate</v>
      </c>
      <c r="AD134" t="str">
        <f t="shared" si="75"/>
        <v>Moderate</v>
      </c>
      <c r="AE134" t="str">
        <f t="shared" si="76"/>
        <v>Moderate</v>
      </c>
      <c r="AF134" t="str">
        <f t="shared" si="77"/>
        <v>Moderate</v>
      </c>
      <c r="AG134" t="str">
        <f t="shared" si="78"/>
        <v>Moderate</v>
      </c>
      <c r="AI134" t="s">
        <v>2183</v>
      </c>
      <c r="AJ134">
        <v>0.1973361778840336</v>
      </c>
      <c r="AK134">
        <v>0.20273059281792996</v>
      </c>
      <c r="AL134">
        <v>0.18652965026115831</v>
      </c>
      <c r="AN134" t="s">
        <v>2183</v>
      </c>
      <c r="AO134">
        <v>0.21510084634064217</v>
      </c>
      <c r="AP134">
        <v>0.20275429967580003</v>
      </c>
      <c r="AQ134">
        <v>0.20747095512880809</v>
      </c>
    </row>
    <row r="135" spans="1:43">
      <c r="A135" t="s">
        <v>68</v>
      </c>
      <c r="B135" t="s">
        <v>2175</v>
      </c>
      <c r="C135" s="52">
        <f>VLOOKUP(B135,Exposure!B134:AH280,33,FALSE)</f>
        <v>0.65522560531854213</v>
      </c>
      <c r="D135" s="52">
        <f>VLOOKUP(B135,Sensitivity!$B$1:$AR$147,43,FALSE)</f>
        <v>0.18953974909163701</v>
      </c>
      <c r="E135" s="52">
        <f>VLOOKUP(B135,Adaptive!B134:AZ280,51,FALSE)</f>
        <v>0.81702119137342111</v>
      </c>
      <c r="F135" s="52">
        <f t="shared" si="54"/>
        <v>0.18297880862657889</v>
      </c>
      <c r="G135">
        <f>VLOOKUP(B135,LandslideHazard!$B$1:$D$136,3,FALSE)</f>
        <v>0.58318038450598197</v>
      </c>
      <c r="H135" s="52">
        <f t="shared" si="55"/>
        <v>1.6109245475427401</v>
      </c>
      <c r="I135" s="52">
        <f t="shared" si="56"/>
        <v>0.53461993128798202</v>
      </c>
      <c r="J135" s="52">
        <f t="shared" si="57"/>
        <v>0.18625927885910795</v>
      </c>
      <c r="K135" t="str">
        <f t="shared" si="58"/>
        <v>Moderate</v>
      </c>
      <c r="L135" t="str">
        <f t="shared" si="59"/>
        <v>Low</v>
      </c>
      <c r="M135" t="str">
        <f t="shared" si="53"/>
        <v>Low</v>
      </c>
      <c r="N135" t="str">
        <f t="shared" si="60"/>
        <v>Moderate</v>
      </c>
      <c r="O135" t="str">
        <f t="shared" si="61"/>
        <v>Moderate</v>
      </c>
      <c r="P135">
        <f t="shared" si="62"/>
        <v>0.17089786173949847</v>
      </c>
      <c r="Q135">
        <f t="shared" si="63"/>
        <v>0.17671263170948456</v>
      </c>
      <c r="R135">
        <f t="shared" si="64"/>
        <v>0.17560307061182132</v>
      </c>
      <c r="S135" t="str">
        <f t="shared" si="65"/>
        <v>Low</v>
      </c>
      <c r="T135" t="str">
        <f t="shared" si="65"/>
        <v>Low</v>
      </c>
      <c r="U135" t="str">
        <f t="shared" si="66"/>
        <v>Low</v>
      </c>
      <c r="V135" t="str">
        <f t="shared" si="67"/>
        <v>Minor</v>
      </c>
      <c r="W135" t="str">
        <f t="shared" si="68"/>
        <v>Minor</v>
      </c>
      <c r="X135" t="str">
        <f t="shared" si="69"/>
        <v>Minor</v>
      </c>
      <c r="Y135">
        <f t="shared" si="70"/>
        <v>0.19459347914182931</v>
      </c>
      <c r="Z135">
        <f t="shared" si="71"/>
        <v>0.19178373437219701</v>
      </c>
      <c r="AA135">
        <f t="shared" si="72"/>
        <v>0.1907542322885947</v>
      </c>
      <c r="AB135" t="str">
        <f t="shared" si="73"/>
        <v>Low</v>
      </c>
      <c r="AC135" t="str">
        <f t="shared" si="74"/>
        <v>Low</v>
      </c>
      <c r="AD135" t="str">
        <f t="shared" si="75"/>
        <v>Low</v>
      </c>
      <c r="AE135" t="str">
        <f t="shared" si="76"/>
        <v>Minor</v>
      </c>
      <c r="AF135" t="str">
        <f t="shared" si="77"/>
        <v>Minor</v>
      </c>
      <c r="AG135" t="str">
        <f t="shared" si="78"/>
        <v>Minor</v>
      </c>
      <c r="AI135" t="s">
        <v>2184</v>
      </c>
      <c r="AJ135">
        <v>0.15130261368888762</v>
      </c>
      <c r="AK135">
        <v>0.15054263204885876</v>
      </c>
      <c r="AL135">
        <v>0.15078003789176125</v>
      </c>
      <c r="AN135" t="s">
        <v>2184</v>
      </c>
      <c r="AO135">
        <v>0.16072344590571519</v>
      </c>
      <c r="AP135">
        <v>0.17289941030979761</v>
      </c>
      <c r="AQ135">
        <v>0.14648666184737791</v>
      </c>
    </row>
    <row r="136" spans="1:43">
      <c r="A136" t="s">
        <v>166</v>
      </c>
      <c r="B136" t="s">
        <v>2176</v>
      </c>
      <c r="C136" s="52">
        <f>VLOOKUP(B136,Exposure!B135:AH281,33,FALSE)</f>
        <v>0.25365108868826342</v>
      </c>
      <c r="D136" s="52">
        <f>VLOOKUP(B136,Sensitivity!$B$1:$AR$147,43,FALSE)</f>
        <v>9.8906367429445141E-2</v>
      </c>
      <c r="E136" s="52">
        <f>VLOOKUP(B136,Adaptive!B135:AZ281,51,FALSE)</f>
        <v>0.60210232884984827</v>
      </c>
      <c r="F136" s="52">
        <f t="shared" si="54"/>
        <v>0.39789767115015173</v>
      </c>
      <c r="G136">
        <f>VLOOKUP(B136,LandslideHazard!$B$1:$D$136,3,FALSE)</f>
        <v>0.39335357266372434</v>
      </c>
      <c r="H136" s="52">
        <f t="shared" si="55"/>
        <v>1.1438086999315846</v>
      </c>
      <c r="I136" s="52">
        <f t="shared" si="56"/>
        <v>0.31100499626648936</v>
      </c>
      <c r="J136" s="52">
        <f t="shared" si="57"/>
        <v>0.24840201928979844</v>
      </c>
      <c r="K136" t="str">
        <f t="shared" si="58"/>
        <v>Low</v>
      </c>
      <c r="L136" t="str">
        <f t="shared" si="59"/>
        <v>Low</v>
      </c>
      <c r="M136" t="str">
        <f t="shared" si="53"/>
        <v>Very low</v>
      </c>
      <c r="N136" t="str">
        <f t="shared" si="60"/>
        <v>Moderate</v>
      </c>
      <c r="O136" t="str">
        <f t="shared" si="61"/>
        <v>Minor</v>
      </c>
      <c r="P136">
        <f t="shared" si="62"/>
        <v>0.22803980640724239</v>
      </c>
      <c r="Q136">
        <f t="shared" si="63"/>
        <v>0.22558643740004594</v>
      </c>
      <c r="R136">
        <f t="shared" si="64"/>
        <v>0.2212534747534716</v>
      </c>
      <c r="S136" t="str">
        <f t="shared" si="65"/>
        <v>Low</v>
      </c>
      <c r="T136" t="str">
        <f t="shared" si="65"/>
        <v>Low</v>
      </c>
      <c r="U136" t="str">
        <f t="shared" si="66"/>
        <v>Low</v>
      </c>
      <c r="V136" t="str">
        <f t="shared" si="67"/>
        <v>Negligible</v>
      </c>
      <c r="W136" t="str">
        <f t="shared" si="68"/>
        <v>Negligible</v>
      </c>
      <c r="X136" t="str">
        <f t="shared" si="69"/>
        <v>Negligible</v>
      </c>
      <c r="Y136">
        <f t="shared" si="70"/>
        <v>0.23859727843127124</v>
      </c>
      <c r="Z136">
        <f t="shared" si="71"/>
        <v>0.23893740770321326</v>
      </c>
      <c r="AA136">
        <f t="shared" si="72"/>
        <v>0.24472727668401406</v>
      </c>
      <c r="AB136" t="str">
        <f t="shared" si="73"/>
        <v>Low</v>
      </c>
      <c r="AC136" t="str">
        <f t="shared" si="74"/>
        <v>Low</v>
      </c>
      <c r="AD136" t="str">
        <f t="shared" si="75"/>
        <v>Low</v>
      </c>
      <c r="AE136" t="str">
        <f t="shared" si="76"/>
        <v>Negligible</v>
      </c>
      <c r="AF136" t="str">
        <f t="shared" si="77"/>
        <v>Negligible</v>
      </c>
      <c r="AG136" t="str">
        <f t="shared" si="78"/>
        <v>Negligible</v>
      </c>
      <c r="AI136" t="s">
        <v>2185</v>
      </c>
      <c r="AJ136">
        <v>0.44691064152100379</v>
      </c>
      <c r="AK136">
        <v>0.4638653268631821</v>
      </c>
      <c r="AL136">
        <v>0.48438182123580953</v>
      </c>
      <c r="AN136" t="s">
        <v>2185</v>
      </c>
      <c r="AO136">
        <v>0.49292800493473804</v>
      </c>
      <c r="AP136">
        <v>0.50141296162161997</v>
      </c>
      <c r="AQ136">
        <v>0.51813814959218008</v>
      </c>
    </row>
    <row r="137" spans="1:43">
      <c r="A137" t="s">
        <v>1069</v>
      </c>
      <c r="B137" t="s">
        <v>2177</v>
      </c>
      <c r="C137" s="52">
        <f>VLOOKUP(B137,Exposure!B136:AH282,33,FALSE)</f>
        <v>0.20177243759957514</v>
      </c>
      <c r="D137" s="52">
        <f>VLOOKUP(B137,Sensitivity!$B$1:$AR$147,43,FALSE)</f>
        <v>0</v>
      </c>
      <c r="E137" s="52">
        <f>VLOOKUP(B137,Adaptive!B136:AZ282,51,FALSE)</f>
        <v>0.42181192875332929</v>
      </c>
      <c r="F137" s="52">
        <f t="shared" si="54"/>
        <v>0.57818807124667071</v>
      </c>
      <c r="G137">
        <f>VLOOKUP(B137,LandslideHazard!$B$1:$D$136,3,FALSE)</f>
        <v>0.37544469806695546</v>
      </c>
      <c r="H137" s="52">
        <f t="shared" si="55"/>
        <v>1.1554052069132013</v>
      </c>
      <c r="I137" s="52">
        <f t="shared" si="56"/>
        <v>0.31655640748157005</v>
      </c>
      <c r="J137" s="52">
        <f t="shared" si="57"/>
        <v>0.28909403562333535</v>
      </c>
      <c r="K137" t="str">
        <f t="shared" si="58"/>
        <v>Low</v>
      </c>
      <c r="L137" t="str">
        <f t="shared" si="59"/>
        <v>Low</v>
      </c>
      <c r="M137" t="str">
        <f t="shared" si="53"/>
        <v>Very low</v>
      </c>
      <c r="N137" t="str">
        <f t="shared" si="60"/>
        <v>Moderate</v>
      </c>
      <c r="O137" t="str">
        <f t="shared" si="61"/>
        <v>Minor</v>
      </c>
      <c r="P137">
        <f t="shared" si="62"/>
        <v>0.18906129217705656</v>
      </c>
      <c r="Q137">
        <f t="shared" si="63"/>
        <v>0.18889543434248404</v>
      </c>
      <c r="R137">
        <f t="shared" si="64"/>
        <v>0.19725677144138073</v>
      </c>
      <c r="S137" t="str">
        <f t="shared" si="65"/>
        <v>Low</v>
      </c>
      <c r="T137" t="str">
        <f t="shared" si="65"/>
        <v>Low</v>
      </c>
      <c r="U137" t="str">
        <f t="shared" si="66"/>
        <v>Low</v>
      </c>
      <c r="V137" t="str">
        <f t="shared" si="67"/>
        <v>Negligible</v>
      </c>
      <c r="W137" t="str">
        <f t="shared" si="68"/>
        <v>Negligible</v>
      </c>
      <c r="X137" t="str">
        <f t="shared" si="69"/>
        <v>Negligible</v>
      </c>
      <c r="Y137">
        <f t="shared" si="70"/>
        <v>0.20700158190878301</v>
      </c>
      <c r="Z137">
        <f t="shared" si="71"/>
        <v>0.21224941442013801</v>
      </c>
      <c r="AA137">
        <f t="shared" si="72"/>
        <v>0.20204127909849331</v>
      </c>
      <c r="AB137" t="str">
        <f t="shared" si="73"/>
        <v>Low</v>
      </c>
      <c r="AC137" t="str">
        <f t="shared" si="74"/>
        <v>Low</v>
      </c>
      <c r="AD137" t="str">
        <f t="shared" si="75"/>
        <v>Low</v>
      </c>
      <c r="AE137" t="str">
        <f t="shared" si="76"/>
        <v>Negligible</v>
      </c>
      <c r="AF137" t="str">
        <f t="shared" si="77"/>
        <v>Negligible</v>
      </c>
      <c r="AG137" t="str">
        <f t="shared" si="78"/>
        <v>Negligible</v>
      </c>
    </row>
    <row r="138" spans="1:43">
      <c r="A138" t="s">
        <v>128</v>
      </c>
      <c r="B138" t="s">
        <v>2178</v>
      </c>
      <c r="C138" s="52">
        <f>VLOOKUP(B138,Exposure!B137:AH283,33,FALSE)</f>
        <v>0.13711497610196494</v>
      </c>
      <c r="D138" s="52">
        <f>VLOOKUP(B138,Sensitivity!$B$1:$AR$147,43,FALSE)</f>
        <v>0</v>
      </c>
      <c r="E138" s="52">
        <f>VLOOKUP(B138,Adaptive!B137:AZ283,51,FALSE)</f>
        <v>0.21201605068685384</v>
      </c>
      <c r="F138" s="52">
        <f t="shared" si="54"/>
        <v>0.78798394931314619</v>
      </c>
      <c r="G138">
        <f>VLOOKUP(B138,LandslideHazard!$B$1:$D$136,3,FALSE)</f>
        <v>0.18202669143443992</v>
      </c>
      <c r="H138" s="52">
        <f t="shared" si="55"/>
        <v>1.1071256168495511</v>
      </c>
      <c r="I138" s="52">
        <f t="shared" si="56"/>
        <v>0.29344428775761144</v>
      </c>
      <c r="J138" s="52">
        <f t="shared" si="57"/>
        <v>0.3939919746565731</v>
      </c>
      <c r="K138" t="str">
        <f t="shared" si="58"/>
        <v>Low</v>
      </c>
      <c r="L138" t="str">
        <f t="shared" si="59"/>
        <v>Moderate</v>
      </c>
      <c r="M138" t="str">
        <f t="shared" si="53"/>
        <v>Low</v>
      </c>
      <c r="N138" t="str">
        <f t="shared" si="60"/>
        <v>Low</v>
      </c>
      <c r="O138" t="str">
        <f t="shared" si="61"/>
        <v>Minor</v>
      </c>
      <c r="P138">
        <f t="shared" si="62"/>
        <v>0.11996812531193764</v>
      </c>
      <c r="Q138">
        <f t="shared" si="63"/>
        <v>0.12490819172371469</v>
      </c>
      <c r="R138">
        <f t="shared" si="64"/>
        <v>0.12047035853528233</v>
      </c>
      <c r="S138" t="str">
        <f t="shared" si="65"/>
        <v>Low</v>
      </c>
      <c r="T138" t="str">
        <f t="shared" si="65"/>
        <v>Low</v>
      </c>
      <c r="U138" t="str">
        <f t="shared" si="66"/>
        <v>Low</v>
      </c>
      <c r="V138" t="str">
        <f t="shared" si="67"/>
        <v>Minor</v>
      </c>
      <c r="W138" t="str">
        <f t="shared" si="68"/>
        <v>Minor</v>
      </c>
      <c r="X138" t="str">
        <f t="shared" si="69"/>
        <v>Minor</v>
      </c>
      <c r="Y138">
        <f t="shared" si="70"/>
        <v>0.14167136145842471</v>
      </c>
      <c r="Z138">
        <f t="shared" si="71"/>
        <v>0.12648311555375016</v>
      </c>
      <c r="AA138">
        <f t="shared" si="72"/>
        <v>0.13275170519108628</v>
      </c>
      <c r="AB138" t="str">
        <f t="shared" si="73"/>
        <v>Low</v>
      </c>
      <c r="AC138" t="str">
        <f t="shared" si="74"/>
        <v>Low</v>
      </c>
      <c r="AD138" t="str">
        <f t="shared" si="75"/>
        <v>Low</v>
      </c>
      <c r="AE138" t="str">
        <f t="shared" si="76"/>
        <v>Minor</v>
      </c>
      <c r="AF138" t="str">
        <f t="shared" si="77"/>
        <v>Minor</v>
      </c>
      <c r="AG138" t="str">
        <f t="shared" si="78"/>
        <v>Minor</v>
      </c>
    </row>
    <row r="139" spans="1:43">
      <c r="A139" t="s">
        <v>132</v>
      </c>
      <c r="B139" t="s">
        <v>2179</v>
      </c>
      <c r="C139" s="52">
        <f>VLOOKUP(B139,Exposure!B138:AH284,33,FALSE)</f>
        <v>0.38698220924057358</v>
      </c>
      <c r="D139" s="52">
        <f>VLOOKUP(B139,Sensitivity!$B$1:$AR$147,43,FALSE)</f>
        <v>0</v>
      </c>
      <c r="E139" s="52">
        <f>VLOOKUP(B139,Adaptive!B138:AZ284,51,FALSE)</f>
        <v>0.62251575719164265</v>
      </c>
      <c r="F139" s="52">
        <f t="shared" si="54"/>
        <v>0.37748424280835735</v>
      </c>
      <c r="G139">
        <f>VLOOKUP(B139,LandslideHazard!$B$1:$D$136,3,FALSE)</f>
        <v>0.6143392979804605</v>
      </c>
      <c r="H139" s="52">
        <f t="shared" si="55"/>
        <v>1.3788057500293913</v>
      </c>
      <c r="I139" s="52">
        <f t="shared" si="56"/>
        <v>0.42350139380170448</v>
      </c>
      <c r="J139" s="52">
        <f t="shared" si="57"/>
        <v>0.18874212140417868</v>
      </c>
      <c r="K139" t="str">
        <f t="shared" si="58"/>
        <v>Moderate</v>
      </c>
      <c r="L139" t="str">
        <f t="shared" si="59"/>
        <v>Low</v>
      </c>
      <c r="M139" t="str">
        <f t="shared" si="53"/>
        <v>Low</v>
      </c>
      <c r="N139" t="str">
        <f t="shared" si="60"/>
        <v>Moderate</v>
      </c>
      <c r="O139" t="str">
        <f t="shared" si="61"/>
        <v>Moderate</v>
      </c>
      <c r="P139">
        <f t="shared" si="62"/>
        <v>0.23301621366379613</v>
      </c>
      <c r="Q139">
        <f t="shared" si="63"/>
        <v>0.23678687536988774</v>
      </c>
      <c r="R139">
        <f t="shared" si="64"/>
        <v>0.23274759048723689</v>
      </c>
      <c r="S139" t="str">
        <f t="shared" si="65"/>
        <v>Low</v>
      </c>
      <c r="T139" t="str">
        <f t="shared" si="65"/>
        <v>Low</v>
      </c>
      <c r="U139" t="str">
        <f t="shared" si="66"/>
        <v>Low</v>
      </c>
      <c r="V139" t="str">
        <f t="shared" si="67"/>
        <v>Minor</v>
      </c>
      <c r="W139" t="str">
        <f t="shared" si="68"/>
        <v>Minor</v>
      </c>
      <c r="X139" t="str">
        <f t="shared" si="69"/>
        <v>Minor</v>
      </c>
      <c r="Y139">
        <f t="shared" si="70"/>
        <v>0.26494407976277046</v>
      </c>
      <c r="Z139">
        <f t="shared" si="71"/>
        <v>0.26412673098300654</v>
      </c>
      <c r="AA139">
        <f t="shared" si="72"/>
        <v>0.25038679916673506</v>
      </c>
      <c r="AB139" t="str">
        <f t="shared" si="73"/>
        <v>Low</v>
      </c>
      <c r="AC139" t="str">
        <f t="shared" si="74"/>
        <v>Low</v>
      </c>
      <c r="AD139" t="str">
        <f t="shared" si="75"/>
        <v>Low</v>
      </c>
      <c r="AE139" t="str">
        <f t="shared" si="76"/>
        <v>Minor</v>
      </c>
      <c r="AF139" t="str">
        <f t="shared" si="77"/>
        <v>Minor</v>
      </c>
      <c r="AG139" t="str">
        <f t="shared" si="78"/>
        <v>Minor</v>
      </c>
    </row>
    <row r="140" spans="1:43">
      <c r="A140" t="s">
        <v>82</v>
      </c>
      <c r="B140" t="s">
        <v>2180</v>
      </c>
      <c r="C140" s="52">
        <f>VLOOKUP(B140,Exposure!B139:AH285,33,FALSE)</f>
        <v>0.87385328770087145</v>
      </c>
      <c r="D140" s="52">
        <f>VLOOKUP(B140,Sensitivity!$B$1:$AR$147,43,FALSE)</f>
        <v>0.54197510334221566</v>
      </c>
      <c r="E140" s="52">
        <f>VLOOKUP(B140,Adaptive!B139:AZ285,51,FALSE)</f>
        <v>0.52941902985483436</v>
      </c>
      <c r="F140" s="52">
        <f t="shared" si="54"/>
        <v>0.47058097014516564</v>
      </c>
      <c r="G140">
        <f>VLOOKUP(B140,LandslideHazard!$B$1:$D$136,3,FALSE)</f>
        <v>0.60261132700866871</v>
      </c>
      <c r="H140" s="52">
        <f t="shared" si="55"/>
        <v>2.4890206881969212</v>
      </c>
      <c r="I140" s="52">
        <f t="shared" si="56"/>
        <v>0.95497692075681662</v>
      </c>
      <c r="J140" s="52">
        <f t="shared" si="57"/>
        <v>0.50627803674369065</v>
      </c>
      <c r="K140" t="str">
        <f t="shared" si="58"/>
        <v>High</v>
      </c>
      <c r="L140" t="str">
        <f t="shared" si="59"/>
        <v>Moderate</v>
      </c>
      <c r="M140" t="str">
        <f t="shared" si="53"/>
        <v>High</v>
      </c>
      <c r="N140" t="str">
        <f t="shared" si="60"/>
        <v>Moderate</v>
      </c>
      <c r="O140" t="str">
        <f t="shared" si="61"/>
        <v>Moderate</v>
      </c>
      <c r="P140">
        <f t="shared" si="62"/>
        <v>0.21825116529522562</v>
      </c>
      <c r="Q140">
        <f t="shared" si="63"/>
        <v>0.2286163398399419</v>
      </c>
      <c r="R140">
        <f t="shared" si="64"/>
        <v>0.21862800401338447</v>
      </c>
      <c r="S140" t="str">
        <f t="shared" si="65"/>
        <v>Low</v>
      </c>
      <c r="T140" t="str">
        <f t="shared" si="65"/>
        <v>Low</v>
      </c>
      <c r="U140" t="str">
        <f t="shared" si="66"/>
        <v>Low</v>
      </c>
      <c r="V140" t="str">
        <f t="shared" si="67"/>
        <v>Moderate</v>
      </c>
      <c r="W140" t="str">
        <f t="shared" si="68"/>
        <v>Moderate</v>
      </c>
      <c r="X140" t="str">
        <f t="shared" si="69"/>
        <v>Moderate</v>
      </c>
      <c r="Y140">
        <f t="shared" si="70"/>
        <v>0.24612036470258927</v>
      </c>
      <c r="Z140">
        <f t="shared" si="71"/>
        <v>0.24997884000589532</v>
      </c>
      <c r="AA140">
        <f t="shared" si="72"/>
        <v>0.25352846548640612</v>
      </c>
      <c r="AB140" t="str">
        <f t="shared" si="73"/>
        <v>Low</v>
      </c>
      <c r="AC140" t="str">
        <f t="shared" si="74"/>
        <v>Low</v>
      </c>
      <c r="AD140" t="str">
        <f t="shared" si="75"/>
        <v>Low</v>
      </c>
      <c r="AE140" t="str">
        <f t="shared" si="76"/>
        <v>Moderate</v>
      </c>
      <c r="AF140" t="str">
        <f t="shared" si="77"/>
        <v>Moderate</v>
      </c>
      <c r="AG140" t="str">
        <f t="shared" si="78"/>
        <v>Moderate</v>
      </c>
    </row>
    <row r="141" spans="1:43">
      <c r="A141" t="s">
        <v>69</v>
      </c>
      <c r="B141" t="s">
        <v>2181</v>
      </c>
      <c r="C141" s="52">
        <f>VLOOKUP(B141,Exposure!B140:AH286,33,FALSE)</f>
        <v>0.1457780138077536</v>
      </c>
      <c r="D141" s="52">
        <f>VLOOKUP(B141,Sensitivity!$B$1:$AR$147,43,FALSE)</f>
        <v>0</v>
      </c>
      <c r="E141" s="52">
        <f>VLOOKUP(B141,Adaptive!B140:AZ286,51,FALSE)</f>
        <v>0.34256253403732528</v>
      </c>
      <c r="F141" s="52">
        <f t="shared" si="54"/>
        <v>0.65743746596267472</v>
      </c>
      <c r="G141">
        <f>VLOOKUP(B141,LandslideHazard!$B$1:$D$136,3,FALSE)</f>
        <v>0.17945310793667715</v>
      </c>
      <c r="H141" s="52">
        <f t="shared" si="55"/>
        <v>0.98266858770710541</v>
      </c>
      <c r="I141" s="52">
        <f t="shared" si="56"/>
        <v>0.23386495507818772</v>
      </c>
      <c r="J141" s="52">
        <f t="shared" si="57"/>
        <v>0.32871873298133736</v>
      </c>
      <c r="K141" t="str">
        <f t="shared" si="58"/>
        <v>Low</v>
      </c>
      <c r="L141" t="str">
        <f t="shared" si="59"/>
        <v>Low</v>
      </c>
      <c r="M141" t="str">
        <f t="shared" si="53"/>
        <v>Very low</v>
      </c>
      <c r="N141" t="str">
        <f t="shared" si="60"/>
        <v>Low</v>
      </c>
      <c r="O141" t="str">
        <f t="shared" si="61"/>
        <v>Negligible</v>
      </c>
      <c r="P141">
        <f t="shared" si="62"/>
        <v>0.11610998067333589</v>
      </c>
      <c r="Q141">
        <f t="shared" si="63"/>
        <v>0.12796152725924345</v>
      </c>
      <c r="R141">
        <f t="shared" si="64"/>
        <v>0.11946269347467968</v>
      </c>
      <c r="S141" t="str">
        <f t="shared" si="65"/>
        <v>Low</v>
      </c>
      <c r="T141" t="str">
        <f t="shared" si="65"/>
        <v>Low</v>
      </c>
      <c r="U141" t="str">
        <f t="shared" si="66"/>
        <v>Low</v>
      </c>
      <c r="V141" t="str">
        <f t="shared" si="67"/>
        <v>Negligible</v>
      </c>
      <c r="W141" t="str">
        <f t="shared" si="68"/>
        <v>Negligible</v>
      </c>
      <c r="X141" t="str">
        <f t="shared" si="69"/>
        <v>Negligible</v>
      </c>
      <c r="Y141">
        <f t="shared" si="70"/>
        <v>0.12727062164207856</v>
      </c>
      <c r="Z141">
        <f t="shared" si="71"/>
        <v>0.13361037811922635</v>
      </c>
      <c r="AA141">
        <f t="shared" si="72"/>
        <v>0.1206097621245021</v>
      </c>
      <c r="AB141" t="str">
        <f t="shared" si="73"/>
        <v>Low</v>
      </c>
      <c r="AC141" t="str">
        <f t="shared" si="74"/>
        <v>Low</v>
      </c>
      <c r="AD141" t="str">
        <f t="shared" si="75"/>
        <v>Low</v>
      </c>
      <c r="AE141" t="str">
        <f t="shared" si="76"/>
        <v>Negligible</v>
      </c>
      <c r="AF141" t="str">
        <f t="shared" si="77"/>
        <v>Negligible</v>
      </c>
      <c r="AG141" t="str">
        <f t="shared" si="78"/>
        <v>Negligible</v>
      </c>
    </row>
    <row r="142" spans="1:43">
      <c r="A142" t="s">
        <v>177</v>
      </c>
      <c r="B142" t="s">
        <v>2181</v>
      </c>
      <c r="C142" s="52">
        <f>VLOOKUP(B142,Exposure!B141:AH287,33,FALSE)</f>
        <v>0.1457780138077536</v>
      </c>
      <c r="D142" s="52">
        <f>VLOOKUP(B142,Sensitivity!$B$1:$AR$147,43,FALSE)</f>
        <v>0</v>
      </c>
      <c r="E142" s="52">
        <f>VLOOKUP(B142,Adaptive!B141:AZ287,51,FALSE)</f>
        <v>0.34256253403732528</v>
      </c>
      <c r="F142" s="52">
        <f t="shared" si="54"/>
        <v>0.65743746596267472</v>
      </c>
      <c r="G142">
        <f>VLOOKUP(B142,LandslideHazard!$B$1:$D$136,3,FALSE)</f>
        <v>0.17945310793667715</v>
      </c>
      <c r="H142" s="52">
        <f t="shared" si="55"/>
        <v>0.98266858770710541</v>
      </c>
      <c r="I142" s="52">
        <f t="shared" si="56"/>
        <v>0.23386495507818772</v>
      </c>
      <c r="J142" s="52">
        <f t="shared" si="57"/>
        <v>0.32871873298133736</v>
      </c>
      <c r="K142" t="str">
        <f t="shared" si="58"/>
        <v>Low</v>
      </c>
      <c r="L142" t="str">
        <f t="shared" si="59"/>
        <v>Low</v>
      </c>
      <c r="M142" t="str">
        <f t="shared" si="53"/>
        <v>Very low</v>
      </c>
      <c r="N142" t="str">
        <f t="shared" si="60"/>
        <v>Low</v>
      </c>
      <c r="O142" t="str">
        <f t="shared" si="61"/>
        <v>Negligible</v>
      </c>
      <c r="P142">
        <f t="shared" si="62"/>
        <v>0.11610998067333589</v>
      </c>
      <c r="Q142">
        <f t="shared" si="63"/>
        <v>0.12796152725924345</v>
      </c>
      <c r="R142">
        <f t="shared" si="64"/>
        <v>0.11946269347467968</v>
      </c>
      <c r="S142" t="str">
        <f t="shared" si="65"/>
        <v>Low</v>
      </c>
      <c r="T142" t="str">
        <f t="shared" si="65"/>
        <v>Low</v>
      </c>
      <c r="U142" t="str">
        <f t="shared" si="66"/>
        <v>Low</v>
      </c>
      <c r="V142" t="str">
        <f t="shared" si="67"/>
        <v>Negligible</v>
      </c>
      <c r="W142" t="str">
        <f t="shared" si="68"/>
        <v>Negligible</v>
      </c>
      <c r="X142" t="str">
        <f t="shared" si="69"/>
        <v>Negligible</v>
      </c>
      <c r="Y142">
        <f t="shared" si="70"/>
        <v>0.12727062164207856</v>
      </c>
      <c r="Z142">
        <f t="shared" si="71"/>
        <v>0.13361037811922635</v>
      </c>
      <c r="AA142">
        <f t="shared" si="72"/>
        <v>0.1206097621245021</v>
      </c>
      <c r="AB142" t="str">
        <f t="shared" si="73"/>
        <v>Low</v>
      </c>
      <c r="AC142" t="str">
        <f t="shared" si="74"/>
        <v>Low</v>
      </c>
      <c r="AD142" t="str">
        <f t="shared" si="75"/>
        <v>Low</v>
      </c>
      <c r="AE142" t="str">
        <f t="shared" si="76"/>
        <v>Negligible</v>
      </c>
      <c r="AF142" t="str">
        <f t="shared" si="77"/>
        <v>Negligible</v>
      </c>
      <c r="AG142" t="str">
        <f t="shared" si="78"/>
        <v>Negligible</v>
      </c>
    </row>
    <row r="143" spans="1:43">
      <c r="A143" t="s">
        <v>174</v>
      </c>
      <c r="B143" t="s">
        <v>2060</v>
      </c>
      <c r="C143" s="52">
        <f>VLOOKUP(B143,Exposure!B142:AH288,33,FALSE)</f>
        <v>0.22533111926835711</v>
      </c>
      <c r="D143" s="52">
        <f>VLOOKUP(B143,Sensitivity!$B$1:$AR$147,43,FALSE)</f>
        <v>0</v>
      </c>
      <c r="E143" s="52">
        <f>VLOOKUP(B143,Adaptive!B142:AZ288,51,FALSE)</f>
        <v>0.23007553034152975</v>
      </c>
      <c r="F143" s="52">
        <f t="shared" si="54"/>
        <v>0.76992446965847028</v>
      </c>
      <c r="G143">
        <f>VLOOKUP(B143,LandslideHazard!$B$1:$D$136,3,FALSE)</f>
        <v>0.37708205693779329</v>
      </c>
      <c r="H143" s="52">
        <f t="shared" si="55"/>
        <v>1.3723376458646208</v>
      </c>
      <c r="I143" s="52">
        <f t="shared" si="56"/>
        <v>0.42040502124248996</v>
      </c>
      <c r="J143" s="52">
        <f t="shared" si="57"/>
        <v>0.38496223482923514</v>
      </c>
      <c r="K143" t="str">
        <f t="shared" si="58"/>
        <v>Low</v>
      </c>
      <c r="L143" t="str">
        <f t="shared" si="59"/>
        <v>Moderate</v>
      </c>
      <c r="M143" t="str">
        <f t="shared" si="53"/>
        <v>Low</v>
      </c>
      <c r="N143" t="str">
        <f t="shared" si="60"/>
        <v>Moderate</v>
      </c>
      <c r="O143" t="str">
        <f t="shared" si="61"/>
        <v>Moderate</v>
      </c>
      <c r="P143">
        <f t="shared" si="62"/>
        <v>0.20432898981816394</v>
      </c>
      <c r="Q143">
        <f t="shared" si="63"/>
        <v>0.20532073810429027</v>
      </c>
      <c r="R143">
        <f t="shared" si="64"/>
        <v>0.19987768376003209</v>
      </c>
      <c r="S143" t="str">
        <f t="shared" si="65"/>
        <v>Low</v>
      </c>
      <c r="T143" t="str">
        <f t="shared" si="65"/>
        <v>Low</v>
      </c>
      <c r="U143" t="str">
        <f t="shared" si="66"/>
        <v>Low</v>
      </c>
      <c r="V143" t="str">
        <f t="shared" si="67"/>
        <v>Minor</v>
      </c>
      <c r="W143" t="str">
        <f t="shared" si="68"/>
        <v>Minor</v>
      </c>
      <c r="X143" t="str">
        <f t="shared" si="69"/>
        <v>Minor</v>
      </c>
      <c r="Y143">
        <f t="shared" si="70"/>
        <v>0.21577270118044031</v>
      </c>
      <c r="Z143">
        <f t="shared" si="71"/>
        <v>0.22485157859678262</v>
      </c>
      <c r="AA143">
        <f t="shared" si="72"/>
        <v>0.21246196328000991</v>
      </c>
      <c r="AB143" t="str">
        <f t="shared" si="73"/>
        <v>Low</v>
      </c>
      <c r="AC143" t="str">
        <f t="shared" si="74"/>
        <v>Low</v>
      </c>
      <c r="AD143" t="str">
        <f t="shared" si="75"/>
        <v>Low</v>
      </c>
      <c r="AE143" t="str">
        <f t="shared" si="76"/>
        <v>Minor</v>
      </c>
      <c r="AF143" t="str">
        <f t="shared" si="77"/>
        <v>Minor</v>
      </c>
      <c r="AG143" t="str">
        <f t="shared" si="78"/>
        <v>Minor</v>
      </c>
    </row>
    <row r="144" spans="1:43">
      <c r="A144" t="s">
        <v>70</v>
      </c>
      <c r="B144" t="s">
        <v>2182</v>
      </c>
      <c r="C144" s="52">
        <f>VLOOKUP(B144,Exposure!B143:AH289,33,FALSE)</f>
        <v>0.3095459373340414</v>
      </c>
      <c r="D144" s="52">
        <f>VLOOKUP(B144,Sensitivity!$B$1:$AR$147,43,FALSE)</f>
        <v>0</v>
      </c>
      <c r="E144" s="52">
        <f>VLOOKUP(B144,Adaptive!B143:AZ289,51,FALSE)</f>
        <v>0.41020105593722739</v>
      </c>
      <c r="F144" s="52">
        <f t="shared" si="54"/>
        <v>0.58979894406277267</v>
      </c>
      <c r="G144">
        <f>VLOOKUP(B144,LandslideHazard!$B$1:$D$136,3,FALSE)</f>
        <v>0.38532926731677891</v>
      </c>
      <c r="H144" s="52">
        <f t="shared" si="55"/>
        <v>1.2846741487135931</v>
      </c>
      <c r="I144" s="52">
        <f t="shared" si="56"/>
        <v>0.37843927052040782</v>
      </c>
      <c r="J144" s="52">
        <f t="shared" si="57"/>
        <v>0.29489947203138633</v>
      </c>
      <c r="K144" t="str">
        <f t="shared" si="58"/>
        <v>Low</v>
      </c>
      <c r="L144" t="str">
        <f t="shared" si="59"/>
        <v>Low</v>
      </c>
      <c r="M144" t="str">
        <f t="shared" si="53"/>
        <v>Very low</v>
      </c>
      <c r="N144" t="str">
        <f t="shared" si="60"/>
        <v>Moderate</v>
      </c>
      <c r="O144" t="str">
        <f t="shared" si="61"/>
        <v>Minor</v>
      </c>
      <c r="P144">
        <f t="shared" si="62"/>
        <v>0.21401903428583399</v>
      </c>
      <c r="Q144">
        <f t="shared" si="63"/>
        <v>0.22080827553643015</v>
      </c>
      <c r="R144">
        <f t="shared" si="64"/>
        <v>0.19957790793638328</v>
      </c>
      <c r="S144" t="str">
        <f t="shared" si="65"/>
        <v>Low</v>
      </c>
      <c r="T144" t="str">
        <f t="shared" si="65"/>
        <v>Low</v>
      </c>
      <c r="U144" t="str">
        <f t="shared" si="66"/>
        <v>Low</v>
      </c>
      <c r="V144" t="str">
        <f t="shared" si="67"/>
        <v>Negligible</v>
      </c>
      <c r="W144" t="str">
        <f t="shared" si="68"/>
        <v>Negligible</v>
      </c>
      <c r="X144" t="str">
        <f t="shared" si="69"/>
        <v>Negligible</v>
      </c>
      <c r="Y144">
        <f t="shared" si="70"/>
        <v>0.23676182221023093</v>
      </c>
      <c r="Z144">
        <f t="shared" si="71"/>
        <v>0.24182483936959906</v>
      </c>
      <c r="AA144">
        <f t="shared" si="72"/>
        <v>0.24833168040329867</v>
      </c>
      <c r="AB144" t="str">
        <f t="shared" si="73"/>
        <v>Low</v>
      </c>
      <c r="AC144" t="str">
        <f t="shared" si="74"/>
        <v>Low</v>
      </c>
      <c r="AD144" t="str">
        <f t="shared" si="75"/>
        <v>Low</v>
      </c>
      <c r="AE144" t="str">
        <f t="shared" si="76"/>
        <v>Negligible</v>
      </c>
      <c r="AF144" t="str">
        <f t="shared" si="77"/>
        <v>Negligible</v>
      </c>
      <c r="AG144" t="str">
        <f t="shared" si="78"/>
        <v>Negligible</v>
      </c>
    </row>
    <row r="145" spans="1:33">
      <c r="A145" t="s">
        <v>83</v>
      </c>
      <c r="B145" t="s">
        <v>2183</v>
      </c>
      <c r="C145" s="52">
        <f>VLOOKUP(B145,Exposure!B144:AH290,33,FALSE)</f>
        <v>0.47948751991502925</v>
      </c>
      <c r="D145" s="52">
        <f>VLOOKUP(B145,Sensitivity!$B$1:$AR$147,43,FALSE)</f>
        <v>0</v>
      </c>
      <c r="E145" s="52">
        <f>VLOOKUP(B145,Adaptive!B144:AZ290,51,FALSE)</f>
        <v>0.86981123171674413</v>
      </c>
      <c r="F145" s="52">
        <f t="shared" si="54"/>
        <v>0.13018876828325587</v>
      </c>
      <c r="G145">
        <f>VLOOKUP(B145,LandslideHazard!$B$1:$D$136,3,FALSE)</f>
        <v>0.37764898425534271</v>
      </c>
      <c r="H145" s="52">
        <f t="shared" si="55"/>
        <v>0.98732527245362789</v>
      </c>
      <c r="I145" s="52">
        <f t="shared" si="56"/>
        <v>0.23609417565020313</v>
      </c>
      <c r="J145" s="52">
        <f t="shared" si="57"/>
        <v>6.5094384141627937E-2</v>
      </c>
      <c r="K145" t="str">
        <f t="shared" si="58"/>
        <v>Moderate</v>
      </c>
      <c r="L145" t="str">
        <f t="shared" si="59"/>
        <v>Low</v>
      </c>
      <c r="M145" t="str">
        <f t="shared" si="53"/>
        <v>Low</v>
      </c>
      <c r="N145" t="str">
        <f t="shared" si="60"/>
        <v>Moderate</v>
      </c>
      <c r="O145" t="str">
        <f t="shared" si="61"/>
        <v>Moderate</v>
      </c>
      <c r="P145">
        <f t="shared" si="62"/>
        <v>0.1973361778840336</v>
      </c>
      <c r="Q145">
        <f t="shared" si="63"/>
        <v>0.20273059281792996</v>
      </c>
      <c r="R145">
        <f t="shared" si="64"/>
        <v>0.18652965026115831</v>
      </c>
      <c r="S145" t="str">
        <f t="shared" si="65"/>
        <v>Low</v>
      </c>
      <c r="T145" t="str">
        <f t="shared" si="65"/>
        <v>Low</v>
      </c>
      <c r="U145" t="str">
        <f t="shared" si="66"/>
        <v>Low</v>
      </c>
      <c r="V145" t="str">
        <f t="shared" si="67"/>
        <v>Minor</v>
      </c>
      <c r="W145" t="str">
        <f t="shared" si="68"/>
        <v>Minor</v>
      </c>
      <c r="X145" t="str">
        <f t="shared" si="69"/>
        <v>Minor</v>
      </c>
      <c r="Y145">
        <f t="shared" si="70"/>
        <v>0.21510084634064217</v>
      </c>
      <c r="Z145">
        <f t="shared" si="71"/>
        <v>0.20275429967580003</v>
      </c>
      <c r="AA145">
        <f t="shared" si="72"/>
        <v>0.20747095512880809</v>
      </c>
      <c r="AB145" t="str">
        <f t="shared" si="73"/>
        <v>Low</v>
      </c>
      <c r="AC145" t="str">
        <f t="shared" si="74"/>
        <v>Low</v>
      </c>
      <c r="AD145" t="str">
        <f t="shared" si="75"/>
        <v>Low</v>
      </c>
      <c r="AE145" t="str">
        <f t="shared" si="76"/>
        <v>Minor</v>
      </c>
      <c r="AF145" t="str">
        <f t="shared" si="77"/>
        <v>Minor</v>
      </c>
      <c r="AG145" t="str">
        <f t="shared" si="78"/>
        <v>Minor</v>
      </c>
    </row>
    <row r="146" spans="1:33">
      <c r="A146" t="s">
        <v>84</v>
      </c>
      <c r="B146" t="s">
        <v>2184</v>
      </c>
      <c r="C146" s="52">
        <f>VLOOKUP(B146,Exposure!B145:AH291,33,FALSE)</f>
        <v>0.2349973446627722</v>
      </c>
      <c r="D146" s="52">
        <f>VLOOKUP(B146,Sensitivity!$B$1:$AR$147,43,FALSE)</f>
        <v>0</v>
      </c>
      <c r="E146" s="52">
        <f>VLOOKUP(B146,Adaptive!B145:AZ291,51,FALSE)</f>
        <v>0.30599308669700981</v>
      </c>
      <c r="F146" s="52">
        <f t="shared" si="54"/>
        <v>0.69400691330299025</v>
      </c>
      <c r="G146">
        <f>VLOOKUP(B146,LandslideHazard!$B$1:$D$136,3,FALSE)</f>
        <v>0.35781112173159835</v>
      </c>
      <c r="H146" s="52">
        <f t="shared" si="55"/>
        <v>1.2868153796973609</v>
      </c>
      <c r="I146" s="52">
        <f t="shared" si="56"/>
        <v>0.37946430794902408</v>
      </c>
      <c r="J146" s="52">
        <f t="shared" si="57"/>
        <v>0.34700345665149512</v>
      </c>
      <c r="K146" t="str">
        <f t="shared" si="58"/>
        <v>Low</v>
      </c>
      <c r="L146" t="str">
        <f t="shared" si="59"/>
        <v>Moderate</v>
      </c>
      <c r="M146" t="str">
        <f t="shared" si="53"/>
        <v>Low</v>
      </c>
      <c r="N146" t="str">
        <f t="shared" si="60"/>
        <v>Moderate</v>
      </c>
      <c r="O146" t="str">
        <f t="shared" si="61"/>
        <v>Moderate</v>
      </c>
      <c r="P146">
        <f t="shared" si="62"/>
        <v>0.15130261368888762</v>
      </c>
      <c r="Q146">
        <f t="shared" si="63"/>
        <v>0.15054263204885876</v>
      </c>
      <c r="R146">
        <f t="shared" si="64"/>
        <v>0.15078003789176125</v>
      </c>
      <c r="S146" t="str">
        <f t="shared" si="65"/>
        <v>Low</v>
      </c>
      <c r="T146" t="str">
        <f t="shared" si="65"/>
        <v>Low</v>
      </c>
      <c r="U146" t="str">
        <f t="shared" si="66"/>
        <v>Low</v>
      </c>
      <c r="V146" t="str">
        <f t="shared" si="67"/>
        <v>Minor</v>
      </c>
      <c r="W146" t="str">
        <f t="shared" si="68"/>
        <v>Minor</v>
      </c>
      <c r="X146" t="str">
        <f t="shared" si="69"/>
        <v>Minor</v>
      </c>
      <c r="Y146">
        <f t="shared" si="70"/>
        <v>0.16072344590571519</v>
      </c>
      <c r="Z146">
        <f t="shared" si="71"/>
        <v>0.17289941030979761</v>
      </c>
      <c r="AA146">
        <f t="shared" si="72"/>
        <v>0.14648666184737791</v>
      </c>
      <c r="AB146" t="str">
        <f t="shared" si="73"/>
        <v>Low</v>
      </c>
      <c r="AC146" t="str">
        <f t="shared" si="74"/>
        <v>Low</v>
      </c>
      <c r="AD146" t="str">
        <f t="shared" si="75"/>
        <v>Low</v>
      </c>
      <c r="AE146" t="str">
        <f t="shared" si="76"/>
        <v>Minor</v>
      </c>
      <c r="AF146" t="str">
        <f t="shared" si="77"/>
        <v>Minor</v>
      </c>
      <c r="AG146" t="str">
        <f t="shared" si="78"/>
        <v>Minor</v>
      </c>
    </row>
    <row r="147" spans="1:33">
      <c r="A147" t="s">
        <v>118</v>
      </c>
      <c r="B147" t="s">
        <v>2185</v>
      </c>
      <c r="C147" s="52">
        <f>VLOOKUP(B147,Exposure!B146:AH292,33,FALSE)</f>
        <v>0.25033191715347847</v>
      </c>
      <c r="D147" s="52">
        <f>VLOOKUP(B147,Sensitivity!$B$1:$AR$147,43,FALSE)</f>
        <v>0</v>
      </c>
      <c r="E147" s="52">
        <f>VLOOKUP(B147,Adaptive!B146:AZ292,51,FALSE)</f>
        <v>0.21685464469002225</v>
      </c>
      <c r="F147" s="52">
        <f t="shared" si="54"/>
        <v>0.78314535530997775</v>
      </c>
      <c r="G147">
        <f>VLOOKUP(B147,LandslideHazard!$B$1:$D$136,3,FALSE)</f>
        <v>0.49952271692407474</v>
      </c>
      <c r="H147" s="52">
        <f t="shared" si="55"/>
        <v>1.532999989387531</v>
      </c>
      <c r="I147" s="52">
        <f t="shared" si="56"/>
        <v>0.49731634782454776</v>
      </c>
      <c r="J147" s="52">
        <f t="shared" si="57"/>
        <v>0.39157267765498888</v>
      </c>
      <c r="K147" t="str">
        <f t="shared" si="58"/>
        <v>Low</v>
      </c>
      <c r="L147" t="str">
        <f t="shared" si="59"/>
        <v>Moderate</v>
      </c>
      <c r="M147" t="str">
        <f t="shared" si="53"/>
        <v>Low</v>
      </c>
      <c r="N147" t="str">
        <f t="shared" si="60"/>
        <v>Moderate</v>
      </c>
      <c r="O147" t="str">
        <f t="shared" si="61"/>
        <v>Moderate</v>
      </c>
      <c r="P147">
        <f t="shared" si="62"/>
        <v>0.44691064152100379</v>
      </c>
      <c r="Q147">
        <f t="shared" si="63"/>
        <v>0.4638653268631821</v>
      </c>
      <c r="R147">
        <f t="shared" si="64"/>
        <v>0.48438182123580953</v>
      </c>
      <c r="S147" t="str">
        <f t="shared" si="65"/>
        <v>Moderate</v>
      </c>
      <c r="T147" t="str">
        <f t="shared" si="65"/>
        <v>Moderate</v>
      </c>
      <c r="U147" t="str">
        <f t="shared" si="66"/>
        <v>Moderate</v>
      </c>
      <c r="V147" t="str">
        <f t="shared" si="67"/>
        <v>Moderate</v>
      </c>
      <c r="W147" t="str">
        <f t="shared" si="68"/>
        <v>Moderate</v>
      </c>
      <c r="X147" t="str">
        <f t="shared" si="69"/>
        <v>Moderate</v>
      </c>
      <c r="Y147">
        <f t="shared" si="70"/>
        <v>0.49292800493473804</v>
      </c>
      <c r="Z147">
        <f t="shared" si="71"/>
        <v>0.50141296162161997</v>
      </c>
      <c r="AA147">
        <f t="shared" si="72"/>
        <v>0.51813814959218008</v>
      </c>
      <c r="AB147" t="str">
        <f t="shared" si="73"/>
        <v>Moderate</v>
      </c>
      <c r="AC147" t="str">
        <f t="shared" si="74"/>
        <v>Moderate</v>
      </c>
      <c r="AD147" t="str">
        <f t="shared" si="75"/>
        <v>Moderate</v>
      </c>
      <c r="AE147" t="str">
        <f t="shared" si="76"/>
        <v>Moderate</v>
      </c>
      <c r="AF147" t="str">
        <f t="shared" si="77"/>
        <v>Moderate</v>
      </c>
      <c r="AG147" t="str">
        <f t="shared" si="78"/>
        <v>Moderate</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BA149"/>
  <sheetViews>
    <sheetView workbookViewId="0">
      <selection activeCell="AR1" sqref="B1:AR1"/>
    </sheetView>
  </sheetViews>
  <sheetFormatPr baseColWidth="10" defaultRowHeight="14" x14ac:dyDescent="0"/>
  <cols>
    <col min="7" max="7" width="10.83203125" style="111"/>
    <col min="8" max="8" width="10.83203125" style="118"/>
    <col min="11" max="11" width="10.83203125" style="111"/>
    <col min="12" max="12" width="10.83203125" style="118"/>
    <col min="15" max="15" width="10.83203125" style="111"/>
    <col min="18" max="18" width="10.83203125" style="111"/>
    <col min="30" max="30" width="10.83203125" style="118"/>
    <col min="42" max="42" width="12.1640625" bestFit="1" customWidth="1"/>
    <col min="50" max="50" width="7.5" customWidth="1"/>
    <col min="51" max="51" width="16.6640625" customWidth="1"/>
    <col min="52" max="52" width="15.6640625" customWidth="1"/>
    <col min="53" max="53" width="18.5" customWidth="1"/>
  </cols>
  <sheetData>
    <row r="1" spans="1:53" ht="29" thickBot="1">
      <c r="A1" t="s">
        <v>31</v>
      </c>
      <c r="B1" t="s">
        <v>227</v>
      </c>
      <c r="C1" t="s">
        <v>2186</v>
      </c>
      <c r="D1" t="s">
        <v>2430</v>
      </c>
      <c r="E1" t="s">
        <v>2187</v>
      </c>
      <c r="F1" t="s">
        <v>2407</v>
      </c>
      <c r="G1" s="111" t="s">
        <v>2408</v>
      </c>
      <c r="H1" s="118" t="s">
        <v>2409</v>
      </c>
      <c r="I1" t="s">
        <v>2188</v>
      </c>
      <c r="J1" t="s">
        <v>2410</v>
      </c>
      <c r="K1" s="111" t="s">
        <v>2411</v>
      </c>
      <c r="L1" s="118" t="s">
        <v>2412</v>
      </c>
      <c r="M1" t="s">
        <v>2189</v>
      </c>
      <c r="N1" t="s">
        <v>2413</v>
      </c>
      <c r="O1" s="111" t="s">
        <v>2414</v>
      </c>
      <c r="P1" t="s">
        <v>2190</v>
      </c>
      <c r="Q1" t="s">
        <v>2415</v>
      </c>
      <c r="R1" s="111" t="s">
        <v>2416</v>
      </c>
      <c r="S1" t="s">
        <v>2191</v>
      </c>
      <c r="T1" t="s">
        <v>2375</v>
      </c>
      <c r="U1" t="s">
        <v>2192</v>
      </c>
      <c r="V1" t="s">
        <v>2417</v>
      </c>
      <c r="W1" t="s">
        <v>2193</v>
      </c>
      <c r="X1" t="s">
        <v>2418</v>
      </c>
      <c r="Y1" t="s">
        <v>2419</v>
      </c>
      <c r="Z1" t="s">
        <v>2420</v>
      </c>
      <c r="AA1" t="s">
        <v>2194</v>
      </c>
      <c r="AB1" t="s">
        <v>2421</v>
      </c>
      <c r="AC1" s="111" t="s">
        <v>2422</v>
      </c>
      <c r="AD1" s="118" t="s">
        <v>2423</v>
      </c>
      <c r="AE1" t="s">
        <v>2195</v>
      </c>
      <c r="AF1" t="s">
        <v>2424</v>
      </c>
      <c r="AG1" s="111" t="s">
        <v>2425</v>
      </c>
      <c r="AH1" t="s">
        <v>2196</v>
      </c>
      <c r="AI1" t="s">
        <v>2426</v>
      </c>
      <c r="AJ1" s="111" t="s">
        <v>2427</v>
      </c>
      <c r="AK1" t="s">
        <v>2197</v>
      </c>
      <c r="AL1" t="s">
        <v>2374</v>
      </c>
      <c r="AM1" t="s">
        <v>2402</v>
      </c>
      <c r="AN1" t="s">
        <v>2403</v>
      </c>
      <c r="AO1" t="s">
        <v>2428</v>
      </c>
      <c r="AP1" t="s">
        <v>2429</v>
      </c>
      <c r="AQ1" t="s">
        <v>2389</v>
      </c>
      <c r="AR1" t="s">
        <v>2390</v>
      </c>
      <c r="AY1" s="119" t="s">
        <v>31</v>
      </c>
      <c r="AZ1" s="120" t="s">
        <v>2354</v>
      </c>
      <c r="BA1" s="120" t="s">
        <v>2355</v>
      </c>
    </row>
    <row r="2" spans="1:53" ht="15" thickBot="1">
      <c r="A2" t="s">
        <v>101</v>
      </c>
      <c r="B2" t="s">
        <v>2051</v>
      </c>
      <c r="C2">
        <f>VLOOKUP(A2,'1.1'!$K$24:$L$132,2,FALSE)</f>
        <v>21</v>
      </c>
      <c r="D2">
        <f>VLOOKUP(A2,'1.1Flood'!$A$2:$B$110,2,FALSE)</f>
        <v>0</v>
      </c>
      <c r="E2" t="e">
        <f>VLOOKUP(A2,'1.2'!$I$23:$J$131,2,FALSE)</f>
        <v>#N/A</v>
      </c>
      <c r="F2">
        <f>VLOOKUP(A2,'1.2Flood'!$A$2:$B$110,2,FALSE)</f>
        <v>51958</v>
      </c>
      <c r="G2" s="111">
        <f>VLOOKUP(A2,'1.2Drought'!$A$2:$B$110,2,FALSE)</f>
        <v>24129</v>
      </c>
      <c r="H2" s="118">
        <v>0</v>
      </c>
      <c r="I2" t="e">
        <f>VLOOKUP(A2,'1.3'!$K$23:$L$129,2,FALSE)</f>
        <v>#N/A</v>
      </c>
      <c r="J2">
        <f>VLOOKUP(A2,'1.3Flood'!$A$2:$B$110,2,FALSE)</f>
        <v>0</v>
      </c>
      <c r="K2" s="111">
        <f>VLOOKUP(A2,'1.3Drought'!$A$2:$B$46,2,FALSE)</f>
        <v>0</v>
      </c>
      <c r="L2" s="118">
        <v>0</v>
      </c>
      <c r="M2">
        <f>VLOOKUP(A2,'1.4'!$H$24:$I$130,2,FALSE)</f>
        <v>0</v>
      </c>
      <c r="N2">
        <f>VLOOKUP(A2,'1.4Flood'!$A$2:$B$110,2,FALSE)</f>
        <v>0</v>
      </c>
      <c r="O2" s="111">
        <f>VLOOKUP(A2,'1.4Drought'!$A$2:$B$46,2,FALSE)</f>
        <v>0</v>
      </c>
      <c r="P2">
        <f>VLOOKUP(A2,'1.5'!$H$23:$I$129,2,FALSE)</f>
        <v>0</v>
      </c>
      <c r="Q2">
        <f>VLOOKUP(A2,'1.5Flood'!$A$2:$B$110,2,FALSE)</f>
        <v>0</v>
      </c>
      <c r="R2" s="111">
        <v>0</v>
      </c>
      <c r="S2">
        <f>VLOOKUP(A2,'1.6'!$B$23:$J$168,9,FALSE)</f>
        <v>86.7</v>
      </c>
      <c r="T2">
        <v>0</v>
      </c>
      <c r="U2" s="52" t="e">
        <f>(C2-MIN($C$2:$C$147))/(MAX($C$2:$C$147)-MIN($C$2:$C$147))</f>
        <v>#N/A</v>
      </c>
      <c r="V2" s="52">
        <f>(D2-MIN($D$2:$D$147))/(5222-MIN($D$2:$D$147))</f>
        <v>0</v>
      </c>
      <c r="W2" s="52" t="e">
        <f>(E2-MIN($E$2:$E$147))/(MAX($E$2:$E$147)-MIN($E$2:$E$147))</f>
        <v>#N/A</v>
      </c>
      <c r="X2" s="52">
        <f>(F2-MIN($F$2:$F$147))/(375680-MIN($F$2:$F$147))</f>
        <v>0.13830387563884156</v>
      </c>
      <c r="Y2" s="52">
        <f>(G2-MIN($G$2:$G$147))/(292406-MIN($G$2:$G$147))</f>
        <v>8.2518826563066416E-2</v>
      </c>
      <c r="Z2" s="52">
        <f>(H2-MIN($H$2:$H$147))/(53063-MIN($H$2:$H$147))</f>
        <v>0</v>
      </c>
      <c r="AA2" s="52" t="e">
        <f t="shared" ref="AA2:AA33" si="0">(I2-MIN($I$2:$I$147))/(MAX($I$2:$I$147)-MIN($I$2:$I$147))</f>
        <v>#N/A</v>
      </c>
      <c r="AB2" s="52">
        <f>(J2-MIN($J$2:$J$147))/(141-MIN($J$2:$J$147))</f>
        <v>0</v>
      </c>
      <c r="AC2" s="52">
        <f>(K2-MIN($K$2:$K$147))/(MAX($K$2:$K$147)-MIN($K$2:$K$147))</f>
        <v>0</v>
      </c>
      <c r="AD2" s="123">
        <f>(L2-MIN($L$2:$L$147))/(141-MIN($L$2:$L$147))</f>
        <v>0</v>
      </c>
      <c r="AE2" s="52" t="e">
        <f t="shared" ref="AE2:AE33" si="1">(M2-MIN($M$2:$M$147))/(MAX($M$2:$M$147)-MIN($M$2:$M$147))</f>
        <v>#N/A</v>
      </c>
      <c r="AF2" s="52">
        <f>(N2-MIN($N$2:$N$147))/(8117-MIN($N$2:$N$147))</f>
        <v>0</v>
      </c>
      <c r="AG2" s="52">
        <f>(O2-MIN($O$2:$O$147))/(MAX($O$2:$O$147)-MIN($O$2:$O$147))</f>
        <v>0</v>
      </c>
      <c r="AH2" s="52" t="e">
        <f t="shared" ref="AH2:AH33" si="2">(P2-MIN($P$2:$P$147))/(MAX($P$2:$P$147)-MIN($P$2:$P$147))</f>
        <v>#N/A</v>
      </c>
      <c r="AI2" s="52">
        <f>(Q2-MIN($Q$2:$Q$147))/(108-MIN($Q$2:$Q$147))</f>
        <v>0</v>
      </c>
      <c r="AJ2" s="52">
        <v>0</v>
      </c>
      <c r="AK2" s="52">
        <f t="shared" ref="AK2:AK33" si="3">(S2-MIN($S$2:$S$147))/(MAX($S$2:$S$147)-MIN($S$2:$S$147))</f>
        <v>0.94273127753303965</v>
      </c>
      <c r="AL2" s="52">
        <f>(T2-MIN($T$2:$T$147))/(MAX($T$2:$T$147)-MIN($T$2:$T$147))</f>
        <v>0</v>
      </c>
      <c r="AM2">
        <f>(V2*Weights_Sens!$B$2)+(X2*Weights_Sens!$B$3)+(AB2*Weights_Sens!$B$4)+(AF2*Weights_Sens!$B$5)+(AI2*Weights_Sens!$B$6)+(AK2*Weights_Sens!$B$7)</f>
        <v>0.10236040797717821</v>
      </c>
      <c r="AN2" s="52">
        <f>(AM2-MIN($AM$2:$AM$147))/(MAX($AM$2:$AM$147)-MIN($AM$2:$AM$147))</f>
        <v>0.14795097279950886</v>
      </c>
      <c r="AO2">
        <f>(Y2*Weights_Sens!$C$3)+(AC2*Weights_Sens!$C$4)+(AG2*Weights_Sens!$C$5)+(AJ2*Weights_Sens!$C$6)+(AK2*Weights_Sens!$C$7)</f>
        <v>0.20516338859998892</v>
      </c>
      <c r="AP2" s="52">
        <f>(AO2-MIN($AO$2:$AO$147))/(MAX($AO$2:$AO$147)-MIN($AO$2:$AO$147))</f>
        <v>0.29653073292331678</v>
      </c>
      <c r="AQ2" s="52">
        <f>(Z2*Weights_Sens!$D$3)+(AD2*Weights_Sens!$D$4)+(AL2*Weights_Sens!$D$7)</f>
        <v>0</v>
      </c>
      <c r="AR2" s="52">
        <f>(AQ2-MIN($AQ$2:$AQ$147))/(MAX($AQ$2:$AQ$147)-MIN($AQ$2:$AQ$147))</f>
        <v>0</v>
      </c>
      <c r="AY2" s="121"/>
      <c r="AZ2" s="122" t="s">
        <v>2356</v>
      </c>
      <c r="BA2" s="122">
        <v>3</v>
      </c>
    </row>
    <row r="3" spans="1:53" ht="15" thickBot="1">
      <c r="A3" t="s">
        <v>71</v>
      </c>
      <c r="B3" t="s">
        <v>2052</v>
      </c>
      <c r="C3" t="e">
        <f>VLOOKUP(A3,'1.1'!$K$24:$L$132,2,FALSE)</f>
        <v>#N/A</v>
      </c>
      <c r="D3">
        <f>VLOOKUP(A3,'1.1Flood'!$A$2:$B$110,2,FALSE)</f>
        <v>0</v>
      </c>
      <c r="E3" t="e">
        <f>VLOOKUP(A3,'1.2'!$I$23:$J$131,2,FALSE)</f>
        <v>#N/A</v>
      </c>
      <c r="F3">
        <f>VLOOKUP(A3,'1.2Flood'!$A$2:$B$110,2,FALSE)</f>
        <v>0</v>
      </c>
      <c r="G3" s="111">
        <v>0</v>
      </c>
      <c r="H3" s="118">
        <v>0</v>
      </c>
      <c r="I3" t="e">
        <f>VLOOKUP(A3,'1.3'!$K$23:$L$129,2,FALSE)</f>
        <v>#N/A</v>
      </c>
      <c r="J3">
        <f>VLOOKUP(A3,'1.3Flood'!$A$2:$B$110,2,FALSE)</f>
        <v>0</v>
      </c>
      <c r="K3" s="111">
        <v>0</v>
      </c>
      <c r="L3" s="118">
        <v>0</v>
      </c>
      <c r="M3" t="e">
        <f>VLOOKUP(A3,'1.4'!$H$24:$I$130,2,FALSE)</f>
        <v>#N/A</v>
      </c>
      <c r="N3">
        <f>VLOOKUP(A3,'1.4Flood'!$A$2:$B$110,2,FALSE)</f>
        <v>0</v>
      </c>
      <c r="O3" s="111">
        <v>0</v>
      </c>
      <c r="P3" t="e">
        <f>VLOOKUP(A3,'1.5'!$H$23:$I$129,2,FALSE)</f>
        <v>#N/A</v>
      </c>
      <c r="Q3">
        <f>VLOOKUP(A3,'1.5Flood'!$A$2:$B$110,2,FALSE)</f>
        <v>0</v>
      </c>
      <c r="R3" s="111">
        <v>0</v>
      </c>
      <c r="S3">
        <f>VLOOKUP(A3,'1.6'!$B$23:$J$168,9,FALSE)</f>
        <v>61.7</v>
      </c>
      <c r="T3">
        <v>0</v>
      </c>
      <c r="U3" s="52" t="e">
        <f t="shared" ref="U3:U66" si="4">(C3-MIN($C$2:$C$147))/(MAX($C$2:$C$147)-MIN($C$2:$C$147))</f>
        <v>#N/A</v>
      </c>
      <c r="V3" s="52">
        <f t="shared" ref="V3:V66" si="5">(D3-MIN($D$2:$D$147))/(5222-MIN($D$2:$D$147))</f>
        <v>0</v>
      </c>
      <c r="W3" s="52" t="e">
        <f t="shared" ref="W3:W66" si="6">(E3-MIN($E$2:$E$147))/(MAX($E$2:$E$147)-MIN($E$2:$E$147))</f>
        <v>#N/A</v>
      </c>
      <c r="X3" s="52">
        <f t="shared" ref="X3:X66" si="7">(F3-MIN($F$2:$F$147))/(375680-MIN($F$2:$F$147))</f>
        <v>0</v>
      </c>
      <c r="Y3" s="52">
        <f t="shared" ref="Y3:Y66" si="8">(G3-MIN($G$2:$G$147))/(292406-MIN($G$2:$G$147))</f>
        <v>0</v>
      </c>
      <c r="Z3" s="52">
        <f t="shared" ref="Z3:Z66" si="9">(H3-MIN($H$2:$H$147))/(53063-MIN($H$2:$H$147))</f>
        <v>0</v>
      </c>
      <c r="AA3" s="52" t="e">
        <f t="shared" si="0"/>
        <v>#N/A</v>
      </c>
      <c r="AB3" s="52">
        <f t="shared" ref="AB3:AB66" si="10">(J3-MIN($J$2:$J$147))/(141-MIN($J$2:$J$147))</f>
        <v>0</v>
      </c>
      <c r="AC3" s="52">
        <f t="shared" ref="AC3:AC66" si="11">(K3-MIN($K$2:$K$147))/(MAX($K$2:$K$147)-MIN($K$2:$K$147))</f>
        <v>0</v>
      </c>
      <c r="AD3" s="123">
        <f t="shared" ref="AD3:AD13" si="12">(L3-MIN($L$2:$L$147))/(141-MIN($L$2:$L$147))</f>
        <v>0</v>
      </c>
      <c r="AE3" s="52" t="e">
        <f t="shared" si="1"/>
        <v>#N/A</v>
      </c>
      <c r="AF3" s="52">
        <f t="shared" ref="AF3:AF66" si="13">(N3-MIN($N$2:$N$147))/(8117-MIN($N$2:$N$147))</f>
        <v>0</v>
      </c>
      <c r="AG3" s="52">
        <f t="shared" ref="AG3:AG66" si="14">(O3-MIN($O$2:$O$147))/(MAX($O$2:$O$147)-MIN($O$2:$O$147))</f>
        <v>0</v>
      </c>
      <c r="AH3" s="52" t="e">
        <f t="shared" si="2"/>
        <v>#N/A</v>
      </c>
      <c r="AI3" s="52">
        <f t="shared" ref="AI3:AI66" si="15">(Q3-MIN($Q$2:$Q$147))/(108-MIN($Q$2:$Q$147))</f>
        <v>0</v>
      </c>
      <c r="AJ3" s="52">
        <v>0</v>
      </c>
      <c r="AK3" s="52">
        <f t="shared" si="3"/>
        <v>0.66740088105726869</v>
      </c>
      <c r="AL3" s="52">
        <f t="shared" ref="AL3:AL66" si="16">(T3-MIN($T$2:$T$147))/(MAX($T$2:$T$147)-MIN($T$2:$T$147))</f>
        <v>0</v>
      </c>
      <c r="AM3">
        <f>(V3*Weights_Sens!$B$2)+(X3*Weights_Sens!$B$3)+(AB3*Weights_Sens!$B$4)+(AF3*Weights_Sens!$B$5)+(AI3*Weights_Sens!$B$6)+(AK3*Weights_Sens!$B$7)</f>
        <v>5.4481704576103573E-2</v>
      </c>
      <c r="AN3" s="52">
        <f t="shared" ref="AN3:AN66" si="17">(AM3-MIN($AM$2:$AM$147))/(MAX($AM$2:$AM$147)-MIN($AM$2:$AM$147))</f>
        <v>5.3913616333170745E-2</v>
      </c>
      <c r="AO3">
        <f>(Y3*Weights_Sens!$C$3)+(AC3*Weights_Sens!$C$4)+(AG3*Weights_Sens!$C$5)+(AJ3*Weights_Sens!$C$6)+(AK3*Weights_Sens!$C$7)</f>
        <v>0.12134561473768522</v>
      </c>
      <c r="AP3" s="52">
        <f t="shared" ref="AP3:AP66" si="18">(AO3-MIN($AO$2:$AO$147))/(MAX($AO$2:$AO$147)-MIN($AO$2:$AO$147))</f>
        <v>0.17538560032926934</v>
      </c>
      <c r="AQ3" s="52">
        <f>(Z3*Weights_Sens!$D$3)+(AD3*Weights_Sens!$D$4)+(AL3*Weights_Sens!$D$7)</f>
        <v>0</v>
      </c>
      <c r="AR3" s="52">
        <f t="shared" ref="AR3:AR66" si="19">(AQ3-MIN($AQ$2:$AQ$147))/(MAX($AQ$2:$AQ$147)-MIN($AQ$2:$AQ$147))</f>
        <v>0</v>
      </c>
      <c r="AY3" s="121"/>
      <c r="AZ3" s="122" t="s">
        <v>2356</v>
      </c>
      <c r="BA3" s="122">
        <v>0</v>
      </c>
    </row>
    <row r="4" spans="1:53" ht="15" thickBot="1">
      <c r="A4" t="s">
        <v>142</v>
      </c>
      <c r="B4" t="s">
        <v>2053</v>
      </c>
      <c r="C4" t="e">
        <f>VLOOKUP(A4,'1.1'!$K$24:$L$132,2,FALSE)</f>
        <v>#N/A</v>
      </c>
      <c r="D4">
        <f>VLOOKUP(A4,'1.1Flood'!$A$2:$B$110,2,FALSE)</f>
        <v>52</v>
      </c>
      <c r="E4" t="e">
        <f>VLOOKUP(A4,'1.2'!$I$23:$J$131,2,FALSE)</f>
        <v>#N/A</v>
      </c>
      <c r="F4">
        <f>VLOOKUP(A4,'1.2Flood'!$A$2:$B$110,2,FALSE)</f>
        <v>3000000</v>
      </c>
      <c r="G4" s="111">
        <v>0</v>
      </c>
      <c r="H4" s="118">
        <v>0</v>
      </c>
      <c r="I4" t="e">
        <f>VLOOKUP(A4,'1.3'!$K$23:$L$129,2,FALSE)</f>
        <v>#N/A</v>
      </c>
      <c r="J4">
        <f>VLOOKUP(A4,'1.3Flood'!$A$2:$B$110,2,FALSE)</f>
        <v>0</v>
      </c>
      <c r="K4" s="111">
        <v>0</v>
      </c>
      <c r="L4" s="118">
        <v>0</v>
      </c>
      <c r="M4" t="e">
        <f>VLOOKUP(A4,'1.4'!$H$24:$I$130,2,FALSE)</f>
        <v>#N/A</v>
      </c>
      <c r="N4">
        <f>VLOOKUP(A4,'1.4Flood'!$A$2:$B$110,2,FALSE)</f>
        <v>0</v>
      </c>
      <c r="O4" s="111">
        <v>0</v>
      </c>
      <c r="P4" t="e">
        <f>VLOOKUP(A4,'1.5'!$H$23:$I$129,2,FALSE)</f>
        <v>#N/A</v>
      </c>
      <c r="Q4">
        <f>VLOOKUP(A4,'1.5Flood'!$A$2:$B$110,2,FALSE)</f>
        <v>0</v>
      </c>
      <c r="R4" s="111">
        <v>0</v>
      </c>
      <c r="S4">
        <f>VLOOKUP(A4,'1.6'!$B$23:$J$168,9,FALSE)</f>
        <v>91.9</v>
      </c>
      <c r="T4">
        <v>0</v>
      </c>
      <c r="U4" s="52" t="e">
        <f t="shared" si="4"/>
        <v>#N/A</v>
      </c>
      <c r="V4" s="52">
        <f t="shared" si="5"/>
        <v>9.9578705476828806E-3</v>
      </c>
      <c r="W4" s="52" t="e">
        <f t="shared" si="6"/>
        <v>#N/A</v>
      </c>
      <c r="X4" s="52">
        <v>1</v>
      </c>
      <c r="Y4" s="52">
        <f t="shared" si="8"/>
        <v>0</v>
      </c>
      <c r="Z4" s="52">
        <f t="shared" si="9"/>
        <v>0</v>
      </c>
      <c r="AA4" s="52" t="e">
        <f t="shared" si="0"/>
        <v>#N/A</v>
      </c>
      <c r="AB4" s="52">
        <f t="shared" si="10"/>
        <v>0</v>
      </c>
      <c r="AC4" s="52">
        <f t="shared" si="11"/>
        <v>0</v>
      </c>
      <c r="AD4" s="123">
        <f t="shared" si="12"/>
        <v>0</v>
      </c>
      <c r="AE4" s="52" t="e">
        <f t="shared" si="1"/>
        <v>#N/A</v>
      </c>
      <c r="AF4" s="52">
        <f t="shared" si="13"/>
        <v>0</v>
      </c>
      <c r="AG4" s="52">
        <f t="shared" si="14"/>
        <v>0</v>
      </c>
      <c r="AH4" s="52" t="e">
        <f t="shared" si="2"/>
        <v>#N/A</v>
      </c>
      <c r="AI4" s="52">
        <f t="shared" si="15"/>
        <v>0</v>
      </c>
      <c r="AJ4" s="52">
        <v>0</v>
      </c>
      <c r="AK4" s="52">
        <f t="shared" si="3"/>
        <v>1</v>
      </c>
      <c r="AL4" s="52">
        <f t="shared" si="16"/>
        <v>0</v>
      </c>
      <c r="AM4">
        <f>(V4*Weights_Sens!$B$2)+(X4*Weights_Sens!$B$3)+(AB4*Weights_Sens!$B$4)+(AF4*Weights_Sens!$B$5)+(AI4*Weights_Sens!$B$6)+(AK4*Weights_Sens!$B$7)</f>
        <v>0.26713511908018667</v>
      </c>
      <c r="AN4" s="52">
        <f t="shared" si="17"/>
        <v>0.47158083626577196</v>
      </c>
      <c r="AO4">
        <f>(Y4*Weights_Sens!$C$3)+(AC4*Weights_Sens!$C$4)+(AG4*Weights_Sens!$C$5)+(AJ4*Weights_Sens!$C$6)+(AK4*Weights_Sens!$C$7)</f>
        <v>0.18181818181818182</v>
      </c>
      <c r="AP4" s="52">
        <f t="shared" si="18"/>
        <v>0.26278898531184253</v>
      </c>
      <c r="AQ4" s="52">
        <f>(Z4*Weights_Sens!$D$3)+(AD4*Weights_Sens!$D$4)+(AL4*Weights_Sens!$D$7)</f>
        <v>0</v>
      </c>
      <c r="AR4" s="52">
        <f t="shared" si="19"/>
        <v>0</v>
      </c>
      <c r="AY4" s="121"/>
      <c r="AZ4" s="122" t="s">
        <v>2356</v>
      </c>
      <c r="BA4" s="122">
        <v>0</v>
      </c>
    </row>
    <row r="5" spans="1:53" ht="15" thickBot="1">
      <c r="A5" t="s">
        <v>119</v>
      </c>
      <c r="B5" t="s">
        <v>2054</v>
      </c>
      <c r="C5" t="e">
        <f>VLOOKUP(A5,'1.1'!$K$24:$L$132,2,FALSE)</f>
        <v>#N/A</v>
      </c>
      <c r="D5">
        <f>VLOOKUP(A5,'1.1Flood'!$A$2:$B$110,2,FALSE)</f>
        <v>0</v>
      </c>
      <c r="E5" t="e">
        <f>VLOOKUP(A5,'1.2'!$I$23:$J$131,2,FALSE)</f>
        <v>#N/A</v>
      </c>
      <c r="F5">
        <f>VLOOKUP(A5,'1.2Flood'!$A$2:$B$110,2,FALSE)</f>
        <v>0</v>
      </c>
      <c r="G5" s="111">
        <v>0</v>
      </c>
      <c r="H5" s="118">
        <v>0</v>
      </c>
      <c r="I5" t="e">
        <f>VLOOKUP(A5,'1.3'!$K$23:$L$129,2,FALSE)</f>
        <v>#N/A</v>
      </c>
      <c r="J5">
        <f>VLOOKUP(A5,'1.3Flood'!$A$2:$B$110,2,FALSE)</f>
        <v>0</v>
      </c>
      <c r="K5" s="111">
        <v>0</v>
      </c>
      <c r="L5" s="118">
        <v>0</v>
      </c>
      <c r="M5" t="e">
        <f>VLOOKUP(A5,'1.4'!$H$24:$I$130,2,FALSE)</f>
        <v>#N/A</v>
      </c>
      <c r="N5">
        <f>VLOOKUP(A5,'1.4Flood'!$A$2:$B$110,2,FALSE)</f>
        <v>0</v>
      </c>
      <c r="O5" s="111">
        <v>0</v>
      </c>
      <c r="P5" t="e">
        <f>VLOOKUP(A5,'1.5'!$H$23:$I$129,2,FALSE)</f>
        <v>#N/A</v>
      </c>
      <c r="Q5">
        <f>VLOOKUP(A5,'1.5Flood'!$A$2:$B$110,2,FALSE)</f>
        <v>0</v>
      </c>
      <c r="R5" s="111">
        <v>0</v>
      </c>
      <c r="S5">
        <f>VLOOKUP(A5,'1.6'!$B$23:$J$168,9,FALSE)</f>
        <v>82.4</v>
      </c>
      <c r="T5">
        <v>0</v>
      </c>
      <c r="U5" s="52" t="e">
        <f t="shared" si="4"/>
        <v>#N/A</v>
      </c>
      <c r="V5" s="52">
        <f t="shared" si="5"/>
        <v>0</v>
      </c>
      <c r="W5" s="52" t="e">
        <f t="shared" si="6"/>
        <v>#N/A</v>
      </c>
      <c r="X5" s="52">
        <f t="shared" si="7"/>
        <v>0</v>
      </c>
      <c r="Y5" s="52">
        <f t="shared" si="8"/>
        <v>0</v>
      </c>
      <c r="Z5" s="52">
        <f t="shared" si="9"/>
        <v>0</v>
      </c>
      <c r="AA5" s="52" t="e">
        <f t="shared" si="0"/>
        <v>#N/A</v>
      </c>
      <c r="AB5" s="52">
        <f t="shared" si="10"/>
        <v>0</v>
      </c>
      <c r="AC5" s="52">
        <f t="shared" si="11"/>
        <v>0</v>
      </c>
      <c r="AD5" s="123">
        <f t="shared" si="12"/>
        <v>0</v>
      </c>
      <c r="AE5" s="52" t="e">
        <f t="shared" si="1"/>
        <v>#N/A</v>
      </c>
      <c r="AF5" s="52">
        <f t="shared" si="13"/>
        <v>0</v>
      </c>
      <c r="AG5" s="52">
        <f t="shared" si="14"/>
        <v>0</v>
      </c>
      <c r="AH5" s="52" t="e">
        <f t="shared" si="2"/>
        <v>#N/A</v>
      </c>
      <c r="AI5" s="52">
        <f t="shared" si="15"/>
        <v>0</v>
      </c>
      <c r="AJ5" s="52">
        <v>0</v>
      </c>
      <c r="AK5" s="52">
        <f t="shared" si="3"/>
        <v>0.89537444933920707</v>
      </c>
      <c r="AL5" s="52">
        <f t="shared" si="16"/>
        <v>0</v>
      </c>
      <c r="AM5">
        <f>(V5*Weights_Sens!$B$2)+(X5*Weights_Sens!$B$3)+(AB5*Weights_Sens!$B$4)+(AF5*Weights_Sens!$B$5)+(AI5*Weights_Sens!$B$6)+(AK5*Weights_Sens!$B$7)</f>
        <v>7.3091791782792417E-2</v>
      </c>
      <c r="AN5" s="52">
        <f t="shared" si="17"/>
        <v>9.0465220286709683E-2</v>
      </c>
      <c r="AO5">
        <f>(Y5*Weights_Sens!$C$3)+(AC5*Weights_Sens!$C$4)+(AG5*Weights_Sens!$C$5)+(AJ5*Weights_Sens!$C$6)+(AK5*Weights_Sens!$C$7)</f>
        <v>0.16279535442531037</v>
      </c>
      <c r="AP5" s="52">
        <f t="shared" si="18"/>
        <v>0.23529454301599995</v>
      </c>
      <c r="AQ5" s="52">
        <f>(Z5*Weights_Sens!$D$3)+(AD5*Weights_Sens!$D$4)+(AL5*Weights_Sens!$D$7)</f>
        <v>0</v>
      </c>
      <c r="AR5" s="52">
        <f t="shared" si="19"/>
        <v>0</v>
      </c>
      <c r="AY5" s="121"/>
      <c r="AZ5" s="122" t="s">
        <v>2356</v>
      </c>
      <c r="BA5" s="122">
        <v>4</v>
      </c>
    </row>
    <row r="6" spans="1:53" ht="15" thickBot="1">
      <c r="A6" t="s">
        <v>88</v>
      </c>
      <c r="B6" t="s">
        <v>2055</v>
      </c>
      <c r="C6">
        <f>VLOOKUP(A6,'1.1'!$K$24:$L$132,2,FALSE)</f>
        <v>5</v>
      </c>
      <c r="D6">
        <f>VLOOKUP(A6,'1.1Flood'!$A$2:$B$110,2,FALSE)</f>
        <v>0</v>
      </c>
      <c r="E6" t="e">
        <f>VLOOKUP(A6,'1.2'!$I$23:$J$131,2,FALSE)</f>
        <v>#N/A</v>
      </c>
      <c r="F6">
        <f>VLOOKUP(A6,'1.2Flood'!$A$2:$B$110,2,FALSE)</f>
        <v>0</v>
      </c>
      <c r="G6" s="111">
        <f>VLOOKUP(A6,'1.2Drought'!$A$2:$B$110,2,FALSE)</f>
        <v>0</v>
      </c>
      <c r="H6" s="118">
        <v>0</v>
      </c>
      <c r="I6" t="e">
        <f>VLOOKUP(A6,'1.3'!$K$23:$L$129,2,FALSE)</f>
        <v>#N/A</v>
      </c>
      <c r="J6">
        <f>VLOOKUP(A6,'1.3Flood'!$A$2:$B$110,2,FALSE)</f>
        <v>0</v>
      </c>
      <c r="K6" s="111">
        <f>VLOOKUP(A6,'1.3Drought'!$A$2:$B$46,2,FALSE)</f>
        <v>0</v>
      </c>
      <c r="L6" s="118">
        <v>0</v>
      </c>
      <c r="M6">
        <f>VLOOKUP(A6,'1.4'!$H$24:$I$130,2,FALSE)</f>
        <v>0</v>
      </c>
      <c r="N6">
        <f>VLOOKUP(A6,'1.4Flood'!$A$2:$B$110,2,FALSE)</f>
        <v>0</v>
      </c>
      <c r="O6" s="111">
        <f>VLOOKUP(A6,'1.4Drought'!$A$2:$B$46,2,FALSE)</f>
        <v>0</v>
      </c>
      <c r="P6">
        <f>VLOOKUP(A6,'1.5'!$H$23:$I$129,2,FALSE)</f>
        <v>0</v>
      </c>
      <c r="Q6">
        <f>VLOOKUP(A6,'1.5Flood'!$A$2:$B$110,2,FALSE)</f>
        <v>0</v>
      </c>
      <c r="R6" s="111">
        <v>0</v>
      </c>
      <c r="S6">
        <f>VLOOKUP(A6,'1.6'!$B$23:$J$168,9,FALSE)</f>
        <v>85.3</v>
      </c>
      <c r="T6">
        <v>0</v>
      </c>
      <c r="U6" s="52" t="e">
        <f t="shared" si="4"/>
        <v>#N/A</v>
      </c>
      <c r="V6" s="52">
        <f t="shared" si="5"/>
        <v>0</v>
      </c>
      <c r="W6" s="52" t="e">
        <f t="shared" si="6"/>
        <v>#N/A</v>
      </c>
      <c r="X6" s="52">
        <f t="shared" si="7"/>
        <v>0</v>
      </c>
      <c r="Y6" s="52">
        <f t="shared" si="8"/>
        <v>0</v>
      </c>
      <c r="Z6" s="52">
        <f t="shared" si="9"/>
        <v>0</v>
      </c>
      <c r="AA6" s="52" t="e">
        <f t="shared" si="0"/>
        <v>#N/A</v>
      </c>
      <c r="AB6" s="52">
        <f t="shared" si="10"/>
        <v>0</v>
      </c>
      <c r="AC6" s="52">
        <f t="shared" si="11"/>
        <v>0</v>
      </c>
      <c r="AD6" s="123">
        <f t="shared" si="12"/>
        <v>0</v>
      </c>
      <c r="AE6" s="52" t="e">
        <f t="shared" si="1"/>
        <v>#N/A</v>
      </c>
      <c r="AF6" s="52">
        <f t="shared" si="13"/>
        <v>0</v>
      </c>
      <c r="AG6" s="52">
        <f t="shared" si="14"/>
        <v>0</v>
      </c>
      <c r="AH6" s="52" t="e">
        <f t="shared" si="2"/>
        <v>#N/A</v>
      </c>
      <c r="AI6" s="52">
        <f t="shared" si="15"/>
        <v>0</v>
      </c>
      <c r="AJ6" s="52">
        <v>0</v>
      </c>
      <c r="AK6" s="52">
        <f t="shared" si="3"/>
        <v>0.92731277533039635</v>
      </c>
      <c r="AL6" s="52">
        <f t="shared" si="16"/>
        <v>0</v>
      </c>
      <c r="AM6">
        <f>(V6*Weights_Sens!$B$2)+(X6*Weights_Sens!$B$3)+(AB6*Weights_Sens!$B$4)+(AF6*Weights_Sens!$B$5)+(AI6*Weights_Sens!$B$6)+(AK6*Weights_Sens!$B$7)</f>
        <v>7.5699002067787458E-2</v>
      </c>
      <c r="AN6" s="52">
        <f t="shared" si="17"/>
        <v>9.5585976396142636E-2</v>
      </c>
      <c r="AO6">
        <f>(Y6*Weights_Sens!$C$3)+(AC6*Weights_Sens!$C$4)+(AG6*Weights_Sens!$C$5)+(AJ6*Weights_Sens!$C$6)+(AK6*Weights_Sens!$C$7)</f>
        <v>0.1686023227873448</v>
      </c>
      <c r="AP6" s="52">
        <f t="shared" si="18"/>
        <v>0.24368758329578344</v>
      </c>
      <c r="AQ6" s="52">
        <f>(Z6*Weights_Sens!$D$3)+(AD6*Weights_Sens!$D$4)+(AL6*Weights_Sens!$D$7)</f>
        <v>0</v>
      </c>
      <c r="AR6" s="52">
        <f t="shared" si="19"/>
        <v>0</v>
      </c>
      <c r="AY6" s="121" t="s">
        <v>109</v>
      </c>
      <c r="AZ6" s="122" t="s">
        <v>2357</v>
      </c>
      <c r="BA6" s="122">
        <v>1276</v>
      </c>
    </row>
    <row r="7" spans="1:53" ht="15" thickBot="1">
      <c r="A7" t="s">
        <v>112</v>
      </c>
      <c r="B7" t="s">
        <v>2056</v>
      </c>
      <c r="C7">
        <f>VLOOKUP(A7,'1.1'!$K$24:$L$132,2,FALSE)</f>
        <v>9</v>
      </c>
      <c r="D7">
        <f>VLOOKUP(A7,'1.1Flood'!$A$2:$B$110,2,FALSE)</f>
        <v>130</v>
      </c>
      <c r="E7" t="e">
        <f>VLOOKUP(A7,'1.2'!$I$23:$J$131,2,FALSE)</f>
        <v>#N/A</v>
      </c>
      <c r="F7">
        <f>VLOOKUP(A7,'1.2Flood'!$A$2:$B$110,2,FALSE)</f>
        <v>48</v>
      </c>
      <c r="G7" s="111">
        <f>VLOOKUP(A7,'1.2Drought'!$A$2:$B$110,2,FALSE)</f>
        <v>5668</v>
      </c>
      <c r="H7" s="118">
        <v>0</v>
      </c>
      <c r="I7" t="e">
        <f>VLOOKUP(A7,'1.3'!$K$23:$L$129,2,FALSE)</f>
        <v>#N/A</v>
      </c>
      <c r="J7">
        <f>VLOOKUP(A7,'1.3Flood'!$A$2:$B$110,2,FALSE)</f>
        <v>0</v>
      </c>
      <c r="K7" s="111">
        <f>VLOOKUP(A7,'1.3Drought'!$A$2:$B$46,2,FALSE)</f>
        <v>48</v>
      </c>
      <c r="L7" s="118">
        <v>0</v>
      </c>
      <c r="M7">
        <f>VLOOKUP(A7,'1.4'!$H$24:$I$130,2,FALSE)</f>
        <v>0</v>
      </c>
      <c r="N7">
        <f>VLOOKUP(A7,'1.4Flood'!$A$2:$B$110,2,FALSE)</f>
        <v>0</v>
      </c>
      <c r="O7" s="111">
        <f>VLOOKUP(A7,'1.4Drought'!$A$2:$B$46,2,FALSE)</f>
        <v>0</v>
      </c>
      <c r="P7">
        <f>VLOOKUP(A7,'1.5'!$H$23:$I$129,2,FALSE)</f>
        <v>0</v>
      </c>
      <c r="Q7">
        <f>VLOOKUP(A7,'1.5Flood'!$A$2:$B$110,2,FALSE)</f>
        <v>0</v>
      </c>
      <c r="R7" s="111">
        <v>0</v>
      </c>
      <c r="S7">
        <f>VLOOKUP(A7,'1.6'!$B$23:$J$168,9,FALSE)</f>
        <v>77.599999999999994</v>
      </c>
      <c r="T7">
        <v>0</v>
      </c>
      <c r="U7" s="52" t="e">
        <f t="shared" si="4"/>
        <v>#N/A</v>
      </c>
      <c r="V7" s="52">
        <f t="shared" si="5"/>
        <v>2.4894676369207201E-2</v>
      </c>
      <c r="W7" s="52" t="e">
        <f t="shared" si="6"/>
        <v>#N/A</v>
      </c>
      <c r="X7" s="52">
        <f t="shared" si="7"/>
        <v>1.2776831345826236E-4</v>
      </c>
      <c r="Y7" s="52">
        <f t="shared" si="8"/>
        <v>1.9384007168115565E-2</v>
      </c>
      <c r="Z7" s="52">
        <f t="shared" si="9"/>
        <v>0</v>
      </c>
      <c r="AA7" s="52" t="e">
        <f t="shared" si="0"/>
        <v>#N/A</v>
      </c>
      <c r="AB7" s="52">
        <f t="shared" si="10"/>
        <v>0</v>
      </c>
      <c r="AC7" s="52">
        <f t="shared" si="11"/>
        <v>0.50526315789473686</v>
      </c>
      <c r="AD7" s="123">
        <f t="shared" si="12"/>
        <v>0</v>
      </c>
      <c r="AE7" s="52" t="e">
        <f t="shared" si="1"/>
        <v>#N/A</v>
      </c>
      <c r="AF7" s="52">
        <f t="shared" si="13"/>
        <v>0</v>
      </c>
      <c r="AG7" s="52">
        <f t="shared" si="14"/>
        <v>0</v>
      </c>
      <c r="AH7" s="52" t="e">
        <f t="shared" si="2"/>
        <v>#N/A</v>
      </c>
      <c r="AI7" s="52">
        <f t="shared" si="15"/>
        <v>0</v>
      </c>
      <c r="AJ7" s="52">
        <v>0</v>
      </c>
      <c r="AK7" s="52">
        <f t="shared" si="3"/>
        <v>0.84251101321585897</v>
      </c>
      <c r="AL7" s="52">
        <f t="shared" si="16"/>
        <v>0</v>
      </c>
      <c r="AM7">
        <f>(V7*Weights_Sens!$B$2)+(X7*Weights_Sens!$B$3)+(AB7*Weights_Sens!$B$4)+(AF7*Weights_Sens!$B$5)+(AI7*Weights_Sens!$B$6)+(AK7*Weights_Sens!$B$7)</f>
        <v>7.337236846953929E-2</v>
      </c>
      <c r="AN7" s="52">
        <f t="shared" si="17"/>
        <v>9.1016293896342304E-2</v>
      </c>
      <c r="AO7">
        <f>(Y7*Weights_Sens!$C$3)+(AC7*Weights_Sens!$C$4)+(AG7*Weights_Sens!$C$5)+(AJ7*Weights_Sens!$C$6)+(AK7*Weights_Sens!$C$7)</f>
        <v>0.36781220629223221</v>
      </c>
      <c r="AP7" s="52">
        <f t="shared" si="18"/>
        <v>0.5316134806226519</v>
      </c>
      <c r="AQ7" s="52">
        <f>(Z7*Weights_Sens!$D$3)+(AD7*Weights_Sens!$D$4)+(AL7*Weights_Sens!$D$7)</f>
        <v>0</v>
      </c>
      <c r="AR7" s="52">
        <f t="shared" si="19"/>
        <v>0</v>
      </c>
      <c r="AY7" s="121"/>
      <c r="AZ7" s="122" t="s">
        <v>2356</v>
      </c>
      <c r="BA7" s="122">
        <v>0</v>
      </c>
    </row>
    <row r="8" spans="1:53" ht="15" thickBot="1">
      <c r="A8" t="s">
        <v>89</v>
      </c>
      <c r="B8" t="s">
        <v>2057</v>
      </c>
      <c r="C8">
        <f>VLOOKUP(A8,'1.1'!$K$24:$L$132,2,FALSE)</f>
        <v>2</v>
      </c>
      <c r="D8">
        <f>VLOOKUP(A8,'1.1Flood'!$A$2:$B$110,2,FALSE)</f>
        <v>11343</v>
      </c>
      <c r="E8" t="e">
        <f>VLOOKUP(A8,'1.2'!$I$23:$J$131,2,FALSE)</f>
        <v>#N/A</v>
      </c>
      <c r="F8">
        <f>VLOOKUP(A8,'1.2Flood'!$A$2:$B$110,2,FALSE)</f>
        <v>62725</v>
      </c>
      <c r="G8" s="111">
        <f>VLOOKUP(A8,'1.2Drought'!$A$2:$B$110,2,FALSE)</f>
        <v>600000</v>
      </c>
      <c r="H8" s="118">
        <v>0</v>
      </c>
      <c r="I8" t="e">
        <f>VLOOKUP(A8,'1.3'!$K$23:$L$129,2,FALSE)</f>
        <v>#N/A</v>
      </c>
      <c r="J8">
        <f>VLOOKUP(A8,'1.3Flood'!$A$2:$B$110,2,FALSE)</f>
        <v>6</v>
      </c>
      <c r="K8" s="111">
        <f>VLOOKUP(A8,'1.3Drought'!$A$2:$B$46,2,FALSE)</f>
        <v>0</v>
      </c>
      <c r="L8" s="118">
        <v>0</v>
      </c>
      <c r="M8">
        <f>VLOOKUP(A8,'1.4'!$H$24:$I$130,2,FALSE)</f>
        <v>0</v>
      </c>
      <c r="N8">
        <f>VLOOKUP(A8,'1.4Flood'!$A$2:$B$110,2,FALSE)</f>
        <v>0</v>
      </c>
      <c r="O8" s="111">
        <f>VLOOKUP(A8,'1.4Drought'!$A$2:$B$46,2,FALSE)</f>
        <v>0</v>
      </c>
      <c r="P8">
        <f>VLOOKUP(A8,'1.5'!$H$23:$I$129,2,FALSE)</f>
        <v>0</v>
      </c>
      <c r="Q8">
        <f>VLOOKUP(A8,'1.5Flood'!$A$2:$B$110,2,FALSE)</f>
        <v>0</v>
      </c>
      <c r="R8" s="111">
        <v>0</v>
      </c>
      <c r="S8">
        <f>VLOOKUP(A8,'1.6'!$B$23:$J$168,9,FALSE)</f>
        <v>86.5</v>
      </c>
      <c r="T8">
        <v>0</v>
      </c>
      <c r="U8" s="52" t="e">
        <f t="shared" si="4"/>
        <v>#N/A</v>
      </c>
      <c r="V8" s="52">
        <v>1</v>
      </c>
      <c r="W8" s="52" t="e">
        <f t="shared" si="6"/>
        <v>#N/A</v>
      </c>
      <c r="X8" s="52">
        <f t="shared" si="7"/>
        <v>0.16696390545144804</v>
      </c>
      <c r="Y8" s="52">
        <v>1</v>
      </c>
      <c r="Z8" s="52">
        <f t="shared" si="9"/>
        <v>0</v>
      </c>
      <c r="AA8" s="52" t="e">
        <f t="shared" si="0"/>
        <v>#N/A</v>
      </c>
      <c r="AB8" s="52">
        <f t="shared" si="10"/>
        <v>4.2553191489361701E-2</v>
      </c>
      <c r="AC8" s="52">
        <f t="shared" si="11"/>
        <v>0</v>
      </c>
      <c r="AD8" s="123">
        <f t="shared" si="12"/>
        <v>0</v>
      </c>
      <c r="AE8" s="52" t="e">
        <f t="shared" si="1"/>
        <v>#N/A</v>
      </c>
      <c r="AF8" s="52">
        <f t="shared" si="13"/>
        <v>0</v>
      </c>
      <c r="AG8" s="52">
        <f t="shared" si="14"/>
        <v>0</v>
      </c>
      <c r="AH8" s="52" t="e">
        <f t="shared" si="2"/>
        <v>#N/A</v>
      </c>
      <c r="AI8" s="52">
        <f t="shared" si="15"/>
        <v>0</v>
      </c>
      <c r="AJ8" s="52">
        <v>0</v>
      </c>
      <c r="AK8" s="52">
        <f t="shared" si="3"/>
        <v>0.94052863436123346</v>
      </c>
      <c r="AL8" s="52">
        <f t="shared" si="16"/>
        <v>0</v>
      </c>
      <c r="AM8">
        <f>(V8*Weights_Sens!$B$2)+(X8*Weights_Sens!$B$3)+(AB8*Weights_Sens!$B$4)+(AF8*Weights_Sens!$B$5)+(AI8*Weights_Sens!$B$6)+(AK8*Weights_Sens!$B$7)</f>
        <v>0.29893404918188204</v>
      </c>
      <c r="AN8" s="52">
        <f t="shared" si="17"/>
        <v>0.53403631464771539</v>
      </c>
      <c r="AO8">
        <f>(Y8*Weights_Sens!$C$3)+(AC8*Weights_Sens!$C$4)+(AG8*Weights_Sens!$C$5)+(AJ8*Weights_Sens!$C$6)+(AK8*Weights_Sens!$C$7)</f>
        <v>0.5800961153384061</v>
      </c>
      <c r="AP8" s="52">
        <f t="shared" si="18"/>
        <v>0.8384357824321671</v>
      </c>
      <c r="AQ8" s="52">
        <f>(Z8*Weights_Sens!$D$3)+(AD8*Weights_Sens!$D$4)+(AL8*Weights_Sens!$D$7)</f>
        <v>0</v>
      </c>
      <c r="AR8" s="52">
        <f t="shared" si="19"/>
        <v>0</v>
      </c>
      <c r="AY8" s="121" t="s">
        <v>140</v>
      </c>
      <c r="AZ8" s="122" t="s">
        <v>2357</v>
      </c>
      <c r="BA8" s="122">
        <v>0</v>
      </c>
    </row>
    <row r="9" spans="1:53" ht="15" thickBot="1">
      <c r="A9" t="s">
        <v>102</v>
      </c>
      <c r="B9" t="s">
        <v>2058</v>
      </c>
      <c r="C9" t="e">
        <f>VLOOKUP(A9,'1.1'!$K$24:$L$132,2,FALSE)</f>
        <v>#N/A</v>
      </c>
      <c r="D9">
        <f>VLOOKUP(A9,'1.1Flood'!$A$2:$B$110,2,FALSE)</f>
        <v>0</v>
      </c>
      <c r="E9" t="e">
        <f>VLOOKUP(A9,'1.2'!$I$23:$J$131,2,FALSE)</f>
        <v>#N/A</v>
      </c>
      <c r="F9">
        <f>VLOOKUP(A9,'1.2Flood'!$A$2:$B$110,2,FALSE)</f>
        <v>6000</v>
      </c>
      <c r="G9" s="111">
        <v>0</v>
      </c>
      <c r="H9" s="118">
        <v>0</v>
      </c>
      <c r="I9" t="e">
        <f>VLOOKUP(A9,'1.3'!$K$23:$L$129,2,FALSE)</f>
        <v>#N/A</v>
      </c>
      <c r="J9">
        <f>VLOOKUP(A9,'1.3Flood'!$A$2:$B$110,2,FALSE)</f>
        <v>0</v>
      </c>
      <c r="K9" s="111">
        <v>0</v>
      </c>
      <c r="L9" s="118">
        <v>0</v>
      </c>
      <c r="M9" t="e">
        <f>VLOOKUP(A9,'1.4'!$H$24:$I$130,2,FALSE)</f>
        <v>#N/A</v>
      </c>
      <c r="N9">
        <f>VLOOKUP(A9,'1.4Flood'!$A$2:$B$110,2,FALSE)</f>
        <v>0</v>
      </c>
      <c r="O9" s="111">
        <v>0</v>
      </c>
      <c r="P9" t="e">
        <f>VLOOKUP(A9,'1.5'!$H$23:$I$129,2,FALSE)</f>
        <v>#N/A</v>
      </c>
      <c r="Q9">
        <f>VLOOKUP(A9,'1.5Flood'!$A$2:$B$110,2,FALSE)</f>
        <v>0</v>
      </c>
      <c r="R9" s="111">
        <v>0</v>
      </c>
      <c r="S9">
        <f>VLOOKUP(A9,'1.6'!$B$23:$J$168,9,FALSE)</f>
        <v>86.2</v>
      </c>
      <c r="T9">
        <v>0</v>
      </c>
      <c r="U9" s="52" t="e">
        <f t="shared" si="4"/>
        <v>#N/A</v>
      </c>
      <c r="V9" s="52">
        <f t="shared" si="5"/>
        <v>0</v>
      </c>
      <c r="W9" s="52" t="e">
        <f t="shared" si="6"/>
        <v>#N/A</v>
      </c>
      <c r="X9" s="52">
        <f t="shared" si="7"/>
        <v>1.5971039182282792E-2</v>
      </c>
      <c r="Y9" s="52">
        <f t="shared" si="8"/>
        <v>0</v>
      </c>
      <c r="Z9" s="52">
        <f t="shared" si="9"/>
        <v>0</v>
      </c>
      <c r="AA9" s="52" t="e">
        <f t="shared" si="0"/>
        <v>#N/A</v>
      </c>
      <c r="AB9" s="52">
        <f t="shared" si="10"/>
        <v>0</v>
      </c>
      <c r="AC9" s="52">
        <f t="shared" si="11"/>
        <v>0</v>
      </c>
      <c r="AD9" s="123">
        <f t="shared" si="12"/>
        <v>0</v>
      </c>
      <c r="AE9" s="52" t="e">
        <f t="shared" si="1"/>
        <v>#N/A</v>
      </c>
      <c r="AF9" s="52">
        <f t="shared" si="13"/>
        <v>0</v>
      </c>
      <c r="AG9" s="52">
        <f t="shared" si="14"/>
        <v>0</v>
      </c>
      <c r="AH9" s="52" t="e">
        <f t="shared" si="2"/>
        <v>#N/A</v>
      </c>
      <c r="AI9" s="52">
        <f t="shared" si="15"/>
        <v>0</v>
      </c>
      <c r="AJ9" s="52">
        <v>0</v>
      </c>
      <c r="AK9" s="52">
        <f t="shared" si="3"/>
        <v>0.93722466960352424</v>
      </c>
      <c r="AL9" s="52">
        <f t="shared" si="16"/>
        <v>0</v>
      </c>
      <c r="AM9">
        <f>(V9*Weights_Sens!$B$2)+(X9*Weights_Sens!$B$3)+(AB9*Weights_Sens!$B$4)+(AF9*Weights_Sens!$B$5)+(AI9*Weights_Sens!$B$6)+(AK9*Weights_Sens!$B$7)</f>
        <v>7.9441592470502906E-2</v>
      </c>
      <c r="AN9" s="52">
        <f t="shared" si="17"/>
        <v>0.10293670402256681</v>
      </c>
      <c r="AO9">
        <f>(Y9*Weights_Sens!$C$3)+(AC9*Weights_Sens!$C$4)+(AG9*Weights_Sens!$C$5)+(AJ9*Weights_Sens!$C$6)+(AK9*Weights_Sens!$C$7)</f>
        <v>0.17040448538245895</v>
      </c>
      <c r="AP9" s="52">
        <f t="shared" si="18"/>
        <v>0.24629231993433695</v>
      </c>
      <c r="AQ9" s="52">
        <f>(Z9*Weights_Sens!$D$3)+(AD9*Weights_Sens!$D$4)+(AL9*Weights_Sens!$D$7)</f>
        <v>0</v>
      </c>
      <c r="AR9" s="52">
        <f t="shared" si="19"/>
        <v>0</v>
      </c>
      <c r="AY9" s="121"/>
      <c r="AZ9" s="122" t="s">
        <v>2356</v>
      </c>
      <c r="BA9" s="122">
        <v>19</v>
      </c>
    </row>
    <row r="10" spans="1:53" ht="15" thickBot="1">
      <c r="A10" t="s">
        <v>32</v>
      </c>
      <c r="B10" t="s">
        <v>2059</v>
      </c>
      <c r="C10" t="e">
        <f>VLOOKUP(A10,'1.1'!$K$24:$L$132,2,FALSE)</f>
        <v>#N/A</v>
      </c>
      <c r="D10">
        <f>VLOOKUP(A10,'1.1Flood'!$A$2:$B$110,2,FALSE)</f>
        <v>0</v>
      </c>
      <c r="E10" t="e">
        <f>VLOOKUP(A10,'1.2'!$I$23:$J$131,2,FALSE)</f>
        <v>#N/A</v>
      </c>
      <c r="F10">
        <f>VLOOKUP(A10,'1.2Flood'!$A$2:$B$110,2,FALSE)</f>
        <v>900</v>
      </c>
      <c r="G10" s="111">
        <v>0</v>
      </c>
      <c r="H10" s="118">
        <v>0</v>
      </c>
      <c r="I10" t="e">
        <f>VLOOKUP(A10,'1.3'!$K$23:$L$129,2,FALSE)</f>
        <v>#N/A</v>
      </c>
      <c r="J10">
        <f>VLOOKUP(A10,'1.3Flood'!$A$2:$B$110,2,FALSE)</f>
        <v>0</v>
      </c>
      <c r="K10" s="111">
        <v>0</v>
      </c>
      <c r="L10" s="118">
        <v>0</v>
      </c>
      <c r="M10" t="e">
        <f>VLOOKUP(A10,'1.4'!$H$24:$I$130,2,FALSE)</f>
        <v>#N/A</v>
      </c>
      <c r="N10">
        <f>VLOOKUP(A10,'1.4Flood'!$A$2:$B$110,2,FALSE)</f>
        <v>0</v>
      </c>
      <c r="O10" s="111">
        <v>0</v>
      </c>
      <c r="P10" t="e">
        <f>VLOOKUP(A10,'1.5'!$H$23:$I$129,2,FALSE)</f>
        <v>#N/A</v>
      </c>
      <c r="Q10">
        <f>VLOOKUP(A10,'1.5Flood'!$A$2:$B$110,2,FALSE)</f>
        <v>0</v>
      </c>
      <c r="R10" s="111">
        <v>0</v>
      </c>
      <c r="S10">
        <f>VLOOKUP(A10,'1.6'!$B$23:$J$168,9,FALSE)</f>
        <v>88.8</v>
      </c>
      <c r="T10">
        <v>0</v>
      </c>
      <c r="U10" s="52" t="e">
        <f t="shared" si="4"/>
        <v>#N/A</v>
      </c>
      <c r="V10" s="52">
        <f t="shared" si="5"/>
        <v>0</v>
      </c>
      <c r="W10" s="52" t="e">
        <f t="shared" si="6"/>
        <v>#N/A</v>
      </c>
      <c r="X10" s="52">
        <f t="shared" si="7"/>
        <v>2.3956558773424192E-3</v>
      </c>
      <c r="Y10" s="52">
        <f t="shared" si="8"/>
        <v>0</v>
      </c>
      <c r="Z10" s="52">
        <f t="shared" si="9"/>
        <v>0</v>
      </c>
      <c r="AA10" s="52" t="e">
        <f t="shared" si="0"/>
        <v>#N/A</v>
      </c>
      <c r="AB10" s="52">
        <f t="shared" si="10"/>
        <v>0</v>
      </c>
      <c r="AC10" s="52">
        <f t="shared" si="11"/>
        <v>0</v>
      </c>
      <c r="AD10" s="123">
        <f t="shared" si="12"/>
        <v>0</v>
      </c>
      <c r="AE10" s="52" t="e">
        <f t="shared" si="1"/>
        <v>#N/A</v>
      </c>
      <c r="AF10" s="52">
        <f t="shared" si="13"/>
        <v>0</v>
      </c>
      <c r="AG10" s="52">
        <f t="shared" si="14"/>
        <v>0</v>
      </c>
      <c r="AH10" s="52" t="e">
        <f t="shared" si="2"/>
        <v>#N/A</v>
      </c>
      <c r="AI10" s="52">
        <f t="shared" si="15"/>
        <v>0</v>
      </c>
      <c r="AJ10" s="52">
        <v>0</v>
      </c>
      <c r="AK10" s="52">
        <f t="shared" si="3"/>
        <v>0.96585903083700431</v>
      </c>
      <c r="AL10" s="52">
        <f t="shared" si="16"/>
        <v>0</v>
      </c>
      <c r="AM10">
        <f>(V10*Weights_Sens!$B$2)+(X10*Weights_Sens!$B$3)+(AB10*Weights_Sens!$B$4)+(AF10*Weights_Sens!$B$5)+(AI10*Weights_Sens!$B$6)+(AK10*Weights_Sens!$B$7)</f>
        <v>7.9285653596818356E-2</v>
      </c>
      <c r="AN10" s="52">
        <f t="shared" si="17"/>
        <v>0.10263042840501732</v>
      </c>
      <c r="AO10">
        <f>(Y10*Weights_Sens!$C$3)+(AC10*Weights_Sens!$C$4)+(AG10*Weights_Sens!$C$5)+(AJ10*Weights_Sens!$C$6)+(AK10*Weights_Sens!$C$7)</f>
        <v>0.17561073287945533</v>
      </c>
      <c r="AP10" s="52">
        <f t="shared" si="18"/>
        <v>0.25381711466793594</v>
      </c>
      <c r="AQ10" s="52">
        <f>(Z10*Weights_Sens!$D$3)+(AD10*Weights_Sens!$D$4)+(AL10*Weights_Sens!$D$7)</f>
        <v>0</v>
      </c>
      <c r="AR10" s="52">
        <f t="shared" si="19"/>
        <v>0</v>
      </c>
      <c r="AY10" s="121"/>
      <c r="AZ10" s="122" t="s">
        <v>2356</v>
      </c>
      <c r="BA10" s="122">
        <v>0</v>
      </c>
    </row>
    <row r="11" spans="1:53" ht="15" thickBot="1">
      <c r="A11" t="s">
        <v>33</v>
      </c>
      <c r="B11" t="s">
        <v>2060</v>
      </c>
      <c r="C11">
        <f>VLOOKUP(A11,'1.1'!$K$24:$L$132,2,FALSE)</f>
        <v>117</v>
      </c>
      <c r="D11">
        <f>VLOOKUP(A11,'1.1Flood'!$A$2:$B$110,2,FALSE)</f>
        <v>117</v>
      </c>
      <c r="E11" t="e">
        <f>VLOOKUP(A11,'1.2'!$I$23:$J$131,2,FALSE)</f>
        <v>#N/A</v>
      </c>
      <c r="F11">
        <f>VLOOKUP(A11,'1.2Flood'!$A$2:$B$110,2,FALSE)</f>
        <v>1991</v>
      </c>
      <c r="G11" s="111">
        <f>VLOOKUP(A11,'1.2Drought'!$A$2:$B$110,2,FALSE)</f>
        <v>0</v>
      </c>
      <c r="H11" s="118">
        <v>0</v>
      </c>
      <c r="I11" t="e">
        <f>VLOOKUP(A11,'1.3'!$K$23:$L$129,2,FALSE)</f>
        <v>#N/A</v>
      </c>
      <c r="J11">
        <f>VLOOKUP(A11,'1.3Flood'!$A$2:$B$110,2,FALSE)</f>
        <v>5</v>
      </c>
      <c r="K11" s="111">
        <f>VLOOKUP(A11,'1.3Drought'!$A$2:$B$46,2,FALSE)</f>
        <v>0</v>
      </c>
      <c r="L11" s="118">
        <v>0</v>
      </c>
      <c r="M11">
        <f>VLOOKUP(A11,'1.4'!$H$24:$I$130,2,FALSE)</f>
        <v>0</v>
      </c>
      <c r="N11">
        <f>VLOOKUP(A11,'1.4Flood'!$A$2:$B$110,2,FALSE)</f>
        <v>300</v>
      </c>
      <c r="O11" s="111">
        <f>VLOOKUP(A11,'1.4Drought'!$A$2:$B$46,2,FALSE)</f>
        <v>0</v>
      </c>
      <c r="P11">
        <f>VLOOKUP(A11,'1.5'!$H$23:$I$129,2,FALSE)</f>
        <v>0</v>
      </c>
      <c r="Q11">
        <f>VLOOKUP(A11,'1.5Flood'!$A$2:$B$110,2,FALSE)</f>
        <v>159</v>
      </c>
      <c r="R11" s="111">
        <v>0</v>
      </c>
      <c r="S11">
        <f>VLOOKUP(A11,'1.6'!$B$23:$J$168,9,FALSE)</f>
        <v>87.1</v>
      </c>
      <c r="T11">
        <v>0</v>
      </c>
      <c r="U11" s="52" t="e">
        <f t="shared" si="4"/>
        <v>#N/A</v>
      </c>
      <c r="V11" s="52">
        <f t="shared" si="5"/>
        <v>2.2405208732286481E-2</v>
      </c>
      <c r="W11" s="52" t="e">
        <f t="shared" si="6"/>
        <v>#N/A</v>
      </c>
      <c r="X11" s="52">
        <f t="shared" si="7"/>
        <v>5.2997231686541741E-3</v>
      </c>
      <c r="Y11" s="52">
        <f t="shared" si="8"/>
        <v>0</v>
      </c>
      <c r="Z11" s="52">
        <f t="shared" si="9"/>
        <v>0</v>
      </c>
      <c r="AA11" s="52" t="e">
        <f t="shared" si="0"/>
        <v>#N/A</v>
      </c>
      <c r="AB11" s="52">
        <f t="shared" si="10"/>
        <v>3.5460992907801421E-2</v>
      </c>
      <c r="AC11" s="52">
        <f t="shared" si="11"/>
        <v>0</v>
      </c>
      <c r="AD11" s="123">
        <f t="shared" si="12"/>
        <v>0</v>
      </c>
      <c r="AE11" s="52" t="e">
        <f t="shared" si="1"/>
        <v>#N/A</v>
      </c>
      <c r="AF11" s="52">
        <f t="shared" si="13"/>
        <v>3.6959467783663914E-2</v>
      </c>
      <c r="AG11" s="52">
        <f t="shared" si="14"/>
        <v>0</v>
      </c>
      <c r="AH11" s="52" t="e">
        <f t="shared" si="2"/>
        <v>#N/A</v>
      </c>
      <c r="AI11" s="52">
        <v>1</v>
      </c>
      <c r="AJ11" s="52">
        <v>0</v>
      </c>
      <c r="AK11" s="52">
        <f t="shared" si="3"/>
        <v>0.9471365638766519</v>
      </c>
      <c r="AL11" s="52">
        <f t="shared" si="16"/>
        <v>0</v>
      </c>
      <c r="AM11">
        <f>(V11*Weights_Sens!$B$2)+(X11*Weights_Sens!$B$3)+(AB11*Weights_Sens!$B$4)+(AF11*Weights_Sens!$B$5)+(AI11*Weights_Sens!$B$6)+(AK11*Weights_Sens!$B$7)</f>
        <v>0.27938111813955635</v>
      </c>
      <c r="AN11" s="52">
        <f t="shared" si="17"/>
        <v>0.49563289484358514</v>
      </c>
      <c r="AO11">
        <f>(Y11*Weights_Sens!$C$3)+(AC11*Weights_Sens!$C$4)+(AG11*Weights_Sens!$C$5)+(AJ11*Weights_Sens!$C$6)+(AK11*Weights_Sens!$C$7)</f>
        <v>0.17220664797757307</v>
      </c>
      <c r="AP11" s="52">
        <f t="shared" si="18"/>
        <v>0.24889705657289043</v>
      </c>
      <c r="AQ11" s="52">
        <f>(Z11*Weights_Sens!$D$3)+(AD11*Weights_Sens!$D$4)+(AL11*Weights_Sens!$D$7)</f>
        <v>0</v>
      </c>
      <c r="AR11" s="52">
        <f t="shared" si="19"/>
        <v>0</v>
      </c>
      <c r="AY11" s="121" t="s">
        <v>90</v>
      </c>
      <c r="AZ11" s="122" t="s">
        <v>2357</v>
      </c>
      <c r="BA11" s="122">
        <v>7</v>
      </c>
    </row>
    <row r="12" spans="1:53" ht="15" thickBot="1">
      <c r="A12" t="s">
        <v>167</v>
      </c>
      <c r="B12" t="s">
        <v>2060</v>
      </c>
      <c r="C12">
        <f>C11</f>
        <v>117</v>
      </c>
      <c r="D12">
        <f t="shared" ref="D12:S12" si="20">D11</f>
        <v>117</v>
      </c>
      <c r="E12" t="e">
        <f t="shared" si="20"/>
        <v>#N/A</v>
      </c>
      <c r="F12">
        <f t="shared" si="20"/>
        <v>1991</v>
      </c>
      <c r="G12">
        <f t="shared" si="20"/>
        <v>0</v>
      </c>
      <c r="H12" s="118">
        <v>0</v>
      </c>
      <c r="I12" t="e">
        <f t="shared" si="20"/>
        <v>#N/A</v>
      </c>
      <c r="J12">
        <f t="shared" si="20"/>
        <v>5</v>
      </c>
      <c r="K12">
        <f t="shared" si="20"/>
        <v>0</v>
      </c>
      <c r="L12" s="118">
        <v>0</v>
      </c>
      <c r="M12">
        <f t="shared" si="20"/>
        <v>0</v>
      </c>
      <c r="N12">
        <f t="shared" si="20"/>
        <v>300</v>
      </c>
      <c r="O12" s="111">
        <v>0</v>
      </c>
      <c r="P12">
        <f t="shared" si="20"/>
        <v>0</v>
      </c>
      <c r="Q12">
        <f t="shared" si="20"/>
        <v>159</v>
      </c>
      <c r="R12" s="111">
        <v>0</v>
      </c>
      <c r="S12">
        <f t="shared" si="20"/>
        <v>87.1</v>
      </c>
      <c r="T12">
        <v>0</v>
      </c>
      <c r="U12" s="52" t="e">
        <f t="shared" si="4"/>
        <v>#N/A</v>
      </c>
      <c r="V12" s="52">
        <f t="shared" si="5"/>
        <v>2.2405208732286481E-2</v>
      </c>
      <c r="W12" s="52" t="e">
        <f t="shared" si="6"/>
        <v>#N/A</v>
      </c>
      <c r="X12" s="52">
        <f t="shared" si="7"/>
        <v>5.2997231686541741E-3</v>
      </c>
      <c r="Y12" s="52">
        <f t="shared" si="8"/>
        <v>0</v>
      </c>
      <c r="Z12" s="52">
        <f t="shared" si="9"/>
        <v>0</v>
      </c>
      <c r="AA12" s="52" t="e">
        <f t="shared" si="0"/>
        <v>#N/A</v>
      </c>
      <c r="AB12" s="52">
        <f t="shared" si="10"/>
        <v>3.5460992907801421E-2</v>
      </c>
      <c r="AC12" s="52">
        <f t="shared" si="11"/>
        <v>0</v>
      </c>
      <c r="AD12" s="123">
        <f t="shared" si="12"/>
        <v>0</v>
      </c>
      <c r="AE12" s="52" t="e">
        <f t="shared" si="1"/>
        <v>#N/A</v>
      </c>
      <c r="AF12" s="52">
        <f t="shared" si="13"/>
        <v>3.6959467783663914E-2</v>
      </c>
      <c r="AG12" s="52">
        <f t="shared" si="14"/>
        <v>0</v>
      </c>
      <c r="AH12" s="52" t="e">
        <f t="shared" si="2"/>
        <v>#N/A</v>
      </c>
      <c r="AI12" s="52">
        <v>1</v>
      </c>
      <c r="AJ12" s="52">
        <v>0</v>
      </c>
      <c r="AK12" s="52">
        <f t="shared" si="3"/>
        <v>0.9471365638766519</v>
      </c>
      <c r="AL12" s="52">
        <f t="shared" si="16"/>
        <v>0</v>
      </c>
      <c r="AM12">
        <f>(V12*Weights_Sens!$B$2)+(X12*Weights_Sens!$B$3)+(AB12*Weights_Sens!$B$4)+(AF12*Weights_Sens!$B$5)+(AI12*Weights_Sens!$B$6)+(AK12*Weights_Sens!$B$7)</f>
        <v>0.27938111813955635</v>
      </c>
      <c r="AN12" s="52">
        <f t="shared" si="17"/>
        <v>0.49563289484358514</v>
      </c>
      <c r="AO12">
        <f>(Y12*Weights_Sens!$C$3)+(AC12*Weights_Sens!$C$4)+(AG12*Weights_Sens!$C$5)+(AJ12*Weights_Sens!$C$6)+(AK12*Weights_Sens!$C$7)</f>
        <v>0.17220664797757307</v>
      </c>
      <c r="AP12" s="52">
        <f t="shared" si="18"/>
        <v>0.24889705657289043</v>
      </c>
      <c r="AQ12" s="52">
        <f>(Z12*Weights_Sens!$D$3)+(AD12*Weights_Sens!$D$4)+(AL12*Weights_Sens!$D$7)</f>
        <v>0</v>
      </c>
      <c r="AR12" s="52">
        <f t="shared" si="19"/>
        <v>0</v>
      </c>
      <c r="AY12" s="121" t="s">
        <v>120</v>
      </c>
      <c r="AZ12" s="122" t="s">
        <v>2358</v>
      </c>
      <c r="BA12" s="122">
        <v>141</v>
      </c>
    </row>
    <row r="13" spans="1:53" ht="15" thickBot="1">
      <c r="A13" t="s">
        <v>103</v>
      </c>
      <c r="B13" t="s">
        <v>2061</v>
      </c>
      <c r="C13" t="e">
        <f>VLOOKUP(A13,'1.1'!$K$24:$L$132,2,FALSE)</f>
        <v>#N/A</v>
      </c>
      <c r="D13">
        <f>VLOOKUP(A13,'1.1Flood'!$A$2:$B$110,2,FALSE)</f>
        <v>31</v>
      </c>
      <c r="E13" t="e">
        <f>VLOOKUP(A13,'1.2'!$I$23:$J$131,2,FALSE)</f>
        <v>#N/A</v>
      </c>
      <c r="F13">
        <f>VLOOKUP(A13,'1.2Flood'!$A$2:$B$110,2,FALSE)</f>
        <v>138</v>
      </c>
      <c r="G13" s="111">
        <v>0</v>
      </c>
      <c r="H13" s="118">
        <v>0</v>
      </c>
      <c r="I13" t="e">
        <f>VLOOKUP(A13,'1.3'!$K$23:$L$129,2,FALSE)</f>
        <v>#N/A</v>
      </c>
      <c r="J13">
        <f>VLOOKUP(A13,'1.3Flood'!$A$2:$B$110,2,FALSE)</f>
        <v>0</v>
      </c>
      <c r="K13" s="111">
        <v>0</v>
      </c>
      <c r="L13" s="118">
        <v>0</v>
      </c>
      <c r="M13" t="e">
        <f>VLOOKUP(A13,'1.4'!$H$24:$I$130,2,FALSE)</f>
        <v>#N/A</v>
      </c>
      <c r="N13">
        <f>VLOOKUP(A13,'1.4Flood'!$A$2:$B$110,2,FALSE)</f>
        <v>52.21</v>
      </c>
      <c r="O13" s="111">
        <v>0</v>
      </c>
      <c r="P13" t="e">
        <f>VLOOKUP(A13,'1.5'!$H$23:$I$129,2,FALSE)</f>
        <v>#N/A</v>
      </c>
      <c r="Q13">
        <f>VLOOKUP(A13,'1.5Flood'!$A$2:$B$110,2,FALSE)</f>
        <v>0</v>
      </c>
      <c r="R13" s="111">
        <v>0</v>
      </c>
      <c r="S13">
        <f>VLOOKUP(A13,'1.6'!$B$23:$J$168,9,FALSE)</f>
        <v>88.3</v>
      </c>
      <c r="T13">
        <v>0</v>
      </c>
      <c r="U13" s="52" t="e">
        <f t="shared" si="4"/>
        <v>#N/A</v>
      </c>
      <c r="V13" s="52">
        <f t="shared" si="5"/>
        <v>5.9364228265032558E-3</v>
      </c>
      <c r="W13" s="52" t="e">
        <f t="shared" si="6"/>
        <v>#N/A</v>
      </c>
      <c r="X13" s="52">
        <f t="shared" si="7"/>
        <v>3.6733390119250426E-4</v>
      </c>
      <c r="Y13" s="52">
        <f t="shared" si="8"/>
        <v>0</v>
      </c>
      <c r="Z13" s="52">
        <f t="shared" si="9"/>
        <v>0</v>
      </c>
      <c r="AA13" s="52" t="e">
        <f t="shared" si="0"/>
        <v>#N/A</v>
      </c>
      <c r="AB13" s="52">
        <f t="shared" si="10"/>
        <v>0</v>
      </c>
      <c r="AC13" s="52">
        <f t="shared" si="11"/>
        <v>0</v>
      </c>
      <c r="AD13" s="123">
        <f t="shared" si="12"/>
        <v>0</v>
      </c>
      <c r="AE13" s="52" t="e">
        <f t="shared" si="1"/>
        <v>#N/A</v>
      </c>
      <c r="AF13" s="52">
        <f t="shared" si="13"/>
        <v>6.4321793766169769E-3</v>
      </c>
      <c r="AG13" s="52">
        <f t="shared" si="14"/>
        <v>0</v>
      </c>
      <c r="AH13" s="52" t="e">
        <f t="shared" si="2"/>
        <v>#N/A</v>
      </c>
      <c r="AI13" s="52">
        <f t="shared" si="15"/>
        <v>0</v>
      </c>
      <c r="AJ13" s="52">
        <v>0</v>
      </c>
      <c r="AK13" s="52">
        <f t="shared" si="3"/>
        <v>0.9603524229074889</v>
      </c>
      <c r="AL13" s="52">
        <f t="shared" si="16"/>
        <v>0</v>
      </c>
      <c r="AM13">
        <f>(V13*Weights_Sens!$B$2)+(X13*Weights_Sens!$B$3)+(AB13*Weights_Sens!$B$4)+(AF13*Weights_Sens!$B$5)+(AI13*Weights_Sens!$B$6)+(AK13*Weights_Sens!$B$7)</f>
        <v>8.0735369725893277E-2</v>
      </c>
      <c r="AN13" s="52">
        <f t="shared" si="17"/>
        <v>0.10547777937153824</v>
      </c>
      <c r="AO13">
        <f>(Y13*Weights_Sens!$C$3)+(AC13*Weights_Sens!$C$4)+(AG13*Weights_Sens!$C$5)+(AJ13*Weights_Sens!$C$6)+(AK13*Weights_Sens!$C$7)</f>
        <v>0.17460953143772526</v>
      </c>
      <c r="AP13" s="52">
        <f t="shared" si="18"/>
        <v>0.25237003875762848</v>
      </c>
      <c r="AQ13" s="52">
        <f>(Z13*Weights_Sens!$D$3)+(AD13*Weights_Sens!$D$4)+(AL13*Weights_Sens!$D$7)</f>
        <v>0</v>
      </c>
      <c r="AR13" s="52">
        <f t="shared" si="19"/>
        <v>0</v>
      </c>
      <c r="AY13" s="121" t="s">
        <v>104</v>
      </c>
      <c r="AZ13" s="122" t="s">
        <v>2357</v>
      </c>
      <c r="BA13" s="122">
        <v>16</v>
      </c>
    </row>
    <row r="14" spans="1:53" ht="15" thickBot="1">
      <c r="A14" t="s">
        <v>109</v>
      </c>
      <c r="B14" t="s">
        <v>2062</v>
      </c>
      <c r="C14" t="e">
        <f>VLOOKUP(A14,'1.1'!$K$24:$L$132,2,FALSE)</f>
        <v>#N/A</v>
      </c>
      <c r="D14">
        <f>VLOOKUP(A14,'1.1Flood'!$A$2:$B$110,2,FALSE)</f>
        <v>374</v>
      </c>
      <c r="E14">
        <f>VLOOKUP(A14,'1.2'!$I$23:$J$131,2,FALSE)</f>
        <v>314497</v>
      </c>
      <c r="F14">
        <f>VLOOKUP(A14,'1.2Flood'!$A$2:$B$110,2,FALSE)</f>
        <v>0</v>
      </c>
      <c r="G14" s="111">
        <v>0</v>
      </c>
      <c r="H14" s="118">
        <f>VLOOKUP(A14,'1.2Landslide'!$A$2:$B$110,2,FALSE)</f>
        <v>314497</v>
      </c>
      <c r="I14" t="e">
        <f>VLOOKUP(A14,'1.3'!$K$23:$L$129,2,FALSE)</f>
        <v>#N/A</v>
      </c>
      <c r="J14">
        <f>VLOOKUP(A14,'1.3Flood'!$A$2:$B$110,2,FALSE)</f>
        <v>0</v>
      </c>
      <c r="K14" s="111">
        <v>0</v>
      </c>
      <c r="L14" s="118">
        <f>VLOOKUP(A14,$AY$2:$BA$81,3,FALSE)</f>
        <v>1276</v>
      </c>
      <c r="M14" t="e">
        <f>VLOOKUP(A14,'1.4'!$H$24:$I$130,2,FALSE)</f>
        <v>#N/A</v>
      </c>
      <c r="N14">
        <f>VLOOKUP(A14,'1.4Flood'!$A$2:$B$110,2,FALSE)</f>
        <v>3195</v>
      </c>
      <c r="O14" s="111">
        <v>0</v>
      </c>
      <c r="P14" t="e">
        <f>VLOOKUP(A14,'1.5'!$H$23:$I$129,2,FALSE)</f>
        <v>#N/A</v>
      </c>
      <c r="Q14">
        <f>VLOOKUP(A14,'1.5Flood'!$A$2:$B$110,2,FALSE)</f>
        <v>7</v>
      </c>
      <c r="R14" s="111">
        <v>0</v>
      </c>
      <c r="S14">
        <f>VLOOKUP(A14,'1.6'!$B$23:$J$168,9,FALSE)</f>
        <v>88.5</v>
      </c>
      <c r="T14">
        <f>S14</f>
        <v>88.5</v>
      </c>
      <c r="U14" s="52" t="e">
        <f t="shared" si="4"/>
        <v>#N/A</v>
      </c>
      <c r="V14" s="52">
        <f t="shared" si="5"/>
        <v>7.162006893910379E-2</v>
      </c>
      <c r="W14" s="52" t="e">
        <f t="shared" si="6"/>
        <v>#N/A</v>
      </c>
      <c r="X14" s="52">
        <f t="shared" si="7"/>
        <v>0</v>
      </c>
      <c r="Y14" s="52">
        <f t="shared" si="8"/>
        <v>0</v>
      </c>
      <c r="Z14" s="52">
        <v>1</v>
      </c>
      <c r="AA14" s="52" t="e">
        <f t="shared" si="0"/>
        <v>#N/A</v>
      </c>
      <c r="AB14" s="52">
        <v>0</v>
      </c>
      <c r="AC14" s="52">
        <f t="shared" si="11"/>
        <v>0</v>
      </c>
      <c r="AD14" s="123">
        <v>1</v>
      </c>
      <c r="AE14" s="52" t="e">
        <f t="shared" si="1"/>
        <v>#N/A</v>
      </c>
      <c r="AF14" s="52">
        <f t="shared" si="13"/>
        <v>0.39361833189602069</v>
      </c>
      <c r="AG14" s="52">
        <f t="shared" si="14"/>
        <v>0</v>
      </c>
      <c r="AH14" s="52" t="e">
        <f t="shared" si="2"/>
        <v>#N/A</v>
      </c>
      <c r="AI14" s="52">
        <f t="shared" si="15"/>
        <v>6.4814814814814811E-2</v>
      </c>
      <c r="AJ14" s="52">
        <v>0</v>
      </c>
      <c r="AK14" s="52">
        <f t="shared" si="3"/>
        <v>0.96255506607929509</v>
      </c>
      <c r="AL14" s="52">
        <f t="shared" si="16"/>
        <v>0.98552338530066819</v>
      </c>
      <c r="AM14">
        <f>(V14*Weights_Sens!$B$2)+(X14*Weights_Sens!$B$3)+(AB14*Weights_Sens!$B$4)+(AF14*Weights_Sens!$B$5)+(AI14*Weights_Sens!$B$6)+(AK14*Weights_Sens!$B$7)</f>
        <v>0.17593263684013538</v>
      </c>
      <c r="AN14" s="52">
        <f t="shared" si="17"/>
        <v>0.2924523360393001</v>
      </c>
      <c r="AO14">
        <f>(Y14*Weights_Sens!$C$3)+(AC14*Weights_Sens!$C$4)+(AG14*Weights_Sens!$C$5)+(AJ14*Weights_Sens!$C$6)+(AK14*Weights_Sens!$C$7)</f>
        <v>0.17501001201441729</v>
      </c>
      <c r="AP14" s="52">
        <f t="shared" si="18"/>
        <v>0.25294886912175146</v>
      </c>
      <c r="AQ14" s="52">
        <f>(Z14*Weights_Sens!$D$3)+(AD14*Weights_Sens!$D$4)+(AL14*Weights_Sens!$D$7)</f>
        <v>0.99736788823648515</v>
      </c>
      <c r="AR14" s="52">
        <f t="shared" si="19"/>
        <v>1</v>
      </c>
      <c r="AY14" s="121" t="s">
        <v>34</v>
      </c>
      <c r="AZ14" s="122" t="s">
        <v>2357</v>
      </c>
      <c r="BA14" s="122">
        <v>7</v>
      </c>
    </row>
    <row r="15" spans="1:53" ht="15" thickBot="1">
      <c r="A15" t="s">
        <v>72</v>
      </c>
      <c r="B15" t="s">
        <v>2063</v>
      </c>
      <c r="C15" t="e">
        <f>VLOOKUP(A15,'1.1'!$K$24:$L$132,2,FALSE)</f>
        <v>#N/A</v>
      </c>
      <c r="D15">
        <f>VLOOKUP(A15,'1.1Flood'!$A$2:$B$110,2,FALSE)</f>
        <v>49</v>
      </c>
      <c r="E15" t="e">
        <f>VLOOKUP(A15,'1.2'!$I$23:$J$131,2,FALSE)</f>
        <v>#N/A</v>
      </c>
      <c r="F15">
        <f>VLOOKUP(A15,'1.2Flood'!$A$2:$B$110,2,FALSE)</f>
        <v>2717</v>
      </c>
      <c r="G15" s="111">
        <v>0</v>
      </c>
      <c r="H15" s="118">
        <v>0</v>
      </c>
      <c r="I15" t="e">
        <f>VLOOKUP(A15,'1.3'!$K$23:$L$129,2,FALSE)</f>
        <v>#N/A</v>
      </c>
      <c r="J15">
        <f>VLOOKUP(A15,'1.3Flood'!$A$2:$B$110,2,FALSE)</f>
        <v>11</v>
      </c>
      <c r="K15" s="111">
        <v>0</v>
      </c>
      <c r="L15" s="118">
        <v>0</v>
      </c>
      <c r="M15" t="e">
        <f>VLOOKUP(A15,'1.4'!$H$24:$I$130,2,FALSE)</f>
        <v>#N/A</v>
      </c>
      <c r="N15">
        <f>VLOOKUP(A15,'1.4Flood'!$A$2:$B$110,2,FALSE)</f>
        <v>20</v>
      </c>
      <c r="O15" s="111">
        <v>0</v>
      </c>
      <c r="P15" t="e">
        <f>VLOOKUP(A15,'1.5'!$H$23:$I$129,2,FALSE)</f>
        <v>#N/A</v>
      </c>
      <c r="Q15">
        <f>VLOOKUP(A15,'1.5Flood'!$A$2:$B$110,2,FALSE)</f>
        <v>0</v>
      </c>
      <c r="R15" s="111">
        <v>0</v>
      </c>
      <c r="S15">
        <f>VLOOKUP(A15,'1.6'!$B$23:$J$168,9,FALSE)</f>
        <v>80.8</v>
      </c>
      <c r="T15">
        <v>0</v>
      </c>
      <c r="U15" s="52" t="e">
        <f t="shared" si="4"/>
        <v>#N/A</v>
      </c>
      <c r="V15" s="52">
        <f t="shared" si="5"/>
        <v>9.3833780160857902E-3</v>
      </c>
      <c r="W15" s="52" t="e">
        <f t="shared" si="6"/>
        <v>#N/A</v>
      </c>
      <c r="X15" s="52">
        <f t="shared" si="7"/>
        <v>7.2322189097103915E-3</v>
      </c>
      <c r="Y15" s="52">
        <f t="shared" si="8"/>
        <v>0</v>
      </c>
      <c r="Z15" s="52">
        <f t="shared" si="9"/>
        <v>0</v>
      </c>
      <c r="AA15" s="52" t="e">
        <f t="shared" si="0"/>
        <v>#N/A</v>
      </c>
      <c r="AB15" s="52">
        <f t="shared" si="10"/>
        <v>7.8014184397163122E-2</v>
      </c>
      <c r="AC15" s="52">
        <f t="shared" si="11"/>
        <v>0</v>
      </c>
      <c r="AD15" s="123">
        <f t="shared" ref="AD15:AD46" si="21">(L15-MIN($L$2:$L$147))/(141-MIN($L$2:$L$147))</f>
        <v>0</v>
      </c>
      <c r="AE15" s="52" t="e">
        <f t="shared" si="1"/>
        <v>#N/A</v>
      </c>
      <c r="AF15" s="52">
        <f t="shared" si="13"/>
        <v>2.4639645189109276E-3</v>
      </c>
      <c r="AG15" s="52">
        <f t="shared" si="14"/>
        <v>0</v>
      </c>
      <c r="AH15" s="52" t="e">
        <f t="shared" si="2"/>
        <v>#N/A</v>
      </c>
      <c r="AI15" s="52">
        <f t="shared" si="15"/>
        <v>0</v>
      </c>
      <c r="AJ15" s="52">
        <v>0</v>
      </c>
      <c r="AK15" s="52">
        <f t="shared" si="3"/>
        <v>0.87775330396475759</v>
      </c>
      <c r="AL15" s="52">
        <f t="shared" si="16"/>
        <v>0</v>
      </c>
      <c r="AM15">
        <f>(V15*Weights_Sens!$B$2)+(X15*Weights_Sens!$B$3)+(AB15*Weights_Sens!$B$4)+(AF15*Weights_Sens!$B$5)+(AI15*Weights_Sens!$B$6)+(AK15*Weights_Sens!$B$7)</f>
        <v>8.9486876090527814E-2</v>
      </c>
      <c r="AN15" s="52">
        <f t="shared" si="17"/>
        <v>0.12266639278770886</v>
      </c>
      <c r="AO15">
        <f>(Y15*Weights_Sens!$C$3)+(AC15*Weights_Sens!$C$4)+(AG15*Weights_Sens!$C$5)+(AJ15*Weights_Sens!$C$6)+(AK15*Weights_Sens!$C$7)</f>
        <v>0.15959150981177411</v>
      </c>
      <c r="AP15" s="52">
        <f t="shared" si="18"/>
        <v>0.23066390010301591</v>
      </c>
      <c r="AQ15" s="52">
        <f>(Z15*Weights_Sens!$D$3)+(AD15*Weights_Sens!$D$4)+(AL15*Weights_Sens!$D$7)</f>
        <v>0</v>
      </c>
      <c r="AR15" s="52">
        <f t="shared" si="19"/>
        <v>0</v>
      </c>
      <c r="AY15" s="121" t="s">
        <v>148</v>
      </c>
      <c r="AZ15" s="122" t="s">
        <v>2357</v>
      </c>
      <c r="BA15" s="122" t="s">
        <v>2020</v>
      </c>
    </row>
    <row r="16" spans="1:53" ht="15" thickBot="1">
      <c r="A16" t="s">
        <v>154</v>
      </c>
      <c r="B16" t="s">
        <v>2064</v>
      </c>
      <c r="C16">
        <f>C41</f>
        <v>1</v>
      </c>
      <c r="D16">
        <f t="shared" ref="D16:S16" si="22">D41</f>
        <v>15</v>
      </c>
      <c r="E16" t="e">
        <f t="shared" si="22"/>
        <v>#N/A</v>
      </c>
      <c r="F16">
        <f t="shared" si="22"/>
        <v>2140</v>
      </c>
      <c r="G16">
        <f t="shared" si="22"/>
        <v>24000</v>
      </c>
      <c r="H16" s="118">
        <v>0</v>
      </c>
      <c r="I16" t="e">
        <f t="shared" si="22"/>
        <v>#N/A</v>
      </c>
      <c r="J16">
        <f t="shared" si="22"/>
        <v>0</v>
      </c>
      <c r="K16">
        <f t="shared" si="22"/>
        <v>0</v>
      </c>
      <c r="L16" s="118">
        <f>L41</f>
        <v>0</v>
      </c>
      <c r="M16">
        <f t="shared" si="22"/>
        <v>0</v>
      </c>
      <c r="N16">
        <f t="shared" si="22"/>
        <v>0</v>
      </c>
      <c r="O16" s="111">
        <v>0</v>
      </c>
      <c r="P16">
        <f t="shared" si="22"/>
        <v>0</v>
      </c>
      <c r="Q16">
        <f t="shared" si="22"/>
        <v>0</v>
      </c>
      <c r="R16" s="111">
        <v>0</v>
      </c>
      <c r="S16">
        <f t="shared" si="22"/>
        <v>62.4</v>
      </c>
      <c r="T16">
        <v>0</v>
      </c>
      <c r="U16" s="52" t="e">
        <f t="shared" si="4"/>
        <v>#N/A</v>
      </c>
      <c r="V16" s="52">
        <f t="shared" si="5"/>
        <v>2.8724626579854462E-3</v>
      </c>
      <c r="W16" s="52" t="e">
        <f t="shared" si="6"/>
        <v>#N/A</v>
      </c>
      <c r="X16" s="52">
        <f t="shared" si="7"/>
        <v>5.6963373083475299E-3</v>
      </c>
      <c r="Y16" s="52">
        <f t="shared" si="8"/>
        <v>8.2077659145161186E-2</v>
      </c>
      <c r="Z16" s="52">
        <f t="shared" si="9"/>
        <v>0</v>
      </c>
      <c r="AA16" s="52" t="e">
        <f t="shared" si="0"/>
        <v>#N/A</v>
      </c>
      <c r="AB16" s="52">
        <f t="shared" si="10"/>
        <v>0</v>
      </c>
      <c r="AC16" s="52">
        <f t="shared" si="11"/>
        <v>0</v>
      </c>
      <c r="AD16" s="123">
        <f t="shared" si="21"/>
        <v>0</v>
      </c>
      <c r="AE16" s="52" t="e">
        <f t="shared" si="1"/>
        <v>#N/A</v>
      </c>
      <c r="AF16" s="52">
        <f t="shared" si="13"/>
        <v>0</v>
      </c>
      <c r="AG16" s="52">
        <f t="shared" si="14"/>
        <v>0</v>
      </c>
      <c r="AH16" s="52" t="e">
        <f t="shared" si="2"/>
        <v>#N/A</v>
      </c>
      <c r="AI16" s="52">
        <f t="shared" si="15"/>
        <v>0</v>
      </c>
      <c r="AJ16" s="52">
        <v>0</v>
      </c>
      <c r="AK16" s="52">
        <f t="shared" si="3"/>
        <v>0.67511013215859017</v>
      </c>
      <c r="AL16" s="52">
        <f t="shared" si="16"/>
        <v>0</v>
      </c>
      <c r="AM16">
        <f>(V16*Weights_Sens!$B$2)+(X16*Weights_Sens!$B$3)+(AB16*Weights_Sens!$B$4)+(AF16*Weights_Sens!$B$5)+(AI16*Weights_Sens!$B$6)+(AK16*Weights_Sens!$B$7)</f>
        <v>5.6684892414925664E-2</v>
      </c>
      <c r="AN16" s="52">
        <f t="shared" si="17"/>
        <v>5.8240842123436484E-2</v>
      </c>
      <c r="AO16">
        <f>(Y16*Weights_Sens!$C$3)+(AC16*Weights_Sens!$C$4)+(AG16*Weights_Sens!$C$5)+(AJ16*Weights_Sens!$C$6)+(AK16*Weights_Sens!$C$7)</f>
        <v>0.15632452095185506</v>
      </c>
      <c r="AP16" s="52">
        <f t="shared" si="18"/>
        <v>0.2259419923216382</v>
      </c>
      <c r="AQ16" s="52">
        <f>(Z16*Weights_Sens!$D$3)+(AD16*Weights_Sens!$D$4)+(AL16*Weights_Sens!$D$7)</f>
        <v>0</v>
      </c>
      <c r="AR16" s="52">
        <f t="shared" si="19"/>
        <v>0</v>
      </c>
      <c r="AY16" s="121" t="s">
        <v>35</v>
      </c>
      <c r="AZ16" s="122" t="s">
        <v>2357</v>
      </c>
      <c r="BA16" s="122">
        <v>17</v>
      </c>
    </row>
    <row r="17" spans="1:53" ht="15" thickBot="1">
      <c r="A17" t="s">
        <v>140</v>
      </c>
      <c r="B17" t="s">
        <v>2065</v>
      </c>
      <c r="C17" t="e">
        <f>VLOOKUP(A17,'1.1'!$K$24:$L$132,2,FALSE)</f>
        <v>#N/A</v>
      </c>
      <c r="D17">
        <f>VLOOKUP(A17,'1.1Flood'!$A$2:$B$110,2,FALSE)</f>
        <v>1</v>
      </c>
      <c r="E17">
        <f>VLOOKUP(A17,'1.2'!$I$23:$J$131,2,FALSE)</f>
        <v>380</v>
      </c>
      <c r="F17">
        <f>VLOOKUP(A17,'1.2Flood'!$A$2:$B$110,2,FALSE)</f>
        <v>812</v>
      </c>
      <c r="G17" s="111">
        <v>0</v>
      </c>
      <c r="H17" s="118">
        <f>VLOOKUP(A17,'1.2Landslide'!$A$2:$B$110,2,FALSE)</f>
        <v>380</v>
      </c>
      <c r="I17" t="e">
        <f>VLOOKUP(A17,'1.3'!$K$23:$L$129,2,FALSE)</f>
        <v>#N/A</v>
      </c>
      <c r="J17">
        <f>VLOOKUP(A17,'1.3Flood'!$A$2:$B$110,2,FALSE)</f>
        <v>0</v>
      </c>
      <c r="K17" s="111">
        <v>0</v>
      </c>
      <c r="L17" s="118">
        <f>VLOOKUP(A17,$AY$2:$BA$81,3,FALSE)</f>
        <v>0</v>
      </c>
      <c r="M17" t="e">
        <f>VLOOKUP(A17,'1.4'!$H$24:$I$130,2,FALSE)</f>
        <v>#N/A</v>
      </c>
      <c r="N17">
        <f>VLOOKUP(A17,'1.4Flood'!$A$2:$B$110,2,FALSE)</f>
        <v>52.2</v>
      </c>
      <c r="O17" s="111">
        <v>0</v>
      </c>
      <c r="P17" t="e">
        <f>VLOOKUP(A17,'1.5'!$H$23:$I$129,2,FALSE)</f>
        <v>#N/A</v>
      </c>
      <c r="Q17">
        <f>VLOOKUP(A17,'1.5Flood'!$A$2:$B$110,2,FALSE)</f>
        <v>0</v>
      </c>
      <c r="R17" s="111">
        <v>0</v>
      </c>
      <c r="S17">
        <f>VLOOKUP(A17,'1.6'!$B$23:$J$168,9,FALSE)</f>
        <v>89.5</v>
      </c>
      <c r="T17">
        <f>S17</f>
        <v>89.5</v>
      </c>
      <c r="U17" s="52" t="e">
        <f t="shared" si="4"/>
        <v>#N/A</v>
      </c>
      <c r="V17" s="52">
        <f t="shared" si="5"/>
        <v>1.9149751053236308E-4</v>
      </c>
      <c r="W17" s="52" t="e">
        <f t="shared" si="6"/>
        <v>#N/A</v>
      </c>
      <c r="X17" s="52">
        <f t="shared" si="7"/>
        <v>2.1614139693356049E-3</v>
      </c>
      <c r="Y17" s="52">
        <f t="shared" si="8"/>
        <v>0</v>
      </c>
      <c r="Z17" s="52">
        <f t="shared" si="9"/>
        <v>7.1612988334621109E-3</v>
      </c>
      <c r="AA17" s="52" t="e">
        <f t="shared" si="0"/>
        <v>#N/A</v>
      </c>
      <c r="AB17" s="52">
        <f t="shared" si="10"/>
        <v>0</v>
      </c>
      <c r="AC17" s="52">
        <f t="shared" si="11"/>
        <v>0</v>
      </c>
      <c r="AD17" s="123">
        <f t="shared" si="21"/>
        <v>0</v>
      </c>
      <c r="AE17" s="52" t="e">
        <f t="shared" si="1"/>
        <v>#N/A</v>
      </c>
      <c r="AF17" s="52">
        <f t="shared" si="13"/>
        <v>6.4309473943575217E-3</v>
      </c>
      <c r="AG17" s="52">
        <f t="shared" si="14"/>
        <v>0</v>
      </c>
      <c r="AH17" s="52" t="e">
        <f t="shared" si="2"/>
        <v>#N/A</v>
      </c>
      <c r="AI17" s="52">
        <f t="shared" si="15"/>
        <v>0</v>
      </c>
      <c r="AJ17" s="52">
        <v>0</v>
      </c>
      <c r="AK17" s="52">
        <f t="shared" si="3"/>
        <v>0.9735682819383259</v>
      </c>
      <c r="AL17" s="52">
        <f t="shared" si="16"/>
        <v>0.99665924276169271</v>
      </c>
      <c r="AM17">
        <f>(V17*Weights_Sens!$B$2)+(X17*Weights_Sens!$B$3)+(AB17*Weights_Sens!$B$4)+(AF17*Weights_Sens!$B$5)+(AI17*Weights_Sens!$B$6)+(AK17*Weights_Sens!$B$7)</f>
        <v>8.1088323624925171E-2</v>
      </c>
      <c r="AN17" s="52">
        <f t="shared" si="17"/>
        <v>0.10617100724242293</v>
      </c>
      <c r="AO17">
        <f>(Y17*Weights_Sens!$C$3)+(AC17*Weights_Sens!$C$4)+(AG17*Weights_Sens!$C$5)+(AJ17*Weights_Sens!$C$6)+(AK17*Weights_Sens!$C$7)</f>
        <v>0.17701241489787745</v>
      </c>
      <c r="AP17" s="52">
        <f t="shared" si="18"/>
        <v>0.25584302094236649</v>
      </c>
      <c r="AQ17" s="52">
        <f>(Z17*Weights_Sens!$D$3)+(AD17*Weights_Sens!$D$4)+(AL17*Weights_Sens!$D$7)</f>
        <v>0.18414039366126955</v>
      </c>
      <c r="AR17" s="52">
        <f t="shared" si="19"/>
        <v>0.18462635085119983</v>
      </c>
      <c r="AY17" s="121"/>
      <c r="AZ17" s="122" t="s">
        <v>2356</v>
      </c>
      <c r="BA17" s="122">
        <v>0</v>
      </c>
    </row>
    <row r="18" spans="1:53" ht="15" thickBot="1">
      <c r="A18" t="s">
        <v>113</v>
      </c>
      <c r="B18" t="s">
        <v>2066</v>
      </c>
      <c r="C18" t="e">
        <f>VLOOKUP(A18,'1.1'!$K$24:$L$132,2,FALSE)</f>
        <v>#N/A</v>
      </c>
      <c r="D18">
        <f>VLOOKUP(A18,'1.1Flood'!$A$2:$B$110,2,FALSE)</f>
        <v>30</v>
      </c>
      <c r="E18" t="e">
        <f>VLOOKUP(A18,'1.2'!$I$23:$J$131,2,FALSE)</f>
        <v>#N/A</v>
      </c>
      <c r="F18">
        <f>VLOOKUP(A18,'1.2Flood'!$A$2:$B$110,2,FALSE)</f>
        <v>118</v>
      </c>
      <c r="G18" s="111">
        <v>0</v>
      </c>
      <c r="H18" s="118">
        <v>0</v>
      </c>
      <c r="I18" t="e">
        <f>VLOOKUP(A18,'1.3'!$K$23:$L$129,2,FALSE)</f>
        <v>#N/A</v>
      </c>
      <c r="J18">
        <f>VLOOKUP(A18,'1.3Flood'!$A$2:$B$110,2,FALSE)</f>
        <v>19</v>
      </c>
      <c r="K18" s="111">
        <v>0</v>
      </c>
      <c r="L18" s="118">
        <v>0</v>
      </c>
      <c r="M18" t="e">
        <f>VLOOKUP(A18,'1.4'!$H$24:$I$130,2,FALSE)</f>
        <v>#N/A</v>
      </c>
      <c r="N18">
        <f>VLOOKUP(A18,'1.4Flood'!$A$2:$B$110,2,FALSE)</f>
        <v>0</v>
      </c>
      <c r="O18" s="111">
        <v>0</v>
      </c>
      <c r="P18" t="e">
        <f>VLOOKUP(A18,'1.5'!$H$23:$I$129,2,FALSE)</f>
        <v>#N/A</v>
      </c>
      <c r="Q18">
        <f>VLOOKUP(A18,'1.5Flood'!$A$2:$B$110,2,FALSE)</f>
        <v>0</v>
      </c>
      <c r="R18" s="111">
        <v>0</v>
      </c>
      <c r="S18">
        <f>VLOOKUP(A18,'1.6'!$B$23:$J$168,9,FALSE)</f>
        <v>46.7</v>
      </c>
      <c r="T18">
        <v>0</v>
      </c>
      <c r="U18" s="52" t="e">
        <f t="shared" si="4"/>
        <v>#N/A</v>
      </c>
      <c r="V18" s="52">
        <f t="shared" si="5"/>
        <v>5.7449253159708924E-3</v>
      </c>
      <c r="W18" s="52" t="e">
        <f t="shared" si="6"/>
        <v>#N/A</v>
      </c>
      <c r="X18" s="52">
        <f t="shared" si="7"/>
        <v>3.140971039182283E-4</v>
      </c>
      <c r="Y18" s="52">
        <f t="shared" si="8"/>
        <v>0</v>
      </c>
      <c r="Z18" s="52">
        <f t="shared" si="9"/>
        <v>0</v>
      </c>
      <c r="AA18" s="52" t="e">
        <f t="shared" si="0"/>
        <v>#N/A</v>
      </c>
      <c r="AB18" s="52">
        <f t="shared" si="10"/>
        <v>0.13475177304964539</v>
      </c>
      <c r="AC18" s="52">
        <f t="shared" si="11"/>
        <v>0</v>
      </c>
      <c r="AD18" s="123">
        <f t="shared" si="21"/>
        <v>0</v>
      </c>
      <c r="AE18" s="52" t="e">
        <f t="shared" si="1"/>
        <v>#N/A</v>
      </c>
      <c r="AF18" s="52">
        <f t="shared" si="13"/>
        <v>0</v>
      </c>
      <c r="AG18" s="52">
        <f t="shared" si="14"/>
        <v>0</v>
      </c>
      <c r="AH18" s="52" t="e">
        <f t="shared" si="2"/>
        <v>#N/A</v>
      </c>
      <c r="AI18" s="52">
        <f t="shared" si="15"/>
        <v>0</v>
      </c>
      <c r="AJ18" s="52">
        <v>0</v>
      </c>
      <c r="AK18" s="52">
        <f t="shared" si="3"/>
        <v>0.50220264317180607</v>
      </c>
      <c r="AL18" s="52">
        <f t="shared" si="16"/>
        <v>0</v>
      </c>
      <c r="AM18">
        <f>(V18*Weights_Sens!$B$2)+(X18*Weights_Sens!$B$3)+(AB18*Weights_Sens!$B$4)+(AF18*Weights_Sens!$B$5)+(AI18*Weights_Sens!$B$6)+(AK18*Weights_Sens!$B$7)</f>
        <v>6.6859341467612965E-2</v>
      </c>
      <c r="AN18" s="52">
        <f t="shared" si="17"/>
        <v>7.822422146437906E-2</v>
      </c>
      <c r="AO18">
        <f>(Y18*Weights_Sens!$C$3)+(AC18*Weights_Sens!$C$4)+(AG18*Weights_Sens!$C$5)+(AJ18*Weights_Sens!$C$6)+(AK18*Weights_Sens!$C$7)</f>
        <v>9.130957148578292E-2</v>
      </c>
      <c r="AP18" s="52">
        <f t="shared" si="18"/>
        <v>0.13197332302004422</v>
      </c>
      <c r="AQ18" s="52">
        <f>(Z18*Weights_Sens!$D$3)+(AD18*Weights_Sens!$D$4)+(AL18*Weights_Sens!$D$7)</f>
        <v>0</v>
      </c>
      <c r="AR18" s="52">
        <f t="shared" si="19"/>
        <v>0</v>
      </c>
      <c r="AY18" s="121"/>
      <c r="AZ18" s="122" t="s">
        <v>2356</v>
      </c>
      <c r="BA18" s="122">
        <v>0</v>
      </c>
    </row>
    <row r="19" spans="1:53" ht="15" thickBot="1">
      <c r="A19" t="s">
        <v>110</v>
      </c>
      <c r="B19" t="s">
        <v>2067</v>
      </c>
      <c r="C19">
        <f>VLOOKUP(A19,'1.1'!$K$24:$L$132,2,FALSE)</f>
        <v>1</v>
      </c>
      <c r="D19">
        <f>VLOOKUP(A19,'1.1Flood'!$A$2:$B$110,2,FALSE)</f>
        <v>8</v>
      </c>
      <c r="E19" t="e">
        <f>VLOOKUP(A19,'1.2'!$I$23:$J$131,2,FALSE)</f>
        <v>#N/A</v>
      </c>
      <c r="F19">
        <f>VLOOKUP(A19,'1.2Flood'!$A$2:$B$110,2,FALSE)</f>
        <v>16530</v>
      </c>
      <c r="G19" s="111">
        <f>VLOOKUP(A19,'1.2Drought'!$A$2:$B$110,2,FALSE)</f>
        <v>0</v>
      </c>
      <c r="H19" s="118">
        <v>0</v>
      </c>
      <c r="I19" t="e">
        <f>VLOOKUP(A19,'1.3'!$K$23:$L$129,2,FALSE)</f>
        <v>#N/A</v>
      </c>
      <c r="J19">
        <f>VLOOKUP(A19,'1.3Flood'!$A$2:$B$110,2,FALSE)</f>
        <v>0</v>
      </c>
      <c r="K19" s="111">
        <f>VLOOKUP(A19,'1.3Drought'!$A$2:$B$46,2,FALSE)</f>
        <v>0</v>
      </c>
      <c r="L19" s="118">
        <v>0</v>
      </c>
      <c r="M19">
        <f>VLOOKUP(A19,'1.4'!$H$24:$I$130,2,FALSE)</f>
        <v>0</v>
      </c>
      <c r="N19">
        <f>VLOOKUP(A19,'1.4Flood'!$A$2:$B$110,2,FALSE)</f>
        <v>0</v>
      </c>
      <c r="O19" s="111">
        <f>VLOOKUP(A19,'1.4Drought'!$A$2:$B$46,2,FALSE)</f>
        <v>0</v>
      </c>
      <c r="P19">
        <f>VLOOKUP(A19,'1.5'!$H$23:$I$129,2,FALSE)</f>
        <v>0</v>
      </c>
      <c r="Q19">
        <f>VLOOKUP(A19,'1.5Flood'!$A$2:$B$110,2,FALSE)</f>
        <v>0</v>
      </c>
      <c r="R19" s="111">
        <v>0</v>
      </c>
      <c r="S19">
        <f>VLOOKUP(A19,'1.6'!$B$23:$J$168,9,FALSE)</f>
        <v>87.1</v>
      </c>
      <c r="T19">
        <v>0</v>
      </c>
      <c r="U19" s="52" t="e">
        <f t="shared" si="4"/>
        <v>#N/A</v>
      </c>
      <c r="V19" s="52">
        <f t="shared" si="5"/>
        <v>1.5319800842589046E-3</v>
      </c>
      <c r="W19" s="52" t="e">
        <f t="shared" si="6"/>
        <v>#N/A</v>
      </c>
      <c r="X19" s="52">
        <f t="shared" si="7"/>
        <v>4.4000212947189095E-2</v>
      </c>
      <c r="Y19" s="52">
        <f t="shared" si="8"/>
        <v>0</v>
      </c>
      <c r="Z19" s="52">
        <f t="shared" si="9"/>
        <v>0</v>
      </c>
      <c r="AA19" s="52" t="e">
        <f t="shared" si="0"/>
        <v>#N/A</v>
      </c>
      <c r="AB19" s="52">
        <f t="shared" si="10"/>
        <v>0</v>
      </c>
      <c r="AC19" s="52">
        <f t="shared" si="11"/>
        <v>0</v>
      </c>
      <c r="AD19" s="123">
        <f t="shared" si="21"/>
        <v>0</v>
      </c>
      <c r="AE19" s="52" t="e">
        <f t="shared" si="1"/>
        <v>#N/A</v>
      </c>
      <c r="AF19" s="52">
        <f t="shared" si="13"/>
        <v>0</v>
      </c>
      <c r="AG19" s="52">
        <f t="shared" si="14"/>
        <v>0</v>
      </c>
      <c r="AH19" s="52" t="e">
        <f t="shared" si="2"/>
        <v>#N/A</v>
      </c>
      <c r="AI19" s="52">
        <f t="shared" si="15"/>
        <v>0</v>
      </c>
      <c r="AJ19" s="52">
        <v>0</v>
      </c>
      <c r="AK19" s="52">
        <f t="shared" si="3"/>
        <v>0.9471365638766519</v>
      </c>
      <c r="AL19" s="52">
        <f t="shared" si="16"/>
        <v>0</v>
      </c>
      <c r="AM19">
        <f>(V19*Weights_Sens!$B$2)+(X19*Weights_Sens!$B$3)+(AB19*Weights_Sens!$B$4)+(AF19*Weights_Sens!$B$5)+(AI19*Weights_Sens!$B$6)+(AK19*Weights_Sens!$B$7)</f>
        <v>8.5680326383462041E-2</v>
      </c>
      <c r="AN19" s="52">
        <f t="shared" si="17"/>
        <v>0.11519004430116765</v>
      </c>
      <c r="AO19">
        <f>(Y19*Weights_Sens!$C$3)+(AC19*Weights_Sens!$C$4)+(AG19*Weights_Sens!$C$5)+(AJ19*Weights_Sens!$C$6)+(AK19*Weights_Sens!$C$7)</f>
        <v>0.17220664797757307</v>
      </c>
      <c r="AP19" s="52">
        <f t="shared" si="18"/>
        <v>0.24889705657289043</v>
      </c>
      <c r="AQ19" s="52">
        <f>(Z19*Weights_Sens!$D$3)+(AD19*Weights_Sens!$D$4)+(AL19*Weights_Sens!$D$7)</f>
        <v>0</v>
      </c>
      <c r="AR19" s="52">
        <f t="shared" si="19"/>
        <v>0</v>
      </c>
      <c r="AY19" s="121"/>
      <c r="AZ19" s="122" t="s">
        <v>2356</v>
      </c>
      <c r="BA19" s="122" t="s">
        <v>2020</v>
      </c>
    </row>
    <row r="20" spans="1:53" ht="15" thickBot="1">
      <c r="A20" t="s">
        <v>129</v>
      </c>
      <c r="B20" t="s">
        <v>2068</v>
      </c>
      <c r="C20">
        <f>VLOOKUP(A20,'1.1'!$K$24:$L$132,2,FALSE)</f>
        <v>12</v>
      </c>
      <c r="D20">
        <f>VLOOKUP(A20,'1.1Flood'!$A$2:$B$110,2,FALSE)</f>
        <v>117</v>
      </c>
      <c r="E20" t="e">
        <f>VLOOKUP(A20,'1.2'!$I$23:$J$131,2,FALSE)</f>
        <v>#N/A</v>
      </c>
      <c r="F20">
        <f>VLOOKUP(A20,'1.2Flood'!$A$2:$B$110,2,FALSE)</f>
        <v>0</v>
      </c>
      <c r="G20" s="111">
        <f>VLOOKUP(A20,'1.2Drought'!$A$2:$B$110,2,FALSE)</f>
        <v>0</v>
      </c>
      <c r="H20" s="118">
        <v>0</v>
      </c>
      <c r="I20" t="e">
        <f>VLOOKUP(A20,'1.3'!$K$23:$L$129,2,FALSE)</f>
        <v>#N/A</v>
      </c>
      <c r="J20">
        <f>VLOOKUP(A20,'1.3Flood'!$A$2:$B$110,2,FALSE)</f>
        <v>0</v>
      </c>
      <c r="K20" s="111">
        <f>VLOOKUP(A20,'1.3Drought'!$A$2:$B$46,2,FALSE)</f>
        <v>0</v>
      </c>
      <c r="L20" s="118">
        <v>0</v>
      </c>
      <c r="M20">
        <f>VLOOKUP(A20,'1.4'!$H$24:$I$130,2,FALSE)</f>
        <v>0</v>
      </c>
      <c r="N20">
        <f>VLOOKUP(A20,'1.4Flood'!$A$2:$B$110,2,FALSE)</f>
        <v>540.34999999999991</v>
      </c>
      <c r="O20" s="111">
        <f>VLOOKUP(A20,'1.4Drought'!$A$2:$B$46,2,FALSE)</f>
        <v>0</v>
      </c>
      <c r="P20">
        <f>VLOOKUP(A20,'1.5'!$H$23:$I$129,2,FALSE)</f>
        <v>0</v>
      </c>
      <c r="Q20">
        <f>VLOOKUP(A20,'1.5Flood'!$A$2:$B$110,2,FALSE)</f>
        <v>0</v>
      </c>
      <c r="R20" s="111">
        <v>0</v>
      </c>
      <c r="S20">
        <f>VLOOKUP(A20,'1.6'!$B$23:$J$168,9,FALSE)</f>
        <v>81</v>
      </c>
      <c r="T20">
        <v>0</v>
      </c>
      <c r="U20" s="52" t="e">
        <f t="shared" si="4"/>
        <v>#N/A</v>
      </c>
      <c r="V20" s="52">
        <f t="shared" si="5"/>
        <v>2.2405208732286481E-2</v>
      </c>
      <c r="W20" s="52" t="e">
        <f t="shared" si="6"/>
        <v>#N/A</v>
      </c>
      <c r="X20" s="52">
        <f t="shared" si="7"/>
        <v>0</v>
      </c>
      <c r="Y20" s="52">
        <f t="shared" si="8"/>
        <v>0</v>
      </c>
      <c r="Z20" s="52">
        <f t="shared" si="9"/>
        <v>0</v>
      </c>
      <c r="AA20" s="52" t="e">
        <f t="shared" si="0"/>
        <v>#N/A</v>
      </c>
      <c r="AB20" s="52">
        <f t="shared" si="10"/>
        <v>0</v>
      </c>
      <c r="AC20" s="52">
        <f t="shared" si="11"/>
        <v>0</v>
      </c>
      <c r="AD20" s="123">
        <f t="shared" si="21"/>
        <v>0</v>
      </c>
      <c r="AE20" s="52" t="e">
        <f t="shared" si="1"/>
        <v>#N/A</v>
      </c>
      <c r="AF20" s="52">
        <f t="shared" si="13"/>
        <v>6.6570161389675975E-2</v>
      </c>
      <c r="AG20" s="52">
        <f t="shared" si="14"/>
        <v>0</v>
      </c>
      <c r="AH20" s="52" t="e">
        <f t="shared" si="2"/>
        <v>#N/A</v>
      </c>
      <c r="AI20" s="52">
        <f t="shared" si="15"/>
        <v>0</v>
      </c>
      <c r="AJ20" s="52">
        <v>0</v>
      </c>
      <c r="AK20" s="52">
        <f t="shared" si="3"/>
        <v>0.87995594713656378</v>
      </c>
      <c r="AL20" s="52">
        <f t="shared" si="16"/>
        <v>0</v>
      </c>
      <c r="AM20">
        <f>(V20*Weights_Sens!$B$2)+(X20*Weights_Sens!$B$3)+(AB20*Weights_Sens!$B$4)+(AF20*Weights_Sens!$B$5)+(AI20*Weights_Sens!$B$6)+(AK20*Weights_Sens!$B$7)</f>
        <v>8.8175553462120762E-2</v>
      </c>
      <c r="AN20" s="52">
        <f t="shared" si="17"/>
        <v>0.12009085701313059</v>
      </c>
      <c r="AO20">
        <f>(Y20*Weights_Sens!$C$3)+(AC20*Weights_Sens!$C$4)+(AG20*Weights_Sens!$C$5)+(AJ20*Weights_Sens!$C$6)+(AK20*Weights_Sens!$C$7)</f>
        <v>0.15999199038846615</v>
      </c>
      <c r="AP20" s="52">
        <f t="shared" si="18"/>
        <v>0.23124273046713892</v>
      </c>
      <c r="AQ20" s="52">
        <f>(Z20*Weights_Sens!$D$3)+(AD20*Weights_Sens!$D$4)+(AL20*Weights_Sens!$D$7)</f>
        <v>0</v>
      </c>
      <c r="AR20" s="52">
        <f t="shared" si="19"/>
        <v>0</v>
      </c>
      <c r="AY20" s="121"/>
      <c r="AZ20" s="122" t="s">
        <v>2356</v>
      </c>
      <c r="BA20" s="122">
        <v>3</v>
      </c>
    </row>
    <row r="21" spans="1:53" ht="15" thickBot="1">
      <c r="A21" t="s">
        <v>90</v>
      </c>
      <c r="B21" t="s">
        <v>2069</v>
      </c>
      <c r="C21" t="e">
        <f>VLOOKUP(A21,'1.1'!$K$24:$L$132,2,FALSE)</f>
        <v>#N/A</v>
      </c>
      <c r="D21">
        <f>VLOOKUP(A21,'1.1Flood'!$A$2:$B$110,2,FALSE)</f>
        <v>1</v>
      </c>
      <c r="E21">
        <f>VLOOKUP(A21,'1.2'!$I$23:$J$131,2,FALSE)</f>
        <v>0</v>
      </c>
      <c r="F21">
        <f>VLOOKUP(A21,'1.2Flood'!$A$2:$B$110,2,FALSE)</f>
        <v>0</v>
      </c>
      <c r="G21" s="111">
        <v>0</v>
      </c>
      <c r="H21" s="118">
        <f>VLOOKUP(A21,'1.2Landslide'!$A$2:$B$110,2,FALSE)</f>
        <v>0</v>
      </c>
      <c r="I21" t="e">
        <f>VLOOKUP(A21,'1.3'!$K$23:$L$129,2,FALSE)</f>
        <v>#N/A</v>
      </c>
      <c r="J21">
        <f>VLOOKUP(A21,'1.3Flood'!$A$2:$B$110,2,FALSE)</f>
        <v>7</v>
      </c>
      <c r="K21" s="111">
        <v>0</v>
      </c>
      <c r="L21" s="118">
        <f>VLOOKUP(A21,$AY$2:$BA$81,3,FALSE)</f>
        <v>7</v>
      </c>
      <c r="M21" t="e">
        <f>VLOOKUP(A21,'1.4'!$H$24:$I$130,2,FALSE)</f>
        <v>#N/A</v>
      </c>
      <c r="N21">
        <f>VLOOKUP(A21,'1.4Flood'!$A$2:$B$110,2,FALSE)</f>
        <v>0</v>
      </c>
      <c r="O21" s="111">
        <v>0</v>
      </c>
      <c r="P21" t="e">
        <f>VLOOKUP(A21,'1.5'!$H$23:$I$129,2,FALSE)</f>
        <v>#N/A</v>
      </c>
      <c r="Q21">
        <f>VLOOKUP(A21,'1.5Flood'!$A$2:$B$110,2,FALSE)</f>
        <v>0</v>
      </c>
      <c r="R21" s="111">
        <v>0</v>
      </c>
      <c r="S21">
        <f>VLOOKUP(A21,'1.6'!$B$23:$J$168,9,FALSE)</f>
        <v>82.8</v>
      </c>
      <c r="T21">
        <f t="shared" ref="T21:T26" si="23">S21</f>
        <v>82.8</v>
      </c>
      <c r="U21" s="52" t="e">
        <f t="shared" si="4"/>
        <v>#N/A</v>
      </c>
      <c r="V21" s="52">
        <f t="shared" si="5"/>
        <v>1.9149751053236308E-4</v>
      </c>
      <c r="W21" s="52" t="e">
        <f t="shared" si="6"/>
        <v>#N/A</v>
      </c>
      <c r="X21" s="52">
        <f t="shared" si="7"/>
        <v>0</v>
      </c>
      <c r="Y21" s="52">
        <f t="shared" si="8"/>
        <v>0</v>
      </c>
      <c r="Z21" s="52">
        <f t="shared" si="9"/>
        <v>0</v>
      </c>
      <c r="AA21" s="52" t="e">
        <f t="shared" si="0"/>
        <v>#N/A</v>
      </c>
      <c r="AB21" s="52">
        <f t="shared" si="10"/>
        <v>4.9645390070921988E-2</v>
      </c>
      <c r="AC21" s="52">
        <f t="shared" si="11"/>
        <v>0</v>
      </c>
      <c r="AD21" s="123">
        <f t="shared" si="21"/>
        <v>4.9645390070921988E-2</v>
      </c>
      <c r="AE21" s="52" t="e">
        <f t="shared" si="1"/>
        <v>#N/A</v>
      </c>
      <c r="AF21" s="52">
        <f t="shared" si="13"/>
        <v>0</v>
      </c>
      <c r="AG21" s="52">
        <f t="shared" si="14"/>
        <v>0</v>
      </c>
      <c r="AH21" s="52" t="e">
        <f t="shared" si="2"/>
        <v>#N/A</v>
      </c>
      <c r="AI21" s="52">
        <f t="shared" si="15"/>
        <v>0</v>
      </c>
      <c r="AJ21" s="52">
        <v>0</v>
      </c>
      <c r="AK21" s="52">
        <f t="shared" si="3"/>
        <v>0.89977973568281933</v>
      </c>
      <c r="AL21" s="52">
        <f t="shared" si="16"/>
        <v>0.92204899777282856</v>
      </c>
      <c r="AM21">
        <f>(V21*Weights_Sens!$B$2)+(X21*Weights_Sens!$B$3)+(AB21*Weights_Sens!$B$4)+(AF21*Weights_Sens!$B$5)+(AI21*Weights_Sens!$B$6)+(AK21*Weights_Sens!$B$7)</f>
        <v>8.2605121040089116E-2</v>
      </c>
      <c r="AN21" s="52">
        <f t="shared" si="17"/>
        <v>0.10915011087482811</v>
      </c>
      <c r="AO21">
        <f>(Y21*Weights_Sens!$C$3)+(AC21*Weights_Sens!$C$4)+(AG21*Weights_Sens!$C$5)+(AJ21*Weights_Sens!$C$6)+(AK21*Weights_Sens!$C$7)</f>
        <v>0.16359631557869442</v>
      </c>
      <c r="AP21" s="52">
        <f t="shared" si="18"/>
        <v>0.23645220374424591</v>
      </c>
      <c r="AQ21" s="52">
        <f>(Z21*Weights_Sens!$D$3)+(AD21*Weights_Sens!$D$4)+(AL21*Weights_Sens!$D$7)</f>
        <v>0.18795475007861875</v>
      </c>
      <c r="AR21" s="52">
        <f t="shared" si="19"/>
        <v>0.18845077357659318</v>
      </c>
      <c r="AY21" s="121" t="s">
        <v>37</v>
      </c>
      <c r="AZ21" s="122" t="s">
        <v>2357</v>
      </c>
      <c r="BA21" s="122">
        <v>4</v>
      </c>
    </row>
    <row r="22" spans="1:53" ht="15" thickBot="1">
      <c r="A22" t="s">
        <v>120</v>
      </c>
      <c r="B22" t="s">
        <v>2070</v>
      </c>
      <c r="C22">
        <f>VLOOKUP(A22,'1.1'!$K$24:$L$132,2,FALSE)</f>
        <v>3</v>
      </c>
      <c r="D22">
        <f>VLOOKUP(A22,'1.1Flood'!$A$2:$B$110,2,FALSE)</f>
        <v>338</v>
      </c>
      <c r="E22">
        <f>VLOOKUP(A22,'1.2'!$I$23:$J$131,2,FALSE)</f>
        <v>53063</v>
      </c>
      <c r="F22">
        <f>VLOOKUP(A22,'1.2Flood'!$A$2:$B$110,2,FALSE)</f>
        <v>94311</v>
      </c>
      <c r="G22" s="111">
        <f>VLOOKUP(A22,'1.2Drought'!$A$2:$B$110,2,FALSE)</f>
        <v>752</v>
      </c>
      <c r="H22" s="118">
        <f>VLOOKUP(A22,'1.2Landslide'!$A$2:$B$110,2,FALSE)</f>
        <v>53063</v>
      </c>
      <c r="I22" t="e">
        <f>VLOOKUP(A22,'1.3'!$K$23:$L$129,2,FALSE)</f>
        <v>#N/A</v>
      </c>
      <c r="J22">
        <f>VLOOKUP(A22,'1.3Flood'!$A$2:$B$110,2,FALSE)</f>
        <v>141</v>
      </c>
      <c r="K22" s="111">
        <f>VLOOKUP(A22,'1.3Drought'!$A$2:$B$46,2,FALSE)</f>
        <v>0</v>
      </c>
      <c r="L22" s="118">
        <f>VLOOKUP(A22,$AY$2:$BA$81,3,FALSE)</f>
        <v>141</v>
      </c>
      <c r="M22">
        <f>VLOOKUP(A22,'1.4'!$H$24:$I$130,2,FALSE)</f>
        <v>6993</v>
      </c>
      <c r="N22">
        <f>VLOOKUP(A22,'1.4Flood'!$A$2:$B$110,2,FALSE)</f>
        <v>4075</v>
      </c>
      <c r="O22" s="111">
        <f>VLOOKUP(A22,'1.4Drought'!$A$2:$B$46,2,FALSE)</f>
        <v>6993</v>
      </c>
      <c r="P22">
        <f>VLOOKUP(A22,'1.5'!$H$23:$I$129,2,FALSE)</f>
        <v>0</v>
      </c>
      <c r="Q22">
        <f>VLOOKUP(A22,'1.5Flood'!$A$2:$B$110,2,FALSE)</f>
        <v>0</v>
      </c>
      <c r="R22" s="111">
        <v>0</v>
      </c>
      <c r="S22">
        <f>VLOOKUP(A22,'1.6'!$B$23:$J$168,9,FALSE)</f>
        <v>85.6</v>
      </c>
      <c r="T22">
        <f t="shared" si="23"/>
        <v>85.6</v>
      </c>
      <c r="U22" s="52" t="e">
        <f t="shared" si="4"/>
        <v>#N/A</v>
      </c>
      <c r="V22" s="52">
        <f t="shared" si="5"/>
        <v>6.4726158559938726E-2</v>
      </c>
      <c r="W22" s="52" t="e">
        <f t="shared" si="6"/>
        <v>#N/A</v>
      </c>
      <c r="X22" s="52">
        <f t="shared" si="7"/>
        <v>0.2510407793867121</v>
      </c>
      <c r="Y22" s="52">
        <f t="shared" si="8"/>
        <v>2.5717666532150503E-3</v>
      </c>
      <c r="Z22" s="52">
        <f t="shared" si="9"/>
        <v>1</v>
      </c>
      <c r="AA22" s="52" t="e">
        <f t="shared" si="0"/>
        <v>#N/A</v>
      </c>
      <c r="AB22" s="52">
        <f t="shared" si="10"/>
        <v>1</v>
      </c>
      <c r="AC22" s="52">
        <f t="shared" si="11"/>
        <v>0</v>
      </c>
      <c r="AD22" s="123">
        <f t="shared" si="21"/>
        <v>1</v>
      </c>
      <c r="AE22" s="52" t="e">
        <f t="shared" si="1"/>
        <v>#N/A</v>
      </c>
      <c r="AF22" s="52">
        <f t="shared" si="13"/>
        <v>0.50203277072810149</v>
      </c>
      <c r="AG22" s="52">
        <f t="shared" si="14"/>
        <v>1</v>
      </c>
      <c r="AH22" s="52" t="e">
        <f t="shared" si="2"/>
        <v>#N/A</v>
      </c>
      <c r="AI22" s="52">
        <f t="shared" si="15"/>
        <v>0</v>
      </c>
      <c r="AJ22" s="52">
        <v>0</v>
      </c>
      <c r="AK22" s="52">
        <f t="shared" si="3"/>
        <v>0.93061674008810558</v>
      </c>
      <c r="AL22" s="52">
        <f t="shared" si="16"/>
        <v>0.95322939866369705</v>
      </c>
      <c r="AM22">
        <f>(V22*Weights_Sens!$B$2)+(X22*Weights_Sens!$B$3)+(AB22*Weights_Sens!$B$4)+(AF22*Weights_Sens!$B$5)+(AI22*Weights_Sens!$B$6)+(AK22*Weights_Sens!$B$7)</f>
        <v>0.40985029262092232</v>
      </c>
      <c r="AN22" s="52">
        <f t="shared" si="17"/>
        <v>0.7518841171416748</v>
      </c>
      <c r="AO22">
        <f>(Y22*Weights_Sens!$C$3)+(AC22*Weights_Sens!$C$4)+(AG22*Weights_Sens!$C$5)+(AJ22*Weights_Sens!$C$6)+(AK22*Weights_Sens!$C$7)</f>
        <v>0.17025513001051626</v>
      </c>
      <c r="AP22" s="52">
        <f t="shared" si="18"/>
        <v>0.24607645072779666</v>
      </c>
      <c r="AQ22" s="52">
        <f>(Z22*Weights_Sens!$D$3)+(AD22*Weights_Sens!$D$4)+(AL22*Weights_Sens!$D$7)</f>
        <v>0.99149625430249044</v>
      </c>
      <c r="AR22" s="52">
        <f t="shared" si="19"/>
        <v>0.99411287048315067</v>
      </c>
      <c r="AY22" s="121" t="s">
        <v>92</v>
      </c>
      <c r="AZ22" s="122" t="s">
        <v>2357</v>
      </c>
      <c r="BA22" s="122">
        <v>3</v>
      </c>
    </row>
    <row r="23" spans="1:53" ht="15" thickBot="1">
      <c r="A23" t="s">
        <v>104</v>
      </c>
      <c r="B23" t="s">
        <v>2071</v>
      </c>
      <c r="C23" t="e">
        <f>VLOOKUP(A23,'1.1'!$K$24:$L$132,2,FALSE)</f>
        <v>#N/A</v>
      </c>
      <c r="D23">
        <f>VLOOKUP(A23,'1.1Flood'!$A$2:$B$110,2,FALSE)</f>
        <v>49</v>
      </c>
      <c r="E23">
        <f>VLOOKUP(A23,'1.2'!$I$23:$J$131,2,FALSE)</f>
        <v>72</v>
      </c>
      <c r="F23">
        <f>VLOOKUP(A23,'1.2Flood'!$A$2:$B$110,2,FALSE)</f>
        <v>102</v>
      </c>
      <c r="G23" s="111">
        <v>0</v>
      </c>
      <c r="H23" s="118">
        <f>VLOOKUP(A23,'1.2Landslide'!$A$2:$B$110,2,FALSE)</f>
        <v>72</v>
      </c>
      <c r="I23" t="e">
        <f>VLOOKUP(A23,'1.3'!$K$23:$L$129,2,FALSE)</f>
        <v>#N/A</v>
      </c>
      <c r="J23">
        <f>VLOOKUP(A23,'1.3Flood'!$A$2:$B$110,2,FALSE)</f>
        <v>16</v>
      </c>
      <c r="K23" s="111">
        <v>0</v>
      </c>
      <c r="L23" s="118">
        <f>VLOOKUP(A23,$AY$2:$BA$81,3,FALSE)</f>
        <v>16</v>
      </c>
      <c r="M23" t="e">
        <f>VLOOKUP(A23,'1.4'!$H$24:$I$130,2,FALSE)</f>
        <v>#N/A</v>
      </c>
      <c r="N23">
        <f>VLOOKUP(A23,'1.4Flood'!$A$2:$B$110,2,FALSE)</f>
        <v>0</v>
      </c>
      <c r="O23" s="111">
        <v>0</v>
      </c>
      <c r="P23" t="e">
        <f>VLOOKUP(A23,'1.5'!$H$23:$I$129,2,FALSE)</f>
        <v>#N/A</v>
      </c>
      <c r="Q23">
        <f>VLOOKUP(A23,'1.5Flood'!$A$2:$B$110,2,FALSE)</f>
        <v>0</v>
      </c>
      <c r="R23" s="111">
        <v>0</v>
      </c>
      <c r="S23">
        <f>VLOOKUP(A23,'1.6'!$B$23:$J$168,9,FALSE)</f>
        <v>66.7</v>
      </c>
      <c r="T23">
        <f t="shared" si="23"/>
        <v>66.7</v>
      </c>
      <c r="U23" s="52" t="e">
        <f t="shared" si="4"/>
        <v>#N/A</v>
      </c>
      <c r="V23" s="52">
        <f t="shared" si="5"/>
        <v>9.3833780160857902E-3</v>
      </c>
      <c r="W23" s="52" t="e">
        <f t="shared" si="6"/>
        <v>#N/A</v>
      </c>
      <c r="X23" s="52">
        <f t="shared" si="7"/>
        <v>2.715076660988075E-4</v>
      </c>
      <c r="Y23" s="52">
        <f t="shared" si="8"/>
        <v>0</v>
      </c>
      <c r="Z23" s="52">
        <f t="shared" si="9"/>
        <v>1.3568776737086104E-3</v>
      </c>
      <c r="AA23" s="52" t="e">
        <f t="shared" si="0"/>
        <v>#N/A</v>
      </c>
      <c r="AB23" s="52">
        <f t="shared" si="10"/>
        <v>0.11347517730496454</v>
      </c>
      <c r="AC23" s="52">
        <f t="shared" si="11"/>
        <v>0</v>
      </c>
      <c r="AD23" s="123">
        <f t="shared" si="21"/>
        <v>0.11347517730496454</v>
      </c>
      <c r="AE23" s="52" t="e">
        <f t="shared" si="1"/>
        <v>#N/A</v>
      </c>
      <c r="AF23" s="52">
        <f t="shared" si="13"/>
        <v>0</v>
      </c>
      <c r="AG23" s="52">
        <f t="shared" si="14"/>
        <v>0</v>
      </c>
      <c r="AH23" s="52" t="e">
        <f t="shared" si="2"/>
        <v>#N/A</v>
      </c>
      <c r="AI23" s="52">
        <f t="shared" si="15"/>
        <v>0</v>
      </c>
      <c r="AJ23" s="52">
        <v>0</v>
      </c>
      <c r="AK23" s="52">
        <f t="shared" si="3"/>
        <v>0.72246696035242286</v>
      </c>
      <c r="AL23" s="52">
        <f t="shared" si="16"/>
        <v>0.74276169265033409</v>
      </c>
      <c r="AM23">
        <f>(V23*Weights_Sens!$B$2)+(X23*Weights_Sens!$B$3)+(AB23*Weights_Sens!$B$4)+(AF23*Weights_Sens!$B$5)+(AI23*Weights_Sens!$B$6)+(AK23*Weights_Sens!$B$7)</f>
        <v>8.1592620577429262E-2</v>
      </c>
      <c r="AN23" s="52">
        <f t="shared" si="17"/>
        <v>0.10716148419603339</v>
      </c>
      <c r="AO23">
        <f>(Y23*Weights_Sens!$C$3)+(AC23*Weights_Sens!$C$4)+(AG23*Weights_Sens!$C$5)+(AJ23*Weights_Sens!$C$6)+(AK23*Weights_Sens!$C$7)</f>
        <v>0.13135762915498597</v>
      </c>
      <c r="AP23" s="52">
        <f t="shared" si="18"/>
        <v>0.18985635943234433</v>
      </c>
      <c r="AQ23" s="52">
        <f>(Z23*Weights_Sens!$D$3)+(AD23*Weights_Sens!$D$4)+(AL23*Weights_Sens!$D$7)</f>
        <v>0.18202433024588158</v>
      </c>
      <c r="AR23" s="52">
        <f t="shared" si="19"/>
        <v>0.18250470302160152</v>
      </c>
      <c r="AY23" s="121" t="s">
        <v>93</v>
      </c>
      <c r="AZ23" s="122" t="s">
        <v>2357</v>
      </c>
      <c r="BA23" s="122">
        <v>0</v>
      </c>
    </row>
    <row r="24" spans="1:53" ht="15" thickBot="1">
      <c r="A24" t="s">
        <v>34</v>
      </c>
      <c r="B24" t="s">
        <v>2072</v>
      </c>
      <c r="C24" t="e">
        <f>VLOOKUP(A24,'1.1'!$K$24:$L$132,2,FALSE)</f>
        <v>#N/A</v>
      </c>
      <c r="D24">
        <f>VLOOKUP(A24,'1.1Flood'!$A$2:$B$110,2,FALSE)</f>
        <v>20</v>
      </c>
      <c r="E24">
        <f>VLOOKUP(A24,'1.2'!$I$23:$J$131,2,FALSE)</f>
        <v>5567</v>
      </c>
      <c r="F24">
        <f>VLOOKUP(A24,'1.2Flood'!$A$2:$B$110,2,FALSE)</f>
        <v>5567</v>
      </c>
      <c r="G24" s="111">
        <v>0</v>
      </c>
      <c r="H24" s="118">
        <f>VLOOKUP(A24,'1.2Landslide'!$A$2:$B$110,2,FALSE)</f>
        <v>5567</v>
      </c>
      <c r="I24" t="e">
        <f>VLOOKUP(A24,'1.3'!$K$23:$L$129,2,FALSE)</f>
        <v>#N/A</v>
      </c>
      <c r="J24">
        <f>VLOOKUP(A24,'1.3Flood'!$A$2:$B$110,2,FALSE)</f>
        <v>7</v>
      </c>
      <c r="K24" s="111">
        <v>0</v>
      </c>
      <c r="L24" s="118">
        <f>VLOOKUP(A24,$AY$2:$BA$81,3,FALSE)</f>
        <v>7</v>
      </c>
      <c r="M24" t="e">
        <f>VLOOKUP(A24,'1.4'!$H$24:$I$130,2,FALSE)</f>
        <v>#N/A</v>
      </c>
      <c r="N24">
        <f>VLOOKUP(A24,'1.4Flood'!$A$2:$B$110,2,FALSE)</f>
        <v>423</v>
      </c>
      <c r="O24" s="111">
        <v>0</v>
      </c>
      <c r="P24" t="e">
        <f>VLOOKUP(A24,'1.5'!$H$23:$I$129,2,FALSE)</f>
        <v>#N/A</v>
      </c>
      <c r="Q24">
        <f>VLOOKUP(A24,'1.5Flood'!$A$2:$B$110,2,FALSE)</f>
        <v>0</v>
      </c>
      <c r="R24" s="111">
        <v>0</v>
      </c>
      <c r="S24">
        <f>VLOOKUP(A24,'1.6'!$B$23:$J$168,9,FALSE)</f>
        <v>75.2</v>
      </c>
      <c r="T24">
        <f t="shared" si="23"/>
        <v>75.2</v>
      </c>
      <c r="U24" s="52" t="e">
        <f t="shared" si="4"/>
        <v>#N/A</v>
      </c>
      <c r="V24" s="52">
        <f t="shared" si="5"/>
        <v>3.8299502106472617E-3</v>
      </c>
      <c r="W24" s="52" t="e">
        <f t="shared" si="6"/>
        <v>#N/A</v>
      </c>
      <c r="X24" s="52">
        <f t="shared" si="7"/>
        <v>1.4818462521294718E-2</v>
      </c>
      <c r="Y24" s="52">
        <f t="shared" si="8"/>
        <v>0</v>
      </c>
      <c r="Z24" s="52">
        <f t="shared" si="9"/>
        <v>0.10491302791021993</v>
      </c>
      <c r="AA24" s="52" t="e">
        <f t="shared" si="0"/>
        <v>#N/A</v>
      </c>
      <c r="AB24" s="52">
        <f t="shared" si="10"/>
        <v>4.9645390070921988E-2</v>
      </c>
      <c r="AC24" s="52">
        <f t="shared" si="11"/>
        <v>0</v>
      </c>
      <c r="AD24" s="123">
        <f t="shared" si="21"/>
        <v>4.9645390070921988E-2</v>
      </c>
      <c r="AE24" s="52" t="e">
        <f t="shared" si="1"/>
        <v>#N/A</v>
      </c>
      <c r="AF24" s="52">
        <f t="shared" si="13"/>
        <v>5.2112849574966119E-2</v>
      </c>
      <c r="AG24" s="52">
        <f t="shared" si="14"/>
        <v>0</v>
      </c>
      <c r="AH24" s="52" t="e">
        <f t="shared" si="2"/>
        <v>#N/A</v>
      </c>
      <c r="AI24" s="52">
        <f t="shared" si="15"/>
        <v>0</v>
      </c>
      <c r="AJ24" s="52">
        <v>0</v>
      </c>
      <c r="AK24" s="52">
        <f t="shared" si="3"/>
        <v>0.81607929515418498</v>
      </c>
      <c r="AL24" s="52">
        <f t="shared" si="16"/>
        <v>0.83741648106904243</v>
      </c>
      <c r="AM24">
        <f>(V24*Weights_Sens!$B$2)+(X24*Weights_Sens!$B$3)+(AB24*Weights_Sens!$B$4)+(AF24*Weights_Sens!$B$5)+(AI24*Weights_Sens!$B$6)+(AK24*Weights_Sens!$B$7)</f>
        <v>8.8734225551371657E-2</v>
      </c>
      <c r="AN24" s="52">
        <f t="shared" si="17"/>
        <v>0.1211881308044568</v>
      </c>
      <c r="AO24">
        <f>(Y24*Weights_Sens!$C$3)+(AC24*Weights_Sens!$C$4)+(AG24*Weights_Sens!$C$5)+(AJ24*Weights_Sens!$C$6)+(AK24*Weights_Sens!$C$7)</f>
        <v>0.14837805366439727</v>
      </c>
      <c r="AP24" s="52">
        <f t="shared" si="18"/>
        <v>0.21445664990757191</v>
      </c>
      <c r="AQ24" s="52">
        <f>(Z24*Weights_Sens!$D$3)+(AD24*Weights_Sens!$D$4)+(AL24*Weights_Sens!$D$7)</f>
        <v>0.21548598573211125</v>
      </c>
      <c r="AR24" s="52">
        <f t="shared" si="19"/>
        <v>0.2160546657594189</v>
      </c>
      <c r="AY24" s="121"/>
      <c r="AZ24" s="122" t="s">
        <v>2356</v>
      </c>
      <c r="BA24" s="122">
        <v>1</v>
      </c>
    </row>
    <row r="25" spans="1:53" ht="15" thickBot="1">
      <c r="A25" t="s">
        <v>148</v>
      </c>
      <c r="B25" t="s">
        <v>2073</v>
      </c>
      <c r="C25" t="e">
        <f>C47</f>
        <v>#N/A</v>
      </c>
      <c r="D25">
        <f t="shared" ref="D25:Q25" si="24">D47</f>
        <v>123</v>
      </c>
      <c r="E25">
        <f t="shared" si="24"/>
        <v>61472</v>
      </c>
      <c r="F25">
        <f t="shared" si="24"/>
        <v>64625</v>
      </c>
      <c r="G25">
        <f t="shared" si="24"/>
        <v>0</v>
      </c>
      <c r="H25" s="118">
        <f>H47</f>
        <v>61472</v>
      </c>
      <c r="I25" t="e">
        <f t="shared" si="24"/>
        <v>#N/A</v>
      </c>
      <c r="J25">
        <f t="shared" si="24"/>
        <v>0</v>
      </c>
      <c r="K25">
        <f t="shared" si="24"/>
        <v>0</v>
      </c>
      <c r="L25" s="118">
        <f>L47</f>
        <v>12</v>
      </c>
      <c r="M25" t="e">
        <f t="shared" si="24"/>
        <v>#N/A</v>
      </c>
      <c r="N25">
        <f t="shared" si="24"/>
        <v>2910</v>
      </c>
      <c r="O25" s="111">
        <v>0</v>
      </c>
      <c r="P25" t="e">
        <f t="shared" si="24"/>
        <v>#N/A</v>
      </c>
      <c r="Q25">
        <f t="shared" si="24"/>
        <v>108</v>
      </c>
      <c r="R25" s="111">
        <v>0</v>
      </c>
      <c r="S25">
        <f>(VLOOKUP(A25,'1.6'!$B$23:$J$168,9,FALSE))</f>
        <v>78.599999999999994</v>
      </c>
      <c r="T25">
        <f t="shared" si="23"/>
        <v>78.599999999999994</v>
      </c>
      <c r="U25" s="52" t="e">
        <f t="shared" si="4"/>
        <v>#N/A</v>
      </c>
      <c r="V25" s="52">
        <f t="shared" si="5"/>
        <v>2.3554193795480658E-2</v>
      </c>
      <c r="W25" s="52" t="e">
        <f t="shared" si="6"/>
        <v>#N/A</v>
      </c>
      <c r="X25" s="52">
        <f t="shared" si="7"/>
        <v>0.17202140119250425</v>
      </c>
      <c r="Y25" s="52">
        <f t="shared" si="8"/>
        <v>0</v>
      </c>
      <c r="Z25" s="52">
        <v>1</v>
      </c>
      <c r="AA25" s="52" t="e">
        <f t="shared" si="0"/>
        <v>#N/A</v>
      </c>
      <c r="AB25" s="52">
        <f t="shared" si="10"/>
        <v>0</v>
      </c>
      <c r="AC25" s="52">
        <f t="shared" si="11"/>
        <v>0</v>
      </c>
      <c r="AD25" s="123">
        <f t="shared" si="21"/>
        <v>8.5106382978723402E-2</v>
      </c>
      <c r="AE25" s="52" t="e">
        <f t="shared" si="1"/>
        <v>#N/A</v>
      </c>
      <c r="AF25" s="52">
        <f t="shared" si="13"/>
        <v>0.35850683750154</v>
      </c>
      <c r="AG25" s="52">
        <f t="shared" si="14"/>
        <v>0</v>
      </c>
      <c r="AH25" s="52" t="e">
        <f t="shared" si="2"/>
        <v>#N/A</v>
      </c>
      <c r="AI25" s="52">
        <f t="shared" si="15"/>
        <v>1</v>
      </c>
      <c r="AJ25" s="52">
        <v>0</v>
      </c>
      <c r="AK25" s="52">
        <f t="shared" si="3"/>
        <v>0.85352422907488978</v>
      </c>
      <c r="AL25" s="52">
        <f t="shared" si="16"/>
        <v>0.87527839643652561</v>
      </c>
      <c r="AM25">
        <f>(V25*Weights_Sens!$B$2)+(X25*Weights_Sens!$B$3)+(AB25*Weights_Sens!$B$4)+(AF25*Weights_Sens!$B$5)+(AI25*Weights_Sens!$B$6)+(AK25*Weights_Sens!$B$7)</f>
        <v>0.35511915936133231</v>
      </c>
      <c r="AN25" s="52">
        <f t="shared" si="17"/>
        <v>0.64438807563393419</v>
      </c>
      <c r="AO25">
        <f>(Y25*Weights_Sens!$C$3)+(AC25*Weights_Sens!$C$4)+(AG25*Weights_Sens!$C$5)+(AJ25*Weights_Sens!$C$6)+(AK25*Weights_Sens!$C$7)</f>
        <v>0.15518622346816177</v>
      </c>
      <c r="AP25" s="52">
        <f t="shared" si="18"/>
        <v>0.22429676609766289</v>
      </c>
      <c r="AQ25" s="52">
        <f>(Z25*Weights_Sens!$D$3)+(AD25*Weights_Sens!$D$4)+(AL25*Weights_Sens!$D$7)</f>
        <v>0.60304868329793693</v>
      </c>
      <c r="AR25" s="52">
        <f t="shared" si="19"/>
        <v>0.60464016378573093</v>
      </c>
      <c r="AY25" s="121" t="s">
        <v>40</v>
      </c>
      <c r="AZ25" s="122" t="s">
        <v>2357</v>
      </c>
      <c r="BA25" s="122">
        <v>39</v>
      </c>
    </row>
    <row r="26" spans="1:53" ht="15" thickBot="1">
      <c r="A26" t="s">
        <v>35</v>
      </c>
      <c r="B26" t="s">
        <v>2074</v>
      </c>
      <c r="C26" t="e">
        <f>VLOOKUP(A26,'1.1'!$K$24:$L$132,2,FALSE)</f>
        <v>#N/A</v>
      </c>
      <c r="D26">
        <f>VLOOKUP(A26,'1.1Flood'!$A$2:$B$110,2,FALSE)</f>
        <v>4</v>
      </c>
      <c r="E26">
        <f>VLOOKUP(A26,'1.2'!$I$23:$J$131,2,FALSE)</f>
        <v>7356</v>
      </c>
      <c r="F26">
        <f>VLOOKUP(A26,'1.2Flood'!$A$2:$B$110,2,FALSE)</f>
        <v>11356</v>
      </c>
      <c r="G26" s="111">
        <v>0</v>
      </c>
      <c r="H26" s="118">
        <f>VLOOKUP(A26,'1.2Landslide'!$A$2:$B$110,2,FALSE)</f>
        <v>7356</v>
      </c>
      <c r="I26" t="e">
        <f>VLOOKUP(A26,'1.3'!$K$23:$L$129,2,FALSE)</f>
        <v>#N/A</v>
      </c>
      <c r="J26">
        <f>VLOOKUP(A26,'1.3Flood'!$A$2:$B$110,2,FALSE)</f>
        <v>19</v>
      </c>
      <c r="K26" s="111">
        <v>0</v>
      </c>
      <c r="L26" s="118">
        <f>VLOOKUP(A26,$AY$2:$BA$81,3,FALSE)</f>
        <v>17</v>
      </c>
      <c r="M26" t="e">
        <f>VLOOKUP(A26,'1.4'!$H$24:$I$130,2,FALSE)</f>
        <v>#N/A</v>
      </c>
      <c r="N26">
        <f>VLOOKUP(A26,'1.4Flood'!$A$2:$B$110,2,FALSE)</f>
        <v>0</v>
      </c>
      <c r="O26" s="111">
        <v>0</v>
      </c>
      <c r="P26" t="e">
        <f>VLOOKUP(A26,'1.5'!$H$23:$I$129,2,FALSE)</f>
        <v>#N/A</v>
      </c>
      <c r="Q26">
        <f>VLOOKUP(A26,'1.5Flood'!$A$2:$B$110,2,FALSE)</f>
        <v>0</v>
      </c>
      <c r="R26" s="111">
        <v>0</v>
      </c>
      <c r="S26">
        <f>VLOOKUP(A26,'1.6'!$B$23:$J$168,9,FALSE)</f>
        <v>67.2</v>
      </c>
      <c r="T26">
        <f t="shared" si="23"/>
        <v>67.2</v>
      </c>
      <c r="U26" s="52" t="e">
        <f t="shared" si="4"/>
        <v>#N/A</v>
      </c>
      <c r="V26" s="52">
        <f t="shared" si="5"/>
        <v>7.659900421294523E-4</v>
      </c>
      <c r="W26" s="52" t="e">
        <f t="shared" si="6"/>
        <v>#N/A</v>
      </c>
      <c r="X26" s="52">
        <f t="shared" si="7"/>
        <v>3.0227853492333902E-2</v>
      </c>
      <c r="Y26" s="52">
        <f t="shared" si="8"/>
        <v>0</v>
      </c>
      <c r="Z26" s="52">
        <f t="shared" si="9"/>
        <v>0.1386276689972297</v>
      </c>
      <c r="AA26" s="52" t="e">
        <f t="shared" si="0"/>
        <v>#N/A</v>
      </c>
      <c r="AB26" s="52">
        <f t="shared" si="10"/>
        <v>0.13475177304964539</v>
      </c>
      <c r="AC26" s="52">
        <f t="shared" si="11"/>
        <v>0</v>
      </c>
      <c r="AD26" s="123">
        <f t="shared" si="21"/>
        <v>0.12056737588652482</v>
      </c>
      <c r="AE26" s="52" t="e">
        <f t="shared" si="1"/>
        <v>#N/A</v>
      </c>
      <c r="AF26" s="52">
        <f t="shared" si="13"/>
        <v>0</v>
      </c>
      <c r="AG26" s="52">
        <f t="shared" si="14"/>
        <v>0</v>
      </c>
      <c r="AH26" s="52" t="e">
        <f t="shared" si="2"/>
        <v>#N/A</v>
      </c>
      <c r="AI26" s="52">
        <f t="shared" si="15"/>
        <v>0</v>
      </c>
      <c r="AJ26" s="52">
        <v>0</v>
      </c>
      <c r="AK26" s="52">
        <f t="shared" si="3"/>
        <v>0.72797356828193838</v>
      </c>
      <c r="AL26" s="52">
        <f t="shared" si="16"/>
        <v>0.74832962138084635</v>
      </c>
      <c r="AM26">
        <f>(V26*Weights_Sens!$B$2)+(X26*Weights_Sens!$B$3)+(AB26*Weights_Sens!$B$4)+(AF26*Weights_Sens!$B$5)+(AI26*Weights_Sens!$B$6)+(AK26*Weights_Sens!$B$7)</f>
        <v>8.9869486171116994E-2</v>
      </c>
      <c r="AN26" s="52">
        <f t="shared" si="17"/>
        <v>0.1234178676184824</v>
      </c>
      <c r="AO26">
        <f>(Y26*Weights_Sens!$C$3)+(AC26*Weights_Sens!$C$4)+(AG26*Weights_Sens!$C$5)+(AJ26*Weights_Sens!$C$6)+(AK26*Weights_Sens!$C$7)</f>
        <v>0.13235883059671608</v>
      </c>
      <c r="AP26" s="52">
        <f t="shared" si="18"/>
        <v>0.19130343534265187</v>
      </c>
      <c r="AQ26" s="52">
        <f>(Z26*Weights_Sens!$D$3)+(AD26*Weights_Sens!$D$4)+(AL26*Weights_Sens!$D$7)</f>
        <v>0.242094267703508</v>
      </c>
      <c r="AR26" s="52">
        <f t="shared" si="19"/>
        <v>0.24273316853179577</v>
      </c>
      <c r="AY26" s="121" t="s">
        <v>41</v>
      </c>
      <c r="AZ26" s="122" t="s">
        <v>2357</v>
      </c>
      <c r="BA26" s="122">
        <v>12</v>
      </c>
    </row>
    <row r="27" spans="1:53" ht="15" thickBot="1">
      <c r="A27" t="s">
        <v>73</v>
      </c>
      <c r="B27" t="s">
        <v>2075</v>
      </c>
      <c r="C27" t="e">
        <f>VLOOKUP(A27,'1.1'!$K$24:$L$132,2,FALSE)</f>
        <v>#N/A</v>
      </c>
      <c r="D27">
        <f>VLOOKUP(A27,'1.1Flood'!$A$2:$B$110,2,FALSE)</f>
        <v>0</v>
      </c>
      <c r="E27" t="e">
        <f>VLOOKUP(A27,'1.2'!$I$23:$J$131,2,FALSE)</f>
        <v>#N/A</v>
      </c>
      <c r="F27">
        <f>VLOOKUP(A27,'1.2Flood'!$A$2:$B$110,2,FALSE)</f>
        <v>2112</v>
      </c>
      <c r="G27" s="111">
        <v>0</v>
      </c>
      <c r="H27" s="118">
        <v>0</v>
      </c>
      <c r="I27" t="e">
        <f>VLOOKUP(A27,'1.3'!$K$23:$L$129,2,FALSE)</f>
        <v>#N/A</v>
      </c>
      <c r="J27">
        <f>VLOOKUP(A27,'1.3Flood'!$A$2:$B$110,2,FALSE)</f>
        <v>0</v>
      </c>
      <c r="K27" s="111">
        <v>0</v>
      </c>
      <c r="L27" s="118">
        <v>0</v>
      </c>
      <c r="M27" t="e">
        <f>VLOOKUP(A27,'1.4'!$H$24:$I$130,2,FALSE)</f>
        <v>#N/A</v>
      </c>
      <c r="N27">
        <f>VLOOKUP(A27,'1.4Flood'!$A$2:$B$110,2,FALSE)</f>
        <v>0</v>
      </c>
      <c r="O27" s="111">
        <v>0</v>
      </c>
      <c r="P27" t="e">
        <f>VLOOKUP(A27,'1.5'!$H$23:$I$129,2,FALSE)</f>
        <v>#N/A</v>
      </c>
      <c r="Q27">
        <f>VLOOKUP(A27,'1.5Flood'!$A$2:$B$110,2,FALSE)</f>
        <v>0</v>
      </c>
      <c r="R27" s="111">
        <v>0</v>
      </c>
      <c r="S27">
        <f>VLOOKUP(A27,'1.6'!$B$23:$J$168,9,FALSE)</f>
        <v>66</v>
      </c>
      <c r="T27">
        <v>0</v>
      </c>
      <c r="U27" s="52" t="e">
        <f t="shared" si="4"/>
        <v>#N/A</v>
      </c>
      <c r="V27" s="52">
        <f t="shared" si="5"/>
        <v>0</v>
      </c>
      <c r="W27" s="52" t="e">
        <f t="shared" si="6"/>
        <v>#N/A</v>
      </c>
      <c r="X27" s="52">
        <f t="shared" si="7"/>
        <v>5.6218057921635436E-3</v>
      </c>
      <c r="Y27" s="52">
        <f t="shared" si="8"/>
        <v>0</v>
      </c>
      <c r="Z27" s="52">
        <f t="shared" si="9"/>
        <v>0</v>
      </c>
      <c r="AA27" s="52" t="e">
        <f t="shared" si="0"/>
        <v>#N/A</v>
      </c>
      <c r="AB27" s="52">
        <f t="shared" si="10"/>
        <v>0</v>
      </c>
      <c r="AC27" s="52">
        <f t="shared" si="11"/>
        <v>0</v>
      </c>
      <c r="AD27" s="123">
        <f t="shared" si="21"/>
        <v>0</v>
      </c>
      <c r="AE27" s="52" t="e">
        <f t="shared" si="1"/>
        <v>#N/A</v>
      </c>
      <c r="AF27" s="52">
        <f t="shared" si="13"/>
        <v>0</v>
      </c>
      <c r="AG27" s="52">
        <f t="shared" si="14"/>
        <v>0</v>
      </c>
      <c r="AH27" s="52" t="e">
        <f t="shared" si="2"/>
        <v>#N/A</v>
      </c>
      <c r="AI27" s="52">
        <f t="shared" si="15"/>
        <v>0</v>
      </c>
      <c r="AJ27" s="52">
        <v>0</v>
      </c>
      <c r="AK27" s="52">
        <f t="shared" si="3"/>
        <v>0.71475770925110127</v>
      </c>
      <c r="AL27" s="52">
        <f t="shared" si="16"/>
        <v>0</v>
      </c>
      <c r="AM27">
        <f>(V27*Weights_Sens!$B$2)+(X27*Weights_Sens!$B$3)+(AB27*Weights_Sens!$B$4)+(AF27*Weights_Sens!$B$5)+(AI27*Weights_Sens!$B$6)+(AK27*Weights_Sens!$B$7)</f>
        <v>5.9380144676201577E-2</v>
      </c>
      <c r="AN27" s="52">
        <f t="shared" si="17"/>
        <v>6.353451926287669E-2</v>
      </c>
      <c r="AO27">
        <f>(Y27*Weights_Sens!$C$3)+(AC27*Weights_Sens!$C$4)+(AG27*Weights_Sens!$C$5)+(AJ27*Weights_Sens!$C$6)+(AK27*Weights_Sens!$C$7)</f>
        <v>0.12995594713656386</v>
      </c>
      <c r="AP27" s="52">
        <f t="shared" si="18"/>
        <v>0.18783045315791383</v>
      </c>
      <c r="AQ27" s="52">
        <f>(Z27*Weights_Sens!$D$3)+(AD27*Weights_Sens!$D$4)+(AL27*Weights_Sens!$D$7)</f>
        <v>0</v>
      </c>
      <c r="AR27" s="52">
        <f t="shared" si="19"/>
        <v>0</v>
      </c>
      <c r="AY27" s="121" t="s">
        <v>2359</v>
      </c>
      <c r="AZ27" s="122" t="s">
        <v>2357</v>
      </c>
      <c r="BA27" s="122">
        <v>9</v>
      </c>
    </row>
    <row r="28" spans="1:53" ht="15" thickBot="1">
      <c r="A28" t="s">
        <v>91</v>
      </c>
      <c r="B28" t="s">
        <v>2076</v>
      </c>
      <c r="C28">
        <f>VLOOKUP(A28,'1.1'!$K$24:$L$132,2,FALSE)</f>
        <v>1</v>
      </c>
      <c r="D28">
        <f>VLOOKUP(A28,'1.1Flood'!$A$2:$B$110,2,FALSE)</f>
        <v>270</v>
      </c>
      <c r="E28" t="e">
        <f>VLOOKUP(A28,'1.2'!$I$23:$J$131,2,FALSE)</f>
        <v>#N/A</v>
      </c>
      <c r="F28">
        <f>VLOOKUP(A28,'1.2Flood'!$A$2:$B$110,2,FALSE)</f>
        <v>15965</v>
      </c>
      <c r="G28" s="111">
        <f>VLOOKUP(A28,'1.2Drought'!$A$2:$B$110,2,FALSE)</f>
        <v>0</v>
      </c>
      <c r="H28" s="118">
        <v>0</v>
      </c>
      <c r="I28" t="e">
        <f>VLOOKUP(A28,'1.3'!$K$23:$L$129,2,FALSE)</f>
        <v>#N/A</v>
      </c>
      <c r="J28">
        <f>VLOOKUP(A28,'1.3Flood'!$A$2:$B$110,2,FALSE)</f>
        <v>57</v>
      </c>
      <c r="K28" s="111">
        <f>VLOOKUP(A28,'1.3Drought'!$A$2:$B$46,2,FALSE)</f>
        <v>0</v>
      </c>
      <c r="L28" s="118">
        <v>0</v>
      </c>
      <c r="M28">
        <f>VLOOKUP(A28,'1.4'!$H$24:$I$130,2,FALSE)</f>
        <v>0</v>
      </c>
      <c r="N28">
        <f>VLOOKUP(A28,'1.4Flood'!$A$2:$B$110,2,FALSE)</f>
        <v>726.51</v>
      </c>
      <c r="O28" s="111">
        <f>VLOOKUP(A28,'1.4Drought'!$A$2:$B$46,2,FALSE)</f>
        <v>0</v>
      </c>
      <c r="P28">
        <f>VLOOKUP(A28,'1.5'!$H$23:$I$129,2,FALSE)</f>
        <v>0</v>
      </c>
      <c r="Q28">
        <f>VLOOKUP(A28,'1.5Flood'!$A$2:$B$110,2,FALSE)</f>
        <v>2</v>
      </c>
      <c r="R28" s="111">
        <v>0</v>
      </c>
      <c r="S28">
        <f>VLOOKUP(A28,'1.6'!$B$23:$J$168,9,FALSE)</f>
        <v>89.8</v>
      </c>
      <c r="T28">
        <v>0</v>
      </c>
      <c r="U28" s="52" t="e">
        <f t="shared" si="4"/>
        <v>#N/A</v>
      </c>
      <c r="V28" s="52">
        <f t="shared" si="5"/>
        <v>5.1704327843738032E-2</v>
      </c>
      <c r="W28" s="52" t="e">
        <f t="shared" si="6"/>
        <v>#N/A</v>
      </c>
      <c r="X28" s="52">
        <f t="shared" si="7"/>
        <v>4.2496273424190802E-2</v>
      </c>
      <c r="Y28" s="52">
        <f t="shared" si="8"/>
        <v>0</v>
      </c>
      <c r="Z28" s="52">
        <f t="shared" si="9"/>
        <v>0</v>
      </c>
      <c r="AA28" s="52" t="e">
        <f t="shared" si="0"/>
        <v>#N/A</v>
      </c>
      <c r="AB28" s="52">
        <f t="shared" si="10"/>
        <v>0.40425531914893614</v>
      </c>
      <c r="AC28" s="52">
        <f t="shared" si="11"/>
        <v>0</v>
      </c>
      <c r="AD28" s="123">
        <f t="shared" si="21"/>
        <v>0</v>
      </c>
      <c r="AE28" s="52" t="e">
        <f t="shared" si="1"/>
        <v>#N/A</v>
      </c>
      <c r="AF28" s="52">
        <f t="shared" si="13"/>
        <v>8.95047431316989E-2</v>
      </c>
      <c r="AG28" s="52">
        <f t="shared" si="14"/>
        <v>0</v>
      </c>
      <c r="AH28" s="52" t="e">
        <f t="shared" si="2"/>
        <v>#N/A</v>
      </c>
      <c r="AI28" s="52">
        <f t="shared" si="15"/>
        <v>1.8518518518518517E-2</v>
      </c>
      <c r="AJ28" s="52">
        <v>0</v>
      </c>
      <c r="AK28" s="52">
        <f t="shared" si="3"/>
        <v>0.97687224669603512</v>
      </c>
      <c r="AL28" s="52">
        <f t="shared" si="16"/>
        <v>0</v>
      </c>
      <c r="AM28">
        <f>(V28*Weights_Sens!$B$2)+(X28*Weights_Sens!$B$3)+(AB28*Weights_Sens!$B$4)+(AF28*Weights_Sens!$B$5)+(AI28*Weights_Sens!$B$6)+(AK28*Weights_Sens!$B$7)</f>
        <v>0.19113880868138536</v>
      </c>
      <c r="AN28" s="52">
        <f t="shared" si="17"/>
        <v>0.32231839548425834</v>
      </c>
      <c r="AO28">
        <f>(Y28*Weights_Sens!$C$3)+(AC28*Weights_Sens!$C$4)+(AG28*Weights_Sens!$C$5)+(AJ28*Weights_Sens!$C$6)+(AK28*Weights_Sens!$C$7)</f>
        <v>0.17761313576291549</v>
      </c>
      <c r="AP28" s="52">
        <f t="shared" si="18"/>
        <v>0.25671126648855097</v>
      </c>
      <c r="AQ28" s="52">
        <f>(Z28*Weights_Sens!$D$3)+(AD28*Weights_Sens!$D$4)+(AL28*Weights_Sens!$D$7)</f>
        <v>0</v>
      </c>
      <c r="AR28" s="52">
        <f t="shared" si="19"/>
        <v>0</v>
      </c>
      <c r="AY28" s="121" t="s">
        <v>144</v>
      </c>
      <c r="AZ28" s="122" t="s">
        <v>2357</v>
      </c>
      <c r="BA28" s="122" t="s">
        <v>2020</v>
      </c>
    </row>
    <row r="29" spans="1:53" ht="15" thickBot="1">
      <c r="A29" t="s">
        <v>130</v>
      </c>
      <c r="B29" t="s">
        <v>2077</v>
      </c>
      <c r="C29" t="e">
        <f>VLOOKUP(A29,'1.1'!$K$24:$L$132,2,FALSE)</f>
        <v>#N/A</v>
      </c>
      <c r="D29">
        <f>VLOOKUP(A29,'1.1Flood'!$A$2:$B$110,2,FALSE)</f>
        <v>0</v>
      </c>
      <c r="E29" t="e">
        <f>VLOOKUP(A29,'1.2'!$I$23:$J$131,2,FALSE)</f>
        <v>#N/A</v>
      </c>
      <c r="F29">
        <f>VLOOKUP(A29,'1.2Flood'!$A$2:$B$110,2,FALSE)</f>
        <v>0</v>
      </c>
      <c r="G29" s="111">
        <v>0</v>
      </c>
      <c r="H29" s="118">
        <v>0</v>
      </c>
      <c r="I29" t="e">
        <f>VLOOKUP(A29,'1.3'!$K$23:$L$129,2,FALSE)</f>
        <v>#N/A</v>
      </c>
      <c r="J29">
        <f>VLOOKUP(A29,'1.3Flood'!$A$2:$B$110,2,FALSE)</f>
        <v>0</v>
      </c>
      <c r="K29" s="111">
        <v>0</v>
      </c>
      <c r="L29" s="118">
        <v>0</v>
      </c>
      <c r="M29" t="e">
        <f>VLOOKUP(A29,'1.4'!$H$24:$I$130,2,FALSE)</f>
        <v>#N/A</v>
      </c>
      <c r="N29">
        <f>VLOOKUP(A29,'1.4Flood'!$A$2:$B$110,2,FALSE)</f>
        <v>0</v>
      </c>
      <c r="O29" s="111">
        <v>0</v>
      </c>
      <c r="P29" t="e">
        <f>VLOOKUP(A29,'1.5'!$H$23:$I$129,2,FALSE)</f>
        <v>#N/A</v>
      </c>
      <c r="Q29">
        <f>VLOOKUP(A29,'1.5Flood'!$A$2:$B$110,2,FALSE)</f>
        <v>0</v>
      </c>
      <c r="R29" s="111">
        <v>0</v>
      </c>
      <c r="S29">
        <f>VLOOKUP(A29,'1.6'!$B$23:$J$168,9,FALSE)</f>
        <v>74</v>
      </c>
      <c r="T29">
        <v>0</v>
      </c>
      <c r="U29" s="52" t="e">
        <f t="shared" si="4"/>
        <v>#N/A</v>
      </c>
      <c r="V29" s="52">
        <f t="shared" si="5"/>
        <v>0</v>
      </c>
      <c r="W29" s="52" t="e">
        <f t="shared" si="6"/>
        <v>#N/A</v>
      </c>
      <c r="X29" s="52">
        <f t="shared" si="7"/>
        <v>0</v>
      </c>
      <c r="Y29" s="52">
        <f t="shared" si="8"/>
        <v>0</v>
      </c>
      <c r="Z29" s="52">
        <f t="shared" si="9"/>
        <v>0</v>
      </c>
      <c r="AA29" s="52" t="e">
        <f t="shared" si="0"/>
        <v>#N/A</v>
      </c>
      <c r="AB29" s="52">
        <f t="shared" si="10"/>
        <v>0</v>
      </c>
      <c r="AC29" s="52">
        <f t="shared" si="11"/>
        <v>0</v>
      </c>
      <c r="AD29" s="123">
        <f t="shared" si="21"/>
        <v>0</v>
      </c>
      <c r="AE29" s="52" t="e">
        <f t="shared" si="1"/>
        <v>#N/A</v>
      </c>
      <c r="AF29" s="52">
        <f t="shared" si="13"/>
        <v>0</v>
      </c>
      <c r="AG29" s="52">
        <f t="shared" si="14"/>
        <v>0</v>
      </c>
      <c r="AH29" s="52" t="e">
        <f t="shared" si="2"/>
        <v>#N/A</v>
      </c>
      <c r="AI29" s="52">
        <f t="shared" si="15"/>
        <v>0</v>
      </c>
      <c r="AJ29" s="52">
        <v>0</v>
      </c>
      <c r="AK29" s="52">
        <f t="shared" si="3"/>
        <v>0.80286343612334798</v>
      </c>
      <c r="AL29" s="52">
        <f t="shared" si="16"/>
        <v>0</v>
      </c>
      <c r="AM29">
        <f>(V29*Weights_Sens!$B$2)+(X29*Weights_Sens!$B$3)+(AB29*Weights_Sens!$B$4)+(AF29*Weights_Sens!$B$5)+(AI29*Weights_Sens!$B$6)+(AK29*Weights_Sens!$B$7)</f>
        <v>6.5539872336599844E-2</v>
      </c>
      <c r="AN29" s="52">
        <f t="shared" si="17"/>
        <v>7.5632685349041703E-2</v>
      </c>
      <c r="AO29">
        <f>(Y29*Weights_Sens!$C$3)+(AC29*Weights_Sens!$C$4)+(AG29*Weights_Sens!$C$5)+(AJ29*Weights_Sens!$C$6)+(AK29*Weights_Sens!$C$7)</f>
        <v>0.14597517020424508</v>
      </c>
      <c r="AP29" s="52">
        <f t="shared" si="18"/>
        <v>0.21098366772283389</v>
      </c>
      <c r="AQ29" s="52">
        <f>(Z29*Weights_Sens!$D$3)+(AD29*Weights_Sens!$D$4)+(AL29*Weights_Sens!$D$7)</f>
        <v>0</v>
      </c>
      <c r="AR29" s="52">
        <f t="shared" si="19"/>
        <v>0</v>
      </c>
      <c r="AY29" s="121"/>
      <c r="AZ29" s="122" t="s">
        <v>2356</v>
      </c>
      <c r="BA29" s="122">
        <v>13</v>
      </c>
    </row>
    <row r="30" spans="1:53" ht="15" thickBot="1">
      <c r="A30" t="s">
        <v>149</v>
      </c>
      <c r="B30" t="s">
        <v>2078</v>
      </c>
      <c r="C30" t="e">
        <f>C130</f>
        <v>#N/A</v>
      </c>
      <c r="D30">
        <f t="shared" ref="D30:Q30" si="25">D130</f>
        <v>209</v>
      </c>
      <c r="E30" t="e">
        <f t="shared" si="25"/>
        <v>#N/A</v>
      </c>
      <c r="F30">
        <f t="shared" si="25"/>
        <v>37</v>
      </c>
      <c r="G30">
        <f t="shared" si="25"/>
        <v>0</v>
      </c>
      <c r="H30" s="118">
        <v>0</v>
      </c>
      <c r="I30" t="e">
        <f t="shared" si="25"/>
        <v>#N/A</v>
      </c>
      <c r="J30">
        <f t="shared" si="25"/>
        <v>3</v>
      </c>
      <c r="K30">
        <f t="shared" si="25"/>
        <v>0</v>
      </c>
      <c r="L30" s="118">
        <f>L130</f>
        <v>0</v>
      </c>
      <c r="M30" t="e">
        <f t="shared" si="25"/>
        <v>#N/A</v>
      </c>
      <c r="N30">
        <f t="shared" si="25"/>
        <v>74.08</v>
      </c>
      <c r="O30" s="111">
        <v>0</v>
      </c>
      <c r="P30" t="e">
        <f t="shared" si="25"/>
        <v>#N/A</v>
      </c>
      <c r="Q30">
        <f t="shared" si="25"/>
        <v>4</v>
      </c>
      <c r="R30" s="111">
        <v>0</v>
      </c>
      <c r="S30">
        <f>VLOOKUP(A30,'1.6'!$B$23:$J$168,9,FALSE)</f>
        <v>90.3</v>
      </c>
      <c r="T30">
        <v>0</v>
      </c>
      <c r="U30" s="52" t="e">
        <f t="shared" si="4"/>
        <v>#N/A</v>
      </c>
      <c r="V30" s="52">
        <f t="shared" si="5"/>
        <v>4.002297970126388E-2</v>
      </c>
      <c r="W30" s="52" t="e">
        <f t="shared" si="6"/>
        <v>#N/A</v>
      </c>
      <c r="X30" s="52">
        <f t="shared" si="7"/>
        <v>9.8488074957410568E-5</v>
      </c>
      <c r="Y30" s="52">
        <f t="shared" si="8"/>
        <v>0</v>
      </c>
      <c r="Z30" s="52">
        <f t="shared" si="9"/>
        <v>0</v>
      </c>
      <c r="AA30" s="52" t="e">
        <f t="shared" si="0"/>
        <v>#N/A</v>
      </c>
      <c r="AB30" s="52">
        <f t="shared" si="10"/>
        <v>2.1276595744680851E-2</v>
      </c>
      <c r="AC30" s="52">
        <f t="shared" si="11"/>
        <v>0</v>
      </c>
      <c r="AD30" s="123">
        <f t="shared" si="21"/>
        <v>0</v>
      </c>
      <c r="AE30" s="52" t="e">
        <f t="shared" si="1"/>
        <v>#N/A</v>
      </c>
      <c r="AF30" s="52">
        <f t="shared" si="13"/>
        <v>9.1265245780460767E-3</v>
      </c>
      <c r="AG30" s="52">
        <f t="shared" si="14"/>
        <v>0</v>
      </c>
      <c r="AH30" s="52" t="e">
        <f t="shared" si="2"/>
        <v>#N/A</v>
      </c>
      <c r="AI30" s="52">
        <f t="shared" si="15"/>
        <v>3.7037037037037035E-2</v>
      </c>
      <c r="AJ30" s="52">
        <v>0</v>
      </c>
      <c r="AK30" s="52">
        <f t="shared" si="3"/>
        <v>0.98237885462555052</v>
      </c>
      <c r="AL30" s="52">
        <f t="shared" si="16"/>
        <v>0</v>
      </c>
      <c r="AM30">
        <f>(V30*Weights_Sens!$B$2)+(X30*Weights_Sens!$B$3)+(AB30*Weights_Sens!$B$4)+(AF30*Weights_Sens!$B$5)+(AI30*Weights_Sens!$B$6)+(AK30*Weights_Sens!$B$7)</f>
        <v>9.9950409076042246E-2</v>
      </c>
      <c r="AN30" s="52">
        <f t="shared" si="17"/>
        <v>0.14321755460622257</v>
      </c>
      <c r="AO30">
        <f>(Y30*Weights_Sens!$C$3)+(AC30*Weights_Sens!$C$4)+(AG30*Weights_Sens!$C$5)+(AJ30*Weights_Sens!$C$6)+(AK30*Weights_Sens!$C$7)</f>
        <v>0.17861433720464556</v>
      </c>
      <c r="AP30" s="52">
        <f t="shared" si="18"/>
        <v>0.25815834239885849</v>
      </c>
      <c r="AQ30" s="52">
        <f>(Z30*Weights_Sens!$D$3)+(AD30*Weights_Sens!$D$4)+(AL30*Weights_Sens!$D$7)</f>
        <v>0</v>
      </c>
      <c r="AR30" s="52">
        <f t="shared" si="19"/>
        <v>0</v>
      </c>
      <c r="AY30" s="121"/>
      <c r="AZ30" s="122" t="s">
        <v>2356</v>
      </c>
      <c r="BA30" s="122">
        <v>0</v>
      </c>
    </row>
    <row r="31" spans="1:53" ht="15" thickBot="1">
      <c r="A31" t="s">
        <v>121</v>
      </c>
      <c r="B31" t="s">
        <v>2079</v>
      </c>
      <c r="C31" t="e">
        <f>VLOOKUP(A31,'1.1'!$K$24:$L$132,2,FALSE)</f>
        <v>#N/A</v>
      </c>
      <c r="D31">
        <f>VLOOKUP(A31,'1.1Flood'!$A$2:$B$110,2,FALSE)</f>
        <v>0</v>
      </c>
      <c r="E31">
        <v>0</v>
      </c>
      <c r="F31">
        <v>0</v>
      </c>
      <c r="G31" s="111">
        <v>0</v>
      </c>
      <c r="H31" s="118">
        <v>0</v>
      </c>
      <c r="I31">
        <v>0</v>
      </c>
      <c r="J31">
        <v>0</v>
      </c>
      <c r="K31" s="111">
        <v>0</v>
      </c>
      <c r="L31" s="118">
        <v>0</v>
      </c>
      <c r="M31">
        <v>0</v>
      </c>
      <c r="N31">
        <v>0</v>
      </c>
      <c r="O31" s="111">
        <v>0</v>
      </c>
      <c r="P31">
        <v>0</v>
      </c>
      <c r="Q31">
        <v>0</v>
      </c>
      <c r="R31" s="111">
        <v>0</v>
      </c>
      <c r="S31">
        <f>VLOOKUP(A31,'1.6'!$B$23:$J$168,9,FALSE)</f>
        <v>43.9</v>
      </c>
      <c r="T31">
        <v>0</v>
      </c>
      <c r="U31" s="52" t="e">
        <f t="shared" si="4"/>
        <v>#N/A</v>
      </c>
      <c r="V31" s="52">
        <f t="shared" si="5"/>
        <v>0</v>
      </c>
      <c r="W31" s="52" t="e">
        <f t="shared" si="6"/>
        <v>#N/A</v>
      </c>
      <c r="X31" s="52">
        <f t="shared" si="7"/>
        <v>0</v>
      </c>
      <c r="Y31" s="52">
        <f t="shared" si="8"/>
        <v>0</v>
      </c>
      <c r="Z31" s="52">
        <f t="shared" si="9"/>
        <v>0</v>
      </c>
      <c r="AA31" s="52" t="e">
        <f t="shared" si="0"/>
        <v>#N/A</v>
      </c>
      <c r="AB31" s="52">
        <f t="shared" si="10"/>
        <v>0</v>
      </c>
      <c r="AC31" s="52">
        <f t="shared" si="11"/>
        <v>0</v>
      </c>
      <c r="AD31" s="123">
        <f t="shared" si="21"/>
        <v>0</v>
      </c>
      <c r="AE31" s="52" t="e">
        <f t="shared" si="1"/>
        <v>#N/A</v>
      </c>
      <c r="AF31" s="52">
        <f t="shared" si="13"/>
        <v>0</v>
      </c>
      <c r="AG31" s="52">
        <f t="shared" si="14"/>
        <v>0</v>
      </c>
      <c r="AH31" s="52" t="e">
        <f t="shared" si="2"/>
        <v>#N/A</v>
      </c>
      <c r="AI31" s="52">
        <f t="shared" si="15"/>
        <v>0</v>
      </c>
      <c r="AJ31" s="52">
        <v>0</v>
      </c>
      <c r="AK31" s="52">
        <f t="shared" si="3"/>
        <v>0.47136563876651971</v>
      </c>
      <c r="AL31" s="52">
        <f t="shared" si="16"/>
        <v>0</v>
      </c>
      <c r="AM31">
        <f>(V31*Weights_Sens!$B$2)+(X31*Weights_Sens!$B$3)+(AB31*Weights_Sens!$B$4)+(AF31*Weights_Sens!$B$5)+(AI31*Weights_Sens!$B$6)+(AK31*Weights_Sens!$B$7)</f>
        <v>3.8478827654409777E-2</v>
      </c>
      <c r="AN31" s="52">
        <f t="shared" si="17"/>
        <v>2.2482768489064782E-2</v>
      </c>
      <c r="AO31">
        <f>(Y31*Weights_Sens!$C$3)+(AC31*Weights_Sens!$C$4)+(AG31*Weights_Sens!$C$5)+(AJ31*Weights_Sens!$C$6)+(AK31*Weights_Sens!$C$7)</f>
        <v>8.5702843412094498E-2</v>
      </c>
      <c r="AP31" s="52">
        <f t="shared" si="18"/>
        <v>0.12386969792232221</v>
      </c>
      <c r="AQ31" s="52">
        <f>(Z31*Weights_Sens!$D$3)+(AD31*Weights_Sens!$D$4)+(AL31*Weights_Sens!$D$7)</f>
        <v>0</v>
      </c>
      <c r="AR31" s="52">
        <f t="shared" si="19"/>
        <v>0</v>
      </c>
      <c r="AY31" s="121"/>
      <c r="AZ31" s="122" t="s">
        <v>2356</v>
      </c>
      <c r="BA31" s="122">
        <v>29</v>
      </c>
    </row>
    <row r="32" spans="1:53" ht="15" thickBot="1">
      <c r="A32" t="s">
        <v>114</v>
      </c>
      <c r="B32" t="s">
        <v>2080</v>
      </c>
      <c r="C32" t="e">
        <f>VLOOKUP(A32,'1.1'!$K$24:$L$132,2,FALSE)</f>
        <v>#N/A</v>
      </c>
      <c r="D32">
        <f>VLOOKUP(A32,'1.1Flood'!$A$2:$B$110,2,FALSE)</f>
        <v>0</v>
      </c>
      <c r="E32" t="e">
        <f>VLOOKUP(A32,'1.2'!$I$23:$J$131,2,FALSE)</f>
        <v>#N/A</v>
      </c>
      <c r="F32">
        <f>VLOOKUP(A32,'1.2Flood'!$A$2:$B$110,2,FALSE)</f>
        <v>675</v>
      </c>
      <c r="G32" s="111">
        <v>0</v>
      </c>
      <c r="H32" s="118">
        <v>0</v>
      </c>
      <c r="I32" t="e">
        <f>VLOOKUP(A32,'1.3'!$K$23:$L$129,2,FALSE)</f>
        <v>#N/A</v>
      </c>
      <c r="J32">
        <f>VLOOKUP(A32,'1.3Flood'!$A$2:$B$110,2,FALSE)</f>
        <v>0</v>
      </c>
      <c r="K32" s="111">
        <v>0</v>
      </c>
      <c r="L32" s="118">
        <v>0</v>
      </c>
      <c r="M32" t="e">
        <f>VLOOKUP(A32,'1.4'!$H$24:$I$130,2,FALSE)</f>
        <v>#N/A</v>
      </c>
      <c r="N32">
        <f>VLOOKUP(A32,'1.4Flood'!$A$2:$B$110,2,FALSE)</f>
        <v>0</v>
      </c>
      <c r="O32" s="111">
        <v>0</v>
      </c>
      <c r="P32" t="e">
        <f>VLOOKUP(A32,'1.5'!$H$23:$I$129,2,FALSE)</f>
        <v>#N/A</v>
      </c>
      <c r="Q32">
        <f>VLOOKUP(A32,'1.5Flood'!$A$2:$B$110,2,FALSE)</f>
        <v>0</v>
      </c>
      <c r="R32" s="111">
        <v>0</v>
      </c>
      <c r="S32">
        <f>VLOOKUP(A32,'1.6'!$B$23:$J$168,9,FALSE)</f>
        <v>85.7</v>
      </c>
      <c r="T32">
        <v>0</v>
      </c>
      <c r="U32" s="52" t="e">
        <f t="shared" si="4"/>
        <v>#N/A</v>
      </c>
      <c r="V32" s="52">
        <f t="shared" si="5"/>
        <v>0</v>
      </c>
      <c r="W32" s="52" t="e">
        <f t="shared" si="6"/>
        <v>#N/A</v>
      </c>
      <c r="X32" s="52">
        <f t="shared" si="7"/>
        <v>1.7967419080068144E-3</v>
      </c>
      <c r="Y32" s="52">
        <f t="shared" si="8"/>
        <v>0</v>
      </c>
      <c r="Z32" s="52">
        <f t="shared" si="9"/>
        <v>0</v>
      </c>
      <c r="AA32" s="52" t="e">
        <f t="shared" si="0"/>
        <v>#N/A</v>
      </c>
      <c r="AB32" s="52">
        <f t="shared" si="10"/>
        <v>0</v>
      </c>
      <c r="AC32" s="52">
        <f t="shared" si="11"/>
        <v>0</v>
      </c>
      <c r="AD32" s="123">
        <f t="shared" si="21"/>
        <v>0</v>
      </c>
      <c r="AE32" s="52" t="e">
        <f t="shared" si="1"/>
        <v>#N/A</v>
      </c>
      <c r="AF32" s="52">
        <f t="shared" si="13"/>
        <v>0</v>
      </c>
      <c r="AG32" s="52">
        <f t="shared" si="14"/>
        <v>0</v>
      </c>
      <c r="AH32" s="52" t="e">
        <f t="shared" si="2"/>
        <v>#N/A</v>
      </c>
      <c r="AI32" s="52">
        <f t="shared" si="15"/>
        <v>0</v>
      </c>
      <c r="AJ32" s="52">
        <v>0</v>
      </c>
      <c r="AK32" s="52">
        <f t="shared" si="3"/>
        <v>0.93171806167400884</v>
      </c>
      <c r="AL32" s="52">
        <f t="shared" si="16"/>
        <v>0</v>
      </c>
      <c r="AM32">
        <f>(V32*Weights_Sens!$B$2)+(X32*Weights_Sens!$B$3)+(AB32*Weights_Sens!$B$4)+(AF32*Weights_Sens!$B$5)+(AI32*Weights_Sens!$B$6)+(AK32*Weights_Sens!$B$7)</f>
        <v>7.638863109934893E-2</v>
      </c>
      <c r="AN32" s="52">
        <f t="shared" si="17"/>
        <v>9.6940459422285449E-2</v>
      </c>
      <c r="AO32">
        <f>(Y32*Weights_Sens!$C$3)+(AC32*Weights_Sens!$C$4)+(AG32*Weights_Sens!$C$5)+(AJ32*Weights_Sens!$C$6)+(AK32*Weights_Sens!$C$7)</f>
        <v>0.16940328394072887</v>
      </c>
      <c r="AP32" s="52">
        <f t="shared" si="18"/>
        <v>0.24484524402402946</v>
      </c>
      <c r="AQ32" s="52">
        <f>(Z32*Weights_Sens!$D$3)+(AD32*Weights_Sens!$D$4)+(AL32*Weights_Sens!$D$7)</f>
        <v>0</v>
      </c>
      <c r="AR32" s="52">
        <f t="shared" si="19"/>
        <v>0</v>
      </c>
      <c r="AY32" s="121"/>
      <c r="AZ32" s="122" t="s">
        <v>2356</v>
      </c>
      <c r="BA32" s="122" t="s">
        <v>2020</v>
      </c>
    </row>
    <row r="33" spans="1:53" ht="15" thickBot="1">
      <c r="A33" t="s">
        <v>105</v>
      </c>
      <c r="B33" t="s">
        <v>2081</v>
      </c>
      <c r="C33">
        <f>VLOOKUP(A33,'1.1'!$K$24:$L$132,2,FALSE)</f>
        <v>2</v>
      </c>
      <c r="D33">
        <f>VLOOKUP(A33,'1.1Flood'!$A$2:$B$110,2,FALSE)</f>
        <v>0</v>
      </c>
      <c r="E33" t="e">
        <f>VLOOKUP(A33,'1.2'!$I$23:$J$131,2,FALSE)</f>
        <v>#N/A</v>
      </c>
      <c r="F33">
        <f>VLOOKUP(A33,'1.2Flood'!$A$2:$B$110,2,FALSE)</f>
        <v>0</v>
      </c>
      <c r="G33" s="111">
        <f>VLOOKUP(A33,'1.2Drought'!$A$2:$B$110,2,FALSE)</f>
        <v>24000</v>
      </c>
      <c r="H33" s="118">
        <v>0</v>
      </c>
      <c r="I33" t="e">
        <f>VLOOKUP(A33,'1.3'!$K$23:$L$129,2,FALSE)</f>
        <v>#N/A</v>
      </c>
      <c r="J33">
        <f>VLOOKUP(A33,'1.3Flood'!$A$2:$B$110,2,FALSE)</f>
        <v>0</v>
      </c>
      <c r="K33" s="111">
        <f>VLOOKUP(A33,'1.3Drought'!$A$2:$B$46,2,FALSE)</f>
        <v>0</v>
      </c>
      <c r="L33" s="118">
        <v>0</v>
      </c>
      <c r="M33">
        <f>VLOOKUP(A33,'1.4'!$H$24:$I$130,2,FALSE)</f>
        <v>0</v>
      </c>
      <c r="N33">
        <f>VLOOKUP(A33,'1.4Flood'!$A$2:$B$110,2,FALSE)</f>
        <v>0</v>
      </c>
      <c r="O33" s="111">
        <f>VLOOKUP(A33,'1.4Drought'!$A$2:$B$46,2,FALSE)</f>
        <v>0</v>
      </c>
      <c r="P33">
        <f>VLOOKUP(A33,'1.5'!$H$23:$I$129,2,FALSE)</f>
        <v>0</v>
      </c>
      <c r="Q33">
        <f>VLOOKUP(A33,'1.5Flood'!$A$2:$B$110,2,FALSE)</f>
        <v>0</v>
      </c>
      <c r="R33" s="111">
        <v>0</v>
      </c>
      <c r="S33">
        <f>VLOOKUP(A33,'1.6'!$B$23:$J$168,9,FALSE)</f>
        <v>90.2</v>
      </c>
      <c r="T33">
        <v>0</v>
      </c>
      <c r="U33" s="52" t="e">
        <f t="shared" si="4"/>
        <v>#N/A</v>
      </c>
      <c r="V33" s="52">
        <f t="shared" si="5"/>
        <v>0</v>
      </c>
      <c r="W33" s="52" t="e">
        <f t="shared" si="6"/>
        <v>#N/A</v>
      </c>
      <c r="X33" s="52">
        <f t="shared" si="7"/>
        <v>0</v>
      </c>
      <c r="Y33" s="52">
        <f t="shared" si="8"/>
        <v>8.2077659145161186E-2</v>
      </c>
      <c r="Z33" s="52">
        <f t="shared" si="9"/>
        <v>0</v>
      </c>
      <c r="AA33" s="52" t="e">
        <f t="shared" si="0"/>
        <v>#N/A</v>
      </c>
      <c r="AB33" s="52">
        <f t="shared" si="10"/>
        <v>0</v>
      </c>
      <c r="AC33" s="52">
        <f t="shared" si="11"/>
        <v>0</v>
      </c>
      <c r="AD33" s="123">
        <f t="shared" si="21"/>
        <v>0</v>
      </c>
      <c r="AE33" s="52" t="e">
        <f t="shared" si="1"/>
        <v>#N/A</v>
      </c>
      <c r="AF33" s="52">
        <f t="shared" si="13"/>
        <v>0</v>
      </c>
      <c r="AG33" s="52">
        <f t="shared" si="14"/>
        <v>0</v>
      </c>
      <c r="AH33" s="52" t="e">
        <f t="shared" si="2"/>
        <v>#N/A</v>
      </c>
      <c r="AI33" s="52">
        <f t="shared" si="15"/>
        <v>0</v>
      </c>
      <c r="AJ33" s="52">
        <v>0</v>
      </c>
      <c r="AK33" s="52">
        <f t="shared" si="3"/>
        <v>0.9812775330396476</v>
      </c>
      <c r="AL33" s="52">
        <f t="shared" si="16"/>
        <v>0</v>
      </c>
      <c r="AM33">
        <f>(V33*Weights_Sens!$B$2)+(X33*Weights_Sens!$B$3)+(AB33*Weights_Sens!$B$4)+(AF33*Weights_Sens!$B$5)+(AI33*Weights_Sens!$B$6)+(AK33*Weights_Sens!$B$7)</f>
        <v>8.0104288411399813E-2</v>
      </c>
      <c r="AN33" s="52">
        <f t="shared" si="17"/>
        <v>0.10423828844311567</v>
      </c>
      <c r="AO33">
        <f>(Y33*Weights_Sens!$C$3)+(AC33*Weights_Sens!$C$4)+(AG33*Weights_Sens!$C$5)+(AJ33*Weights_Sens!$C$6)+(AK33*Weights_Sens!$C$7)</f>
        <v>0.21199132111204733</v>
      </c>
      <c r="AP33" s="52">
        <f t="shared" si="18"/>
        <v>0.30639941293473538</v>
      </c>
      <c r="AQ33" s="52">
        <f>(Z33*Weights_Sens!$D$3)+(AD33*Weights_Sens!$D$4)+(AL33*Weights_Sens!$D$7)</f>
        <v>0</v>
      </c>
      <c r="AR33" s="52">
        <f t="shared" si="19"/>
        <v>0</v>
      </c>
      <c r="AY33" s="121" t="s">
        <v>86</v>
      </c>
      <c r="AZ33" s="122" t="s">
        <v>2357</v>
      </c>
      <c r="BA33" s="122">
        <v>1</v>
      </c>
    </row>
    <row r="34" spans="1:53" ht="15" thickBot="1">
      <c r="A34" t="s">
        <v>170</v>
      </c>
      <c r="B34" t="s">
        <v>2082</v>
      </c>
      <c r="C34" t="e">
        <f>C47</f>
        <v>#N/A</v>
      </c>
      <c r="D34">
        <f t="shared" ref="D34:S34" si="26">D47</f>
        <v>123</v>
      </c>
      <c r="E34">
        <f>E47</f>
        <v>61472</v>
      </c>
      <c r="F34">
        <f t="shared" ref="F34:Q34" si="27">F47</f>
        <v>64625</v>
      </c>
      <c r="G34">
        <f t="shared" si="27"/>
        <v>0</v>
      </c>
      <c r="H34" s="118">
        <v>0</v>
      </c>
      <c r="I34" t="e">
        <f t="shared" si="27"/>
        <v>#N/A</v>
      </c>
      <c r="J34">
        <f t="shared" si="27"/>
        <v>0</v>
      </c>
      <c r="K34">
        <f t="shared" si="27"/>
        <v>0</v>
      </c>
      <c r="L34" s="118">
        <f t="shared" ref="L34" si="28">L47</f>
        <v>12</v>
      </c>
      <c r="M34" t="e">
        <f t="shared" si="27"/>
        <v>#N/A</v>
      </c>
      <c r="N34">
        <f t="shared" si="27"/>
        <v>2910</v>
      </c>
      <c r="O34" s="111">
        <v>0</v>
      </c>
      <c r="P34" t="e">
        <f t="shared" si="27"/>
        <v>#N/A</v>
      </c>
      <c r="Q34">
        <f t="shared" si="27"/>
        <v>108</v>
      </c>
      <c r="R34" s="111">
        <v>0</v>
      </c>
      <c r="S34">
        <f t="shared" si="26"/>
        <v>52.8</v>
      </c>
      <c r="T34">
        <v>0</v>
      </c>
      <c r="U34" s="52" t="e">
        <f t="shared" si="4"/>
        <v>#N/A</v>
      </c>
      <c r="V34" s="52">
        <f t="shared" si="5"/>
        <v>2.3554193795480658E-2</v>
      </c>
      <c r="W34" s="52" t="e">
        <f t="shared" si="6"/>
        <v>#N/A</v>
      </c>
      <c r="X34" s="52">
        <f t="shared" si="7"/>
        <v>0.17202140119250425</v>
      </c>
      <c r="Y34" s="52">
        <f t="shared" si="8"/>
        <v>0</v>
      </c>
      <c r="Z34" s="52">
        <f t="shared" si="9"/>
        <v>0</v>
      </c>
      <c r="AA34" s="52" t="e">
        <f t="shared" ref="AA34:AA65" si="29">(I34-MIN($I$2:$I$147))/(MAX($I$2:$I$147)-MIN($I$2:$I$147))</f>
        <v>#N/A</v>
      </c>
      <c r="AB34" s="52">
        <f t="shared" si="10"/>
        <v>0</v>
      </c>
      <c r="AC34" s="52">
        <f t="shared" si="11"/>
        <v>0</v>
      </c>
      <c r="AD34" s="123">
        <f t="shared" si="21"/>
        <v>8.5106382978723402E-2</v>
      </c>
      <c r="AE34" s="52" t="e">
        <f t="shared" ref="AE34:AE65" si="30">(M34-MIN($M$2:$M$147))/(MAX($M$2:$M$147)-MIN($M$2:$M$147))</f>
        <v>#N/A</v>
      </c>
      <c r="AF34" s="52">
        <f t="shared" si="13"/>
        <v>0.35850683750154</v>
      </c>
      <c r="AG34" s="52">
        <f t="shared" si="14"/>
        <v>0</v>
      </c>
      <c r="AH34" s="52" t="e">
        <f t="shared" ref="AH34:AH65" si="31">(P34-MIN($P$2:$P$147))/(MAX($P$2:$P$147)-MIN($P$2:$P$147))</f>
        <v>#N/A</v>
      </c>
      <c r="AI34" s="52">
        <f t="shared" si="15"/>
        <v>1</v>
      </c>
      <c r="AJ34" s="52">
        <v>0</v>
      </c>
      <c r="AK34" s="52">
        <f t="shared" ref="AK34:AK65" si="32">(S34-MIN($S$2:$S$147))/(MAX($S$2:$S$147)-MIN($S$2:$S$147))</f>
        <v>0.5693832599118942</v>
      </c>
      <c r="AL34" s="52">
        <f t="shared" si="16"/>
        <v>0</v>
      </c>
      <c r="AM34">
        <f>(V34*Weights_Sens!$B$2)+(X34*Weights_Sens!$B$3)+(AB34*Weights_Sens!$B$4)+(AF34*Weights_Sens!$B$5)+(AI34*Weights_Sens!$B$6)+(AK34*Weights_Sens!$B$7)</f>
        <v>0.33192397820516945</v>
      </c>
      <c r="AN34" s="52">
        <f t="shared" si="17"/>
        <v>0.59883100403966838</v>
      </c>
      <c r="AO34">
        <f>(Y34*Weights_Sens!$C$3)+(AC34*Weights_Sens!$C$4)+(AG34*Weights_Sens!$C$5)+(AJ34*Weights_Sens!$C$6)+(AK34*Weights_Sens!$C$7)</f>
        <v>0.10352422907488985</v>
      </c>
      <c r="AP34" s="52">
        <f t="shared" si="18"/>
        <v>0.14962764912579576</v>
      </c>
      <c r="AQ34" s="52">
        <f>(Z34*Weights_Sens!$D$3)+(AD34*Weights_Sens!$D$4)+(AL34*Weights_Sens!$D$7)</f>
        <v>3.4816247582205029E-2</v>
      </c>
      <c r="AR34" s="52">
        <f t="shared" si="19"/>
        <v>3.4908129680980643E-2</v>
      </c>
      <c r="AY34" s="121" t="s">
        <v>45</v>
      </c>
      <c r="AZ34" s="122" t="s">
        <v>2357</v>
      </c>
      <c r="BA34" s="122">
        <v>2</v>
      </c>
    </row>
    <row r="35" spans="1:53" ht="15" thickBot="1">
      <c r="A35" t="s">
        <v>122</v>
      </c>
      <c r="B35" t="s">
        <v>2083</v>
      </c>
      <c r="C35">
        <f>VLOOKUP(A35,'1.1'!$K$24:$L$132,2,FALSE)</f>
        <v>1</v>
      </c>
      <c r="D35">
        <f>VLOOKUP(A35,'1.1Flood'!$A$2:$B$110,2,FALSE)</f>
        <v>58</v>
      </c>
      <c r="E35" t="e">
        <f>VLOOKUP(A35,'1.2'!$I$23:$J$131,2,FALSE)</f>
        <v>#N/A</v>
      </c>
      <c r="F35">
        <f>VLOOKUP(A35,'1.2Flood'!$A$2:$B$110,2,FALSE)</f>
        <v>827</v>
      </c>
      <c r="G35" s="111">
        <f>VLOOKUP(A35,'1.2Drought'!$A$2:$B$110,2,FALSE)</f>
        <v>0</v>
      </c>
      <c r="H35" s="118">
        <v>0</v>
      </c>
      <c r="I35" t="e">
        <f>VLOOKUP(A35,'1.3'!$K$23:$L$129,2,FALSE)</f>
        <v>#N/A</v>
      </c>
      <c r="J35">
        <f>VLOOKUP(A35,'1.3Flood'!$A$2:$B$110,2,FALSE)</f>
        <v>3</v>
      </c>
      <c r="K35" s="111">
        <f>VLOOKUP(A35,'1.3Drought'!$A$2:$B$46,2,FALSE)</f>
        <v>0</v>
      </c>
      <c r="L35" s="118">
        <v>0</v>
      </c>
      <c r="M35">
        <f>VLOOKUP(A35,'1.4'!$H$24:$I$130,2,FALSE)</f>
        <v>0</v>
      </c>
      <c r="N35">
        <f>VLOOKUP(A35,'1.4Flood'!$A$2:$B$110,2,FALSE)</f>
        <v>200.32</v>
      </c>
      <c r="O35" s="111">
        <f>VLOOKUP(A35,'1.4Drought'!$A$2:$B$46,2,FALSE)</f>
        <v>0</v>
      </c>
      <c r="P35">
        <f>VLOOKUP(A35,'1.5'!$H$23:$I$129,2,FALSE)</f>
        <v>0</v>
      </c>
      <c r="Q35">
        <f>VLOOKUP(A35,'1.5Flood'!$A$2:$B$110,2,FALSE)</f>
        <v>0</v>
      </c>
      <c r="R35" s="111">
        <v>0</v>
      </c>
      <c r="S35">
        <f>VLOOKUP(A35,'1.6'!$B$23:$J$168,9,FALSE)</f>
        <v>78.8</v>
      </c>
      <c r="T35">
        <v>0</v>
      </c>
      <c r="U35" s="52" t="e">
        <f t="shared" si="4"/>
        <v>#N/A</v>
      </c>
      <c r="V35" s="52">
        <f t="shared" si="5"/>
        <v>1.1106855610877058E-2</v>
      </c>
      <c r="W35" s="52" t="e">
        <f t="shared" si="6"/>
        <v>#N/A</v>
      </c>
      <c r="X35" s="52">
        <f t="shared" si="7"/>
        <v>2.2013415672913119E-3</v>
      </c>
      <c r="Y35" s="52">
        <f t="shared" si="8"/>
        <v>0</v>
      </c>
      <c r="Z35" s="52">
        <f t="shared" si="9"/>
        <v>0</v>
      </c>
      <c r="AA35" s="52" t="e">
        <f t="shared" si="29"/>
        <v>#N/A</v>
      </c>
      <c r="AB35" s="52">
        <f t="shared" si="10"/>
        <v>2.1276595744680851E-2</v>
      </c>
      <c r="AC35" s="52">
        <f t="shared" si="11"/>
        <v>0</v>
      </c>
      <c r="AD35" s="123">
        <f t="shared" si="21"/>
        <v>0</v>
      </c>
      <c r="AE35" s="52" t="e">
        <f t="shared" si="30"/>
        <v>#N/A</v>
      </c>
      <c r="AF35" s="52">
        <f t="shared" si="13"/>
        <v>2.4679068621411851E-2</v>
      </c>
      <c r="AG35" s="52">
        <f t="shared" si="14"/>
        <v>0</v>
      </c>
      <c r="AH35" s="52" t="e">
        <f t="shared" si="31"/>
        <v>#N/A</v>
      </c>
      <c r="AI35" s="52">
        <f t="shared" si="15"/>
        <v>0</v>
      </c>
      <c r="AJ35" s="52">
        <v>0</v>
      </c>
      <c r="AK35" s="52">
        <f t="shared" si="32"/>
        <v>0.85572687224669597</v>
      </c>
      <c r="AL35" s="52">
        <f t="shared" si="16"/>
        <v>0</v>
      </c>
      <c r="AM35">
        <f>(V35*Weights_Sens!$B$2)+(X35*Weights_Sens!$B$3)+(AB35*Weights_Sens!$B$4)+(AF35*Weights_Sens!$B$5)+(AI35*Weights_Sens!$B$6)+(AK35*Weights_Sens!$B$7)</f>
        <v>8.0740453936431297E-2</v>
      </c>
      <c r="AN35" s="52">
        <f t="shared" si="17"/>
        <v>0.10548776514151009</v>
      </c>
      <c r="AO35">
        <f>(Y35*Weights_Sens!$C$3)+(AC35*Weights_Sens!$C$4)+(AG35*Weights_Sens!$C$5)+(AJ35*Weights_Sens!$C$6)+(AK35*Weights_Sens!$C$7)</f>
        <v>0.15558670404485381</v>
      </c>
      <c r="AP35" s="52">
        <f t="shared" si="18"/>
        <v>0.2248755964617859</v>
      </c>
      <c r="AQ35" s="52">
        <f>(Z35*Weights_Sens!$D$3)+(AD35*Weights_Sens!$D$4)+(AL35*Weights_Sens!$D$7)</f>
        <v>0</v>
      </c>
      <c r="AR35" s="52">
        <f t="shared" si="19"/>
        <v>0</v>
      </c>
      <c r="AY35" s="121" t="s">
        <v>46</v>
      </c>
      <c r="AZ35" s="122" t="s">
        <v>2357</v>
      </c>
      <c r="BA35" s="122">
        <v>28</v>
      </c>
    </row>
    <row r="36" spans="1:53" ht="15" thickBot="1">
      <c r="A36" t="s">
        <v>36</v>
      </c>
      <c r="B36" t="s">
        <v>2084</v>
      </c>
      <c r="C36" t="e">
        <f>VLOOKUP(A36,'1.1'!$K$24:$L$132,2,FALSE)</f>
        <v>#N/A</v>
      </c>
      <c r="D36">
        <f>VLOOKUP(A36,'1.1Flood'!$A$2:$B$110,2,FALSE)</f>
        <v>20</v>
      </c>
      <c r="E36" t="e">
        <f>VLOOKUP(A36,'1.2'!$I$23:$J$131,2,FALSE)</f>
        <v>#N/A</v>
      </c>
      <c r="F36">
        <f>VLOOKUP(A36,'1.2Flood'!$A$2:$B$110,2,FALSE)</f>
        <v>0</v>
      </c>
      <c r="G36" s="111">
        <v>0</v>
      </c>
      <c r="H36" s="118">
        <v>0</v>
      </c>
      <c r="I36" t="e">
        <f>VLOOKUP(A36,'1.3'!$K$23:$L$129,2,FALSE)</f>
        <v>#N/A</v>
      </c>
      <c r="J36">
        <f>VLOOKUP(A36,'1.3Flood'!$A$2:$B$110,2,FALSE)</f>
        <v>0</v>
      </c>
      <c r="K36" s="111">
        <v>0</v>
      </c>
      <c r="L36" s="118">
        <v>0</v>
      </c>
      <c r="M36" t="e">
        <f>VLOOKUP(A36,'1.4'!$H$24:$I$130,2,FALSE)</f>
        <v>#N/A</v>
      </c>
      <c r="N36">
        <f>VLOOKUP(A36,'1.4Flood'!$A$2:$B$110,2,FALSE)</f>
        <v>0</v>
      </c>
      <c r="O36" s="111">
        <v>0</v>
      </c>
      <c r="P36" t="e">
        <f>VLOOKUP(A36,'1.5'!$H$23:$I$129,2,FALSE)</f>
        <v>#N/A</v>
      </c>
      <c r="Q36">
        <f>VLOOKUP(A36,'1.5Flood'!$A$2:$B$110,2,FALSE)</f>
        <v>0</v>
      </c>
      <c r="R36" s="111">
        <v>0</v>
      </c>
      <c r="S36">
        <f>VLOOKUP(A36,'1.6'!$B$23:$J$168,9,FALSE)</f>
        <v>50.1</v>
      </c>
      <c r="T36">
        <v>0</v>
      </c>
      <c r="U36" s="52" t="e">
        <f t="shared" si="4"/>
        <v>#N/A</v>
      </c>
      <c r="V36" s="52">
        <f t="shared" si="5"/>
        <v>3.8299502106472617E-3</v>
      </c>
      <c r="W36" s="52" t="e">
        <f t="shared" si="6"/>
        <v>#N/A</v>
      </c>
      <c r="X36" s="52">
        <f t="shared" si="7"/>
        <v>0</v>
      </c>
      <c r="Y36" s="52">
        <f t="shared" si="8"/>
        <v>0</v>
      </c>
      <c r="Z36" s="52">
        <f t="shared" si="9"/>
        <v>0</v>
      </c>
      <c r="AA36" s="52" t="e">
        <f t="shared" si="29"/>
        <v>#N/A</v>
      </c>
      <c r="AB36" s="52">
        <f t="shared" si="10"/>
        <v>0</v>
      </c>
      <c r="AC36" s="52">
        <f t="shared" si="11"/>
        <v>0</v>
      </c>
      <c r="AD36" s="123">
        <f t="shared" si="21"/>
        <v>0</v>
      </c>
      <c r="AE36" s="52" t="e">
        <f t="shared" si="30"/>
        <v>#N/A</v>
      </c>
      <c r="AF36" s="52">
        <f t="shared" si="13"/>
        <v>0</v>
      </c>
      <c r="AG36" s="52">
        <f t="shared" si="14"/>
        <v>0</v>
      </c>
      <c r="AH36" s="52" t="e">
        <f t="shared" si="31"/>
        <v>#N/A</v>
      </c>
      <c r="AI36" s="52">
        <f t="shared" si="15"/>
        <v>0</v>
      </c>
      <c r="AJ36" s="52">
        <v>0</v>
      </c>
      <c r="AK36" s="52">
        <f t="shared" si="32"/>
        <v>0.53964757709251099</v>
      </c>
      <c r="AL36" s="52">
        <f t="shared" si="16"/>
        <v>0</v>
      </c>
      <c r="AM36">
        <f>(V36*Weights_Sens!$B$2)+(X36*Weights_Sens!$B$3)+(AB36*Weights_Sens!$B$4)+(AF36*Weights_Sens!$B$5)+(AI36*Weights_Sens!$B$6)+(AK36*Weights_Sens!$B$7)</f>
        <v>4.4756323678895295E-2</v>
      </c>
      <c r="AN36" s="52">
        <f t="shared" si="17"/>
        <v>3.4812240455452982E-2</v>
      </c>
      <c r="AO36">
        <f>(Y36*Weights_Sens!$C$3)+(AC36*Weights_Sens!$C$4)+(AG36*Weights_Sens!$C$5)+(AJ36*Weights_Sens!$C$6)+(AK36*Weights_Sens!$C$7)</f>
        <v>9.811774128954745E-2</v>
      </c>
      <c r="AP36" s="52">
        <f t="shared" si="18"/>
        <v>0.14181343921013526</v>
      </c>
      <c r="AQ36" s="52">
        <f>(Z36*Weights_Sens!$D$3)+(AD36*Weights_Sens!$D$4)+(AL36*Weights_Sens!$D$7)</f>
        <v>0</v>
      </c>
      <c r="AR36" s="52">
        <f t="shared" si="19"/>
        <v>0</v>
      </c>
      <c r="AY36" s="121"/>
      <c r="AZ36" s="122" t="s">
        <v>2357</v>
      </c>
      <c r="BA36" s="122">
        <v>2</v>
      </c>
    </row>
    <row r="37" spans="1:53" ht="15" thickBot="1">
      <c r="A37" t="s">
        <v>168</v>
      </c>
      <c r="B37" t="s">
        <v>2084</v>
      </c>
      <c r="C37" t="e">
        <f>C36</f>
        <v>#N/A</v>
      </c>
      <c r="D37">
        <f t="shared" ref="D37:S37" si="33">D36</f>
        <v>20</v>
      </c>
      <c r="E37" t="e">
        <f t="shared" si="33"/>
        <v>#N/A</v>
      </c>
      <c r="F37">
        <f t="shared" si="33"/>
        <v>0</v>
      </c>
      <c r="G37">
        <f t="shared" si="33"/>
        <v>0</v>
      </c>
      <c r="H37" s="118">
        <v>0</v>
      </c>
      <c r="I37" t="e">
        <f t="shared" si="33"/>
        <v>#N/A</v>
      </c>
      <c r="J37">
        <f t="shared" si="33"/>
        <v>0</v>
      </c>
      <c r="K37">
        <f t="shared" si="33"/>
        <v>0</v>
      </c>
      <c r="L37" s="118">
        <f>L36</f>
        <v>0</v>
      </c>
      <c r="M37" t="e">
        <f t="shared" si="33"/>
        <v>#N/A</v>
      </c>
      <c r="N37">
        <f t="shared" si="33"/>
        <v>0</v>
      </c>
      <c r="O37" s="111">
        <v>0</v>
      </c>
      <c r="P37" t="e">
        <f t="shared" si="33"/>
        <v>#N/A</v>
      </c>
      <c r="Q37">
        <f t="shared" si="33"/>
        <v>0</v>
      </c>
      <c r="R37" s="111">
        <v>0</v>
      </c>
      <c r="S37">
        <f t="shared" si="33"/>
        <v>50.1</v>
      </c>
      <c r="T37">
        <v>0</v>
      </c>
      <c r="U37" s="52" t="e">
        <f t="shared" si="4"/>
        <v>#N/A</v>
      </c>
      <c r="V37" s="52">
        <f t="shared" si="5"/>
        <v>3.8299502106472617E-3</v>
      </c>
      <c r="W37" s="52" t="e">
        <f t="shared" si="6"/>
        <v>#N/A</v>
      </c>
      <c r="X37" s="52">
        <f t="shared" si="7"/>
        <v>0</v>
      </c>
      <c r="Y37" s="52">
        <f t="shared" si="8"/>
        <v>0</v>
      </c>
      <c r="Z37" s="52">
        <f t="shared" si="9"/>
        <v>0</v>
      </c>
      <c r="AA37" s="52" t="e">
        <f t="shared" si="29"/>
        <v>#N/A</v>
      </c>
      <c r="AB37" s="52">
        <f t="shared" si="10"/>
        <v>0</v>
      </c>
      <c r="AC37" s="52">
        <f t="shared" si="11"/>
        <v>0</v>
      </c>
      <c r="AD37" s="123">
        <f t="shared" si="21"/>
        <v>0</v>
      </c>
      <c r="AE37" s="52" t="e">
        <f t="shared" si="30"/>
        <v>#N/A</v>
      </c>
      <c r="AF37" s="52">
        <f t="shared" si="13"/>
        <v>0</v>
      </c>
      <c r="AG37" s="52">
        <f t="shared" si="14"/>
        <v>0</v>
      </c>
      <c r="AH37" s="52" t="e">
        <f t="shared" si="31"/>
        <v>#N/A</v>
      </c>
      <c r="AI37" s="52">
        <f t="shared" si="15"/>
        <v>0</v>
      </c>
      <c r="AJ37" s="52">
        <v>0</v>
      </c>
      <c r="AK37" s="52">
        <f t="shared" si="32"/>
        <v>0.53964757709251099</v>
      </c>
      <c r="AL37" s="52">
        <f t="shared" si="16"/>
        <v>0</v>
      </c>
      <c r="AM37">
        <f>(V37*Weights_Sens!$B$2)+(X37*Weights_Sens!$B$3)+(AB37*Weights_Sens!$B$4)+(AF37*Weights_Sens!$B$5)+(AI37*Weights_Sens!$B$6)+(AK37*Weights_Sens!$B$7)</f>
        <v>4.4756323678895295E-2</v>
      </c>
      <c r="AN37" s="52">
        <f t="shared" si="17"/>
        <v>3.4812240455452982E-2</v>
      </c>
      <c r="AO37">
        <f>(Y37*Weights_Sens!$C$3)+(AC37*Weights_Sens!$C$4)+(AG37*Weights_Sens!$C$5)+(AJ37*Weights_Sens!$C$6)+(AK37*Weights_Sens!$C$7)</f>
        <v>9.811774128954745E-2</v>
      </c>
      <c r="AP37" s="52">
        <f t="shared" si="18"/>
        <v>0.14181343921013526</v>
      </c>
      <c r="AQ37" s="52">
        <f>(Z37*Weights_Sens!$D$3)+(AD37*Weights_Sens!$D$4)+(AL37*Weights_Sens!$D$7)</f>
        <v>0</v>
      </c>
      <c r="AR37" s="52">
        <f t="shared" si="19"/>
        <v>0</v>
      </c>
      <c r="AY37" s="121"/>
      <c r="AZ37" s="122" t="s">
        <v>2356</v>
      </c>
      <c r="BA37" s="122">
        <v>3</v>
      </c>
    </row>
    <row r="38" spans="1:53" ht="15" thickBot="1">
      <c r="A38" t="s">
        <v>37</v>
      </c>
      <c r="B38" t="s">
        <v>2085</v>
      </c>
      <c r="C38">
        <f>VLOOKUP(A38,'1.1'!$K$24:$L$132,2,FALSE)</f>
        <v>1</v>
      </c>
      <c r="D38">
        <f>VLOOKUP(A38,'1.1Flood'!$A$2:$B$110,2,FALSE)</f>
        <v>55</v>
      </c>
      <c r="E38">
        <f>VLOOKUP(A38,'1.2'!$I$23:$J$131,2,FALSE)</f>
        <v>992</v>
      </c>
      <c r="F38">
        <f>VLOOKUP(A38,'1.2Flood'!$A$2:$B$110,2,FALSE)</f>
        <v>792</v>
      </c>
      <c r="G38" s="111">
        <v>0</v>
      </c>
      <c r="H38" s="118">
        <f>VLOOKUP(A38,'1.2Landslide'!$A$2:$B$110,2,FALSE)</f>
        <v>992</v>
      </c>
      <c r="I38" t="e">
        <f>VLOOKUP(A38,'1.3'!$K$23:$L$129,2,FALSE)</f>
        <v>#N/A</v>
      </c>
      <c r="J38">
        <f>VLOOKUP(A38,'1.3Flood'!$A$2:$B$110,2,FALSE)</f>
        <v>4</v>
      </c>
      <c r="K38" s="111">
        <v>0</v>
      </c>
      <c r="L38" s="118">
        <f>VLOOKUP(A38,$AY$2:$BA$81,3,FALSE)</f>
        <v>4</v>
      </c>
      <c r="M38" t="e">
        <f>VLOOKUP(A38,'1.4'!$H$24:$I$130,2,FALSE)</f>
        <v>#N/A</v>
      </c>
      <c r="N38">
        <f>VLOOKUP(A38,'1.4Flood'!$A$2:$B$110,2,FALSE)</f>
        <v>0</v>
      </c>
      <c r="O38" s="111">
        <v>0</v>
      </c>
      <c r="P38" t="e">
        <f>VLOOKUP(A38,'1.5'!$H$23:$I$129,2,FALSE)</f>
        <v>#N/A</v>
      </c>
      <c r="Q38">
        <f>VLOOKUP(A38,'1.5Flood'!$A$2:$B$110,2,FALSE)</f>
        <v>0</v>
      </c>
      <c r="R38" s="111">
        <v>0</v>
      </c>
      <c r="S38">
        <f>VLOOKUP(A38,'1.6'!$B$23:$J$168,9,FALSE)</f>
        <v>68</v>
      </c>
      <c r="T38">
        <f>S38</f>
        <v>68</v>
      </c>
      <c r="U38" s="52" t="e">
        <f t="shared" si="4"/>
        <v>#N/A</v>
      </c>
      <c r="V38" s="52">
        <f t="shared" si="5"/>
        <v>1.0532363079279969E-2</v>
      </c>
      <c r="W38" s="52" t="e">
        <f t="shared" si="6"/>
        <v>#N/A</v>
      </c>
      <c r="X38" s="52">
        <f t="shared" si="7"/>
        <v>2.1081771720613289E-3</v>
      </c>
      <c r="Y38" s="52">
        <f t="shared" si="8"/>
        <v>0</v>
      </c>
      <c r="Z38" s="52">
        <f t="shared" si="9"/>
        <v>1.86947590599853E-2</v>
      </c>
      <c r="AA38" s="52" t="e">
        <f t="shared" si="29"/>
        <v>#N/A</v>
      </c>
      <c r="AB38" s="52">
        <f t="shared" si="10"/>
        <v>2.8368794326241134E-2</v>
      </c>
      <c r="AC38" s="52">
        <f t="shared" si="11"/>
        <v>0</v>
      </c>
      <c r="AD38" s="123">
        <f t="shared" si="21"/>
        <v>2.8368794326241134E-2</v>
      </c>
      <c r="AE38" s="52" t="e">
        <f t="shared" si="30"/>
        <v>#N/A</v>
      </c>
      <c r="AF38" s="52">
        <f t="shared" si="13"/>
        <v>0</v>
      </c>
      <c r="AG38" s="52">
        <f t="shared" si="14"/>
        <v>0</v>
      </c>
      <c r="AH38" s="52" t="e">
        <f t="shared" si="31"/>
        <v>#N/A</v>
      </c>
      <c r="AI38" s="52">
        <f t="shared" si="15"/>
        <v>0</v>
      </c>
      <c r="AJ38" s="52">
        <v>0</v>
      </c>
      <c r="AK38" s="52">
        <f t="shared" si="32"/>
        <v>0.736784140969163</v>
      </c>
      <c r="AL38" s="52">
        <f t="shared" si="16"/>
        <v>0.75723830734966591</v>
      </c>
      <c r="AM38">
        <f>(V38*Weights_Sens!$B$2)+(X38*Weights_Sens!$B$3)+(AB38*Weights_Sens!$B$4)+(AF38*Weights_Sens!$B$5)+(AI38*Weights_Sens!$B$6)+(AK38*Weights_Sens!$B$7)</f>
        <v>6.7677970919895802E-2</v>
      </c>
      <c r="AN38" s="52">
        <f t="shared" si="17"/>
        <v>7.9832070970521626E-2</v>
      </c>
      <c r="AO38">
        <f>(Y38*Weights_Sens!$C$3)+(AC38*Weights_Sens!$C$4)+(AG38*Weights_Sens!$C$5)+(AJ38*Weights_Sens!$C$6)+(AK38*Weights_Sens!$C$7)</f>
        <v>0.13396075290348419</v>
      </c>
      <c r="AP38" s="52">
        <f t="shared" si="18"/>
        <v>0.19361875679914389</v>
      </c>
      <c r="AQ38" s="52">
        <f>(Z38*Weights_Sens!$D$3)+(AD38*Weights_Sens!$D$4)+(AL38*Weights_Sens!$D$7)</f>
        <v>0.15693296408521371</v>
      </c>
      <c r="AR38" s="52">
        <f t="shared" si="19"/>
        <v>0.15734711928884906</v>
      </c>
      <c r="AY38" s="121"/>
      <c r="AZ38" s="122" t="s">
        <v>2356</v>
      </c>
      <c r="BA38" s="122">
        <v>0</v>
      </c>
    </row>
    <row r="39" spans="1:53" ht="15" thickBot="1">
      <c r="A39" t="s">
        <v>176</v>
      </c>
      <c r="B39" t="s">
        <v>2085</v>
      </c>
      <c r="C39">
        <f>C38</f>
        <v>1</v>
      </c>
      <c r="D39">
        <f t="shared" ref="D39:S39" si="34">D38</f>
        <v>55</v>
      </c>
      <c r="E39">
        <f t="shared" si="34"/>
        <v>992</v>
      </c>
      <c r="F39">
        <f t="shared" si="34"/>
        <v>792</v>
      </c>
      <c r="G39">
        <f t="shared" si="34"/>
        <v>0</v>
      </c>
      <c r="H39" s="118">
        <f>H38</f>
        <v>992</v>
      </c>
      <c r="I39" t="e">
        <f t="shared" si="34"/>
        <v>#N/A</v>
      </c>
      <c r="J39">
        <f t="shared" si="34"/>
        <v>4</v>
      </c>
      <c r="K39">
        <f t="shared" si="34"/>
        <v>0</v>
      </c>
      <c r="L39" s="118">
        <f>L38</f>
        <v>4</v>
      </c>
      <c r="M39" t="e">
        <f t="shared" si="34"/>
        <v>#N/A</v>
      </c>
      <c r="N39">
        <f t="shared" si="34"/>
        <v>0</v>
      </c>
      <c r="O39" s="111">
        <v>0</v>
      </c>
      <c r="P39" t="e">
        <f t="shared" si="34"/>
        <v>#N/A</v>
      </c>
      <c r="Q39">
        <f t="shared" si="34"/>
        <v>0</v>
      </c>
      <c r="R39" s="111">
        <v>0</v>
      </c>
      <c r="S39">
        <f t="shared" si="34"/>
        <v>68</v>
      </c>
      <c r="T39">
        <v>0</v>
      </c>
      <c r="U39" s="52" t="e">
        <f t="shared" si="4"/>
        <v>#N/A</v>
      </c>
      <c r="V39" s="52">
        <f t="shared" si="5"/>
        <v>1.0532363079279969E-2</v>
      </c>
      <c r="W39" s="52" t="e">
        <f t="shared" si="6"/>
        <v>#N/A</v>
      </c>
      <c r="X39" s="52">
        <f t="shared" si="7"/>
        <v>2.1081771720613289E-3</v>
      </c>
      <c r="Y39" s="52">
        <f t="shared" si="8"/>
        <v>0</v>
      </c>
      <c r="Z39" s="52">
        <f t="shared" si="9"/>
        <v>1.86947590599853E-2</v>
      </c>
      <c r="AA39" s="52" t="e">
        <f t="shared" si="29"/>
        <v>#N/A</v>
      </c>
      <c r="AB39" s="52">
        <f t="shared" si="10"/>
        <v>2.8368794326241134E-2</v>
      </c>
      <c r="AC39" s="52">
        <f t="shared" si="11"/>
        <v>0</v>
      </c>
      <c r="AD39" s="123">
        <f t="shared" si="21"/>
        <v>2.8368794326241134E-2</v>
      </c>
      <c r="AE39" s="52" t="e">
        <f t="shared" si="30"/>
        <v>#N/A</v>
      </c>
      <c r="AF39" s="52">
        <f t="shared" si="13"/>
        <v>0</v>
      </c>
      <c r="AG39" s="52">
        <f t="shared" si="14"/>
        <v>0</v>
      </c>
      <c r="AH39" s="52" t="e">
        <f t="shared" si="31"/>
        <v>#N/A</v>
      </c>
      <c r="AI39" s="52">
        <f t="shared" si="15"/>
        <v>0</v>
      </c>
      <c r="AJ39" s="52">
        <v>0</v>
      </c>
      <c r="AK39" s="52">
        <f t="shared" si="32"/>
        <v>0.736784140969163</v>
      </c>
      <c r="AL39" s="52">
        <f t="shared" si="16"/>
        <v>0</v>
      </c>
      <c r="AM39">
        <f>(V39*Weights_Sens!$B$2)+(X39*Weights_Sens!$B$3)+(AB39*Weights_Sens!$B$4)+(AF39*Weights_Sens!$B$5)+(AI39*Weights_Sens!$B$6)+(AK39*Weights_Sens!$B$7)</f>
        <v>6.7677970919895802E-2</v>
      </c>
      <c r="AN39" s="52">
        <f t="shared" si="17"/>
        <v>7.9832070970521626E-2</v>
      </c>
      <c r="AO39">
        <f>(Y39*Weights_Sens!$C$3)+(AC39*Weights_Sens!$C$4)+(AG39*Weights_Sens!$C$5)+(AJ39*Weights_Sens!$C$6)+(AK39*Weights_Sens!$C$7)</f>
        <v>0.13396075290348419</v>
      </c>
      <c r="AP39" s="52">
        <f t="shared" si="18"/>
        <v>0.19361875679914389</v>
      </c>
      <c r="AQ39" s="52">
        <f>(Z39*Weights_Sens!$D$3)+(AD39*Weights_Sens!$D$4)+(AL39*Weights_Sens!$D$7)</f>
        <v>1.9253271839819907E-2</v>
      </c>
      <c r="AR39" s="52">
        <f t="shared" si="19"/>
        <v>1.930408234203624E-2</v>
      </c>
      <c r="AY39" s="121"/>
      <c r="AZ39" s="122" t="s">
        <v>2356</v>
      </c>
      <c r="BA39" s="122">
        <v>0</v>
      </c>
    </row>
    <row r="40" spans="1:53" ht="15" thickBot="1">
      <c r="A40" t="s">
        <v>92</v>
      </c>
      <c r="B40" t="s">
        <v>2086</v>
      </c>
      <c r="C40">
        <f>VLOOKUP(A40,'1.1'!$K$24:$L$132,2,FALSE)</f>
        <v>5</v>
      </c>
      <c r="D40">
        <f>VLOOKUP(A40,'1.1Flood'!$A$2:$B$110,2,FALSE)</f>
        <v>120</v>
      </c>
      <c r="E40">
        <f>VLOOKUP(A40,'1.2'!$I$23:$J$131,2,FALSE)</f>
        <v>8147</v>
      </c>
      <c r="F40">
        <f>VLOOKUP(A40,'1.2Flood'!$A$2:$B$110,2,FALSE)</f>
        <v>8187</v>
      </c>
      <c r="G40" s="111">
        <f>VLOOKUP(A40,'1.2Drought'!$A$2:$B$110,2,FALSE)</f>
        <v>0</v>
      </c>
      <c r="H40" s="118">
        <f>VLOOKUP(A40,'1.2Landslide'!$A$2:$B$110,2,FALSE)</f>
        <v>8147</v>
      </c>
      <c r="I40" t="e">
        <f>VLOOKUP(A40,'1.3'!$K$23:$L$129,2,FALSE)</f>
        <v>#N/A</v>
      </c>
      <c r="J40">
        <f>VLOOKUP(A40,'1.3Flood'!$A$2:$B$110,2,FALSE)</f>
        <v>0</v>
      </c>
      <c r="K40" s="111">
        <f>VLOOKUP(A40,'1.3Drought'!$A$2:$B$46,2,FALSE)</f>
        <v>0</v>
      </c>
      <c r="L40" s="118">
        <f>VLOOKUP(A40,$AY$2:$BA$81,3,FALSE)</f>
        <v>3</v>
      </c>
      <c r="M40">
        <f>VLOOKUP(A40,'1.4'!$H$24:$I$130,2,FALSE)</f>
        <v>0</v>
      </c>
      <c r="N40">
        <f>VLOOKUP(A40,'1.4Flood'!$A$2:$B$110,2,FALSE)</f>
        <v>19.149999999999999</v>
      </c>
      <c r="O40" s="111">
        <f>VLOOKUP(A40,'1.4Drought'!$A$2:$B$46,2,FALSE)</f>
        <v>0</v>
      </c>
      <c r="P40">
        <f>VLOOKUP(A40,'1.5'!$H$23:$I$129,2,FALSE)</f>
        <v>0</v>
      </c>
      <c r="Q40">
        <f>VLOOKUP(A40,'1.5Flood'!$A$2:$B$110,2,FALSE)</f>
        <v>2</v>
      </c>
      <c r="R40" s="111">
        <v>0</v>
      </c>
      <c r="S40">
        <f>VLOOKUP(A40,'1.6'!$B$23:$J$168,9,FALSE)</f>
        <v>78</v>
      </c>
      <c r="T40">
        <f>S40</f>
        <v>78</v>
      </c>
      <c r="U40" s="52" t="e">
        <f t="shared" si="4"/>
        <v>#N/A</v>
      </c>
      <c r="V40" s="52">
        <f t="shared" si="5"/>
        <v>2.2979701263883569E-2</v>
      </c>
      <c r="W40" s="52" t="e">
        <f t="shared" si="6"/>
        <v>#N/A</v>
      </c>
      <c r="X40" s="52">
        <f t="shared" si="7"/>
        <v>2.1792482964224872E-2</v>
      </c>
      <c r="Y40" s="52">
        <f t="shared" si="8"/>
        <v>0</v>
      </c>
      <c r="Z40" s="52">
        <f t="shared" si="9"/>
        <v>0.15353447788477848</v>
      </c>
      <c r="AA40" s="52" t="e">
        <f t="shared" si="29"/>
        <v>#N/A</v>
      </c>
      <c r="AB40" s="52">
        <f t="shared" si="10"/>
        <v>0</v>
      </c>
      <c r="AC40" s="52">
        <f t="shared" si="11"/>
        <v>0</v>
      </c>
      <c r="AD40" s="123">
        <f t="shared" si="21"/>
        <v>2.1276595744680851E-2</v>
      </c>
      <c r="AE40" s="52" t="e">
        <f t="shared" si="30"/>
        <v>#N/A</v>
      </c>
      <c r="AF40" s="52">
        <f t="shared" si="13"/>
        <v>2.3592460268572132E-3</v>
      </c>
      <c r="AG40" s="52">
        <f t="shared" si="14"/>
        <v>0</v>
      </c>
      <c r="AH40" s="52" t="e">
        <f t="shared" si="31"/>
        <v>#N/A</v>
      </c>
      <c r="AI40" s="52">
        <f t="shared" si="15"/>
        <v>1.8518518518518517E-2</v>
      </c>
      <c r="AJ40" s="52">
        <v>0</v>
      </c>
      <c r="AK40" s="52">
        <f t="shared" si="32"/>
        <v>0.84691629955947134</v>
      </c>
      <c r="AL40" s="52">
        <f t="shared" si="16"/>
        <v>0.86859688195991092</v>
      </c>
      <c r="AM40">
        <f>(V40*Weights_Sens!$B$2)+(X40*Weights_Sens!$B$3)+(AB40*Weights_Sens!$B$4)+(AF40*Weights_Sens!$B$5)+(AI40*Weights_Sens!$B$6)+(AK40*Weights_Sens!$B$7)</f>
        <v>8.1194178310188644E-2</v>
      </c>
      <c r="AN40" s="52">
        <f t="shared" si="17"/>
        <v>0.10637891376588007</v>
      </c>
      <c r="AO40">
        <f>(Y40*Weights_Sens!$C$3)+(AC40*Weights_Sens!$C$4)+(AG40*Weights_Sens!$C$5)+(AJ40*Weights_Sens!$C$6)+(AK40*Weights_Sens!$C$7)</f>
        <v>0.15398478173808569</v>
      </c>
      <c r="AP40" s="52">
        <f t="shared" si="18"/>
        <v>0.22256027500529391</v>
      </c>
      <c r="AQ40" s="52">
        <f>(Z40*Weights_Sens!$D$3)+(AD40*Weights_Sens!$D$4)+(AL40*Weights_Sens!$D$7)</f>
        <v>0.22944032684112628</v>
      </c>
      <c r="AR40" s="52">
        <f t="shared" si="19"/>
        <v>0.23004583318479957</v>
      </c>
      <c r="AY40" s="121" t="s">
        <v>49</v>
      </c>
      <c r="AZ40" s="122" t="s">
        <v>2357</v>
      </c>
      <c r="BA40" s="122">
        <v>17</v>
      </c>
    </row>
    <row r="41" spans="1:53" ht="15" thickBot="1">
      <c r="A41" t="s">
        <v>38</v>
      </c>
      <c r="B41" t="s">
        <v>2087</v>
      </c>
      <c r="C41">
        <f>VLOOKUP(A41,'1.1'!$K$24:$L$132,2,FALSE)</f>
        <v>1</v>
      </c>
      <c r="D41">
        <f>VLOOKUP(A41,'1.1Flood'!$A$2:$B$110,2,FALSE)</f>
        <v>15</v>
      </c>
      <c r="E41" t="e">
        <f>VLOOKUP(A41,'1.2'!$I$23:$J$131,2,FALSE)</f>
        <v>#N/A</v>
      </c>
      <c r="F41">
        <f>VLOOKUP(A41,'1.2Flood'!$A$2:$B$110,2,FALSE)</f>
        <v>2140</v>
      </c>
      <c r="G41" s="111">
        <f>VLOOKUP(A41,'1.2Drought'!$A$2:$B$110,2,FALSE)</f>
        <v>24000</v>
      </c>
      <c r="H41" s="118">
        <v>0</v>
      </c>
      <c r="I41" t="e">
        <f>VLOOKUP(A41,'1.3'!$K$23:$L$129,2,FALSE)</f>
        <v>#N/A</v>
      </c>
      <c r="J41">
        <f>VLOOKUP(A41,'1.3Flood'!$A$2:$B$110,2,FALSE)</f>
        <v>0</v>
      </c>
      <c r="K41" s="111">
        <f>VLOOKUP(A41,'1.3Drought'!$A$2:$B$46,2,FALSE)</f>
        <v>0</v>
      </c>
      <c r="L41" s="118">
        <v>0</v>
      </c>
      <c r="M41">
        <f>VLOOKUP(A41,'1.4'!$H$24:$I$130,2,FALSE)</f>
        <v>0</v>
      </c>
      <c r="N41">
        <f>VLOOKUP(A41,'1.4Flood'!$A$2:$B$110,2,FALSE)</f>
        <v>0</v>
      </c>
      <c r="O41" s="111">
        <f>VLOOKUP(A41,'1.4Drought'!$A$2:$B$46,2,FALSE)</f>
        <v>0</v>
      </c>
      <c r="P41">
        <f>VLOOKUP(A41,'1.5'!$H$23:$I$129,2,FALSE)</f>
        <v>0</v>
      </c>
      <c r="Q41">
        <f>VLOOKUP(A41,'1.5Flood'!$A$2:$B$110,2,FALSE)</f>
        <v>0</v>
      </c>
      <c r="R41" s="111">
        <v>0</v>
      </c>
      <c r="S41">
        <f>VLOOKUP(A41,'1.6'!$B$23:$J$168,9,FALSE)</f>
        <v>62.4</v>
      </c>
      <c r="T41">
        <v>0</v>
      </c>
      <c r="U41" s="52" t="e">
        <f t="shared" si="4"/>
        <v>#N/A</v>
      </c>
      <c r="V41" s="52">
        <f t="shared" si="5"/>
        <v>2.8724626579854462E-3</v>
      </c>
      <c r="W41" s="52" t="e">
        <f t="shared" si="6"/>
        <v>#N/A</v>
      </c>
      <c r="X41" s="52">
        <f t="shared" si="7"/>
        <v>5.6963373083475299E-3</v>
      </c>
      <c r="Y41" s="52">
        <f t="shared" si="8"/>
        <v>8.2077659145161186E-2</v>
      </c>
      <c r="Z41" s="52">
        <f t="shared" si="9"/>
        <v>0</v>
      </c>
      <c r="AA41" s="52" t="e">
        <f t="shared" si="29"/>
        <v>#N/A</v>
      </c>
      <c r="AB41" s="52">
        <f t="shared" si="10"/>
        <v>0</v>
      </c>
      <c r="AC41" s="52">
        <f t="shared" si="11"/>
        <v>0</v>
      </c>
      <c r="AD41" s="123">
        <f t="shared" si="21"/>
        <v>0</v>
      </c>
      <c r="AE41" s="52" t="e">
        <f t="shared" si="30"/>
        <v>#N/A</v>
      </c>
      <c r="AF41" s="52">
        <f t="shared" si="13"/>
        <v>0</v>
      </c>
      <c r="AG41" s="52">
        <f t="shared" si="14"/>
        <v>0</v>
      </c>
      <c r="AH41" s="52" t="e">
        <f t="shared" si="31"/>
        <v>#N/A</v>
      </c>
      <c r="AI41" s="52">
        <f t="shared" si="15"/>
        <v>0</v>
      </c>
      <c r="AJ41" s="52">
        <v>0</v>
      </c>
      <c r="AK41" s="52">
        <f t="shared" si="32"/>
        <v>0.67511013215859017</v>
      </c>
      <c r="AL41" s="52">
        <f t="shared" si="16"/>
        <v>0</v>
      </c>
      <c r="AM41">
        <f>(V41*Weights_Sens!$B$2)+(X41*Weights_Sens!$B$3)+(AB41*Weights_Sens!$B$4)+(AF41*Weights_Sens!$B$5)+(AI41*Weights_Sens!$B$6)+(AK41*Weights_Sens!$B$7)</f>
        <v>5.6684892414925664E-2</v>
      </c>
      <c r="AN41" s="52">
        <f t="shared" si="17"/>
        <v>5.8240842123436484E-2</v>
      </c>
      <c r="AO41">
        <f>(Y41*Weights_Sens!$C$3)+(AC41*Weights_Sens!$C$4)+(AG41*Weights_Sens!$C$5)+(AJ41*Weights_Sens!$C$6)+(AK41*Weights_Sens!$C$7)</f>
        <v>0.15632452095185506</v>
      </c>
      <c r="AP41" s="52">
        <f t="shared" si="18"/>
        <v>0.2259419923216382</v>
      </c>
      <c r="AQ41" s="52">
        <f>(Z41*Weights_Sens!$D$3)+(AD41*Weights_Sens!$D$4)+(AL41*Weights_Sens!$D$7)</f>
        <v>0</v>
      </c>
      <c r="AR41" s="52">
        <f t="shared" si="19"/>
        <v>0</v>
      </c>
      <c r="AY41" s="121"/>
      <c r="AZ41" s="122" t="s">
        <v>2356</v>
      </c>
      <c r="BA41" s="122">
        <v>0</v>
      </c>
    </row>
    <row r="42" spans="1:53" ht="15" thickBot="1">
      <c r="A42" t="s">
        <v>93</v>
      </c>
      <c r="B42" t="s">
        <v>2088</v>
      </c>
      <c r="C42" t="e">
        <f>VLOOKUP(A42,'1.1'!$K$24:$L$132,2,FALSE)</f>
        <v>#N/A</v>
      </c>
      <c r="D42">
        <f>VLOOKUP(A42,'1.1Flood'!$A$2:$B$110,2,FALSE)</f>
        <v>8</v>
      </c>
      <c r="E42">
        <f>VLOOKUP(A42,'1.2'!$I$23:$J$131,2,FALSE)</f>
        <v>22097</v>
      </c>
      <c r="F42">
        <f>VLOOKUP(A42,'1.2Flood'!$A$2:$B$110,2,FALSE)</f>
        <v>22584</v>
      </c>
      <c r="G42" s="111">
        <v>0</v>
      </c>
      <c r="H42" s="118">
        <f>VLOOKUP(A42,'1.2Landslide'!$A$2:$B$110,2,FALSE)</f>
        <v>22097</v>
      </c>
      <c r="I42" t="e">
        <f>VLOOKUP(A42,'1.3'!$K$23:$L$129,2,FALSE)</f>
        <v>#N/A</v>
      </c>
      <c r="J42">
        <f>VLOOKUP(A42,'1.3Flood'!$A$2:$B$110,2,FALSE)</f>
        <v>0</v>
      </c>
      <c r="K42" s="111">
        <v>0</v>
      </c>
      <c r="L42" s="118">
        <f>VLOOKUP(A42,$AY$2:$BA$81,3,FALSE)</f>
        <v>0</v>
      </c>
      <c r="M42" t="e">
        <f>VLOOKUP(A42,'1.4'!$H$24:$I$130,2,FALSE)</f>
        <v>#N/A</v>
      </c>
      <c r="N42">
        <f>VLOOKUP(A42,'1.4Flood'!$A$2:$B$110,2,FALSE)</f>
        <v>0</v>
      </c>
      <c r="O42" s="111">
        <v>0</v>
      </c>
      <c r="P42" t="e">
        <f>VLOOKUP(A42,'1.5'!$H$23:$I$129,2,FALSE)</f>
        <v>#N/A</v>
      </c>
      <c r="Q42">
        <f>VLOOKUP(A42,'1.5Flood'!$A$2:$B$110,2,FALSE)</f>
        <v>0</v>
      </c>
      <c r="R42" s="111">
        <v>0</v>
      </c>
      <c r="S42">
        <f>VLOOKUP(A42,'1.6'!$B$23:$J$168,9,FALSE)</f>
        <v>78.5</v>
      </c>
      <c r="T42">
        <f>S42</f>
        <v>78.5</v>
      </c>
      <c r="U42" s="52" t="e">
        <f t="shared" si="4"/>
        <v>#N/A</v>
      </c>
      <c r="V42" s="52">
        <f t="shared" si="5"/>
        <v>1.5319800842589046E-3</v>
      </c>
      <c r="W42" s="52" t="e">
        <f t="shared" si="6"/>
        <v>#N/A</v>
      </c>
      <c r="X42" s="52">
        <f t="shared" si="7"/>
        <v>6.0114991482112433E-2</v>
      </c>
      <c r="Y42" s="52">
        <f t="shared" si="8"/>
        <v>0</v>
      </c>
      <c r="Z42" s="52">
        <f t="shared" si="9"/>
        <v>0.41642952716582177</v>
      </c>
      <c r="AA42" s="52" t="e">
        <f t="shared" si="29"/>
        <v>#N/A</v>
      </c>
      <c r="AB42" s="52">
        <f t="shared" si="10"/>
        <v>0</v>
      </c>
      <c r="AC42" s="52">
        <f t="shared" si="11"/>
        <v>0</v>
      </c>
      <c r="AD42" s="123">
        <f t="shared" si="21"/>
        <v>0</v>
      </c>
      <c r="AE42" s="52" t="e">
        <f t="shared" si="30"/>
        <v>#N/A</v>
      </c>
      <c r="AF42" s="52">
        <f t="shared" si="13"/>
        <v>0</v>
      </c>
      <c r="AG42" s="52">
        <f t="shared" si="14"/>
        <v>0</v>
      </c>
      <c r="AH42" s="52" t="e">
        <f t="shared" si="31"/>
        <v>#N/A</v>
      </c>
      <c r="AI42" s="52">
        <f t="shared" si="15"/>
        <v>0</v>
      </c>
      <c r="AJ42" s="52">
        <v>0</v>
      </c>
      <c r="AK42" s="52">
        <f t="shared" si="32"/>
        <v>0.85242290748898675</v>
      </c>
      <c r="AL42" s="52">
        <f t="shared" si="16"/>
        <v>0.87416481069042318</v>
      </c>
      <c r="AM42">
        <f>(V42*Weights_Sens!$B$2)+(X42*Weights_Sens!$B$3)+(AB42*Weights_Sens!$B$4)+(AF42*Weights_Sens!$B$5)+(AI42*Weights_Sens!$B$6)+(AK42*Weights_Sens!$B$7)</f>
        <v>8.090845661333243E-2</v>
      </c>
      <c r="AN42" s="52">
        <f t="shared" si="17"/>
        <v>0.10581773497136761</v>
      </c>
      <c r="AO42">
        <f>(Y42*Weights_Sens!$C$3)+(AC42*Weights_Sens!$C$4)+(AG42*Weights_Sens!$C$5)+(AJ42*Weights_Sens!$C$6)+(AK42*Weights_Sens!$C$7)</f>
        <v>0.15498598317981577</v>
      </c>
      <c r="AP42" s="52">
        <f t="shared" si="18"/>
        <v>0.22400735091560139</v>
      </c>
      <c r="AQ42" s="52">
        <f>(Z42*Weights_Sens!$D$3)+(AD42*Weights_Sens!$D$4)+(AL42*Weights_Sens!$D$7)</f>
        <v>0.32929659032973135</v>
      </c>
      <c r="AR42" s="52">
        <f t="shared" si="19"/>
        <v>0.33016562315033354</v>
      </c>
      <c r="AY42" s="121" t="s">
        <v>135</v>
      </c>
      <c r="AZ42" s="122" t="s">
        <v>2357</v>
      </c>
      <c r="BA42" s="122">
        <v>0</v>
      </c>
    </row>
    <row r="43" spans="1:53" ht="15" thickBot="1">
      <c r="A43" t="s">
        <v>1068</v>
      </c>
      <c r="B43" t="s">
        <v>2089</v>
      </c>
      <c r="C43" t="e">
        <f>VLOOKUP(A43,'1.1'!$K$24:$L$132,2,FALSE)</f>
        <v>#N/A</v>
      </c>
      <c r="D43">
        <f>VLOOKUP(A43,'1.1Flood'!$A$2:$B$110,2,FALSE)</f>
        <v>482</v>
      </c>
      <c r="E43" t="e">
        <f>VLOOKUP(A43,'1.2'!$I$23:$J$131,2,FALSE)</f>
        <v>#N/A</v>
      </c>
      <c r="F43">
        <f>VLOOKUP(A43,'1.2Flood'!$A$2:$B$110,2,FALSE)</f>
        <v>4900</v>
      </c>
      <c r="G43" s="111">
        <v>0</v>
      </c>
      <c r="H43" s="118">
        <v>0</v>
      </c>
      <c r="I43" t="e">
        <f>VLOOKUP(A43,'1.3'!$K$23:$L$129,2,FALSE)</f>
        <v>#N/A</v>
      </c>
      <c r="J43">
        <f>VLOOKUP(A43,'1.3Flood'!$A$2:$B$110,2,FALSE)</f>
        <v>1</v>
      </c>
      <c r="K43" s="111">
        <v>0</v>
      </c>
      <c r="L43" s="118">
        <v>0</v>
      </c>
      <c r="M43" t="e">
        <f>VLOOKUP(A43,'1.4'!$H$24:$I$130,2,FALSE)</f>
        <v>#N/A</v>
      </c>
      <c r="N43">
        <f>VLOOKUP(A43,'1.4Flood'!$A$2:$B$110,2,FALSE)</f>
        <v>0</v>
      </c>
      <c r="O43" s="111">
        <v>0</v>
      </c>
      <c r="P43" t="e">
        <f>VLOOKUP(A43,'1.5'!$H$23:$I$129,2,FALSE)</f>
        <v>#N/A</v>
      </c>
      <c r="Q43">
        <f>VLOOKUP(A43,'1.5Flood'!$A$2:$B$110,2,FALSE)</f>
        <v>0</v>
      </c>
      <c r="R43" s="111">
        <v>0</v>
      </c>
      <c r="S43">
        <f>VLOOKUP(A43,'1.6'!$B$23:$J$168,9,FALSE)</f>
        <v>38.200000000000003</v>
      </c>
      <c r="T43">
        <v>0</v>
      </c>
      <c r="U43" s="52" t="e">
        <f t="shared" si="4"/>
        <v>#N/A</v>
      </c>
      <c r="V43" s="52">
        <f t="shared" si="5"/>
        <v>9.2301800076599008E-2</v>
      </c>
      <c r="W43" s="52" t="e">
        <f t="shared" si="6"/>
        <v>#N/A</v>
      </c>
      <c r="X43" s="52">
        <f t="shared" si="7"/>
        <v>1.3043015332197615E-2</v>
      </c>
      <c r="Y43" s="52">
        <f t="shared" si="8"/>
        <v>0</v>
      </c>
      <c r="Z43" s="52">
        <f t="shared" si="9"/>
        <v>0</v>
      </c>
      <c r="AA43" s="52" t="e">
        <f t="shared" si="29"/>
        <v>#N/A</v>
      </c>
      <c r="AB43" s="52">
        <f t="shared" si="10"/>
        <v>7.0921985815602835E-3</v>
      </c>
      <c r="AC43" s="52">
        <f t="shared" si="11"/>
        <v>0</v>
      </c>
      <c r="AD43" s="123">
        <f t="shared" si="21"/>
        <v>0</v>
      </c>
      <c r="AE43" s="52" t="e">
        <f t="shared" si="30"/>
        <v>#N/A</v>
      </c>
      <c r="AF43" s="52">
        <f t="shared" si="13"/>
        <v>0</v>
      </c>
      <c r="AG43" s="52">
        <f t="shared" si="14"/>
        <v>0</v>
      </c>
      <c r="AH43" s="52" t="e">
        <f t="shared" si="31"/>
        <v>#N/A</v>
      </c>
      <c r="AI43" s="52">
        <f t="shared" si="15"/>
        <v>0</v>
      </c>
      <c r="AJ43" s="52">
        <v>0</v>
      </c>
      <c r="AK43" s="52">
        <f t="shared" si="32"/>
        <v>0.40859030837004401</v>
      </c>
      <c r="AL43" s="52">
        <f t="shared" si="16"/>
        <v>0</v>
      </c>
      <c r="AM43">
        <f>(V43*Weights_Sens!$B$2)+(X43*Weights_Sens!$B$3)+(AB43*Weights_Sens!$B$4)+(AF43*Weights_Sens!$B$5)+(AI43*Weights_Sens!$B$6)+(AK43*Weights_Sens!$B$7)</f>
        <v>5.4006007334558945E-2</v>
      </c>
      <c r="AN43" s="52">
        <f t="shared" si="17"/>
        <v>5.2979311352134399E-2</v>
      </c>
      <c r="AO43">
        <f>(Y43*Weights_Sens!$C$3)+(AC43*Weights_Sens!$C$4)+(AG43*Weights_Sens!$C$5)+(AJ43*Weights_Sens!$C$6)+(AK43*Weights_Sens!$C$7)</f>
        <v>7.4289146976371637E-2</v>
      </c>
      <c r="AP43" s="52">
        <f t="shared" si="18"/>
        <v>0.10737303254481669</v>
      </c>
      <c r="AQ43" s="52">
        <f>(Z43*Weights_Sens!$D$3)+(AD43*Weights_Sens!$D$4)+(AL43*Weights_Sens!$D$7)</f>
        <v>0</v>
      </c>
      <c r="AR43" s="52">
        <f t="shared" si="19"/>
        <v>0</v>
      </c>
      <c r="AY43" s="121"/>
      <c r="AZ43" s="122" t="s">
        <v>2356</v>
      </c>
      <c r="BA43" s="122">
        <v>0</v>
      </c>
    </row>
    <row r="44" spans="1:53" ht="15" thickBot="1">
      <c r="A44" t="s">
        <v>169</v>
      </c>
      <c r="B44" t="s">
        <v>2089</v>
      </c>
      <c r="C44" t="e">
        <f>C43</f>
        <v>#N/A</v>
      </c>
      <c r="D44">
        <f t="shared" ref="D44:Q44" si="35">D43</f>
        <v>482</v>
      </c>
      <c r="E44" t="e">
        <f t="shared" si="35"/>
        <v>#N/A</v>
      </c>
      <c r="F44">
        <f t="shared" si="35"/>
        <v>4900</v>
      </c>
      <c r="G44">
        <f t="shared" si="35"/>
        <v>0</v>
      </c>
      <c r="H44" s="118">
        <v>0</v>
      </c>
      <c r="I44" t="e">
        <f t="shared" si="35"/>
        <v>#N/A</v>
      </c>
      <c r="J44">
        <f t="shared" si="35"/>
        <v>1</v>
      </c>
      <c r="K44">
        <f t="shared" si="35"/>
        <v>0</v>
      </c>
      <c r="L44" s="118">
        <f>L43</f>
        <v>0</v>
      </c>
      <c r="M44" t="e">
        <f t="shared" si="35"/>
        <v>#N/A</v>
      </c>
      <c r="N44">
        <f t="shared" si="35"/>
        <v>0</v>
      </c>
      <c r="O44" s="111">
        <v>0</v>
      </c>
      <c r="P44" t="e">
        <f t="shared" si="35"/>
        <v>#N/A</v>
      </c>
      <c r="Q44">
        <f t="shared" si="35"/>
        <v>0</v>
      </c>
      <c r="R44" s="111">
        <v>0</v>
      </c>
      <c r="S44">
        <f>S43</f>
        <v>38.200000000000003</v>
      </c>
      <c r="T44">
        <v>0</v>
      </c>
      <c r="U44" s="52" t="e">
        <f t="shared" si="4"/>
        <v>#N/A</v>
      </c>
      <c r="V44" s="52">
        <f t="shared" si="5"/>
        <v>9.2301800076599008E-2</v>
      </c>
      <c r="W44" s="52" t="e">
        <f t="shared" si="6"/>
        <v>#N/A</v>
      </c>
      <c r="X44" s="52">
        <f t="shared" si="7"/>
        <v>1.3043015332197615E-2</v>
      </c>
      <c r="Y44" s="52">
        <f t="shared" si="8"/>
        <v>0</v>
      </c>
      <c r="Z44" s="52">
        <f t="shared" si="9"/>
        <v>0</v>
      </c>
      <c r="AA44" s="52" t="e">
        <f t="shared" si="29"/>
        <v>#N/A</v>
      </c>
      <c r="AB44" s="52">
        <f t="shared" si="10"/>
        <v>7.0921985815602835E-3</v>
      </c>
      <c r="AC44" s="52">
        <f t="shared" si="11"/>
        <v>0</v>
      </c>
      <c r="AD44" s="123">
        <f t="shared" si="21"/>
        <v>0</v>
      </c>
      <c r="AE44" s="52" t="e">
        <f t="shared" si="30"/>
        <v>#N/A</v>
      </c>
      <c r="AF44" s="52">
        <f t="shared" si="13"/>
        <v>0</v>
      </c>
      <c r="AG44" s="52">
        <f t="shared" si="14"/>
        <v>0</v>
      </c>
      <c r="AH44" s="52" t="e">
        <f t="shared" si="31"/>
        <v>#N/A</v>
      </c>
      <c r="AI44" s="52">
        <f t="shared" si="15"/>
        <v>0</v>
      </c>
      <c r="AJ44" s="52">
        <v>0</v>
      </c>
      <c r="AK44" s="52">
        <f t="shared" si="32"/>
        <v>0.40859030837004401</v>
      </c>
      <c r="AL44" s="52">
        <f t="shared" si="16"/>
        <v>0</v>
      </c>
      <c r="AM44">
        <f>(V44*Weights_Sens!$B$2)+(X44*Weights_Sens!$B$3)+(AB44*Weights_Sens!$B$4)+(AF44*Weights_Sens!$B$5)+(AI44*Weights_Sens!$B$6)+(AK44*Weights_Sens!$B$7)</f>
        <v>5.4006007334558945E-2</v>
      </c>
      <c r="AN44" s="52">
        <f t="shared" si="17"/>
        <v>5.2979311352134399E-2</v>
      </c>
      <c r="AO44">
        <f>(Y44*Weights_Sens!$C$3)+(AC44*Weights_Sens!$C$4)+(AG44*Weights_Sens!$C$5)+(AJ44*Weights_Sens!$C$6)+(AK44*Weights_Sens!$C$7)</f>
        <v>7.4289146976371637E-2</v>
      </c>
      <c r="AP44" s="52">
        <f t="shared" si="18"/>
        <v>0.10737303254481669</v>
      </c>
      <c r="AQ44" s="52">
        <f>(Z44*Weights_Sens!$D$3)+(AD44*Weights_Sens!$D$4)+(AL44*Weights_Sens!$D$7)</f>
        <v>0</v>
      </c>
      <c r="AR44" s="52">
        <f t="shared" si="19"/>
        <v>0</v>
      </c>
      <c r="AY44" s="121"/>
      <c r="AZ44" s="122" t="s">
        <v>2356</v>
      </c>
      <c r="BA44" s="122">
        <v>0</v>
      </c>
    </row>
    <row r="45" spans="1:53" ht="15" thickBot="1">
      <c r="A45" t="s">
        <v>94</v>
      </c>
      <c r="B45" t="s">
        <v>2090</v>
      </c>
      <c r="C45">
        <f>VLOOKUP(A45,'1.1'!$K$24:$L$132,2,FALSE)</f>
        <v>45</v>
      </c>
      <c r="D45">
        <f>VLOOKUP(A45,'1.1Flood'!$A$2:$B$110,2,FALSE)</f>
        <v>203</v>
      </c>
      <c r="E45">
        <f>VLOOKUP(A45,'1.2'!$I$23:$J$131,2,FALSE)</f>
        <v>250</v>
      </c>
      <c r="F45">
        <f>VLOOKUP(A45,'1.2Flood'!$A$2:$B$110,2,FALSE)</f>
        <v>390666</v>
      </c>
      <c r="G45" s="111">
        <f>VLOOKUP(A45,'1.2Drought'!$A$2:$B$110,2,FALSE)</f>
        <v>87771</v>
      </c>
      <c r="H45" s="118">
        <f>VLOOKUP(A45,'1.2Landslide'!$A$2:$B$110,2,FALSE)</f>
        <v>250</v>
      </c>
      <c r="I45" t="e">
        <f>VLOOKUP(A45,'1.3'!$K$23:$L$129,2,FALSE)</f>
        <v>#N/A</v>
      </c>
      <c r="J45">
        <f>VLOOKUP(A45,'1.3Flood'!$A$2:$B$110,2,FALSE)</f>
        <v>9</v>
      </c>
      <c r="K45" s="111">
        <f>VLOOKUP(A45,'1.3Drought'!$A$2:$B$46,2,FALSE)</f>
        <v>95</v>
      </c>
      <c r="L45" s="118">
        <v>0</v>
      </c>
      <c r="M45">
        <f>VLOOKUP(A45,'1.4'!$H$24:$I$130,2,FALSE)</f>
        <v>0</v>
      </c>
      <c r="N45">
        <f>VLOOKUP(A45,'1.4Flood'!$A$2:$B$110,2,FALSE)</f>
        <v>0</v>
      </c>
      <c r="O45" s="111">
        <f>VLOOKUP(A45,'1.4Drought'!$A$2:$B$46,2,FALSE)</f>
        <v>0</v>
      </c>
      <c r="P45">
        <f>VLOOKUP(A45,'1.5'!$H$23:$I$129,2,FALSE)</f>
        <v>0</v>
      </c>
      <c r="Q45">
        <f>VLOOKUP(A45,'1.5Flood'!$A$2:$B$110,2,FALSE)</f>
        <v>0</v>
      </c>
      <c r="R45" s="111">
        <v>0</v>
      </c>
      <c r="S45">
        <f>VLOOKUP(A45,'1.6'!$B$23:$J$168,9,FALSE)</f>
        <v>81</v>
      </c>
      <c r="T45">
        <v>0</v>
      </c>
      <c r="U45" s="52" t="e">
        <f t="shared" si="4"/>
        <v>#N/A</v>
      </c>
      <c r="V45" s="52">
        <f t="shared" si="5"/>
        <v>3.8873994638069703E-2</v>
      </c>
      <c r="W45" s="52" t="e">
        <f t="shared" si="6"/>
        <v>#N/A</v>
      </c>
      <c r="X45" s="52">
        <v>1</v>
      </c>
      <c r="Y45" s="52">
        <f t="shared" si="8"/>
        <v>0.30016825920124757</v>
      </c>
      <c r="Z45" s="52">
        <f t="shared" si="9"/>
        <v>4.711380811488231E-3</v>
      </c>
      <c r="AA45" s="52" t="e">
        <f t="shared" si="29"/>
        <v>#N/A</v>
      </c>
      <c r="AB45" s="52">
        <f t="shared" si="10"/>
        <v>6.3829787234042548E-2</v>
      </c>
      <c r="AC45" s="52">
        <f t="shared" si="11"/>
        <v>1</v>
      </c>
      <c r="AD45" s="123">
        <f t="shared" si="21"/>
        <v>0</v>
      </c>
      <c r="AE45" s="52" t="e">
        <f t="shared" si="30"/>
        <v>#N/A</v>
      </c>
      <c r="AF45" s="52">
        <f t="shared" si="13"/>
        <v>0</v>
      </c>
      <c r="AG45" s="52">
        <f t="shared" si="14"/>
        <v>0</v>
      </c>
      <c r="AH45" s="52" t="e">
        <f t="shared" si="31"/>
        <v>#N/A</v>
      </c>
      <c r="AI45" s="52">
        <f t="shared" si="15"/>
        <v>0</v>
      </c>
      <c r="AJ45" s="52">
        <v>0</v>
      </c>
      <c r="AK45" s="52">
        <f t="shared" si="32"/>
        <v>0.87995594713656378</v>
      </c>
      <c r="AL45" s="52">
        <f t="shared" si="16"/>
        <v>0</v>
      </c>
      <c r="AM45">
        <f>(V45*Weights_Sens!$B$2)+(X45*Weights_Sens!$B$3)+(AB45*Weights_Sens!$B$4)+(AF45*Weights_Sens!$B$5)+(AI45*Weights_Sens!$B$6)+(AK45*Weights_Sens!$B$7)</f>
        <v>0.27437056786520952</v>
      </c>
      <c r="AN45" s="52">
        <f t="shared" si="17"/>
        <v>0.48579179914192738</v>
      </c>
      <c r="AO45">
        <f>(Y45*Weights_Sens!$C$3)+(AC45*Weights_Sens!$C$4)+(AG45*Weights_Sens!$C$5)+(AJ45*Weights_Sens!$C$6)+(AK45*Weights_Sens!$C$7)</f>
        <v>0.69187900551624926</v>
      </c>
      <c r="AP45" s="52">
        <f t="shared" si="18"/>
        <v>1</v>
      </c>
      <c r="AQ45" s="52">
        <f>(Z45*Weights_Sens!$D$3)+(AD45*Weights_Sens!$D$4)+(AL45*Weights_Sens!$D$7)</f>
        <v>1.9273830592451855E-3</v>
      </c>
      <c r="AR45" s="52">
        <f t="shared" si="19"/>
        <v>1.9324695350410011E-3</v>
      </c>
      <c r="AY45" s="121" t="s">
        <v>79</v>
      </c>
      <c r="AZ45" s="122" t="s">
        <v>2357</v>
      </c>
      <c r="BA45" s="122">
        <v>0</v>
      </c>
    </row>
    <row r="46" spans="1:53" ht="15" thickBot="1">
      <c r="A46" t="s">
        <v>40</v>
      </c>
      <c r="B46" t="s">
        <v>2091</v>
      </c>
      <c r="C46" t="e">
        <f>VLOOKUP(A46,'1.1'!$K$24:$L$132,2,FALSE)</f>
        <v>#N/A</v>
      </c>
      <c r="D46">
        <f>VLOOKUP(A46,'1.1Flood'!$A$2:$B$110,2,FALSE)</f>
        <v>978</v>
      </c>
      <c r="E46">
        <f>VLOOKUP(A46,'1.2'!$I$23:$J$131,2,FALSE)</f>
        <v>18230</v>
      </c>
      <c r="F46">
        <f>VLOOKUP(A46,'1.2Flood'!$A$2:$B$110,2,FALSE)</f>
        <v>23303</v>
      </c>
      <c r="G46" s="111">
        <v>0</v>
      </c>
      <c r="H46" s="118">
        <f>VLOOKUP(A46,'1.2Landslide'!$A$2:$B$110,2,FALSE)</f>
        <v>18230</v>
      </c>
      <c r="I46" t="e">
        <f>VLOOKUP(A46,'1.3'!$K$23:$L$129,2,FALSE)</f>
        <v>#N/A</v>
      </c>
      <c r="J46">
        <f>VLOOKUP(A46,'1.3Flood'!$A$2:$B$110,2,FALSE)</f>
        <v>39</v>
      </c>
      <c r="K46" s="111">
        <v>0</v>
      </c>
      <c r="L46" s="118">
        <f>VLOOKUP(A46,$AY$2:$BA$81,3,FALSE)</f>
        <v>39</v>
      </c>
      <c r="M46" t="e">
        <f>VLOOKUP(A46,'1.4'!$H$24:$I$130,2,FALSE)</f>
        <v>#N/A</v>
      </c>
      <c r="N46">
        <f>VLOOKUP(A46,'1.4Flood'!$A$2:$B$110,2,FALSE)</f>
        <v>3142.34</v>
      </c>
      <c r="O46" s="111">
        <v>0</v>
      </c>
      <c r="P46" t="e">
        <f>VLOOKUP(A46,'1.5'!$H$23:$I$129,2,FALSE)</f>
        <v>#N/A</v>
      </c>
      <c r="Q46">
        <f>VLOOKUP(A46,'1.5Flood'!$A$2:$B$110,2,FALSE)</f>
        <v>0</v>
      </c>
      <c r="R46" s="111">
        <v>0</v>
      </c>
      <c r="S46">
        <f>VLOOKUP(A46,'1.6'!$B$23:$J$168,9,FALSE)</f>
        <v>70.5</v>
      </c>
      <c r="T46">
        <f>S46</f>
        <v>70.5</v>
      </c>
      <c r="U46" s="52" t="e">
        <f t="shared" si="4"/>
        <v>#N/A</v>
      </c>
      <c r="V46" s="52">
        <f t="shared" si="5"/>
        <v>0.1872845653006511</v>
      </c>
      <c r="W46" s="52" t="e">
        <f t="shared" si="6"/>
        <v>#N/A</v>
      </c>
      <c r="X46" s="52">
        <f t="shared" si="7"/>
        <v>6.2028854344122655E-2</v>
      </c>
      <c r="Y46" s="52">
        <f t="shared" si="8"/>
        <v>0</v>
      </c>
      <c r="Z46" s="52">
        <f t="shared" si="9"/>
        <v>0.34355388877372178</v>
      </c>
      <c r="AA46" s="52" t="e">
        <f t="shared" si="29"/>
        <v>#N/A</v>
      </c>
      <c r="AB46" s="52">
        <f t="shared" si="10"/>
        <v>0.27659574468085107</v>
      </c>
      <c r="AC46" s="52">
        <f t="shared" si="11"/>
        <v>0</v>
      </c>
      <c r="AD46" s="123">
        <f t="shared" si="21"/>
        <v>0.27659574468085107</v>
      </c>
      <c r="AE46" s="52" t="e">
        <f t="shared" si="30"/>
        <v>#N/A</v>
      </c>
      <c r="AF46" s="52">
        <f t="shared" si="13"/>
        <v>0.38713071331772825</v>
      </c>
      <c r="AG46" s="52">
        <f t="shared" si="14"/>
        <v>0</v>
      </c>
      <c r="AH46" s="52" t="e">
        <f t="shared" si="31"/>
        <v>#N/A</v>
      </c>
      <c r="AI46" s="52">
        <f t="shared" si="15"/>
        <v>0</v>
      </c>
      <c r="AJ46" s="52">
        <v>0</v>
      </c>
      <c r="AK46" s="52">
        <f t="shared" si="32"/>
        <v>0.76431718061674003</v>
      </c>
      <c r="AL46" s="52">
        <f t="shared" si="16"/>
        <v>0.78507795100222721</v>
      </c>
      <c r="AM46">
        <f>(V46*Weights_Sens!$B$2)+(X46*Weights_Sens!$B$3)+(AB46*Weights_Sens!$B$4)+(AF46*Weights_Sens!$B$5)+(AI46*Weights_Sens!$B$6)+(AK46*Weights_Sens!$B$7)</f>
        <v>0.23009444125014569</v>
      </c>
      <c r="AN46" s="52">
        <f t="shared" si="17"/>
        <v>0.39883017308093366</v>
      </c>
      <c r="AO46">
        <f>(Y46*Weights_Sens!$C$3)+(AC46*Weights_Sens!$C$4)+(AG46*Weights_Sens!$C$5)+(AJ46*Weights_Sens!$C$6)+(AK46*Weights_Sens!$C$7)</f>
        <v>0.13896676011213455</v>
      </c>
      <c r="AP46" s="52">
        <f t="shared" si="18"/>
        <v>0.20085413635068136</v>
      </c>
      <c r="AQ46" s="52">
        <f>(Z46*Weights_Sens!$D$3)+(AD46*Weights_Sens!$D$4)+(AL46*Weights_Sens!$D$7)</f>
        <v>0.39643902295909383</v>
      </c>
      <c r="AR46" s="52">
        <f t="shared" si="19"/>
        <v>0.39748524855764605</v>
      </c>
      <c r="AY46" s="121"/>
      <c r="AZ46" s="122" t="s">
        <v>2356</v>
      </c>
      <c r="BA46" s="122" t="s">
        <v>2020</v>
      </c>
    </row>
    <row r="47" spans="1:53" ht="15" thickBot="1">
      <c r="A47" t="s">
        <v>41</v>
      </c>
      <c r="B47" t="s">
        <v>2082</v>
      </c>
      <c r="C47" t="e">
        <f>VLOOKUP(A47,'1.1'!$K$24:$L$132,2,FALSE)</f>
        <v>#N/A</v>
      </c>
      <c r="D47">
        <f>VLOOKUP(A47,'1.1Flood'!$A$2:$B$110,2,FALSE)</f>
        <v>123</v>
      </c>
      <c r="E47">
        <f>VLOOKUP(A47,'1.2'!$I$23:$J$131,2,FALSE)</f>
        <v>61472</v>
      </c>
      <c r="F47">
        <f>VLOOKUP(A47,'1.2Flood'!$A$2:$B$110,2,FALSE)</f>
        <v>64625</v>
      </c>
      <c r="G47" s="111">
        <v>0</v>
      </c>
      <c r="H47" s="118">
        <f>VLOOKUP(A47,'1.2Landslide'!$A$2:$B$110,2,FALSE)</f>
        <v>61472</v>
      </c>
      <c r="I47" t="e">
        <f>VLOOKUP(A47,'1.3'!$K$23:$L$129,2,FALSE)</f>
        <v>#N/A</v>
      </c>
      <c r="J47">
        <f>VLOOKUP(A47,'1.3Flood'!$A$2:$B$110,2,FALSE)</f>
        <v>0</v>
      </c>
      <c r="K47" s="111">
        <v>0</v>
      </c>
      <c r="L47" s="118">
        <f>VLOOKUP(A47,$AY$2:$BA$81,3,FALSE)</f>
        <v>12</v>
      </c>
      <c r="M47" t="e">
        <f>VLOOKUP(A47,'1.4'!$H$24:$I$130,2,FALSE)</f>
        <v>#N/A</v>
      </c>
      <c r="N47">
        <f>VLOOKUP(A47,'1.4Flood'!$A$2:$B$110,2,FALSE)</f>
        <v>2910</v>
      </c>
      <c r="O47" s="111">
        <v>0</v>
      </c>
      <c r="P47" t="e">
        <f>VLOOKUP(A47,'1.5'!$H$23:$I$129,2,FALSE)</f>
        <v>#N/A</v>
      </c>
      <c r="Q47">
        <f>VLOOKUP(A47,'1.5Flood'!$A$2:$B$110,2,FALSE)</f>
        <v>108</v>
      </c>
      <c r="R47" s="111">
        <v>0</v>
      </c>
      <c r="S47">
        <f>VLOOKUP(A47,'1.6'!$B$23:$J$168,9,FALSE)</f>
        <v>52.8</v>
      </c>
      <c r="T47">
        <f>S47</f>
        <v>52.8</v>
      </c>
      <c r="U47" s="52" t="e">
        <f t="shared" si="4"/>
        <v>#N/A</v>
      </c>
      <c r="V47" s="52">
        <f t="shared" si="5"/>
        <v>2.3554193795480658E-2</v>
      </c>
      <c r="W47" s="52" t="e">
        <f t="shared" si="6"/>
        <v>#N/A</v>
      </c>
      <c r="X47" s="52">
        <f t="shared" si="7"/>
        <v>0.17202140119250425</v>
      </c>
      <c r="Y47" s="52">
        <f t="shared" si="8"/>
        <v>0</v>
      </c>
      <c r="Z47" s="52">
        <v>1</v>
      </c>
      <c r="AA47" s="52" t="e">
        <f t="shared" si="29"/>
        <v>#N/A</v>
      </c>
      <c r="AB47" s="52">
        <f t="shared" si="10"/>
        <v>0</v>
      </c>
      <c r="AC47" s="52">
        <f t="shared" si="11"/>
        <v>0</v>
      </c>
      <c r="AD47" s="123">
        <f t="shared" ref="AD47:AD78" si="36">(L47-MIN($L$2:$L$147))/(141-MIN($L$2:$L$147))</f>
        <v>8.5106382978723402E-2</v>
      </c>
      <c r="AE47" s="52" t="e">
        <f t="shared" si="30"/>
        <v>#N/A</v>
      </c>
      <c r="AF47" s="52">
        <f t="shared" si="13"/>
        <v>0.35850683750154</v>
      </c>
      <c r="AG47" s="52">
        <f t="shared" si="14"/>
        <v>0</v>
      </c>
      <c r="AH47" s="52" t="e">
        <f t="shared" si="31"/>
        <v>#N/A</v>
      </c>
      <c r="AI47" s="52">
        <f t="shared" si="15"/>
        <v>1</v>
      </c>
      <c r="AJ47" s="52">
        <v>0</v>
      </c>
      <c r="AK47" s="52">
        <f t="shared" si="32"/>
        <v>0.5693832599118942</v>
      </c>
      <c r="AL47" s="52">
        <f t="shared" si="16"/>
        <v>0.58797327394209353</v>
      </c>
      <c r="AM47">
        <f>(V47*Weights_Sens!$B$2)+(X47*Weights_Sens!$B$3)+(AB47*Weights_Sens!$B$4)+(AF47*Weights_Sens!$B$5)+(AI47*Weights_Sens!$B$6)+(AK47*Weights_Sens!$B$7)</f>
        <v>0.33192397820516945</v>
      </c>
      <c r="AN47" s="52">
        <f t="shared" si="17"/>
        <v>0.59883100403966838</v>
      </c>
      <c r="AO47">
        <f>(Y47*Weights_Sens!$C$3)+(AC47*Weights_Sens!$C$4)+(AG47*Weights_Sens!$C$5)+(AJ47*Weights_Sens!$C$6)+(AK47*Weights_Sens!$C$7)</f>
        <v>0.10352422907488985</v>
      </c>
      <c r="AP47" s="52">
        <f t="shared" si="18"/>
        <v>0.14962764912579576</v>
      </c>
      <c r="AQ47" s="52">
        <f>(Z47*Weights_Sens!$D$3)+(AD47*Weights_Sens!$D$4)+(AL47*Weights_Sens!$D$7)</f>
        <v>0.55081138829894938</v>
      </c>
      <c r="AR47" s="52">
        <f t="shared" si="19"/>
        <v>0.55226501153238139</v>
      </c>
      <c r="AY47" s="121"/>
      <c r="AZ47" s="122" t="s">
        <v>2356</v>
      </c>
      <c r="BA47" s="122">
        <v>0</v>
      </c>
    </row>
    <row r="48" spans="1:53" ht="15" thickBot="1">
      <c r="A48" t="s">
        <v>85</v>
      </c>
      <c r="B48" t="s">
        <v>2092</v>
      </c>
      <c r="C48" t="e">
        <f>VLOOKUP(A48,'1.1'!$K$24:$L$132,2,FALSE)</f>
        <v>#N/A</v>
      </c>
      <c r="D48">
        <f>VLOOKUP(A48,'1.1Flood'!$A$2:$B$110,2,FALSE)</f>
        <v>0</v>
      </c>
      <c r="E48" t="e">
        <f>VLOOKUP(A48,'1.2'!$I$23:$J$131,2,FALSE)</f>
        <v>#N/A</v>
      </c>
      <c r="F48">
        <f>VLOOKUP(A48,'1.2Flood'!$A$2:$B$110,2,FALSE)</f>
        <v>982</v>
      </c>
      <c r="G48" s="111">
        <v>0</v>
      </c>
      <c r="H48" s="118">
        <v>0</v>
      </c>
      <c r="I48" t="e">
        <f>VLOOKUP(A48,'1.3'!$K$23:$L$129,2,FALSE)</f>
        <v>#N/A</v>
      </c>
      <c r="J48">
        <f>VLOOKUP(A48,'1.3Flood'!$A$2:$B$110,2,FALSE)</f>
        <v>0</v>
      </c>
      <c r="K48" s="111">
        <v>0</v>
      </c>
      <c r="L48" s="118">
        <v>0</v>
      </c>
      <c r="M48" t="e">
        <f>VLOOKUP(A48,'1.4'!$H$24:$I$130,2,FALSE)</f>
        <v>#N/A</v>
      </c>
      <c r="N48">
        <f>VLOOKUP(A48,'1.4Flood'!$A$2:$B$110,2,FALSE)</f>
        <v>0</v>
      </c>
      <c r="O48" s="111">
        <v>0</v>
      </c>
      <c r="P48" t="e">
        <f>VLOOKUP(A48,'1.5'!$H$23:$I$129,2,FALSE)</f>
        <v>#N/A</v>
      </c>
      <c r="Q48">
        <f>VLOOKUP(A48,'1.5Flood'!$A$2:$B$110,2,FALSE)</f>
        <v>0</v>
      </c>
      <c r="R48" s="111">
        <v>0</v>
      </c>
      <c r="S48">
        <f>VLOOKUP(A48,'1.6'!$B$23:$J$168,9,FALSE)</f>
        <v>88.4</v>
      </c>
      <c r="T48">
        <v>0</v>
      </c>
      <c r="U48" s="52" t="e">
        <f t="shared" si="4"/>
        <v>#N/A</v>
      </c>
      <c r="V48" s="52">
        <f t="shared" si="5"/>
        <v>0</v>
      </c>
      <c r="W48" s="52" t="e">
        <f t="shared" si="6"/>
        <v>#N/A</v>
      </c>
      <c r="X48" s="52">
        <f t="shared" si="7"/>
        <v>2.6139267461669506E-3</v>
      </c>
      <c r="Y48" s="52">
        <f t="shared" si="8"/>
        <v>0</v>
      </c>
      <c r="Z48" s="52">
        <f t="shared" si="9"/>
        <v>0</v>
      </c>
      <c r="AA48" s="52" t="e">
        <f t="shared" si="29"/>
        <v>#N/A</v>
      </c>
      <c r="AB48" s="52">
        <f t="shared" si="10"/>
        <v>0</v>
      </c>
      <c r="AC48" s="52">
        <f t="shared" si="11"/>
        <v>0</v>
      </c>
      <c r="AD48" s="123">
        <f t="shared" si="36"/>
        <v>0</v>
      </c>
      <c r="AE48" s="52" t="e">
        <f t="shared" si="30"/>
        <v>#N/A</v>
      </c>
      <c r="AF48" s="52">
        <f t="shared" si="13"/>
        <v>0</v>
      </c>
      <c r="AG48" s="52">
        <f t="shared" si="14"/>
        <v>0</v>
      </c>
      <c r="AH48" s="52" t="e">
        <f t="shared" si="31"/>
        <v>#N/A</v>
      </c>
      <c r="AI48" s="52">
        <f t="shared" si="15"/>
        <v>0</v>
      </c>
      <c r="AJ48" s="52">
        <v>0</v>
      </c>
      <c r="AK48" s="52">
        <f t="shared" si="32"/>
        <v>0.96145374449339205</v>
      </c>
      <c r="AL48" s="52">
        <f t="shared" si="16"/>
        <v>0</v>
      </c>
      <c r="AM48">
        <f>(V48*Weights_Sens!$B$2)+(X48*Weights_Sens!$B$3)+(AB48*Weights_Sens!$B$4)+(AF48*Weights_Sens!$B$5)+(AI48*Weights_Sens!$B$6)+(AK48*Weights_Sens!$B$7)</f>
        <v>7.896612895283818E-2</v>
      </c>
      <c r="AN48" s="52">
        <f t="shared" si="17"/>
        <v>0.10200285809272125</v>
      </c>
      <c r="AO48">
        <f>(Y48*Weights_Sens!$C$3)+(AC48*Weights_Sens!$C$4)+(AG48*Weights_Sens!$C$5)+(AJ48*Weights_Sens!$C$6)+(AK48*Weights_Sens!$C$7)</f>
        <v>0.17480977172607129</v>
      </c>
      <c r="AP48" s="52">
        <f t="shared" si="18"/>
        <v>0.25265945393968997</v>
      </c>
      <c r="AQ48" s="52">
        <f>(Z48*Weights_Sens!$D$3)+(AD48*Weights_Sens!$D$4)+(AL48*Weights_Sens!$D$7)</f>
        <v>0</v>
      </c>
      <c r="AR48" s="52">
        <f t="shared" si="19"/>
        <v>0</v>
      </c>
      <c r="AY48" s="121"/>
      <c r="AZ48" s="122" t="s">
        <v>2356</v>
      </c>
      <c r="BA48" s="122">
        <v>0</v>
      </c>
    </row>
    <row r="49" spans="1:53" ht="15" thickBot="1">
      <c r="A49" t="s">
        <v>144</v>
      </c>
      <c r="B49" t="s">
        <v>2093</v>
      </c>
      <c r="C49">
        <f>C67</f>
        <v>1</v>
      </c>
      <c r="D49">
        <f t="shared" ref="D49:P49" si="37">D67</f>
        <v>77</v>
      </c>
      <c r="E49">
        <f>E67</f>
        <v>350</v>
      </c>
      <c r="F49">
        <f>F67</f>
        <v>866</v>
      </c>
      <c r="G49">
        <f>G67</f>
        <v>0</v>
      </c>
      <c r="H49" s="118">
        <f>H67</f>
        <v>350</v>
      </c>
      <c r="I49" t="e">
        <f t="shared" si="37"/>
        <v>#N/A</v>
      </c>
      <c r="J49">
        <f>J67</f>
        <v>3</v>
      </c>
      <c r="K49">
        <f>K67</f>
        <v>0</v>
      </c>
      <c r="L49" s="118">
        <f>L46</f>
        <v>39</v>
      </c>
      <c r="M49">
        <f t="shared" si="37"/>
        <v>0</v>
      </c>
      <c r="N49">
        <f>N67</f>
        <v>2905.59</v>
      </c>
      <c r="O49" s="111">
        <v>0</v>
      </c>
      <c r="P49">
        <f t="shared" si="37"/>
        <v>0</v>
      </c>
      <c r="Q49">
        <f>Q67</f>
        <v>0</v>
      </c>
      <c r="R49" s="111">
        <v>0</v>
      </c>
      <c r="S49">
        <f>VLOOKUP(A49,'1.6'!$B$23:$J$168,9,FALSE)</f>
        <v>82</v>
      </c>
      <c r="T49">
        <f>S49</f>
        <v>82</v>
      </c>
      <c r="U49" s="52" t="e">
        <f t="shared" si="4"/>
        <v>#N/A</v>
      </c>
      <c r="V49" s="52">
        <f t="shared" si="5"/>
        <v>1.4745308310991957E-2</v>
      </c>
      <c r="W49" s="52" t="e">
        <f t="shared" si="6"/>
        <v>#N/A</v>
      </c>
      <c r="X49" s="52">
        <f t="shared" si="7"/>
        <v>2.3051533219761501E-3</v>
      </c>
      <c r="Y49" s="52">
        <f t="shared" si="8"/>
        <v>0</v>
      </c>
      <c r="Z49" s="52">
        <f t="shared" si="9"/>
        <v>6.5959331360835229E-3</v>
      </c>
      <c r="AA49" s="52" t="e">
        <f t="shared" si="29"/>
        <v>#N/A</v>
      </c>
      <c r="AB49" s="52">
        <f t="shared" si="10"/>
        <v>2.1276595744680851E-2</v>
      </c>
      <c r="AC49" s="52">
        <f t="shared" si="11"/>
        <v>0</v>
      </c>
      <c r="AD49" s="123">
        <f t="shared" si="36"/>
        <v>0.27659574468085107</v>
      </c>
      <c r="AE49" s="52" t="e">
        <f t="shared" si="30"/>
        <v>#N/A</v>
      </c>
      <c r="AF49" s="52">
        <f t="shared" si="13"/>
        <v>0.35796353332512015</v>
      </c>
      <c r="AG49" s="52">
        <f t="shared" si="14"/>
        <v>0</v>
      </c>
      <c r="AH49" s="52" t="e">
        <f t="shared" si="31"/>
        <v>#N/A</v>
      </c>
      <c r="AI49" s="52">
        <f t="shared" si="15"/>
        <v>0</v>
      </c>
      <c r="AJ49" s="52">
        <v>0</v>
      </c>
      <c r="AK49" s="52">
        <f t="shared" si="32"/>
        <v>0.8909691629955947</v>
      </c>
      <c r="AL49" s="52">
        <f t="shared" si="16"/>
        <v>0.9131403118040089</v>
      </c>
      <c r="AM49">
        <f>(V49*Weights_Sens!$B$2)+(X49*Weights_Sens!$B$3)+(AB49*Weights_Sens!$B$4)+(AF49*Weights_Sens!$B$5)+(AI49*Weights_Sens!$B$6)+(AK49*Weights_Sens!$B$7)</f>
        <v>0.14552024425116941</v>
      </c>
      <c r="AN49" s="52">
        <f t="shared" si="17"/>
        <v>0.23272012109342458</v>
      </c>
      <c r="AO49">
        <f>(Y49*Weights_Sens!$C$3)+(AC49*Weights_Sens!$C$4)+(AG49*Weights_Sens!$C$5)+(AJ49*Weights_Sens!$C$6)+(AK49*Weights_Sens!$C$7)</f>
        <v>0.1619943932719263</v>
      </c>
      <c r="AP49" s="52">
        <f t="shared" si="18"/>
        <v>0.23413688228775392</v>
      </c>
      <c r="AQ49" s="52">
        <f>(Z49*Weights_Sens!$D$3)+(AD49*Weights_Sens!$D$4)+(AL49*Weights_Sens!$D$7)</f>
        <v>0.28187665216220215</v>
      </c>
      <c r="AR49" s="52">
        <f t="shared" si="19"/>
        <v>0.28262054101281292</v>
      </c>
      <c r="AY49" s="121"/>
      <c r="AZ49" s="122" t="s">
        <v>2356</v>
      </c>
      <c r="BA49" s="122">
        <v>9</v>
      </c>
    </row>
    <row r="50" spans="1:53" ht="15" thickBot="1">
      <c r="A50" t="s">
        <v>145</v>
      </c>
      <c r="B50" t="s">
        <v>2094</v>
      </c>
      <c r="C50">
        <f>C67</f>
        <v>1</v>
      </c>
      <c r="D50">
        <f t="shared" ref="D50:Q50" si="38">D67</f>
        <v>77</v>
      </c>
      <c r="E50">
        <f t="shared" si="38"/>
        <v>350</v>
      </c>
      <c r="F50">
        <f t="shared" si="38"/>
        <v>866</v>
      </c>
      <c r="G50">
        <f t="shared" si="38"/>
        <v>0</v>
      </c>
      <c r="H50" s="118">
        <v>0</v>
      </c>
      <c r="I50" t="e">
        <f t="shared" si="38"/>
        <v>#N/A</v>
      </c>
      <c r="J50">
        <f t="shared" si="38"/>
        <v>3</v>
      </c>
      <c r="K50">
        <f t="shared" si="38"/>
        <v>0</v>
      </c>
      <c r="L50" s="118">
        <v>0</v>
      </c>
      <c r="M50">
        <f t="shared" si="38"/>
        <v>0</v>
      </c>
      <c r="N50">
        <f t="shared" si="38"/>
        <v>2905.59</v>
      </c>
      <c r="O50" s="111">
        <v>0</v>
      </c>
      <c r="P50">
        <f t="shared" si="38"/>
        <v>0</v>
      </c>
      <c r="Q50">
        <f t="shared" si="38"/>
        <v>0</v>
      </c>
      <c r="R50" s="111">
        <v>0</v>
      </c>
      <c r="S50">
        <f>VLOOKUP(A50,'1.6'!$B$23:$J$168,9,FALSE)</f>
        <v>84.4</v>
      </c>
      <c r="T50">
        <v>0</v>
      </c>
      <c r="U50" s="52" t="e">
        <f t="shared" si="4"/>
        <v>#N/A</v>
      </c>
      <c r="V50" s="52">
        <f t="shared" si="5"/>
        <v>1.4745308310991957E-2</v>
      </c>
      <c r="W50" s="52" t="e">
        <f t="shared" si="6"/>
        <v>#N/A</v>
      </c>
      <c r="X50" s="52">
        <f t="shared" si="7"/>
        <v>2.3051533219761501E-3</v>
      </c>
      <c r="Y50" s="52">
        <f t="shared" si="8"/>
        <v>0</v>
      </c>
      <c r="Z50" s="52">
        <f t="shared" si="9"/>
        <v>0</v>
      </c>
      <c r="AA50" s="52" t="e">
        <f t="shared" si="29"/>
        <v>#N/A</v>
      </c>
      <c r="AB50" s="52">
        <f t="shared" si="10"/>
        <v>2.1276595744680851E-2</v>
      </c>
      <c r="AC50" s="52">
        <f t="shared" si="11"/>
        <v>0</v>
      </c>
      <c r="AD50" s="123">
        <f t="shared" si="36"/>
        <v>0</v>
      </c>
      <c r="AE50" s="52" t="e">
        <f t="shared" si="30"/>
        <v>#N/A</v>
      </c>
      <c r="AF50" s="52">
        <f t="shared" si="13"/>
        <v>0.35796353332512015</v>
      </c>
      <c r="AG50" s="52">
        <f t="shared" si="14"/>
        <v>0</v>
      </c>
      <c r="AH50" s="52" t="e">
        <f t="shared" si="31"/>
        <v>#N/A</v>
      </c>
      <c r="AI50" s="52">
        <f t="shared" si="15"/>
        <v>0</v>
      </c>
      <c r="AJ50" s="52">
        <v>0</v>
      </c>
      <c r="AK50" s="52">
        <f t="shared" si="32"/>
        <v>0.91740088105726869</v>
      </c>
      <c r="AL50" s="52">
        <f t="shared" si="16"/>
        <v>0</v>
      </c>
      <c r="AM50">
        <f>(V50*Weights_Sens!$B$2)+(X50*Weights_Sens!$B$3)+(AB50*Weights_Sens!$B$4)+(AF50*Weights_Sens!$B$5)+(AI50*Weights_Sens!$B$6)+(AK50*Weights_Sens!$B$7)</f>
        <v>0.14767793552151015</v>
      </c>
      <c r="AN50" s="52">
        <f t="shared" si="17"/>
        <v>0.23695798821847255</v>
      </c>
      <c r="AO50">
        <f>(Y50*Weights_Sens!$C$3)+(AC50*Weights_Sens!$C$4)+(AG50*Weights_Sens!$C$5)+(AJ50*Weights_Sens!$C$6)+(AK50*Weights_Sens!$C$7)</f>
        <v>0.16680016019223068</v>
      </c>
      <c r="AP50" s="52">
        <f t="shared" si="18"/>
        <v>0.24108284665722995</v>
      </c>
      <c r="AQ50" s="52">
        <f>(Z50*Weights_Sens!$D$3)+(AD50*Weights_Sens!$D$4)+(AL50*Weights_Sens!$D$7)</f>
        <v>0</v>
      </c>
      <c r="AR50" s="52">
        <f t="shared" si="19"/>
        <v>0</v>
      </c>
      <c r="AY50" s="121"/>
      <c r="AZ50" s="122" t="s">
        <v>2356</v>
      </c>
      <c r="BA50" s="122">
        <v>5</v>
      </c>
    </row>
    <row r="51" spans="1:53" ht="15" thickBot="1">
      <c r="A51" t="s">
        <v>160</v>
      </c>
      <c r="B51" t="s">
        <v>2095</v>
      </c>
      <c r="C51" t="e">
        <f>C48</f>
        <v>#N/A</v>
      </c>
      <c r="D51">
        <f t="shared" ref="D51:Q51" si="39">D48</f>
        <v>0</v>
      </c>
      <c r="E51" t="e">
        <f t="shared" si="39"/>
        <v>#N/A</v>
      </c>
      <c r="F51">
        <f t="shared" si="39"/>
        <v>982</v>
      </c>
      <c r="G51">
        <f t="shared" si="39"/>
        <v>0</v>
      </c>
      <c r="H51" s="118">
        <v>0</v>
      </c>
      <c r="I51" t="e">
        <f t="shared" si="39"/>
        <v>#N/A</v>
      </c>
      <c r="J51">
        <f t="shared" si="39"/>
        <v>0</v>
      </c>
      <c r="K51">
        <f t="shared" si="39"/>
        <v>0</v>
      </c>
      <c r="L51" s="118">
        <f>L48</f>
        <v>0</v>
      </c>
      <c r="M51" t="e">
        <f t="shared" si="39"/>
        <v>#N/A</v>
      </c>
      <c r="N51">
        <f t="shared" si="39"/>
        <v>0</v>
      </c>
      <c r="O51" s="111">
        <v>0</v>
      </c>
      <c r="P51" t="e">
        <f t="shared" si="39"/>
        <v>#N/A</v>
      </c>
      <c r="Q51">
        <f t="shared" si="39"/>
        <v>0</v>
      </c>
      <c r="R51" s="111">
        <v>0</v>
      </c>
      <c r="S51">
        <f>S48</f>
        <v>88.4</v>
      </c>
      <c r="T51">
        <v>0</v>
      </c>
      <c r="U51" s="52" t="e">
        <f t="shared" si="4"/>
        <v>#N/A</v>
      </c>
      <c r="V51" s="52">
        <f t="shared" si="5"/>
        <v>0</v>
      </c>
      <c r="W51" s="52" t="e">
        <f t="shared" si="6"/>
        <v>#N/A</v>
      </c>
      <c r="X51" s="52">
        <f t="shared" si="7"/>
        <v>2.6139267461669506E-3</v>
      </c>
      <c r="Y51" s="52">
        <f t="shared" si="8"/>
        <v>0</v>
      </c>
      <c r="Z51" s="52">
        <f t="shared" si="9"/>
        <v>0</v>
      </c>
      <c r="AA51" s="52" t="e">
        <f t="shared" si="29"/>
        <v>#N/A</v>
      </c>
      <c r="AB51" s="52">
        <f t="shared" si="10"/>
        <v>0</v>
      </c>
      <c r="AC51" s="52">
        <f t="shared" si="11"/>
        <v>0</v>
      </c>
      <c r="AD51" s="123">
        <f t="shared" si="36"/>
        <v>0</v>
      </c>
      <c r="AE51" s="52" t="e">
        <f t="shared" si="30"/>
        <v>#N/A</v>
      </c>
      <c r="AF51" s="52">
        <f t="shared" si="13"/>
        <v>0</v>
      </c>
      <c r="AG51" s="52">
        <f t="shared" si="14"/>
        <v>0</v>
      </c>
      <c r="AH51" s="52" t="e">
        <f t="shared" si="31"/>
        <v>#N/A</v>
      </c>
      <c r="AI51" s="52">
        <f t="shared" si="15"/>
        <v>0</v>
      </c>
      <c r="AJ51" s="52">
        <v>0</v>
      </c>
      <c r="AK51" s="52">
        <f t="shared" si="32"/>
        <v>0.96145374449339205</v>
      </c>
      <c r="AL51" s="52">
        <f t="shared" si="16"/>
        <v>0</v>
      </c>
      <c r="AM51">
        <f>(V51*Weights_Sens!$B$2)+(X51*Weights_Sens!$B$3)+(AB51*Weights_Sens!$B$4)+(AF51*Weights_Sens!$B$5)+(AI51*Weights_Sens!$B$6)+(AK51*Weights_Sens!$B$7)</f>
        <v>7.896612895283818E-2</v>
      </c>
      <c r="AN51" s="52">
        <f t="shared" si="17"/>
        <v>0.10200285809272125</v>
      </c>
      <c r="AO51">
        <f>(Y51*Weights_Sens!$C$3)+(AC51*Weights_Sens!$C$4)+(AG51*Weights_Sens!$C$5)+(AJ51*Weights_Sens!$C$6)+(AK51*Weights_Sens!$C$7)</f>
        <v>0.17480977172607129</v>
      </c>
      <c r="AP51" s="52">
        <f t="shared" si="18"/>
        <v>0.25265945393968997</v>
      </c>
      <c r="AQ51" s="52">
        <f>(Z51*Weights_Sens!$D$3)+(AD51*Weights_Sens!$D$4)+(AL51*Weights_Sens!$D$7)</f>
        <v>0</v>
      </c>
      <c r="AR51" s="52">
        <f t="shared" si="19"/>
        <v>0</v>
      </c>
      <c r="AY51" s="121"/>
      <c r="AZ51" s="122" t="s">
        <v>2356</v>
      </c>
      <c r="BA51" s="122" t="s">
        <v>2020</v>
      </c>
    </row>
    <row r="52" spans="1:53" ht="15" thickBot="1">
      <c r="A52" t="s">
        <v>42</v>
      </c>
      <c r="B52" t="s">
        <v>2096</v>
      </c>
      <c r="C52" t="e">
        <f>VLOOKUP(A52,'1.1'!$K$24:$L$132,2,FALSE)</f>
        <v>#N/A</v>
      </c>
      <c r="D52">
        <f>VLOOKUP(A52,'1.1Flood'!$A$2:$B$110,2,FALSE)</f>
        <v>550</v>
      </c>
      <c r="E52" t="e">
        <f>VLOOKUP(A52,'1.2'!$I$23:$J$131,2,FALSE)</f>
        <v>#N/A</v>
      </c>
      <c r="F52">
        <f>VLOOKUP(A52,'1.2Flood'!$A$2:$B$110,2,FALSE)</f>
        <v>190</v>
      </c>
      <c r="G52" s="111">
        <v>0</v>
      </c>
      <c r="H52" s="118">
        <v>0</v>
      </c>
      <c r="I52" t="e">
        <f>VLOOKUP(A52,'1.3'!$K$23:$L$129,2,FALSE)</f>
        <v>#N/A</v>
      </c>
      <c r="J52">
        <f>VLOOKUP(A52,'1.3Flood'!$A$2:$B$110,2,FALSE)</f>
        <v>16</v>
      </c>
      <c r="K52" s="111">
        <v>0</v>
      </c>
      <c r="L52" s="118">
        <v>0</v>
      </c>
      <c r="M52" t="e">
        <f>VLOOKUP(A52,'1.4'!$H$24:$I$130,2,FALSE)</f>
        <v>#N/A</v>
      </c>
      <c r="N52">
        <f>VLOOKUP(A52,'1.4Flood'!$A$2:$B$110,2,FALSE)</f>
        <v>0</v>
      </c>
      <c r="O52" s="111">
        <v>0</v>
      </c>
      <c r="P52" t="e">
        <f>VLOOKUP(A52,'1.5'!$H$23:$I$129,2,FALSE)</f>
        <v>#N/A</v>
      </c>
      <c r="Q52">
        <f>VLOOKUP(A52,'1.5Flood'!$A$2:$B$110,2,FALSE)</f>
        <v>0</v>
      </c>
      <c r="R52" s="111">
        <v>0</v>
      </c>
      <c r="S52">
        <f>VLOOKUP(A52,'1.6'!$B$23:$J$168,9,FALSE)</f>
        <v>22</v>
      </c>
      <c r="T52">
        <v>0</v>
      </c>
      <c r="U52" s="52" t="e">
        <f t="shared" si="4"/>
        <v>#N/A</v>
      </c>
      <c r="V52" s="52">
        <f t="shared" si="5"/>
        <v>0.10532363079279969</v>
      </c>
      <c r="W52" s="52" t="e">
        <f t="shared" si="6"/>
        <v>#N/A</v>
      </c>
      <c r="X52" s="52">
        <f t="shared" si="7"/>
        <v>5.0574957410562177E-4</v>
      </c>
      <c r="Y52" s="52">
        <f t="shared" si="8"/>
        <v>0</v>
      </c>
      <c r="Z52" s="52">
        <f t="shared" si="9"/>
        <v>0</v>
      </c>
      <c r="AA52" s="52" t="e">
        <f t="shared" si="29"/>
        <v>#N/A</v>
      </c>
      <c r="AB52" s="52">
        <f t="shared" si="10"/>
        <v>0.11347517730496454</v>
      </c>
      <c r="AC52" s="52">
        <f t="shared" si="11"/>
        <v>0</v>
      </c>
      <c r="AD52" s="123">
        <f t="shared" si="36"/>
        <v>0</v>
      </c>
      <c r="AE52" s="52" t="e">
        <f t="shared" si="30"/>
        <v>#N/A</v>
      </c>
      <c r="AF52" s="52">
        <f t="shared" si="13"/>
        <v>0</v>
      </c>
      <c r="AG52" s="52">
        <f t="shared" si="14"/>
        <v>0</v>
      </c>
      <c r="AH52" s="52" t="e">
        <f t="shared" si="31"/>
        <v>#N/A</v>
      </c>
      <c r="AI52" s="52">
        <f t="shared" si="15"/>
        <v>0</v>
      </c>
      <c r="AJ52" s="52">
        <v>0</v>
      </c>
      <c r="AK52" s="52">
        <f t="shared" si="32"/>
        <v>0.23017621145374445</v>
      </c>
      <c r="AL52" s="52">
        <f t="shared" si="16"/>
        <v>0</v>
      </c>
      <c r="AM52">
        <f>(V52*Weights_Sens!$B$2)+(X52*Weights_Sens!$B$3)+(AB52*Weights_Sens!$B$4)+(AF52*Weights_Sens!$B$5)+(AI52*Weights_Sens!$B$6)+(AK52*Weights_Sens!$B$7)</f>
        <v>5.9070323772689934E-2</v>
      </c>
      <c r="AN52" s="52">
        <f t="shared" si="17"/>
        <v>6.2926007823036964E-2</v>
      </c>
      <c r="AO52">
        <f>(Y52*Weights_Sens!$C$3)+(AC52*Weights_Sens!$C$4)+(AG52*Weights_Sens!$C$5)+(AJ52*Weights_Sens!$C$6)+(AK52*Weights_Sens!$C$7)</f>
        <v>4.1850220264317173E-2</v>
      </c>
      <c r="AP52" s="52">
        <f t="shared" si="18"/>
        <v>6.0487773050853601E-2</v>
      </c>
      <c r="AQ52" s="52">
        <f>(Z52*Weights_Sens!$D$3)+(AD52*Weights_Sens!$D$4)+(AL52*Weights_Sens!$D$7)</f>
        <v>0</v>
      </c>
      <c r="AR52" s="52">
        <f t="shared" si="19"/>
        <v>0</v>
      </c>
      <c r="AY52" s="121" t="s">
        <v>98</v>
      </c>
      <c r="AZ52" s="122" t="s">
        <v>2357</v>
      </c>
      <c r="BA52" s="122">
        <v>1</v>
      </c>
    </row>
    <row r="53" spans="1:53" ht="15" thickBot="1">
      <c r="A53" t="s">
        <v>95</v>
      </c>
      <c r="B53" t="s">
        <v>2097</v>
      </c>
      <c r="C53">
        <v>0</v>
      </c>
      <c r="D53">
        <v>0</v>
      </c>
      <c r="E53">
        <v>0</v>
      </c>
      <c r="F53">
        <v>0</v>
      </c>
      <c r="G53" s="111">
        <v>0</v>
      </c>
      <c r="H53" s="118">
        <v>0</v>
      </c>
      <c r="I53">
        <v>0</v>
      </c>
      <c r="J53">
        <v>0</v>
      </c>
      <c r="K53" s="111">
        <v>0</v>
      </c>
      <c r="L53" s="118">
        <v>0</v>
      </c>
      <c r="M53">
        <v>0</v>
      </c>
      <c r="N53">
        <v>0</v>
      </c>
      <c r="O53" s="111">
        <v>0</v>
      </c>
      <c r="P53">
        <v>0</v>
      </c>
      <c r="Q53">
        <v>0</v>
      </c>
      <c r="R53" s="111">
        <v>0</v>
      </c>
      <c r="S53">
        <f>VLOOKUP(A53,'1.6'!$B$23:$J$168,9,FALSE)</f>
        <v>87</v>
      </c>
      <c r="T53">
        <v>0</v>
      </c>
      <c r="U53" s="52" t="e">
        <f t="shared" si="4"/>
        <v>#N/A</v>
      </c>
      <c r="V53" s="52">
        <f t="shared" si="5"/>
        <v>0</v>
      </c>
      <c r="W53" s="52" t="e">
        <f t="shared" si="6"/>
        <v>#N/A</v>
      </c>
      <c r="X53" s="52">
        <f t="shared" si="7"/>
        <v>0</v>
      </c>
      <c r="Y53" s="52">
        <f t="shared" si="8"/>
        <v>0</v>
      </c>
      <c r="Z53" s="52">
        <f t="shared" si="9"/>
        <v>0</v>
      </c>
      <c r="AA53" s="52" t="e">
        <f t="shared" si="29"/>
        <v>#N/A</v>
      </c>
      <c r="AB53" s="52">
        <f t="shared" si="10"/>
        <v>0</v>
      </c>
      <c r="AC53" s="52">
        <f t="shared" si="11"/>
        <v>0</v>
      </c>
      <c r="AD53" s="123">
        <f t="shared" si="36"/>
        <v>0</v>
      </c>
      <c r="AE53" s="52" t="e">
        <f t="shared" si="30"/>
        <v>#N/A</v>
      </c>
      <c r="AF53" s="52">
        <f t="shared" si="13"/>
        <v>0</v>
      </c>
      <c r="AG53" s="52">
        <f t="shared" si="14"/>
        <v>0</v>
      </c>
      <c r="AH53" s="52" t="e">
        <f t="shared" si="31"/>
        <v>#N/A</v>
      </c>
      <c r="AI53" s="52">
        <f t="shared" si="15"/>
        <v>0</v>
      </c>
      <c r="AJ53" s="52">
        <v>0</v>
      </c>
      <c r="AK53" s="52">
        <f t="shared" si="32"/>
        <v>0.94603524229074887</v>
      </c>
      <c r="AL53" s="52">
        <f t="shared" si="16"/>
        <v>0</v>
      </c>
      <c r="AM53">
        <f>(V53*Weights_Sens!$B$2)+(X53*Weights_Sens!$B$3)+(AB53*Weights_Sens!$B$4)+(AF53*Weights_Sens!$B$5)+(AI53*Weights_Sens!$B$6)+(AK53*Weights_Sens!$B$7)</f>
        <v>7.7227366717612156E-2</v>
      </c>
      <c r="AN53" s="52">
        <f t="shared" si="17"/>
        <v>9.8587798943051655E-2</v>
      </c>
      <c r="AO53">
        <f>(Y53*Weights_Sens!$C$3)+(AC53*Weights_Sens!$C$4)+(AG53*Weights_Sens!$C$5)+(AJ53*Weights_Sens!$C$6)+(AK53*Weights_Sens!$C$7)</f>
        <v>0.17200640768922706</v>
      </c>
      <c r="AP53" s="52">
        <f t="shared" si="18"/>
        <v>0.24860764139082894</v>
      </c>
      <c r="AQ53" s="52">
        <f>(Z53*Weights_Sens!$D$3)+(AD53*Weights_Sens!$D$4)+(AL53*Weights_Sens!$D$7)</f>
        <v>0</v>
      </c>
      <c r="AR53" s="52">
        <f t="shared" si="19"/>
        <v>0</v>
      </c>
      <c r="AY53" s="121"/>
      <c r="AZ53" s="122" t="s">
        <v>2356</v>
      </c>
      <c r="BA53" s="122">
        <v>16</v>
      </c>
    </row>
    <row r="54" spans="1:53" ht="15" thickBot="1">
      <c r="A54" t="s">
        <v>131</v>
      </c>
      <c r="B54" t="s">
        <v>2098</v>
      </c>
      <c r="C54">
        <f>VLOOKUP(A54,'1.1'!$K$24:$L$132,2,FALSE)</f>
        <v>7</v>
      </c>
      <c r="D54">
        <f>VLOOKUP(A54,'1.1Flood'!$A$2:$B$110,2,FALSE)</f>
        <v>5</v>
      </c>
      <c r="E54" t="e">
        <f>VLOOKUP(A54,'1.2'!$I$23:$J$131,2,FALSE)</f>
        <v>#N/A</v>
      </c>
      <c r="F54">
        <f>VLOOKUP(A54,'1.2Flood'!$A$2:$B$110,2,FALSE)</f>
        <v>30</v>
      </c>
      <c r="G54" s="111">
        <f>VLOOKUP(A54,'1.2Drought'!$A$2:$B$110,2,FALSE)</f>
        <v>0</v>
      </c>
      <c r="H54" s="118">
        <v>0</v>
      </c>
      <c r="I54" t="e">
        <f>VLOOKUP(A54,'1.3'!$K$23:$L$129,2,FALSE)</f>
        <v>#N/A</v>
      </c>
      <c r="J54">
        <f>VLOOKUP(A54,'1.3Flood'!$A$2:$B$110,2,FALSE)</f>
        <v>0</v>
      </c>
      <c r="K54" s="111">
        <f>VLOOKUP(A54,'1.3Drought'!$A$2:$B$46,2,FALSE)</f>
        <v>0</v>
      </c>
      <c r="L54" s="118">
        <v>0</v>
      </c>
      <c r="M54">
        <f>VLOOKUP(A54,'1.4'!$H$24:$I$130,2,FALSE)</f>
        <v>0</v>
      </c>
      <c r="N54">
        <f>VLOOKUP(A54,'1.4Flood'!$A$2:$B$110,2,FALSE)</f>
        <v>0</v>
      </c>
      <c r="O54" s="111">
        <f>VLOOKUP(A54,'1.4Drought'!$A$2:$B$46,2,FALSE)</f>
        <v>0</v>
      </c>
      <c r="P54">
        <f>VLOOKUP(A54,'1.5'!$H$23:$I$129,2,FALSE)</f>
        <v>0</v>
      </c>
      <c r="Q54">
        <f>VLOOKUP(A54,'1.5Flood'!$A$2:$B$110,2,FALSE)</f>
        <v>0</v>
      </c>
      <c r="R54" s="111">
        <v>0</v>
      </c>
      <c r="S54">
        <f>VLOOKUP(A54,'1.6'!$B$23:$J$168,9,FALSE)</f>
        <v>62.8</v>
      </c>
      <c r="T54">
        <v>0</v>
      </c>
      <c r="U54" s="52" t="e">
        <f t="shared" si="4"/>
        <v>#N/A</v>
      </c>
      <c r="V54" s="52">
        <f t="shared" si="5"/>
        <v>9.5748755266181543E-4</v>
      </c>
      <c r="W54" s="52" t="e">
        <f t="shared" si="6"/>
        <v>#N/A</v>
      </c>
      <c r="X54" s="52">
        <f t="shared" si="7"/>
        <v>7.9855195911413964E-5</v>
      </c>
      <c r="Y54" s="52">
        <f t="shared" si="8"/>
        <v>0</v>
      </c>
      <c r="Z54" s="52">
        <f t="shared" si="9"/>
        <v>0</v>
      </c>
      <c r="AA54" s="52" t="e">
        <f t="shared" si="29"/>
        <v>#N/A</v>
      </c>
      <c r="AB54" s="52">
        <f t="shared" si="10"/>
        <v>0</v>
      </c>
      <c r="AC54" s="52">
        <f t="shared" si="11"/>
        <v>0</v>
      </c>
      <c r="AD54" s="123">
        <f t="shared" si="36"/>
        <v>0</v>
      </c>
      <c r="AE54" s="52" t="e">
        <f t="shared" si="30"/>
        <v>#N/A</v>
      </c>
      <c r="AF54" s="52">
        <f t="shared" si="13"/>
        <v>0</v>
      </c>
      <c r="AG54" s="52">
        <f t="shared" si="14"/>
        <v>0</v>
      </c>
      <c r="AH54" s="52" t="e">
        <f t="shared" si="31"/>
        <v>#N/A</v>
      </c>
      <c r="AI54" s="52">
        <f t="shared" si="15"/>
        <v>0</v>
      </c>
      <c r="AJ54" s="52">
        <v>0</v>
      </c>
      <c r="AK54" s="52">
        <f t="shared" si="32"/>
        <v>0.67951541850220254</v>
      </c>
      <c r="AL54" s="52">
        <f t="shared" si="16"/>
        <v>0</v>
      </c>
      <c r="AM54">
        <f>(V54*Weights_Sens!$B$2)+(X54*Weights_Sens!$B$3)+(AB54*Weights_Sens!$B$4)+(AF54*Weights_Sens!$B$5)+(AI54*Weights_Sens!$B$6)+(AK54*Weights_Sens!$B$7)</f>
        <v>5.5661178749917738E-2</v>
      </c>
      <c r="AN54" s="52">
        <f t="shared" si="17"/>
        <v>5.6230191876093918E-2</v>
      </c>
      <c r="AO54">
        <f>(Y54*Weights_Sens!$C$3)+(AC54*Weights_Sens!$C$4)+(AG54*Weights_Sens!$C$5)+(AJ54*Weights_Sens!$C$6)+(AK54*Weights_Sens!$C$7)</f>
        <v>0.12354825790949138</v>
      </c>
      <c r="AP54" s="52">
        <f t="shared" si="18"/>
        <v>0.17856916733194583</v>
      </c>
      <c r="AQ54" s="52">
        <f>(Z54*Weights_Sens!$D$3)+(AD54*Weights_Sens!$D$4)+(AL54*Weights_Sens!$D$7)</f>
        <v>0</v>
      </c>
      <c r="AR54" s="52">
        <f t="shared" si="19"/>
        <v>0</v>
      </c>
      <c r="AY54" s="121"/>
      <c r="AZ54" s="122" t="s">
        <v>2356</v>
      </c>
      <c r="BA54" s="122">
        <v>0</v>
      </c>
    </row>
    <row r="55" spans="1:53" ht="15" thickBot="1">
      <c r="A55" t="s">
        <v>43</v>
      </c>
      <c r="B55" t="s">
        <v>2099</v>
      </c>
      <c r="C55" t="e">
        <f>VLOOKUP(A55,'1.1'!$K$24:$L$132,2,FALSE)</f>
        <v>#N/A</v>
      </c>
      <c r="D55">
        <f>VLOOKUP(A55,'1.1Flood'!$A$2:$B$110,2,FALSE)</f>
        <v>1010</v>
      </c>
      <c r="E55" t="e">
        <f>VLOOKUP(A55,'1.2'!$I$23:$J$131,2,FALSE)</f>
        <v>#N/A</v>
      </c>
      <c r="F55">
        <f>VLOOKUP(A55,'1.2Flood'!$A$2:$B$110,2,FALSE)</f>
        <v>85164</v>
      </c>
      <c r="G55" s="111">
        <v>0</v>
      </c>
      <c r="H55" s="118">
        <v>0</v>
      </c>
      <c r="I55" t="e">
        <f>VLOOKUP(A55,'1.3'!$K$23:$L$129,2,FALSE)</f>
        <v>#N/A</v>
      </c>
      <c r="J55">
        <f>VLOOKUP(A55,'1.3Flood'!$A$2:$B$110,2,FALSE)</f>
        <v>28</v>
      </c>
      <c r="K55" s="111">
        <v>0</v>
      </c>
      <c r="L55" s="118">
        <v>0</v>
      </c>
      <c r="M55" t="e">
        <f>VLOOKUP(A55,'1.4'!$H$24:$I$130,2,FALSE)</f>
        <v>#N/A</v>
      </c>
      <c r="N55">
        <f>VLOOKUP(A55,'1.4Flood'!$A$2:$B$110,2,FALSE)</f>
        <v>0</v>
      </c>
      <c r="O55" s="111">
        <v>0</v>
      </c>
      <c r="P55" t="e">
        <f>VLOOKUP(A55,'1.5'!$H$23:$I$129,2,FALSE)</f>
        <v>#N/A</v>
      </c>
      <c r="Q55">
        <f>VLOOKUP(A55,'1.5Flood'!$A$2:$B$110,2,FALSE)</f>
        <v>1</v>
      </c>
      <c r="R55" s="111">
        <v>0</v>
      </c>
      <c r="S55">
        <f>VLOOKUP(A55,'1.6'!$B$23:$J$168,9,FALSE)</f>
        <v>1.1000000000000001</v>
      </c>
      <c r="T55">
        <v>0</v>
      </c>
      <c r="U55" s="52" t="e">
        <f t="shared" si="4"/>
        <v>#N/A</v>
      </c>
      <c r="V55" s="52">
        <f t="shared" si="5"/>
        <v>0.1934124856376867</v>
      </c>
      <c r="W55" s="52" t="e">
        <f t="shared" si="6"/>
        <v>#N/A</v>
      </c>
      <c r="X55" s="52">
        <f t="shared" si="7"/>
        <v>0.22669293015332198</v>
      </c>
      <c r="Y55" s="52">
        <f t="shared" si="8"/>
        <v>0</v>
      </c>
      <c r="Z55" s="52">
        <f t="shared" si="9"/>
        <v>0</v>
      </c>
      <c r="AA55" s="52" t="e">
        <f t="shared" si="29"/>
        <v>#N/A</v>
      </c>
      <c r="AB55" s="52">
        <f t="shared" si="10"/>
        <v>0.19858156028368795</v>
      </c>
      <c r="AC55" s="52">
        <f t="shared" si="11"/>
        <v>0</v>
      </c>
      <c r="AD55" s="123">
        <f t="shared" si="36"/>
        <v>0</v>
      </c>
      <c r="AE55" s="52" t="e">
        <f t="shared" si="30"/>
        <v>#N/A</v>
      </c>
      <c r="AF55" s="52">
        <f t="shared" si="13"/>
        <v>0</v>
      </c>
      <c r="AG55" s="52">
        <f t="shared" si="14"/>
        <v>0</v>
      </c>
      <c r="AH55" s="52" t="e">
        <f t="shared" si="31"/>
        <v>#N/A</v>
      </c>
      <c r="AI55" s="52">
        <f t="shared" si="15"/>
        <v>9.2592592592592587E-3</v>
      </c>
      <c r="AJ55" s="52">
        <v>0</v>
      </c>
      <c r="AK55" s="52">
        <f t="shared" si="32"/>
        <v>0</v>
      </c>
      <c r="AL55" s="52">
        <f t="shared" si="16"/>
        <v>0</v>
      </c>
      <c r="AM55">
        <f>(V55*Weights_Sens!$B$2)+(X55*Weights_Sens!$B$3)+(AB55*Weights_Sens!$B$4)+(AF55*Weights_Sens!$B$5)+(AI55*Weights_Sens!$B$6)+(AK55*Weights_Sens!$B$7)</f>
        <v>0.11533706363276741</v>
      </c>
      <c r="AN55" s="52">
        <f t="shared" si="17"/>
        <v>0.1734380956107372</v>
      </c>
      <c r="AO55">
        <f>(Y55*Weights_Sens!$C$3)+(AC55*Weights_Sens!$C$4)+(AG55*Weights_Sens!$C$5)+(AJ55*Weights_Sens!$C$6)+(AK55*Weights_Sens!$C$7)</f>
        <v>0</v>
      </c>
      <c r="AP55" s="52">
        <f t="shared" si="18"/>
        <v>0</v>
      </c>
      <c r="AQ55" s="52">
        <f>(Z55*Weights_Sens!$D$3)+(AD55*Weights_Sens!$D$4)+(AL55*Weights_Sens!$D$7)</f>
        <v>0</v>
      </c>
      <c r="AR55" s="52">
        <f t="shared" si="19"/>
        <v>0</v>
      </c>
      <c r="AY55" s="121"/>
      <c r="AZ55" s="122" t="s">
        <v>2356</v>
      </c>
      <c r="BA55" s="122">
        <v>0</v>
      </c>
    </row>
    <row r="56" spans="1:53" ht="15" thickBot="1">
      <c r="A56" t="s">
        <v>44</v>
      </c>
      <c r="B56" t="s">
        <v>2100</v>
      </c>
      <c r="C56" t="e">
        <f>VLOOKUP(A56,'1.1'!$K$24:$L$132,2,FALSE)</f>
        <v>#N/A</v>
      </c>
      <c r="D56">
        <f>VLOOKUP(A56,'1.1Flood'!$A$2:$B$110,2,FALSE)</f>
        <v>2</v>
      </c>
      <c r="E56" t="e">
        <f>VLOOKUP(A56,'1.2'!$I$23:$J$131,2,FALSE)</f>
        <v>#N/A</v>
      </c>
      <c r="F56">
        <f>VLOOKUP(A56,'1.2Flood'!$A$2:$B$110,2,FALSE)</f>
        <v>1106</v>
      </c>
      <c r="G56" s="111">
        <v>0</v>
      </c>
      <c r="H56" s="118">
        <v>0</v>
      </c>
      <c r="I56" t="e">
        <f>VLOOKUP(A56,'1.3'!$K$23:$L$129,2,FALSE)</f>
        <v>#N/A</v>
      </c>
      <c r="J56">
        <f>VLOOKUP(A56,'1.3Flood'!$A$2:$B$110,2,FALSE)</f>
        <v>105</v>
      </c>
      <c r="K56" s="111">
        <v>0</v>
      </c>
      <c r="L56" s="118">
        <v>0</v>
      </c>
      <c r="M56" t="e">
        <f>VLOOKUP(A56,'1.4'!$H$24:$I$130,2,FALSE)</f>
        <v>#N/A</v>
      </c>
      <c r="N56">
        <f>VLOOKUP(A56,'1.4Flood'!$A$2:$B$110,2,FALSE)</f>
        <v>16</v>
      </c>
      <c r="O56" s="111">
        <v>0</v>
      </c>
      <c r="P56" t="e">
        <f>VLOOKUP(A56,'1.5'!$H$23:$I$129,2,FALSE)</f>
        <v>#N/A</v>
      </c>
      <c r="Q56">
        <f>VLOOKUP(A56,'1.5Flood'!$A$2:$B$110,2,FALSE)</f>
        <v>0</v>
      </c>
      <c r="R56" s="111">
        <v>0</v>
      </c>
      <c r="S56">
        <f>VLOOKUP(A56,'1.6'!$B$23:$J$168,9,FALSE)</f>
        <v>78.599999999999994</v>
      </c>
      <c r="T56">
        <v>0</v>
      </c>
      <c r="U56" s="52" t="e">
        <f t="shared" si="4"/>
        <v>#N/A</v>
      </c>
      <c r="V56" s="52">
        <f t="shared" si="5"/>
        <v>3.8299502106472615E-4</v>
      </c>
      <c r="W56" s="52" t="e">
        <f t="shared" si="6"/>
        <v>#N/A</v>
      </c>
      <c r="X56" s="52">
        <f t="shared" si="7"/>
        <v>2.9439948892674619E-3</v>
      </c>
      <c r="Y56" s="52">
        <f t="shared" si="8"/>
        <v>0</v>
      </c>
      <c r="Z56" s="52">
        <f t="shared" si="9"/>
        <v>0</v>
      </c>
      <c r="AA56" s="52" t="e">
        <f t="shared" si="29"/>
        <v>#N/A</v>
      </c>
      <c r="AB56" s="52">
        <f t="shared" si="10"/>
        <v>0.74468085106382975</v>
      </c>
      <c r="AC56" s="52">
        <f t="shared" si="11"/>
        <v>0</v>
      </c>
      <c r="AD56" s="123">
        <f t="shared" si="36"/>
        <v>0</v>
      </c>
      <c r="AE56" s="52" t="e">
        <f t="shared" si="30"/>
        <v>#N/A</v>
      </c>
      <c r="AF56" s="52">
        <f t="shared" si="13"/>
        <v>1.9711716151287421E-3</v>
      </c>
      <c r="AG56" s="52">
        <f t="shared" si="14"/>
        <v>0</v>
      </c>
      <c r="AH56" s="52" t="e">
        <f t="shared" si="31"/>
        <v>#N/A</v>
      </c>
      <c r="AI56" s="52">
        <f t="shared" si="15"/>
        <v>0</v>
      </c>
      <c r="AJ56" s="52">
        <v>0</v>
      </c>
      <c r="AK56" s="52">
        <f t="shared" si="32"/>
        <v>0.85352422907488978</v>
      </c>
      <c r="AL56" s="52">
        <f t="shared" si="16"/>
        <v>0</v>
      </c>
      <c r="AM56">
        <f>(V56*Weights_Sens!$B$2)+(X56*Weights_Sens!$B$3)+(AB56*Weights_Sens!$B$4)+(AF56*Weights_Sens!$B$5)+(AI56*Weights_Sens!$B$6)+(AK56*Weights_Sens!$B$7)</f>
        <v>0.20742669448169745</v>
      </c>
      <c r="AN56" s="52">
        <f t="shared" si="17"/>
        <v>0.35430902209451398</v>
      </c>
      <c r="AO56">
        <f>(Y56*Weights_Sens!$C$3)+(AC56*Weights_Sens!$C$4)+(AG56*Weights_Sens!$C$5)+(AJ56*Weights_Sens!$C$6)+(AK56*Weights_Sens!$C$7)</f>
        <v>0.15518622346816177</v>
      </c>
      <c r="AP56" s="52">
        <f t="shared" si="18"/>
        <v>0.22429676609766289</v>
      </c>
      <c r="AQ56" s="52">
        <f>(Z56*Weights_Sens!$D$3)+(AD56*Weights_Sens!$D$4)+(AL56*Weights_Sens!$D$7)</f>
        <v>0</v>
      </c>
      <c r="AR56" s="52">
        <f t="shared" si="19"/>
        <v>0</v>
      </c>
      <c r="AY56" s="121" t="s">
        <v>57</v>
      </c>
      <c r="AZ56" s="122" t="s">
        <v>2357</v>
      </c>
      <c r="BA56" s="122">
        <v>108</v>
      </c>
    </row>
    <row r="57" spans="1:53" ht="15" thickBot="1">
      <c r="A57" t="s">
        <v>77</v>
      </c>
      <c r="B57" t="s">
        <v>2101</v>
      </c>
      <c r="C57" t="e">
        <f>VLOOKUP(A57,'1.1'!$K$24:$L$132,2,FALSE)</f>
        <v>#N/A</v>
      </c>
      <c r="D57">
        <f>VLOOKUP(A57,'1.1Flood'!$A$2:$B$110,2,FALSE)</f>
        <v>2</v>
      </c>
      <c r="E57" t="e">
        <f>VLOOKUP(A57,'1.2'!$I$23:$J$131,2,FALSE)</f>
        <v>#N/A</v>
      </c>
      <c r="F57">
        <f>VLOOKUP(A57,'1.2Flood'!$A$2:$B$110,2,FALSE)</f>
        <v>7951</v>
      </c>
      <c r="G57" s="111">
        <v>0</v>
      </c>
      <c r="H57" s="118">
        <v>0</v>
      </c>
      <c r="I57" t="e">
        <f>VLOOKUP(A57,'1.3'!$K$23:$L$129,2,FALSE)</f>
        <v>#N/A</v>
      </c>
      <c r="J57">
        <f>VLOOKUP(A57,'1.3Flood'!$A$2:$B$110,2,FALSE)</f>
        <v>0</v>
      </c>
      <c r="K57" s="111">
        <v>0</v>
      </c>
      <c r="L57" s="118">
        <v>0</v>
      </c>
      <c r="M57" t="e">
        <f>VLOOKUP(A57,'1.4'!$H$24:$I$130,2,FALSE)</f>
        <v>#N/A</v>
      </c>
      <c r="N57">
        <f>VLOOKUP(A57,'1.4Flood'!$A$2:$B$110,2,FALSE)</f>
        <v>0</v>
      </c>
      <c r="O57" s="111">
        <v>0</v>
      </c>
      <c r="P57" t="e">
        <f>VLOOKUP(A57,'1.5'!$H$23:$I$129,2,FALSE)</f>
        <v>#N/A</v>
      </c>
      <c r="Q57">
        <f>VLOOKUP(A57,'1.5Flood'!$A$2:$B$110,2,FALSE)</f>
        <v>0</v>
      </c>
      <c r="R57" s="111">
        <v>0</v>
      </c>
      <c r="S57">
        <f>VLOOKUP(A57,'1.6'!$B$23:$J$168,9,FALSE)</f>
        <v>85</v>
      </c>
      <c r="T57">
        <v>0</v>
      </c>
      <c r="U57" s="52" t="e">
        <f t="shared" si="4"/>
        <v>#N/A</v>
      </c>
      <c r="V57" s="52">
        <f t="shared" si="5"/>
        <v>3.8299502106472615E-4</v>
      </c>
      <c r="W57" s="52" t="e">
        <f t="shared" si="6"/>
        <v>#N/A</v>
      </c>
      <c r="X57" s="52">
        <f t="shared" si="7"/>
        <v>2.1164288756388417E-2</v>
      </c>
      <c r="Y57" s="52">
        <f t="shared" si="8"/>
        <v>0</v>
      </c>
      <c r="Z57" s="52">
        <f t="shared" si="9"/>
        <v>0</v>
      </c>
      <c r="AA57" s="52" t="e">
        <f t="shared" si="29"/>
        <v>#N/A</v>
      </c>
      <c r="AB57" s="52">
        <f t="shared" si="10"/>
        <v>0</v>
      </c>
      <c r="AC57" s="52">
        <f t="shared" si="11"/>
        <v>0</v>
      </c>
      <c r="AD57" s="123">
        <f t="shared" si="36"/>
        <v>0</v>
      </c>
      <c r="AE57" s="52" t="e">
        <f t="shared" si="30"/>
        <v>#N/A</v>
      </c>
      <c r="AF57" s="52">
        <f t="shared" si="13"/>
        <v>0</v>
      </c>
      <c r="AG57" s="52">
        <f t="shared" si="14"/>
        <v>0</v>
      </c>
      <c r="AH57" s="52" t="e">
        <f t="shared" si="31"/>
        <v>#N/A</v>
      </c>
      <c r="AI57" s="52">
        <f t="shared" si="15"/>
        <v>0</v>
      </c>
      <c r="AJ57" s="52">
        <v>0</v>
      </c>
      <c r="AK57" s="52">
        <f t="shared" si="32"/>
        <v>0.92400881057268713</v>
      </c>
      <c r="AL57" s="52">
        <f t="shared" si="16"/>
        <v>0</v>
      </c>
      <c r="AM57">
        <f>(V57*Weights_Sens!$B$2)+(X57*Weights_Sens!$B$3)+(AB57*Weights_Sens!$B$4)+(AF57*Weights_Sens!$B$5)+(AI57*Weights_Sens!$B$6)+(AK57*Weights_Sens!$B$7)</f>
        <v>7.938695502628218E-2</v>
      </c>
      <c r="AN57" s="52">
        <f t="shared" si="17"/>
        <v>0.10282939199334259</v>
      </c>
      <c r="AO57">
        <f>(Y57*Weights_Sens!$C$3)+(AC57*Weights_Sens!$C$4)+(AG57*Weights_Sens!$C$5)+(AJ57*Weights_Sens!$C$6)+(AK57*Weights_Sens!$C$7)</f>
        <v>0.16800160192230676</v>
      </c>
      <c r="AP57" s="52">
        <f t="shared" si="18"/>
        <v>0.24281933774959893</v>
      </c>
      <c r="AQ57" s="52">
        <f>(Z57*Weights_Sens!$D$3)+(AD57*Weights_Sens!$D$4)+(AL57*Weights_Sens!$D$7)</f>
        <v>0</v>
      </c>
      <c r="AR57" s="52">
        <f t="shared" si="19"/>
        <v>0</v>
      </c>
      <c r="AY57" s="121" t="s">
        <v>58</v>
      </c>
      <c r="AZ57" s="122" t="s">
        <v>2357</v>
      </c>
      <c r="BA57" s="122">
        <v>34</v>
      </c>
    </row>
    <row r="58" spans="1:53" ht="15" thickBot="1">
      <c r="A58" t="s">
        <v>86</v>
      </c>
      <c r="B58" t="s">
        <v>2102</v>
      </c>
      <c r="C58" t="e">
        <f>VLOOKUP(A58,'1.1'!$K$24:$L$132,2,FALSE)</f>
        <v>#N/A</v>
      </c>
      <c r="D58">
        <f>VLOOKUP(A58,'1.1Flood'!$A$2:$B$110,2,FALSE)</f>
        <v>120</v>
      </c>
      <c r="E58">
        <f>VLOOKUP(A58,'1.2'!$I$23:$J$131,2,FALSE)</f>
        <v>1434</v>
      </c>
      <c r="F58">
        <f>VLOOKUP(A58,'1.2Flood'!$A$2:$B$110,2,FALSE)</f>
        <v>1614</v>
      </c>
      <c r="G58" s="111">
        <v>0</v>
      </c>
      <c r="H58" s="118">
        <f>VLOOKUP(A58,'1.2Landslide'!$A$2:$B$110,2,FALSE)</f>
        <v>1434</v>
      </c>
      <c r="I58" t="e">
        <f>VLOOKUP(A58,'1.3'!$K$23:$L$129,2,FALSE)</f>
        <v>#N/A</v>
      </c>
      <c r="J58">
        <f>VLOOKUP(A58,'1.3Flood'!$A$2:$B$110,2,FALSE)</f>
        <v>1</v>
      </c>
      <c r="K58" s="111">
        <v>0</v>
      </c>
      <c r="L58" s="118">
        <f>VLOOKUP(A58,$AY$2:$BA$81,3,FALSE)</f>
        <v>1</v>
      </c>
      <c r="M58" t="e">
        <f>VLOOKUP(A58,'1.4'!$H$24:$I$130,2,FALSE)</f>
        <v>#N/A</v>
      </c>
      <c r="N58">
        <f>VLOOKUP(A58,'1.4Flood'!$A$2:$B$110,2,FALSE)</f>
        <v>0</v>
      </c>
      <c r="O58" s="111">
        <v>0</v>
      </c>
      <c r="P58" t="e">
        <f>VLOOKUP(A58,'1.5'!$H$23:$I$129,2,FALSE)</f>
        <v>#N/A</v>
      </c>
      <c r="Q58">
        <f>VLOOKUP(A58,'1.5Flood'!$A$2:$B$110,2,FALSE)</f>
        <v>0</v>
      </c>
      <c r="R58" s="111">
        <v>0</v>
      </c>
      <c r="S58">
        <f>VLOOKUP(A58,'1.6'!$B$23:$J$168,9,FALSE)</f>
        <v>82.5</v>
      </c>
      <c r="T58">
        <f>S58</f>
        <v>82.5</v>
      </c>
      <c r="U58" s="52" t="e">
        <f t="shared" si="4"/>
        <v>#N/A</v>
      </c>
      <c r="V58" s="52">
        <f t="shared" si="5"/>
        <v>2.2979701263883569E-2</v>
      </c>
      <c r="W58" s="52" t="e">
        <f t="shared" si="6"/>
        <v>#N/A</v>
      </c>
      <c r="X58" s="52">
        <f t="shared" si="7"/>
        <v>4.2962095400340718E-3</v>
      </c>
      <c r="Y58" s="52">
        <f t="shared" si="8"/>
        <v>0</v>
      </c>
      <c r="Z58" s="52">
        <f t="shared" si="9"/>
        <v>2.7024480334696493E-2</v>
      </c>
      <c r="AA58" s="52" t="e">
        <f t="shared" si="29"/>
        <v>#N/A</v>
      </c>
      <c r="AB58" s="52">
        <f t="shared" si="10"/>
        <v>7.0921985815602835E-3</v>
      </c>
      <c r="AC58" s="52">
        <f t="shared" si="11"/>
        <v>0</v>
      </c>
      <c r="AD58" s="123">
        <f t="shared" si="36"/>
        <v>7.0921985815602835E-3</v>
      </c>
      <c r="AE58" s="52" t="e">
        <f t="shared" si="30"/>
        <v>#N/A</v>
      </c>
      <c r="AF58" s="52">
        <f t="shared" si="13"/>
        <v>0</v>
      </c>
      <c r="AG58" s="52">
        <f t="shared" si="14"/>
        <v>0</v>
      </c>
      <c r="AH58" s="52" t="e">
        <f t="shared" si="31"/>
        <v>#N/A</v>
      </c>
      <c r="AI58" s="52">
        <f t="shared" si="15"/>
        <v>0</v>
      </c>
      <c r="AJ58" s="52">
        <v>0</v>
      </c>
      <c r="AK58" s="52">
        <f t="shared" si="32"/>
        <v>0.8964757709251101</v>
      </c>
      <c r="AL58" s="52">
        <f t="shared" si="16"/>
        <v>0.91870824053452116</v>
      </c>
      <c r="AM58">
        <f>(V58*Weights_Sens!$B$2)+(X58*Weights_Sens!$B$3)+(AB58*Weights_Sens!$B$4)+(AF58*Weights_Sens!$B$5)+(AI58*Weights_Sens!$B$6)+(AK58*Weights_Sens!$B$7)</f>
        <v>7.9494205472851881E-2</v>
      </c>
      <c r="AN58" s="52">
        <f t="shared" si="17"/>
        <v>0.10304003989645651</v>
      </c>
      <c r="AO58">
        <f>(Y58*Weights_Sens!$C$3)+(AC58*Weights_Sens!$C$4)+(AG58*Weights_Sens!$C$5)+(AJ58*Weights_Sens!$C$6)+(AK58*Weights_Sens!$C$7)</f>
        <v>0.16299559471365638</v>
      </c>
      <c r="AP58" s="52">
        <f t="shared" si="18"/>
        <v>0.23558395819806144</v>
      </c>
      <c r="AQ58" s="52">
        <f>(Z58*Weights_Sens!$D$3)+(AD58*Weights_Sens!$D$4)+(AL58*Weights_Sens!$D$7)</f>
        <v>0.18099468510838163</v>
      </c>
      <c r="AR58" s="52">
        <f t="shared" si="19"/>
        <v>0.18147234059080325</v>
      </c>
      <c r="AY58" s="121" t="s">
        <v>137</v>
      </c>
      <c r="AZ58" s="122" t="s">
        <v>2357</v>
      </c>
      <c r="BA58" s="122">
        <v>0</v>
      </c>
    </row>
    <row r="59" spans="1:53" ht="15" thickBot="1">
      <c r="A59" t="s">
        <v>45</v>
      </c>
      <c r="B59" t="s">
        <v>2103</v>
      </c>
      <c r="C59" t="e">
        <f>VLOOKUP(A59,'1.1'!$K$24:$L$132,2,FALSE)</f>
        <v>#N/A</v>
      </c>
      <c r="D59">
        <f>VLOOKUP(A59,'1.1Flood'!$A$2:$B$110,2,FALSE)</f>
        <v>1</v>
      </c>
      <c r="E59">
        <f>VLOOKUP(A59,'1.2'!$I$23:$J$131,2,FALSE)</f>
        <v>3803</v>
      </c>
      <c r="F59">
        <f>VLOOKUP(A59,'1.2Flood'!$A$2:$B$110,2,FALSE)</f>
        <v>3803</v>
      </c>
      <c r="G59" s="111">
        <f>VLOOKUP(A59,'1.2Drought'!$A$2:$B$110,2,FALSE)</f>
        <v>3000</v>
      </c>
      <c r="H59" s="118">
        <f>VLOOKUP(A59,'1.2Landslide'!$A$2:$B$110,2,FALSE)</f>
        <v>3803</v>
      </c>
      <c r="I59" t="e">
        <f>VLOOKUP(A59,'1.3'!$K$23:$L$129,2,FALSE)</f>
        <v>#N/A</v>
      </c>
      <c r="J59">
        <f>VLOOKUP(A59,'1.3Flood'!$A$2:$B$110,2,FALSE)</f>
        <v>2</v>
      </c>
      <c r="K59" s="111">
        <f>VLOOKUP(A59,'1.3Drought'!$A$2:$B$46,2,FALSE)</f>
        <v>0</v>
      </c>
      <c r="L59" s="118">
        <f>VLOOKUP(A59,$AY$2:$BA$81,3,FALSE)</f>
        <v>2</v>
      </c>
      <c r="M59">
        <f>VLOOKUP(A59,'1.4'!$H$24:$I$130,2,FALSE)</f>
        <v>0</v>
      </c>
      <c r="N59">
        <f>VLOOKUP(A59,'1.4Flood'!$A$2:$B$110,2,FALSE)</f>
        <v>0</v>
      </c>
      <c r="O59" s="111">
        <f>VLOOKUP(A59,'1.4Drought'!$A$2:$B$46,2,FALSE)</f>
        <v>0</v>
      </c>
      <c r="P59">
        <f>VLOOKUP(A59,'1.5'!$H$23:$I$129,2,FALSE)</f>
        <v>0</v>
      </c>
      <c r="Q59">
        <f>VLOOKUP(A59,'1.5Flood'!$A$2:$B$110,2,FALSE)</f>
        <v>2</v>
      </c>
      <c r="R59" s="111">
        <v>0</v>
      </c>
      <c r="S59">
        <f>VLOOKUP(A59,'1.6'!$B$23:$J$168,9,FALSE)</f>
        <v>73.5</v>
      </c>
      <c r="T59">
        <f>S59</f>
        <v>73.5</v>
      </c>
      <c r="U59" s="52" t="e">
        <f t="shared" si="4"/>
        <v>#N/A</v>
      </c>
      <c r="V59" s="52">
        <f t="shared" si="5"/>
        <v>1.9149751053236308E-4</v>
      </c>
      <c r="W59" s="52" t="e">
        <f t="shared" si="6"/>
        <v>#N/A</v>
      </c>
      <c r="X59" s="52">
        <f t="shared" si="7"/>
        <v>1.0122977001703578E-2</v>
      </c>
      <c r="Y59" s="52">
        <f t="shared" si="8"/>
        <v>1.0259707393145148E-2</v>
      </c>
      <c r="Z59" s="52">
        <f t="shared" si="9"/>
        <v>7.1669524904358975E-2</v>
      </c>
      <c r="AA59" s="52" t="e">
        <f t="shared" si="29"/>
        <v>#N/A</v>
      </c>
      <c r="AB59" s="52">
        <f t="shared" si="10"/>
        <v>1.4184397163120567E-2</v>
      </c>
      <c r="AC59" s="52">
        <f t="shared" si="11"/>
        <v>0</v>
      </c>
      <c r="AD59" s="123">
        <f t="shared" si="36"/>
        <v>1.4184397163120567E-2</v>
      </c>
      <c r="AE59" s="52" t="e">
        <f t="shared" si="30"/>
        <v>#N/A</v>
      </c>
      <c r="AF59" s="52">
        <f t="shared" si="13"/>
        <v>0</v>
      </c>
      <c r="AG59" s="52">
        <f t="shared" si="14"/>
        <v>0</v>
      </c>
      <c r="AH59" s="52" t="e">
        <f t="shared" si="31"/>
        <v>#N/A</v>
      </c>
      <c r="AI59" s="52">
        <f t="shared" si="15"/>
        <v>1.8518518518518517E-2</v>
      </c>
      <c r="AJ59" s="52">
        <v>0</v>
      </c>
      <c r="AK59" s="52">
        <f t="shared" si="32"/>
        <v>0.79735682819383258</v>
      </c>
      <c r="AL59" s="52">
        <f t="shared" si="16"/>
        <v>0.81848552338530067</v>
      </c>
      <c r="AM59">
        <f>(V59*Weights_Sens!$B$2)+(X59*Weights_Sens!$B$3)+(AB59*Weights_Sens!$B$4)+(AF59*Weights_Sens!$B$5)+(AI59*Weights_Sens!$B$6)+(AK59*Weights_Sens!$B$7)</f>
        <v>7.2991506622861357E-2</v>
      </c>
      <c r="AN59" s="52">
        <f t="shared" si="17"/>
        <v>9.0268252727798939E-2</v>
      </c>
      <c r="AO59">
        <f>(Y59*Weights_Sens!$C$3)+(AC59*Weights_Sens!$C$4)+(AG59*Weights_Sens!$C$5)+(AJ59*Weights_Sens!$C$6)+(AK59*Weights_Sens!$C$7)</f>
        <v>0.1491711217869835</v>
      </c>
      <c r="AP59" s="52">
        <f t="shared" si="18"/>
        <v>0.21560290252726871</v>
      </c>
      <c r="AQ59" s="52">
        <f>(Z59*Weights_Sens!$D$3)+(AD59*Weights_Sens!$D$4)+(AL59*Weights_Sens!$D$7)</f>
        <v>0.18393760873402357</v>
      </c>
      <c r="AR59" s="52">
        <f t="shared" si="19"/>
        <v>0.18442303076275729</v>
      </c>
      <c r="AY59" s="121"/>
      <c r="AZ59" s="122" t="s">
        <v>2356</v>
      </c>
      <c r="BA59" s="122">
        <v>0</v>
      </c>
    </row>
    <row r="60" spans="1:53" ht="15" thickBot="1">
      <c r="A60" t="s">
        <v>155</v>
      </c>
      <c r="B60" t="s">
        <v>2104</v>
      </c>
      <c r="C60">
        <f>C8</f>
        <v>2</v>
      </c>
      <c r="D60">
        <f t="shared" ref="D60:S60" si="40">D8</f>
        <v>11343</v>
      </c>
      <c r="E60" t="e">
        <f t="shared" si="40"/>
        <v>#N/A</v>
      </c>
      <c r="F60">
        <f t="shared" si="40"/>
        <v>62725</v>
      </c>
      <c r="G60">
        <f t="shared" si="40"/>
        <v>600000</v>
      </c>
      <c r="H60" s="118">
        <v>0</v>
      </c>
      <c r="I60" t="e">
        <f t="shared" si="40"/>
        <v>#N/A</v>
      </c>
      <c r="J60">
        <f t="shared" si="40"/>
        <v>6</v>
      </c>
      <c r="K60">
        <f t="shared" si="40"/>
        <v>0</v>
      </c>
      <c r="L60" s="118">
        <f>L8</f>
        <v>0</v>
      </c>
      <c r="M60">
        <f t="shared" si="40"/>
        <v>0</v>
      </c>
      <c r="N60">
        <f t="shared" si="40"/>
        <v>0</v>
      </c>
      <c r="O60" s="111">
        <v>0</v>
      </c>
      <c r="P60">
        <f t="shared" si="40"/>
        <v>0</v>
      </c>
      <c r="Q60">
        <f t="shared" si="40"/>
        <v>0</v>
      </c>
      <c r="R60" s="111">
        <v>0</v>
      </c>
      <c r="S60">
        <f t="shared" si="40"/>
        <v>86.5</v>
      </c>
      <c r="T60">
        <v>0</v>
      </c>
      <c r="U60" s="52" t="e">
        <f t="shared" si="4"/>
        <v>#N/A</v>
      </c>
      <c r="V60" s="52">
        <v>1</v>
      </c>
      <c r="W60" s="52" t="e">
        <f t="shared" si="6"/>
        <v>#N/A</v>
      </c>
      <c r="X60" s="52">
        <f t="shared" si="7"/>
        <v>0.16696390545144804</v>
      </c>
      <c r="Y60" s="52">
        <v>1</v>
      </c>
      <c r="Z60" s="52">
        <f t="shared" si="9"/>
        <v>0</v>
      </c>
      <c r="AA60" s="52" t="e">
        <f t="shared" si="29"/>
        <v>#N/A</v>
      </c>
      <c r="AB60" s="52">
        <f t="shared" si="10"/>
        <v>4.2553191489361701E-2</v>
      </c>
      <c r="AC60" s="52">
        <f t="shared" si="11"/>
        <v>0</v>
      </c>
      <c r="AD60" s="123">
        <f t="shared" si="36"/>
        <v>0</v>
      </c>
      <c r="AE60" s="52" t="e">
        <f t="shared" si="30"/>
        <v>#N/A</v>
      </c>
      <c r="AF60" s="52">
        <f t="shared" si="13"/>
        <v>0</v>
      </c>
      <c r="AG60" s="52">
        <f t="shared" si="14"/>
        <v>0</v>
      </c>
      <c r="AH60" s="52" t="e">
        <f t="shared" si="31"/>
        <v>#N/A</v>
      </c>
      <c r="AI60" s="52">
        <f t="shared" si="15"/>
        <v>0</v>
      </c>
      <c r="AJ60" s="52">
        <v>0</v>
      </c>
      <c r="AK60" s="52">
        <f t="shared" si="32"/>
        <v>0.94052863436123346</v>
      </c>
      <c r="AL60" s="52">
        <f t="shared" si="16"/>
        <v>0</v>
      </c>
      <c r="AM60">
        <f>(V60*Weights_Sens!$B$2)+(X60*Weights_Sens!$B$3)+(AB60*Weights_Sens!$B$4)+(AF60*Weights_Sens!$B$5)+(AI60*Weights_Sens!$B$6)+(AK60*Weights_Sens!$B$7)</f>
        <v>0.29893404918188204</v>
      </c>
      <c r="AN60" s="52">
        <f t="shared" si="17"/>
        <v>0.53403631464771539</v>
      </c>
      <c r="AO60">
        <f>(Y60*Weights_Sens!$C$3)+(AC60*Weights_Sens!$C$4)+(AG60*Weights_Sens!$C$5)+(AJ60*Weights_Sens!$C$6)+(AK60*Weights_Sens!$C$7)</f>
        <v>0.5800961153384061</v>
      </c>
      <c r="AP60" s="52">
        <f t="shared" si="18"/>
        <v>0.8384357824321671</v>
      </c>
      <c r="AQ60" s="52">
        <f>(Z60*Weights_Sens!$D$3)+(AD60*Weights_Sens!$D$4)+(AL60*Weights_Sens!$D$7)</f>
        <v>0</v>
      </c>
      <c r="AR60" s="52">
        <f t="shared" si="19"/>
        <v>0</v>
      </c>
      <c r="AY60" s="121" t="s">
        <v>59</v>
      </c>
      <c r="AZ60" s="122" t="s">
        <v>2357</v>
      </c>
      <c r="BA60" s="122">
        <v>19</v>
      </c>
    </row>
    <row r="61" spans="1:53" ht="15" thickBot="1">
      <c r="A61" t="s">
        <v>161</v>
      </c>
      <c r="B61" t="s">
        <v>2105</v>
      </c>
      <c r="C61">
        <f>C45</f>
        <v>45</v>
      </c>
      <c r="D61">
        <f t="shared" ref="D61:Q61" si="41">D45</f>
        <v>203</v>
      </c>
      <c r="E61">
        <f t="shared" si="41"/>
        <v>250</v>
      </c>
      <c r="F61">
        <f t="shared" si="41"/>
        <v>390666</v>
      </c>
      <c r="G61">
        <f t="shared" si="41"/>
        <v>87771</v>
      </c>
      <c r="H61" s="118">
        <v>0</v>
      </c>
      <c r="I61" t="e">
        <f t="shared" si="41"/>
        <v>#N/A</v>
      </c>
      <c r="J61">
        <f t="shared" si="41"/>
        <v>9</v>
      </c>
      <c r="K61">
        <f t="shared" si="41"/>
        <v>95</v>
      </c>
      <c r="L61" s="118">
        <f>L45</f>
        <v>0</v>
      </c>
      <c r="M61">
        <f t="shared" si="41"/>
        <v>0</v>
      </c>
      <c r="N61">
        <f t="shared" si="41"/>
        <v>0</v>
      </c>
      <c r="O61" s="111">
        <v>0</v>
      </c>
      <c r="P61">
        <f t="shared" si="41"/>
        <v>0</v>
      </c>
      <c r="Q61">
        <f t="shared" si="41"/>
        <v>0</v>
      </c>
      <c r="R61" s="111">
        <v>0</v>
      </c>
      <c r="S61">
        <f>S45</f>
        <v>81</v>
      </c>
      <c r="T61">
        <v>0</v>
      </c>
      <c r="U61" s="52" t="e">
        <f t="shared" si="4"/>
        <v>#N/A</v>
      </c>
      <c r="V61" s="52">
        <f t="shared" si="5"/>
        <v>3.8873994638069703E-2</v>
      </c>
      <c r="W61" s="52" t="e">
        <f t="shared" si="6"/>
        <v>#N/A</v>
      </c>
      <c r="X61" s="52">
        <v>1</v>
      </c>
      <c r="Y61" s="52">
        <f t="shared" si="8"/>
        <v>0.30016825920124757</v>
      </c>
      <c r="Z61" s="52">
        <f t="shared" si="9"/>
        <v>0</v>
      </c>
      <c r="AA61" s="52" t="e">
        <f t="shared" si="29"/>
        <v>#N/A</v>
      </c>
      <c r="AB61" s="52">
        <f t="shared" si="10"/>
        <v>6.3829787234042548E-2</v>
      </c>
      <c r="AC61" s="52">
        <f t="shared" si="11"/>
        <v>1</v>
      </c>
      <c r="AD61" s="123">
        <f t="shared" si="36"/>
        <v>0</v>
      </c>
      <c r="AE61" s="52" t="e">
        <f t="shared" si="30"/>
        <v>#N/A</v>
      </c>
      <c r="AF61" s="52">
        <f t="shared" si="13"/>
        <v>0</v>
      </c>
      <c r="AG61" s="52">
        <f t="shared" si="14"/>
        <v>0</v>
      </c>
      <c r="AH61" s="52" t="e">
        <f t="shared" si="31"/>
        <v>#N/A</v>
      </c>
      <c r="AI61" s="52">
        <f t="shared" si="15"/>
        <v>0</v>
      </c>
      <c r="AJ61" s="52">
        <v>0</v>
      </c>
      <c r="AK61" s="52">
        <f t="shared" si="32"/>
        <v>0.87995594713656378</v>
      </c>
      <c r="AL61" s="52">
        <f t="shared" si="16"/>
        <v>0</v>
      </c>
      <c r="AM61">
        <f>(V61*Weights_Sens!$B$2)+(X61*Weights_Sens!$B$3)+(AB61*Weights_Sens!$B$4)+(AF61*Weights_Sens!$B$5)+(AI61*Weights_Sens!$B$6)+(AK61*Weights_Sens!$B$7)</f>
        <v>0.27437056786520952</v>
      </c>
      <c r="AN61" s="52">
        <f t="shared" si="17"/>
        <v>0.48579179914192738</v>
      </c>
      <c r="AO61">
        <f>(Y61*Weights_Sens!$C$3)+(AC61*Weights_Sens!$C$4)+(AG61*Weights_Sens!$C$5)+(AJ61*Weights_Sens!$C$6)+(AK61*Weights_Sens!$C$7)</f>
        <v>0.69187900551624926</v>
      </c>
      <c r="AP61" s="52">
        <f t="shared" si="18"/>
        <v>1</v>
      </c>
      <c r="AQ61" s="52">
        <f>(Z61*Weights_Sens!$D$3)+(AD61*Weights_Sens!$D$4)+(AL61*Weights_Sens!$D$7)</f>
        <v>0</v>
      </c>
      <c r="AR61" s="52">
        <f t="shared" si="19"/>
        <v>0</v>
      </c>
      <c r="AY61" s="121"/>
      <c r="AZ61" s="122" t="s">
        <v>2356</v>
      </c>
      <c r="BA61" s="122">
        <v>0</v>
      </c>
    </row>
    <row r="62" spans="1:53" ht="15" thickBot="1">
      <c r="A62" t="s">
        <v>46</v>
      </c>
      <c r="B62" t="s">
        <v>2106</v>
      </c>
      <c r="C62" t="e">
        <f>VLOOKUP(A62,'1.1'!$K$24:$L$132,2,FALSE)</f>
        <v>#N/A</v>
      </c>
      <c r="D62">
        <f>VLOOKUP(A62,'1.1Flood'!$A$2:$B$110,2,FALSE)</f>
        <v>2073</v>
      </c>
      <c r="E62">
        <f>VLOOKUP(A62,'1.2'!$I$23:$J$131,2,FALSE)</f>
        <v>19419</v>
      </c>
      <c r="F62">
        <f>VLOOKUP(A62,'1.2Flood'!$A$2:$B$110,2,FALSE)</f>
        <v>23550</v>
      </c>
      <c r="G62" s="111">
        <v>0</v>
      </c>
      <c r="H62" s="118">
        <f>VLOOKUP(A62,'1.2Landslide'!$A$2:$B$110,2,FALSE)</f>
        <v>19419</v>
      </c>
      <c r="I62" t="e">
        <f>VLOOKUP(A62,'1.3'!$K$23:$L$129,2,FALSE)</f>
        <v>#N/A</v>
      </c>
      <c r="J62">
        <f>VLOOKUP(A62,'1.3Flood'!$A$2:$B$110,2,FALSE)</f>
        <v>11</v>
      </c>
      <c r="K62" s="111">
        <v>0</v>
      </c>
      <c r="L62" s="118">
        <f>VLOOKUP(A62,$AY$2:$BA$81,3,FALSE)</f>
        <v>28</v>
      </c>
      <c r="M62" t="e">
        <f>VLOOKUP(A62,'1.4'!$H$24:$I$130,2,FALSE)</f>
        <v>#N/A</v>
      </c>
      <c r="N62">
        <f>VLOOKUP(A62,'1.4Flood'!$A$2:$B$110,2,FALSE)</f>
        <v>8117.36</v>
      </c>
      <c r="O62" s="111">
        <v>0</v>
      </c>
      <c r="P62" t="e">
        <f>VLOOKUP(A62,'1.5'!$H$23:$I$129,2,FALSE)</f>
        <v>#N/A</v>
      </c>
      <c r="Q62">
        <f>VLOOKUP(A62,'1.5Flood'!$A$2:$B$110,2,FALSE)</f>
        <v>0</v>
      </c>
      <c r="R62" s="111">
        <v>0</v>
      </c>
      <c r="S62">
        <f>VLOOKUP(A62,'1.6'!$B$23:$J$168,9,FALSE)</f>
        <v>70.7</v>
      </c>
      <c r="T62">
        <f>S62</f>
        <v>70.7</v>
      </c>
      <c r="U62" s="52" t="e">
        <f t="shared" si="4"/>
        <v>#N/A</v>
      </c>
      <c r="V62" s="52">
        <f t="shared" si="5"/>
        <v>0.39697433933358867</v>
      </c>
      <c r="W62" s="52" t="e">
        <f t="shared" si="6"/>
        <v>#N/A</v>
      </c>
      <c r="X62" s="52">
        <f t="shared" si="7"/>
        <v>6.2686328790459961E-2</v>
      </c>
      <c r="Y62" s="52">
        <f t="shared" si="8"/>
        <v>0</v>
      </c>
      <c r="Z62" s="52">
        <f t="shared" si="9"/>
        <v>0.36596121591315983</v>
      </c>
      <c r="AA62" s="52" t="e">
        <f t="shared" si="29"/>
        <v>#N/A</v>
      </c>
      <c r="AB62" s="52">
        <f t="shared" si="10"/>
        <v>7.8014184397163122E-2</v>
      </c>
      <c r="AC62" s="52">
        <f t="shared" si="11"/>
        <v>0</v>
      </c>
      <c r="AD62" s="123">
        <f t="shared" si="36"/>
        <v>0.19858156028368795</v>
      </c>
      <c r="AE62" s="52" t="e">
        <f t="shared" si="30"/>
        <v>#N/A</v>
      </c>
      <c r="AF62" s="52">
        <f t="shared" si="13"/>
        <v>1.0000443513613404</v>
      </c>
      <c r="AG62" s="52">
        <f t="shared" si="14"/>
        <v>0</v>
      </c>
      <c r="AH62" s="52" t="e">
        <f t="shared" si="31"/>
        <v>#N/A</v>
      </c>
      <c r="AI62" s="52">
        <f t="shared" si="15"/>
        <v>0</v>
      </c>
      <c r="AJ62" s="52">
        <v>0</v>
      </c>
      <c r="AK62" s="52">
        <f t="shared" si="32"/>
        <v>0.76651982378854622</v>
      </c>
      <c r="AL62" s="52">
        <f t="shared" si="16"/>
        <v>0.78730512249443207</v>
      </c>
      <c r="AM62">
        <f>(V62*Weights_Sens!$B$2)+(X62*Weights_Sens!$B$3)+(AB62*Weights_Sens!$B$4)+(AF62*Weights_Sens!$B$5)+(AI62*Weights_Sens!$B$6)+(AK62*Weights_Sens!$B$7)</f>
        <v>0.34501126796116643</v>
      </c>
      <c r="AN62" s="52">
        <f t="shared" si="17"/>
        <v>0.62453542050336319</v>
      </c>
      <c r="AO62">
        <f>(Y62*Weights_Sens!$C$3)+(AC62*Weights_Sens!$C$4)+(AG62*Weights_Sens!$C$5)+(AJ62*Weights_Sens!$C$6)+(AK62*Weights_Sens!$C$7)</f>
        <v>0.13936724068882658</v>
      </c>
      <c r="AP62" s="52">
        <f t="shared" si="18"/>
        <v>0.20143296671480437</v>
      </c>
      <c r="AQ62" s="52">
        <f>(Z62*Weights_Sens!$D$3)+(AD62*Weights_Sens!$D$4)+(AL62*Weights_Sens!$D$7)</f>
        <v>0.37409570344315268</v>
      </c>
      <c r="AR62" s="52">
        <f t="shared" si="19"/>
        <v>0.37508296372426536</v>
      </c>
      <c r="AY62" s="121"/>
      <c r="AZ62" s="122" t="s">
        <v>2356</v>
      </c>
      <c r="BA62" s="122">
        <v>0</v>
      </c>
    </row>
    <row r="63" spans="1:53" ht="15" thickBot="1">
      <c r="A63" t="s">
        <v>156</v>
      </c>
      <c r="B63" t="s">
        <v>2107</v>
      </c>
      <c r="C63">
        <f>C109</f>
        <v>3</v>
      </c>
      <c r="D63">
        <f t="shared" ref="D63:S63" si="42">D109</f>
        <v>70</v>
      </c>
      <c r="E63" t="e">
        <f t="shared" si="42"/>
        <v>#N/A</v>
      </c>
      <c r="F63">
        <f t="shared" si="42"/>
        <v>375680</v>
      </c>
      <c r="G63">
        <f t="shared" si="42"/>
        <v>0</v>
      </c>
      <c r="H63" s="118">
        <v>0</v>
      </c>
      <c r="I63" t="e">
        <f t="shared" si="42"/>
        <v>#N/A</v>
      </c>
      <c r="J63">
        <f t="shared" si="42"/>
        <v>5</v>
      </c>
      <c r="K63">
        <f t="shared" si="42"/>
        <v>0</v>
      </c>
      <c r="L63" s="118">
        <v>0</v>
      </c>
      <c r="M63">
        <f t="shared" si="42"/>
        <v>0</v>
      </c>
      <c r="N63">
        <f t="shared" si="42"/>
        <v>0</v>
      </c>
      <c r="O63" s="111">
        <v>0</v>
      </c>
      <c r="P63">
        <f t="shared" si="42"/>
        <v>0</v>
      </c>
      <c r="Q63">
        <f t="shared" si="42"/>
        <v>0</v>
      </c>
      <c r="R63" s="111">
        <v>0</v>
      </c>
      <c r="S63">
        <f t="shared" si="42"/>
        <v>79.2</v>
      </c>
      <c r="T63">
        <v>0</v>
      </c>
      <c r="U63" s="52" t="e">
        <f t="shared" si="4"/>
        <v>#N/A</v>
      </c>
      <c r="V63" s="52">
        <f t="shared" si="5"/>
        <v>1.3404825737265416E-2</v>
      </c>
      <c r="W63" s="52" t="e">
        <f t="shared" si="6"/>
        <v>#N/A</v>
      </c>
      <c r="X63" s="52">
        <f t="shared" si="7"/>
        <v>1</v>
      </c>
      <c r="Y63" s="52">
        <f t="shared" si="8"/>
        <v>0</v>
      </c>
      <c r="Z63" s="52">
        <f t="shared" si="9"/>
        <v>0</v>
      </c>
      <c r="AA63" s="52" t="e">
        <f t="shared" si="29"/>
        <v>#N/A</v>
      </c>
      <c r="AB63" s="52">
        <f t="shared" si="10"/>
        <v>3.5460992907801421E-2</v>
      </c>
      <c r="AC63" s="52">
        <f t="shared" si="11"/>
        <v>0</v>
      </c>
      <c r="AD63" s="123">
        <f t="shared" si="36"/>
        <v>0</v>
      </c>
      <c r="AE63" s="52" t="e">
        <f t="shared" si="30"/>
        <v>#N/A</v>
      </c>
      <c r="AF63" s="52">
        <f t="shared" si="13"/>
        <v>0</v>
      </c>
      <c r="AG63" s="52">
        <f t="shared" si="14"/>
        <v>0</v>
      </c>
      <c r="AH63" s="52" t="e">
        <f t="shared" si="31"/>
        <v>#N/A</v>
      </c>
      <c r="AI63" s="52">
        <f t="shared" si="15"/>
        <v>0</v>
      </c>
      <c r="AJ63" s="52">
        <v>0</v>
      </c>
      <c r="AK63" s="52">
        <f t="shared" si="32"/>
        <v>0.86013215859030834</v>
      </c>
      <c r="AL63" s="52">
        <f t="shared" si="16"/>
        <v>0</v>
      </c>
      <c r="AM63">
        <f>(V63*Weights_Sens!$B$2)+(X63*Weights_Sens!$B$3)+(AB63*Weights_Sens!$B$4)+(AF63*Weights_Sens!$B$5)+(AI63*Weights_Sens!$B$6)+(AK63*Weights_Sens!$B$7)</f>
        <v>0.26286369392177217</v>
      </c>
      <c r="AN63" s="52">
        <f t="shared" si="17"/>
        <v>0.46319143760398418</v>
      </c>
      <c r="AO63">
        <f>(Y63*Weights_Sens!$C$3)+(AC63*Weights_Sens!$C$4)+(AG63*Weights_Sens!$C$5)+(AJ63*Weights_Sens!$C$6)+(AK63*Weights_Sens!$C$7)</f>
        <v>0.15638766519823788</v>
      </c>
      <c r="AP63" s="52">
        <f t="shared" si="18"/>
        <v>0.22603325719003192</v>
      </c>
      <c r="AQ63" s="52">
        <f>(Z63*Weights_Sens!$D$3)+(AD63*Weights_Sens!$D$4)+(AL63*Weights_Sens!$D$7)</f>
        <v>0</v>
      </c>
      <c r="AR63" s="52">
        <f t="shared" si="19"/>
        <v>0</v>
      </c>
      <c r="AY63" s="121"/>
      <c r="AZ63" s="122" t="s">
        <v>2356</v>
      </c>
      <c r="BA63" s="122">
        <v>0</v>
      </c>
    </row>
    <row r="64" spans="1:53" s="114" customFormat="1" ht="15" thickBot="1">
      <c r="A64" s="114" t="s">
        <v>74</v>
      </c>
      <c r="B64" s="114" t="s">
        <v>2108</v>
      </c>
      <c r="C64" s="114">
        <f>VLOOKUP(A64,'1.1'!$K$24:$L$132,2,FALSE)</f>
        <v>7</v>
      </c>
      <c r="D64" s="114">
        <f>VLOOKUP(A64,'1.1Flood'!$A$2:$B$110,2,FALSE)</f>
        <v>11698</v>
      </c>
      <c r="E64" s="114">
        <f>VLOOKUP(A64,'1.2'!$I$23:$J$131,2,FALSE)</f>
        <v>114021</v>
      </c>
      <c r="F64" s="114">
        <f>VLOOKUP(A64,'1.2Flood'!$A$2:$B$110,2,FALSE)</f>
        <v>189021</v>
      </c>
      <c r="G64" s="114">
        <f>VLOOKUP(A64,'1.2Drought'!$A$2:$B$110,2,FALSE)</f>
        <v>0</v>
      </c>
      <c r="H64" s="114">
        <v>0</v>
      </c>
      <c r="I64" s="114" t="e">
        <f>VLOOKUP(A64,'1.3'!$K$23:$L$129,2,FALSE)</f>
        <v>#N/A</v>
      </c>
      <c r="J64" s="114">
        <f>VLOOKUP(A64,'1.3Flood'!$A$2:$B$110,2,FALSE)</f>
        <v>2</v>
      </c>
      <c r="K64" s="114">
        <f>VLOOKUP(A64,'1.3Drought'!$A$2:$B$46,2,FALSE)</f>
        <v>0</v>
      </c>
      <c r="L64" s="114">
        <v>0</v>
      </c>
      <c r="M64" s="114">
        <f>VLOOKUP(A64,'1.4'!$H$24:$I$130,2,FALSE)</f>
        <v>0</v>
      </c>
      <c r="N64" s="114">
        <f>VLOOKUP(A64,'1.4Flood'!$A$2:$B$110,2,FALSE)</f>
        <v>20000.54</v>
      </c>
      <c r="O64" s="114">
        <f>VLOOKUP(A64,'1.4Drought'!$A$2:$B$46,2,FALSE)</f>
        <v>0</v>
      </c>
      <c r="P64" s="114">
        <f>VLOOKUP(A64,'1.5'!$H$23:$I$129,2,FALSE)</f>
        <v>0</v>
      </c>
      <c r="Q64" s="114">
        <f>VLOOKUP(A64,'1.5Flood'!$A$2:$B$110,2,FALSE)</f>
        <v>0</v>
      </c>
      <c r="R64" s="114">
        <v>0</v>
      </c>
      <c r="S64" s="114">
        <f>VLOOKUP(A64,'1.6'!$B$23:$J$168,9,FALSE)</f>
        <v>83.2</v>
      </c>
      <c r="T64" s="114">
        <v>0</v>
      </c>
      <c r="U64" s="117" t="e">
        <f t="shared" si="4"/>
        <v>#N/A</v>
      </c>
      <c r="V64" s="117">
        <v>1</v>
      </c>
      <c r="W64" s="117" t="e">
        <f t="shared" si="6"/>
        <v>#N/A</v>
      </c>
      <c r="X64" s="117">
        <f t="shared" si="7"/>
        <v>0.50314363287904595</v>
      </c>
      <c r="Y64" s="117">
        <f t="shared" si="8"/>
        <v>0</v>
      </c>
      <c r="Z64" s="52">
        <f t="shared" si="9"/>
        <v>0</v>
      </c>
      <c r="AA64" s="117" t="e">
        <f t="shared" si="29"/>
        <v>#N/A</v>
      </c>
      <c r="AB64" s="117">
        <f t="shared" si="10"/>
        <v>1.4184397163120567E-2</v>
      </c>
      <c r="AC64" s="117">
        <f t="shared" si="11"/>
        <v>0</v>
      </c>
      <c r="AD64" s="117">
        <f t="shared" si="36"/>
        <v>0</v>
      </c>
      <c r="AE64" s="117" t="e">
        <f t="shared" si="30"/>
        <v>#N/A</v>
      </c>
      <c r="AF64" s="117">
        <v>1</v>
      </c>
      <c r="AG64" s="117">
        <f t="shared" si="14"/>
        <v>0</v>
      </c>
      <c r="AH64" s="117" t="e">
        <f t="shared" si="31"/>
        <v>#N/A</v>
      </c>
      <c r="AI64" s="117">
        <f t="shared" si="15"/>
        <v>0</v>
      </c>
      <c r="AJ64" s="117">
        <v>0</v>
      </c>
      <c r="AK64" s="117">
        <f t="shared" si="32"/>
        <v>0.9041850220264317</v>
      </c>
      <c r="AL64" s="117">
        <f t="shared" si="16"/>
        <v>0</v>
      </c>
      <c r="AM64" s="114">
        <f>(V64*Weights_Sens!$B$2)+(X64*Weights_Sens!$B$3)+(AB64*Weights_Sens!$B$4)+(AF64*Weights_Sens!$B$5)+(AI64*Weights_Sens!$B$6)+(AK64*Weights_Sens!$B$7)</f>
        <v>0.53617739507112716</v>
      </c>
      <c r="AN64" s="117">
        <f t="shared" si="17"/>
        <v>1</v>
      </c>
      <c r="AO64" s="114">
        <f>(Y64*Weights_Sens!$C$3)+(AC64*Weights_Sens!$C$4)+(AG64*Weights_Sens!$C$5)+(AJ64*Weights_Sens!$C$6)+(AK64*Weights_Sens!$C$7)</f>
        <v>0.16439727673207849</v>
      </c>
      <c r="AP64" s="117">
        <f t="shared" si="18"/>
        <v>0.23760986447249194</v>
      </c>
      <c r="AQ64" s="117">
        <f>(Z64*Weights_Sens!$D$3)+(AD64*Weights_Sens!$D$4)+(AL64*Weights_Sens!$D$7)</f>
        <v>0</v>
      </c>
      <c r="AR64" s="117">
        <f t="shared" si="19"/>
        <v>0</v>
      </c>
      <c r="AY64" s="124"/>
      <c r="AZ64" s="125" t="s">
        <v>2356</v>
      </c>
      <c r="BA64" s="125">
        <v>4</v>
      </c>
    </row>
    <row r="65" spans="1:53" ht="15" thickBot="1">
      <c r="A65" t="s">
        <v>78</v>
      </c>
      <c r="B65" t="s">
        <v>2109</v>
      </c>
      <c r="C65" t="e">
        <f>VLOOKUP(A65,'1.1'!$K$24:$L$132,2,FALSE)</f>
        <v>#N/A</v>
      </c>
      <c r="D65">
        <f>VLOOKUP(A65,'1.1Flood'!$A$2:$B$110,2,FALSE)</f>
        <v>122</v>
      </c>
      <c r="E65" t="e">
        <f>VLOOKUP(A65,'1.2'!$I$23:$J$131,2,FALSE)</f>
        <v>#N/A</v>
      </c>
      <c r="F65">
        <f>VLOOKUP(A65,'1.2Flood'!$A$2:$B$110,2,FALSE)</f>
        <v>2571</v>
      </c>
      <c r="G65" s="111">
        <v>0</v>
      </c>
      <c r="H65" s="118">
        <v>0</v>
      </c>
      <c r="I65" t="e">
        <f>VLOOKUP(A65,'1.3'!$K$23:$L$129,2,FALSE)</f>
        <v>#N/A</v>
      </c>
      <c r="J65">
        <f>VLOOKUP(A65,'1.3Flood'!$A$2:$B$110,2,FALSE)</f>
        <v>32</v>
      </c>
      <c r="K65" s="111">
        <v>0</v>
      </c>
      <c r="L65" s="118">
        <v>0</v>
      </c>
      <c r="M65" t="e">
        <f>VLOOKUP(A65,'1.4'!$H$24:$I$130,2,FALSE)</f>
        <v>#N/A</v>
      </c>
      <c r="N65">
        <f>VLOOKUP(A65,'1.4Flood'!$A$2:$B$110,2,FALSE)</f>
        <v>0</v>
      </c>
      <c r="O65" s="111">
        <v>0</v>
      </c>
      <c r="P65" t="e">
        <f>VLOOKUP(A65,'1.5'!$H$23:$I$129,2,FALSE)</f>
        <v>#N/A</v>
      </c>
      <c r="Q65">
        <f>VLOOKUP(A65,'1.5Flood'!$A$2:$B$110,2,FALSE)</f>
        <v>0</v>
      </c>
      <c r="R65" s="111">
        <v>0</v>
      </c>
      <c r="S65">
        <f>VLOOKUP(A65,'1.6'!$B$23:$J$168,9,FALSE)</f>
        <v>73.7</v>
      </c>
      <c r="T65">
        <v>0</v>
      </c>
      <c r="U65" s="52" t="e">
        <f t="shared" si="4"/>
        <v>#N/A</v>
      </c>
      <c r="V65" s="52">
        <f t="shared" si="5"/>
        <v>2.3362696284948296E-2</v>
      </c>
      <c r="W65" s="52" t="e">
        <f t="shared" si="6"/>
        <v>#N/A</v>
      </c>
      <c r="X65" s="52">
        <f t="shared" si="7"/>
        <v>6.8435902896081769E-3</v>
      </c>
      <c r="Y65" s="52">
        <f t="shared" si="8"/>
        <v>0</v>
      </c>
      <c r="Z65" s="52">
        <f t="shared" si="9"/>
        <v>0</v>
      </c>
      <c r="AA65" s="52" t="e">
        <f t="shared" si="29"/>
        <v>#N/A</v>
      </c>
      <c r="AB65" s="52">
        <f t="shared" si="10"/>
        <v>0.22695035460992907</v>
      </c>
      <c r="AC65" s="52">
        <f t="shared" si="11"/>
        <v>0</v>
      </c>
      <c r="AD65" s="123">
        <f t="shared" si="36"/>
        <v>0</v>
      </c>
      <c r="AE65" s="52" t="e">
        <f t="shared" si="30"/>
        <v>#N/A</v>
      </c>
      <c r="AF65" s="52">
        <f t="shared" si="13"/>
        <v>0</v>
      </c>
      <c r="AG65" s="52">
        <f t="shared" si="14"/>
        <v>0</v>
      </c>
      <c r="AH65" s="52" t="e">
        <f t="shared" si="31"/>
        <v>#N/A</v>
      </c>
      <c r="AI65" s="52">
        <f t="shared" si="15"/>
        <v>0</v>
      </c>
      <c r="AJ65" s="52">
        <v>0</v>
      </c>
      <c r="AK65" s="52">
        <f t="shared" si="32"/>
        <v>0.79955947136563876</v>
      </c>
      <c r="AL65" s="52">
        <f t="shared" si="16"/>
        <v>0</v>
      </c>
      <c r="AM65">
        <f>(V65*Weights_Sens!$B$2)+(X65*Weights_Sens!$B$3)+(AB65*Weights_Sens!$B$4)+(AF65*Weights_Sens!$B$5)+(AI65*Weights_Sens!$B$6)+(AK65*Weights_Sens!$B$7)</f>
        <v>0.11250301339026378</v>
      </c>
      <c r="AN65" s="52">
        <f t="shared" si="17"/>
        <v>0.16787180884926561</v>
      </c>
      <c r="AO65">
        <f>(Y65*Weights_Sens!$C$3)+(AC65*Weights_Sens!$C$4)+(AG65*Weights_Sens!$C$5)+(AJ65*Weights_Sens!$C$6)+(AK65*Weights_Sens!$C$7)</f>
        <v>0.14537444933920704</v>
      </c>
      <c r="AP65" s="52">
        <f t="shared" si="18"/>
        <v>0.21011542217664939</v>
      </c>
      <c r="AQ65" s="52">
        <f>(Z65*Weights_Sens!$D$3)+(AD65*Weights_Sens!$D$4)+(AL65*Weights_Sens!$D$7)</f>
        <v>0</v>
      </c>
      <c r="AR65" s="52">
        <f t="shared" si="19"/>
        <v>0</v>
      </c>
      <c r="AY65" s="121" t="s">
        <v>87</v>
      </c>
      <c r="AZ65" s="122" t="s">
        <v>2357</v>
      </c>
      <c r="BA65" s="122">
        <v>0</v>
      </c>
    </row>
    <row r="66" spans="1:53" ht="15" thickBot="1">
      <c r="A66" t="s">
        <v>162</v>
      </c>
      <c r="B66" t="s">
        <v>2110</v>
      </c>
      <c r="C66" t="e">
        <f>C71</f>
        <v>#N/A</v>
      </c>
      <c r="D66">
        <f t="shared" ref="D66:S66" si="43">D71</f>
        <v>2</v>
      </c>
      <c r="E66" t="e">
        <f t="shared" si="43"/>
        <v>#N/A</v>
      </c>
      <c r="F66">
        <f t="shared" si="43"/>
        <v>2433</v>
      </c>
      <c r="G66">
        <f t="shared" si="43"/>
        <v>0</v>
      </c>
      <c r="H66" s="118">
        <v>0</v>
      </c>
      <c r="I66" t="e">
        <f t="shared" si="43"/>
        <v>#N/A</v>
      </c>
      <c r="J66">
        <f t="shared" si="43"/>
        <v>0</v>
      </c>
      <c r="K66">
        <f t="shared" si="43"/>
        <v>0</v>
      </c>
      <c r="L66" s="118">
        <v>0</v>
      </c>
      <c r="M66" t="e">
        <f t="shared" si="43"/>
        <v>#N/A</v>
      </c>
      <c r="N66">
        <f t="shared" si="43"/>
        <v>0</v>
      </c>
      <c r="O66" s="111">
        <v>0</v>
      </c>
      <c r="P66" t="e">
        <f t="shared" si="43"/>
        <v>#N/A</v>
      </c>
      <c r="Q66">
        <f t="shared" si="43"/>
        <v>0</v>
      </c>
      <c r="R66" s="111">
        <v>0</v>
      </c>
      <c r="S66">
        <f t="shared" si="43"/>
        <v>69.7</v>
      </c>
      <c r="T66">
        <v>0</v>
      </c>
      <c r="U66" s="52" t="e">
        <f t="shared" si="4"/>
        <v>#N/A</v>
      </c>
      <c r="V66" s="52">
        <f t="shared" si="5"/>
        <v>3.8299502106472615E-4</v>
      </c>
      <c r="W66" s="52" t="e">
        <f t="shared" si="6"/>
        <v>#N/A</v>
      </c>
      <c r="X66" s="52">
        <f t="shared" si="7"/>
        <v>6.4762563884156726E-3</v>
      </c>
      <c r="Y66" s="52">
        <f t="shared" si="8"/>
        <v>0</v>
      </c>
      <c r="Z66" s="52">
        <f t="shared" si="9"/>
        <v>0</v>
      </c>
      <c r="AA66" s="52" t="e">
        <f t="shared" ref="AA66:AA97" si="44">(I66-MIN($I$2:$I$147))/(MAX($I$2:$I$147)-MIN($I$2:$I$147))</f>
        <v>#N/A</v>
      </c>
      <c r="AB66" s="52">
        <f t="shared" si="10"/>
        <v>0</v>
      </c>
      <c r="AC66" s="52">
        <f t="shared" si="11"/>
        <v>0</v>
      </c>
      <c r="AD66" s="123">
        <f t="shared" si="36"/>
        <v>0</v>
      </c>
      <c r="AE66" s="52" t="e">
        <f t="shared" ref="AE66:AE97" si="45">(M66-MIN($M$2:$M$147))/(MAX($M$2:$M$147)-MIN($M$2:$M$147))</f>
        <v>#N/A</v>
      </c>
      <c r="AF66" s="52">
        <f t="shared" si="13"/>
        <v>0</v>
      </c>
      <c r="AG66" s="52">
        <f t="shared" si="14"/>
        <v>0</v>
      </c>
      <c r="AH66" s="52" t="e">
        <f t="shared" ref="AH66:AH97" si="46">(P66-MIN($P$2:$P$147))/(MAX($P$2:$P$147)-MIN($P$2:$P$147))</f>
        <v>#N/A</v>
      </c>
      <c r="AI66" s="52">
        <f t="shared" si="15"/>
        <v>0</v>
      </c>
      <c r="AJ66" s="52">
        <v>0</v>
      </c>
      <c r="AK66" s="52">
        <f t="shared" ref="AK66:AK97" si="47">(S66-MIN($S$2:$S$147))/(MAX($S$2:$S$147)-MIN($S$2:$S$147))</f>
        <v>0.75550660792951541</v>
      </c>
      <c r="AL66" s="52">
        <f t="shared" si="16"/>
        <v>0</v>
      </c>
      <c r="AM66">
        <f>(V66*Weights_Sens!$B$2)+(X66*Weights_Sens!$B$3)+(AB66*Weights_Sens!$B$4)+(AF66*Weights_Sens!$B$5)+(AI66*Weights_Sens!$B$6)+(AK66*Weights_Sens!$B$7)</f>
        <v>6.2933871314354808E-2</v>
      </c>
      <c r="AN66" s="52">
        <f t="shared" si="17"/>
        <v>7.0514304322144533E-2</v>
      </c>
      <c r="AO66">
        <f>(Y66*Weights_Sens!$C$3)+(AC66*Weights_Sens!$C$4)+(AG66*Weights_Sens!$C$5)+(AJ66*Weights_Sens!$C$6)+(AK66*Weights_Sens!$C$7)</f>
        <v>0.13736483780536643</v>
      </c>
      <c r="AP66" s="52">
        <f t="shared" si="18"/>
        <v>0.19853881489418937</v>
      </c>
      <c r="AQ66" s="52">
        <f>(Z66*Weights_Sens!$D$3)+(AD66*Weights_Sens!$D$4)+(AL66*Weights_Sens!$D$7)</f>
        <v>0</v>
      </c>
      <c r="AR66" s="52">
        <f t="shared" si="19"/>
        <v>0</v>
      </c>
      <c r="AY66" s="121"/>
      <c r="AZ66" s="122" t="s">
        <v>2356</v>
      </c>
      <c r="BA66" s="122">
        <v>0</v>
      </c>
    </row>
    <row r="67" spans="1:53" ht="15" thickBot="1">
      <c r="A67" t="s">
        <v>47</v>
      </c>
      <c r="B67" t="s">
        <v>2111</v>
      </c>
      <c r="C67">
        <f>VLOOKUP(A67,'1.1'!$K$24:$L$132,2,FALSE)</f>
        <v>1</v>
      </c>
      <c r="D67">
        <f>VLOOKUP(A67,'1.1Flood'!$A$2:$B$110,2,FALSE)</f>
        <v>77</v>
      </c>
      <c r="E67">
        <f>VLOOKUP(A67,'1.2'!$I$23:$J$131,2,FALSE)</f>
        <v>350</v>
      </c>
      <c r="F67">
        <f>VLOOKUP(A67,'1.2Flood'!$A$2:$B$110,2,FALSE)</f>
        <v>866</v>
      </c>
      <c r="G67" s="111">
        <f>VLOOKUP(A67,'1.2Drought'!$A$2:$B$110,2,FALSE)</f>
        <v>0</v>
      </c>
      <c r="H67" s="118">
        <f>VLOOKUP(A67,'1.2Landslide'!$A$2:$B$110,2,FALSE)</f>
        <v>350</v>
      </c>
      <c r="I67" t="e">
        <f>VLOOKUP(A67,'1.3'!$K$23:$L$129,2,FALSE)</f>
        <v>#N/A</v>
      </c>
      <c r="J67">
        <f>VLOOKUP(A67,'1.3Flood'!$A$2:$B$110,2,FALSE)</f>
        <v>3</v>
      </c>
      <c r="K67" s="111">
        <f>VLOOKUP(A67,'1.3Drought'!$A$2:$B$46,2,FALSE)</f>
        <v>0</v>
      </c>
      <c r="L67" s="118">
        <v>0</v>
      </c>
      <c r="M67">
        <f>VLOOKUP(A67,'1.4'!$H$24:$I$130,2,FALSE)</f>
        <v>0</v>
      </c>
      <c r="N67">
        <f>VLOOKUP(A67,'1.4Flood'!$A$2:$B$110,2,FALSE)</f>
        <v>2905.59</v>
      </c>
      <c r="O67" s="111">
        <f>VLOOKUP(A67,'1.4Drought'!$A$2:$B$46,2,FALSE)</f>
        <v>0</v>
      </c>
      <c r="P67">
        <f>VLOOKUP(A67,'1.5'!$H$23:$I$129,2,FALSE)</f>
        <v>0</v>
      </c>
      <c r="Q67">
        <f>VLOOKUP(A67,'1.5Flood'!$A$2:$B$110,2,FALSE)</f>
        <v>0</v>
      </c>
      <c r="R67" s="111">
        <v>0</v>
      </c>
      <c r="S67">
        <f>VLOOKUP(A67,'1.6'!$B$23:$J$168,9,FALSE)</f>
        <v>84.9</v>
      </c>
      <c r="T67">
        <v>0</v>
      </c>
      <c r="U67" s="52" t="e">
        <f t="shared" ref="U67:U130" si="48">(C67-MIN($C$2:$C$147))/(MAX($C$2:$C$147)-MIN($C$2:$C$147))</f>
        <v>#N/A</v>
      </c>
      <c r="V67" s="52">
        <f t="shared" ref="V67:V130" si="49">(D67-MIN($D$2:$D$147))/(5222-MIN($D$2:$D$147))</f>
        <v>1.4745308310991957E-2</v>
      </c>
      <c r="W67" s="52" t="e">
        <f t="shared" ref="W67:W130" si="50">(E67-MIN($E$2:$E$147))/(MAX($E$2:$E$147)-MIN($E$2:$E$147))</f>
        <v>#N/A</v>
      </c>
      <c r="X67" s="52">
        <f t="shared" ref="X67:X130" si="51">(F67-MIN($F$2:$F$147))/(375680-MIN($F$2:$F$147))</f>
        <v>2.3051533219761501E-3</v>
      </c>
      <c r="Y67" s="52">
        <f t="shared" ref="Y67:Y130" si="52">(G67-MIN($G$2:$G$147))/(292406-MIN($G$2:$G$147))</f>
        <v>0</v>
      </c>
      <c r="Z67" s="52">
        <f t="shared" ref="Z67:Z130" si="53">(H67-MIN($H$2:$H$147))/(53063-MIN($H$2:$H$147))</f>
        <v>6.5959331360835229E-3</v>
      </c>
      <c r="AA67" s="52" t="e">
        <f t="shared" si="44"/>
        <v>#N/A</v>
      </c>
      <c r="AB67" s="52">
        <f t="shared" ref="AB67:AB130" si="54">(J67-MIN($J$2:$J$147))/(141-MIN($J$2:$J$147))</f>
        <v>2.1276595744680851E-2</v>
      </c>
      <c r="AC67" s="52">
        <f t="shared" ref="AC67:AC130" si="55">(K67-MIN($K$2:$K$147))/(MAX($K$2:$K$147)-MIN($K$2:$K$147))</f>
        <v>0</v>
      </c>
      <c r="AD67" s="123">
        <f t="shared" si="36"/>
        <v>0</v>
      </c>
      <c r="AE67" s="52" t="e">
        <f t="shared" si="45"/>
        <v>#N/A</v>
      </c>
      <c r="AF67" s="52">
        <f t="shared" ref="AF67:AF130" si="56">(N67-MIN($N$2:$N$147))/(8117-MIN($N$2:$N$147))</f>
        <v>0.35796353332512015</v>
      </c>
      <c r="AG67" s="52">
        <f t="shared" ref="AG67:AG130" si="57">(O67-MIN($O$2:$O$147))/(MAX($O$2:$O$147)-MIN($O$2:$O$147))</f>
        <v>0</v>
      </c>
      <c r="AH67" s="52" t="e">
        <f t="shared" si="46"/>
        <v>#N/A</v>
      </c>
      <c r="AI67" s="52">
        <f t="shared" ref="AI67:AI130" si="58">(Q67-MIN($Q$2:$Q$147))/(108-MIN($Q$2:$Q$147))</f>
        <v>0</v>
      </c>
      <c r="AJ67" s="52">
        <v>0</v>
      </c>
      <c r="AK67" s="52">
        <f t="shared" si="47"/>
        <v>0.9229074889867841</v>
      </c>
      <c r="AL67" s="52">
        <f t="shared" ref="AL67:AL130" si="59">(T67-MIN($T$2:$T$147))/(MAX($T$2:$T$147)-MIN($T$2:$T$147))</f>
        <v>0</v>
      </c>
      <c r="AM67">
        <f>(V67*Weights_Sens!$B$2)+(X67*Weights_Sens!$B$3)+(AB67*Weights_Sens!$B$4)+(AF67*Weights_Sens!$B$5)+(AI67*Weights_Sens!$B$6)+(AK67*Weights_Sens!$B$7)</f>
        <v>0.14812745453616447</v>
      </c>
      <c r="AN67" s="52">
        <f t="shared" ref="AN67:AN130" si="60">(AM67-MIN($AM$2:$AM$147))/(MAX($AM$2:$AM$147)-MIN($AM$2:$AM$147))</f>
        <v>0.23784087720285754</v>
      </c>
      <c r="AO67">
        <f>(Y67*Weights_Sens!$C$3)+(AC67*Weights_Sens!$C$4)+(AG67*Weights_Sens!$C$5)+(AJ67*Weights_Sens!$C$6)+(AK67*Weights_Sens!$C$7)</f>
        <v>0.16780136163396075</v>
      </c>
      <c r="AP67" s="52">
        <f t="shared" ref="AP67:AP130" si="61">(AO67-MIN($AO$2:$AO$147))/(MAX($AO$2:$AO$147)-MIN($AO$2:$AO$147))</f>
        <v>0.24252992256753747</v>
      </c>
      <c r="AQ67" s="52">
        <f>(Z67*Weights_Sens!$D$3)+(AD67*Weights_Sens!$D$4)+(AL67*Weights_Sens!$D$7)</f>
        <v>2.6983362829432595E-3</v>
      </c>
      <c r="AR67" s="52">
        <f t="shared" ref="AR67:AR130" si="62">(AQ67-MIN($AQ$2:$AQ$147))/(MAX($AQ$2:$AQ$147)-MIN($AQ$2:$AQ$147))</f>
        <v>2.7054573490574011E-3</v>
      </c>
      <c r="AY67" s="121" t="s">
        <v>151</v>
      </c>
      <c r="AZ67" s="122" t="s">
        <v>2357</v>
      </c>
      <c r="BA67" s="122" t="s">
        <v>2020</v>
      </c>
    </row>
    <row r="68" spans="1:53" ht="15" thickBot="1">
      <c r="A68" t="s">
        <v>48</v>
      </c>
      <c r="B68" t="s">
        <v>2112</v>
      </c>
      <c r="C68">
        <f>VLOOKUP(A68,'1.1'!$K$24:$L$132,2,FALSE)</f>
        <v>16</v>
      </c>
      <c r="D68">
        <f>VLOOKUP(A68,'1.1Flood'!$A$2:$B$110,2,FALSE)</f>
        <v>26</v>
      </c>
      <c r="E68">
        <f>VLOOKUP(A68,'1.2'!$I$23:$J$131,2,FALSE)</f>
        <v>689</v>
      </c>
      <c r="F68">
        <f>VLOOKUP(A68,'1.2Flood'!$A$2:$B$110,2,FALSE)</f>
        <v>691</v>
      </c>
      <c r="G68" s="111">
        <f>VLOOKUP(A68,'1.2Drought'!$A$2:$B$110,2,FALSE)</f>
        <v>0</v>
      </c>
      <c r="H68" s="118">
        <f>VLOOKUP(A68,'1.2Landslide'!$A$2:$B$110,2,FALSE)</f>
        <v>689</v>
      </c>
      <c r="I68" t="e">
        <f>VLOOKUP(A68,'1.3'!$K$23:$L$129,2,FALSE)</f>
        <v>#N/A</v>
      </c>
      <c r="J68">
        <f>VLOOKUP(A68,'1.3Flood'!$A$2:$B$110,2,FALSE)</f>
        <v>0</v>
      </c>
      <c r="K68" s="111">
        <f>VLOOKUP(A68,'1.3Drought'!$A$2:$B$46,2,FALSE)</f>
        <v>0</v>
      </c>
      <c r="L68" s="118">
        <v>0</v>
      </c>
      <c r="M68">
        <f>VLOOKUP(A68,'1.4'!$H$24:$I$130,2,FALSE)</f>
        <v>0</v>
      </c>
      <c r="N68">
        <f>VLOOKUP(A68,'1.4Flood'!$A$2:$B$110,2,FALSE)</f>
        <v>0</v>
      </c>
      <c r="O68" s="111">
        <f>VLOOKUP(A68,'1.4Drought'!$A$2:$B$46,2,FALSE)</f>
        <v>0</v>
      </c>
      <c r="P68">
        <f>VLOOKUP(A68,'1.5'!$H$23:$I$129,2,FALSE)</f>
        <v>0</v>
      </c>
      <c r="Q68">
        <f>VLOOKUP(A68,'1.5Flood'!$A$2:$B$110,2,FALSE)</f>
        <v>30</v>
      </c>
      <c r="R68" s="111">
        <v>0</v>
      </c>
      <c r="S68">
        <f>VLOOKUP(A68,'1.6'!$B$23:$J$168,9,FALSE)</f>
        <v>69.400000000000006</v>
      </c>
      <c r="T68">
        <v>0</v>
      </c>
      <c r="U68" s="52" t="e">
        <f t="shared" si="48"/>
        <v>#N/A</v>
      </c>
      <c r="V68" s="52">
        <f t="shared" si="49"/>
        <v>4.9789352738414403E-3</v>
      </c>
      <c r="W68" s="52" t="e">
        <f t="shared" si="50"/>
        <v>#N/A</v>
      </c>
      <c r="X68" s="52">
        <f t="shared" si="51"/>
        <v>1.8393313458262351E-3</v>
      </c>
      <c r="Y68" s="52">
        <f t="shared" si="52"/>
        <v>0</v>
      </c>
      <c r="Z68" s="52">
        <f t="shared" si="53"/>
        <v>1.2984565516461564E-2</v>
      </c>
      <c r="AA68" s="52" t="e">
        <f t="shared" si="44"/>
        <v>#N/A</v>
      </c>
      <c r="AB68" s="52">
        <f t="shared" si="54"/>
        <v>0</v>
      </c>
      <c r="AC68" s="52">
        <f t="shared" si="55"/>
        <v>0</v>
      </c>
      <c r="AD68" s="123">
        <f t="shared" si="36"/>
        <v>0</v>
      </c>
      <c r="AE68" s="52" t="e">
        <f t="shared" si="45"/>
        <v>#N/A</v>
      </c>
      <c r="AF68" s="52">
        <f t="shared" si="56"/>
        <v>0</v>
      </c>
      <c r="AG68" s="52">
        <f t="shared" si="57"/>
        <v>0</v>
      </c>
      <c r="AH68" s="52" t="e">
        <f t="shared" si="46"/>
        <v>#N/A</v>
      </c>
      <c r="AI68" s="52">
        <f t="shared" si="58"/>
        <v>0.27777777777777779</v>
      </c>
      <c r="AJ68" s="52">
        <v>0</v>
      </c>
      <c r="AK68" s="52">
        <f t="shared" si="47"/>
        <v>0.75220264317180618</v>
      </c>
      <c r="AL68" s="52">
        <f t="shared" si="59"/>
        <v>0</v>
      </c>
      <c r="AM68">
        <f>(V68*Weights_Sens!$B$2)+(X68*Weights_Sens!$B$3)+(AB68*Weights_Sens!$B$4)+(AF68*Weights_Sens!$B$5)+(AI68*Weights_Sens!$B$6)+(AK68*Weights_Sens!$B$7)</f>
        <v>0.11367704025029049</v>
      </c>
      <c r="AN68" s="52">
        <f t="shared" si="60"/>
        <v>0.17017768546026232</v>
      </c>
      <c r="AO68">
        <f>(Y68*Weights_Sens!$C$3)+(AC68*Weights_Sens!$C$4)+(AG68*Weights_Sens!$C$5)+(AJ68*Weights_Sens!$C$6)+(AK68*Weights_Sens!$C$7)</f>
        <v>0.13676411694032839</v>
      </c>
      <c r="AP68" s="52">
        <f t="shared" si="61"/>
        <v>0.19767056934800487</v>
      </c>
      <c r="AQ68" s="52">
        <f>(Z68*Weights_Sens!$D$3)+(AD68*Weights_Sens!$D$4)+(AL68*Weights_Sens!$D$7)</f>
        <v>5.3118677112797309E-3</v>
      </c>
      <c r="AR68" s="52">
        <f t="shared" si="62"/>
        <v>5.3258860385729983E-3</v>
      </c>
      <c r="AY68" s="121" t="s">
        <v>138</v>
      </c>
      <c r="AZ68" s="122" t="s">
        <v>2357</v>
      </c>
      <c r="BA68" s="122">
        <v>0</v>
      </c>
    </row>
    <row r="69" spans="1:53" ht="15" thickBot="1">
      <c r="A69" t="s">
        <v>133</v>
      </c>
      <c r="B69" t="s">
        <v>2113</v>
      </c>
      <c r="C69" t="e">
        <f>VLOOKUP(A69,'1.1'!$K$24:$L$132,2,FALSE)</f>
        <v>#N/A</v>
      </c>
      <c r="D69">
        <f>VLOOKUP(A69,'1.1Flood'!$A$2:$B$110,2,FALSE)</f>
        <v>133</v>
      </c>
      <c r="E69" t="e">
        <f>VLOOKUP(A69,'1.2'!$I$23:$J$131,2,FALSE)</f>
        <v>#N/A</v>
      </c>
      <c r="F69">
        <f>VLOOKUP(A69,'1.2Flood'!$A$2:$B$110,2,FALSE)</f>
        <v>20017</v>
      </c>
      <c r="G69" s="111">
        <v>0</v>
      </c>
      <c r="H69" s="118">
        <v>0</v>
      </c>
      <c r="I69" t="e">
        <f>VLOOKUP(A69,'1.3'!$K$23:$L$129,2,FALSE)</f>
        <v>#N/A</v>
      </c>
      <c r="J69">
        <f>VLOOKUP(A69,'1.3Flood'!$A$2:$B$110,2,FALSE)</f>
        <v>0</v>
      </c>
      <c r="K69" s="111">
        <v>0</v>
      </c>
      <c r="L69" s="118">
        <v>0</v>
      </c>
      <c r="M69" t="e">
        <f>VLOOKUP(A69,'1.4'!$H$24:$I$130,2,FALSE)</f>
        <v>#N/A</v>
      </c>
      <c r="N69">
        <f>VLOOKUP(A69,'1.4Flood'!$A$2:$B$110,2,FALSE)</f>
        <v>15.370000000000001</v>
      </c>
      <c r="O69" s="111">
        <v>0</v>
      </c>
      <c r="P69" t="e">
        <f>VLOOKUP(A69,'1.5'!$H$23:$I$129,2,FALSE)</f>
        <v>#N/A</v>
      </c>
      <c r="Q69">
        <f>VLOOKUP(A69,'1.5Flood'!$A$2:$B$110,2,FALSE)</f>
        <v>0</v>
      </c>
      <c r="R69" s="111">
        <v>0</v>
      </c>
      <c r="S69">
        <f>VLOOKUP(A69,'1.6'!$B$23:$J$168,9,FALSE)</f>
        <v>88.8</v>
      </c>
      <c r="T69">
        <v>0</v>
      </c>
      <c r="U69" s="52" t="e">
        <f t="shared" si="48"/>
        <v>#N/A</v>
      </c>
      <c r="V69" s="52">
        <f t="shared" si="49"/>
        <v>2.5469168900804289E-2</v>
      </c>
      <c r="W69" s="52" t="e">
        <f t="shared" si="50"/>
        <v>#N/A</v>
      </c>
      <c r="X69" s="52">
        <f t="shared" si="51"/>
        <v>5.3282048551959116E-2</v>
      </c>
      <c r="Y69" s="52">
        <f t="shared" si="52"/>
        <v>0</v>
      </c>
      <c r="Z69" s="52">
        <f t="shared" si="53"/>
        <v>0</v>
      </c>
      <c r="AA69" s="52" t="e">
        <f t="shared" si="44"/>
        <v>#N/A</v>
      </c>
      <c r="AB69" s="52">
        <f t="shared" si="54"/>
        <v>0</v>
      </c>
      <c r="AC69" s="52">
        <f t="shared" si="55"/>
        <v>0</v>
      </c>
      <c r="AD69" s="123">
        <f t="shared" si="36"/>
        <v>0</v>
      </c>
      <c r="AE69" s="52" t="e">
        <f t="shared" si="45"/>
        <v>#N/A</v>
      </c>
      <c r="AF69" s="52">
        <f t="shared" si="56"/>
        <v>1.893556732783048E-3</v>
      </c>
      <c r="AG69" s="52">
        <f t="shared" si="57"/>
        <v>0</v>
      </c>
      <c r="AH69" s="52" t="e">
        <f t="shared" si="46"/>
        <v>#N/A</v>
      </c>
      <c r="AI69" s="52">
        <f t="shared" si="58"/>
        <v>0</v>
      </c>
      <c r="AJ69" s="52">
        <v>0</v>
      </c>
      <c r="AK69" s="52">
        <f t="shared" si="47"/>
        <v>0.96585903083700431</v>
      </c>
      <c r="AL69" s="52">
        <f t="shared" si="59"/>
        <v>0</v>
      </c>
      <c r="AM69">
        <f>(V69*Weights_Sens!$B$2)+(X69*Weights_Sens!$B$3)+(AB69*Weights_Sens!$B$4)+(AF69*Weights_Sens!$B$5)+(AI69*Weights_Sens!$B$6)+(AK69*Weights_Sens!$B$7)</f>
        <v>9.3657940633019091E-2</v>
      </c>
      <c r="AN69" s="52">
        <f t="shared" si="60"/>
        <v>0.13085867568937057</v>
      </c>
      <c r="AO69">
        <f>(Y69*Weights_Sens!$C$3)+(AC69*Weights_Sens!$C$4)+(AG69*Weights_Sens!$C$5)+(AJ69*Weights_Sens!$C$6)+(AK69*Weights_Sens!$C$7)</f>
        <v>0.17561073287945533</v>
      </c>
      <c r="AP69" s="52">
        <f t="shared" si="61"/>
        <v>0.25381711466793594</v>
      </c>
      <c r="AQ69" s="52">
        <f>(Z69*Weights_Sens!$D$3)+(AD69*Weights_Sens!$D$4)+(AL69*Weights_Sens!$D$7)</f>
        <v>0</v>
      </c>
      <c r="AR69" s="52">
        <f t="shared" si="62"/>
        <v>0</v>
      </c>
      <c r="AY69" s="121"/>
      <c r="AZ69" s="122" t="s">
        <v>2356</v>
      </c>
      <c r="BA69" s="122">
        <v>3</v>
      </c>
    </row>
    <row r="70" spans="1:53" ht="15" thickBot="1">
      <c r="A70" t="s">
        <v>157</v>
      </c>
      <c r="B70" t="s">
        <v>2114</v>
      </c>
      <c r="C70">
        <f>C38</f>
        <v>1</v>
      </c>
      <c r="D70">
        <f t="shared" ref="D70:S70" si="63">D38</f>
        <v>55</v>
      </c>
      <c r="E70">
        <f t="shared" si="63"/>
        <v>992</v>
      </c>
      <c r="F70">
        <f t="shared" si="63"/>
        <v>792</v>
      </c>
      <c r="G70">
        <f t="shared" si="63"/>
        <v>0</v>
      </c>
      <c r="H70" s="118">
        <v>0</v>
      </c>
      <c r="I70" t="e">
        <f t="shared" si="63"/>
        <v>#N/A</v>
      </c>
      <c r="J70">
        <f t="shared" si="63"/>
        <v>4</v>
      </c>
      <c r="K70">
        <f t="shared" si="63"/>
        <v>0</v>
      </c>
      <c r="L70" s="118">
        <v>0</v>
      </c>
      <c r="M70" t="e">
        <f t="shared" si="63"/>
        <v>#N/A</v>
      </c>
      <c r="N70">
        <f t="shared" si="63"/>
        <v>0</v>
      </c>
      <c r="O70" s="111">
        <v>0</v>
      </c>
      <c r="P70" t="e">
        <f t="shared" si="63"/>
        <v>#N/A</v>
      </c>
      <c r="Q70">
        <f t="shared" si="63"/>
        <v>0</v>
      </c>
      <c r="R70" s="111">
        <v>0</v>
      </c>
      <c r="S70">
        <f t="shared" si="63"/>
        <v>68</v>
      </c>
      <c r="T70">
        <v>0</v>
      </c>
      <c r="U70" s="52" t="e">
        <f t="shared" si="48"/>
        <v>#N/A</v>
      </c>
      <c r="V70" s="52">
        <f t="shared" si="49"/>
        <v>1.0532363079279969E-2</v>
      </c>
      <c r="W70" s="52" t="e">
        <f t="shared" si="50"/>
        <v>#N/A</v>
      </c>
      <c r="X70" s="52">
        <f t="shared" si="51"/>
        <v>2.1081771720613289E-3</v>
      </c>
      <c r="Y70" s="52">
        <f t="shared" si="52"/>
        <v>0</v>
      </c>
      <c r="Z70" s="52">
        <f t="shared" si="53"/>
        <v>0</v>
      </c>
      <c r="AA70" s="52" t="e">
        <f t="shared" si="44"/>
        <v>#N/A</v>
      </c>
      <c r="AB70" s="52">
        <f t="shared" si="54"/>
        <v>2.8368794326241134E-2</v>
      </c>
      <c r="AC70" s="52">
        <f t="shared" si="55"/>
        <v>0</v>
      </c>
      <c r="AD70" s="123">
        <f t="shared" si="36"/>
        <v>0</v>
      </c>
      <c r="AE70" s="52" t="e">
        <f t="shared" si="45"/>
        <v>#N/A</v>
      </c>
      <c r="AF70" s="52">
        <f t="shared" si="56"/>
        <v>0</v>
      </c>
      <c r="AG70" s="52">
        <f t="shared" si="57"/>
        <v>0</v>
      </c>
      <c r="AH70" s="52" t="e">
        <f t="shared" si="46"/>
        <v>#N/A</v>
      </c>
      <c r="AI70" s="52">
        <f t="shared" si="58"/>
        <v>0</v>
      </c>
      <c r="AJ70" s="52">
        <v>0</v>
      </c>
      <c r="AK70" s="52">
        <f t="shared" si="47"/>
        <v>0.736784140969163</v>
      </c>
      <c r="AL70" s="52">
        <f t="shared" si="59"/>
        <v>0</v>
      </c>
      <c r="AM70">
        <f>(V70*Weights_Sens!$B$2)+(X70*Weights_Sens!$B$3)+(AB70*Weights_Sens!$B$4)+(AF70*Weights_Sens!$B$5)+(AI70*Weights_Sens!$B$6)+(AK70*Weights_Sens!$B$7)</f>
        <v>6.7677970919895802E-2</v>
      </c>
      <c r="AN70" s="52">
        <f t="shared" si="60"/>
        <v>7.9832070970521626E-2</v>
      </c>
      <c r="AO70">
        <f>(Y70*Weights_Sens!$C$3)+(AC70*Weights_Sens!$C$4)+(AG70*Weights_Sens!$C$5)+(AJ70*Weights_Sens!$C$6)+(AK70*Weights_Sens!$C$7)</f>
        <v>0.13396075290348419</v>
      </c>
      <c r="AP70" s="52">
        <f t="shared" si="61"/>
        <v>0.19361875679914389</v>
      </c>
      <c r="AQ70" s="52">
        <f>(Z70*Weights_Sens!$D$3)+(AD70*Weights_Sens!$D$4)+(AL70*Weights_Sens!$D$7)</f>
        <v>0</v>
      </c>
      <c r="AR70" s="52">
        <f t="shared" si="62"/>
        <v>0</v>
      </c>
      <c r="AY70" s="121" t="s">
        <v>127</v>
      </c>
      <c r="AZ70" s="122" t="s">
        <v>2357</v>
      </c>
      <c r="BA70" s="122">
        <v>12</v>
      </c>
    </row>
    <row r="71" spans="1:53" ht="15" thickBot="1">
      <c r="A71" t="s">
        <v>96</v>
      </c>
      <c r="B71" t="s">
        <v>2115</v>
      </c>
      <c r="C71" t="e">
        <f>VLOOKUP(A71,'1.1'!$K$24:$L$132,2,FALSE)</f>
        <v>#N/A</v>
      </c>
      <c r="D71">
        <f>VLOOKUP(A71,'1.1Flood'!$A$2:$B$110,2,FALSE)</f>
        <v>2</v>
      </c>
      <c r="E71" t="e">
        <f>VLOOKUP(A71,'1.2'!$I$23:$J$131,2,FALSE)</f>
        <v>#N/A</v>
      </c>
      <c r="F71">
        <f>VLOOKUP(A71,'1.2Flood'!$A$2:$B$110,2,FALSE)</f>
        <v>2433</v>
      </c>
      <c r="G71" s="111">
        <v>0</v>
      </c>
      <c r="H71" s="118">
        <v>0</v>
      </c>
      <c r="I71" t="e">
        <f>VLOOKUP(A71,'1.3'!$K$23:$L$129,2,FALSE)</f>
        <v>#N/A</v>
      </c>
      <c r="J71">
        <f>VLOOKUP(A71,'1.3Flood'!$A$2:$B$110,2,FALSE)</f>
        <v>0</v>
      </c>
      <c r="K71" s="111">
        <v>0</v>
      </c>
      <c r="L71" s="118">
        <v>0</v>
      </c>
      <c r="M71" t="e">
        <f>VLOOKUP(A71,'1.4'!$H$24:$I$130,2,FALSE)</f>
        <v>#N/A</v>
      </c>
      <c r="N71">
        <f>VLOOKUP(A71,'1.4Flood'!$A$2:$B$110,2,FALSE)</f>
        <v>0</v>
      </c>
      <c r="O71" s="111">
        <v>0</v>
      </c>
      <c r="P71" t="e">
        <f>VLOOKUP(A71,'1.5'!$H$23:$I$129,2,FALSE)</f>
        <v>#N/A</v>
      </c>
      <c r="Q71">
        <f>VLOOKUP(A71,'1.5Flood'!$A$2:$B$110,2,FALSE)</f>
        <v>0</v>
      </c>
      <c r="R71" s="111">
        <v>0</v>
      </c>
      <c r="S71">
        <f>VLOOKUP(A71,'1.6'!$B$23:$J$168,9,FALSE)</f>
        <v>69.7</v>
      </c>
      <c r="T71">
        <v>0</v>
      </c>
      <c r="U71" s="52" t="e">
        <f t="shared" si="48"/>
        <v>#N/A</v>
      </c>
      <c r="V71" s="52">
        <f t="shared" si="49"/>
        <v>3.8299502106472615E-4</v>
      </c>
      <c r="W71" s="52" t="e">
        <f t="shared" si="50"/>
        <v>#N/A</v>
      </c>
      <c r="X71" s="52">
        <f t="shared" si="51"/>
        <v>6.4762563884156726E-3</v>
      </c>
      <c r="Y71" s="52">
        <f t="shared" si="52"/>
        <v>0</v>
      </c>
      <c r="Z71" s="52">
        <f t="shared" si="53"/>
        <v>0</v>
      </c>
      <c r="AA71" s="52" t="e">
        <f t="shared" si="44"/>
        <v>#N/A</v>
      </c>
      <c r="AB71" s="52">
        <f t="shared" si="54"/>
        <v>0</v>
      </c>
      <c r="AC71" s="52">
        <f t="shared" si="55"/>
        <v>0</v>
      </c>
      <c r="AD71" s="123">
        <f t="shared" si="36"/>
        <v>0</v>
      </c>
      <c r="AE71" s="52" t="e">
        <f t="shared" si="45"/>
        <v>#N/A</v>
      </c>
      <c r="AF71" s="52">
        <f t="shared" si="56"/>
        <v>0</v>
      </c>
      <c r="AG71" s="52">
        <f t="shared" si="57"/>
        <v>0</v>
      </c>
      <c r="AH71" s="52" t="e">
        <f t="shared" si="46"/>
        <v>#N/A</v>
      </c>
      <c r="AI71" s="52">
        <f t="shared" si="58"/>
        <v>0</v>
      </c>
      <c r="AJ71" s="52">
        <v>0</v>
      </c>
      <c r="AK71" s="52">
        <f t="shared" si="47"/>
        <v>0.75550660792951541</v>
      </c>
      <c r="AL71" s="52">
        <f t="shared" si="59"/>
        <v>0</v>
      </c>
      <c r="AM71">
        <f>(V71*Weights_Sens!$B$2)+(X71*Weights_Sens!$B$3)+(AB71*Weights_Sens!$B$4)+(AF71*Weights_Sens!$B$5)+(AI71*Weights_Sens!$B$6)+(AK71*Weights_Sens!$B$7)</f>
        <v>6.2933871314354808E-2</v>
      </c>
      <c r="AN71" s="52">
        <f t="shared" si="60"/>
        <v>7.0514304322144533E-2</v>
      </c>
      <c r="AO71">
        <f>(Y71*Weights_Sens!$C$3)+(AC71*Weights_Sens!$C$4)+(AG71*Weights_Sens!$C$5)+(AJ71*Weights_Sens!$C$6)+(AK71*Weights_Sens!$C$7)</f>
        <v>0.13736483780536643</v>
      </c>
      <c r="AP71" s="52">
        <f t="shared" si="61"/>
        <v>0.19853881489418937</v>
      </c>
      <c r="AQ71" s="52">
        <f>(Z71*Weights_Sens!$D$3)+(AD71*Weights_Sens!$D$4)+(AL71*Weights_Sens!$D$7)</f>
        <v>0</v>
      </c>
      <c r="AR71" s="52">
        <f t="shared" si="62"/>
        <v>0</v>
      </c>
      <c r="AY71" s="121" t="s">
        <v>65</v>
      </c>
      <c r="AZ71" s="122" t="s">
        <v>2357</v>
      </c>
      <c r="BA71" s="122">
        <v>183</v>
      </c>
    </row>
    <row r="72" spans="1:53" ht="15" thickBot="1">
      <c r="A72" t="s">
        <v>123</v>
      </c>
      <c r="B72" t="s">
        <v>2116</v>
      </c>
      <c r="C72" t="e">
        <f>VLOOKUP(A72,'1.1'!$K$24:$L$132,2,FALSE)</f>
        <v>#N/A</v>
      </c>
      <c r="D72">
        <f>VLOOKUP(A72,'1.1Flood'!$A$2:$B$110,2,FALSE)</f>
        <v>0</v>
      </c>
      <c r="E72" t="e">
        <f>VLOOKUP(A72,'1.2'!$I$23:$J$131,2,FALSE)</f>
        <v>#N/A</v>
      </c>
      <c r="F72">
        <f>VLOOKUP(A72,'1.2Flood'!$A$2:$B$110,2,FALSE)</f>
        <v>336</v>
      </c>
      <c r="G72" s="111">
        <v>0</v>
      </c>
      <c r="H72" s="118">
        <v>0</v>
      </c>
      <c r="I72" t="e">
        <f>VLOOKUP(A72,'1.3'!$K$23:$L$129,2,FALSE)</f>
        <v>#N/A</v>
      </c>
      <c r="J72">
        <f>VLOOKUP(A72,'1.3Flood'!$A$2:$B$110,2,FALSE)</f>
        <v>0</v>
      </c>
      <c r="K72" s="111">
        <v>0</v>
      </c>
      <c r="L72" s="118">
        <v>0</v>
      </c>
      <c r="M72" t="e">
        <f>VLOOKUP(A72,'1.4'!$H$24:$I$130,2,FALSE)</f>
        <v>#N/A</v>
      </c>
      <c r="N72">
        <f>VLOOKUP(A72,'1.4Flood'!$A$2:$B$110,2,FALSE)</f>
        <v>0</v>
      </c>
      <c r="O72" s="111">
        <v>0</v>
      </c>
      <c r="P72" t="e">
        <f>VLOOKUP(A72,'1.5'!$H$23:$I$129,2,FALSE)</f>
        <v>#N/A</v>
      </c>
      <c r="Q72">
        <f>VLOOKUP(A72,'1.5Flood'!$A$2:$B$110,2,FALSE)</f>
        <v>0</v>
      </c>
      <c r="R72" s="111">
        <v>0</v>
      </c>
      <c r="S72">
        <f>VLOOKUP(A72,'1.6'!$B$23:$J$168,9,FALSE)</f>
        <v>80</v>
      </c>
      <c r="T72">
        <v>0</v>
      </c>
      <c r="U72" s="52" t="e">
        <f t="shared" si="48"/>
        <v>#N/A</v>
      </c>
      <c r="V72" s="52">
        <f t="shared" si="49"/>
        <v>0</v>
      </c>
      <c r="W72" s="52" t="e">
        <f t="shared" si="50"/>
        <v>#N/A</v>
      </c>
      <c r="X72" s="52">
        <f t="shared" si="51"/>
        <v>8.9437819420783648E-4</v>
      </c>
      <c r="Y72" s="52">
        <f t="shared" si="52"/>
        <v>0</v>
      </c>
      <c r="Z72" s="52">
        <f t="shared" si="53"/>
        <v>0</v>
      </c>
      <c r="AA72" s="52" t="e">
        <f t="shared" si="44"/>
        <v>#N/A</v>
      </c>
      <c r="AB72" s="52">
        <f t="shared" si="54"/>
        <v>0</v>
      </c>
      <c r="AC72" s="52">
        <f t="shared" si="55"/>
        <v>0</v>
      </c>
      <c r="AD72" s="123">
        <f t="shared" si="36"/>
        <v>0</v>
      </c>
      <c r="AE72" s="52" t="e">
        <f t="shared" si="45"/>
        <v>#N/A</v>
      </c>
      <c r="AF72" s="52">
        <f t="shared" si="56"/>
        <v>0</v>
      </c>
      <c r="AG72" s="52">
        <f t="shared" si="57"/>
        <v>0</v>
      </c>
      <c r="AH72" s="52" t="e">
        <f t="shared" si="46"/>
        <v>#N/A</v>
      </c>
      <c r="AI72" s="52">
        <f t="shared" si="58"/>
        <v>0</v>
      </c>
      <c r="AJ72" s="52">
        <v>0</v>
      </c>
      <c r="AK72" s="52">
        <f t="shared" si="47"/>
        <v>0.86894273127753296</v>
      </c>
      <c r="AL72" s="52">
        <f t="shared" si="59"/>
        <v>0</v>
      </c>
      <c r="AM72">
        <f>(V72*Weights_Sens!$B$2)+(X72*Weights_Sens!$B$3)+(AB72*Weights_Sens!$B$4)+(AF72*Weights_Sens!$B$5)+(AI72*Weights_Sens!$B$6)+(AK72*Weights_Sens!$B$7)</f>
        <v>7.1098374058326586E-2</v>
      </c>
      <c r="AN72" s="52">
        <f t="shared" si="60"/>
        <v>8.6549998699115421E-2</v>
      </c>
      <c r="AO72">
        <f>(Y72*Weights_Sens!$C$3)+(AC72*Weights_Sens!$C$4)+(AG72*Weights_Sens!$C$5)+(AJ72*Weights_Sens!$C$6)+(AK72*Weights_Sens!$C$7)</f>
        <v>0.157989587505006</v>
      </c>
      <c r="AP72" s="52">
        <f t="shared" si="61"/>
        <v>0.22834857864652391</v>
      </c>
      <c r="AQ72" s="52">
        <f>(Z72*Weights_Sens!$D$3)+(AD72*Weights_Sens!$D$4)+(AL72*Weights_Sens!$D$7)</f>
        <v>0</v>
      </c>
      <c r="AR72" s="52">
        <f t="shared" si="62"/>
        <v>0</v>
      </c>
      <c r="AY72" s="121"/>
      <c r="AZ72" s="122" t="s">
        <v>2356</v>
      </c>
      <c r="BA72" s="122">
        <v>3</v>
      </c>
    </row>
    <row r="73" spans="1:53" ht="15" thickBot="1">
      <c r="A73" t="s">
        <v>49</v>
      </c>
      <c r="B73" t="s">
        <v>2117</v>
      </c>
      <c r="C73" t="e">
        <f>VLOOKUP(A73,'1.1'!$K$24:$L$132,2,FALSE)</f>
        <v>#N/A</v>
      </c>
      <c r="D73">
        <f>VLOOKUP(A73,'1.1Flood'!$A$2:$B$110,2,FALSE)</f>
        <v>323</v>
      </c>
      <c r="E73">
        <f>VLOOKUP(A73,'1.2'!$I$23:$J$131,2,FALSE)</f>
        <v>44604</v>
      </c>
      <c r="F73">
        <f>VLOOKUP(A73,'1.2Flood'!$A$2:$B$110,2,FALSE)</f>
        <v>44335</v>
      </c>
      <c r="G73" s="111">
        <v>0</v>
      </c>
      <c r="H73" s="118">
        <f>VLOOKUP(A73,'1.2Landslide'!$A$2:$B$110,2,FALSE)</f>
        <v>44604</v>
      </c>
      <c r="I73">
        <f>VLOOKUP(A73,'1.3'!$K$23:$L$129,2,FALSE)</f>
        <v>0</v>
      </c>
      <c r="J73">
        <f>VLOOKUP(A73,'1.3Flood'!$A$2:$B$110,2,FALSE)</f>
        <v>17</v>
      </c>
      <c r="K73" s="111">
        <v>0</v>
      </c>
      <c r="L73" s="118">
        <f>VLOOKUP(A73,$AY$2:$BA$81,3,FALSE)</f>
        <v>17</v>
      </c>
      <c r="M73" t="e">
        <f>VLOOKUP(A73,'1.4'!$H$24:$I$130,2,FALSE)</f>
        <v>#N/A</v>
      </c>
      <c r="N73">
        <f>VLOOKUP(A73,'1.4Flood'!$A$2:$B$110,2,FALSE)</f>
        <v>6163.23</v>
      </c>
      <c r="O73" s="111">
        <v>0</v>
      </c>
      <c r="P73" t="e">
        <f>VLOOKUP(A73,'1.5'!$H$23:$I$129,2,FALSE)</f>
        <v>#N/A</v>
      </c>
      <c r="Q73">
        <f>VLOOKUP(A73,'1.5Flood'!$A$2:$B$110,2,FALSE)</f>
        <v>0</v>
      </c>
      <c r="R73" s="111">
        <v>0</v>
      </c>
      <c r="S73">
        <f>VLOOKUP(A73,'1.6'!$B$23:$J$168,9,FALSE)</f>
        <v>86.2</v>
      </c>
      <c r="T73">
        <f>S73</f>
        <v>86.2</v>
      </c>
      <c r="U73" s="52" t="e">
        <f t="shared" si="48"/>
        <v>#N/A</v>
      </c>
      <c r="V73" s="52">
        <f t="shared" si="49"/>
        <v>6.1853695901953276E-2</v>
      </c>
      <c r="W73" s="52" t="e">
        <f t="shared" si="50"/>
        <v>#N/A</v>
      </c>
      <c r="X73" s="52">
        <f t="shared" si="51"/>
        <v>0.11801267035775127</v>
      </c>
      <c r="Y73" s="52">
        <f t="shared" si="52"/>
        <v>0</v>
      </c>
      <c r="Z73" s="52">
        <f t="shared" si="53"/>
        <v>0.84058571886248423</v>
      </c>
      <c r="AA73" s="52" t="e">
        <f t="shared" si="44"/>
        <v>#N/A</v>
      </c>
      <c r="AB73" s="52">
        <f t="shared" si="54"/>
        <v>0.12056737588652482</v>
      </c>
      <c r="AC73" s="52">
        <f t="shared" si="55"/>
        <v>0</v>
      </c>
      <c r="AD73" s="123">
        <f t="shared" si="36"/>
        <v>0.12056737588652482</v>
      </c>
      <c r="AE73" s="52" t="e">
        <f t="shared" si="45"/>
        <v>#N/A</v>
      </c>
      <c r="AF73" s="52">
        <f t="shared" si="56"/>
        <v>0.75929900209436973</v>
      </c>
      <c r="AG73" s="52">
        <f t="shared" si="57"/>
        <v>0</v>
      </c>
      <c r="AH73" s="52" t="e">
        <f t="shared" si="46"/>
        <v>#N/A</v>
      </c>
      <c r="AI73" s="52">
        <f t="shared" si="58"/>
        <v>0</v>
      </c>
      <c r="AJ73" s="52">
        <v>0</v>
      </c>
      <c r="AK73" s="52">
        <f t="shared" si="47"/>
        <v>0.93722466960352424</v>
      </c>
      <c r="AL73" s="52">
        <f t="shared" si="59"/>
        <v>0.95991091314031185</v>
      </c>
      <c r="AM73">
        <f>(V73*Weights_Sens!$B$2)+(X73*Weights_Sens!$B$3)+(AB73*Weights_Sens!$B$4)+(AF73*Weights_Sens!$B$5)+(AI73*Weights_Sens!$B$6)+(AK73*Weights_Sens!$B$7)</f>
        <v>0.27115292605264263</v>
      </c>
      <c r="AN73" s="52">
        <f t="shared" si="60"/>
        <v>0.47947210983090571</v>
      </c>
      <c r="AO73">
        <f>(Y73*Weights_Sens!$C$3)+(AC73*Weights_Sens!$C$4)+(AG73*Weights_Sens!$C$5)+(AJ73*Weights_Sens!$C$6)+(AK73*Weights_Sens!$C$7)</f>
        <v>0.17040448538245895</v>
      </c>
      <c r="AP73" s="52">
        <f t="shared" si="61"/>
        <v>0.24629231993433695</v>
      </c>
      <c r="AQ73" s="52">
        <f>(Z73*Weights_Sens!$D$3)+(AD73*Weights_Sens!$D$4)+(AL73*Weights_Sens!$D$7)</f>
        <v>0.56772825024101492</v>
      </c>
      <c r="AR73" s="52">
        <f t="shared" si="62"/>
        <v>0.5692265180552929</v>
      </c>
      <c r="AY73" s="121" t="s">
        <v>147</v>
      </c>
      <c r="AZ73" s="122" t="s">
        <v>2357</v>
      </c>
      <c r="BA73" s="122" t="s">
        <v>2020</v>
      </c>
    </row>
    <row r="74" spans="1:53" ht="15" thickBot="1">
      <c r="A74" t="s">
        <v>163</v>
      </c>
      <c r="B74" t="s">
        <v>2118</v>
      </c>
      <c r="C74" t="e">
        <f>C57</f>
        <v>#N/A</v>
      </c>
      <c r="D74">
        <f t="shared" ref="D74:S74" si="64">D57</f>
        <v>2</v>
      </c>
      <c r="E74" t="e">
        <f t="shared" si="64"/>
        <v>#N/A</v>
      </c>
      <c r="F74">
        <f t="shared" si="64"/>
        <v>7951</v>
      </c>
      <c r="G74">
        <f t="shared" si="64"/>
        <v>0</v>
      </c>
      <c r="H74" s="118">
        <v>0</v>
      </c>
      <c r="I74" t="e">
        <f t="shared" si="64"/>
        <v>#N/A</v>
      </c>
      <c r="J74">
        <f t="shared" si="64"/>
        <v>0</v>
      </c>
      <c r="K74">
        <f t="shared" si="64"/>
        <v>0</v>
      </c>
      <c r="L74" s="118">
        <f>L57</f>
        <v>0</v>
      </c>
      <c r="M74" t="e">
        <f t="shared" si="64"/>
        <v>#N/A</v>
      </c>
      <c r="N74">
        <f t="shared" si="64"/>
        <v>0</v>
      </c>
      <c r="O74" s="111">
        <v>0</v>
      </c>
      <c r="P74" t="e">
        <f t="shared" si="64"/>
        <v>#N/A</v>
      </c>
      <c r="Q74">
        <f t="shared" si="64"/>
        <v>0</v>
      </c>
      <c r="R74" s="111">
        <v>0</v>
      </c>
      <c r="S74">
        <f t="shared" si="64"/>
        <v>85</v>
      </c>
      <c r="T74">
        <v>0</v>
      </c>
      <c r="U74" s="52" t="e">
        <f t="shared" si="48"/>
        <v>#N/A</v>
      </c>
      <c r="V74" s="52">
        <f t="shared" si="49"/>
        <v>3.8299502106472615E-4</v>
      </c>
      <c r="W74" s="52" t="e">
        <f t="shared" si="50"/>
        <v>#N/A</v>
      </c>
      <c r="X74" s="52">
        <f t="shared" si="51"/>
        <v>2.1164288756388417E-2</v>
      </c>
      <c r="Y74" s="52">
        <f t="shared" si="52"/>
        <v>0</v>
      </c>
      <c r="Z74" s="52">
        <f t="shared" si="53"/>
        <v>0</v>
      </c>
      <c r="AA74" s="52" t="e">
        <f t="shared" si="44"/>
        <v>#N/A</v>
      </c>
      <c r="AB74" s="52">
        <f t="shared" si="54"/>
        <v>0</v>
      </c>
      <c r="AC74" s="52">
        <f t="shared" si="55"/>
        <v>0</v>
      </c>
      <c r="AD74" s="123">
        <f t="shared" si="36"/>
        <v>0</v>
      </c>
      <c r="AE74" s="52" t="e">
        <f t="shared" si="45"/>
        <v>#N/A</v>
      </c>
      <c r="AF74" s="52">
        <f t="shared" si="56"/>
        <v>0</v>
      </c>
      <c r="AG74" s="52">
        <f t="shared" si="57"/>
        <v>0</v>
      </c>
      <c r="AH74" s="52" t="e">
        <f t="shared" si="46"/>
        <v>#N/A</v>
      </c>
      <c r="AI74" s="52">
        <f t="shared" si="58"/>
        <v>0</v>
      </c>
      <c r="AJ74" s="52">
        <v>0</v>
      </c>
      <c r="AK74" s="52">
        <f t="shared" si="47"/>
        <v>0.92400881057268713</v>
      </c>
      <c r="AL74" s="52">
        <f t="shared" si="59"/>
        <v>0</v>
      </c>
      <c r="AM74">
        <f>(V74*Weights_Sens!$B$2)+(X74*Weights_Sens!$B$3)+(AB74*Weights_Sens!$B$4)+(AF74*Weights_Sens!$B$5)+(AI74*Weights_Sens!$B$6)+(AK74*Weights_Sens!$B$7)</f>
        <v>7.938695502628218E-2</v>
      </c>
      <c r="AN74" s="52">
        <f t="shared" si="60"/>
        <v>0.10282939199334259</v>
      </c>
      <c r="AO74">
        <f>(Y74*Weights_Sens!$C$3)+(AC74*Weights_Sens!$C$4)+(AG74*Weights_Sens!$C$5)+(AJ74*Weights_Sens!$C$6)+(AK74*Weights_Sens!$C$7)</f>
        <v>0.16800160192230676</v>
      </c>
      <c r="AP74" s="52">
        <f t="shared" si="61"/>
        <v>0.24281933774959893</v>
      </c>
      <c r="AQ74" s="52">
        <f>(Z74*Weights_Sens!$D$3)+(AD74*Weights_Sens!$D$4)+(AL74*Weights_Sens!$D$7)</f>
        <v>0</v>
      </c>
      <c r="AR74" s="52">
        <f t="shared" si="62"/>
        <v>0</v>
      </c>
      <c r="AY74" s="121" t="s">
        <v>143</v>
      </c>
      <c r="AZ74" s="122" t="s">
        <v>2357</v>
      </c>
      <c r="BA74" s="122" t="s">
        <v>2020</v>
      </c>
    </row>
    <row r="75" spans="1:53" ht="15" thickBot="1">
      <c r="A75" t="s">
        <v>50</v>
      </c>
      <c r="B75" t="s">
        <v>2119</v>
      </c>
      <c r="C75">
        <f>VLOOKUP(A75,'1.1'!$K$24:$L$132,2,FALSE)</f>
        <v>16</v>
      </c>
      <c r="D75">
        <f>VLOOKUP(A75,'1.1Flood'!$A$2:$B$110,2,FALSE)</f>
        <v>0</v>
      </c>
      <c r="E75" t="e">
        <f>VLOOKUP(A75,'1.2'!$I$23:$J$131,2,FALSE)</f>
        <v>#N/A</v>
      </c>
      <c r="F75">
        <f>VLOOKUP(A75,'1.2Flood'!$A$2:$B$110,2,FALSE)</f>
        <v>0</v>
      </c>
      <c r="G75" s="111">
        <f>VLOOKUP(A75,'1.2Drought'!$A$2:$B$110,2,FALSE)</f>
        <v>0</v>
      </c>
      <c r="H75" s="118">
        <v>0</v>
      </c>
      <c r="I75" t="e">
        <f>VLOOKUP(A75,'1.3'!$K$23:$L$129,2,FALSE)</f>
        <v>#N/A</v>
      </c>
      <c r="J75">
        <f>VLOOKUP(A75,'1.3Flood'!$A$2:$B$110,2,FALSE)</f>
        <v>3</v>
      </c>
      <c r="K75" s="111">
        <f>VLOOKUP(A75,'1.3Drought'!$A$2:$B$46,2,FALSE)</f>
        <v>0</v>
      </c>
      <c r="L75" s="118">
        <v>0</v>
      </c>
      <c r="M75">
        <f>VLOOKUP(A75,'1.4'!$H$24:$I$130,2,FALSE)</f>
        <v>0</v>
      </c>
      <c r="N75">
        <f>VLOOKUP(A75,'1.4Flood'!$A$2:$B$110,2,FALSE)</f>
        <v>0</v>
      </c>
      <c r="O75" s="111">
        <f>VLOOKUP(A75,'1.4Drought'!$A$2:$B$46,2,FALSE)</f>
        <v>0</v>
      </c>
      <c r="P75">
        <f>VLOOKUP(A75,'1.5'!$H$23:$I$129,2,FALSE)</f>
        <v>0</v>
      </c>
      <c r="Q75">
        <f>VLOOKUP(A75,'1.5Flood'!$A$2:$B$110,2,FALSE)</f>
        <v>0</v>
      </c>
      <c r="R75" s="111">
        <v>0</v>
      </c>
      <c r="S75">
        <f>VLOOKUP(A75,'1.6'!$B$23:$J$168,9,FALSE)</f>
        <v>79.7</v>
      </c>
      <c r="T75">
        <v>0</v>
      </c>
      <c r="U75" s="52" t="e">
        <f t="shared" si="48"/>
        <v>#N/A</v>
      </c>
      <c r="V75" s="52">
        <f t="shared" si="49"/>
        <v>0</v>
      </c>
      <c r="W75" s="52" t="e">
        <f t="shared" si="50"/>
        <v>#N/A</v>
      </c>
      <c r="X75" s="52">
        <f t="shared" si="51"/>
        <v>0</v>
      </c>
      <c r="Y75" s="52">
        <f t="shared" si="52"/>
        <v>0</v>
      </c>
      <c r="Z75" s="52">
        <f t="shared" si="53"/>
        <v>0</v>
      </c>
      <c r="AA75" s="52" t="e">
        <f t="shared" si="44"/>
        <v>#N/A</v>
      </c>
      <c r="AB75" s="52">
        <f t="shared" si="54"/>
        <v>2.1276595744680851E-2</v>
      </c>
      <c r="AC75" s="52">
        <f t="shared" si="55"/>
        <v>0</v>
      </c>
      <c r="AD75" s="123">
        <f t="shared" si="36"/>
        <v>0</v>
      </c>
      <c r="AE75" s="52" t="e">
        <f t="shared" si="45"/>
        <v>#N/A</v>
      </c>
      <c r="AF75" s="52">
        <f t="shared" si="56"/>
        <v>0</v>
      </c>
      <c r="AG75" s="52">
        <f t="shared" si="57"/>
        <v>0</v>
      </c>
      <c r="AH75" s="52" t="e">
        <f t="shared" si="46"/>
        <v>#N/A</v>
      </c>
      <c r="AI75" s="52">
        <f t="shared" si="58"/>
        <v>0</v>
      </c>
      <c r="AJ75" s="52">
        <v>0</v>
      </c>
      <c r="AK75" s="52">
        <f t="shared" si="47"/>
        <v>0.86563876651982374</v>
      </c>
      <c r="AL75" s="52">
        <f t="shared" si="59"/>
        <v>0</v>
      </c>
      <c r="AM75">
        <f>(V75*Weights_Sens!$B$2)+(X75*Weights_Sens!$B$3)+(AB75*Weights_Sens!$B$4)+(AF75*Weights_Sens!$B$5)+(AI75*Weights_Sens!$B$6)+(AK75*Weights_Sens!$B$7)</f>
        <v>7.4572335260845363E-2</v>
      </c>
      <c r="AN75" s="52">
        <f t="shared" si="60"/>
        <v>9.337311847357771E-2</v>
      </c>
      <c r="AO75">
        <f>(Y75*Weights_Sens!$C$3)+(AC75*Weights_Sens!$C$4)+(AG75*Weights_Sens!$C$5)+(AJ75*Weights_Sens!$C$6)+(AK75*Weights_Sens!$C$7)</f>
        <v>0.15738886663996796</v>
      </c>
      <c r="AP75" s="52">
        <f t="shared" si="61"/>
        <v>0.22748033310033941</v>
      </c>
      <c r="AQ75" s="52">
        <f>(Z75*Weights_Sens!$D$3)+(AD75*Weights_Sens!$D$4)+(AL75*Weights_Sens!$D$7)</f>
        <v>0</v>
      </c>
      <c r="AR75" s="52">
        <f t="shared" si="62"/>
        <v>0</v>
      </c>
      <c r="AY75" s="121" t="s">
        <v>153</v>
      </c>
      <c r="AZ75" s="122" t="s">
        <v>2357</v>
      </c>
      <c r="BA75" s="122" t="s">
        <v>2020</v>
      </c>
    </row>
    <row r="76" spans="1:53" ht="15" thickBot="1">
      <c r="A76" t="s">
        <v>97</v>
      </c>
      <c r="B76" t="s">
        <v>2120</v>
      </c>
      <c r="C76">
        <f>VLOOKUP(A76,'1.1'!$K$24:$L$132,2,FALSE)</f>
        <v>1</v>
      </c>
      <c r="D76">
        <f>VLOOKUP(A76,'1.1Flood'!$A$2:$B$110,2,FALSE)</f>
        <v>5</v>
      </c>
      <c r="E76" t="e">
        <f>VLOOKUP(A76,'1.2'!$I$23:$J$131,2,FALSE)</f>
        <v>#N/A</v>
      </c>
      <c r="F76">
        <f>VLOOKUP(A76,'1.2Flood'!$A$2:$B$110,2,FALSE)</f>
        <v>3400</v>
      </c>
      <c r="G76" s="111">
        <f>VLOOKUP(A76,'1.2Drought'!$A$2:$B$110,2,FALSE)</f>
        <v>0</v>
      </c>
      <c r="H76" s="118">
        <v>0</v>
      </c>
      <c r="I76" t="e">
        <f>VLOOKUP(A76,'1.3'!$K$23:$L$129,2,FALSE)</f>
        <v>#N/A</v>
      </c>
      <c r="J76">
        <f>VLOOKUP(A76,'1.3Flood'!$A$2:$B$110,2,FALSE)</f>
        <v>0</v>
      </c>
      <c r="K76" s="111">
        <f>VLOOKUP(A76,'1.3Drought'!$A$2:$B$46,2,FALSE)</f>
        <v>2</v>
      </c>
      <c r="L76" s="118">
        <v>0</v>
      </c>
      <c r="M76">
        <f>VLOOKUP(A76,'1.4'!$H$24:$I$130,2,FALSE)</f>
        <v>0</v>
      </c>
      <c r="N76">
        <f>VLOOKUP(A76,'1.4Flood'!$A$2:$B$110,2,FALSE)</f>
        <v>0</v>
      </c>
      <c r="O76" s="111">
        <f>VLOOKUP(A76,'1.4Drought'!$A$2:$B$46,2,FALSE)</f>
        <v>0</v>
      </c>
      <c r="P76">
        <f>VLOOKUP(A76,'1.5'!$H$23:$I$129,2,FALSE)</f>
        <v>0</v>
      </c>
      <c r="Q76">
        <f>VLOOKUP(A76,'1.5Flood'!$A$2:$B$110,2,FALSE)</f>
        <v>0</v>
      </c>
      <c r="R76" s="111">
        <v>0</v>
      </c>
      <c r="S76">
        <f>VLOOKUP(A76,'1.6'!$B$23:$J$168,9,FALSE)</f>
        <v>72</v>
      </c>
      <c r="T76">
        <v>0</v>
      </c>
      <c r="U76" s="52" t="e">
        <f t="shared" si="48"/>
        <v>#N/A</v>
      </c>
      <c r="V76" s="52">
        <f t="shared" si="49"/>
        <v>9.5748755266181543E-4</v>
      </c>
      <c r="W76" s="52" t="e">
        <f t="shared" si="50"/>
        <v>#N/A</v>
      </c>
      <c r="X76" s="52">
        <f t="shared" si="51"/>
        <v>9.0502555366269166E-3</v>
      </c>
      <c r="Y76" s="52">
        <f t="shared" si="52"/>
        <v>0</v>
      </c>
      <c r="Z76" s="52">
        <f t="shared" si="53"/>
        <v>0</v>
      </c>
      <c r="AA76" s="52" t="e">
        <f t="shared" si="44"/>
        <v>#N/A</v>
      </c>
      <c r="AB76" s="52">
        <f t="shared" si="54"/>
        <v>0</v>
      </c>
      <c r="AC76" s="52">
        <f t="shared" si="55"/>
        <v>2.1052631578947368E-2</v>
      </c>
      <c r="AD76" s="123">
        <f t="shared" si="36"/>
        <v>0</v>
      </c>
      <c r="AE76" s="52" t="e">
        <f t="shared" si="45"/>
        <v>#N/A</v>
      </c>
      <c r="AF76" s="52">
        <f t="shared" si="56"/>
        <v>0</v>
      </c>
      <c r="AG76" s="52">
        <f t="shared" si="57"/>
        <v>0</v>
      </c>
      <c r="AH76" s="52" t="e">
        <f t="shared" si="46"/>
        <v>#N/A</v>
      </c>
      <c r="AI76" s="52">
        <f t="shared" si="58"/>
        <v>0</v>
      </c>
      <c r="AJ76" s="52">
        <v>0</v>
      </c>
      <c r="AK76" s="52">
        <f t="shared" si="47"/>
        <v>0.78083700440528636</v>
      </c>
      <c r="AL76" s="52">
        <f t="shared" si="59"/>
        <v>0</v>
      </c>
      <c r="AM76">
        <f>(V76*Weights_Sens!$B$2)+(X76*Weights_Sens!$B$3)+(AB76*Weights_Sens!$B$4)+(AF76*Weights_Sens!$B$5)+(AI76*Weights_Sens!$B$6)+(AK76*Weights_Sens!$B$7)</f>
        <v>6.5579953171933561E-2</v>
      </c>
      <c r="AN76" s="52">
        <f t="shared" si="60"/>
        <v>7.5711407109072926E-2</v>
      </c>
      <c r="AO76">
        <f>(Y76*Weights_Sens!$C$3)+(AC76*Weights_Sens!$C$4)+(AG76*Weights_Sens!$C$5)+(AJ76*Weights_Sens!$C$6)+(AK76*Weights_Sens!$C$7)</f>
        <v>0.15058280462871237</v>
      </c>
      <c r="AP76" s="52">
        <f t="shared" si="61"/>
        <v>0.21764326338584911</v>
      </c>
      <c r="AQ76" s="52">
        <f>(Z76*Weights_Sens!$D$3)+(AD76*Weights_Sens!$D$4)+(AL76*Weights_Sens!$D$7)</f>
        <v>0</v>
      </c>
      <c r="AR76" s="52">
        <f t="shared" si="62"/>
        <v>0</v>
      </c>
      <c r="AY76" s="121" t="s">
        <v>68</v>
      </c>
      <c r="AZ76" s="122" t="s">
        <v>2357</v>
      </c>
      <c r="BA76" s="122">
        <v>0</v>
      </c>
    </row>
    <row r="77" spans="1:53" ht="15" thickBot="1">
      <c r="A77" t="s">
        <v>134</v>
      </c>
      <c r="B77" t="s">
        <v>2121</v>
      </c>
      <c r="C77" t="e">
        <f>VLOOKUP(A77,'1.1'!$K$24:$L$132,2,FALSE)</f>
        <v>#N/A</v>
      </c>
      <c r="D77">
        <f>VLOOKUP(A77,'1.1Flood'!$A$2:$B$110,2,FALSE)</f>
        <v>356</v>
      </c>
      <c r="E77" t="e">
        <f>VLOOKUP(A77,'1.2'!$I$23:$J$131,2,FALSE)</f>
        <v>#N/A</v>
      </c>
      <c r="F77">
        <f>VLOOKUP(A77,'1.2Flood'!$A$2:$B$110,2,FALSE)</f>
        <v>632</v>
      </c>
      <c r="G77" s="111">
        <v>0</v>
      </c>
      <c r="H77" s="118">
        <v>0</v>
      </c>
      <c r="I77" t="e">
        <f>VLOOKUP(A77,'1.3'!$K$23:$L$129,2,FALSE)</f>
        <v>#N/A</v>
      </c>
      <c r="J77">
        <f>VLOOKUP(A77,'1.3Flood'!$A$2:$B$110,2,FALSE)</f>
        <v>44</v>
      </c>
      <c r="K77" s="111">
        <v>0</v>
      </c>
      <c r="L77" s="118">
        <v>0</v>
      </c>
      <c r="M77" t="e">
        <f>VLOOKUP(A77,'1.4'!$H$24:$I$130,2,FALSE)</f>
        <v>#N/A</v>
      </c>
      <c r="N77">
        <f>VLOOKUP(A77,'1.4Flood'!$A$2:$B$110,2,FALSE)</f>
        <v>0</v>
      </c>
      <c r="O77" s="111">
        <v>0</v>
      </c>
      <c r="P77" t="e">
        <f>VLOOKUP(A77,'1.5'!$H$23:$I$129,2,FALSE)</f>
        <v>#N/A</v>
      </c>
      <c r="Q77">
        <f>VLOOKUP(A77,'1.5Flood'!$A$2:$B$110,2,FALSE)</f>
        <v>0</v>
      </c>
      <c r="R77" s="111">
        <v>0</v>
      </c>
      <c r="S77">
        <f>VLOOKUP(A77,'1.6'!$B$23:$J$168,9,FALSE)</f>
        <v>91.7</v>
      </c>
      <c r="T77">
        <v>0</v>
      </c>
      <c r="U77" s="52" t="e">
        <f t="shared" si="48"/>
        <v>#N/A</v>
      </c>
      <c r="V77" s="52">
        <f t="shared" si="49"/>
        <v>6.8173113749521258E-2</v>
      </c>
      <c r="W77" s="52" t="e">
        <f t="shared" si="50"/>
        <v>#N/A</v>
      </c>
      <c r="X77" s="52">
        <f t="shared" si="51"/>
        <v>1.6822827938671209E-3</v>
      </c>
      <c r="Y77" s="52">
        <f t="shared" si="52"/>
        <v>0</v>
      </c>
      <c r="Z77" s="52">
        <f t="shared" si="53"/>
        <v>0</v>
      </c>
      <c r="AA77" s="52" t="e">
        <f t="shared" si="44"/>
        <v>#N/A</v>
      </c>
      <c r="AB77" s="52">
        <f t="shared" si="54"/>
        <v>0.31205673758865249</v>
      </c>
      <c r="AC77" s="52">
        <f t="shared" si="55"/>
        <v>0</v>
      </c>
      <c r="AD77" s="123">
        <f t="shared" si="36"/>
        <v>0</v>
      </c>
      <c r="AE77" s="52" t="e">
        <f t="shared" si="45"/>
        <v>#N/A</v>
      </c>
      <c r="AF77" s="52">
        <f t="shared" si="56"/>
        <v>0</v>
      </c>
      <c r="AG77" s="52">
        <f t="shared" si="57"/>
        <v>0</v>
      </c>
      <c r="AH77" s="52" t="e">
        <f t="shared" si="46"/>
        <v>#N/A</v>
      </c>
      <c r="AI77" s="52">
        <f t="shared" si="58"/>
        <v>0</v>
      </c>
      <c r="AJ77" s="52">
        <v>0</v>
      </c>
      <c r="AK77" s="52">
        <f t="shared" si="47"/>
        <v>0.99779735682819382</v>
      </c>
      <c r="AL77" s="52">
        <f t="shared" si="59"/>
        <v>0</v>
      </c>
      <c r="AM77">
        <f>(V77*Weights_Sens!$B$2)+(X77*Weights_Sens!$B$3)+(AB77*Weights_Sens!$B$4)+(AF77*Weights_Sens!$B$5)+(AI77*Weights_Sens!$B$6)+(AK77*Weights_Sens!$B$7)</f>
        <v>0.1515999721326764</v>
      </c>
      <c r="AN77" s="52">
        <f t="shared" si="60"/>
        <v>0.24466116162709062</v>
      </c>
      <c r="AO77">
        <f>(Y77*Weights_Sens!$C$3)+(AC77*Weights_Sens!$C$4)+(AG77*Weights_Sens!$C$5)+(AJ77*Weights_Sens!$C$6)+(AK77*Weights_Sens!$C$7)</f>
        <v>0.18141770124148979</v>
      </c>
      <c r="AP77" s="52">
        <f t="shared" si="61"/>
        <v>0.26221015494771949</v>
      </c>
      <c r="AQ77" s="52">
        <f>(Z77*Weights_Sens!$D$3)+(AD77*Weights_Sens!$D$4)+(AL77*Weights_Sens!$D$7)</f>
        <v>0</v>
      </c>
      <c r="AR77" s="52">
        <f t="shared" si="62"/>
        <v>0</v>
      </c>
      <c r="AY77" s="121" t="s">
        <v>82</v>
      </c>
      <c r="AZ77" s="122" t="s">
        <v>2357</v>
      </c>
      <c r="BA77" s="122">
        <v>16</v>
      </c>
    </row>
    <row r="78" spans="1:53" ht="15" thickBot="1">
      <c r="A78" t="s">
        <v>51</v>
      </c>
      <c r="B78" t="s">
        <v>2122</v>
      </c>
      <c r="C78">
        <f>VLOOKUP(A78,'1.1'!$K$24:$L$132,2,FALSE)</f>
        <v>29</v>
      </c>
      <c r="D78">
        <f>VLOOKUP(A78,'1.1Flood'!$A$2:$B$110,2,FALSE)</f>
        <v>80</v>
      </c>
      <c r="E78" t="e">
        <f>VLOOKUP(A78,'1.2'!$I$23:$J$131,2,FALSE)</f>
        <v>#N/A</v>
      </c>
      <c r="F78">
        <f>VLOOKUP(A78,'1.2Flood'!$A$2:$B$110,2,FALSE)</f>
        <v>159629</v>
      </c>
      <c r="G78" s="111">
        <f>VLOOKUP(A78,'1.2Drought'!$A$2:$B$110,2,FALSE)</f>
        <v>18785</v>
      </c>
      <c r="H78" s="118">
        <v>0</v>
      </c>
      <c r="I78" t="e">
        <f>VLOOKUP(A78,'1.3'!$K$23:$L$129,2,FALSE)</f>
        <v>#N/A</v>
      </c>
      <c r="J78">
        <f>VLOOKUP(A78,'1.3Flood'!$A$2:$B$110,2,FALSE)</f>
        <v>0</v>
      </c>
      <c r="K78" s="111">
        <f>VLOOKUP(A78,'1.3Drought'!$A$2:$B$46,2,FALSE)</f>
        <v>56</v>
      </c>
      <c r="L78" s="118">
        <v>0</v>
      </c>
      <c r="M78">
        <f>VLOOKUP(A78,'1.4'!$H$24:$I$130,2,FALSE)</f>
        <v>0</v>
      </c>
      <c r="N78">
        <f>VLOOKUP(A78,'1.4Flood'!$A$2:$B$110,2,FALSE)</f>
        <v>0</v>
      </c>
      <c r="O78" s="111">
        <f>VLOOKUP(A78,'1.4Drought'!$A$2:$B$46,2,FALSE)</f>
        <v>0</v>
      </c>
      <c r="P78">
        <f>VLOOKUP(A78,'1.5'!$H$23:$I$129,2,FALSE)</f>
        <v>0</v>
      </c>
      <c r="Q78">
        <f>VLOOKUP(A78,'1.5Flood'!$A$2:$B$110,2,FALSE)</f>
        <v>0</v>
      </c>
      <c r="R78" s="111">
        <v>0</v>
      </c>
      <c r="S78">
        <f>VLOOKUP(A78,'1.6'!$B$23:$J$168,9,FALSE)</f>
        <v>74.400000000000006</v>
      </c>
      <c r="T78">
        <v>0</v>
      </c>
      <c r="U78" s="52" t="e">
        <f t="shared" si="48"/>
        <v>#N/A</v>
      </c>
      <c r="V78" s="52">
        <f t="shared" si="49"/>
        <v>1.5319800842589047E-2</v>
      </c>
      <c r="W78" s="52" t="e">
        <f t="shared" si="50"/>
        <v>#N/A</v>
      </c>
      <c r="X78" s="52">
        <f t="shared" si="51"/>
        <v>0.42490683560476999</v>
      </c>
      <c r="Y78" s="52">
        <f t="shared" si="52"/>
        <v>6.4242867793410527E-2</v>
      </c>
      <c r="Z78" s="52">
        <f t="shared" si="53"/>
        <v>0</v>
      </c>
      <c r="AA78" s="52" t="e">
        <f t="shared" si="44"/>
        <v>#N/A</v>
      </c>
      <c r="AB78" s="52">
        <f t="shared" si="54"/>
        <v>0</v>
      </c>
      <c r="AC78" s="52">
        <f t="shared" si="55"/>
        <v>0.58947368421052626</v>
      </c>
      <c r="AD78" s="123">
        <f t="shared" si="36"/>
        <v>0</v>
      </c>
      <c r="AE78" s="52" t="e">
        <f t="shared" si="45"/>
        <v>#N/A</v>
      </c>
      <c r="AF78" s="52">
        <f t="shared" si="56"/>
        <v>0</v>
      </c>
      <c r="AG78" s="52">
        <f t="shared" si="57"/>
        <v>0</v>
      </c>
      <c r="AH78" s="52" t="e">
        <f t="shared" si="46"/>
        <v>#N/A</v>
      </c>
      <c r="AI78" s="52">
        <f t="shared" si="58"/>
        <v>0</v>
      </c>
      <c r="AJ78" s="52">
        <v>0</v>
      </c>
      <c r="AK78" s="52">
        <f t="shared" si="47"/>
        <v>0.80726872246696035</v>
      </c>
      <c r="AL78" s="52">
        <f t="shared" si="59"/>
        <v>0</v>
      </c>
      <c r="AM78">
        <f>(V78*Weights_Sens!$B$2)+(X78*Weights_Sens!$B$3)+(AB78*Weights_Sens!$B$4)+(AF78*Weights_Sens!$B$5)+(AI78*Weights_Sens!$B$6)+(AK78*Weights_Sens!$B$7)</f>
        <v>0.14675744118151168</v>
      </c>
      <c r="AN78" s="52">
        <f t="shared" si="60"/>
        <v>0.23515006844983197</v>
      </c>
      <c r="AO78">
        <f>(Y78*Weights_Sens!$C$3)+(AC78*Weights_Sens!$C$4)+(AG78*Weights_Sens!$C$5)+(AJ78*Weights_Sens!$C$6)+(AK78*Weights_Sens!$C$7)</f>
        <v>0.41420562990469423</v>
      </c>
      <c r="AP78" s="52">
        <f t="shared" si="61"/>
        <v>0.59866772456208939</v>
      </c>
      <c r="AQ78" s="52">
        <f>(Z78*Weights_Sens!$D$3)+(AD78*Weights_Sens!$D$4)+(AL78*Weights_Sens!$D$7)</f>
        <v>0</v>
      </c>
      <c r="AR78" s="52">
        <f t="shared" si="62"/>
        <v>0</v>
      </c>
      <c r="AY78" s="121"/>
      <c r="AZ78" s="122" t="s">
        <v>2356</v>
      </c>
      <c r="BA78" s="122">
        <v>2</v>
      </c>
    </row>
    <row r="79" spans="1:53" ht="15" thickBot="1">
      <c r="A79" t="s">
        <v>52</v>
      </c>
      <c r="B79" t="s">
        <v>2123</v>
      </c>
      <c r="C79">
        <f>VLOOKUP(A79,'1.1'!$K$24:$L$132,2,FALSE)</f>
        <v>3</v>
      </c>
      <c r="D79">
        <f>VLOOKUP(A79,'1.1Flood'!$A$2:$B$110,2,FALSE)</f>
        <v>2</v>
      </c>
      <c r="E79" t="e">
        <f>VLOOKUP(A79,'1.2'!$I$23:$J$131,2,FALSE)</f>
        <v>#N/A</v>
      </c>
      <c r="F79">
        <f>VLOOKUP(A79,'1.2Flood'!$A$2:$B$110,2,FALSE)</f>
        <v>4225</v>
      </c>
      <c r="G79" s="111">
        <f>VLOOKUP(A79,'1.2Drought'!$A$2:$B$110,2,FALSE)</f>
        <v>5708</v>
      </c>
      <c r="H79" s="118">
        <v>0</v>
      </c>
      <c r="I79" t="e">
        <f>VLOOKUP(A79,'1.3'!$K$23:$L$129,2,FALSE)</f>
        <v>#N/A</v>
      </c>
      <c r="J79">
        <f>VLOOKUP(A79,'1.3Flood'!$A$2:$B$110,2,FALSE)</f>
        <v>5</v>
      </c>
      <c r="K79" s="111">
        <f>VLOOKUP(A79,'1.3Drought'!$A$2:$B$46,2,FALSE)</f>
        <v>0</v>
      </c>
      <c r="L79" s="118">
        <v>0</v>
      </c>
      <c r="M79">
        <f>VLOOKUP(A79,'1.4'!$H$24:$I$130,2,FALSE)</f>
        <v>0</v>
      </c>
      <c r="N79">
        <f>VLOOKUP(A79,'1.4Flood'!$A$2:$B$110,2,FALSE)</f>
        <v>0</v>
      </c>
      <c r="O79" s="111">
        <f>VLOOKUP(A79,'1.4Drought'!$A$2:$B$46,2,FALSE)</f>
        <v>0</v>
      </c>
      <c r="P79">
        <f>VLOOKUP(A79,'1.5'!$H$23:$I$129,2,FALSE)</f>
        <v>0</v>
      </c>
      <c r="Q79">
        <f>VLOOKUP(A79,'1.5Flood'!$A$2:$B$110,2,FALSE)</f>
        <v>0</v>
      </c>
      <c r="R79" s="111">
        <v>0</v>
      </c>
      <c r="S79">
        <f>VLOOKUP(A79,'1.6'!$B$23:$J$168,9,FALSE)</f>
        <v>82.4</v>
      </c>
      <c r="T79">
        <v>0</v>
      </c>
      <c r="U79" s="52" t="e">
        <f t="shared" si="48"/>
        <v>#N/A</v>
      </c>
      <c r="V79" s="52">
        <f t="shared" si="49"/>
        <v>3.8299502106472615E-4</v>
      </c>
      <c r="W79" s="52" t="e">
        <f t="shared" si="50"/>
        <v>#N/A</v>
      </c>
      <c r="X79" s="52">
        <f t="shared" si="51"/>
        <v>1.12462734241908E-2</v>
      </c>
      <c r="Y79" s="52">
        <f t="shared" si="52"/>
        <v>1.9520803266690832E-2</v>
      </c>
      <c r="Z79" s="52">
        <f t="shared" si="53"/>
        <v>0</v>
      </c>
      <c r="AA79" s="52" t="e">
        <f t="shared" si="44"/>
        <v>#N/A</v>
      </c>
      <c r="AB79" s="52">
        <f t="shared" si="54"/>
        <v>3.5460992907801421E-2</v>
      </c>
      <c r="AC79" s="52">
        <f t="shared" si="55"/>
        <v>0</v>
      </c>
      <c r="AD79" s="123">
        <f t="shared" ref="AD79:AD110" si="65">(L79-MIN($L$2:$L$147))/(141-MIN($L$2:$L$147))</f>
        <v>0</v>
      </c>
      <c r="AE79" s="52" t="e">
        <f t="shared" si="45"/>
        <v>#N/A</v>
      </c>
      <c r="AF79" s="52">
        <f t="shared" si="56"/>
        <v>0</v>
      </c>
      <c r="AG79" s="52">
        <f t="shared" si="57"/>
        <v>0</v>
      </c>
      <c r="AH79" s="52" t="e">
        <f t="shared" si="46"/>
        <v>#N/A</v>
      </c>
      <c r="AI79" s="52">
        <f t="shared" si="58"/>
        <v>0</v>
      </c>
      <c r="AJ79" s="52">
        <v>0</v>
      </c>
      <c r="AK79" s="52">
        <f t="shared" si="47"/>
        <v>0.89537444933920707</v>
      </c>
      <c r="AL79" s="52">
        <f t="shared" si="59"/>
        <v>0</v>
      </c>
      <c r="AM79">
        <f>(V79*Weights_Sens!$B$2)+(X79*Weights_Sens!$B$3)+(AB79*Weights_Sens!$B$4)+(AF79*Weights_Sens!$B$5)+(AI79*Weights_Sens!$B$6)+(AK79*Weights_Sens!$B$7)</f>
        <v>8.1741023459884515E-2</v>
      </c>
      <c r="AN79" s="52">
        <f t="shared" si="60"/>
        <v>0.10745295856285518</v>
      </c>
      <c r="AO79">
        <f>(Y79*Weights_Sens!$C$3)+(AC79*Weights_Sens!$C$4)+(AG79*Weights_Sens!$C$5)+(AJ79*Weights_Sens!$C$6)+(AK79*Weights_Sens!$C$7)</f>
        <v>0.17078113757986571</v>
      </c>
      <c r="AP79" s="52">
        <f t="shared" si="61"/>
        <v>0.24683671020258297</v>
      </c>
      <c r="AQ79" s="52">
        <f>(Z79*Weights_Sens!$D$3)+(AD79*Weights_Sens!$D$4)+(AL79*Weights_Sens!$D$7)</f>
        <v>0</v>
      </c>
      <c r="AR79" s="52">
        <f t="shared" si="62"/>
        <v>0</v>
      </c>
      <c r="AY79" s="121"/>
      <c r="AZ79" s="122" t="s">
        <v>2356</v>
      </c>
      <c r="BA79" s="122">
        <v>0</v>
      </c>
    </row>
    <row r="80" spans="1:53" ht="15" thickBot="1">
      <c r="A80" t="s">
        <v>158</v>
      </c>
      <c r="B80" t="s">
        <v>2124</v>
      </c>
      <c r="C80" t="e">
        <f>C10</f>
        <v>#N/A</v>
      </c>
      <c r="D80">
        <f t="shared" ref="D80:S80" si="66">D10</f>
        <v>0</v>
      </c>
      <c r="E80" t="e">
        <f t="shared" si="66"/>
        <v>#N/A</v>
      </c>
      <c r="F80">
        <f t="shared" si="66"/>
        <v>900</v>
      </c>
      <c r="G80">
        <f t="shared" si="66"/>
        <v>0</v>
      </c>
      <c r="H80" s="118">
        <v>0</v>
      </c>
      <c r="I80" t="e">
        <f t="shared" si="66"/>
        <v>#N/A</v>
      </c>
      <c r="J80">
        <f t="shared" si="66"/>
        <v>0</v>
      </c>
      <c r="K80">
        <f t="shared" si="66"/>
        <v>0</v>
      </c>
      <c r="L80" s="118">
        <f>L10</f>
        <v>0</v>
      </c>
      <c r="M80" t="e">
        <f t="shared" si="66"/>
        <v>#N/A</v>
      </c>
      <c r="N80">
        <f t="shared" si="66"/>
        <v>0</v>
      </c>
      <c r="O80" s="111">
        <v>0</v>
      </c>
      <c r="P80" t="e">
        <f t="shared" si="66"/>
        <v>#N/A</v>
      </c>
      <c r="Q80">
        <f t="shared" si="66"/>
        <v>0</v>
      </c>
      <c r="R80" s="111">
        <v>0</v>
      </c>
      <c r="S80">
        <f t="shared" si="66"/>
        <v>88.8</v>
      </c>
      <c r="T80">
        <v>0</v>
      </c>
      <c r="U80" s="52" t="e">
        <f t="shared" si="48"/>
        <v>#N/A</v>
      </c>
      <c r="V80" s="52">
        <f t="shared" si="49"/>
        <v>0</v>
      </c>
      <c r="W80" s="52" t="e">
        <f t="shared" si="50"/>
        <v>#N/A</v>
      </c>
      <c r="X80" s="52">
        <f t="shared" si="51"/>
        <v>2.3956558773424192E-3</v>
      </c>
      <c r="Y80" s="52">
        <f t="shared" si="52"/>
        <v>0</v>
      </c>
      <c r="Z80" s="52">
        <f t="shared" si="53"/>
        <v>0</v>
      </c>
      <c r="AA80" s="52" t="e">
        <f t="shared" si="44"/>
        <v>#N/A</v>
      </c>
      <c r="AB80" s="52">
        <f t="shared" si="54"/>
        <v>0</v>
      </c>
      <c r="AC80" s="52">
        <f t="shared" si="55"/>
        <v>0</v>
      </c>
      <c r="AD80" s="123">
        <f t="shared" si="65"/>
        <v>0</v>
      </c>
      <c r="AE80" s="52" t="e">
        <f t="shared" si="45"/>
        <v>#N/A</v>
      </c>
      <c r="AF80" s="52">
        <f t="shared" si="56"/>
        <v>0</v>
      </c>
      <c r="AG80" s="52">
        <f t="shared" si="57"/>
        <v>0</v>
      </c>
      <c r="AH80" s="52" t="e">
        <f t="shared" si="46"/>
        <v>#N/A</v>
      </c>
      <c r="AI80" s="52">
        <f t="shared" si="58"/>
        <v>0</v>
      </c>
      <c r="AJ80" s="52">
        <v>0</v>
      </c>
      <c r="AK80" s="52">
        <f t="shared" si="47"/>
        <v>0.96585903083700431</v>
      </c>
      <c r="AL80" s="52">
        <f t="shared" si="59"/>
        <v>0</v>
      </c>
      <c r="AM80">
        <f>(V80*Weights_Sens!$B$2)+(X80*Weights_Sens!$B$3)+(AB80*Weights_Sens!$B$4)+(AF80*Weights_Sens!$B$5)+(AI80*Weights_Sens!$B$6)+(AK80*Weights_Sens!$B$7)</f>
        <v>7.9285653596818356E-2</v>
      </c>
      <c r="AN80" s="52">
        <f t="shared" si="60"/>
        <v>0.10263042840501732</v>
      </c>
      <c r="AO80">
        <f>(Y80*Weights_Sens!$C$3)+(AC80*Weights_Sens!$C$4)+(AG80*Weights_Sens!$C$5)+(AJ80*Weights_Sens!$C$6)+(AK80*Weights_Sens!$C$7)</f>
        <v>0.17561073287945533</v>
      </c>
      <c r="AP80" s="52">
        <f t="shared" si="61"/>
        <v>0.25381711466793594</v>
      </c>
      <c r="AQ80" s="52">
        <f>(Z80*Weights_Sens!$D$3)+(AD80*Weights_Sens!$D$4)+(AL80*Weights_Sens!$D$7)</f>
        <v>0</v>
      </c>
      <c r="AR80" s="52">
        <f t="shared" si="62"/>
        <v>0</v>
      </c>
      <c r="AY80" s="121"/>
      <c r="AZ80" s="122" t="s">
        <v>2356</v>
      </c>
      <c r="BA80" s="122">
        <v>2</v>
      </c>
    </row>
    <row r="81" spans="1:53" ht="15" thickBot="1">
      <c r="A81" t="s">
        <v>135</v>
      </c>
      <c r="B81" t="s">
        <v>2125</v>
      </c>
      <c r="C81" t="e">
        <f>VLOOKUP(A81,'1.1'!$K$24:$L$132,2,FALSE)</f>
        <v>#N/A</v>
      </c>
      <c r="D81">
        <f>VLOOKUP(A81,'1.1Flood'!$A$2:$B$110,2,FALSE)</f>
        <v>0</v>
      </c>
      <c r="E81">
        <f>VLOOKUP(A81,'1.2'!$I$23:$J$131,2,FALSE)</f>
        <v>3500</v>
      </c>
      <c r="F81">
        <f>VLOOKUP(A81,'1.2Flood'!$A$2:$B$110,2,FALSE)</f>
        <v>3500</v>
      </c>
      <c r="G81" s="111">
        <v>0</v>
      </c>
      <c r="H81" s="118">
        <f>VLOOKUP(A81,'1.2Landslide'!$A$2:$B$110,2,FALSE)</f>
        <v>3500</v>
      </c>
      <c r="I81" t="e">
        <f>VLOOKUP(A81,'1.3'!$K$23:$L$129,2,FALSE)</f>
        <v>#N/A</v>
      </c>
      <c r="J81">
        <f>VLOOKUP(A81,'1.3Flood'!$A$2:$B$110,2,FALSE)</f>
        <v>0</v>
      </c>
      <c r="K81" s="111">
        <v>0</v>
      </c>
      <c r="L81" s="118">
        <f>VLOOKUP(A81,$AY$2:$BA$81,3,FALSE)</f>
        <v>0</v>
      </c>
      <c r="M81" t="e">
        <f>VLOOKUP(A81,'1.4'!$H$24:$I$130,2,FALSE)</f>
        <v>#N/A</v>
      </c>
      <c r="N81">
        <f>VLOOKUP(A81,'1.4Flood'!$A$2:$B$110,2,FALSE)</f>
        <v>0</v>
      </c>
      <c r="O81" s="111">
        <v>0</v>
      </c>
      <c r="P81" t="e">
        <f>VLOOKUP(A81,'1.5'!$H$23:$I$129,2,FALSE)</f>
        <v>#N/A</v>
      </c>
      <c r="Q81">
        <f>VLOOKUP(A81,'1.5Flood'!$A$2:$B$110,2,FALSE)</f>
        <v>0</v>
      </c>
      <c r="R81" s="111">
        <v>0</v>
      </c>
      <c r="S81">
        <f>VLOOKUP(A81,'1.6'!$B$23:$J$168,9,FALSE)</f>
        <v>84.5</v>
      </c>
      <c r="T81">
        <f>S81</f>
        <v>84.5</v>
      </c>
      <c r="U81" s="52" t="e">
        <f t="shared" si="48"/>
        <v>#N/A</v>
      </c>
      <c r="V81" s="52">
        <f t="shared" si="49"/>
        <v>0</v>
      </c>
      <c r="W81" s="52" t="e">
        <f t="shared" si="50"/>
        <v>#N/A</v>
      </c>
      <c r="X81" s="52">
        <f t="shared" si="51"/>
        <v>9.3164395229982967E-3</v>
      </c>
      <c r="Y81" s="52">
        <f t="shared" si="52"/>
        <v>0</v>
      </c>
      <c r="Z81" s="52">
        <f t="shared" si="53"/>
        <v>6.5959331360835233E-2</v>
      </c>
      <c r="AA81" s="52" t="e">
        <f t="shared" si="44"/>
        <v>#N/A</v>
      </c>
      <c r="AB81" s="52">
        <f t="shared" si="54"/>
        <v>0</v>
      </c>
      <c r="AC81" s="52">
        <f t="shared" si="55"/>
        <v>0</v>
      </c>
      <c r="AD81" s="123">
        <f t="shared" si="65"/>
        <v>0</v>
      </c>
      <c r="AE81" s="52" t="e">
        <f t="shared" si="45"/>
        <v>#N/A</v>
      </c>
      <c r="AF81" s="52">
        <f t="shared" si="56"/>
        <v>0</v>
      </c>
      <c r="AG81" s="52">
        <f t="shared" si="57"/>
        <v>0</v>
      </c>
      <c r="AH81" s="52" t="e">
        <f t="shared" si="46"/>
        <v>#N/A</v>
      </c>
      <c r="AI81" s="52">
        <f t="shared" si="58"/>
        <v>0</v>
      </c>
      <c r="AJ81" s="52">
        <v>0</v>
      </c>
      <c r="AK81" s="52">
        <f t="shared" si="47"/>
        <v>0.91850220264317173</v>
      </c>
      <c r="AL81" s="52">
        <f t="shared" si="59"/>
        <v>0.94097995545657021</v>
      </c>
      <c r="AM81">
        <f>(V81*Weights_Sens!$B$2)+(X81*Weights_Sens!$B$3)+(AB81*Weights_Sens!$B$4)+(AF81*Weights_Sens!$B$5)+(AI81*Weights_Sens!$B$6)+(AK81*Weights_Sens!$B$7)</f>
        <v>7.669095441387086E-2</v>
      </c>
      <c r="AN81" s="52">
        <f t="shared" si="60"/>
        <v>9.753424503626984E-2</v>
      </c>
      <c r="AO81">
        <f>(Y81*Weights_Sens!$C$3)+(AC81*Weights_Sens!$C$4)+(AG81*Weights_Sens!$C$5)+(AJ81*Weights_Sens!$C$6)+(AK81*Weights_Sens!$C$7)</f>
        <v>0.16700040048057668</v>
      </c>
      <c r="AP81" s="52">
        <f t="shared" si="61"/>
        <v>0.24137226183929145</v>
      </c>
      <c r="AQ81" s="52">
        <f>(Z81*Weights_Sens!$D$3)+(AD81*Weights_Sens!$D$4)+(AL81*Weights_Sens!$D$7)</f>
        <v>0.19807062745789991</v>
      </c>
      <c r="AR81" s="52">
        <f t="shared" si="62"/>
        <v>0.19859334734359879</v>
      </c>
      <c r="AY81" s="121"/>
      <c r="AZ81" s="122" t="s">
        <v>2356</v>
      </c>
      <c r="BA81" s="122">
        <v>0</v>
      </c>
    </row>
    <row r="82" spans="1:53">
      <c r="A82" t="s">
        <v>124</v>
      </c>
      <c r="B82" t="s">
        <v>2126</v>
      </c>
      <c r="C82" t="e">
        <f>VLOOKUP(A82,'1.1'!$K$24:$L$132,2,FALSE)</f>
        <v>#N/A</v>
      </c>
      <c r="D82">
        <f>VLOOKUP(A82,'1.1Flood'!$A$2:$B$110,2,FALSE)</f>
        <v>194</v>
      </c>
      <c r="E82" t="e">
        <f>VLOOKUP(A82,'1.2'!$I$23:$J$131,2,FALSE)</f>
        <v>#N/A</v>
      </c>
      <c r="F82">
        <f>VLOOKUP(A82,'1.2Flood'!$A$2:$B$110,2,FALSE)</f>
        <v>0</v>
      </c>
      <c r="G82" s="111">
        <v>0</v>
      </c>
      <c r="H82" s="118">
        <v>0</v>
      </c>
      <c r="I82" t="e">
        <f>VLOOKUP(A82,'1.3'!$K$23:$L$129,2,FALSE)</f>
        <v>#N/A</v>
      </c>
      <c r="J82">
        <f>VLOOKUP(A82,'1.3Flood'!$A$2:$B$110,2,FALSE)</f>
        <v>0</v>
      </c>
      <c r="K82" s="111">
        <v>0</v>
      </c>
      <c r="L82" s="118">
        <v>0</v>
      </c>
      <c r="M82" t="e">
        <f>VLOOKUP(A82,'1.4'!$H$24:$I$130,2,FALSE)</f>
        <v>#N/A</v>
      </c>
      <c r="N82">
        <f>VLOOKUP(A82,'1.4Flood'!$A$2:$B$110,2,FALSE)</f>
        <v>467.63000000000005</v>
      </c>
      <c r="O82" s="111">
        <v>0</v>
      </c>
      <c r="P82" t="e">
        <f>VLOOKUP(A82,'1.5'!$H$23:$I$129,2,FALSE)</f>
        <v>#N/A</v>
      </c>
      <c r="Q82">
        <f>VLOOKUP(A82,'1.5Flood'!$A$2:$B$110,2,FALSE)</f>
        <v>0</v>
      </c>
      <c r="R82" s="111">
        <v>0</v>
      </c>
      <c r="S82">
        <f>VLOOKUP(A82,'1.6'!$B$23:$J$168,9,FALSE)</f>
        <v>78.3</v>
      </c>
      <c r="T82">
        <v>0</v>
      </c>
      <c r="U82" s="52" t="e">
        <f t="shared" si="48"/>
        <v>#N/A</v>
      </c>
      <c r="V82" s="52">
        <f t="shared" si="49"/>
        <v>3.7150517043278437E-2</v>
      </c>
      <c r="W82" s="52" t="e">
        <f t="shared" si="50"/>
        <v>#N/A</v>
      </c>
      <c r="X82" s="52">
        <f t="shared" si="51"/>
        <v>0</v>
      </c>
      <c r="Y82" s="52">
        <f t="shared" si="52"/>
        <v>0</v>
      </c>
      <c r="Z82" s="52">
        <f t="shared" si="53"/>
        <v>0</v>
      </c>
      <c r="AA82" s="52" t="e">
        <f t="shared" si="44"/>
        <v>#N/A</v>
      </c>
      <c r="AB82" s="52">
        <f t="shared" si="54"/>
        <v>0</v>
      </c>
      <c r="AC82" s="52">
        <f t="shared" si="55"/>
        <v>0</v>
      </c>
      <c r="AD82" s="123">
        <f t="shared" si="65"/>
        <v>0</v>
      </c>
      <c r="AE82" s="52" t="e">
        <f t="shared" si="45"/>
        <v>#N/A</v>
      </c>
      <c r="AF82" s="52">
        <f t="shared" si="56"/>
        <v>5.761118639891586E-2</v>
      </c>
      <c r="AG82" s="52">
        <f t="shared" si="57"/>
        <v>0</v>
      </c>
      <c r="AH82" s="52" t="e">
        <f t="shared" si="46"/>
        <v>#N/A</v>
      </c>
      <c r="AI82" s="52">
        <f t="shared" si="58"/>
        <v>0</v>
      </c>
      <c r="AJ82" s="52">
        <v>0</v>
      </c>
      <c r="AK82" s="52">
        <f t="shared" si="47"/>
        <v>0.85022026431718056</v>
      </c>
      <c r="AL82" s="52">
        <f t="shared" si="59"/>
        <v>0</v>
      </c>
      <c r="AM82">
        <f>(V82*Weights_Sens!$B$2)+(X82*Weights_Sens!$B$3)+(AB82*Weights_Sens!$B$4)+(AF82*Weights_Sens!$B$5)+(AI82*Weights_Sens!$B$6)+(AK82*Weights_Sens!$B$7)</f>
        <v>8.6810946698948399E-2</v>
      </c>
      <c r="AN82" s="52">
        <f t="shared" si="60"/>
        <v>0.11741066721037301</v>
      </c>
      <c r="AO82">
        <f>(Y82*Weights_Sens!$C$3)+(AC82*Weights_Sens!$C$4)+(AG82*Weights_Sens!$C$5)+(AJ82*Weights_Sens!$C$6)+(AK82*Weights_Sens!$C$7)</f>
        <v>0.15458550260312373</v>
      </c>
      <c r="AP82" s="52">
        <f t="shared" si="61"/>
        <v>0.22342852055147838</v>
      </c>
      <c r="AQ82" s="52">
        <f>(Z82*Weights_Sens!$D$3)+(AD82*Weights_Sens!$D$4)+(AL82*Weights_Sens!$D$7)</f>
        <v>0</v>
      </c>
      <c r="AR82" s="52">
        <f t="shared" si="62"/>
        <v>0</v>
      </c>
    </row>
    <row r="83" spans="1:53">
      <c r="A83" t="s">
        <v>115</v>
      </c>
      <c r="B83" t="s">
        <v>2127</v>
      </c>
      <c r="C83" t="e">
        <f>VLOOKUP(A83,'1.1'!$K$24:$L$132,2,FALSE)</f>
        <v>#N/A</v>
      </c>
      <c r="D83">
        <f>VLOOKUP(A83,'1.1Flood'!$A$2:$B$110,2,FALSE)</f>
        <v>0</v>
      </c>
      <c r="E83" t="e">
        <f>VLOOKUP(A83,'1.2'!$I$23:$J$131,2,FALSE)</f>
        <v>#N/A</v>
      </c>
      <c r="F83">
        <f>VLOOKUP(A83,'1.2Flood'!$A$2:$B$110,2,FALSE)</f>
        <v>0</v>
      </c>
      <c r="G83" s="111">
        <v>0</v>
      </c>
      <c r="H83" s="118">
        <v>0</v>
      </c>
      <c r="I83" t="e">
        <f>VLOOKUP(A83,'1.3'!$K$23:$L$129,2,FALSE)</f>
        <v>#N/A</v>
      </c>
      <c r="J83">
        <f>VLOOKUP(A83,'1.3Flood'!$A$2:$B$110,2,FALSE)</f>
        <v>0</v>
      </c>
      <c r="K83" s="111">
        <v>0</v>
      </c>
      <c r="L83" s="118">
        <v>0</v>
      </c>
      <c r="M83" t="e">
        <f>VLOOKUP(A83,'1.4'!$H$24:$I$130,2,FALSE)</f>
        <v>#N/A</v>
      </c>
      <c r="N83">
        <f>VLOOKUP(A83,'1.4Flood'!$A$2:$B$110,2,FALSE)</f>
        <v>0</v>
      </c>
      <c r="O83" s="111">
        <v>0</v>
      </c>
      <c r="P83" t="e">
        <f>VLOOKUP(A83,'1.5'!$H$23:$I$129,2,FALSE)</f>
        <v>#N/A</v>
      </c>
      <c r="Q83">
        <f>VLOOKUP(A83,'1.5Flood'!$A$2:$B$110,2,FALSE)</f>
        <v>0</v>
      </c>
      <c r="R83" s="111">
        <v>0</v>
      </c>
      <c r="S83">
        <f>VLOOKUP(A83,'1.6'!$B$23:$J$168,9,FALSE)</f>
        <v>84.2</v>
      </c>
      <c r="T83">
        <v>0</v>
      </c>
      <c r="U83" s="52" t="e">
        <f t="shared" si="48"/>
        <v>#N/A</v>
      </c>
      <c r="V83" s="52">
        <f t="shared" si="49"/>
        <v>0</v>
      </c>
      <c r="W83" s="52" t="e">
        <f t="shared" si="50"/>
        <v>#N/A</v>
      </c>
      <c r="X83" s="52">
        <f t="shared" si="51"/>
        <v>0</v>
      </c>
      <c r="Y83" s="52">
        <f t="shared" si="52"/>
        <v>0</v>
      </c>
      <c r="Z83" s="52">
        <f t="shared" si="53"/>
        <v>0</v>
      </c>
      <c r="AA83" s="52" t="e">
        <f t="shared" si="44"/>
        <v>#N/A</v>
      </c>
      <c r="AB83" s="52">
        <f t="shared" si="54"/>
        <v>0</v>
      </c>
      <c r="AC83" s="52">
        <f t="shared" si="55"/>
        <v>0</v>
      </c>
      <c r="AD83" s="123">
        <f t="shared" si="65"/>
        <v>0</v>
      </c>
      <c r="AE83" s="52" t="e">
        <f t="shared" si="45"/>
        <v>#N/A</v>
      </c>
      <c r="AF83" s="52">
        <f t="shared" si="56"/>
        <v>0</v>
      </c>
      <c r="AG83" s="52">
        <f t="shared" si="57"/>
        <v>0</v>
      </c>
      <c r="AH83" s="52" t="e">
        <f t="shared" si="46"/>
        <v>#N/A</v>
      </c>
      <c r="AI83" s="52">
        <f t="shared" si="58"/>
        <v>0</v>
      </c>
      <c r="AJ83" s="52">
        <v>0</v>
      </c>
      <c r="AK83" s="52">
        <f t="shared" si="47"/>
        <v>0.91519823788546251</v>
      </c>
      <c r="AL83" s="52">
        <f t="shared" si="59"/>
        <v>0</v>
      </c>
      <c r="AM83">
        <f>(V83*Weights_Sens!$B$2)+(X83*Weights_Sens!$B$3)+(AB83*Weights_Sens!$B$4)+(AF83*Weights_Sens!$B$5)+(AI83*Weights_Sens!$B$6)+(AK83*Weights_Sens!$B$7)</f>
        <v>7.4710060235547965E-2</v>
      </c>
      <c r="AN83" s="52">
        <f t="shared" si="60"/>
        <v>9.3643620630495666E-2</v>
      </c>
      <c r="AO83">
        <f>(Y83*Weights_Sens!$C$3)+(AC83*Weights_Sens!$C$4)+(AG83*Weights_Sens!$C$5)+(AJ83*Weights_Sens!$C$6)+(AK83*Weights_Sens!$C$7)</f>
        <v>0.16639967961553864</v>
      </c>
      <c r="AP83" s="52">
        <f t="shared" si="61"/>
        <v>0.24050401629310694</v>
      </c>
      <c r="AQ83" s="52">
        <f>(Z83*Weights_Sens!$D$3)+(AD83*Weights_Sens!$D$4)+(AL83*Weights_Sens!$D$7)</f>
        <v>0</v>
      </c>
      <c r="AR83" s="52">
        <f t="shared" si="62"/>
        <v>0</v>
      </c>
    </row>
    <row r="84" spans="1:53">
      <c r="A84" t="s">
        <v>79</v>
      </c>
      <c r="B84" t="s">
        <v>2128</v>
      </c>
      <c r="C84" t="e">
        <f>VLOOKUP(A84,'1.1'!$K$24:$L$132,2,FALSE)</f>
        <v>#N/A</v>
      </c>
      <c r="D84">
        <f>VLOOKUP(A84,'1.1Flood'!$A$2:$B$110,2,FALSE)</f>
        <v>14</v>
      </c>
      <c r="E84">
        <f>VLOOKUP(A84,'1.2'!$I$23:$J$131,2,FALSE)</f>
        <v>2318</v>
      </c>
      <c r="F84">
        <f>VLOOKUP(A84,'1.2Flood'!$A$2:$B$110,2,FALSE)</f>
        <v>2418</v>
      </c>
      <c r="G84" s="111">
        <v>0</v>
      </c>
      <c r="H84" s="118">
        <f>VLOOKUP(A84,'1.2Landslide'!$A$2:$B$110,2,FALSE)</f>
        <v>2318</v>
      </c>
      <c r="I84" t="e">
        <f>VLOOKUP(A84,'1.3'!$K$23:$L$129,2,FALSE)</f>
        <v>#N/A</v>
      </c>
      <c r="J84">
        <f>VLOOKUP(A84,'1.3Flood'!$A$2:$B$110,2,FALSE)</f>
        <v>0</v>
      </c>
      <c r="K84" s="111">
        <v>0</v>
      </c>
      <c r="L84" s="118">
        <f>VLOOKUP(A84,$AY$2:$BA$81,3,FALSE)</f>
        <v>0</v>
      </c>
      <c r="M84" t="e">
        <f>VLOOKUP(A84,'1.4'!$H$24:$I$130,2,FALSE)</f>
        <v>#N/A</v>
      </c>
      <c r="N84">
        <f>VLOOKUP(A84,'1.4Flood'!$A$2:$B$110,2,FALSE)</f>
        <v>0</v>
      </c>
      <c r="O84" s="111">
        <v>0</v>
      </c>
      <c r="P84" t="e">
        <f>VLOOKUP(A84,'1.5'!$H$23:$I$129,2,FALSE)</f>
        <v>#N/A</v>
      </c>
      <c r="Q84">
        <f>VLOOKUP(A84,'1.5Flood'!$A$2:$B$110,2,FALSE)</f>
        <v>0</v>
      </c>
      <c r="R84" s="111">
        <v>0</v>
      </c>
      <c r="S84">
        <f>VLOOKUP(A84,'1.6'!$B$23:$J$168,9,FALSE)</f>
        <v>74.5</v>
      </c>
      <c r="T84">
        <f>S84</f>
        <v>74.5</v>
      </c>
      <c r="U84" s="52" t="e">
        <f t="shared" si="48"/>
        <v>#N/A</v>
      </c>
      <c r="V84" s="52">
        <f t="shared" si="49"/>
        <v>2.6809651474530832E-3</v>
      </c>
      <c r="W84" s="52" t="e">
        <f t="shared" si="50"/>
        <v>#N/A</v>
      </c>
      <c r="X84" s="52">
        <f t="shared" si="51"/>
        <v>6.4363287904599656E-3</v>
      </c>
      <c r="Y84" s="52">
        <f t="shared" si="52"/>
        <v>0</v>
      </c>
      <c r="Z84" s="52">
        <f t="shared" si="53"/>
        <v>4.3683922884118875E-2</v>
      </c>
      <c r="AA84" s="52" t="e">
        <f t="shared" si="44"/>
        <v>#N/A</v>
      </c>
      <c r="AB84" s="52">
        <f t="shared" si="54"/>
        <v>0</v>
      </c>
      <c r="AC84" s="52">
        <f t="shared" si="55"/>
        <v>0</v>
      </c>
      <c r="AD84" s="123">
        <f t="shared" si="65"/>
        <v>0</v>
      </c>
      <c r="AE84" s="52" t="e">
        <f t="shared" si="45"/>
        <v>#N/A</v>
      </c>
      <c r="AF84" s="52">
        <f t="shared" si="56"/>
        <v>0</v>
      </c>
      <c r="AG84" s="52">
        <f t="shared" si="57"/>
        <v>0</v>
      </c>
      <c r="AH84" s="52" t="e">
        <f t="shared" si="46"/>
        <v>#N/A</v>
      </c>
      <c r="AI84" s="52">
        <f t="shared" si="58"/>
        <v>0</v>
      </c>
      <c r="AJ84" s="52">
        <v>0</v>
      </c>
      <c r="AK84" s="52">
        <f t="shared" si="47"/>
        <v>0.80837004405286339</v>
      </c>
      <c r="AL84" s="52">
        <f t="shared" si="59"/>
        <v>0.8296213808463252</v>
      </c>
      <c r="AM84">
        <f>(V84*Weights_Sens!$B$2)+(X84*Weights_Sens!$B$3)+(AB84*Weights_Sens!$B$4)+(AF84*Weights_Sens!$B$5)+(AI84*Weights_Sens!$B$6)+(AK84*Weights_Sens!$B$7)</f>
        <v>6.7663996360258591E-2</v>
      </c>
      <c r="AN84" s="52">
        <f t="shared" si="60"/>
        <v>7.980462388961268E-2</v>
      </c>
      <c r="AO84">
        <f>(Y84*Weights_Sens!$C$3)+(AC84*Weights_Sens!$C$4)+(AG84*Weights_Sens!$C$5)+(AJ84*Weights_Sens!$C$6)+(AK84*Weights_Sens!$C$7)</f>
        <v>0.14697637164597516</v>
      </c>
      <c r="AP84" s="52">
        <f t="shared" si="61"/>
        <v>0.21243074363314138</v>
      </c>
      <c r="AQ84" s="52">
        <f>(Z84*Weights_Sens!$D$3)+(AD84*Weights_Sens!$D$4)+(AL84*Weights_Sens!$D$7)</f>
        <v>0.16871094678828957</v>
      </c>
      <c r="AR84" s="52">
        <f t="shared" si="62"/>
        <v>0.16915618477209951</v>
      </c>
    </row>
    <row r="85" spans="1:53">
      <c r="A85" t="s">
        <v>150</v>
      </c>
      <c r="B85" t="s">
        <v>2129</v>
      </c>
      <c r="C85">
        <f>C131</f>
        <v>5</v>
      </c>
      <c r="D85">
        <f t="shared" ref="D85:Q85" si="67">D131</f>
        <v>190</v>
      </c>
      <c r="E85" t="e">
        <f t="shared" si="67"/>
        <v>#N/A</v>
      </c>
      <c r="F85">
        <f t="shared" si="67"/>
        <v>13777</v>
      </c>
      <c r="G85">
        <f t="shared" si="67"/>
        <v>0</v>
      </c>
      <c r="H85" s="118">
        <v>0</v>
      </c>
      <c r="I85" t="e">
        <f t="shared" si="67"/>
        <v>#N/A</v>
      </c>
      <c r="J85">
        <f t="shared" si="67"/>
        <v>3</v>
      </c>
      <c r="K85">
        <f t="shared" si="67"/>
        <v>0</v>
      </c>
      <c r="L85" s="118">
        <v>0</v>
      </c>
      <c r="M85">
        <f t="shared" si="67"/>
        <v>0</v>
      </c>
      <c r="N85">
        <f t="shared" si="67"/>
        <v>0</v>
      </c>
      <c r="O85" s="111">
        <v>0</v>
      </c>
      <c r="P85">
        <f t="shared" si="67"/>
        <v>0</v>
      </c>
      <c r="Q85">
        <f t="shared" si="67"/>
        <v>0</v>
      </c>
      <c r="R85" s="111">
        <v>0</v>
      </c>
      <c r="S85">
        <f>VLOOKUP(A85,'1.6'!$B$23:$J$168,9,FALSE)</f>
        <v>64.099999999999994</v>
      </c>
      <c r="T85">
        <v>0</v>
      </c>
      <c r="U85" s="52" t="e">
        <f t="shared" si="48"/>
        <v>#N/A</v>
      </c>
      <c r="V85" s="52">
        <f t="shared" si="49"/>
        <v>3.6384527001148984E-2</v>
      </c>
      <c r="W85" s="52" t="e">
        <f t="shared" si="50"/>
        <v>#N/A</v>
      </c>
      <c r="X85" s="52">
        <f t="shared" si="51"/>
        <v>3.6672167802385011E-2</v>
      </c>
      <c r="Y85" s="52">
        <f t="shared" si="52"/>
        <v>0</v>
      </c>
      <c r="Z85" s="52">
        <f t="shared" si="53"/>
        <v>0</v>
      </c>
      <c r="AA85" s="52" t="e">
        <f t="shared" si="44"/>
        <v>#N/A</v>
      </c>
      <c r="AB85" s="52">
        <f t="shared" si="54"/>
        <v>2.1276595744680851E-2</v>
      </c>
      <c r="AC85" s="52">
        <f t="shared" si="55"/>
        <v>0</v>
      </c>
      <c r="AD85" s="123">
        <f t="shared" si="65"/>
        <v>0</v>
      </c>
      <c r="AE85" s="52" t="e">
        <f t="shared" si="45"/>
        <v>#N/A</v>
      </c>
      <c r="AF85" s="52">
        <f t="shared" si="56"/>
        <v>0</v>
      </c>
      <c r="AG85" s="52">
        <f t="shared" si="57"/>
        <v>0</v>
      </c>
      <c r="AH85" s="52" t="e">
        <f t="shared" si="46"/>
        <v>#N/A</v>
      </c>
      <c r="AI85" s="52">
        <f t="shared" si="58"/>
        <v>0</v>
      </c>
      <c r="AJ85" s="52">
        <v>0</v>
      </c>
      <c r="AK85" s="52">
        <f t="shared" si="47"/>
        <v>0.69383259911894257</v>
      </c>
      <c r="AL85" s="52">
        <f t="shared" si="59"/>
        <v>0</v>
      </c>
      <c r="AM85">
        <f>(V85*Weights_Sens!$B$2)+(X85*Weights_Sens!$B$3)+(AB85*Weights_Sens!$B$4)+(AF85*Weights_Sens!$B$5)+(AI85*Weights_Sens!$B$6)+(AK85*Weights_Sens!$B$7)</f>
        <v>7.396591860019805E-2</v>
      </c>
      <c r="AN85" s="52">
        <f t="shared" si="60"/>
        <v>9.2182070771080024E-2</v>
      </c>
      <c r="AO85">
        <f>(Y85*Weights_Sens!$C$3)+(AC85*Weights_Sens!$C$4)+(AG85*Weights_Sens!$C$5)+(AJ85*Weights_Sens!$C$6)+(AK85*Weights_Sens!$C$7)</f>
        <v>0.12615138165798956</v>
      </c>
      <c r="AP85" s="52">
        <f t="shared" si="61"/>
        <v>0.18233156469874531</v>
      </c>
      <c r="AQ85" s="52">
        <f>(Z85*Weights_Sens!$D$3)+(AD85*Weights_Sens!$D$4)+(AL85*Weights_Sens!$D$7)</f>
        <v>0</v>
      </c>
      <c r="AR85" s="52">
        <f t="shared" si="62"/>
        <v>0</v>
      </c>
    </row>
    <row r="86" spans="1:53">
      <c r="A86" t="s">
        <v>116</v>
      </c>
      <c r="B86" t="s">
        <v>2130</v>
      </c>
      <c r="C86">
        <f>VLOOKUP(A86,'1.1'!$K$24:$L$132,2,FALSE)</f>
        <v>13</v>
      </c>
      <c r="D86">
        <f>VLOOKUP(A86,'1.1Flood'!$A$2:$B$110,2,FALSE)</f>
        <v>0</v>
      </c>
      <c r="E86" t="e">
        <f>VLOOKUP(A86,'1.2'!$I$23:$J$131,2,FALSE)</f>
        <v>#N/A</v>
      </c>
      <c r="F86">
        <f>VLOOKUP(A86,'1.2Flood'!$A$2:$B$110,2,FALSE)</f>
        <v>10336</v>
      </c>
      <c r="G86" s="111">
        <f>VLOOKUP(A86,'1.2Drought'!$A$2:$B$110,2,FALSE)</f>
        <v>0</v>
      </c>
      <c r="H86" s="118">
        <v>0</v>
      </c>
      <c r="I86" t="e">
        <f>VLOOKUP(A86,'1.3'!$K$23:$L$129,2,FALSE)</f>
        <v>#N/A</v>
      </c>
      <c r="J86">
        <f>VLOOKUP(A86,'1.3Flood'!$A$2:$B$110,2,FALSE)</f>
        <v>0</v>
      </c>
      <c r="K86" s="111">
        <f>VLOOKUP(A86,'1.3Drought'!$A$2:$B$46,2,FALSE)</f>
        <v>0</v>
      </c>
      <c r="L86" s="118">
        <v>0</v>
      </c>
      <c r="M86">
        <f>VLOOKUP(A86,'1.4'!$H$24:$I$130,2,FALSE)</f>
        <v>0</v>
      </c>
      <c r="N86">
        <f>VLOOKUP(A86,'1.4Flood'!$A$2:$B$110,2,FALSE)</f>
        <v>554</v>
      </c>
      <c r="O86" s="111">
        <f>VLOOKUP(A86,'1.4Drought'!$A$2:$B$46,2,FALSE)</f>
        <v>0</v>
      </c>
      <c r="P86">
        <f>VLOOKUP(A86,'1.5'!$H$23:$I$129,2,FALSE)</f>
        <v>0</v>
      </c>
      <c r="Q86">
        <f>VLOOKUP(A86,'1.5Flood'!$A$2:$B$110,2,FALSE)</f>
        <v>0</v>
      </c>
      <c r="R86" s="111">
        <v>0</v>
      </c>
      <c r="S86">
        <f>VLOOKUP(A86,'1.6'!$B$23:$J$168,9,FALSE)</f>
        <v>88.9</v>
      </c>
      <c r="T86">
        <v>0</v>
      </c>
      <c r="U86" s="52" t="e">
        <f t="shared" si="48"/>
        <v>#N/A</v>
      </c>
      <c r="V86" s="52">
        <f t="shared" si="49"/>
        <v>0</v>
      </c>
      <c r="W86" s="52" t="e">
        <f t="shared" si="50"/>
        <v>#N/A</v>
      </c>
      <c r="X86" s="52">
        <f t="shared" si="51"/>
        <v>2.7512776831345825E-2</v>
      </c>
      <c r="Y86" s="52">
        <f t="shared" si="52"/>
        <v>0</v>
      </c>
      <c r="Z86" s="52">
        <f t="shared" si="53"/>
        <v>0</v>
      </c>
      <c r="AA86" s="52" t="e">
        <f t="shared" si="44"/>
        <v>#N/A</v>
      </c>
      <c r="AB86" s="52">
        <f t="shared" si="54"/>
        <v>0</v>
      </c>
      <c r="AC86" s="52">
        <f t="shared" si="55"/>
        <v>0</v>
      </c>
      <c r="AD86" s="123">
        <f t="shared" si="65"/>
        <v>0</v>
      </c>
      <c r="AE86" s="52" t="e">
        <f t="shared" si="45"/>
        <v>#N/A</v>
      </c>
      <c r="AF86" s="52">
        <f t="shared" si="56"/>
        <v>6.8251817173832691E-2</v>
      </c>
      <c r="AG86" s="52">
        <f t="shared" si="57"/>
        <v>0</v>
      </c>
      <c r="AH86" s="52" t="e">
        <f t="shared" si="46"/>
        <v>#N/A</v>
      </c>
      <c r="AI86" s="52">
        <f t="shared" si="58"/>
        <v>0</v>
      </c>
      <c r="AJ86" s="52">
        <v>0</v>
      </c>
      <c r="AK86" s="52">
        <f t="shared" si="47"/>
        <v>0.96696035242290745</v>
      </c>
      <c r="AL86" s="52">
        <f t="shared" si="59"/>
        <v>0</v>
      </c>
      <c r="AM86">
        <f>(V86*Weights_Sens!$B$2)+(X86*Weights_Sens!$B$3)+(AB86*Weights_Sens!$B$4)+(AF86*Weights_Sens!$B$5)+(AI86*Weights_Sens!$B$6)+(AK86*Weights_Sens!$B$7)</f>
        <v>9.6524954198739535E-2</v>
      </c>
      <c r="AN86" s="52">
        <f t="shared" si="60"/>
        <v>0.13648970488443915</v>
      </c>
      <c r="AO86">
        <f>(Y86*Weights_Sens!$C$3)+(AC86*Weights_Sens!$C$4)+(AG86*Weights_Sens!$C$5)+(AJ86*Weights_Sens!$C$6)+(AK86*Weights_Sens!$C$7)</f>
        <v>0.17581097316780137</v>
      </c>
      <c r="AP86" s="52">
        <f t="shared" si="61"/>
        <v>0.25410652984999749</v>
      </c>
      <c r="AQ86" s="52">
        <f>(Z86*Weights_Sens!$D$3)+(AD86*Weights_Sens!$D$4)+(AL86*Weights_Sens!$D$7)</f>
        <v>0</v>
      </c>
      <c r="AR86" s="52">
        <f t="shared" si="62"/>
        <v>0</v>
      </c>
    </row>
    <row r="87" spans="1:53">
      <c r="A87" t="s">
        <v>53</v>
      </c>
      <c r="B87" t="s">
        <v>2131</v>
      </c>
      <c r="C87">
        <f>VLOOKUP(A87,'1.1'!$K$24:$L$132,2,FALSE)</f>
        <v>14</v>
      </c>
      <c r="D87">
        <f>VLOOKUP(A87,'1.1Flood'!$A$2:$B$110,2,FALSE)</f>
        <v>104</v>
      </c>
      <c r="E87" t="e">
        <f>VLOOKUP(A87,'1.2'!$I$23:$J$131,2,FALSE)</f>
        <v>#N/A</v>
      </c>
      <c r="F87">
        <f>VLOOKUP(A87,'1.2Flood'!$A$2:$B$110,2,FALSE)</f>
        <v>6123</v>
      </c>
      <c r="G87" s="111">
        <f>VLOOKUP(A87,'1.2Drought'!$A$2:$B$110,2,FALSE)</f>
        <v>0</v>
      </c>
      <c r="H87" s="118">
        <v>0</v>
      </c>
      <c r="I87" t="e">
        <f>VLOOKUP(A87,'1.3'!$K$23:$L$129,2,FALSE)</f>
        <v>#N/A</v>
      </c>
      <c r="J87">
        <f>VLOOKUP(A87,'1.3Flood'!$A$2:$B$110,2,FALSE)</f>
        <v>0</v>
      </c>
      <c r="K87" s="111">
        <f>VLOOKUP(A87,'1.3Drought'!$A$2:$B$46,2,FALSE)</f>
        <v>0</v>
      </c>
      <c r="L87" s="118">
        <v>0</v>
      </c>
      <c r="M87">
        <f>VLOOKUP(A87,'1.4'!$H$24:$I$130,2,FALSE)</f>
        <v>0</v>
      </c>
      <c r="N87">
        <f>VLOOKUP(A87,'1.4Flood'!$A$2:$B$110,2,FALSE)</f>
        <v>1788.2</v>
      </c>
      <c r="O87" s="111">
        <f>VLOOKUP(A87,'1.4Drought'!$A$2:$B$46,2,FALSE)</f>
        <v>0</v>
      </c>
      <c r="P87">
        <f>VLOOKUP(A87,'1.5'!$H$23:$I$129,2,FALSE)</f>
        <v>0</v>
      </c>
      <c r="Q87">
        <f>VLOOKUP(A87,'1.5Flood'!$A$2:$B$110,2,FALSE)</f>
        <v>0</v>
      </c>
      <c r="R87" s="111">
        <v>0</v>
      </c>
      <c r="S87">
        <f>VLOOKUP(A87,'1.6'!$B$23:$J$168,9,FALSE)</f>
        <v>64.2</v>
      </c>
      <c r="T87">
        <v>0</v>
      </c>
      <c r="U87" s="52" t="e">
        <f t="shared" si="48"/>
        <v>#N/A</v>
      </c>
      <c r="V87" s="52">
        <f t="shared" si="49"/>
        <v>1.9915741095365761E-2</v>
      </c>
      <c r="W87" s="52" t="e">
        <f t="shared" si="50"/>
        <v>#N/A</v>
      </c>
      <c r="X87" s="52">
        <f t="shared" si="51"/>
        <v>1.6298445485519591E-2</v>
      </c>
      <c r="Y87" s="52">
        <f t="shared" si="52"/>
        <v>0</v>
      </c>
      <c r="Z87" s="52">
        <f t="shared" si="53"/>
        <v>0</v>
      </c>
      <c r="AA87" s="52" t="e">
        <f t="shared" si="44"/>
        <v>#N/A</v>
      </c>
      <c r="AB87" s="52">
        <f t="shared" si="54"/>
        <v>0</v>
      </c>
      <c r="AC87" s="52">
        <f t="shared" si="55"/>
        <v>0</v>
      </c>
      <c r="AD87" s="123">
        <f t="shared" si="65"/>
        <v>0</v>
      </c>
      <c r="AE87" s="52" t="e">
        <f t="shared" si="45"/>
        <v>#N/A</v>
      </c>
      <c r="AF87" s="52">
        <f t="shared" si="56"/>
        <v>0.22030306763582605</v>
      </c>
      <c r="AG87" s="52">
        <f t="shared" si="57"/>
        <v>0</v>
      </c>
      <c r="AH87" s="52" t="e">
        <f t="shared" si="46"/>
        <v>#N/A</v>
      </c>
      <c r="AI87" s="52">
        <f t="shared" si="58"/>
        <v>0</v>
      </c>
      <c r="AJ87" s="52">
        <v>0</v>
      </c>
      <c r="AK87" s="52">
        <f t="shared" si="47"/>
        <v>0.69493392070484572</v>
      </c>
      <c r="AL87" s="52">
        <f t="shared" si="59"/>
        <v>0</v>
      </c>
      <c r="AM87">
        <f>(V87*Weights_Sens!$B$2)+(X87*Weights_Sens!$B$3)+(AB87*Weights_Sens!$B$4)+(AF87*Weights_Sens!$B$5)+(AI87*Weights_Sens!$B$6)+(AK87*Weights_Sens!$B$7)</f>
        <v>0.1038447136891793</v>
      </c>
      <c r="AN87" s="52">
        <f t="shared" si="60"/>
        <v>0.15086626029539657</v>
      </c>
      <c r="AO87">
        <f>(Y87*Weights_Sens!$C$3)+(AC87*Weights_Sens!$C$4)+(AG87*Weights_Sens!$C$5)+(AJ87*Weights_Sens!$C$6)+(AK87*Weights_Sens!$C$7)</f>
        <v>0.12635162194633559</v>
      </c>
      <c r="AP87" s="52">
        <f t="shared" si="61"/>
        <v>0.18262097988080683</v>
      </c>
      <c r="AQ87" s="52">
        <f>(Z87*Weights_Sens!$D$3)+(AD87*Weights_Sens!$D$4)+(AL87*Weights_Sens!$D$7)</f>
        <v>0</v>
      </c>
      <c r="AR87" s="52">
        <f t="shared" si="62"/>
        <v>0</v>
      </c>
    </row>
    <row r="88" spans="1:53">
      <c r="A88" t="s">
        <v>175</v>
      </c>
      <c r="B88" t="s">
        <v>2131</v>
      </c>
      <c r="C88">
        <f>C87</f>
        <v>14</v>
      </c>
      <c r="D88">
        <f t="shared" ref="D88:S88" si="68">D87</f>
        <v>104</v>
      </c>
      <c r="E88" t="e">
        <f t="shared" si="68"/>
        <v>#N/A</v>
      </c>
      <c r="F88">
        <f t="shared" si="68"/>
        <v>6123</v>
      </c>
      <c r="G88">
        <f t="shared" si="68"/>
        <v>0</v>
      </c>
      <c r="H88" s="118">
        <v>0</v>
      </c>
      <c r="I88" t="e">
        <f t="shared" si="68"/>
        <v>#N/A</v>
      </c>
      <c r="J88">
        <f t="shared" si="68"/>
        <v>0</v>
      </c>
      <c r="K88">
        <f t="shared" si="68"/>
        <v>0</v>
      </c>
      <c r="L88" s="118">
        <f>L87</f>
        <v>0</v>
      </c>
      <c r="M88">
        <f t="shared" si="68"/>
        <v>0</v>
      </c>
      <c r="N88">
        <f t="shared" si="68"/>
        <v>1788.2</v>
      </c>
      <c r="O88" s="111">
        <v>0</v>
      </c>
      <c r="P88">
        <f t="shared" si="68"/>
        <v>0</v>
      </c>
      <c r="Q88">
        <f t="shared" si="68"/>
        <v>0</v>
      </c>
      <c r="R88" s="111">
        <v>0</v>
      </c>
      <c r="S88">
        <f t="shared" si="68"/>
        <v>64.2</v>
      </c>
      <c r="T88">
        <v>0</v>
      </c>
      <c r="U88" s="52" t="e">
        <f t="shared" si="48"/>
        <v>#N/A</v>
      </c>
      <c r="V88" s="52">
        <f t="shared" si="49"/>
        <v>1.9915741095365761E-2</v>
      </c>
      <c r="W88" s="52" t="e">
        <f t="shared" si="50"/>
        <v>#N/A</v>
      </c>
      <c r="X88" s="52">
        <f t="shared" si="51"/>
        <v>1.6298445485519591E-2</v>
      </c>
      <c r="Y88" s="52">
        <f t="shared" si="52"/>
        <v>0</v>
      </c>
      <c r="Z88" s="52">
        <f t="shared" si="53"/>
        <v>0</v>
      </c>
      <c r="AA88" s="52" t="e">
        <f t="shared" si="44"/>
        <v>#N/A</v>
      </c>
      <c r="AB88" s="52">
        <f t="shared" si="54"/>
        <v>0</v>
      </c>
      <c r="AC88" s="52">
        <f t="shared" si="55"/>
        <v>0</v>
      </c>
      <c r="AD88" s="123">
        <f t="shared" si="65"/>
        <v>0</v>
      </c>
      <c r="AE88" s="52" t="e">
        <f t="shared" si="45"/>
        <v>#N/A</v>
      </c>
      <c r="AF88" s="52">
        <f t="shared" si="56"/>
        <v>0.22030306763582605</v>
      </c>
      <c r="AG88" s="52">
        <f t="shared" si="57"/>
        <v>0</v>
      </c>
      <c r="AH88" s="52" t="e">
        <f t="shared" si="46"/>
        <v>#N/A</v>
      </c>
      <c r="AI88" s="52">
        <f t="shared" si="58"/>
        <v>0</v>
      </c>
      <c r="AJ88" s="52">
        <v>0</v>
      </c>
      <c r="AK88" s="52">
        <f t="shared" si="47"/>
        <v>0.69493392070484572</v>
      </c>
      <c r="AL88" s="52">
        <f t="shared" si="59"/>
        <v>0</v>
      </c>
      <c r="AM88">
        <f>(V88*Weights_Sens!$B$2)+(X88*Weights_Sens!$B$3)+(AB88*Weights_Sens!$B$4)+(AF88*Weights_Sens!$B$5)+(AI88*Weights_Sens!$B$6)+(AK88*Weights_Sens!$B$7)</f>
        <v>0.1038447136891793</v>
      </c>
      <c r="AN88" s="52">
        <f t="shared" si="60"/>
        <v>0.15086626029539657</v>
      </c>
      <c r="AO88">
        <f>(Y88*Weights_Sens!$C$3)+(AC88*Weights_Sens!$C$4)+(AG88*Weights_Sens!$C$5)+(AJ88*Weights_Sens!$C$6)+(AK88*Weights_Sens!$C$7)</f>
        <v>0.12635162194633559</v>
      </c>
      <c r="AP88" s="52">
        <f t="shared" si="61"/>
        <v>0.18262097988080683</v>
      </c>
      <c r="AQ88" s="52">
        <f>(Z88*Weights_Sens!$D$3)+(AD88*Weights_Sens!$D$4)+(AL88*Weights_Sens!$D$7)</f>
        <v>0</v>
      </c>
      <c r="AR88" s="52">
        <f t="shared" si="62"/>
        <v>0</v>
      </c>
    </row>
    <row r="89" spans="1:53">
      <c r="A89" t="s">
        <v>125</v>
      </c>
      <c r="B89" t="s">
        <v>2132</v>
      </c>
      <c r="C89" t="e">
        <f>VLOOKUP(A89,'1.1'!$K$24:$L$132,2,FALSE)</f>
        <v>#N/A</v>
      </c>
      <c r="D89">
        <f>VLOOKUP(A89,'1.1Flood'!$A$2:$B$110,2,FALSE)</f>
        <v>55</v>
      </c>
      <c r="E89" t="e">
        <f>VLOOKUP(A89,'1.2'!$I$23:$J$131,2,FALSE)</f>
        <v>#N/A</v>
      </c>
      <c r="F89">
        <f>VLOOKUP(A89,'1.2Flood'!$A$2:$B$110,2,FALSE)</f>
        <v>1429</v>
      </c>
      <c r="G89" s="111">
        <v>0</v>
      </c>
      <c r="H89" s="118">
        <v>0</v>
      </c>
      <c r="I89" t="e">
        <f>VLOOKUP(A89,'1.3'!$K$23:$L$129,2,FALSE)</f>
        <v>#N/A</v>
      </c>
      <c r="J89">
        <f>VLOOKUP(A89,'1.3Flood'!$A$2:$B$110,2,FALSE)</f>
        <v>0</v>
      </c>
      <c r="K89" s="111">
        <v>0</v>
      </c>
      <c r="L89" s="118">
        <v>0</v>
      </c>
      <c r="M89" t="e">
        <f>VLOOKUP(A89,'1.4'!$H$24:$I$130,2,FALSE)</f>
        <v>#N/A</v>
      </c>
      <c r="N89">
        <f>VLOOKUP(A89,'1.4Flood'!$A$2:$B$110,2,FALSE)</f>
        <v>0</v>
      </c>
      <c r="O89" s="111">
        <v>0</v>
      </c>
      <c r="P89" t="e">
        <f>VLOOKUP(A89,'1.5'!$H$23:$I$129,2,FALSE)</f>
        <v>#N/A</v>
      </c>
      <c r="Q89">
        <f>VLOOKUP(A89,'1.5Flood'!$A$2:$B$110,2,FALSE)</f>
        <v>0</v>
      </c>
      <c r="R89" s="111">
        <v>0</v>
      </c>
      <c r="S89">
        <f>VLOOKUP(A89,'1.6'!$B$23:$J$168,9,FALSE)</f>
        <v>82</v>
      </c>
      <c r="T89">
        <v>0</v>
      </c>
      <c r="U89" s="52" t="e">
        <f t="shared" si="48"/>
        <v>#N/A</v>
      </c>
      <c r="V89" s="52">
        <f t="shared" si="49"/>
        <v>1.0532363079279969E-2</v>
      </c>
      <c r="W89" s="52" t="e">
        <f t="shared" si="50"/>
        <v>#N/A</v>
      </c>
      <c r="X89" s="52">
        <f t="shared" si="51"/>
        <v>3.8037691652470186E-3</v>
      </c>
      <c r="Y89" s="52">
        <f t="shared" si="52"/>
        <v>0</v>
      </c>
      <c r="Z89" s="52">
        <f t="shared" si="53"/>
        <v>0</v>
      </c>
      <c r="AA89" s="52" t="e">
        <f t="shared" si="44"/>
        <v>#N/A</v>
      </c>
      <c r="AB89" s="52">
        <f t="shared" si="54"/>
        <v>0</v>
      </c>
      <c r="AC89" s="52">
        <f t="shared" si="55"/>
        <v>0</v>
      </c>
      <c r="AD89" s="123">
        <f t="shared" si="65"/>
        <v>0</v>
      </c>
      <c r="AE89" s="52" t="e">
        <f t="shared" si="45"/>
        <v>#N/A</v>
      </c>
      <c r="AF89" s="52">
        <f t="shared" si="56"/>
        <v>0</v>
      </c>
      <c r="AG89" s="52">
        <f t="shared" si="57"/>
        <v>0</v>
      </c>
      <c r="AH89" s="52" t="e">
        <f t="shared" si="46"/>
        <v>#N/A</v>
      </c>
      <c r="AI89" s="52">
        <f t="shared" si="58"/>
        <v>0</v>
      </c>
      <c r="AJ89" s="52">
        <v>0</v>
      </c>
      <c r="AK89" s="52">
        <f t="shared" si="47"/>
        <v>0.8909691629955947</v>
      </c>
      <c r="AL89" s="52">
        <f t="shared" si="59"/>
        <v>0</v>
      </c>
      <c r="AM89">
        <f>(V89*Weights_Sens!$B$2)+(X89*Weights_Sens!$B$3)+(AB89*Weights_Sens!$B$4)+(AF89*Weights_Sens!$B$5)+(AI89*Weights_Sens!$B$6)+(AK89*Weights_Sens!$B$7)</f>
        <v>7.5365343718022906E-2</v>
      </c>
      <c r="AN89" s="52">
        <f t="shared" si="60"/>
        <v>9.4930646427994939E-2</v>
      </c>
      <c r="AO89">
        <f>(Y89*Weights_Sens!$C$3)+(AC89*Weights_Sens!$C$4)+(AG89*Weights_Sens!$C$5)+(AJ89*Weights_Sens!$C$6)+(AK89*Weights_Sens!$C$7)</f>
        <v>0.1619943932719263</v>
      </c>
      <c r="AP89" s="52">
        <f t="shared" si="61"/>
        <v>0.23413688228775392</v>
      </c>
      <c r="AQ89" s="52">
        <f>(Z89*Weights_Sens!$D$3)+(AD89*Weights_Sens!$D$4)+(AL89*Weights_Sens!$D$7)</f>
        <v>0</v>
      </c>
      <c r="AR89" s="52">
        <f t="shared" si="62"/>
        <v>0</v>
      </c>
    </row>
    <row r="90" spans="1:53">
      <c r="A90" t="s">
        <v>54</v>
      </c>
      <c r="B90" t="s">
        <v>2133</v>
      </c>
      <c r="C90" t="e">
        <f>VLOOKUP(A90,'1.1'!$K$24:$L$132,2,FALSE)</f>
        <v>#N/A</v>
      </c>
      <c r="D90">
        <f>VLOOKUP(A90,'1.1Flood'!$A$2:$B$110,2,FALSE)</f>
        <v>5</v>
      </c>
      <c r="E90" t="e">
        <f>VLOOKUP(A90,'1.2'!$I$23:$J$131,2,FALSE)</f>
        <v>#N/A</v>
      </c>
      <c r="F90">
        <f>VLOOKUP(A90,'1.2Flood'!$A$2:$B$110,2,FALSE)</f>
        <v>31</v>
      </c>
      <c r="G90" s="111">
        <v>0</v>
      </c>
      <c r="H90" s="118">
        <v>0</v>
      </c>
      <c r="I90" t="e">
        <f>VLOOKUP(A90,'1.3'!$K$23:$L$129,2,FALSE)</f>
        <v>#N/A</v>
      </c>
      <c r="J90">
        <f>VLOOKUP(A90,'1.3Flood'!$A$2:$B$110,2,FALSE)</f>
        <v>0</v>
      </c>
      <c r="K90" s="111">
        <v>0</v>
      </c>
      <c r="L90" s="118">
        <v>0</v>
      </c>
      <c r="M90" t="e">
        <f>VLOOKUP(A90,'1.4'!$H$24:$I$130,2,FALSE)</f>
        <v>#N/A</v>
      </c>
      <c r="N90">
        <f>VLOOKUP(A90,'1.4Flood'!$A$2:$B$110,2,FALSE)</f>
        <v>0</v>
      </c>
      <c r="O90" s="111">
        <v>0</v>
      </c>
      <c r="P90" t="e">
        <f>VLOOKUP(A90,'1.5'!$H$23:$I$129,2,FALSE)</f>
        <v>#N/A</v>
      </c>
      <c r="Q90">
        <f>VLOOKUP(A90,'1.5Flood'!$A$2:$B$110,2,FALSE)</f>
        <v>0</v>
      </c>
      <c r="R90" s="111">
        <v>0</v>
      </c>
      <c r="S90">
        <f>VLOOKUP(A90,'1.6'!$B$23:$J$168,9,FALSE)</f>
        <v>59.1</v>
      </c>
      <c r="T90">
        <v>0</v>
      </c>
      <c r="U90" s="52" t="e">
        <f t="shared" si="48"/>
        <v>#N/A</v>
      </c>
      <c r="V90" s="52">
        <f t="shared" si="49"/>
        <v>9.5748755266181543E-4</v>
      </c>
      <c r="W90" s="52" t="e">
        <f t="shared" si="50"/>
        <v>#N/A</v>
      </c>
      <c r="X90" s="52">
        <f t="shared" si="51"/>
        <v>8.251703577512777E-5</v>
      </c>
      <c r="Y90" s="52">
        <f t="shared" si="52"/>
        <v>0</v>
      </c>
      <c r="Z90" s="52">
        <f t="shared" si="53"/>
        <v>0</v>
      </c>
      <c r="AA90" s="52" t="e">
        <f t="shared" si="44"/>
        <v>#N/A</v>
      </c>
      <c r="AB90" s="52">
        <f t="shared" si="54"/>
        <v>0</v>
      </c>
      <c r="AC90" s="52">
        <f t="shared" si="55"/>
        <v>0</v>
      </c>
      <c r="AD90" s="123">
        <f t="shared" si="65"/>
        <v>0</v>
      </c>
      <c r="AE90" s="52" t="e">
        <f t="shared" si="45"/>
        <v>#N/A</v>
      </c>
      <c r="AF90" s="52">
        <f t="shared" si="56"/>
        <v>0</v>
      </c>
      <c r="AG90" s="52">
        <f t="shared" si="57"/>
        <v>0</v>
      </c>
      <c r="AH90" s="52" t="e">
        <f t="shared" si="46"/>
        <v>#N/A</v>
      </c>
      <c r="AI90" s="52">
        <f t="shared" si="58"/>
        <v>0</v>
      </c>
      <c r="AJ90" s="52">
        <v>0</v>
      </c>
      <c r="AK90" s="52">
        <f t="shared" si="47"/>
        <v>0.63876651982378851</v>
      </c>
      <c r="AL90" s="52">
        <f t="shared" si="59"/>
        <v>0</v>
      </c>
      <c r="AM90">
        <f>(V90*Weights_Sens!$B$2)+(X90*Weights_Sens!$B$3)+(AB90*Weights_Sens!$B$4)+(AF90*Weights_Sens!$B$5)+(AI90*Weights_Sens!$B$6)+(AK90*Weights_Sens!$B$7)</f>
        <v>5.2335226950838504E-2</v>
      </c>
      <c r="AN90" s="52">
        <f t="shared" si="60"/>
        <v>4.969777364622071E-2</v>
      </c>
      <c r="AO90">
        <f>(Y90*Weights_Sens!$C$3)+(AC90*Weights_Sens!$C$4)+(AG90*Weights_Sens!$C$5)+(AJ90*Weights_Sens!$C$6)+(AK90*Weights_Sens!$C$7)</f>
        <v>0.11613936724068882</v>
      </c>
      <c r="AP90" s="52">
        <f t="shared" si="61"/>
        <v>0.16786080559567032</v>
      </c>
      <c r="AQ90" s="52">
        <f>(Z90*Weights_Sens!$D$3)+(AD90*Weights_Sens!$D$4)+(AL90*Weights_Sens!$D$7)</f>
        <v>0</v>
      </c>
      <c r="AR90" s="52">
        <f t="shared" si="62"/>
        <v>0</v>
      </c>
    </row>
    <row r="91" spans="1:53">
      <c r="A91" t="s">
        <v>136</v>
      </c>
      <c r="B91" t="s">
        <v>2134</v>
      </c>
      <c r="C91">
        <f>VLOOKUP(A91,'1.1'!$K$24:$L$132,2,FALSE)</f>
        <v>7</v>
      </c>
      <c r="D91">
        <f>VLOOKUP(A91,'1.1Flood'!$A$2:$B$110,2,FALSE)</f>
        <v>129</v>
      </c>
      <c r="E91" t="e">
        <f>VLOOKUP(A91,'1.2'!$I$23:$J$131,2,FALSE)</f>
        <v>#N/A</v>
      </c>
      <c r="F91">
        <f>VLOOKUP(A91,'1.2Flood'!$A$2:$B$110,2,FALSE)</f>
        <v>4340</v>
      </c>
      <c r="G91" s="111">
        <f>VLOOKUP(A91,'1.2Drought'!$A$2:$B$110,2,FALSE)</f>
        <v>0</v>
      </c>
      <c r="H91" s="118">
        <v>0</v>
      </c>
      <c r="I91" t="e">
        <f>VLOOKUP(A91,'1.3'!$K$23:$L$129,2,FALSE)</f>
        <v>#N/A</v>
      </c>
      <c r="J91">
        <f>VLOOKUP(A91,'1.3Flood'!$A$2:$B$110,2,FALSE)</f>
        <v>5</v>
      </c>
      <c r="K91" s="111">
        <f>VLOOKUP(A91,'1.3Drought'!$A$2:$B$46,2,FALSE)</f>
        <v>0</v>
      </c>
      <c r="L91" s="118">
        <v>0</v>
      </c>
      <c r="M91">
        <f>VLOOKUP(A91,'1.4'!$H$24:$I$130,2,FALSE)</f>
        <v>0</v>
      </c>
      <c r="N91">
        <f>VLOOKUP(A91,'1.4Flood'!$A$2:$B$110,2,FALSE)</f>
        <v>405</v>
      </c>
      <c r="O91" s="111">
        <f>VLOOKUP(A91,'1.4Drought'!$A$2:$B$46,2,FALSE)</f>
        <v>0</v>
      </c>
      <c r="P91">
        <f>VLOOKUP(A91,'1.5'!$H$23:$I$129,2,FALSE)</f>
        <v>0</v>
      </c>
      <c r="Q91">
        <f>VLOOKUP(A91,'1.5Flood'!$A$2:$B$110,2,FALSE)</f>
        <v>0</v>
      </c>
      <c r="R91" s="111">
        <v>0</v>
      </c>
      <c r="S91">
        <f>VLOOKUP(A91,'1.6'!$B$23:$J$168,9,FALSE)</f>
        <v>75.599999999999994</v>
      </c>
      <c r="T91">
        <v>0</v>
      </c>
      <c r="U91" s="52" t="e">
        <f t="shared" si="48"/>
        <v>#N/A</v>
      </c>
      <c r="V91" s="52">
        <f t="shared" si="49"/>
        <v>2.4703178858674839E-2</v>
      </c>
      <c r="W91" s="52" t="e">
        <f t="shared" si="50"/>
        <v>#N/A</v>
      </c>
      <c r="X91" s="52">
        <f t="shared" si="51"/>
        <v>1.1552385008517888E-2</v>
      </c>
      <c r="Y91" s="52">
        <f t="shared" si="52"/>
        <v>0</v>
      </c>
      <c r="Z91" s="52">
        <f t="shared" si="53"/>
        <v>0</v>
      </c>
      <c r="AA91" s="52" t="e">
        <f t="shared" si="44"/>
        <v>#N/A</v>
      </c>
      <c r="AB91" s="52">
        <f t="shared" si="54"/>
        <v>3.5460992907801421E-2</v>
      </c>
      <c r="AC91" s="52">
        <f t="shared" si="55"/>
        <v>0</v>
      </c>
      <c r="AD91" s="123">
        <f t="shared" si="65"/>
        <v>0</v>
      </c>
      <c r="AE91" s="52" t="e">
        <f t="shared" si="45"/>
        <v>#N/A</v>
      </c>
      <c r="AF91" s="52">
        <f t="shared" si="56"/>
        <v>4.9895281507946289E-2</v>
      </c>
      <c r="AG91" s="52">
        <f t="shared" si="57"/>
        <v>0</v>
      </c>
      <c r="AH91" s="52" t="e">
        <f t="shared" si="46"/>
        <v>#N/A</v>
      </c>
      <c r="AI91" s="52">
        <f t="shared" si="58"/>
        <v>0</v>
      </c>
      <c r="AJ91" s="52">
        <v>0</v>
      </c>
      <c r="AK91" s="52">
        <f t="shared" si="47"/>
        <v>0.82048458149779724</v>
      </c>
      <c r="AL91" s="52">
        <f t="shared" si="59"/>
        <v>0</v>
      </c>
      <c r="AM91">
        <f>(V91*Weights_Sens!$B$2)+(X91*Weights_Sens!$B$3)+(AB91*Weights_Sens!$B$4)+(AF91*Weights_Sens!$B$5)+(AI91*Weights_Sens!$B$6)+(AK91*Weights_Sens!$B$7)</f>
        <v>8.931520143954394E-2</v>
      </c>
      <c r="AN91" s="52">
        <f t="shared" si="60"/>
        <v>0.1223292109259619</v>
      </c>
      <c r="AO91">
        <f>(Y91*Weights_Sens!$C$3)+(AC91*Weights_Sens!$C$4)+(AG91*Weights_Sens!$C$5)+(AJ91*Weights_Sens!$C$6)+(AK91*Weights_Sens!$C$7)</f>
        <v>0.14917901481778131</v>
      </c>
      <c r="AP91" s="52">
        <f t="shared" si="61"/>
        <v>0.21561431063581787</v>
      </c>
      <c r="AQ91" s="52">
        <f>(Z91*Weights_Sens!$D$3)+(AD91*Weights_Sens!$D$4)+(AL91*Weights_Sens!$D$7)</f>
        <v>0</v>
      </c>
      <c r="AR91" s="52">
        <f t="shared" si="62"/>
        <v>0</v>
      </c>
    </row>
    <row r="92" spans="1:53">
      <c r="A92" t="s">
        <v>111</v>
      </c>
      <c r="B92" t="s">
        <v>2135</v>
      </c>
      <c r="C92" t="e">
        <f>VLOOKUP(A92,'1.1'!$K$24:$L$132,2,FALSE)</f>
        <v>#N/A</v>
      </c>
      <c r="D92">
        <f>VLOOKUP(A92,'1.1Flood'!$A$2:$B$110,2,FALSE)</f>
        <v>0</v>
      </c>
      <c r="E92">
        <v>0</v>
      </c>
      <c r="F92">
        <v>0</v>
      </c>
      <c r="G92" s="111">
        <v>0</v>
      </c>
      <c r="H92" s="118">
        <v>0</v>
      </c>
      <c r="I92">
        <v>0</v>
      </c>
      <c r="J92">
        <v>0</v>
      </c>
      <c r="K92" s="111">
        <v>0</v>
      </c>
      <c r="L92" s="118">
        <v>0</v>
      </c>
      <c r="M92">
        <v>0</v>
      </c>
      <c r="N92">
        <v>0</v>
      </c>
      <c r="O92" s="111">
        <v>0</v>
      </c>
      <c r="P92">
        <v>0</v>
      </c>
      <c r="Q92">
        <v>0</v>
      </c>
      <c r="R92" s="111">
        <v>0</v>
      </c>
      <c r="S92">
        <f>VLOOKUP(A92,'1.6'!$B$23:$J$168,9,FALSE)</f>
        <v>70.099999999999994</v>
      </c>
      <c r="T92">
        <v>0</v>
      </c>
      <c r="U92" s="52" t="e">
        <f t="shared" si="48"/>
        <v>#N/A</v>
      </c>
      <c r="V92" s="52">
        <f t="shared" si="49"/>
        <v>0</v>
      </c>
      <c r="W92" s="52" t="e">
        <f t="shared" si="50"/>
        <v>#N/A</v>
      </c>
      <c r="X92" s="52">
        <f t="shared" si="51"/>
        <v>0</v>
      </c>
      <c r="Y92" s="52">
        <f t="shared" si="52"/>
        <v>0</v>
      </c>
      <c r="Z92" s="52">
        <f t="shared" si="53"/>
        <v>0</v>
      </c>
      <c r="AA92" s="52" t="e">
        <f t="shared" si="44"/>
        <v>#N/A</v>
      </c>
      <c r="AB92" s="52">
        <f t="shared" si="54"/>
        <v>0</v>
      </c>
      <c r="AC92" s="52">
        <f t="shared" si="55"/>
        <v>0</v>
      </c>
      <c r="AD92" s="123">
        <f t="shared" si="65"/>
        <v>0</v>
      </c>
      <c r="AE92" s="52" t="e">
        <f t="shared" si="45"/>
        <v>#N/A</v>
      </c>
      <c r="AF92" s="52">
        <f t="shared" si="56"/>
        <v>0</v>
      </c>
      <c r="AG92" s="52">
        <f t="shared" si="57"/>
        <v>0</v>
      </c>
      <c r="AH92" s="52" t="e">
        <f t="shared" si="46"/>
        <v>#N/A</v>
      </c>
      <c r="AI92" s="52">
        <f t="shared" si="58"/>
        <v>0</v>
      </c>
      <c r="AJ92" s="52">
        <v>0</v>
      </c>
      <c r="AK92" s="52">
        <f t="shared" si="47"/>
        <v>0.75991189427312766</v>
      </c>
      <c r="AL92" s="52">
        <f t="shared" si="59"/>
        <v>0</v>
      </c>
      <c r="AM92">
        <f>(V92*Weights_Sens!$B$2)+(X92*Weights_Sens!$B$3)+(AB92*Weights_Sens!$B$4)+(AF92*Weights_Sens!$B$5)+(AI92*Weights_Sens!$B$6)+(AK92*Weights_Sens!$B$7)</f>
        <v>6.203362402229614E-2</v>
      </c>
      <c r="AN92" s="52">
        <f t="shared" si="60"/>
        <v>6.8746151270838704E-2</v>
      </c>
      <c r="AO92">
        <f>(Y92*Weights_Sens!$C$3)+(AC92*Weights_Sens!$C$4)+(AG92*Weights_Sens!$C$5)+(AJ92*Weights_Sens!$C$6)+(AK92*Weights_Sens!$C$7)</f>
        <v>0.1381657989587505</v>
      </c>
      <c r="AP92" s="52">
        <f t="shared" si="61"/>
        <v>0.19969647562243537</v>
      </c>
      <c r="AQ92" s="52">
        <f>(Z92*Weights_Sens!$D$3)+(AD92*Weights_Sens!$D$4)+(AL92*Weights_Sens!$D$7)</f>
        <v>0</v>
      </c>
      <c r="AR92" s="52">
        <f t="shared" si="62"/>
        <v>0</v>
      </c>
    </row>
    <row r="93" spans="1:53">
      <c r="A93" t="s">
        <v>164</v>
      </c>
      <c r="B93" t="s">
        <v>2136</v>
      </c>
      <c r="C93">
        <f>C11</f>
        <v>117</v>
      </c>
      <c r="D93">
        <f t="shared" ref="D93:S93" si="69">D11</f>
        <v>117</v>
      </c>
      <c r="E93" t="e">
        <f t="shared" si="69"/>
        <v>#N/A</v>
      </c>
      <c r="F93">
        <f t="shared" si="69"/>
        <v>1991</v>
      </c>
      <c r="G93">
        <f t="shared" si="69"/>
        <v>0</v>
      </c>
      <c r="H93" s="118">
        <v>0</v>
      </c>
      <c r="I93" t="e">
        <f t="shared" si="69"/>
        <v>#N/A</v>
      </c>
      <c r="J93">
        <f t="shared" si="69"/>
        <v>5</v>
      </c>
      <c r="K93">
        <f t="shared" si="69"/>
        <v>0</v>
      </c>
      <c r="L93" s="118">
        <f>L11</f>
        <v>0</v>
      </c>
      <c r="M93">
        <f t="shared" si="69"/>
        <v>0</v>
      </c>
      <c r="N93">
        <f t="shared" si="69"/>
        <v>300</v>
      </c>
      <c r="O93" s="111">
        <v>0</v>
      </c>
      <c r="P93">
        <f t="shared" si="69"/>
        <v>0</v>
      </c>
      <c r="Q93">
        <f t="shared" si="69"/>
        <v>159</v>
      </c>
      <c r="R93" s="111">
        <v>0</v>
      </c>
      <c r="S93">
        <f t="shared" si="69"/>
        <v>87.1</v>
      </c>
      <c r="T93">
        <v>0</v>
      </c>
      <c r="U93" s="52" t="e">
        <f t="shared" si="48"/>
        <v>#N/A</v>
      </c>
      <c r="V93" s="52">
        <f t="shared" si="49"/>
        <v>2.2405208732286481E-2</v>
      </c>
      <c r="W93" s="52" t="e">
        <f t="shared" si="50"/>
        <v>#N/A</v>
      </c>
      <c r="X93" s="52">
        <f t="shared" si="51"/>
        <v>5.2997231686541741E-3</v>
      </c>
      <c r="Y93" s="52">
        <f t="shared" si="52"/>
        <v>0</v>
      </c>
      <c r="Z93" s="52">
        <f t="shared" si="53"/>
        <v>0</v>
      </c>
      <c r="AA93" s="52" t="e">
        <f t="shared" si="44"/>
        <v>#N/A</v>
      </c>
      <c r="AB93" s="52">
        <f t="shared" si="54"/>
        <v>3.5460992907801421E-2</v>
      </c>
      <c r="AC93" s="52">
        <f t="shared" si="55"/>
        <v>0</v>
      </c>
      <c r="AD93" s="123">
        <f t="shared" si="65"/>
        <v>0</v>
      </c>
      <c r="AE93" s="52" t="e">
        <f t="shared" si="45"/>
        <v>#N/A</v>
      </c>
      <c r="AF93" s="52">
        <f t="shared" si="56"/>
        <v>3.6959467783663914E-2</v>
      </c>
      <c r="AG93" s="52">
        <f t="shared" si="57"/>
        <v>0</v>
      </c>
      <c r="AH93" s="52" t="e">
        <f t="shared" si="46"/>
        <v>#N/A</v>
      </c>
      <c r="AI93" s="52">
        <v>1</v>
      </c>
      <c r="AJ93" s="52">
        <v>0</v>
      </c>
      <c r="AK93" s="52">
        <f t="shared" si="47"/>
        <v>0.9471365638766519</v>
      </c>
      <c r="AL93" s="52">
        <f t="shared" si="59"/>
        <v>0</v>
      </c>
      <c r="AM93">
        <f>(V93*Weights_Sens!$B$2)+(X93*Weights_Sens!$B$3)+(AB93*Weights_Sens!$B$4)+(AF93*Weights_Sens!$B$5)+(AI93*Weights_Sens!$B$6)+(AK93*Weights_Sens!$B$7)</f>
        <v>0.27938111813955635</v>
      </c>
      <c r="AN93" s="52">
        <f t="shared" si="60"/>
        <v>0.49563289484358514</v>
      </c>
      <c r="AO93">
        <f>(Y93*Weights_Sens!$C$3)+(AC93*Weights_Sens!$C$4)+(AG93*Weights_Sens!$C$5)+(AJ93*Weights_Sens!$C$6)+(AK93*Weights_Sens!$C$7)</f>
        <v>0.17220664797757307</v>
      </c>
      <c r="AP93" s="52">
        <f t="shared" si="61"/>
        <v>0.24889705657289043</v>
      </c>
      <c r="AQ93" s="52">
        <f>(Z93*Weights_Sens!$D$3)+(AD93*Weights_Sens!$D$4)+(AL93*Weights_Sens!$D$7)</f>
        <v>0</v>
      </c>
      <c r="AR93" s="52">
        <f t="shared" si="62"/>
        <v>0</v>
      </c>
    </row>
    <row r="94" spans="1:53">
      <c r="A94" t="s">
        <v>98</v>
      </c>
      <c r="B94" t="s">
        <v>2137</v>
      </c>
      <c r="C94" t="e">
        <f>VLOOKUP(A94,'1.1'!$K$24:$L$132,2,FALSE)</f>
        <v>#N/A</v>
      </c>
      <c r="D94">
        <f>VLOOKUP(A94,'1.1Flood'!$A$2:$B$110,2,FALSE)</f>
        <v>54</v>
      </c>
      <c r="E94">
        <f>VLOOKUP(A94,'1.2'!$I$23:$J$131,2,FALSE)</f>
        <v>1218</v>
      </c>
      <c r="F94">
        <f>VLOOKUP(A94,'1.2Flood'!$A$2:$B$110,2,FALSE)</f>
        <v>1718</v>
      </c>
      <c r="G94" s="111">
        <v>0</v>
      </c>
      <c r="H94" s="118">
        <f>VLOOKUP(A94,'1.2Landslide'!$A$2:$B$110,2,FALSE)</f>
        <v>1218</v>
      </c>
      <c r="I94" t="e">
        <f>VLOOKUP(A94,'1.3'!$K$23:$L$129,2,FALSE)</f>
        <v>#N/A</v>
      </c>
      <c r="J94">
        <f>VLOOKUP(A94,'1.3Flood'!$A$2:$B$110,2,FALSE)</f>
        <v>1</v>
      </c>
      <c r="K94" s="111">
        <v>0</v>
      </c>
      <c r="L94" s="118">
        <f>VLOOKUP(A94,$AY$2:$BA$81,3,FALSE)</f>
        <v>1</v>
      </c>
      <c r="M94" t="e">
        <f>VLOOKUP(A94,'1.4'!$H$24:$I$130,2,FALSE)</f>
        <v>#N/A</v>
      </c>
      <c r="N94">
        <f>VLOOKUP(A94,'1.4Flood'!$A$2:$B$110,2,FALSE)</f>
        <v>877.77</v>
      </c>
      <c r="O94" s="111">
        <v>0</v>
      </c>
      <c r="P94" t="e">
        <f>VLOOKUP(A94,'1.5'!$H$23:$I$129,2,FALSE)</f>
        <v>#N/A</v>
      </c>
      <c r="Q94">
        <f>VLOOKUP(A94,'1.5Flood'!$A$2:$B$110,2,FALSE)</f>
        <v>0</v>
      </c>
      <c r="R94" s="111">
        <v>0</v>
      </c>
      <c r="S94">
        <f>VLOOKUP(A94,'1.6'!$B$23:$J$168,9,FALSE)</f>
        <v>87.8</v>
      </c>
      <c r="T94">
        <f>S94</f>
        <v>87.8</v>
      </c>
      <c r="U94" s="52" t="e">
        <f t="shared" si="48"/>
        <v>#N/A</v>
      </c>
      <c r="V94" s="52">
        <f t="shared" si="49"/>
        <v>1.0340865568747606E-2</v>
      </c>
      <c r="W94" s="52" t="e">
        <f t="shared" si="50"/>
        <v>#N/A</v>
      </c>
      <c r="X94" s="52">
        <f t="shared" si="51"/>
        <v>4.5730408858603066E-3</v>
      </c>
      <c r="Y94" s="52">
        <f t="shared" si="52"/>
        <v>0</v>
      </c>
      <c r="Z94" s="52">
        <f t="shared" si="53"/>
        <v>2.2953847313570662E-2</v>
      </c>
      <c r="AA94" s="52" t="e">
        <f t="shared" si="44"/>
        <v>#N/A</v>
      </c>
      <c r="AB94" s="52">
        <f t="shared" si="54"/>
        <v>7.0921985815602835E-3</v>
      </c>
      <c r="AC94" s="52">
        <f t="shared" si="55"/>
        <v>0</v>
      </c>
      <c r="AD94" s="123">
        <f t="shared" si="65"/>
        <v>7.0921985815602835E-3</v>
      </c>
      <c r="AE94" s="52" t="e">
        <f t="shared" si="45"/>
        <v>#N/A</v>
      </c>
      <c r="AF94" s="52">
        <f t="shared" si="56"/>
        <v>0.10813970678822225</v>
      </c>
      <c r="AG94" s="52">
        <f t="shared" si="57"/>
        <v>0</v>
      </c>
      <c r="AH94" s="52" t="e">
        <f t="shared" si="46"/>
        <v>#N/A</v>
      </c>
      <c r="AI94" s="52">
        <f t="shared" si="58"/>
        <v>0</v>
      </c>
      <c r="AJ94" s="52">
        <v>0</v>
      </c>
      <c r="AK94" s="52">
        <f t="shared" si="47"/>
        <v>0.95484581497797349</v>
      </c>
      <c r="AL94" s="52">
        <f t="shared" si="59"/>
        <v>0.97772828507795095</v>
      </c>
      <c r="AM94">
        <f>(V94*Weights_Sens!$B$2)+(X94*Weights_Sens!$B$3)+(AB94*Weights_Sens!$B$4)+(AF94*Weights_Sens!$B$5)+(AI94*Weights_Sens!$B$6)+(AK94*Weights_Sens!$B$7)</f>
        <v>0.10185092992513078</v>
      </c>
      <c r="AN94" s="52">
        <f t="shared" si="60"/>
        <v>0.14695031977866946</v>
      </c>
      <c r="AO94">
        <f>(Y94*Weights_Sens!$C$3)+(AC94*Weights_Sens!$C$4)+(AG94*Weights_Sens!$C$5)+(AJ94*Weights_Sens!$C$6)+(AK94*Weights_Sens!$C$7)</f>
        <v>0.17360832999599518</v>
      </c>
      <c r="AP94" s="52">
        <f t="shared" si="61"/>
        <v>0.25092296284732096</v>
      </c>
      <c r="AQ94" s="52">
        <f>(Z94*Weights_Sens!$D$3)+(AD94*Weights_Sens!$D$4)+(AL94*Weights_Sens!$D$7)</f>
        <v>0.19006034333490829</v>
      </c>
      <c r="AR94" s="52">
        <f t="shared" si="62"/>
        <v>0.19056192361573529</v>
      </c>
    </row>
    <row r="95" spans="1:53">
      <c r="A95" t="s">
        <v>108</v>
      </c>
      <c r="B95" t="s">
        <v>2138</v>
      </c>
      <c r="C95">
        <f>VLOOKUP(A95,'1.1'!$K$24:$L$132,2,FALSE)</f>
        <v>1</v>
      </c>
      <c r="D95">
        <f>VLOOKUP(A95,'1.1Flood'!$A$2:$B$110,2,FALSE)</f>
        <v>0</v>
      </c>
      <c r="E95">
        <v>0</v>
      </c>
      <c r="F95">
        <v>0</v>
      </c>
      <c r="G95" s="111">
        <f>VLOOKUP(A95,'1.2Drought'!$A$2:$B$110,2,FALSE)</f>
        <v>92000</v>
      </c>
      <c r="H95" s="118">
        <v>0</v>
      </c>
      <c r="I95">
        <v>0</v>
      </c>
      <c r="J95">
        <v>0</v>
      </c>
      <c r="K95" s="111">
        <f>VLOOKUP(A95,'1.3Drought'!$A$2:$B$46,2,FALSE)</f>
        <v>0</v>
      </c>
      <c r="L95" s="118">
        <v>0</v>
      </c>
      <c r="M95">
        <v>0</v>
      </c>
      <c r="N95">
        <v>0</v>
      </c>
      <c r="O95" s="111">
        <f>VLOOKUP(A95,'1.4Drought'!$A$2:$B$46,2,FALSE)</f>
        <v>0</v>
      </c>
      <c r="P95">
        <v>0</v>
      </c>
      <c r="Q95">
        <v>0</v>
      </c>
      <c r="R95" s="111">
        <v>0</v>
      </c>
      <c r="S95">
        <f>VLOOKUP(A95,'1.6'!$B$23:$J$168,9,FALSE)</f>
        <v>90.7</v>
      </c>
      <c r="T95">
        <v>0</v>
      </c>
      <c r="U95" s="52" t="e">
        <f t="shared" si="48"/>
        <v>#N/A</v>
      </c>
      <c r="V95" s="52">
        <f t="shared" si="49"/>
        <v>0</v>
      </c>
      <c r="W95" s="52" t="e">
        <f t="shared" si="50"/>
        <v>#N/A</v>
      </c>
      <c r="X95" s="52">
        <f t="shared" si="51"/>
        <v>0</v>
      </c>
      <c r="Y95" s="52">
        <f t="shared" si="52"/>
        <v>0.31463102672311788</v>
      </c>
      <c r="Z95" s="52">
        <f t="shared" si="53"/>
        <v>0</v>
      </c>
      <c r="AA95" s="52" t="e">
        <f t="shared" si="44"/>
        <v>#N/A</v>
      </c>
      <c r="AB95" s="52">
        <f t="shared" si="54"/>
        <v>0</v>
      </c>
      <c r="AC95" s="52">
        <f t="shared" si="55"/>
        <v>0</v>
      </c>
      <c r="AD95" s="123">
        <f t="shared" si="65"/>
        <v>0</v>
      </c>
      <c r="AE95" s="52" t="e">
        <f t="shared" si="45"/>
        <v>#N/A</v>
      </c>
      <c r="AF95" s="52">
        <f t="shared" si="56"/>
        <v>0</v>
      </c>
      <c r="AG95" s="52">
        <f t="shared" si="57"/>
        <v>0</v>
      </c>
      <c r="AH95" s="52" t="e">
        <f t="shared" si="46"/>
        <v>#N/A</v>
      </c>
      <c r="AI95" s="52">
        <f t="shared" si="58"/>
        <v>0</v>
      </c>
      <c r="AJ95" s="52">
        <v>0</v>
      </c>
      <c r="AK95" s="52">
        <f t="shared" si="47"/>
        <v>0.986784140969163</v>
      </c>
      <c r="AL95" s="52">
        <f t="shared" si="59"/>
        <v>0</v>
      </c>
      <c r="AM95">
        <f>(V95*Weights_Sens!$B$2)+(X95*Weights_Sens!$B$3)+(AB95*Weights_Sens!$B$4)+(AF95*Weights_Sens!$B$5)+(AI95*Weights_Sens!$B$6)+(AK95*Weights_Sens!$B$7)</f>
        <v>8.0553807426054128E-2</v>
      </c>
      <c r="AN95" s="52">
        <f t="shared" si="60"/>
        <v>0.10512117742750066</v>
      </c>
      <c r="AO95">
        <f>(Y95*Weights_Sens!$C$3)+(AC95*Weights_Sens!$C$4)+(AG95*Weights_Sens!$C$5)+(AJ95*Weights_Sens!$C$6)+(AK95*Weights_Sens!$C$7)</f>
        <v>0.30812799110839606</v>
      </c>
      <c r="AP95" s="52">
        <f t="shared" si="61"/>
        <v>0.44534953171253505</v>
      </c>
      <c r="AQ95" s="52">
        <f>(Z95*Weights_Sens!$D$3)+(AD95*Weights_Sens!$D$4)+(AL95*Weights_Sens!$D$7)</f>
        <v>0</v>
      </c>
      <c r="AR95" s="52">
        <f t="shared" si="62"/>
        <v>0</v>
      </c>
    </row>
    <row r="96" spans="1:53">
      <c r="A96" t="s">
        <v>55</v>
      </c>
      <c r="B96" t="s">
        <v>2139</v>
      </c>
      <c r="C96">
        <f>VLOOKUP(A96,'1.1'!$K$24:$L$132,2,FALSE)</f>
        <v>6</v>
      </c>
      <c r="D96">
        <f>VLOOKUP(A96,'1.1Flood'!$A$2:$B$110,2,FALSE)</f>
        <v>287</v>
      </c>
      <c r="E96" t="e">
        <f>VLOOKUP(A96,'1.2'!$I$23:$J$131,2,FALSE)</f>
        <v>#N/A</v>
      </c>
      <c r="F96">
        <f>VLOOKUP(A96,'1.2Flood'!$A$2:$B$110,2,FALSE)</f>
        <v>8920</v>
      </c>
      <c r="G96" s="111">
        <f>VLOOKUP(A96,'1.2Drought'!$A$2:$B$110,2,FALSE)</f>
        <v>59949</v>
      </c>
      <c r="H96" s="118">
        <v>0</v>
      </c>
      <c r="I96" t="e">
        <f>VLOOKUP(A96,'1.3'!$K$23:$L$129,2,FALSE)</f>
        <v>#N/A</v>
      </c>
      <c r="J96">
        <f>VLOOKUP(A96,'1.3Flood'!$A$2:$B$110,2,FALSE)</f>
        <v>14</v>
      </c>
      <c r="K96" s="111">
        <f>VLOOKUP(A96,'1.3Drought'!$A$2:$B$46,2,FALSE)</f>
        <v>0</v>
      </c>
      <c r="L96" s="118">
        <v>0</v>
      </c>
      <c r="M96">
        <f>VLOOKUP(A96,'1.4'!$H$24:$I$130,2,FALSE)</f>
        <v>0</v>
      </c>
      <c r="N96">
        <f>VLOOKUP(A96,'1.4Flood'!$A$2:$B$110,2,FALSE)</f>
        <v>0</v>
      </c>
      <c r="O96" s="111">
        <f>VLOOKUP(A96,'1.4Drought'!$A$2:$B$46,2,FALSE)</f>
        <v>0</v>
      </c>
      <c r="P96">
        <f>VLOOKUP(A96,'1.5'!$H$23:$I$129,2,FALSE)</f>
        <v>0</v>
      </c>
      <c r="Q96">
        <f>VLOOKUP(A96,'1.5Flood'!$A$2:$B$110,2,FALSE)</f>
        <v>0</v>
      </c>
      <c r="R96" s="111">
        <v>0</v>
      </c>
      <c r="S96">
        <f>VLOOKUP(A96,'1.6'!$B$23:$J$168,9,FALSE)</f>
        <v>42.4</v>
      </c>
      <c r="T96">
        <v>0</v>
      </c>
      <c r="U96" s="52" t="e">
        <f t="shared" si="48"/>
        <v>#N/A</v>
      </c>
      <c r="V96" s="52">
        <f t="shared" si="49"/>
        <v>5.4959785522788206E-2</v>
      </c>
      <c r="W96" s="52" t="e">
        <f t="shared" si="50"/>
        <v>#N/A</v>
      </c>
      <c r="X96" s="52">
        <f t="shared" si="51"/>
        <v>2.3743611584327088E-2</v>
      </c>
      <c r="Y96" s="52">
        <f t="shared" si="52"/>
        <v>0.20501973283721947</v>
      </c>
      <c r="Z96" s="52">
        <f t="shared" si="53"/>
        <v>0</v>
      </c>
      <c r="AA96" s="52" t="e">
        <f t="shared" si="44"/>
        <v>#N/A</v>
      </c>
      <c r="AB96" s="52">
        <f t="shared" si="54"/>
        <v>9.9290780141843976E-2</v>
      </c>
      <c r="AC96" s="52">
        <f t="shared" si="55"/>
        <v>0</v>
      </c>
      <c r="AD96" s="123">
        <f t="shared" si="65"/>
        <v>0</v>
      </c>
      <c r="AE96" s="52" t="e">
        <f t="shared" si="45"/>
        <v>#N/A</v>
      </c>
      <c r="AF96" s="52">
        <f t="shared" si="56"/>
        <v>0</v>
      </c>
      <c r="AG96" s="52">
        <f t="shared" si="57"/>
        <v>0</v>
      </c>
      <c r="AH96" s="52" t="e">
        <f t="shared" si="46"/>
        <v>#N/A</v>
      </c>
      <c r="AI96" s="52">
        <f t="shared" si="58"/>
        <v>0</v>
      </c>
      <c r="AJ96" s="52">
        <v>0</v>
      </c>
      <c r="AK96" s="52">
        <f t="shared" si="47"/>
        <v>0.45484581497797349</v>
      </c>
      <c r="AL96" s="52">
        <f t="shared" si="59"/>
        <v>0</v>
      </c>
      <c r="AM96">
        <f>(V96*Weights_Sens!$B$2)+(X96*Weights_Sens!$B$3)+(AB96*Weights_Sens!$B$4)+(AF96*Weights_Sens!$B$5)+(AI96*Weights_Sens!$B$6)+(AK96*Weights_Sens!$B$7)</f>
        <v>6.982307867658219E-2</v>
      </c>
      <c r="AN96" s="52">
        <f t="shared" si="60"/>
        <v>8.4045223133069474E-2</v>
      </c>
      <c r="AO96">
        <f>(Y96*Weights_Sens!$C$3)+(AC96*Weights_Sens!$C$4)+(AG96*Weights_Sens!$C$5)+(AJ96*Weights_Sens!$C$6)+(AK96*Weights_Sens!$C$7)</f>
        <v>0.16657094797485769</v>
      </c>
      <c r="AP96" s="52">
        <f t="shared" si="61"/>
        <v>0.24075155720409508</v>
      </c>
      <c r="AQ96" s="52">
        <f>(Z96*Weights_Sens!$D$3)+(AD96*Weights_Sens!$D$4)+(AL96*Weights_Sens!$D$7)</f>
        <v>0</v>
      </c>
      <c r="AR96" s="52">
        <f t="shared" si="62"/>
        <v>0</v>
      </c>
    </row>
    <row r="97" spans="1:44">
      <c r="A97" t="s">
        <v>172</v>
      </c>
      <c r="B97" t="s">
        <v>2139</v>
      </c>
      <c r="C97">
        <f>C96</f>
        <v>6</v>
      </c>
      <c r="D97">
        <f t="shared" ref="D97:S97" si="70">D96</f>
        <v>287</v>
      </c>
      <c r="E97" t="e">
        <f t="shared" si="70"/>
        <v>#N/A</v>
      </c>
      <c r="F97">
        <f t="shared" si="70"/>
        <v>8920</v>
      </c>
      <c r="G97">
        <f t="shared" si="70"/>
        <v>59949</v>
      </c>
      <c r="H97" s="118">
        <v>0</v>
      </c>
      <c r="I97" t="e">
        <f t="shared" si="70"/>
        <v>#N/A</v>
      </c>
      <c r="J97">
        <f t="shared" si="70"/>
        <v>14</v>
      </c>
      <c r="K97">
        <f t="shared" si="70"/>
        <v>0</v>
      </c>
      <c r="L97" s="118">
        <f>L96</f>
        <v>0</v>
      </c>
      <c r="M97">
        <f t="shared" si="70"/>
        <v>0</v>
      </c>
      <c r="N97">
        <f t="shared" si="70"/>
        <v>0</v>
      </c>
      <c r="O97" s="111">
        <v>0</v>
      </c>
      <c r="P97">
        <f t="shared" si="70"/>
        <v>0</v>
      </c>
      <c r="Q97">
        <f t="shared" si="70"/>
        <v>0</v>
      </c>
      <c r="R97" s="111">
        <v>0</v>
      </c>
      <c r="S97">
        <f t="shared" si="70"/>
        <v>42.4</v>
      </c>
      <c r="T97">
        <v>0</v>
      </c>
      <c r="U97" s="52" t="e">
        <f t="shared" si="48"/>
        <v>#N/A</v>
      </c>
      <c r="V97" s="52">
        <f t="shared" si="49"/>
        <v>5.4959785522788206E-2</v>
      </c>
      <c r="W97" s="52" t="e">
        <f t="shared" si="50"/>
        <v>#N/A</v>
      </c>
      <c r="X97" s="52">
        <f t="shared" si="51"/>
        <v>2.3743611584327088E-2</v>
      </c>
      <c r="Y97" s="52">
        <f t="shared" si="52"/>
        <v>0.20501973283721947</v>
      </c>
      <c r="Z97" s="52">
        <f t="shared" si="53"/>
        <v>0</v>
      </c>
      <c r="AA97" s="52" t="e">
        <f t="shared" si="44"/>
        <v>#N/A</v>
      </c>
      <c r="AB97" s="52">
        <f t="shared" si="54"/>
        <v>9.9290780141843976E-2</v>
      </c>
      <c r="AC97" s="52">
        <f t="shared" si="55"/>
        <v>0</v>
      </c>
      <c r="AD97" s="123">
        <f t="shared" si="65"/>
        <v>0</v>
      </c>
      <c r="AE97" s="52" t="e">
        <f t="shared" si="45"/>
        <v>#N/A</v>
      </c>
      <c r="AF97" s="52">
        <f t="shared" si="56"/>
        <v>0</v>
      </c>
      <c r="AG97" s="52">
        <f t="shared" si="57"/>
        <v>0</v>
      </c>
      <c r="AH97" s="52" t="e">
        <f t="shared" si="46"/>
        <v>#N/A</v>
      </c>
      <c r="AI97" s="52">
        <f t="shared" si="58"/>
        <v>0</v>
      </c>
      <c r="AJ97" s="52">
        <v>0</v>
      </c>
      <c r="AK97" s="52">
        <f t="shared" si="47"/>
        <v>0.45484581497797349</v>
      </c>
      <c r="AL97" s="52">
        <f t="shared" si="59"/>
        <v>0</v>
      </c>
      <c r="AM97">
        <f>(V97*Weights_Sens!$B$2)+(X97*Weights_Sens!$B$3)+(AB97*Weights_Sens!$B$4)+(AF97*Weights_Sens!$B$5)+(AI97*Weights_Sens!$B$6)+(AK97*Weights_Sens!$B$7)</f>
        <v>6.982307867658219E-2</v>
      </c>
      <c r="AN97" s="52">
        <f t="shared" si="60"/>
        <v>8.4045223133069474E-2</v>
      </c>
      <c r="AO97">
        <f>(Y97*Weights_Sens!$C$3)+(AC97*Weights_Sens!$C$4)+(AG97*Weights_Sens!$C$5)+(AJ97*Weights_Sens!$C$6)+(AK97*Weights_Sens!$C$7)</f>
        <v>0.16657094797485769</v>
      </c>
      <c r="AP97" s="52">
        <f t="shared" si="61"/>
        <v>0.24075155720409508</v>
      </c>
      <c r="AQ97" s="52">
        <f>(Z97*Weights_Sens!$D$3)+(AD97*Weights_Sens!$D$4)+(AL97*Weights_Sens!$D$7)</f>
        <v>0</v>
      </c>
      <c r="AR97" s="52">
        <f t="shared" si="62"/>
        <v>0</v>
      </c>
    </row>
    <row r="98" spans="1:44">
      <c r="A98" t="s">
        <v>56</v>
      </c>
      <c r="B98" t="s">
        <v>2140</v>
      </c>
      <c r="C98" t="e">
        <f>VLOOKUP(A98,'1.1'!$K$24:$L$132,2,FALSE)</f>
        <v>#N/A</v>
      </c>
      <c r="D98">
        <f>VLOOKUP(A98,'1.1Flood'!$A$2:$B$110,2,FALSE)</f>
        <v>0</v>
      </c>
      <c r="E98" t="e">
        <f>VLOOKUP(A98,'1.2'!$I$23:$J$131,2,FALSE)</f>
        <v>#N/A</v>
      </c>
      <c r="F98">
        <f>VLOOKUP(A98,'1.2Flood'!$A$2:$B$110,2,FALSE)</f>
        <v>4000</v>
      </c>
      <c r="G98" s="111">
        <v>0</v>
      </c>
      <c r="H98" s="118">
        <v>0</v>
      </c>
      <c r="I98" t="e">
        <f>VLOOKUP(A98,'1.3'!$K$23:$L$129,2,FALSE)</f>
        <v>#N/A</v>
      </c>
      <c r="J98">
        <f>VLOOKUP(A98,'1.3Flood'!$A$2:$B$110,2,FALSE)</f>
        <v>0</v>
      </c>
      <c r="K98" s="111">
        <v>0</v>
      </c>
      <c r="L98" s="118">
        <v>0</v>
      </c>
      <c r="M98" t="e">
        <f>VLOOKUP(A98,'1.4'!$H$24:$I$130,2,FALSE)</f>
        <v>#N/A</v>
      </c>
      <c r="N98">
        <f>VLOOKUP(A98,'1.4Flood'!$A$2:$B$110,2,FALSE)</f>
        <v>700</v>
      </c>
      <c r="O98" s="111">
        <v>0</v>
      </c>
      <c r="P98" t="e">
        <f>VLOOKUP(A98,'1.5'!$H$23:$I$129,2,FALSE)</f>
        <v>#N/A</v>
      </c>
      <c r="Q98">
        <f>VLOOKUP(A98,'1.5Flood'!$A$2:$B$110,2,FALSE)</f>
        <v>0</v>
      </c>
      <c r="R98" s="111">
        <v>0</v>
      </c>
      <c r="S98">
        <f>VLOOKUP(A98,'1.6'!$B$23:$J$168,9,FALSE)</f>
        <v>66.900000000000006</v>
      </c>
      <c r="T98">
        <v>0</v>
      </c>
      <c r="U98" s="52" t="e">
        <f t="shared" si="48"/>
        <v>#N/A</v>
      </c>
      <c r="V98" s="52">
        <f t="shared" si="49"/>
        <v>0</v>
      </c>
      <c r="W98" s="52" t="e">
        <f t="shared" si="50"/>
        <v>#N/A</v>
      </c>
      <c r="X98" s="52">
        <f t="shared" si="51"/>
        <v>1.0647359454855196E-2</v>
      </c>
      <c r="Y98" s="52">
        <f t="shared" si="52"/>
        <v>0</v>
      </c>
      <c r="Z98" s="52">
        <f t="shared" si="53"/>
        <v>0</v>
      </c>
      <c r="AA98" s="52" t="e">
        <f t="shared" ref="AA98:AA129" si="71">(I98-MIN($I$2:$I$147))/(MAX($I$2:$I$147)-MIN($I$2:$I$147))</f>
        <v>#N/A</v>
      </c>
      <c r="AB98" s="52">
        <f t="shared" si="54"/>
        <v>0</v>
      </c>
      <c r="AC98" s="52">
        <f t="shared" si="55"/>
        <v>0</v>
      </c>
      <c r="AD98" s="123">
        <f t="shared" si="65"/>
        <v>0</v>
      </c>
      <c r="AE98" s="52" t="e">
        <f t="shared" ref="AE98:AE129" si="72">(M98-MIN($M$2:$M$147))/(MAX($M$2:$M$147)-MIN($M$2:$M$147))</f>
        <v>#N/A</v>
      </c>
      <c r="AF98" s="52">
        <f t="shared" si="56"/>
        <v>8.6238758161882464E-2</v>
      </c>
      <c r="AG98" s="52">
        <f t="shared" si="57"/>
        <v>0</v>
      </c>
      <c r="AH98" s="52" t="e">
        <f t="shared" ref="AH98:AH129" si="73">(P98-MIN($P$2:$P$147))/(MAX($P$2:$P$147)-MIN($P$2:$P$147))</f>
        <v>#N/A</v>
      </c>
      <c r="AI98" s="52">
        <f t="shared" si="58"/>
        <v>0</v>
      </c>
      <c r="AJ98" s="52">
        <v>0</v>
      </c>
      <c r="AK98" s="52">
        <f t="shared" ref="AK98:AK129" si="74">(S98-MIN($S$2:$S$147))/(MAX($S$2:$S$147)-MIN($S$2:$S$147))</f>
        <v>0.72466960352422916</v>
      </c>
      <c r="AL98" s="52">
        <f t="shared" si="59"/>
        <v>0</v>
      </c>
      <c r="AM98">
        <f>(V98*Weights_Sens!$B$2)+(X98*Weights_Sens!$B$3)+(AB98*Weights_Sens!$B$4)+(AF98*Weights_Sens!$B$5)+(AI98*Weights_Sens!$B$6)+(AK98*Weights_Sens!$B$7)</f>
        <v>7.695211168668481E-2</v>
      </c>
      <c r="AN98" s="52">
        <f t="shared" si="60"/>
        <v>9.8047177463692903E-2</v>
      </c>
      <c r="AO98">
        <f>(Y98*Weights_Sens!$C$3)+(AC98*Weights_Sens!$C$4)+(AG98*Weights_Sens!$C$5)+(AJ98*Weights_Sens!$C$6)+(AK98*Weights_Sens!$C$7)</f>
        <v>0.13175810973167804</v>
      </c>
      <c r="AP98" s="52">
        <f t="shared" si="61"/>
        <v>0.1904351897964674</v>
      </c>
      <c r="AQ98" s="52">
        <f>(Z98*Weights_Sens!$D$3)+(AD98*Weights_Sens!$D$4)+(AL98*Weights_Sens!$D$7)</f>
        <v>0</v>
      </c>
      <c r="AR98" s="52">
        <f t="shared" si="62"/>
        <v>0</v>
      </c>
    </row>
    <row r="99" spans="1:44">
      <c r="A99" t="s">
        <v>80</v>
      </c>
      <c r="B99" t="s">
        <v>2141</v>
      </c>
      <c r="C99" t="e">
        <f>VLOOKUP(A99,'1.1'!$K$24:$L$132,2,FALSE)</f>
        <v>#N/A</v>
      </c>
      <c r="D99">
        <f>VLOOKUP(A99,'1.1Flood'!$A$2:$B$110,2,FALSE)</f>
        <v>65</v>
      </c>
      <c r="E99" t="e">
        <f>VLOOKUP(A99,'1.2'!$I$23:$J$131,2,FALSE)</f>
        <v>#N/A</v>
      </c>
      <c r="F99">
        <f>VLOOKUP(A99,'1.2Flood'!$A$2:$B$110,2,FALSE)</f>
        <v>6845</v>
      </c>
      <c r="G99" s="111">
        <v>0</v>
      </c>
      <c r="H99" s="118">
        <v>0</v>
      </c>
      <c r="I99" t="e">
        <f>VLOOKUP(A99,'1.3'!$K$23:$L$129,2,FALSE)</f>
        <v>#N/A</v>
      </c>
      <c r="J99">
        <f>VLOOKUP(A99,'1.3Flood'!$A$2:$B$110,2,FALSE)</f>
        <v>0</v>
      </c>
      <c r="K99" s="111">
        <v>0</v>
      </c>
      <c r="L99" s="118">
        <v>0</v>
      </c>
      <c r="M99" t="e">
        <f>VLOOKUP(A99,'1.4'!$H$24:$I$130,2,FALSE)</f>
        <v>#N/A</v>
      </c>
      <c r="N99">
        <f>VLOOKUP(A99,'1.4Flood'!$A$2:$B$110,2,FALSE)</f>
        <v>0</v>
      </c>
      <c r="O99" s="111">
        <v>0</v>
      </c>
      <c r="P99" t="e">
        <f>VLOOKUP(A99,'1.5'!$H$23:$I$129,2,FALSE)</f>
        <v>#N/A</v>
      </c>
      <c r="Q99">
        <f>VLOOKUP(A99,'1.5Flood'!$A$2:$B$110,2,FALSE)</f>
        <v>0</v>
      </c>
      <c r="R99" s="111">
        <v>0</v>
      </c>
      <c r="S99">
        <f>VLOOKUP(A99,'1.6'!$B$23:$J$168,9,FALSE)</f>
        <v>74.2</v>
      </c>
      <c r="T99">
        <v>0</v>
      </c>
      <c r="U99" s="52" t="e">
        <f t="shared" si="48"/>
        <v>#N/A</v>
      </c>
      <c r="V99" s="52">
        <f t="shared" si="49"/>
        <v>1.24473381846036E-2</v>
      </c>
      <c r="W99" s="52" t="e">
        <f t="shared" si="50"/>
        <v>#N/A</v>
      </c>
      <c r="X99" s="52">
        <f t="shared" si="51"/>
        <v>1.8220293867120953E-2</v>
      </c>
      <c r="Y99" s="52">
        <f t="shared" si="52"/>
        <v>0</v>
      </c>
      <c r="Z99" s="52">
        <f t="shared" si="53"/>
        <v>0</v>
      </c>
      <c r="AA99" s="52" t="e">
        <f t="shared" si="71"/>
        <v>#N/A</v>
      </c>
      <c r="AB99" s="52">
        <f t="shared" si="54"/>
        <v>0</v>
      </c>
      <c r="AC99" s="52">
        <f t="shared" si="55"/>
        <v>0</v>
      </c>
      <c r="AD99" s="123">
        <f t="shared" si="65"/>
        <v>0</v>
      </c>
      <c r="AE99" s="52" t="e">
        <f t="shared" si="72"/>
        <v>#N/A</v>
      </c>
      <c r="AF99" s="52">
        <f t="shared" si="56"/>
        <v>0</v>
      </c>
      <c r="AG99" s="52">
        <f t="shared" si="57"/>
        <v>0</v>
      </c>
      <c r="AH99" s="52" t="e">
        <f t="shared" si="73"/>
        <v>#N/A</v>
      </c>
      <c r="AI99" s="52">
        <f t="shared" si="58"/>
        <v>0</v>
      </c>
      <c r="AJ99" s="52">
        <v>0</v>
      </c>
      <c r="AK99" s="52">
        <f t="shared" si="74"/>
        <v>0.80506607929515417</v>
      </c>
      <c r="AL99" s="52">
        <f t="shared" si="59"/>
        <v>0</v>
      </c>
      <c r="AM99">
        <f>(V99*Weights_Sens!$B$2)+(X99*Weights_Sens!$B$3)+(AB99*Weights_Sens!$B$4)+(AF99*Weights_Sens!$B$5)+(AI99*Weights_Sens!$B$6)+(AK99*Weights_Sens!$B$7)</f>
        <v>7.1352510319308934E-2</v>
      </c>
      <c r="AN99" s="52">
        <f t="shared" si="60"/>
        <v>8.7049141333886165E-2</v>
      </c>
      <c r="AO99">
        <f>(Y99*Weights_Sens!$C$3)+(AC99*Weights_Sens!$C$4)+(AG99*Weights_Sens!$C$5)+(AJ99*Weights_Sens!$C$6)+(AK99*Weights_Sens!$C$7)</f>
        <v>0.14637565078093712</v>
      </c>
      <c r="AP99" s="52">
        <f t="shared" si="61"/>
        <v>0.21156249808695687</v>
      </c>
      <c r="AQ99" s="52">
        <f>(Z99*Weights_Sens!$D$3)+(AD99*Weights_Sens!$D$4)+(AL99*Weights_Sens!$D$7)</f>
        <v>0</v>
      </c>
      <c r="AR99" s="52">
        <f t="shared" si="62"/>
        <v>0</v>
      </c>
    </row>
    <row r="100" spans="1:44">
      <c r="A100" t="s">
        <v>57</v>
      </c>
      <c r="B100" t="s">
        <v>2142</v>
      </c>
      <c r="C100" t="e">
        <f>VLOOKUP(A100,'1.1'!$K$24:$L$132,2,FALSE)</f>
        <v>#N/A</v>
      </c>
      <c r="D100">
        <f>VLOOKUP(A100,'1.1Flood'!$A$2:$B$110,2,FALSE)</f>
        <v>1556</v>
      </c>
      <c r="E100">
        <f>VLOOKUP(A100,'1.2'!$I$23:$J$131,2,FALSE)</f>
        <v>20156</v>
      </c>
      <c r="F100">
        <f>VLOOKUP(A100,'1.2Flood'!$A$2:$B$110,2,FALSE)</f>
        <v>19859</v>
      </c>
      <c r="G100" s="111">
        <v>0</v>
      </c>
      <c r="H100" s="118">
        <f>VLOOKUP(A100,'1.2Landslide'!$A$2:$B$110,2,FALSE)</f>
        <v>20156</v>
      </c>
      <c r="I100" t="e">
        <f>VLOOKUP(A100,'1.3'!$K$23:$L$129,2,FALSE)</f>
        <v>#N/A</v>
      </c>
      <c r="J100">
        <f>VLOOKUP(A100,'1.3Flood'!$A$2:$B$110,2,FALSE)</f>
        <v>113</v>
      </c>
      <c r="K100" s="111">
        <v>0</v>
      </c>
      <c r="L100" s="118">
        <f>VLOOKUP(A100,$AY$2:$BA$81,3,FALSE)</f>
        <v>108</v>
      </c>
      <c r="M100" t="e">
        <f>VLOOKUP(A100,'1.4'!$H$24:$I$130,2,FALSE)</f>
        <v>#N/A</v>
      </c>
      <c r="N100">
        <f>VLOOKUP(A100,'1.4Flood'!$A$2:$B$110,2,FALSE)</f>
        <v>232.2</v>
      </c>
      <c r="O100" s="111">
        <v>0</v>
      </c>
      <c r="P100" t="e">
        <f>VLOOKUP(A100,'1.5'!$H$23:$I$129,2,FALSE)</f>
        <v>#N/A</v>
      </c>
      <c r="Q100">
        <f>VLOOKUP(A100,'1.5Flood'!$A$2:$B$110,2,FALSE)</f>
        <v>0</v>
      </c>
      <c r="R100" s="111">
        <v>0</v>
      </c>
      <c r="S100">
        <f>VLOOKUP(A100,'1.6'!$B$23:$J$168,9,FALSE)</f>
        <v>56.4</v>
      </c>
      <c r="T100">
        <f>S100</f>
        <v>56.4</v>
      </c>
      <c r="U100" s="52" t="e">
        <f t="shared" si="48"/>
        <v>#N/A</v>
      </c>
      <c r="V100" s="52">
        <f t="shared" si="49"/>
        <v>0.29797012638835696</v>
      </c>
      <c r="W100" s="52" t="e">
        <f t="shared" si="50"/>
        <v>#N/A</v>
      </c>
      <c r="X100" s="52">
        <f t="shared" si="51"/>
        <v>5.2861477853492336E-2</v>
      </c>
      <c r="Y100" s="52">
        <f t="shared" si="52"/>
        <v>0</v>
      </c>
      <c r="Z100" s="52">
        <f t="shared" si="53"/>
        <v>0.37985036654542714</v>
      </c>
      <c r="AA100" s="52" t="e">
        <f t="shared" si="71"/>
        <v>#N/A</v>
      </c>
      <c r="AB100" s="52">
        <f t="shared" si="54"/>
        <v>0.8014184397163121</v>
      </c>
      <c r="AC100" s="52">
        <f t="shared" si="55"/>
        <v>0</v>
      </c>
      <c r="AD100" s="123">
        <f t="shared" si="65"/>
        <v>0.76595744680851063</v>
      </c>
      <c r="AE100" s="52" t="e">
        <f t="shared" si="72"/>
        <v>#N/A</v>
      </c>
      <c r="AF100" s="52">
        <f t="shared" si="56"/>
        <v>2.860662806455587E-2</v>
      </c>
      <c r="AG100" s="52">
        <f t="shared" si="57"/>
        <v>0</v>
      </c>
      <c r="AH100" s="52" t="e">
        <f t="shared" si="73"/>
        <v>#N/A</v>
      </c>
      <c r="AI100" s="52">
        <f t="shared" si="58"/>
        <v>0</v>
      </c>
      <c r="AJ100" s="52">
        <v>0</v>
      </c>
      <c r="AK100" s="52">
        <f t="shared" si="74"/>
        <v>0.60903083700440519</v>
      </c>
      <c r="AL100" s="52">
        <f t="shared" si="59"/>
        <v>0.62806236080178179</v>
      </c>
      <c r="AM100">
        <f>(V100*Weights_Sens!$B$2)+(X100*Weights_Sens!$B$3)+(AB100*Weights_Sens!$B$4)+(AF100*Weights_Sens!$B$5)+(AI100*Weights_Sens!$B$6)+(AK100*Weights_Sens!$B$7)</f>
        <v>0.26660884482085867</v>
      </c>
      <c r="AN100" s="52">
        <f t="shared" si="60"/>
        <v>0.47054719423689501</v>
      </c>
      <c r="AO100">
        <f>(Y100*Weights_Sens!$C$3)+(AC100*Weights_Sens!$C$4)+(AG100*Weights_Sens!$C$5)+(AJ100*Weights_Sens!$C$6)+(AK100*Weights_Sens!$C$7)</f>
        <v>0.11073287945534641</v>
      </c>
      <c r="AP100" s="52">
        <f t="shared" si="61"/>
        <v>0.16004659568000978</v>
      </c>
      <c r="AQ100" s="52">
        <f>(Z100*Weights_Sens!$D$3)+(AD100*Weights_Sens!$D$4)+(AL100*Weights_Sens!$D$7)</f>
        <v>0.58293271651784395</v>
      </c>
      <c r="AR100" s="52">
        <f t="shared" si="62"/>
        <v>0.58447110980138672</v>
      </c>
    </row>
    <row r="101" spans="1:44">
      <c r="A101" t="s">
        <v>173</v>
      </c>
      <c r="B101" t="s">
        <v>2142</v>
      </c>
      <c r="C101" t="e">
        <f>C100</f>
        <v>#N/A</v>
      </c>
      <c r="D101">
        <f t="shared" ref="D101:S101" si="75">D100</f>
        <v>1556</v>
      </c>
      <c r="E101">
        <f t="shared" si="75"/>
        <v>20156</v>
      </c>
      <c r="F101">
        <f t="shared" si="75"/>
        <v>19859</v>
      </c>
      <c r="G101">
        <f t="shared" si="75"/>
        <v>0</v>
      </c>
      <c r="H101" s="118">
        <v>0</v>
      </c>
      <c r="I101" t="e">
        <f t="shared" si="75"/>
        <v>#N/A</v>
      </c>
      <c r="J101">
        <f t="shared" si="75"/>
        <v>113</v>
      </c>
      <c r="K101">
        <f t="shared" si="75"/>
        <v>0</v>
      </c>
      <c r="L101" s="118">
        <f>L100</f>
        <v>108</v>
      </c>
      <c r="M101" t="e">
        <f t="shared" si="75"/>
        <v>#N/A</v>
      </c>
      <c r="N101">
        <f t="shared" si="75"/>
        <v>232.2</v>
      </c>
      <c r="O101" s="111">
        <v>0</v>
      </c>
      <c r="P101" t="e">
        <f t="shared" si="75"/>
        <v>#N/A</v>
      </c>
      <c r="Q101">
        <f t="shared" si="75"/>
        <v>0</v>
      </c>
      <c r="R101" s="111">
        <v>0</v>
      </c>
      <c r="S101">
        <f t="shared" si="75"/>
        <v>56.4</v>
      </c>
      <c r="T101">
        <v>0</v>
      </c>
      <c r="U101" s="52" t="e">
        <f t="shared" si="48"/>
        <v>#N/A</v>
      </c>
      <c r="V101" s="52">
        <f t="shared" si="49"/>
        <v>0.29797012638835696</v>
      </c>
      <c r="W101" s="52" t="e">
        <f t="shared" si="50"/>
        <v>#N/A</v>
      </c>
      <c r="X101" s="52">
        <f t="shared" si="51"/>
        <v>5.2861477853492336E-2</v>
      </c>
      <c r="Y101" s="52">
        <f t="shared" si="52"/>
        <v>0</v>
      </c>
      <c r="Z101" s="52">
        <f t="shared" si="53"/>
        <v>0</v>
      </c>
      <c r="AA101" s="52" t="e">
        <f t="shared" si="71"/>
        <v>#N/A</v>
      </c>
      <c r="AB101" s="52">
        <f t="shared" si="54"/>
        <v>0.8014184397163121</v>
      </c>
      <c r="AC101" s="52">
        <f t="shared" si="55"/>
        <v>0</v>
      </c>
      <c r="AD101" s="123">
        <f t="shared" si="65"/>
        <v>0.76595744680851063</v>
      </c>
      <c r="AE101" s="52" t="e">
        <f t="shared" si="72"/>
        <v>#N/A</v>
      </c>
      <c r="AF101" s="52">
        <f t="shared" si="56"/>
        <v>2.860662806455587E-2</v>
      </c>
      <c r="AG101" s="52">
        <f t="shared" si="57"/>
        <v>0</v>
      </c>
      <c r="AH101" s="52" t="e">
        <f t="shared" si="73"/>
        <v>#N/A</v>
      </c>
      <c r="AI101" s="52">
        <f t="shared" si="58"/>
        <v>0</v>
      </c>
      <c r="AJ101" s="52">
        <v>0</v>
      </c>
      <c r="AK101" s="52">
        <f t="shared" si="74"/>
        <v>0.60903083700440519</v>
      </c>
      <c r="AL101" s="52">
        <f t="shared" si="59"/>
        <v>0</v>
      </c>
      <c r="AM101">
        <f>(V101*Weights_Sens!$B$2)+(X101*Weights_Sens!$B$3)+(AB101*Weights_Sens!$B$4)+(AF101*Weights_Sens!$B$5)+(AI101*Weights_Sens!$B$6)+(AK101*Weights_Sens!$B$7)</f>
        <v>0.26660884482085867</v>
      </c>
      <c r="AN101" s="52">
        <f t="shared" si="60"/>
        <v>0.47054719423689501</v>
      </c>
      <c r="AO101">
        <f>(Y101*Weights_Sens!$C$3)+(AC101*Weights_Sens!$C$4)+(AG101*Weights_Sens!$C$5)+(AJ101*Weights_Sens!$C$6)+(AK101*Weights_Sens!$C$7)</f>
        <v>0.11073287945534641</v>
      </c>
      <c r="AP101" s="52">
        <f t="shared" si="61"/>
        <v>0.16004659568000978</v>
      </c>
      <c r="AQ101" s="52">
        <f>(Z101*Weights_Sens!$D$3)+(AD101*Weights_Sens!$D$4)+(AL101*Weights_Sens!$D$7)</f>
        <v>0.31334622823984526</v>
      </c>
      <c r="AR101" s="52">
        <f t="shared" si="62"/>
        <v>0.31417316712882576</v>
      </c>
    </row>
    <row r="102" spans="1:44">
      <c r="A102" t="s">
        <v>58</v>
      </c>
      <c r="B102" t="s">
        <v>2143</v>
      </c>
      <c r="C102">
        <f>VLOOKUP(A102,'1.1'!$K$24:$L$132,2,FALSE)</f>
        <v>6</v>
      </c>
      <c r="D102">
        <f>VLOOKUP(A102,'1.1Flood'!$A$2:$B$110,2,FALSE)</f>
        <v>1401</v>
      </c>
      <c r="E102">
        <f>VLOOKUP(A102,'1.2'!$I$23:$J$131,2,FALSE)</f>
        <v>26226</v>
      </c>
      <c r="F102">
        <f>VLOOKUP(A102,'1.2Flood'!$A$2:$B$110,2,FALSE)</f>
        <v>30934</v>
      </c>
      <c r="G102" s="111">
        <f>VLOOKUP(A102,'1.2Drought'!$A$2:$B$110,2,FALSE)</f>
        <v>271</v>
      </c>
      <c r="H102" s="118">
        <f>VLOOKUP(A102,'1.2Landslide'!$A$2:$B$110,2,FALSE)</f>
        <v>26226</v>
      </c>
      <c r="I102" t="e">
        <f>VLOOKUP(A102,'1.3'!$K$23:$L$129,2,FALSE)</f>
        <v>#N/A</v>
      </c>
      <c r="J102">
        <f>VLOOKUP(A102,'1.3Flood'!$A$2:$B$110,2,FALSE)</f>
        <v>34</v>
      </c>
      <c r="K102" s="111">
        <f>VLOOKUP(A102,'1.3Drought'!$A$2:$B$46,2,FALSE)</f>
        <v>0</v>
      </c>
      <c r="L102" s="118">
        <f>VLOOKUP(A102,$AY$2:$BA$81,3,FALSE)</f>
        <v>34</v>
      </c>
      <c r="M102">
        <f>VLOOKUP(A102,'1.4'!$H$24:$I$130,2,FALSE)</f>
        <v>0</v>
      </c>
      <c r="N102">
        <f>VLOOKUP(A102,'1.4Flood'!$A$2:$B$110,2,FALSE)</f>
        <v>1166</v>
      </c>
      <c r="O102" s="111">
        <f>VLOOKUP(A102,'1.4Drought'!$A$2:$B$46,2,FALSE)</f>
        <v>0</v>
      </c>
      <c r="P102">
        <f>VLOOKUP(A102,'1.5'!$H$23:$I$129,2,FALSE)</f>
        <v>0</v>
      </c>
      <c r="Q102">
        <f>VLOOKUP(A102,'1.5Flood'!$A$2:$B$110,2,FALSE)</f>
        <v>0</v>
      </c>
      <c r="R102" s="111">
        <v>0</v>
      </c>
      <c r="S102">
        <f>VLOOKUP(A102,'1.6'!$B$23:$J$168,9,FALSE)</f>
        <v>52.7</v>
      </c>
      <c r="T102">
        <f>S102</f>
        <v>52.7</v>
      </c>
      <c r="U102" s="52" t="e">
        <f t="shared" si="48"/>
        <v>#N/A</v>
      </c>
      <c r="V102" s="52">
        <f t="shared" si="49"/>
        <v>0.26828801225584065</v>
      </c>
      <c r="W102" s="52" t="e">
        <f t="shared" si="50"/>
        <v>#N/A</v>
      </c>
      <c r="X102" s="52">
        <f t="shared" si="51"/>
        <v>8.2341354344122653E-2</v>
      </c>
      <c r="Y102" s="52">
        <f t="shared" si="52"/>
        <v>9.2679356784744504E-4</v>
      </c>
      <c r="Z102" s="52">
        <f t="shared" si="53"/>
        <v>0.4942426926483614</v>
      </c>
      <c r="AA102" s="52" t="e">
        <f t="shared" si="71"/>
        <v>#N/A</v>
      </c>
      <c r="AB102" s="52">
        <f t="shared" si="54"/>
        <v>0.24113475177304963</v>
      </c>
      <c r="AC102" s="52">
        <f t="shared" si="55"/>
        <v>0</v>
      </c>
      <c r="AD102" s="123">
        <f t="shared" si="65"/>
        <v>0.24113475177304963</v>
      </c>
      <c r="AE102" s="52" t="e">
        <f t="shared" si="72"/>
        <v>#N/A</v>
      </c>
      <c r="AF102" s="52">
        <f t="shared" si="56"/>
        <v>0.14364913145250707</v>
      </c>
      <c r="AG102" s="52">
        <f t="shared" si="57"/>
        <v>0</v>
      </c>
      <c r="AH102" s="52" t="e">
        <f t="shared" si="73"/>
        <v>#N/A</v>
      </c>
      <c r="AI102" s="52">
        <f t="shared" si="58"/>
        <v>0</v>
      </c>
      <c r="AJ102" s="52">
        <v>0</v>
      </c>
      <c r="AK102" s="52">
        <f t="shared" si="74"/>
        <v>0.56828193832599116</v>
      </c>
      <c r="AL102" s="52">
        <f t="shared" si="59"/>
        <v>0.5868596881959911</v>
      </c>
      <c r="AM102">
        <f>(V102*Weights_Sens!$B$2)+(X102*Weights_Sens!$B$3)+(AB102*Weights_Sens!$B$4)+(AF102*Weights_Sens!$B$5)+(AI102*Weights_Sens!$B$6)+(AK102*Weights_Sens!$B$7)</f>
        <v>0.18146626534150298</v>
      </c>
      <c r="AN102" s="52">
        <f t="shared" si="60"/>
        <v>0.30332079652320942</v>
      </c>
      <c r="AO102">
        <f>(Y102*Weights_Sens!$C$3)+(AC102*Weights_Sens!$C$4)+(AG102*Weights_Sens!$C$5)+(AJ102*Weights_Sens!$C$6)+(AK102*Weights_Sens!$C$7)</f>
        <v>0.10370313160975417</v>
      </c>
      <c r="AP102" s="52">
        <f t="shared" si="61"/>
        <v>0.14988622401163265</v>
      </c>
      <c r="AQ102" s="52">
        <f>(Z102*Weights_Sens!$D$3)+(AD102*Weights_Sens!$D$4)+(AL102*Weights_Sens!$D$7)</f>
        <v>0.40753798875348468</v>
      </c>
      <c r="AR102" s="52">
        <f t="shared" si="62"/>
        <v>0.40861350516716621</v>
      </c>
    </row>
    <row r="103" spans="1:44">
      <c r="A103" t="s">
        <v>171</v>
      </c>
      <c r="B103" t="s">
        <v>2143</v>
      </c>
      <c r="C103">
        <f>C102</f>
        <v>6</v>
      </c>
      <c r="D103">
        <f t="shared" ref="D103:S103" si="76">D102</f>
        <v>1401</v>
      </c>
      <c r="E103">
        <f t="shared" si="76"/>
        <v>26226</v>
      </c>
      <c r="F103">
        <f t="shared" si="76"/>
        <v>30934</v>
      </c>
      <c r="G103">
        <f t="shared" si="76"/>
        <v>271</v>
      </c>
      <c r="H103" s="118">
        <v>0</v>
      </c>
      <c r="I103" t="e">
        <f t="shared" si="76"/>
        <v>#N/A</v>
      </c>
      <c r="J103">
        <f t="shared" si="76"/>
        <v>34</v>
      </c>
      <c r="K103">
        <f t="shared" si="76"/>
        <v>0</v>
      </c>
      <c r="L103" s="118">
        <f>L102</f>
        <v>34</v>
      </c>
      <c r="M103">
        <f t="shared" si="76"/>
        <v>0</v>
      </c>
      <c r="N103">
        <f t="shared" si="76"/>
        <v>1166</v>
      </c>
      <c r="O103" s="111">
        <v>0</v>
      </c>
      <c r="P103">
        <f t="shared" si="76"/>
        <v>0</v>
      </c>
      <c r="Q103">
        <f t="shared" si="76"/>
        <v>0</v>
      </c>
      <c r="R103" s="111">
        <v>0</v>
      </c>
      <c r="S103">
        <f t="shared" si="76"/>
        <v>52.7</v>
      </c>
      <c r="T103">
        <v>0</v>
      </c>
      <c r="U103" s="52" t="e">
        <f t="shared" si="48"/>
        <v>#N/A</v>
      </c>
      <c r="V103" s="52">
        <f t="shared" si="49"/>
        <v>0.26828801225584065</v>
      </c>
      <c r="W103" s="52" t="e">
        <f t="shared" si="50"/>
        <v>#N/A</v>
      </c>
      <c r="X103" s="52">
        <f t="shared" si="51"/>
        <v>8.2341354344122653E-2</v>
      </c>
      <c r="Y103" s="52">
        <f t="shared" si="52"/>
        <v>9.2679356784744504E-4</v>
      </c>
      <c r="Z103" s="52">
        <f t="shared" si="53"/>
        <v>0</v>
      </c>
      <c r="AA103" s="52" t="e">
        <f t="shared" si="71"/>
        <v>#N/A</v>
      </c>
      <c r="AB103" s="52">
        <f t="shared" si="54"/>
        <v>0.24113475177304963</v>
      </c>
      <c r="AC103" s="52">
        <f t="shared" si="55"/>
        <v>0</v>
      </c>
      <c r="AD103" s="123">
        <f t="shared" si="65"/>
        <v>0.24113475177304963</v>
      </c>
      <c r="AE103" s="52" t="e">
        <f t="shared" si="72"/>
        <v>#N/A</v>
      </c>
      <c r="AF103" s="52">
        <f t="shared" si="56"/>
        <v>0.14364913145250707</v>
      </c>
      <c r="AG103" s="52">
        <f t="shared" si="57"/>
        <v>0</v>
      </c>
      <c r="AH103" s="52" t="e">
        <f t="shared" si="73"/>
        <v>#N/A</v>
      </c>
      <c r="AI103" s="52">
        <f t="shared" si="58"/>
        <v>0</v>
      </c>
      <c r="AJ103" s="52">
        <v>0</v>
      </c>
      <c r="AK103" s="52">
        <f t="shared" si="74"/>
        <v>0.56828193832599116</v>
      </c>
      <c r="AL103" s="52">
        <f t="shared" si="59"/>
        <v>0</v>
      </c>
      <c r="AM103">
        <f>(V103*Weights_Sens!$B$2)+(X103*Weights_Sens!$B$3)+(AB103*Weights_Sens!$B$4)+(AF103*Weights_Sens!$B$5)+(AI103*Weights_Sens!$B$6)+(AK103*Weights_Sens!$B$7)</f>
        <v>0.18146626534150298</v>
      </c>
      <c r="AN103" s="52">
        <f t="shared" si="60"/>
        <v>0.30332079652320942</v>
      </c>
      <c r="AO103">
        <f>(Y103*Weights_Sens!$C$3)+(AC103*Weights_Sens!$C$4)+(AG103*Weights_Sens!$C$5)+(AJ103*Weights_Sens!$C$6)+(AK103*Weights_Sens!$C$7)</f>
        <v>0.10370313160975417</v>
      </c>
      <c r="AP103" s="52">
        <f t="shared" si="61"/>
        <v>0.14988622401163265</v>
      </c>
      <c r="AQ103" s="52">
        <f>(Z103*Weights_Sens!$D$3)+(AD103*Weights_Sens!$D$4)+(AL103*Weights_Sens!$D$7)</f>
        <v>9.8646034816247577E-2</v>
      </c>
      <c r="AR103" s="52">
        <f t="shared" si="62"/>
        <v>9.8906367429445141E-2</v>
      </c>
    </row>
    <row r="104" spans="1:44">
      <c r="A104" t="s">
        <v>137</v>
      </c>
      <c r="B104" t="s">
        <v>2144</v>
      </c>
      <c r="C104" t="e">
        <f>VLOOKUP(A104,'1.1'!$K$24:$L$132,2,FALSE)</f>
        <v>#N/A</v>
      </c>
      <c r="D104">
        <f>VLOOKUP(A104,'1.1Flood'!$A$2:$B$110,2,FALSE)</f>
        <v>13</v>
      </c>
      <c r="E104">
        <f>VLOOKUP(A104,'1.2'!$I$23:$J$131,2,FALSE)</f>
        <v>1744</v>
      </c>
      <c r="F104">
        <f>VLOOKUP(A104,'1.2Flood'!$A$2:$B$110,2,FALSE)</f>
        <v>1744</v>
      </c>
      <c r="G104" s="111">
        <v>0</v>
      </c>
      <c r="H104" s="118">
        <f>VLOOKUP(A104,'1.2Landslide'!$A$2:$B$110,2,FALSE)</f>
        <v>1744</v>
      </c>
      <c r="I104" t="e">
        <f>VLOOKUP(A104,'1.3'!$K$23:$L$129,2,FALSE)</f>
        <v>#N/A</v>
      </c>
      <c r="J104">
        <f>VLOOKUP(A104,'1.3Flood'!$A$2:$B$110,2,FALSE)</f>
        <v>0</v>
      </c>
      <c r="K104" s="111">
        <v>0</v>
      </c>
      <c r="L104" s="118">
        <f>VLOOKUP(A104,$AY$2:$BA$81,3,FALSE)</f>
        <v>0</v>
      </c>
      <c r="M104" t="e">
        <f>VLOOKUP(A104,'1.4'!$H$24:$I$130,2,FALSE)</f>
        <v>#N/A</v>
      </c>
      <c r="N104">
        <f>VLOOKUP(A104,'1.4Flood'!$A$2:$B$110,2,FALSE)</f>
        <v>1395.1399999999999</v>
      </c>
      <c r="O104" s="111">
        <v>0</v>
      </c>
      <c r="P104" t="e">
        <f>VLOOKUP(A104,'1.5'!$H$23:$I$129,2,FALSE)</f>
        <v>#N/A</v>
      </c>
      <c r="Q104">
        <f>VLOOKUP(A104,'1.5Flood'!$A$2:$B$110,2,FALSE)</f>
        <v>0</v>
      </c>
      <c r="R104" s="111">
        <v>0</v>
      </c>
      <c r="S104">
        <f>VLOOKUP(A104,'1.6'!$B$23:$J$168,9,FALSE)</f>
        <v>81.599999999999994</v>
      </c>
      <c r="T104">
        <f>S104</f>
        <v>81.599999999999994</v>
      </c>
      <c r="U104" s="52" t="e">
        <f t="shared" si="48"/>
        <v>#N/A</v>
      </c>
      <c r="V104" s="52">
        <f t="shared" si="49"/>
        <v>2.4894676369207201E-3</v>
      </c>
      <c r="W104" s="52" t="e">
        <f t="shared" si="50"/>
        <v>#N/A</v>
      </c>
      <c r="X104" s="52">
        <f t="shared" si="51"/>
        <v>4.642248722316865E-3</v>
      </c>
      <c r="Y104" s="52">
        <f t="shared" si="52"/>
        <v>0</v>
      </c>
      <c r="Z104" s="52">
        <f t="shared" si="53"/>
        <v>3.2866592540941902E-2</v>
      </c>
      <c r="AA104" s="52" t="e">
        <f t="shared" si="71"/>
        <v>#N/A</v>
      </c>
      <c r="AB104" s="52">
        <f t="shared" si="54"/>
        <v>0</v>
      </c>
      <c r="AC104" s="52">
        <f t="shared" si="55"/>
        <v>0</v>
      </c>
      <c r="AD104" s="123">
        <f t="shared" si="65"/>
        <v>0</v>
      </c>
      <c r="AE104" s="52" t="e">
        <f t="shared" si="72"/>
        <v>#N/A</v>
      </c>
      <c r="AF104" s="52">
        <f t="shared" si="56"/>
        <v>0.17187877294566956</v>
      </c>
      <c r="AG104" s="52">
        <f t="shared" si="57"/>
        <v>0</v>
      </c>
      <c r="AH104" s="52" t="e">
        <f t="shared" si="73"/>
        <v>#N/A</v>
      </c>
      <c r="AI104" s="52">
        <f t="shared" si="58"/>
        <v>0</v>
      </c>
      <c r="AJ104" s="52">
        <v>0</v>
      </c>
      <c r="AK104" s="52">
        <f t="shared" si="74"/>
        <v>0.88656387665198222</v>
      </c>
      <c r="AL104" s="52">
        <f t="shared" si="59"/>
        <v>0.90868596881959907</v>
      </c>
      <c r="AM104">
        <f>(V104*Weights_Sens!$B$2)+(X104*Weights_Sens!$B$3)+(AB104*Weights_Sens!$B$4)+(AF104*Weights_Sens!$B$5)+(AI104*Weights_Sens!$B$6)+(AK104*Weights_Sens!$B$7)</f>
        <v>0.10525203898677743</v>
      </c>
      <c r="AN104" s="52">
        <f t="shared" si="60"/>
        <v>0.15363035249659349</v>
      </c>
      <c r="AO104">
        <f>(Y104*Weights_Sens!$C$3)+(AC104*Weights_Sens!$C$4)+(AG104*Weights_Sens!$C$5)+(AJ104*Weights_Sens!$C$6)+(AK104*Weights_Sens!$C$7)</f>
        <v>0.16119343211854223</v>
      </c>
      <c r="AP104" s="52">
        <f t="shared" si="61"/>
        <v>0.2329792215595079</v>
      </c>
      <c r="AQ104" s="52">
        <f>(Z104*Weights_Sens!$D$3)+(AD104*Weights_Sens!$D$4)+(AL104*Weights_Sens!$D$7)</f>
        <v>0.17866105491576698</v>
      </c>
      <c r="AR104" s="52">
        <f t="shared" si="62"/>
        <v>0.17913255181262142</v>
      </c>
    </row>
    <row r="105" spans="1:44">
      <c r="A105" t="s">
        <v>99</v>
      </c>
      <c r="B105" t="s">
        <v>2145</v>
      </c>
      <c r="C105" t="e">
        <f>VLOOKUP(A105,'1.1'!$K$24:$L$132,2,FALSE)</f>
        <v>#N/A</v>
      </c>
      <c r="D105">
        <f>VLOOKUP(A105,'1.1Flood'!$A$2:$B$110,2,FALSE)</f>
        <v>12</v>
      </c>
      <c r="E105" t="e">
        <f>VLOOKUP(A105,'1.2'!$I$23:$J$131,2,FALSE)</f>
        <v>#N/A</v>
      </c>
      <c r="F105">
        <f>VLOOKUP(A105,'1.2Flood'!$A$2:$B$110,2,FALSE)</f>
        <v>2233</v>
      </c>
      <c r="G105" s="111">
        <v>0</v>
      </c>
      <c r="H105" s="118">
        <v>0</v>
      </c>
      <c r="I105" t="e">
        <f>VLOOKUP(A105,'1.3'!$K$23:$L$129,2,FALSE)</f>
        <v>#N/A</v>
      </c>
      <c r="J105">
        <f>VLOOKUP(A105,'1.3Flood'!$A$2:$B$110,2,FALSE)</f>
        <v>0</v>
      </c>
      <c r="K105" s="111">
        <v>0</v>
      </c>
      <c r="L105" s="118">
        <v>0</v>
      </c>
      <c r="M105" t="e">
        <f>VLOOKUP(A105,'1.4'!$H$24:$I$130,2,FALSE)</f>
        <v>#N/A</v>
      </c>
      <c r="N105">
        <f>VLOOKUP(A105,'1.4Flood'!$A$2:$B$110,2,FALSE)</f>
        <v>0</v>
      </c>
      <c r="O105" s="111">
        <v>0</v>
      </c>
      <c r="P105" t="e">
        <f>VLOOKUP(A105,'1.5'!$H$23:$I$129,2,FALSE)</f>
        <v>#N/A</v>
      </c>
      <c r="Q105">
        <f>VLOOKUP(A105,'1.5Flood'!$A$2:$B$110,2,FALSE)</f>
        <v>0</v>
      </c>
      <c r="R105" s="111">
        <v>0</v>
      </c>
      <c r="S105">
        <f>VLOOKUP(A105,'1.6'!$B$23:$J$168,9,FALSE)</f>
        <v>63.2</v>
      </c>
      <c r="T105">
        <v>0</v>
      </c>
      <c r="U105" s="52" t="e">
        <f t="shared" si="48"/>
        <v>#N/A</v>
      </c>
      <c r="V105" s="52">
        <f t="shared" si="49"/>
        <v>2.2979701263883571E-3</v>
      </c>
      <c r="W105" s="52" t="e">
        <f t="shared" si="50"/>
        <v>#N/A</v>
      </c>
      <c r="X105" s="52">
        <f t="shared" si="51"/>
        <v>5.9438884156729132E-3</v>
      </c>
      <c r="Y105" s="52">
        <f t="shared" si="52"/>
        <v>0</v>
      </c>
      <c r="Z105" s="52">
        <f t="shared" si="53"/>
        <v>0</v>
      </c>
      <c r="AA105" s="52" t="e">
        <f t="shared" si="71"/>
        <v>#N/A</v>
      </c>
      <c r="AB105" s="52">
        <f t="shared" si="54"/>
        <v>0</v>
      </c>
      <c r="AC105" s="52">
        <f t="shared" si="55"/>
        <v>0</v>
      </c>
      <c r="AD105" s="123">
        <f t="shared" si="65"/>
        <v>0</v>
      </c>
      <c r="AE105" s="52" t="e">
        <f t="shared" si="72"/>
        <v>#N/A</v>
      </c>
      <c r="AF105" s="52">
        <f t="shared" si="56"/>
        <v>0</v>
      </c>
      <c r="AG105" s="52">
        <f t="shared" si="57"/>
        <v>0</v>
      </c>
      <c r="AH105" s="52" t="e">
        <f t="shared" si="73"/>
        <v>#N/A</v>
      </c>
      <c r="AI105" s="52">
        <f t="shared" si="58"/>
        <v>0</v>
      </c>
      <c r="AJ105" s="52">
        <v>0</v>
      </c>
      <c r="AK105" s="52">
        <f t="shared" si="74"/>
        <v>0.68392070484581491</v>
      </c>
      <c r="AL105" s="52">
        <f t="shared" si="59"/>
        <v>0</v>
      </c>
      <c r="AM105">
        <f>(V105*Weights_Sens!$B$2)+(X105*Weights_Sens!$B$3)+(AB105*Weights_Sens!$B$4)+(AF105*Weights_Sens!$B$5)+(AI105*Weights_Sens!$B$6)+(AK105*Weights_Sens!$B$7)</f>
        <v>5.7344072372690021E-2</v>
      </c>
      <c r="AN105" s="52">
        <f t="shared" si="60"/>
        <v>5.9535520889995586E-2</v>
      </c>
      <c r="AO105">
        <f>(Y105*Weights_Sens!$C$3)+(AC105*Weights_Sens!$C$4)+(AG105*Weights_Sens!$C$5)+(AJ105*Weights_Sens!$C$6)+(AK105*Weights_Sens!$C$7)</f>
        <v>0.12434921906287544</v>
      </c>
      <c r="AP105" s="52">
        <f t="shared" si="61"/>
        <v>0.17972682806019183</v>
      </c>
      <c r="AQ105" s="52">
        <f>(Z105*Weights_Sens!$D$3)+(AD105*Weights_Sens!$D$4)+(AL105*Weights_Sens!$D$7)</f>
        <v>0</v>
      </c>
      <c r="AR105" s="52">
        <f t="shared" si="62"/>
        <v>0</v>
      </c>
    </row>
    <row r="106" spans="1:44">
      <c r="A106" t="s">
        <v>59</v>
      </c>
      <c r="B106" t="s">
        <v>2146</v>
      </c>
      <c r="C106">
        <f>VLOOKUP(A106,'1.1'!$K$24:$L$132,2,FALSE)</f>
        <v>8</v>
      </c>
      <c r="D106">
        <f>VLOOKUP(A106,'1.1Flood'!$A$2:$B$110,2,FALSE)</f>
        <v>1</v>
      </c>
      <c r="E106">
        <f>VLOOKUP(A106,'1.2'!$I$23:$J$131,2,FALSE)</f>
        <v>10111</v>
      </c>
      <c r="F106">
        <f>VLOOKUP(A106,'1.2Flood'!$A$2:$B$110,2,FALSE)</f>
        <v>45559</v>
      </c>
      <c r="G106" s="111">
        <f>VLOOKUP(A106,'1.2Drought'!$A$2:$B$110,2,FALSE)</f>
        <v>1990000</v>
      </c>
      <c r="H106" s="118">
        <f>VLOOKUP(A106,'1.2Landslide'!$A$2:$B$110,2,FALSE)</f>
        <v>10111</v>
      </c>
      <c r="I106" t="e">
        <f>VLOOKUP(A106,'1.3'!$K$23:$L$129,2,FALSE)</f>
        <v>#N/A</v>
      </c>
      <c r="J106">
        <f>VLOOKUP(A106,'1.3Flood'!$A$2:$B$110,2,FALSE)</f>
        <v>27</v>
      </c>
      <c r="K106" s="111">
        <f>VLOOKUP(A106,'1.3Drought'!$A$2:$B$46,2,FALSE)</f>
        <v>29</v>
      </c>
      <c r="L106" s="118">
        <f>VLOOKUP(A106,$AY$2:$BA$81,3,FALSE)</f>
        <v>19</v>
      </c>
      <c r="M106">
        <f>VLOOKUP(A106,'1.4'!$H$24:$I$130,2,FALSE)</f>
        <v>0</v>
      </c>
      <c r="N106">
        <f>VLOOKUP(A106,'1.4Flood'!$A$2:$B$110,2,FALSE)</f>
        <v>679</v>
      </c>
      <c r="O106" s="111">
        <f>VLOOKUP(A106,'1.4Drought'!$A$2:$B$46,2,FALSE)</f>
        <v>0</v>
      </c>
      <c r="P106">
        <f>VLOOKUP(A106,'1.5'!$H$23:$I$129,2,FALSE)</f>
        <v>0</v>
      </c>
      <c r="Q106">
        <f>VLOOKUP(A106,'1.5Flood'!$A$2:$B$110,2,FALSE)</f>
        <v>930</v>
      </c>
      <c r="R106" s="111">
        <v>0</v>
      </c>
      <c r="S106">
        <f>VLOOKUP(A106,'1.6'!$B$23:$J$168,9,FALSE)</f>
        <v>46.7</v>
      </c>
      <c r="T106">
        <f>S106</f>
        <v>46.7</v>
      </c>
      <c r="U106" s="52" t="e">
        <f t="shared" si="48"/>
        <v>#N/A</v>
      </c>
      <c r="V106" s="52">
        <f t="shared" si="49"/>
        <v>1.9149751053236308E-4</v>
      </c>
      <c r="W106" s="52" t="e">
        <f t="shared" si="50"/>
        <v>#N/A</v>
      </c>
      <c r="X106" s="52">
        <f t="shared" si="51"/>
        <v>0.12127076235093696</v>
      </c>
      <c r="Y106" s="52">
        <v>1</v>
      </c>
      <c r="Z106" s="52">
        <f t="shared" si="53"/>
        <v>0.19054708553983002</v>
      </c>
      <c r="AA106" s="52" t="e">
        <f t="shared" si="71"/>
        <v>#N/A</v>
      </c>
      <c r="AB106" s="52">
        <f t="shared" si="54"/>
        <v>0.19148936170212766</v>
      </c>
      <c r="AC106" s="52">
        <f t="shared" si="55"/>
        <v>0.30526315789473685</v>
      </c>
      <c r="AD106" s="123">
        <f t="shared" si="65"/>
        <v>0.13475177304964539</v>
      </c>
      <c r="AE106" s="52" t="e">
        <f t="shared" si="72"/>
        <v>#N/A</v>
      </c>
      <c r="AF106" s="52">
        <f t="shared" si="56"/>
        <v>8.3651595417025992E-2</v>
      </c>
      <c r="AG106" s="52">
        <f t="shared" si="57"/>
        <v>0</v>
      </c>
      <c r="AH106" s="52" t="e">
        <f t="shared" si="73"/>
        <v>#N/A</v>
      </c>
      <c r="AI106" s="52">
        <v>1</v>
      </c>
      <c r="AJ106" s="52">
        <v>0</v>
      </c>
      <c r="AK106" s="52">
        <f t="shared" si="74"/>
        <v>0.50220264317180607</v>
      </c>
      <c r="AL106" s="52">
        <f t="shared" si="59"/>
        <v>0.52004454342984419</v>
      </c>
      <c r="AM106">
        <f>(V106*Weights_Sens!$B$2)+(X106*Weights_Sens!$B$3)+(AB106*Weights_Sens!$B$4)+(AF106*Weights_Sens!$B$5)+(AI106*Weights_Sens!$B$6)+(AK106*Weights_Sens!$B$7)</f>
        <v>0.2975150923574047</v>
      </c>
      <c r="AN106" s="52">
        <f t="shared" si="60"/>
        <v>0.53124937725728638</v>
      </c>
      <c r="AO106">
        <f>(Y106*Weights_Sens!$C$3)+(AC106*Weights_Sens!$C$4)+(AG106*Weights_Sens!$C$5)+(AJ106*Weights_Sens!$C$6)+(AK106*Weights_Sens!$C$7)</f>
        <v>0.62528086335181166</v>
      </c>
      <c r="AP106" s="52">
        <f t="shared" si="61"/>
        <v>0.90374307988324487</v>
      </c>
      <c r="AQ106" s="52">
        <f>(Z106*Weights_Sens!$D$3)+(AD106*Weights_Sens!$D$4)+(AL106*Weights_Sens!$D$7)</f>
        <v>0.22763035913748436</v>
      </c>
      <c r="AR106" s="52">
        <f t="shared" si="62"/>
        <v>0.22823108887130233</v>
      </c>
    </row>
    <row r="107" spans="1:44">
      <c r="A107" t="s">
        <v>60</v>
      </c>
      <c r="B107" t="s">
        <v>2147</v>
      </c>
      <c r="C107">
        <f>VLOOKUP(A107,'1.1'!$K$24:$L$132,2,FALSE)</f>
        <v>1</v>
      </c>
      <c r="D107">
        <f>VLOOKUP(A107,'1.1Flood'!$A$2:$B$110,2,FALSE)</f>
        <v>1689</v>
      </c>
      <c r="E107" t="e">
        <f>VLOOKUP(A107,'1.2'!$I$23:$J$131,2,FALSE)</f>
        <v>#N/A</v>
      </c>
      <c r="F107">
        <f>VLOOKUP(A107,'1.2Flood'!$A$2:$B$110,2,FALSE)</f>
        <v>2800</v>
      </c>
      <c r="G107" s="111">
        <f>VLOOKUP(A107,'1.2Drought'!$A$2:$B$110,2,FALSE)</f>
        <v>25</v>
      </c>
      <c r="H107" s="118">
        <v>0</v>
      </c>
      <c r="I107" t="e">
        <f>VLOOKUP(A107,'1.3'!$K$23:$L$129,2,FALSE)</f>
        <v>#N/A</v>
      </c>
      <c r="J107">
        <f>VLOOKUP(A107,'1.3Flood'!$A$2:$B$110,2,FALSE)</f>
        <v>0</v>
      </c>
      <c r="K107" s="111">
        <f>VLOOKUP(A107,'1.3Drought'!$A$2:$B$46,2,FALSE)</f>
        <v>0</v>
      </c>
      <c r="L107" s="118">
        <v>0</v>
      </c>
      <c r="M107">
        <f>VLOOKUP(A107,'1.4'!$H$24:$I$130,2,FALSE)</f>
        <v>0</v>
      </c>
      <c r="N107">
        <f>VLOOKUP(A107,'1.4Flood'!$A$2:$B$110,2,FALSE)</f>
        <v>472</v>
      </c>
      <c r="O107" s="111">
        <f>VLOOKUP(A107,'1.4Drought'!$A$2:$B$46,2,FALSE)</f>
        <v>0</v>
      </c>
      <c r="P107">
        <f>VLOOKUP(A107,'1.5'!$H$23:$I$129,2,FALSE)</f>
        <v>0</v>
      </c>
      <c r="Q107">
        <f>VLOOKUP(A107,'1.5Flood'!$A$2:$B$110,2,FALSE)</f>
        <v>0</v>
      </c>
      <c r="R107" s="111">
        <v>0</v>
      </c>
      <c r="S107">
        <f>VLOOKUP(A107,'1.6'!$B$23:$J$168,9,FALSE)</f>
        <v>85.8</v>
      </c>
      <c r="T107">
        <v>0</v>
      </c>
      <c r="U107" s="52" t="e">
        <f t="shared" si="48"/>
        <v>#N/A</v>
      </c>
      <c r="V107" s="52">
        <f t="shared" si="49"/>
        <v>0.32343929528916127</v>
      </c>
      <c r="W107" s="52" t="e">
        <f t="shared" si="50"/>
        <v>#N/A</v>
      </c>
      <c r="X107" s="52">
        <f t="shared" si="51"/>
        <v>7.4531516183986369E-3</v>
      </c>
      <c r="Y107" s="52">
        <f t="shared" si="52"/>
        <v>8.5497561609542899E-5</v>
      </c>
      <c r="Z107" s="52">
        <f t="shared" si="53"/>
        <v>0</v>
      </c>
      <c r="AA107" s="52" t="e">
        <f t="shared" si="71"/>
        <v>#N/A</v>
      </c>
      <c r="AB107" s="52">
        <f t="shared" si="54"/>
        <v>0</v>
      </c>
      <c r="AC107" s="52">
        <f t="shared" si="55"/>
        <v>0</v>
      </c>
      <c r="AD107" s="123">
        <f t="shared" si="65"/>
        <v>0</v>
      </c>
      <c r="AE107" s="52" t="e">
        <f t="shared" si="72"/>
        <v>#N/A</v>
      </c>
      <c r="AF107" s="52">
        <f t="shared" si="56"/>
        <v>5.8149562646297892E-2</v>
      </c>
      <c r="AG107" s="52">
        <f t="shared" si="57"/>
        <v>0</v>
      </c>
      <c r="AH107" s="52" t="e">
        <f t="shared" si="73"/>
        <v>#N/A</v>
      </c>
      <c r="AI107" s="52">
        <f t="shared" si="58"/>
        <v>0</v>
      </c>
      <c r="AJ107" s="52">
        <v>0</v>
      </c>
      <c r="AK107" s="52">
        <f t="shared" si="74"/>
        <v>0.93281938325991176</v>
      </c>
      <c r="AL107" s="52">
        <f t="shared" si="59"/>
        <v>0</v>
      </c>
      <c r="AM107">
        <f>(V107*Weights_Sens!$B$2)+(X107*Weights_Sens!$B$3)+(AB107*Weights_Sens!$B$4)+(AF107*Weights_Sens!$B$5)+(AI107*Weights_Sens!$B$6)+(AK107*Weights_Sens!$B$7)</f>
        <v>0.14760521671478299</v>
      </c>
      <c r="AN107" s="52">
        <f t="shared" si="60"/>
        <v>0.23681516304017305</v>
      </c>
      <c r="AO107">
        <f>(Y107*Weights_Sens!$C$3)+(AC107*Weights_Sens!$C$4)+(AG107*Weights_Sens!$C$5)+(AJ107*Weights_Sens!$C$6)+(AK107*Weights_Sens!$C$7)</f>
        <v>0.16963850050427878</v>
      </c>
      <c r="AP107" s="52">
        <f t="shared" si="61"/>
        <v>0.24518521179538047</v>
      </c>
      <c r="AQ107" s="52">
        <f>(Z107*Weights_Sens!$D$3)+(AD107*Weights_Sens!$D$4)+(AL107*Weights_Sens!$D$7)</f>
        <v>0</v>
      </c>
      <c r="AR107" s="52">
        <f t="shared" si="62"/>
        <v>0</v>
      </c>
    </row>
    <row r="108" spans="1:44">
      <c r="A108" t="s">
        <v>61</v>
      </c>
      <c r="B108" t="s">
        <v>2148</v>
      </c>
      <c r="C108" t="e">
        <f>VLOOKUP(A108,'1.1'!$K$24:$L$132,2,FALSE)</f>
        <v>#N/A</v>
      </c>
      <c r="D108">
        <f>VLOOKUP(A108,'1.1Flood'!$A$2:$B$110,2,FALSE)</f>
        <v>53</v>
      </c>
      <c r="E108" t="e">
        <f>VLOOKUP(A108,'1.2'!$I$23:$J$131,2,FALSE)</f>
        <v>#N/A</v>
      </c>
      <c r="F108">
        <f>VLOOKUP(A108,'1.2Flood'!$A$2:$B$110,2,FALSE)</f>
        <v>299</v>
      </c>
      <c r="G108" s="111">
        <v>0</v>
      </c>
      <c r="H108" s="118">
        <v>0</v>
      </c>
      <c r="I108" t="e">
        <f>VLOOKUP(A108,'1.3'!$K$23:$L$129,2,FALSE)</f>
        <v>#N/A</v>
      </c>
      <c r="J108">
        <f>VLOOKUP(A108,'1.3Flood'!$A$2:$B$110,2,FALSE)</f>
        <v>2</v>
      </c>
      <c r="K108" s="111">
        <v>0</v>
      </c>
      <c r="L108" s="118">
        <v>0</v>
      </c>
      <c r="M108" t="e">
        <f>VLOOKUP(A108,'1.4'!$H$24:$I$130,2,FALSE)</f>
        <v>#N/A</v>
      </c>
      <c r="N108">
        <f>VLOOKUP(A108,'1.4Flood'!$A$2:$B$110,2,FALSE)</f>
        <v>0</v>
      </c>
      <c r="O108" s="111">
        <v>0</v>
      </c>
      <c r="P108" t="e">
        <f>VLOOKUP(A108,'1.5'!$H$23:$I$129,2,FALSE)</f>
        <v>#N/A</v>
      </c>
      <c r="Q108">
        <f>VLOOKUP(A108,'1.5Flood'!$A$2:$B$110,2,FALSE)</f>
        <v>0</v>
      </c>
      <c r="R108" s="111">
        <v>0</v>
      </c>
      <c r="S108">
        <f>VLOOKUP(A108,'1.6'!$B$23:$J$168,9,FALSE)</f>
        <v>59.3</v>
      </c>
      <c r="T108">
        <v>0</v>
      </c>
      <c r="U108" s="52" t="e">
        <f t="shared" si="48"/>
        <v>#N/A</v>
      </c>
      <c r="V108" s="52">
        <f t="shared" si="49"/>
        <v>1.0149368058215244E-2</v>
      </c>
      <c r="W108" s="52" t="e">
        <f t="shared" si="50"/>
        <v>#N/A</v>
      </c>
      <c r="X108" s="52">
        <f t="shared" si="51"/>
        <v>7.9589011925042588E-4</v>
      </c>
      <c r="Y108" s="52">
        <f t="shared" si="52"/>
        <v>0</v>
      </c>
      <c r="Z108" s="52">
        <f t="shared" si="53"/>
        <v>0</v>
      </c>
      <c r="AA108" s="52" t="e">
        <f t="shared" si="71"/>
        <v>#N/A</v>
      </c>
      <c r="AB108" s="52">
        <f t="shared" si="54"/>
        <v>1.4184397163120567E-2</v>
      </c>
      <c r="AC108" s="52">
        <f t="shared" si="55"/>
        <v>0</v>
      </c>
      <c r="AD108" s="123">
        <f t="shared" si="65"/>
        <v>0</v>
      </c>
      <c r="AE108" s="52" t="e">
        <f t="shared" si="72"/>
        <v>#N/A</v>
      </c>
      <c r="AF108" s="52">
        <f t="shared" si="56"/>
        <v>0</v>
      </c>
      <c r="AG108" s="52">
        <f t="shared" si="57"/>
        <v>0</v>
      </c>
      <c r="AH108" s="52" t="e">
        <f t="shared" si="73"/>
        <v>#N/A</v>
      </c>
      <c r="AI108" s="52">
        <f t="shared" si="58"/>
        <v>0</v>
      </c>
      <c r="AJ108" s="52">
        <v>0</v>
      </c>
      <c r="AK108" s="52">
        <f t="shared" si="74"/>
        <v>0.64096916299559459</v>
      </c>
      <c r="AL108" s="52">
        <f t="shared" si="59"/>
        <v>0</v>
      </c>
      <c r="AM108">
        <f>(V108*Weights_Sens!$B$2)+(X108*Weights_Sens!$B$3)+(AB108*Weights_Sens!$B$4)+(AF108*Weights_Sens!$B$5)+(AI108*Weights_Sens!$B$6)+(AK108*Weights_Sens!$B$7)</f>
        <v>5.6939664286686828E-2</v>
      </c>
      <c r="AN108" s="52">
        <f t="shared" si="60"/>
        <v>5.874123314534254E-2</v>
      </c>
      <c r="AO108">
        <f>(Y108*Weights_Sens!$C$3)+(AC108*Weights_Sens!$C$4)+(AG108*Weights_Sens!$C$5)+(AJ108*Weights_Sens!$C$6)+(AK108*Weights_Sens!$C$7)</f>
        <v>0.11653984781738083</v>
      </c>
      <c r="AP108" s="52">
        <f t="shared" si="61"/>
        <v>0.16843963595979328</v>
      </c>
      <c r="AQ108" s="52">
        <f>(Z108*Weights_Sens!$D$3)+(AD108*Weights_Sens!$D$4)+(AL108*Weights_Sens!$D$7)</f>
        <v>0</v>
      </c>
      <c r="AR108" s="52">
        <f t="shared" si="62"/>
        <v>0</v>
      </c>
    </row>
    <row r="109" spans="1:44">
      <c r="A109" t="s">
        <v>62</v>
      </c>
      <c r="B109" t="s">
        <v>2149</v>
      </c>
      <c r="C109">
        <f>VLOOKUP(A109,'1.1'!$K$24:$L$132,2,FALSE)</f>
        <v>3</v>
      </c>
      <c r="D109">
        <f>VLOOKUP(A109,'1.1Flood'!$A$2:$B$110,2,FALSE)</f>
        <v>70</v>
      </c>
      <c r="E109" t="e">
        <f>VLOOKUP(A109,'1.2'!$I$23:$J$131,2,FALSE)</f>
        <v>#N/A</v>
      </c>
      <c r="F109">
        <f>VLOOKUP(A109,'1.2Flood'!$A$2:$B$110,2,FALSE)</f>
        <v>375680</v>
      </c>
      <c r="G109" s="111">
        <f>VLOOKUP(A109,'1.2Drought'!$A$2:$B$110,2,FALSE)</f>
        <v>0</v>
      </c>
      <c r="H109" s="118">
        <v>0</v>
      </c>
      <c r="I109" t="e">
        <f>VLOOKUP(A109,'1.3'!$K$23:$L$129,2,FALSE)</f>
        <v>#N/A</v>
      </c>
      <c r="J109">
        <f>VLOOKUP(A109,'1.3Flood'!$A$2:$B$110,2,FALSE)</f>
        <v>5</v>
      </c>
      <c r="K109" s="111">
        <f>VLOOKUP(A109,'1.3Drought'!$A$2:$B$46,2,FALSE)</f>
        <v>0</v>
      </c>
      <c r="L109" s="118">
        <v>0</v>
      </c>
      <c r="M109">
        <f>VLOOKUP(A109,'1.4'!$H$24:$I$130,2,FALSE)</f>
        <v>0</v>
      </c>
      <c r="N109">
        <f>VLOOKUP(A109,'1.4Flood'!$A$2:$B$110,2,FALSE)</f>
        <v>0</v>
      </c>
      <c r="O109" s="111">
        <f>VLOOKUP(A109,'1.4Drought'!$A$2:$B$46,2,FALSE)</f>
        <v>0</v>
      </c>
      <c r="P109">
        <f>VLOOKUP(A109,'1.5'!$H$23:$I$129,2,FALSE)</f>
        <v>0</v>
      </c>
      <c r="Q109">
        <f>VLOOKUP(A109,'1.5Flood'!$A$2:$B$110,2,FALSE)</f>
        <v>0</v>
      </c>
      <c r="R109" s="111">
        <v>0</v>
      </c>
      <c r="S109">
        <f>VLOOKUP(A109,'1.6'!$B$23:$J$168,9,FALSE)</f>
        <v>79.2</v>
      </c>
      <c r="T109">
        <v>0</v>
      </c>
      <c r="U109" s="52" t="e">
        <f t="shared" si="48"/>
        <v>#N/A</v>
      </c>
      <c r="V109" s="52">
        <f t="shared" si="49"/>
        <v>1.3404825737265416E-2</v>
      </c>
      <c r="W109" s="52" t="e">
        <f t="shared" si="50"/>
        <v>#N/A</v>
      </c>
      <c r="X109" s="52">
        <f t="shared" si="51"/>
        <v>1</v>
      </c>
      <c r="Y109" s="52">
        <f t="shared" si="52"/>
        <v>0</v>
      </c>
      <c r="Z109" s="52">
        <f t="shared" si="53"/>
        <v>0</v>
      </c>
      <c r="AA109" s="52" t="e">
        <f t="shared" si="71"/>
        <v>#N/A</v>
      </c>
      <c r="AB109" s="52">
        <f t="shared" si="54"/>
        <v>3.5460992907801421E-2</v>
      </c>
      <c r="AC109" s="52">
        <f t="shared" si="55"/>
        <v>0</v>
      </c>
      <c r="AD109" s="123">
        <f t="shared" si="65"/>
        <v>0</v>
      </c>
      <c r="AE109" s="52" t="e">
        <f t="shared" si="72"/>
        <v>#N/A</v>
      </c>
      <c r="AF109" s="52">
        <f t="shared" si="56"/>
        <v>0</v>
      </c>
      <c r="AG109" s="52">
        <f t="shared" si="57"/>
        <v>0</v>
      </c>
      <c r="AH109" s="52" t="e">
        <f t="shared" si="73"/>
        <v>#N/A</v>
      </c>
      <c r="AI109" s="52">
        <f t="shared" si="58"/>
        <v>0</v>
      </c>
      <c r="AJ109" s="52">
        <v>0</v>
      </c>
      <c r="AK109" s="52">
        <f t="shared" si="74"/>
        <v>0.86013215859030834</v>
      </c>
      <c r="AL109" s="52">
        <f t="shared" si="59"/>
        <v>0</v>
      </c>
      <c r="AM109">
        <f>(V109*Weights_Sens!$B$2)+(X109*Weights_Sens!$B$3)+(AB109*Weights_Sens!$B$4)+(AF109*Weights_Sens!$B$5)+(AI109*Weights_Sens!$B$6)+(AK109*Weights_Sens!$B$7)</f>
        <v>0.26286369392177217</v>
      </c>
      <c r="AN109" s="52">
        <f t="shared" si="60"/>
        <v>0.46319143760398418</v>
      </c>
      <c r="AO109">
        <f>(Y109*Weights_Sens!$C$3)+(AC109*Weights_Sens!$C$4)+(AG109*Weights_Sens!$C$5)+(AJ109*Weights_Sens!$C$6)+(AK109*Weights_Sens!$C$7)</f>
        <v>0.15638766519823788</v>
      </c>
      <c r="AP109" s="52">
        <f t="shared" si="61"/>
        <v>0.22603325719003192</v>
      </c>
      <c r="AQ109" s="52">
        <f>(Z109*Weights_Sens!$D$3)+(AD109*Weights_Sens!$D$4)+(AL109*Weights_Sens!$D$7)</f>
        <v>0</v>
      </c>
      <c r="AR109" s="52">
        <f t="shared" si="62"/>
        <v>0</v>
      </c>
    </row>
    <row r="110" spans="1:44">
      <c r="A110" t="s">
        <v>63</v>
      </c>
      <c r="B110" t="s">
        <v>2150</v>
      </c>
      <c r="C110" t="e">
        <f>VLOOKUP(A110,'1.1'!$K$24:$L$132,2,FALSE)</f>
        <v>#N/A</v>
      </c>
      <c r="D110">
        <f>VLOOKUP(A110,'1.1Flood'!$A$2:$B$110,2,FALSE)</f>
        <v>46</v>
      </c>
      <c r="E110" t="e">
        <f>VLOOKUP(A110,'1.2'!$I$23:$J$131,2,FALSE)</f>
        <v>#N/A</v>
      </c>
      <c r="F110">
        <f>VLOOKUP(A110,'1.2Flood'!$A$2:$B$110,2,FALSE)</f>
        <v>2375</v>
      </c>
      <c r="G110" s="111">
        <v>0</v>
      </c>
      <c r="H110" s="118">
        <v>0</v>
      </c>
      <c r="I110" t="e">
        <f>VLOOKUP(A110,'1.3'!$K$23:$L$129,2,FALSE)</f>
        <v>#N/A</v>
      </c>
      <c r="J110">
        <f>VLOOKUP(A110,'1.3Flood'!$A$2:$B$110,2,FALSE)</f>
        <v>0</v>
      </c>
      <c r="K110" s="111">
        <v>0</v>
      </c>
      <c r="L110" s="118">
        <v>0</v>
      </c>
      <c r="M110" t="e">
        <f>VLOOKUP(A110,'1.4'!$H$24:$I$130,2,FALSE)</f>
        <v>#N/A</v>
      </c>
      <c r="N110">
        <f>VLOOKUP(A110,'1.4Flood'!$A$2:$B$110,2,FALSE)</f>
        <v>240.24</v>
      </c>
      <c r="O110" s="111">
        <v>0</v>
      </c>
      <c r="P110" t="e">
        <f>VLOOKUP(A110,'1.5'!$H$23:$I$129,2,FALSE)</f>
        <v>#N/A</v>
      </c>
      <c r="Q110">
        <f>VLOOKUP(A110,'1.5Flood'!$A$2:$B$110,2,FALSE)</f>
        <v>0</v>
      </c>
      <c r="R110" s="111">
        <v>0</v>
      </c>
      <c r="S110">
        <f>VLOOKUP(A110,'1.6'!$B$23:$J$168,9,FALSE)</f>
        <v>42.8</v>
      </c>
      <c r="T110">
        <v>0</v>
      </c>
      <c r="U110" s="52" t="e">
        <f t="shared" si="48"/>
        <v>#N/A</v>
      </c>
      <c r="V110" s="52">
        <f t="shared" si="49"/>
        <v>8.8088854844887016E-3</v>
      </c>
      <c r="W110" s="52" t="e">
        <f t="shared" si="50"/>
        <v>#N/A</v>
      </c>
      <c r="X110" s="52">
        <f t="shared" si="51"/>
        <v>6.3218696763202723E-3</v>
      </c>
      <c r="Y110" s="52">
        <f t="shared" si="52"/>
        <v>0</v>
      </c>
      <c r="Z110" s="52">
        <f t="shared" si="53"/>
        <v>0</v>
      </c>
      <c r="AA110" s="52" t="e">
        <f t="shared" si="71"/>
        <v>#N/A</v>
      </c>
      <c r="AB110" s="52">
        <f t="shared" si="54"/>
        <v>0</v>
      </c>
      <c r="AC110" s="52">
        <f t="shared" si="55"/>
        <v>0</v>
      </c>
      <c r="AD110" s="123">
        <f t="shared" si="65"/>
        <v>0</v>
      </c>
      <c r="AE110" s="52" t="e">
        <f t="shared" si="72"/>
        <v>#N/A</v>
      </c>
      <c r="AF110" s="52">
        <f t="shared" si="56"/>
        <v>2.9597141801158064E-2</v>
      </c>
      <c r="AG110" s="52">
        <f t="shared" si="57"/>
        <v>0</v>
      </c>
      <c r="AH110" s="52" t="e">
        <f t="shared" si="73"/>
        <v>#N/A</v>
      </c>
      <c r="AI110" s="52">
        <f t="shared" si="58"/>
        <v>0</v>
      </c>
      <c r="AJ110" s="52">
        <v>0</v>
      </c>
      <c r="AK110" s="52">
        <f t="shared" si="74"/>
        <v>0.45925110132158581</v>
      </c>
      <c r="AL110" s="52">
        <f t="shared" si="59"/>
        <v>0</v>
      </c>
      <c r="AM110">
        <f>(V110*Weights_Sens!$B$2)+(X110*Weights_Sens!$B$3)+(AB110*Weights_Sens!$B$4)+(AF110*Weights_Sens!$B$5)+(AI110*Weights_Sens!$B$6)+(AK110*Weights_Sens!$B$7)</f>
        <v>4.5705213835592798E-2</v>
      </c>
      <c r="AN110" s="52">
        <f t="shared" si="60"/>
        <v>3.6675931733081854E-2</v>
      </c>
      <c r="AO110">
        <f>(Y110*Weights_Sens!$C$3)+(AC110*Weights_Sens!$C$4)+(AG110*Weights_Sens!$C$5)+(AJ110*Weights_Sens!$C$6)+(AK110*Weights_Sens!$C$7)</f>
        <v>8.3500200240288328E-2</v>
      </c>
      <c r="AP110" s="52">
        <f t="shared" si="61"/>
        <v>0.1206861309196457</v>
      </c>
      <c r="AQ110" s="52">
        <f>(Z110*Weights_Sens!$D$3)+(AD110*Weights_Sens!$D$4)+(AL110*Weights_Sens!$D$7)</f>
        <v>0</v>
      </c>
      <c r="AR110" s="52">
        <f t="shared" si="62"/>
        <v>0</v>
      </c>
    </row>
    <row r="111" spans="1:44">
      <c r="A111" t="s">
        <v>159</v>
      </c>
      <c r="B111" t="s">
        <v>2151</v>
      </c>
      <c r="C111">
        <f>C112</f>
        <v>5</v>
      </c>
      <c r="D111">
        <f t="shared" ref="D111:S111" si="77">D112</f>
        <v>0</v>
      </c>
      <c r="E111">
        <f t="shared" si="77"/>
        <v>2060</v>
      </c>
      <c r="F111">
        <f t="shared" si="77"/>
        <v>79648</v>
      </c>
      <c r="G111">
        <f t="shared" si="77"/>
        <v>107</v>
      </c>
      <c r="H111" s="118">
        <v>0</v>
      </c>
      <c r="I111" t="e">
        <f t="shared" si="77"/>
        <v>#N/A</v>
      </c>
      <c r="J111">
        <f t="shared" si="77"/>
        <v>0</v>
      </c>
      <c r="K111">
        <f t="shared" si="77"/>
        <v>0</v>
      </c>
      <c r="L111" s="118">
        <f>L112</f>
        <v>0</v>
      </c>
      <c r="M111">
        <f t="shared" si="77"/>
        <v>0</v>
      </c>
      <c r="N111">
        <f t="shared" si="77"/>
        <v>0</v>
      </c>
      <c r="O111" s="111">
        <v>0</v>
      </c>
      <c r="P111">
        <f t="shared" si="77"/>
        <v>0</v>
      </c>
      <c r="Q111">
        <f t="shared" si="77"/>
        <v>0</v>
      </c>
      <c r="R111" s="111">
        <v>0</v>
      </c>
      <c r="S111">
        <f t="shared" si="77"/>
        <v>83.7</v>
      </c>
      <c r="T111">
        <v>0</v>
      </c>
      <c r="U111" s="52" t="e">
        <f t="shared" si="48"/>
        <v>#N/A</v>
      </c>
      <c r="V111" s="52">
        <f t="shared" si="49"/>
        <v>0</v>
      </c>
      <c r="W111" s="52" t="e">
        <f t="shared" si="50"/>
        <v>#N/A</v>
      </c>
      <c r="X111" s="52">
        <f t="shared" si="51"/>
        <v>0.21201022146507667</v>
      </c>
      <c r="Y111" s="52">
        <f t="shared" si="52"/>
        <v>3.6592956368884362E-4</v>
      </c>
      <c r="Z111" s="52">
        <f t="shared" si="53"/>
        <v>0</v>
      </c>
      <c r="AA111" s="52" t="e">
        <f t="shared" si="71"/>
        <v>#N/A</v>
      </c>
      <c r="AB111" s="52">
        <f t="shared" si="54"/>
        <v>0</v>
      </c>
      <c r="AC111" s="52">
        <f t="shared" si="55"/>
        <v>0</v>
      </c>
      <c r="AD111" s="123">
        <f t="shared" ref="AD111:AD121" si="78">(L111-MIN($L$2:$L$147))/(141-MIN($L$2:$L$147))</f>
        <v>0</v>
      </c>
      <c r="AE111" s="52" t="e">
        <f t="shared" si="72"/>
        <v>#N/A</v>
      </c>
      <c r="AF111" s="52">
        <f t="shared" si="56"/>
        <v>0</v>
      </c>
      <c r="AG111" s="52">
        <f t="shared" si="57"/>
        <v>0</v>
      </c>
      <c r="AH111" s="52" t="e">
        <f t="shared" si="73"/>
        <v>#N/A</v>
      </c>
      <c r="AI111" s="52">
        <f t="shared" si="58"/>
        <v>0</v>
      </c>
      <c r="AJ111" s="52">
        <v>0</v>
      </c>
      <c r="AK111" s="52">
        <f t="shared" si="74"/>
        <v>0.9096916299559471</v>
      </c>
      <c r="AL111" s="52">
        <f t="shared" si="59"/>
        <v>0</v>
      </c>
      <c r="AM111">
        <f>(V111*Weights_Sens!$B$2)+(X111*Weights_Sens!$B$3)+(AB111*Weights_Sens!$B$4)+(AF111*Weights_Sens!$B$5)+(AI111*Weights_Sens!$B$6)+(AK111*Weights_Sens!$B$7)</f>
        <v>0.11320119414305059</v>
      </c>
      <c r="AN111" s="52">
        <f t="shared" si="60"/>
        <v>0.16924308809586019</v>
      </c>
      <c r="AO111">
        <f>(Y111*Weights_Sens!$C$3)+(AC111*Weights_Sens!$C$4)+(AG111*Weights_Sens!$C$5)+(AJ111*Weights_Sens!$C$6)+(AK111*Weights_Sens!$C$7)</f>
        <v>0.16554817663168128</v>
      </c>
      <c r="AP111" s="52">
        <f t="shared" si="61"/>
        <v>0.23927330546495859</v>
      </c>
      <c r="AQ111" s="52">
        <f>(Z111*Weights_Sens!$D$3)+(AD111*Weights_Sens!$D$4)+(AL111*Weights_Sens!$D$7)</f>
        <v>0</v>
      </c>
      <c r="AR111" s="52">
        <f t="shared" si="62"/>
        <v>0</v>
      </c>
    </row>
    <row r="112" spans="1:44">
      <c r="A112" t="s">
        <v>87</v>
      </c>
      <c r="B112" t="s">
        <v>2152</v>
      </c>
      <c r="C112">
        <f>VLOOKUP(A112,'1.1'!$K$24:$L$132,2,FALSE)</f>
        <v>5</v>
      </c>
      <c r="D112">
        <f>VLOOKUP(A112,'1.1Flood'!$A$2:$B$110,2,FALSE)</f>
        <v>0</v>
      </c>
      <c r="E112">
        <f>VLOOKUP(A112,'1.2'!$I$23:$J$131,2,FALSE)</f>
        <v>2060</v>
      </c>
      <c r="F112">
        <f>VLOOKUP(A112,'1.2Flood'!$A$2:$B$110,2,FALSE)</f>
        <v>79648</v>
      </c>
      <c r="G112" s="111">
        <f>VLOOKUP(A112,'1.2Drought'!$A$2:$B$110,2,FALSE)</f>
        <v>107</v>
      </c>
      <c r="H112" s="118">
        <f>VLOOKUP(A112,'1.2Landslide'!$A$2:$B$110,2,FALSE)</f>
        <v>2060</v>
      </c>
      <c r="I112" t="e">
        <f>VLOOKUP(A112,'1.3'!$K$23:$L$129,2,FALSE)</f>
        <v>#N/A</v>
      </c>
      <c r="J112">
        <f>VLOOKUP(A112,'1.3Flood'!$A$2:$B$110,2,FALSE)</f>
        <v>0</v>
      </c>
      <c r="K112" s="111">
        <f>VLOOKUP(A112,'1.3Drought'!$A$2:$B$46,2,FALSE)</f>
        <v>0</v>
      </c>
      <c r="L112" s="118">
        <f>VLOOKUP(A112,$AY$2:$BA$81,3,FALSE)</f>
        <v>0</v>
      </c>
      <c r="M112">
        <f>VLOOKUP(A112,'1.4'!$H$24:$I$130,2,FALSE)</f>
        <v>0</v>
      </c>
      <c r="N112">
        <f>VLOOKUP(A112,'1.4Flood'!$A$2:$B$110,2,FALSE)</f>
        <v>0</v>
      </c>
      <c r="O112" s="111">
        <f>VLOOKUP(A112,'1.4Drought'!$A$2:$B$46,2,FALSE)</f>
        <v>0</v>
      </c>
      <c r="P112">
        <f>VLOOKUP(A112,'1.5'!$H$23:$I$129,2,FALSE)</f>
        <v>0</v>
      </c>
      <c r="Q112">
        <f>VLOOKUP(A112,'1.5Flood'!$A$2:$B$110,2,FALSE)</f>
        <v>0</v>
      </c>
      <c r="R112" s="111">
        <v>0</v>
      </c>
      <c r="S112">
        <f>VLOOKUP(A112,'1.6'!$B$23:$J$168,9,FALSE)</f>
        <v>83.7</v>
      </c>
      <c r="T112">
        <f>S112</f>
        <v>83.7</v>
      </c>
      <c r="U112" s="52" t="e">
        <f t="shared" si="48"/>
        <v>#N/A</v>
      </c>
      <c r="V112" s="52">
        <f t="shared" si="49"/>
        <v>0</v>
      </c>
      <c r="W112" s="52" t="e">
        <f t="shared" si="50"/>
        <v>#N/A</v>
      </c>
      <c r="X112" s="52">
        <f t="shared" si="51"/>
        <v>0.21201022146507667</v>
      </c>
      <c r="Y112" s="52">
        <f t="shared" si="52"/>
        <v>3.6592956368884362E-4</v>
      </c>
      <c r="Z112" s="52">
        <f t="shared" si="53"/>
        <v>3.8821777886663023E-2</v>
      </c>
      <c r="AA112" s="52" t="e">
        <f t="shared" si="71"/>
        <v>#N/A</v>
      </c>
      <c r="AB112" s="52">
        <f t="shared" si="54"/>
        <v>0</v>
      </c>
      <c r="AC112" s="52">
        <f t="shared" si="55"/>
        <v>0</v>
      </c>
      <c r="AD112" s="123">
        <f t="shared" si="78"/>
        <v>0</v>
      </c>
      <c r="AE112" s="52" t="e">
        <f t="shared" si="72"/>
        <v>#N/A</v>
      </c>
      <c r="AF112" s="52">
        <f t="shared" si="56"/>
        <v>0</v>
      </c>
      <c r="AG112" s="52">
        <f t="shared" si="57"/>
        <v>0</v>
      </c>
      <c r="AH112" s="52" t="e">
        <f t="shared" si="73"/>
        <v>#N/A</v>
      </c>
      <c r="AI112" s="52">
        <f t="shared" si="58"/>
        <v>0</v>
      </c>
      <c r="AJ112" s="52">
        <v>0</v>
      </c>
      <c r="AK112" s="52">
        <f t="shared" si="74"/>
        <v>0.9096916299559471</v>
      </c>
      <c r="AL112" s="52">
        <f t="shared" si="59"/>
        <v>0.93207126948775065</v>
      </c>
      <c r="AM112">
        <f>(V112*Weights_Sens!$B$2)+(X112*Weights_Sens!$B$3)+(AB112*Weights_Sens!$B$4)+(AF112*Weights_Sens!$B$5)+(AI112*Weights_Sens!$B$6)+(AK112*Weights_Sens!$B$7)</f>
        <v>0.11320119414305059</v>
      </c>
      <c r="AN112" s="52">
        <f t="shared" si="60"/>
        <v>0.16924308809586019</v>
      </c>
      <c r="AO112">
        <f>(Y112*Weights_Sens!$C$3)+(AC112*Weights_Sens!$C$4)+(AG112*Weights_Sens!$C$5)+(AJ112*Weights_Sens!$C$6)+(AK112*Weights_Sens!$C$7)</f>
        <v>0.16554817663168128</v>
      </c>
      <c r="AP112" s="52">
        <f t="shared" si="61"/>
        <v>0.23927330546495859</v>
      </c>
      <c r="AQ112" s="52">
        <f>(Z112*Weights_Sens!$D$3)+(AD112*Weights_Sens!$D$4)+(AL112*Weights_Sens!$D$7)</f>
        <v>0.18534913995140773</v>
      </c>
      <c r="AR112" s="52">
        <f t="shared" si="62"/>
        <v>0.18583828709297659</v>
      </c>
    </row>
    <row r="113" spans="1:44">
      <c r="A113" t="s">
        <v>100</v>
      </c>
      <c r="B113" t="s">
        <v>2153</v>
      </c>
      <c r="C113" t="e">
        <f>VLOOKUP(A113,'1.1'!$K$24:$L$132,2,FALSE)</f>
        <v>#N/A</v>
      </c>
      <c r="D113">
        <f>VLOOKUP(A113,'1.1Flood'!$A$2:$B$110,2,FALSE)</f>
        <v>3</v>
      </c>
      <c r="E113" t="e">
        <f>VLOOKUP(A113,'1.2'!$I$23:$J$131,2,FALSE)</f>
        <v>#N/A</v>
      </c>
      <c r="F113">
        <f>VLOOKUP(A113,'1.2Flood'!$A$2:$B$110,2,FALSE)</f>
        <v>228</v>
      </c>
      <c r="G113" s="111">
        <v>0</v>
      </c>
      <c r="H113" s="118">
        <v>0</v>
      </c>
      <c r="I113" t="e">
        <f>VLOOKUP(A113,'1.3'!$K$23:$L$129,2,FALSE)</f>
        <v>#N/A</v>
      </c>
      <c r="J113">
        <f>VLOOKUP(A113,'1.3Flood'!$A$2:$B$110,2,FALSE)</f>
        <v>0</v>
      </c>
      <c r="K113" s="111">
        <v>0</v>
      </c>
      <c r="L113" s="118">
        <v>0</v>
      </c>
      <c r="M113" t="e">
        <f>VLOOKUP(A113,'1.4'!$H$24:$I$130,2,FALSE)</f>
        <v>#N/A</v>
      </c>
      <c r="N113">
        <f>VLOOKUP(A113,'1.4Flood'!$A$2:$B$110,2,FALSE)</f>
        <v>0</v>
      </c>
      <c r="O113" s="111">
        <v>0</v>
      </c>
      <c r="P113" t="e">
        <f>VLOOKUP(A113,'1.5'!$H$23:$I$129,2,FALSE)</f>
        <v>#N/A</v>
      </c>
      <c r="Q113">
        <f>VLOOKUP(A113,'1.5Flood'!$A$2:$B$110,2,FALSE)</f>
        <v>0</v>
      </c>
      <c r="R113" s="111">
        <v>0</v>
      </c>
      <c r="S113">
        <f>VLOOKUP(A113,'1.6'!$B$23:$J$168,9,FALSE)</f>
        <v>67.099999999999994</v>
      </c>
      <c r="T113">
        <v>0</v>
      </c>
      <c r="U113" s="52" t="e">
        <f t="shared" si="48"/>
        <v>#N/A</v>
      </c>
      <c r="V113" s="52">
        <f t="shared" si="49"/>
        <v>5.7449253159708928E-4</v>
      </c>
      <c r="W113" s="52" t="e">
        <f t="shared" si="50"/>
        <v>#N/A</v>
      </c>
      <c r="X113" s="52">
        <f t="shared" si="51"/>
        <v>6.0689948892674614E-4</v>
      </c>
      <c r="Y113" s="52">
        <f t="shared" si="52"/>
        <v>0</v>
      </c>
      <c r="Z113" s="52">
        <f t="shared" si="53"/>
        <v>0</v>
      </c>
      <c r="AA113" s="52" t="e">
        <f t="shared" si="71"/>
        <v>#N/A</v>
      </c>
      <c r="AB113" s="52">
        <f t="shared" si="54"/>
        <v>0</v>
      </c>
      <c r="AC113" s="52">
        <f t="shared" si="55"/>
        <v>0</v>
      </c>
      <c r="AD113" s="123">
        <f t="shared" si="78"/>
        <v>0</v>
      </c>
      <c r="AE113" s="52" t="e">
        <f t="shared" si="72"/>
        <v>#N/A</v>
      </c>
      <c r="AF113" s="52">
        <f t="shared" si="56"/>
        <v>0</v>
      </c>
      <c r="AG113" s="52">
        <f t="shared" si="57"/>
        <v>0</v>
      </c>
      <c r="AH113" s="52" t="e">
        <f t="shared" si="73"/>
        <v>#N/A</v>
      </c>
      <c r="AI113" s="52">
        <f t="shared" si="58"/>
        <v>0</v>
      </c>
      <c r="AJ113" s="52">
        <v>0</v>
      </c>
      <c r="AK113" s="52">
        <f t="shared" si="74"/>
        <v>0.72687224669603512</v>
      </c>
      <c r="AL113" s="52">
        <f t="shared" si="59"/>
        <v>0</v>
      </c>
      <c r="AM113">
        <f>(V113*Weights_Sens!$B$2)+(X113*Weights_Sens!$B$3)+(AB113*Weights_Sens!$B$4)+(AF113*Weights_Sens!$B$5)+(AI113*Weights_Sens!$B$6)+(AK113*Weights_Sens!$B$7)</f>
        <v>5.9553500305486839E-2</v>
      </c>
      <c r="AN113" s="52">
        <f t="shared" si="60"/>
        <v>6.3875002691803018E-2</v>
      </c>
      <c r="AO113">
        <f>(Y113*Weights_Sens!$C$3)+(AC113*Weights_Sens!$C$4)+(AG113*Weights_Sens!$C$5)+(AJ113*Weights_Sens!$C$6)+(AK113*Weights_Sens!$C$7)</f>
        <v>0.13215859030837002</v>
      </c>
      <c r="AP113" s="52">
        <f t="shared" si="61"/>
        <v>0.19101402016059033</v>
      </c>
      <c r="AQ113" s="52">
        <f>(Z113*Weights_Sens!$D$3)+(AD113*Weights_Sens!$D$4)+(AL113*Weights_Sens!$D$7)</f>
        <v>0</v>
      </c>
      <c r="AR113" s="52">
        <f t="shared" si="62"/>
        <v>0</v>
      </c>
    </row>
    <row r="114" spans="1:44">
      <c r="A114" t="s">
        <v>75</v>
      </c>
      <c r="B114" t="s">
        <v>2154</v>
      </c>
      <c r="C114">
        <f>VLOOKUP(A114,'1.1'!$K$24:$L$132,2,FALSE)</f>
        <v>1</v>
      </c>
      <c r="D114">
        <f>VLOOKUP(A114,'1.1Flood'!$A$2:$B$110,2,FALSE)</f>
        <v>265</v>
      </c>
      <c r="E114" t="e">
        <f>VLOOKUP(A114,'1.2'!$I$23:$J$131,2,FALSE)</f>
        <v>#N/A</v>
      </c>
      <c r="F114">
        <f>VLOOKUP(A114,'1.2Flood'!$A$2:$B$110,2,FALSE)</f>
        <v>3295</v>
      </c>
      <c r="G114" s="111">
        <f>VLOOKUP(A114,'1.2Drought'!$A$2:$B$110,2,FALSE)</f>
        <v>274334</v>
      </c>
      <c r="H114" s="118">
        <v>0</v>
      </c>
      <c r="I114" t="e">
        <f>VLOOKUP(A114,'1.3'!$K$23:$L$129,2,FALSE)</f>
        <v>#N/A</v>
      </c>
      <c r="J114">
        <f>VLOOKUP(A114,'1.3Flood'!$A$2:$B$110,2,FALSE)</f>
        <v>0</v>
      </c>
      <c r="K114" s="111">
        <f>VLOOKUP(A114,'1.3Drought'!$A$2:$B$46,2,FALSE)</f>
        <v>0</v>
      </c>
      <c r="L114" s="118">
        <v>0</v>
      </c>
      <c r="M114">
        <f>VLOOKUP(A114,'1.4'!$H$24:$I$130,2,FALSE)</f>
        <v>0</v>
      </c>
      <c r="N114">
        <f>VLOOKUP(A114,'1.4Flood'!$A$2:$B$110,2,FALSE)</f>
        <v>0</v>
      </c>
      <c r="O114" s="111">
        <f>VLOOKUP(A114,'1.4Drought'!$A$2:$B$46,2,FALSE)</f>
        <v>0</v>
      </c>
      <c r="P114">
        <f>VLOOKUP(A114,'1.5'!$H$23:$I$129,2,FALSE)</f>
        <v>0</v>
      </c>
      <c r="Q114">
        <f>VLOOKUP(A114,'1.5Flood'!$A$2:$B$110,2,FALSE)</f>
        <v>0</v>
      </c>
      <c r="R114" s="111">
        <v>0</v>
      </c>
      <c r="S114">
        <f>VLOOKUP(A114,'1.6'!$B$23:$J$168,9,FALSE)</f>
        <v>62.6</v>
      </c>
      <c r="T114">
        <v>0</v>
      </c>
      <c r="U114" s="52" t="e">
        <f t="shared" si="48"/>
        <v>#N/A</v>
      </c>
      <c r="V114" s="52">
        <f t="shared" si="49"/>
        <v>5.0746840291076213E-2</v>
      </c>
      <c r="W114" s="52" t="e">
        <f t="shared" si="50"/>
        <v>#N/A</v>
      </c>
      <c r="X114" s="52">
        <f t="shared" si="51"/>
        <v>8.7707623509369684E-3</v>
      </c>
      <c r="Y114" s="52">
        <f t="shared" si="52"/>
        <v>0.93819552266369366</v>
      </c>
      <c r="Z114" s="52">
        <f t="shared" si="53"/>
        <v>0</v>
      </c>
      <c r="AA114" s="52" t="e">
        <f t="shared" si="71"/>
        <v>#N/A</v>
      </c>
      <c r="AB114" s="52">
        <f t="shared" si="54"/>
        <v>0</v>
      </c>
      <c r="AC114" s="52">
        <f t="shared" si="55"/>
        <v>0</v>
      </c>
      <c r="AD114" s="123">
        <f t="shared" si="78"/>
        <v>0</v>
      </c>
      <c r="AE114" s="52" t="e">
        <f t="shared" si="72"/>
        <v>#N/A</v>
      </c>
      <c r="AF114" s="52">
        <f t="shared" si="56"/>
        <v>0</v>
      </c>
      <c r="AG114" s="52">
        <f t="shared" si="57"/>
        <v>0</v>
      </c>
      <c r="AH114" s="52" t="e">
        <f t="shared" si="73"/>
        <v>#N/A</v>
      </c>
      <c r="AI114" s="52">
        <f t="shared" si="58"/>
        <v>0</v>
      </c>
      <c r="AJ114" s="52">
        <v>0</v>
      </c>
      <c r="AK114" s="52">
        <f t="shared" si="74"/>
        <v>0.67731277533039635</v>
      </c>
      <c r="AL114" s="52">
        <f t="shared" si="59"/>
        <v>0</v>
      </c>
      <c r="AM114">
        <f>(V114*Weights_Sens!$B$2)+(X114*Weights_Sens!$B$3)+(AB114*Weights_Sens!$B$4)+(AF114*Weights_Sens!$B$5)+(AI114*Weights_Sens!$B$6)+(AK114*Weights_Sens!$B$7)</f>
        <v>6.6222643369381717E-2</v>
      </c>
      <c r="AN114" s="52">
        <f t="shared" si="60"/>
        <v>7.6973698752365358E-2</v>
      </c>
      <c r="AO114">
        <f>(Y114*Weights_Sens!$C$3)+(AC114*Weights_Sens!$C$4)+(AG114*Weights_Sens!$C$5)+(AJ114*Weights_Sens!$C$6)+(AK114*Weights_Sens!$C$7)</f>
        <v>0.50695503660431041</v>
      </c>
      <c r="AP114" s="52">
        <f t="shared" si="61"/>
        <v>0.7327220981738608</v>
      </c>
      <c r="AQ114" s="52">
        <f>(Z114*Weights_Sens!$D$3)+(AD114*Weights_Sens!$D$4)+(AL114*Weights_Sens!$D$7)</f>
        <v>0</v>
      </c>
      <c r="AR114" s="52">
        <f t="shared" si="62"/>
        <v>0</v>
      </c>
    </row>
    <row r="115" spans="1:44">
      <c r="A115" t="s">
        <v>126</v>
      </c>
      <c r="B115" t="s">
        <v>2155</v>
      </c>
      <c r="C115" t="e">
        <f>VLOOKUP(A115,'1.1'!$K$24:$L$132,2,FALSE)</f>
        <v>#N/A</v>
      </c>
      <c r="D115">
        <f>VLOOKUP(A115,'1.1Flood'!$A$2:$B$110,2,FALSE)</f>
        <v>0</v>
      </c>
      <c r="E115" t="e">
        <f>VLOOKUP(A115,'1.2'!$I$23:$J$131,2,FALSE)</f>
        <v>#N/A</v>
      </c>
      <c r="F115">
        <f>VLOOKUP(A115,'1.2Flood'!$A$2:$B$110,2,FALSE)</f>
        <v>80</v>
      </c>
      <c r="G115" s="111">
        <v>0</v>
      </c>
      <c r="H115" s="118">
        <v>0</v>
      </c>
      <c r="I115" t="e">
        <f>VLOOKUP(A115,'1.3'!$K$23:$L$129,2,FALSE)</f>
        <v>#N/A</v>
      </c>
      <c r="J115">
        <f>VLOOKUP(A115,'1.3Flood'!$A$2:$B$110,2,FALSE)</f>
        <v>0</v>
      </c>
      <c r="K115" s="111">
        <v>0</v>
      </c>
      <c r="L115" s="118">
        <v>0</v>
      </c>
      <c r="M115" t="e">
        <f>VLOOKUP(A115,'1.4'!$H$24:$I$130,2,FALSE)</f>
        <v>#N/A</v>
      </c>
      <c r="N115">
        <f>VLOOKUP(A115,'1.4Flood'!$A$2:$B$110,2,FALSE)</f>
        <v>0</v>
      </c>
      <c r="O115" s="111">
        <v>0</v>
      </c>
      <c r="P115" t="e">
        <f>VLOOKUP(A115,'1.5'!$H$23:$I$129,2,FALSE)</f>
        <v>#N/A</v>
      </c>
      <c r="Q115">
        <f>VLOOKUP(A115,'1.5Flood'!$A$2:$B$110,2,FALSE)</f>
        <v>0</v>
      </c>
      <c r="R115" s="111">
        <v>0</v>
      </c>
      <c r="S115">
        <f>VLOOKUP(A115,'1.6'!$B$23:$J$168,9,FALSE)</f>
        <v>75.5</v>
      </c>
      <c r="T115">
        <v>0</v>
      </c>
      <c r="U115" s="52" t="e">
        <f t="shared" si="48"/>
        <v>#N/A</v>
      </c>
      <c r="V115" s="52">
        <f t="shared" si="49"/>
        <v>0</v>
      </c>
      <c r="W115" s="52" t="e">
        <f t="shared" si="50"/>
        <v>#N/A</v>
      </c>
      <c r="X115" s="52">
        <f t="shared" si="51"/>
        <v>2.1294718909710392E-4</v>
      </c>
      <c r="Y115" s="52">
        <f t="shared" si="52"/>
        <v>0</v>
      </c>
      <c r="Z115" s="52">
        <f t="shared" si="53"/>
        <v>0</v>
      </c>
      <c r="AA115" s="52" t="e">
        <f t="shared" si="71"/>
        <v>#N/A</v>
      </c>
      <c r="AB115" s="52">
        <f t="shared" si="54"/>
        <v>0</v>
      </c>
      <c r="AC115" s="52">
        <f t="shared" si="55"/>
        <v>0</v>
      </c>
      <c r="AD115" s="123">
        <f t="shared" si="78"/>
        <v>0</v>
      </c>
      <c r="AE115" s="52" t="e">
        <f t="shared" si="72"/>
        <v>#N/A</v>
      </c>
      <c r="AF115" s="52">
        <f t="shared" si="56"/>
        <v>0</v>
      </c>
      <c r="AG115" s="52">
        <f t="shared" si="57"/>
        <v>0</v>
      </c>
      <c r="AH115" s="52" t="e">
        <f t="shared" si="73"/>
        <v>#N/A</v>
      </c>
      <c r="AI115" s="52">
        <f t="shared" si="58"/>
        <v>0</v>
      </c>
      <c r="AJ115" s="52">
        <v>0</v>
      </c>
      <c r="AK115" s="52">
        <f t="shared" si="74"/>
        <v>0.8193832599118942</v>
      </c>
      <c r="AL115" s="52">
        <f t="shared" si="59"/>
        <v>0</v>
      </c>
      <c r="AM115">
        <f>(V115*Weights_Sens!$B$2)+(X115*Weights_Sens!$B$3)+(AB115*Weights_Sens!$B$4)+(AF115*Weights_Sens!$B$5)+(AI115*Weights_Sens!$B$6)+(AK115*Weights_Sens!$B$7)</f>
        <v>6.6927542129580644E-2</v>
      </c>
      <c r="AN115" s="52">
        <f t="shared" si="60"/>
        <v>7.8358172668257134E-2</v>
      </c>
      <c r="AO115">
        <f>(Y115*Weights_Sens!$C$3)+(AC115*Weights_Sens!$C$4)+(AG115*Weights_Sens!$C$5)+(AJ115*Weights_Sens!$C$6)+(AK115*Weights_Sens!$C$7)</f>
        <v>0.14897877452943531</v>
      </c>
      <c r="AP115" s="52">
        <f t="shared" si="61"/>
        <v>0.21532489545375638</v>
      </c>
      <c r="AQ115" s="52">
        <f>(Z115*Weights_Sens!$D$3)+(AD115*Weights_Sens!$D$4)+(AL115*Weights_Sens!$D$7)</f>
        <v>0</v>
      </c>
      <c r="AR115" s="52">
        <f t="shared" si="62"/>
        <v>0</v>
      </c>
    </row>
    <row r="116" spans="1:44">
      <c r="A116" t="s">
        <v>151</v>
      </c>
      <c r="B116" t="s">
        <v>2156</v>
      </c>
      <c r="C116" t="e">
        <f>C94</f>
        <v>#N/A</v>
      </c>
      <c r="D116">
        <f t="shared" ref="D116:Q116" si="79">D94</f>
        <v>54</v>
      </c>
      <c r="E116">
        <f t="shared" si="79"/>
        <v>1218</v>
      </c>
      <c r="F116">
        <f t="shared" si="79"/>
        <v>1718</v>
      </c>
      <c r="G116">
        <f t="shared" si="79"/>
        <v>0</v>
      </c>
      <c r="H116" s="118">
        <f>H94</f>
        <v>1218</v>
      </c>
      <c r="I116" t="e">
        <f t="shared" si="79"/>
        <v>#N/A</v>
      </c>
      <c r="J116">
        <f t="shared" si="79"/>
        <v>1</v>
      </c>
      <c r="K116">
        <f t="shared" si="79"/>
        <v>0</v>
      </c>
      <c r="L116" s="118">
        <f>L94</f>
        <v>1</v>
      </c>
      <c r="M116" t="e">
        <f t="shared" si="79"/>
        <v>#N/A</v>
      </c>
      <c r="N116">
        <f t="shared" si="79"/>
        <v>877.77</v>
      </c>
      <c r="O116" s="111">
        <v>0</v>
      </c>
      <c r="P116" t="e">
        <f t="shared" si="79"/>
        <v>#N/A</v>
      </c>
      <c r="Q116">
        <f t="shared" si="79"/>
        <v>0</v>
      </c>
      <c r="R116" s="111">
        <v>0</v>
      </c>
      <c r="S116">
        <f>VLOOKUP(A116,'1.6'!$B$23:$J$168,9,FALSE)</f>
        <v>85.5</v>
      </c>
      <c r="T116">
        <f>S116</f>
        <v>85.5</v>
      </c>
      <c r="U116" s="52" t="e">
        <f t="shared" si="48"/>
        <v>#N/A</v>
      </c>
      <c r="V116" s="52">
        <f t="shared" si="49"/>
        <v>1.0340865568747606E-2</v>
      </c>
      <c r="W116" s="52" t="e">
        <f t="shared" si="50"/>
        <v>#N/A</v>
      </c>
      <c r="X116" s="52">
        <f t="shared" si="51"/>
        <v>4.5730408858603066E-3</v>
      </c>
      <c r="Y116" s="52">
        <f t="shared" si="52"/>
        <v>0</v>
      </c>
      <c r="Z116" s="52">
        <f t="shared" si="53"/>
        <v>2.2953847313570662E-2</v>
      </c>
      <c r="AA116" s="52" t="e">
        <f t="shared" si="71"/>
        <v>#N/A</v>
      </c>
      <c r="AB116" s="52">
        <f t="shared" si="54"/>
        <v>7.0921985815602835E-3</v>
      </c>
      <c r="AC116" s="52">
        <f t="shared" si="55"/>
        <v>0</v>
      </c>
      <c r="AD116" s="123">
        <f t="shared" si="78"/>
        <v>7.0921985815602835E-3</v>
      </c>
      <c r="AE116" s="52" t="e">
        <f t="shared" si="72"/>
        <v>#N/A</v>
      </c>
      <c r="AF116" s="52">
        <f t="shared" si="56"/>
        <v>0.10813970678822225</v>
      </c>
      <c r="AG116" s="52">
        <f t="shared" si="57"/>
        <v>0</v>
      </c>
      <c r="AH116" s="52" t="e">
        <f t="shared" si="73"/>
        <v>#N/A</v>
      </c>
      <c r="AI116" s="52">
        <f t="shared" si="58"/>
        <v>0</v>
      </c>
      <c r="AJ116" s="52">
        <v>0</v>
      </c>
      <c r="AK116" s="52">
        <f t="shared" si="74"/>
        <v>0.92951541850220254</v>
      </c>
      <c r="AL116" s="52">
        <f t="shared" si="59"/>
        <v>0.95211581291759473</v>
      </c>
      <c r="AM116">
        <f>(V116*Weights_Sens!$B$2)+(X116*Weights_Sens!$B$3)+(AB116*Weights_Sens!$B$4)+(AF116*Weights_Sens!$B$5)+(AI116*Weights_Sens!$B$6)+(AK116*Weights_Sens!$B$7)</f>
        <v>9.9783142457720908E-2</v>
      </c>
      <c r="AN116" s="52">
        <f t="shared" si="60"/>
        <v>0.14288903045049844</v>
      </c>
      <c r="AO116">
        <f>(Y116*Weights_Sens!$C$3)+(AC116*Weights_Sens!$C$4)+(AG116*Weights_Sens!$C$5)+(AJ116*Weights_Sens!$C$6)+(AK116*Weights_Sens!$C$7)</f>
        <v>0.16900280336403684</v>
      </c>
      <c r="AP116" s="52">
        <f t="shared" si="61"/>
        <v>0.24426641365990645</v>
      </c>
      <c r="AQ116" s="52">
        <f>(Z116*Weights_Sens!$D$3)+(AD116*Weights_Sens!$D$4)+(AL116*Weights_Sens!$D$7)</f>
        <v>0.18540353021484354</v>
      </c>
      <c r="AR116" s="52">
        <f t="shared" si="62"/>
        <v>0.18589282089547549</v>
      </c>
    </row>
    <row r="117" spans="1:44">
      <c r="A117" t="s">
        <v>106</v>
      </c>
      <c r="B117" t="s">
        <v>2157</v>
      </c>
      <c r="C117">
        <f>VLOOKUP(A117,'1.1'!$K$24:$L$132,2,FALSE)</f>
        <v>3</v>
      </c>
      <c r="D117">
        <f>VLOOKUP(A117,'1.1Flood'!$A$2:$B$110,2,FALSE)</f>
        <v>398</v>
      </c>
      <c r="E117" t="e">
        <f>VLOOKUP(A117,'1.2'!$I$23:$J$131,2,FALSE)</f>
        <v>#N/A</v>
      </c>
      <c r="F117">
        <f>VLOOKUP(A117,'1.2Flood'!$A$2:$B$110,2,FALSE)</f>
        <v>7056</v>
      </c>
      <c r="G117" s="111">
        <f>VLOOKUP(A117,'1.2Drought'!$A$2:$B$110,2,FALSE)</f>
        <v>203000</v>
      </c>
      <c r="H117" s="118">
        <v>0</v>
      </c>
      <c r="I117" t="e">
        <f>VLOOKUP(A117,'1.3'!$K$23:$L$129,2,FALSE)</f>
        <v>#N/A</v>
      </c>
      <c r="J117">
        <f>VLOOKUP(A117,'1.3Flood'!$A$2:$B$110,2,FALSE)</f>
        <v>0</v>
      </c>
      <c r="K117" s="111">
        <f>VLOOKUP(A117,'1.3Drought'!$A$2:$B$46,2,FALSE)</f>
        <v>0</v>
      </c>
      <c r="L117" s="118">
        <v>0</v>
      </c>
      <c r="M117">
        <f>VLOOKUP(A117,'1.4'!$H$24:$I$130,2,FALSE)</f>
        <v>0</v>
      </c>
      <c r="N117">
        <f>VLOOKUP(A117,'1.4Flood'!$A$2:$B$110,2,FALSE)</f>
        <v>14.5</v>
      </c>
      <c r="O117" s="111">
        <f>VLOOKUP(A117,'1.4Drought'!$A$2:$B$46,2,FALSE)</f>
        <v>0</v>
      </c>
      <c r="P117">
        <f>VLOOKUP(A117,'1.5'!$H$23:$I$129,2,FALSE)</f>
        <v>0</v>
      </c>
      <c r="Q117">
        <f>VLOOKUP(A117,'1.5Flood'!$A$2:$B$110,2,FALSE)</f>
        <v>1</v>
      </c>
      <c r="R117" s="111">
        <v>0</v>
      </c>
      <c r="S117">
        <f>VLOOKUP(A117,'1.6'!$B$23:$J$168,9,FALSE)</f>
        <v>86.5</v>
      </c>
      <c r="T117">
        <v>0</v>
      </c>
      <c r="U117" s="52" t="e">
        <f t="shared" si="48"/>
        <v>#N/A</v>
      </c>
      <c r="V117" s="52">
        <f t="shared" si="49"/>
        <v>7.6216009191880499E-2</v>
      </c>
      <c r="W117" s="52" t="e">
        <f t="shared" si="50"/>
        <v>#N/A</v>
      </c>
      <c r="X117" s="52">
        <f t="shared" si="51"/>
        <v>1.8781942078364564E-2</v>
      </c>
      <c r="Y117" s="52">
        <f t="shared" si="52"/>
        <v>0.69424020026948829</v>
      </c>
      <c r="Z117" s="52">
        <f t="shared" si="53"/>
        <v>0</v>
      </c>
      <c r="AA117" s="52" t="e">
        <f t="shared" si="71"/>
        <v>#N/A</v>
      </c>
      <c r="AB117" s="52">
        <f t="shared" si="54"/>
        <v>0</v>
      </c>
      <c r="AC117" s="52">
        <f t="shared" si="55"/>
        <v>0</v>
      </c>
      <c r="AD117" s="123">
        <f t="shared" si="78"/>
        <v>0</v>
      </c>
      <c r="AE117" s="52" t="e">
        <f t="shared" si="72"/>
        <v>#N/A</v>
      </c>
      <c r="AF117" s="52">
        <f t="shared" si="56"/>
        <v>1.7863742762104227E-3</v>
      </c>
      <c r="AG117" s="52">
        <f t="shared" si="57"/>
        <v>0</v>
      </c>
      <c r="AH117" s="52" t="e">
        <f t="shared" si="73"/>
        <v>#N/A</v>
      </c>
      <c r="AI117" s="52">
        <f t="shared" si="58"/>
        <v>9.2592592592592587E-3</v>
      </c>
      <c r="AJ117" s="52">
        <v>0</v>
      </c>
      <c r="AK117" s="52">
        <f t="shared" si="74"/>
        <v>0.94052863436123346</v>
      </c>
      <c r="AL117" s="52">
        <f t="shared" si="59"/>
        <v>0</v>
      </c>
      <c r="AM117">
        <f>(V117*Weights_Sens!$B$2)+(X117*Weights_Sens!$B$3)+(AB117*Weights_Sens!$B$4)+(AF117*Weights_Sens!$B$5)+(AI117*Weights_Sens!$B$6)+(AK117*Weights_Sens!$B$7)</f>
        <v>9.6255240830538102E-2</v>
      </c>
      <c r="AN117" s="52">
        <f t="shared" si="60"/>
        <v>0.13595996764538254</v>
      </c>
      <c r="AO117">
        <f>(Y117*Weights_Sens!$C$3)+(AC117*Weights_Sens!$C$4)+(AG117*Weights_Sens!$C$5)+(AJ117*Weights_Sens!$C$6)+(AK117*Weights_Sens!$C$7)</f>
        <v>0.45501256090319675</v>
      </c>
      <c r="AP117" s="52">
        <f t="shared" si="61"/>
        <v>0.65764759051141708</v>
      </c>
      <c r="AQ117" s="52">
        <f>(Z117*Weights_Sens!$D$3)+(AD117*Weights_Sens!$D$4)+(AL117*Weights_Sens!$D$7)</f>
        <v>0</v>
      </c>
      <c r="AR117" s="52">
        <f t="shared" si="62"/>
        <v>0</v>
      </c>
    </row>
    <row r="118" spans="1:44">
      <c r="A118" t="s">
        <v>138</v>
      </c>
      <c r="B118" t="s">
        <v>2158</v>
      </c>
      <c r="C118">
        <f>VLOOKUP(A118,'1.1'!$K$24:$L$132,2,FALSE)</f>
        <v>25</v>
      </c>
      <c r="D118">
        <f>VLOOKUP(A118,'1.1Flood'!$A$2:$B$110,2,FALSE)</f>
        <v>10</v>
      </c>
      <c r="E118">
        <f>VLOOKUP(A118,'1.2'!$I$23:$J$131,2,FALSE)</f>
        <v>0</v>
      </c>
      <c r="F118">
        <f>VLOOKUP(A118,'1.2Flood'!$A$2:$B$110,2,FALSE)</f>
        <v>59832</v>
      </c>
      <c r="G118" s="111">
        <f>VLOOKUP(A118,'1.2Drought'!$A$2:$B$110,2,FALSE)</f>
        <v>16879</v>
      </c>
      <c r="H118" s="118">
        <f>VLOOKUP(A118,'1.2Landslide'!$A$2:$B$110,2,FALSE)</f>
        <v>0</v>
      </c>
      <c r="I118" t="e">
        <f>VLOOKUP(A118,'1.3'!$K$23:$L$129,2,FALSE)</f>
        <v>#N/A</v>
      </c>
      <c r="J118">
        <f>VLOOKUP(A118,'1.3Flood'!$A$2:$B$110,2,FALSE)</f>
        <v>0</v>
      </c>
      <c r="K118" s="111">
        <f>VLOOKUP(A118,'1.3Drought'!$A$2:$B$46,2,FALSE)</f>
        <v>16</v>
      </c>
      <c r="L118" s="118">
        <f>VLOOKUP(A118,$AY$2:$BA$81,3,FALSE)</f>
        <v>0</v>
      </c>
      <c r="M118">
        <f>VLOOKUP(A118,'1.4'!$H$24:$I$130,2,FALSE)</f>
        <v>0</v>
      </c>
      <c r="N118">
        <f>VLOOKUP(A118,'1.4Flood'!$A$2:$B$110,2,FALSE)</f>
        <v>0</v>
      </c>
      <c r="O118" s="111">
        <f>VLOOKUP(A118,'1.4Drought'!$A$2:$B$46,2,FALSE)</f>
        <v>0</v>
      </c>
      <c r="P118">
        <f>VLOOKUP(A118,'1.5'!$H$23:$I$129,2,FALSE)</f>
        <v>0</v>
      </c>
      <c r="Q118">
        <f>VLOOKUP(A118,'1.5Flood'!$A$2:$B$110,2,FALSE)</f>
        <v>0</v>
      </c>
      <c r="R118" s="111">
        <v>0</v>
      </c>
      <c r="S118">
        <f>VLOOKUP(A118,'1.6'!$B$23:$J$168,9,FALSE)</f>
        <v>79.3</v>
      </c>
      <c r="T118">
        <f>S118</f>
        <v>79.3</v>
      </c>
      <c r="U118" s="52" t="e">
        <f t="shared" si="48"/>
        <v>#N/A</v>
      </c>
      <c r="V118" s="52">
        <f t="shared" si="49"/>
        <v>1.9149751053236309E-3</v>
      </c>
      <c r="W118" s="52" t="e">
        <f t="shared" si="50"/>
        <v>#N/A</v>
      </c>
      <c r="X118" s="52">
        <f t="shared" si="51"/>
        <v>0.15926320272572403</v>
      </c>
      <c r="Y118" s="52">
        <f t="shared" si="52"/>
        <v>5.7724533696298978E-2</v>
      </c>
      <c r="Z118" s="52">
        <f t="shared" si="53"/>
        <v>0</v>
      </c>
      <c r="AA118" s="52" t="e">
        <f t="shared" si="71"/>
        <v>#N/A</v>
      </c>
      <c r="AB118" s="52">
        <f t="shared" si="54"/>
        <v>0</v>
      </c>
      <c r="AC118" s="52">
        <f t="shared" si="55"/>
        <v>0.16842105263157894</v>
      </c>
      <c r="AD118" s="123">
        <f t="shared" si="78"/>
        <v>0</v>
      </c>
      <c r="AE118" s="52" t="e">
        <f t="shared" si="72"/>
        <v>#N/A</v>
      </c>
      <c r="AF118" s="52">
        <f t="shared" si="56"/>
        <v>0</v>
      </c>
      <c r="AG118" s="52">
        <f t="shared" si="57"/>
        <v>0</v>
      </c>
      <c r="AH118" s="52" t="e">
        <f t="shared" si="73"/>
        <v>#N/A</v>
      </c>
      <c r="AI118" s="52">
        <f t="shared" si="58"/>
        <v>0</v>
      </c>
      <c r="AJ118" s="52">
        <v>0</v>
      </c>
      <c r="AK118" s="52">
        <f t="shared" si="74"/>
        <v>0.86123348017621137</v>
      </c>
      <c r="AL118" s="52">
        <f t="shared" si="59"/>
        <v>0.88307349665924273</v>
      </c>
      <c r="AM118">
        <f>(V118*Weights_Sens!$B$2)+(X118*Weights_Sens!$B$3)+(AB118*Weights_Sens!$B$4)+(AF118*Weights_Sens!$B$5)+(AI118*Weights_Sens!$B$6)+(AK118*Weights_Sens!$B$7)</f>
        <v>9.9908929003760708E-2</v>
      </c>
      <c r="AN118" s="52">
        <f t="shared" si="60"/>
        <v>0.1431360846401144</v>
      </c>
      <c r="AO118">
        <f>(Y118*Weights_Sens!$C$3)+(AC118*Weights_Sens!$C$4)+(AG118*Weights_Sens!$C$5)+(AJ118*Weights_Sens!$C$6)+(AK118*Weights_Sens!$C$7)</f>
        <v>0.24910200898435214</v>
      </c>
      <c r="AP118" s="52">
        <f t="shared" si="61"/>
        <v>0.36003695299076655</v>
      </c>
      <c r="AQ118" s="52">
        <f>(Z118*Weights_Sens!$D$3)+(AD118*Weights_Sens!$D$4)+(AL118*Weights_Sens!$D$7)</f>
        <v>0.16055881757440776</v>
      </c>
      <c r="AR118" s="52">
        <f t="shared" si="62"/>
        <v>0.16098254161591555</v>
      </c>
    </row>
    <row r="119" spans="1:44">
      <c r="A119" t="s">
        <v>64</v>
      </c>
      <c r="B119" t="s">
        <v>2159</v>
      </c>
      <c r="C119">
        <f>VLOOKUP(A119,'1.1'!$K$24:$L$132,2,FALSE)</f>
        <v>48</v>
      </c>
      <c r="D119">
        <f>VLOOKUP(A119,'1.1Flood'!$A$2:$B$110,2,FALSE)</f>
        <v>343</v>
      </c>
      <c r="E119" t="e">
        <f>VLOOKUP(A119,'1.2'!$I$23:$J$131,2,FALSE)</f>
        <v>#N/A</v>
      </c>
      <c r="F119">
        <f>VLOOKUP(A119,'1.2Flood'!$A$2:$B$110,2,FALSE)</f>
        <v>4872</v>
      </c>
      <c r="G119" s="111">
        <f>VLOOKUP(A119,'1.2Drought'!$A$2:$B$110,2,FALSE)</f>
        <v>292406</v>
      </c>
      <c r="H119" s="118">
        <v>0</v>
      </c>
      <c r="I119" t="e">
        <f>VLOOKUP(A119,'1.3'!$K$23:$L$129,2,FALSE)</f>
        <v>#N/A</v>
      </c>
      <c r="J119">
        <f>VLOOKUP(A119,'1.3Flood'!$A$2:$B$110,2,FALSE)</f>
        <v>19</v>
      </c>
      <c r="K119" s="111">
        <f>VLOOKUP(A119,'1.3Drought'!$A$2:$B$46,2,FALSE)</f>
        <v>0</v>
      </c>
      <c r="L119" s="118">
        <v>0</v>
      </c>
      <c r="M119">
        <f>VLOOKUP(A119,'1.4'!$H$24:$I$130,2,FALSE)</f>
        <v>0</v>
      </c>
      <c r="N119">
        <f>VLOOKUP(A119,'1.4Flood'!$A$2:$B$110,2,FALSE)</f>
        <v>566.55999999999995</v>
      </c>
      <c r="O119" s="111">
        <f>VLOOKUP(A119,'1.4Drought'!$A$2:$B$46,2,FALSE)</f>
        <v>0</v>
      </c>
      <c r="P119">
        <f>VLOOKUP(A119,'1.5'!$H$23:$I$129,2,FALSE)</f>
        <v>0</v>
      </c>
      <c r="Q119">
        <f>VLOOKUP(A119,'1.5Flood'!$A$2:$B$110,2,FALSE)</f>
        <v>0</v>
      </c>
      <c r="R119" s="111">
        <v>0</v>
      </c>
      <c r="S119">
        <f>VLOOKUP(A119,'1.6'!$B$23:$J$168,9,FALSE)</f>
        <v>85.7</v>
      </c>
      <c r="T119">
        <v>0</v>
      </c>
      <c r="U119" s="52" t="e">
        <f t="shared" si="48"/>
        <v>#N/A</v>
      </c>
      <c r="V119" s="52">
        <f t="shared" si="49"/>
        <v>6.5683646112600538E-2</v>
      </c>
      <c r="W119" s="52" t="e">
        <f t="shared" si="50"/>
        <v>#N/A</v>
      </c>
      <c r="X119" s="52">
        <f t="shared" si="51"/>
        <v>1.2968483816013629E-2</v>
      </c>
      <c r="Y119" s="52">
        <f t="shared" si="52"/>
        <v>1</v>
      </c>
      <c r="Z119" s="52">
        <f t="shared" si="53"/>
        <v>0</v>
      </c>
      <c r="AA119" s="52" t="e">
        <f t="shared" si="71"/>
        <v>#N/A</v>
      </c>
      <c r="AB119" s="52">
        <f t="shared" si="54"/>
        <v>0.13475177304964539</v>
      </c>
      <c r="AC119" s="52">
        <f t="shared" si="55"/>
        <v>0</v>
      </c>
      <c r="AD119" s="123">
        <f t="shared" si="78"/>
        <v>0</v>
      </c>
      <c r="AE119" s="52" t="e">
        <f t="shared" si="72"/>
        <v>#N/A</v>
      </c>
      <c r="AF119" s="52">
        <f t="shared" si="56"/>
        <v>6.9799186891708748E-2</v>
      </c>
      <c r="AG119" s="52">
        <f t="shared" si="57"/>
        <v>0</v>
      </c>
      <c r="AH119" s="52" t="e">
        <f t="shared" si="73"/>
        <v>#N/A</v>
      </c>
      <c r="AI119" s="52">
        <f t="shared" si="58"/>
        <v>0</v>
      </c>
      <c r="AJ119" s="52">
        <v>0</v>
      </c>
      <c r="AK119" s="52">
        <f t="shared" si="74"/>
        <v>0.93171806167400884</v>
      </c>
      <c r="AL119" s="52">
        <f t="shared" si="59"/>
        <v>0</v>
      </c>
      <c r="AM119">
        <f>(V119*Weights_Sens!$B$2)+(X119*Weights_Sens!$B$3)+(AB119*Weights_Sens!$B$4)+(AF119*Weights_Sens!$B$5)+(AI119*Weights_Sens!$B$6)+(AK119*Weights_Sens!$B$7)</f>
        <v>0.12807551133726022</v>
      </c>
      <c r="AN119" s="52">
        <f t="shared" si="60"/>
        <v>0.19845736017980048</v>
      </c>
      <c r="AO119">
        <f>(Y119*Weights_Sens!$C$3)+(AC119*Weights_Sens!$C$4)+(AG119*Weights_Sens!$C$5)+(AJ119*Weights_Sens!$C$6)+(AK119*Weights_Sens!$C$7)</f>
        <v>0.57849419303163796</v>
      </c>
      <c r="AP119" s="52">
        <f t="shared" si="61"/>
        <v>0.83612046097567505</v>
      </c>
      <c r="AQ119" s="52">
        <f>(Z119*Weights_Sens!$D$3)+(AD119*Weights_Sens!$D$4)+(AL119*Weights_Sens!$D$7)</f>
        <v>0</v>
      </c>
      <c r="AR119" s="52">
        <f t="shared" si="62"/>
        <v>0</v>
      </c>
    </row>
    <row r="120" spans="1:44">
      <c r="A120" t="s">
        <v>139</v>
      </c>
      <c r="B120" t="s">
        <v>2160</v>
      </c>
      <c r="C120" t="e">
        <f>VLOOKUP(A120,'1.1'!$K$24:$L$132,2,FALSE)</f>
        <v>#N/A</v>
      </c>
      <c r="D120">
        <f>VLOOKUP(A120,'1.1Flood'!$A$2:$B$110,2,FALSE)</f>
        <v>0</v>
      </c>
      <c r="E120" t="e">
        <f>VLOOKUP(A120,'1.2'!$I$23:$J$131,2,FALSE)</f>
        <v>#N/A</v>
      </c>
      <c r="F120">
        <f>VLOOKUP(A120,'1.2Flood'!$A$2:$B$110,2,FALSE)</f>
        <v>2337</v>
      </c>
      <c r="G120" s="111">
        <v>0</v>
      </c>
      <c r="H120" s="118">
        <v>0</v>
      </c>
      <c r="I120" t="e">
        <f>VLOOKUP(A120,'1.3'!$K$23:$L$129,2,FALSE)</f>
        <v>#N/A</v>
      </c>
      <c r="J120">
        <f>VLOOKUP(A120,'1.3Flood'!$A$2:$B$110,2,FALSE)</f>
        <v>0</v>
      </c>
      <c r="K120" s="111">
        <v>0</v>
      </c>
      <c r="L120" s="118">
        <v>0</v>
      </c>
      <c r="M120" t="e">
        <f>VLOOKUP(A120,'1.4'!$H$24:$I$130,2,FALSE)</f>
        <v>#N/A</v>
      </c>
      <c r="N120">
        <f>VLOOKUP(A120,'1.4Flood'!$A$2:$B$110,2,FALSE)</f>
        <v>617.57000000000005</v>
      </c>
      <c r="O120" s="111">
        <v>0</v>
      </c>
      <c r="P120" t="e">
        <f>VLOOKUP(A120,'1.5'!$H$23:$I$129,2,FALSE)</f>
        <v>#N/A</v>
      </c>
      <c r="Q120">
        <f>VLOOKUP(A120,'1.5Flood'!$A$2:$B$110,2,FALSE)</f>
        <v>0</v>
      </c>
      <c r="R120" s="111">
        <v>0</v>
      </c>
      <c r="S120">
        <f>VLOOKUP(A120,'1.6'!$B$23:$J$168,9,FALSE)</f>
        <v>84.5</v>
      </c>
      <c r="T120">
        <v>0</v>
      </c>
      <c r="U120" s="52" t="e">
        <f t="shared" si="48"/>
        <v>#N/A</v>
      </c>
      <c r="V120" s="52">
        <f t="shared" si="49"/>
        <v>0</v>
      </c>
      <c r="W120" s="52" t="e">
        <f t="shared" si="50"/>
        <v>#N/A</v>
      </c>
      <c r="X120" s="52">
        <f t="shared" si="51"/>
        <v>6.220719761499148E-3</v>
      </c>
      <c r="Y120" s="52">
        <f t="shared" si="52"/>
        <v>0</v>
      </c>
      <c r="Z120" s="52">
        <f t="shared" si="53"/>
        <v>0</v>
      </c>
      <c r="AA120" s="52" t="e">
        <f t="shared" si="71"/>
        <v>#N/A</v>
      </c>
      <c r="AB120" s="52">
        <f t="shared" si="54"/>
        <v>0</v>
      </c>
      <c r="AC120" s="52">
        <f t="shared" si="55"/>
        <v>0</v>
      </c>
      <c r="AD120" s="123">
        <f t="shared" si="78"/>
        <v>0</v>
      </c>
      <c r="AE120" s="52" t="e">
        <f t="shared" si="72"/>
        <v>#N/A</v>
      </c>
      <c r="AF120" s="52">
        <f t="shared" si="56"/>
        <v>7.6083528397191083E-2</v>
      </c>
      <c r="AG120" s="52">
        <f t="shared" si="57"/>
        <v>0</v>
      </c>
      <c r="AH120" s="52" t="e">
        <f t="shared" si="73"/>
        <v>#N/A</v>
      </c>
      <c r="AI120" s="52">
        <f t="shared" si="58"/>
        <v>0</v>
      </c>
      <c r="AJ120" s="52">
        <v>0</v>
      </c>
      <c r="AK120" s="52">
        <f t="shared" si="74"/>
        <v>0.91850220264317173</v>
      </c>
      <c r="AL120" s="52">
        <f t="shared" si="59"/>
        <v>0</v>
      </c>
      <c r="AM120">
        <f>(V120*Weights_Sens!$B$2)+(X120*Weights_Sens!$B$3)+(AB120*Weights_Sens!$B$4)+(AF120*Weights_Sens!$B$5)+(AI120*Weights_Sens!$B$6)+(AK120*Weights_Sens!$B$7)</f>
        <v>9.0096878448997941E-2</v>
      </c>
      <c r="AN120" s="52">
        <f t="shared" si="60"/>
        <v>0.12386448306906502</v>
      </c>
      <c r="AO120">
        <f>(Y120*Weights_Sens!$C$3)+(AC120*Weights_Sens!$C$4)+(AG120*Weights_Sens!$C$5)+(AJ120*Weights_Sens!$C$6)+(AK120*Weights_Sens!$C$7)</f>
        <v>0.16700040048057668</v>
      </c>
      <c r="AP120" s="52">
        <f t="shared" si="61"/>
        <v>0.24137226183929145</v>
      </c>
      <c r="AQ120" s="52">
        <f>(Z120*Weights_Sens!$D$3)+(AD120*Weights_Sens!$D$4)+(AL120*Weights_Sens!$D$7)</f>
        <v>0</v>
      </c>
      <c r="AR120" s="52">
        <f t="shared" si="62"/>
        <v>0</v>
      </c>
    </row>
    <row r="121" spans="1:44">
      <c r="A121" t="s">
        <v>127</v>
      </c>
      <c r="B121" t="s">
        <v>2161</v>
      </c>
      <c r="C121" t="e">
        <f>VLOOKUP(A121,'1.1'!$K$24:$L$132,2,FALSE)</f>
        <v>#N/A</v>
      </c>
      <c r="D121">
        <f>VLOOKUP(A121,'1.1Flood'!$A$2:$B$110,2,FALSE)</f>
        <v>114</v>
      </c>
      <c r="E121">
        <f>VLOOKUP(A121,'1.2'!$I$23:$J$131,2,FALSE)</f>
        <v>10479</v>
      </c>
      <c r="F121">
        <f>VLOOKUP(A121,'1.2Flood'!$A$2:$B$110,2,FALSE)</f>
        <v>10479</v>
      </c>
      <c r="G121" s="111">
        <v>0</v>
      </c>
      <c r="H121" s="118">
        <f>VLOOKUP(A121,'1.2Landslide'!$A$2:$B$110,2,FALSE)</f>
        <v>10479</v>
      </c>
      <c r="I121" t="e">
        <f>VLOOKUP(A121,'1.3'!$K$23:$L$129,2,FALSE)</f>
        <v>#N/A</v>
      </c>
      <c r="J121">
        <f>VLOOKUP(A121,'1.3Flood'!$A$2:$B$110,2,FALSE)</f>
        <v>12</v>
      </c>
      <c r="K121" s="111">
        <v>0</v>
      </c>
      <c r="L121" s="118">
        <f>VLOOKUP(A121,$AY$2:$BA$81,3,FALSE)</f>
        <v>12</v>
      </c>
      <c r="M121" t="e">
        <f>VLOOKUP(A121,'1.4'!$H$24:$I$130,2,FALSE)</f>
        <v>#N/A</v>
      </c>
      <c r="N121">
        <f>VLOOKUP(A121,'1.4Flood'!$A$2:$B$110,2,FALSE)</f>
        <v>0</v>
      </c>
      <c r="O121" s="111">
        <v>0</v>
      </c>
      <c r="P121" t="e">
        <f>VLOOKUP(A121,'1.5'!$H$23:$I$129,2,FALSE)</f>
        <v>#N/A</v>
      </c>
      <c r="Q121">
        <f>VLOOKUP(A121,'1.5Flood'!$A$2:$B$110,2,FALSE)</f>
        <v>0</v>
      </c>
      <c r="R121" s="111">
        <v>0</v>
      </c>
      <c r="S121">
        <f>VLOOKUP(A121,'1.6'!$B$23:$J$168,9,FALSE)</f>
        <v>50.7</v>
      </c>
      <c r="T121">
        <f>S121</f>
        <v>50.7</v>
      </c>
      <c r="U121" s="52" t="e">
        <f t="shared" si="48"/>
        <v>#N/A</v>
      </c>
      <c r="V121" s="52">
        <f t="shared" si="49"/>
        <v>2.1830716200689392E-2</v>
      </c>
      <c r="W121" s="52" t="e">
        <f t="shared" si="50"/>
        <v>#N/A</v>
      </c>
      <c r="X121" s="52">
        <f t="shared" si="51"/>
        <v>2.78934199318569E-2</v>
      </c>
      <c r="Y121" s="52">
        <f t="shared" si="52"/>
        <v>0</v>
      </c>
      <c r="Z121" s="52">
        <f t="shared" si="53"/>
        <v>0.19748223809434068</v>
      </c>
      <c r="AA121" s="52" t="e">
        <f t="shared" si="71"/>
        <v>#N/A</v>
      </c>
      <c r="AB121" s="52">
        <f t="shared" si="54"/>
        <v>8.5106382978723402E-2</v>
      </c>
      <c r="AC121" s="52">
        <f t="shared" si="55"/>
        <v>0</v>
      </c>
      <c r="AD121" s="123">
        <f t="shared" si="78"/>
        <v>8.5106382978723402E-2</v>
      </c>
      <c r="AE121" s="52" t="e">
        <f t="shared" si="72"/>
        <v>#N/A</v>
      </c>
      <c r="AF121" s="52">
        <f t="shared" si="56"/>
        <v>0</v>
      </c>
      <c r="AG121" s="52">
        <f t="shared" si="57"/>
        <v>0</v>
      </c>
      <c r="AH121" s="52" t="e">
        <f t="shared" si="73"/>
        <v>#N/A</v>
      </c>
      <c r="AI121" s="52">
        <f t="shared" si="58"/>
        <v>0</v>
      </c>
      <c r="AJ121" s="52">
        <v>0</v>
      </c>
      <c r="AK121" s="52">
        <f t="shared" si="74"/>
        <v>0.54625550660792943</v>
      </c>
      <c r="AL121" s="52">
        <f t="shared" si="59"/>
        <v>0.56458797327394217</v>
      </c>
      <c r="AM121">
        <f>(V121*Weights_Sens!$B$2)+(X121*Weights_Sens!$B$3)+(AB121*Weights_Sens!$B$4)+(AF121*Weights_Sens!$B$5)+(AI121*Weights_Sens!$B$6)+(AK121*Weights_Sens!$B$7)</f>
        <v>6.9357075478227448E-2</v>
      </c>
      <c r="AN121" s="52">
        <f t="shared" si="60"/>
        <v>8.3129957978308522E-2</v>
      </c>
      <c r="AO121">
        <f>(Y121*Weights_Sens!$C$3)+(AC121*Weights_Sens!$C$4)+(AG121*Weights_Sens!$C$5)+(AJ121*Weights_Sens!$C$6)+(AK121*Weights_Sens!$C$7)</f>
        <v>9.931918301962353E-2</v>
      </c>
      <c r="AP121" s="52">
        <f t="shared" si="61"/>
        <v>0.14354993030250424</v>
      </c>
      <c r="AQ121" s="52">
        <f>(Z121*Weights_Sens!$D$3)+(AD121*Weights_Sens!$D$4)+(AL121*Weights_Sens!$D$7)</f>
        <v>0.2182567946706066</v>
      </c>
      <c r="AR121" s="52">
        <f t="shared" si="62"/>
        <v>0.21883278702357409</v>
      </c>
    </row>
    <row r="122" spans="1:44">
      <c r="A122" t="s">
        <v>65</v>
      </c>
      <c r="B122" t="s">
        <v>2162</v>
      </c>
      <c r="C122" t="e">
        <f>VLOOKUP(A122,'1.1'!$K$24:$L$132,2,FALSE)</f>
        <v>#N/A</v>
      </c>
      <c r="D122">
        <f>VLOOKUP(A122,'1.1Flood'!$A$2:$B$110,2,FALSE)</f>
        <v>0</v>
      </c>
      <c r="E122">
        <f>VLOOKUP(A122,'1.2'!$I$23:$J$131,2,FALSE)</f>
        <v>22349</v>
      </c>
      <c r="F122">
        <f>VLOOKUP(A122,'1.2Flood'!$A$2:$B$110,2,FALSE)</f>
        <v>22349</v>
      </c>
      <c r="G122" s="111">
        <v>0</v>
      </c>
      <c r="H122" s="118">
        <f>VLOOKUP(A122,'1.2Landslide'!$A$2:$B$110,2,FALSE)</f>
        <v>22349</v>
      </c>
      <c r="I122" t="e">
        <f>VLOOKUP(A122,'1.3'!$K$23:$L$129,2,FALSE)</f>
        <v>#N/A</v>
      </c>
      <c r="J122">
        <f>VLOOKUP(A122,'1.3Flood'!$A$2:$B$110,2,FALSE)</f>
        <v>183</v>
      </c>
      <c r="K122" s="111">
        <v>0</v>
      </c>
      <c r="L122" s="118">
        <f>VLOOKUP(A122,$AY$2:$BA$81,3,FALSE)</f>
        <v>183</v>
      </c>
      <c r="M122" t="e">
        <f>VLOOKUP(A122,'1.4'!$H$24:$I$130,2,FALSE)</f>
        <v>#N/A</v>
      </c>
      <c r="N122">
        <f>VLOOKUP(A122,'1.4Flood'!$A$2:$B$110,2,FALSE)</f>
        <v>0</v>
      </c>
      <c r="O122" s="111">
        <v>0</v>
      </c>
      <c r="P122" t="e">
        <f>VLOOKUP(A122,'1.5'!$H$23:$I$129,2,FALSE)</f>
        <v>#N/A</v>
      </c>
      <c r="Q122">
        <f>VLOOKUP(A122,'1.5Flood'!$A$2:$B$110,2,FALSE)</f>
        <v>0</v>
      </c>
      <c r="R122" s="111">
        <v>0</v>
      </c>
      <c r="S122">
        <f>VLOOKUP(A122,'1.6'!$B$23:$J$168,9,FALSE)</f>
        <v>79.599999999999994</v>
      </c>
      <c r="T122">
        <f>S122</f>
        <v>79.599999999999994</v>
      </c>
      <c r="U122" s="52" t="e">
        <f t="shared" si="48"/>
        <v>#N/A</v>
      </c>
      <c r="V122" s="52">
        <f t="shared" si="49"/>
        <v>0</v>
      </c>
      <c r="W122" s="52" t="e">
        <f t="shared" si="50"/>
        <v>#N/A</v>
      </c>
      <c r="X122" s="52">
        <f t="shared" si="51"/>
        <v>5.9489459114139692E-2</v>
      </c>
      <c r="Y122" s="52">
        <f t="shared" si="52"/>
        <v>0</v>
      </c>
      <c r="Z122" s="52">
        <f t="shared" si="53"/>
        <v>0.42117859902380189</v>
      </c>
      <c r="AA122" s="52" t="e">
        <f t="shared" si="71"/>
        <v>#N/A</v>
      </c>
      <c r="AB122" s="52">
        <v>1</v>
      </c>
      <c r="AC122" s="52">
        <f t="shared" si="55"/>
        <v>0</v>
      </c>
      <c r="AD122" s="123">
        <v>1</v>
      </c>
      <c r="AE122" s="52" t="e">
        <f t="shared" si="72"/>
        <v>#N/A</v>
      </c>
      <c r="AF122" s="52">
        <f t="shared" si="56"/>
        <v>0</v>
      </c>
      <c r="AG122" s="52">
        <f t="shared" si="57"/>
        <v>0</v>
      </c>
      <c r="AH122" s="52" t="e">
        <f t="shared" si="73"/>
        <v>#N/A</v>
      </c>
      <c r="AI122" s="52">
        <f t="shared" si="58"/>
        <v>0</v>
      </c>
      <c r="AJ122" s="52">
        <v>0</v>
      </c>
      <c r="AK122" s="52">
        <f t="shared" si="74"/>
        <v>0.8645374449339206</v>
      </c>
      <c r="AL122" s="52">
        <f t="shared" si="59"/>
        <v>0.88641425389755013</v>
      </c>
      <c r="AM122">
        <f>(V122*Weights_Sens!$B$2)+(X122*Weights_Sens!$B$3)+(AB122*Weights_Sens!$B$4)+(AF122*Weights_Sens!$B$5)+(AI122*Weights_Sens!$B$6)+(AK122*Weights_Sens!$B$7)</f>
        <v>0.26517459003597837</v>
      </c>
      <c r="AN122" s="52">
        <f t="shared" si="60"/>
        <v>0.46773021050741681</v>
      </c>
      <c r="AO122">
        <f>(Y122*Weights_Sens!$C$3)+(AC122*Weights_Sens!$C$4)+(AG122*Weights_Sens!$C$5)+(AJ122*Weights_Sens!$C$6)+(AK122*Weights_Sens!$C$7)</f>
        <v>0.15718862635162192</v>
      </c>
      <c r="AP122" s="52">
        <f t="shared" si="61"/>
        <v>0.22719091791827789</v>
      </c>
      <c r="AQ122" s="52">
        <f>(Z122*Weights_Sens!$D$3)+(AD122*Weights_Sens!$D$4)+(AL122*Weights_Sens!$D$7)</f>
        <v>0.7425574730365645</v>
      </c>
      <c r="AR122" s="52">
        <f t="shared" si="62"/>
        <v>0.74451712532025827</v>
      </c>
    </row>
    <row r="123" spans="1:44">
      <c r="A123" t="s">
        <v>141</v>
      </c>
      <c r="B123" t="s">
        <v>2163</v>
      </c>
      <c r="C123" t="e">
        <f>VLOOKUP(A123,'1.1'!$K$24:$L$132,2,FALSE)</f>
        <v>#N/A</v>
      </c>
      <c r="D123">
        <f>VLOOKUP(A123,'1.1Flood'!$A$2:$B$110,2,FALSE)</f>
        <v>0</v>
      </c>
      <c r="E123" t="e">
        <f>VLOOKUP(A123,'1.2'!$I$23:$J$131,2,FALSE)</f>
        <v>#N/A</v>
      </c>
      <c r="F123">
        <f>VLOOKUP(A123,'1.2Flood'!$A$2:$B$110,2,FALSE)</f>
        <v>0</v>
      </c>
      <c r="G123" s="111">
        <v>0</v>
      </c>
      <c r="H123" s="118">
        <v>0</v>
      </c>
      <c r="I123" t="e">
        <f>VLOOKUP(A123,'1.3'!$K$23:$L$129,2,FALSE)</f>
        <v>#N/A</v>
      </c>
      <c r="J123">
        <f>VLOOKUP(A123,'1.3Flood'!$A$2:$B$110,2,FALSE)</f>
        <v>0</v>
      </c>
      <c r="K123" s="111">
        <v>0</v>
      </c>
      <c r="L123" s="118">
        <v>0</v>
      </c>
      <c r="M123" t="e">
        <f>VLOOKUP(A123,'1.4'!$H$24:$I$130,2,FALSE)</f>
        <v>#N/A</v>
      </c>
      <c r="N123">
        <f>VLOOKUP(A123,'1.4Flood'!$A$2:$B$110,2,FALSE)</f>
        <v>0</v>
      </c>
      <c r="O123" s="111">
        <v>0</v>
      </c>
      <c r="P123" t="e">
        <f>VLOOKUP(A123,'1.5'!$H$23:$I$129,2,FALSE)</f>
        <v>#N/A</v>
      </c>
      <c r="Q123">
        <f>VLOOKUP(A123,'1.5Flood'!$A$2:$B$110,2,FALSE)</f>
        <v>0</v>
      </c>
      <c r="R123" s="111">
        <v>0</v>
      </c>
      <c r="S123">
        <f>VLOOKUP(A123,'1.6'!$B$23:$J$168,9,FALSE)</f>
        <v>91.1</v>
      </c>
      <c r="T123">
        <v>0</v>
      </c>
      <c r="U123" s="52" t="e">
        <f t="shared" si="48"/>
        <v>#N/A</v>
      </c>
      <c r="V123" s="52">
        <f t="shared" si="49"/>
        <v>0</v>
      </c>
      <c r="W123" s="52" t="e">
        <f t="shared" si="50"/>
        <v>#N/A</v>
      </c>
      <c r="X123" s="52">
        <f t="shared" si="51"/>
        <v>0</v>
      </c>
      <c r="Y123" s="52">
        <f t="shared" si="52"/>
        <v>0</v>
      </c>
      <c r="Z123" s="52">
        <f t="shared" si="53"/>
        <v>0</v>
      </c>
      <c r="AA123" s="52" t="e">
        <f t="shared" si="71"/>
        <v>#N/A</v>
      </c>
      <c r="AB123" s="52">
        <f t="shared" si="54"/>
        <v>0</v>
      </c>
      <c r="AC123" s="52">
        <f t="shared" si="55"/>
        <v>0</v>
      </c>
      <c r="AD123" s="123">
        <f t="shared" ref="AD123:AD147" si="80">(L123-MIN($L$2:$L$147))/(141-MIN($L$2:$L$147))</f>
        <v>0</v>
      </c>
      <c r="AE123" s="52" t="e">
        <f t="shared" si="72"/>
        <v>#N/A</v>
      </c>
      <c r="AF123" s="52">
        <f t="shared" si="56"/>
        <v>0</v>
      </c>
      <c r="AG123" s="52">
        <f t="shared" si="57"/>
        <v>0</v>
      </c>
      <c r="AH123" s="52" t="e">
        <f t="shared" si="73"/>
        <v>#N/A</v>
      </c>
      <c r="AI123" s="52">
        <f t="shared" si="58"/>
        <v>0</v>
      </c>
      <c r="AJ123" s="52">
        <v>0</v>
      </c>
      <c r="AK123" s="52">
        <f t="shared" si="74"/>
        <v>0.99118942731277515</v>
      </c>
      <c r="AL123" s="52">
        <f t="shared" si="59"/>
        <v>0</v>
      </c>
      <c r="AM123">
        <f>(V123*Weights_Sens!$B$2)+(X123*Weights_Sens!$B$3)+(AB123*Weights_Sens!$B$4)+(AF123*Weights_Sens!$B$5)+(AI123*Weights_Sens!$B$6)+(AK123*Weights_Sens!$B$7)</f>
        <v>8.0913422637777566E-2</v>
      </c>
      <c r="AN123" s="52">
        <f t="shared" si="60"/>
        <v>0.10582748861500861</v>
      </c>
      <c r="AO123">
        <f>(Y123*Weights_Sens!$C$3)+(AC123*Weights_Sens!$C$4)+(AG123*Weights_Sens!$C$5)+(AJ123*Weights_Sens!$C$6)+(AK123*Weights_Sens!$C$7)</f>
        <v>0.18021625951141368</v>
      </c>
      <c r="AP123" s="52">
        <f t="shared" si="61"/>
        <v>0.26047366385535048</v>
      </c>
      <c r="AQ123" s="52">
        <f>(Z123*Weights_Sens!$D$3)+(AD123*Weights_Sens!$D$4)+(AL123*Weights_Sens!$D$7)</f>
        <v>0</v>
      </c>
      <c r="AR123" s="52">
        <f t="shared" si="62"/>
        <v>0</v>
      </c>
    </row>
    <row r="124" spans="1:44">
      <c r="A124" t="s">
        <v>165</v>
      </c>
      <c r="B124" t="s">
        <v>2164</v>
      </c>
      <c r="C124">
        <f>C107</f>
        <v>1</v>
      </c>
      <c r="D124">
        <f t="shared" ref="D124:S124" si="81">D107</f>
        <v>1689</v>
      </c>
      <c r="E124" t="e">
        <f t="shared" si="81"/>
        <v>#N/A</v>
      </c>
      <c r="F124">
        <f t="shared" si="81"/>
        <v>2800</v>
      </c>
      <c r="G124">
        <f t="shared" si="81"/>
        <v>25</v>
      </c>
      <c r="H124" s="118">
        <v>0</v>
      </c>
      <c r="I124" t="e">
        <f t="shared" si="81"/>
        <v>#N/A</v>
      </c>
      <c r="J124">
        <f t="shared" si="81"/>
        <v>0</v>
      </c>
      <c r="K124">
        <f t="shared" si="81"/>
        <v>0</v>
      </c>
      <c r="L124" s="118">
        <f>L107</f>
        <v>0</v>
      </c>
      <c r="M124">
        <f t="shared" si="81"/>
        <v>0</v>
      </c>
      <c r="N124">
        <f t="shared" si="81"/>
        <v>472</v>
      </c>
      <c r="O124" s="111">
        <v>0</v>
      </c>
      <c r="P124">
        <f t="shared" si="81"/>
        <v>0</v>
      </c>
      <c r="Q124">
        <f t="shared" si="81"/>
        <v>0</v>
      </c>
      <c r="R124" s="111">
        <v>0</v>
      </c>
      <c r="S124">
        <f t="shared" si="81"/>
        <v>85.8</v>
      </c>
      <c r="T124">
        <v>0</v>
      </c>
      <c r="U124" s="52" t="e">
        <f t="shared" si="48"/>
        <v>#N/A</v>
      </c>
      <c r="V124" s="52">
        <f t="shared" si="49"/>
        <v>0.32343929528916127</v>
      </c>
      <c r="W124" s="52" t="e">
        <f t="shared" si="50"/>
        <v>#N/A</v>
      </c>
      <c r="X124" s="52">
        <f t="shared" si="51"/>
        <v>7.4531516183986369E-3</v>
      </c>
      <c r="Y124" s="52">
        <f t="shared" si="52"/>
        <v>8.5497561609542899E-5</v>
      </c>
      <c r="Z124" s="52">
        <f t="shared" si="53"/>
        <v>0</v>
      </c>
      <c r="AA124" s="52" t="e">
        <f t="shared" si="71"/>
        <v>#N/A</v>
      </c>
      <c r="AB124" s="52">
        <f t="shared" si="54"/>
        <v>0</v>
      </c>
      <c r="AC124" s="52">
        <f t="shared" si="55"/>
        <v>0</v>
      </c>
      <c r="AD124" s="123">
        <f t="shared" si="80"/>
        <v>0</v>
      </c>
      <c r="AE124" s="52" t="e">
        <f t="shared" si="72"/>
        <v>#N/A</v>
      </c>
      <c r="AF124" s="52">
        <f t="shared" si="56"/>
        <v>5.8149562646297892E-2</v>
      </c>
      <c r="AG124" s="52">
        <f t="shared" si="57"/>
        <v>0</v>
      </c>
      <c r="AH124" s="52" t="e">
        <f t="shared" si="73"/>
        <v>#N/A</v>
      </c>
      <c r="AI124" s="52">
        <f t="shared" si="58"/>
        <v>0</v>
      </c>
      <c r="AJ124" s="52">
        <v>0</v>
      </c>
      <c r="AK124" s="52">
        <f t="shared" si="74"/>
        <v>0.93281938325991176</v>
      </c>
      <c r="AL124" s="52">
        <f t="shared" si="59"/>
        <v>0</v>
      </c>
      <c r="AM124">
        <f>(V124*Weights_Sens!$B$2)+(X124*Weights_Sens!$B$3)+(AB124*Weights_Sens!$B$4)+(AF124*Weights_Sens!$B$5)+(AI124*Weights_Sens!$B$6)+(AK124*Weights_Sens!$B$7)</f>
        <v>0.14760521671478299</v>
      </c>
      <c r="AN124" s="52">
        <f t="shared" si="60"/>
        <v>0.23681516304017305</v>
      </c>
      <c r="AO124">
        <f>(Y124*Weights_Sens!$C$3)+(AC124*Weights_Sens!$C$4)+(AG124*Weights_Sens!$C$5)+(AJ124*Weights_Sens!$C$6)+(AK124*Weights_Sens!$C$7)</f>
        <v>0.16963850050427878</v>
      </c>
      <c r="AP124" s="52">
        <f t="shared" si="61"/>
        <v>0.24518521179538047</v>
      </c>
      <c r="AQ124" s="52">
        <f>(Z124*Weights_Sens!$D$3)+(AD124*Weights_Sens!$D$4)+(AL124*Weights_Sens!$D$7)</f>
        <v>0</v>
      </c>
      <c r="AR124" s="52">
        <f t="shared" si="62"/>
        <v>0</v>
      </c>
    </row>
    <row r="125" spans="1:44">
      <c r="A125" t="s">
        <v>146</v>
      </c>
      <c r="B125" t="s">
        <v>2165</v>
      </c>
      <c r="C125" t="e">
        <f>C36</f>
        <v>#N/A</v>
      </c>
      <c r="D125">
        <f t="shared" ref="D125:Q125" si="82">D36</f>
        <v>20</v>
      </c>
      <c r="E125" t="e">
        <f t="shared" si="82"/>
        <v>#N/A</v>
      </c>
      <c r="F125">
        <f t="shared" si="82"/>
        <v>0</v>
      </c>
      <c r="G125">
        <f t="shared" si="82"/>
        <v>0</v>
      </c>
      <c r="H125" s="118">
        <v>0</v>
      </c>
      <c r="I125" t="e">
        <f t="shared" si="82"/>
        <v>#N/A</v>
      </c>
      <c r="J125">
        <f t="shared" si="82"/>
        <v>0</v>
      </c>
      <c r="K125">
        <f t="shared" si="82"/>
        <v>0</v>
      </c>
      <c r="L125" s="118">
        <f>L36</f>
        <v>0</v>
      </c>
      <c r="M125" t="e">
        <f t="shared" si="82"/>
        <v>#N/A</v>
      </c>
      <c r="N125">
        <f t="shared" si="82"/>
        <v>0</v>
      </c>
      <c r="O125" s="111">
        <v>0</v>
      </c>
      <c r="P125" t="e">
        <f t="shared" si="82"/>
        <v>#N/A</v>
      </c>
      <c r="Q125">
        <f t="shared" si="82"/>
        <v>0</v>
      </c>
      <c r="R125" s="111">
        <v>0</v>
      </c>
      <c r="S125">
        <f>VLOOKUP(A125,'1.6'!$B$23:$J$168,9,FALSE)</f>
        <v>86.4</v>
      </c>
      <c r="T125">
        <v>0</v>
      </c>
      <c r="U125" s="52" t="e">
        <f t="shared" si="48"/>
        <v>#N/A</v>
      </c>
      <c r="V125" s="52">
        <f t="shared" si="49"/>
        <v>3.8299502106472617E-3</v>
      </c>
      <c r="W125" s="52" t="e">
        <f t="shared" si="50"/>
        <v>#N/A</v>
      </c>
      <c r="X125" s="52">
        <f t="shared" si="51"/>
        <v>0</v>
      </c>
      <c r="Y125" s="52">
        <f t="shared" si="52"/>
        <v>0</v>
      </c>
      <c r="Z125" s="52">
        <f t="shared" si="53"/>
        <v>0</v>
      </c>
      <c r="AA125" s="52" t="e">
        <f t="shared" si="71"/>
        <v>#N/A</v>
      </c>
      <c r="AB125" s="52">
        <f t="shared" si="54"/>
        <v>0</v>
      </c>
      <c r="AC125" s="52">
        <f t="shared" si="55"/>
        <v>0</v>
      </c>
      <c r="AD125" s="123">
        <f t="shared" si="80"/>
        <v>0</v>
      </c>
      <c r="AE125" s="52" t="e">
        <f t="shared" si="72"/>
        <v>#N/A</v>
      </c>
      <c r="AF125" s="52">
        <f t="shared" si="56"/>
        <v>0</v>
      </c>
      <c r="AG125" s="52">
        <f t="shared" si="57"/>
        <v>0</v>
      </c>
      <c r="AH125" s="52" t="e">
        <f t="shared" si="73"/>
        <v>#N/A</v>
      </c>
      <c r="AI125" s="52">
        <f t="shared" si="58"/>
        <v>0</v>
      </c>
      <c r="AJ125" s="52">
        <v>0</v>
      </c>
      <c r="AK125" s="52">
        <f t="shared" si="74"/>
        <v>0.93942731277533043</v>
      </c>
      <c r="AL125" s="52">
        <f t="shared" si="59"/>
        <v>0</v>
      </c>
      <c r="AM125">
        <f>(V125*Weights_Sens!$B$2)+(X125*Weights_Sens!$B$3)+(AB125*Weights_Sens!$B$4)+(AF125*Weights_Sens!$B$5)+(AI125*Weights_Sens!$B$6)+(AK125*Weights_Sens!$B$7)</f>
        <v>7.7391404142798922E-2</v>
      </c>
      <c r="AN125" s="52">
        <f t="shared" si="60"/>
        <v>9.8909980721803875E-2</v>
      </c>
      <c r="AO125">
        <f>(Y125*Weights_Sens!$C$3)+(AC125*Weights_Sens!$C$4)+(AG125*Weights_Sens!$C$5)+(AJ125*Weights_Sens!$C$6)+(AK125*Weights_Sens!$C$7)</f>
        <v>0.17080496595915098</v>
      </c>
      <c r="AP125" s="52">
        <f t="shared" si="61"/>
        <v>0.24687115029845996</v>
      </c>
      <c r="AQ125" s="52">
        <f>(Z125*Weights_Sens!$D$3)+(AD125*Weights_Sens!$D$4)+(AL125*Weights_Sens!$D$7)</f>
        <v>0</v>
      </c>
      <c r="AR125" s="52">
        <f t="shared" si="62"/>
        <v>0</v>
      </c>
    </row>
    <row r="126" spans="1:44">
      <c r="A126" t="s">
        <v>117</v>
      </c>
      <c r="B126" t="s">
        <v>2166</v>
      </c>
      <c r="C126">
        <f>VLOOKUP(A126,'1.1'!$K$24:$L$132,2,FALSE)</f>
        <v>11</v>
      </c>
      <c r="D126">
        <f>VLOOKUP(A126,'1.1Flood'!$A$2:$B$110,2,FALSE)</f>
        <v>856</v>
      </c>
      <c r="E126" t="e">
        <f>VLOOKUP(A126,'1.2'!$I$23:$J$131,2,FALSE)</f>
        <v>#N/A</v>
      </c>
      <c r="F126">
        <f>VLOOKUP(A126,'1.2Flood'!$A$2:$B$110,2,FALSE)</f>
        <v>16736</v>
      </c>
      <c r="G126" s="111">
        <f>VLOOKUP(A126,'1.2Drought'!$A$2:$B$110,2,FALSE)</f>
        <v>30000</v>
      </c>
      <c r="H126" s="118">
        <v>0</v>
      </c>
      <c r="I126" t="e">
        <f>VLOOKUP(A126,'1.3'!$K$23:$L$129,2,FALSE)</f>
        <v>#N/A</v>
      </c>
      <c r="J126">
        <f>VLOOKUP(A126,'1.3Flood'!$A$2:$B$110,2,FALSE)</f>
        <v>0</v>
      </c>
      <c r="K126" s="111">
        <f>VLOOKUP(A126,'1.3Drought'!$A$2:$B$46,2,FALSE)</f>
        <v>11</v>
      </c>
      <c r="L126" s="118">
        <v>0</v>
      </c>
      <c r="M126">
        <f>VLOOKUP(A126,'1.4'!$H$24:$I$130,2,FALSE)</f>
        <v>0</v>
      </c>
      <c r="N126">
        <f>VLOOKUP(A126,'1.4Flood'!$A$2:$B$110,2,FALSE)</f>
        <v>0</v>
      </c>
      <c r="O126" s="111">
        <f>VLOOKUP(A126,'1.4Drought'!$A$2:$B$46,2,FALSE)</f>
        <v>0</v>
      </c>
      <c r="P126">
        <f>VLOOKUP(A126,'1.5'!$H$23:$I$129,2,FALSE)</f>
        <v>0</v>
      </c>
      <c r="Q126">
        <f>VLOOKUP(A126,'1.5Flood'!$A$2:$B$110,2,FALSE)</f>
        <v>3</v>
      </c>
      <c r="R126" s="111">
        <v>0</v>
      </c>
      <c r="S126">
        <f>VLOOKUP(A126,'1.6'!$B$23:$J$168,9,FALSE)</f>
        <v>90.6</v>
      </c>
      <c r="T126">
        <v>0</v>
      </c>
      <c r="U126" s="52" t="e">
        <f t="shared" si="48"/>
        <v>#N/A</v>
      </c>
      <c r="V126" s="52">
        <f t="shared" si="49"/>
        <v>0.1639218690157028</v>
      </c>
      <c r="W126" s="52" t="e">
        <f t="shared" si="50"/>
        <v>#N/A</v>
      </c>
      <c r="X126" s="52">
        <f t="shared" si="51"/>
        <v>4.4548551959114141E-2</v>
      </c>
      <c r="Y126" s="52">
        <f t="shared" si="52"/>
        <v>0.10259707393145147</v>
      </c>
      <c r="Z126" s="52">
        <f t="shared" si="53"/>
        <v>0</v>
      </c>
      <c r="AA126" s="52" t="e">
        <f t="shared" si="71"/>
        <v>#N/A</v>
      </c>
      <c r="AB126" s="52">
        <f t="shared" si="54"/>
        <v>0</v>
      </c>
      <c r="AC126" s="52">
        <f t="shared" si="55"/>
        <v>0.11578947368421053</v>
      </c>
      <c r="AD126" s="123">
        <f t="shared" si="80"/>
        <v>0</v>
      </c>
      <c r="AE126" s="52" t="e">
        <f t="shared" si="72"/>
        <v>#N/A</v>
      </c>
      <c r="AF126" s="52">
        <f t="shared" si="56"/>
        <v>0</v>
      </c>
      <c r="AG126" s="52">
        <f t="shared" si="57"/>
        <v>0</v>
      </c>
      <c r="AH126" s="52" t="e">
        <f t="shared" si="73"/>
        <v>#N/A</v>
      </c>
      <c r="AI126" s="52">
        <f t="shared" si="58"/>
        <v>2.7777777777777776E-2</v>
      </c>
      <c r="AJ126" s="52">
        <v>0</v>
      </c>
      <c r="AK126" s="52">
        <f t="shared" si="74"/>
        <v>0.98568281938325975</v>
      </c>
      <c r="AL126" s="52">
        <f t="shared" si="59"/>
        <v>0</v>
      </c>
      <c r="AM126">
        <f>(V126*Weights_Sens!$B$2)+(X126*Weights_Sens!$B$3)+(AB126*Weights_Sens!$B$4)+(AF126*Weights_Sens!$B$5)+(AI126*Weights_Sens!$B$6)+(AK126*Weights_Sens!$B$7)</f>
        <v>0.12385642992462023</v>
      </c>
      <c r="AN126" s="52">
        <f t="shared" si="60"/>
        <v>0.19017076855184042</v>
      </c>
      <c r="AO126">
        <f>(Y126*Weights_Sens!$C$3)+(AC126*Weights_Sens!$C$4)+(AG126*Weights_Sens!$C$5)+(AJ126*Weights_Sens!$C$6)+(AK126*Weights_Sens!$C$7)</f>
        <v>0.26855500936699989</v>
      </c>
      <c r="AP126" s="52">
        <f t="shared" si="61"/>
        <v>0.38815314126581441</v>
      </c>
      <c r="AQ126" s="52">
        <f>(Z126*Weights_Sens!$D$3)+(AD126*Weights_Sens!$D$4)+(AL126*Weights_Sens!$D$7)</f>
        <v>0</v>
      </c>
      <c r="AR126" s="52">
        <f t="shared" si="62"/>
        <v>0</v>
      </c>
    </row>
    <row r="127" spans="1:44">
      <c r="A127" t="s">
        <v>1071</v>
      </c>
      <c r="B127" t="s">
        <v>2167</v>
      </c>
      <c r="C127" t="e">
        <f>VLOOKUP(A127,'1.1'!$K$24:$L$132,2,FALSE)</f>
        <v>#N/A</v>
      </c>
      <c r="D127">
        <f>VLOOKUP(A127,'1.1Flood'!$A$2:$B$110,2,FALSE)</f>
        <v>0</v>
      </c>
      <c r="E127" t="e">
        <f>VLOOKUP(A127,'1.2'!$I$23:$J$131,2,FALSE)</f>
        <v>#N/A</v>
      </c>
      <c r="F127">
        <f>VLOOKUP(A127,'1.2Flood'!$A$2:$B$110,2,FALSE)</f>
        <v>0</v>
      </c>
      <c r="G127" s="111">
        <v>0</v>
      </c>
      <c r="H127" s="118">
        <v>0</v>
      </c>
      <c r="I127" t="e">
        <f>VLOOKUP(A127,'1.3'!$K$23:$L$129,2,FALSE)</f>
        <v>#N/A</v>
      </c>
      <c r="J127">
        <f>VLOOKUP(A127,'1.3Flood'!$A$2:$B$110,2,FALSE)</f>
        <v>0</v>
      </c>
      <c r="K127" s="111">
        <v>0</v>
      </c>
      <c r="L127" s="118">
        <v>0</v>
      </c>
      <c r="M127" t="e">
        <f>VLOOKUP(A127,'1.4'!$H$24:$I$130,2,FALSE)</f>
        <v>#N/A</v>
      </c>
      <c r="N127">
        <f>VLOOKUP(A127,'1.4Flood'!$A$2:$B$110,2,FALSE)</f>
        <v>0</v>
      </c>
      <c r="O127" s="111">
        <v>0</v>
      </c>
      <c r="P127" t="e">
        <f>VLOOKUP(A127,'1.5'!$H$23:$I$129,2,FALSE)</f>
        <v>#N/A</v>
      </c>
      <c r="Q127">
        <f>VLOOKUP(A127,'1.5Flood'!$A$2:$B$110,2,FALSE)</f>
        <v>0</v>
      </c>
      <c r="R127" s="111">
        <v>0</v>
      </c>
      <c r="S127">
        <f>VLOOKUP(A127,'1.6'!$B$23:$J$168,9,FALSE)</f>
        <v>91.1</v>
      </c>
      <c r="T127">
        <v>0</v>
      </c>
      <c r="U127" s="52" t="e">
        <f t="shared" si="48"/>
        <v>#N/A</v>
      </c>
      <c r="V127" s="52">
        <f t="shared" si="49"/>
        <v>0</v>
      </c>
      <c r="W127" s="52" t="e">
        <f t="shared" si="50"/>
        <v>#N/A</v>
      </c>
      <c r="X127" s="52">
        <f t="shared" si="51"/>
        <v>0</v>
      </c>
      <c r="Y127" s="52">
        <f t="shared" si="52"/>
        <v>0</v>
      </c>
      <c r="Z127" s="52">
        <f t="shared" si="53"/>
        <v>0</v>
      </c>
      <c r="AA127" s="52" t="e">
        <f t="shared" si="71"/>
        <v>#N/A</v>
      </c>
      <c r="AB127" s="52">
        <f t="shared" si="54"/>
        <v>0</v>
      </c>
      <c r="AC127" s="52">
        <f t="shared" si="55"/>
        <v>0</v>
      </c>
      <c r="AD127" s="123">
        <f t="shared" si="80"/>
        <v>0</v>
      </c>
      <c r="AE127" s="52" t="e">
        <f t="shared" si="72"/>
        <v>#N/A</v>
      </c>
      <c r="AF127" s="52">
        <f t="shared" si="56"/>
        <v>0</v>
      </c>
      <c r="AG127" s="52">
        <f t="shared" si="57"/>
        <v>0</v>
      </c>
      <c r="AH127" s="52" t="e">
        <f t="shared" si="73"/>
        <v>#N/A</v>
      </c>
      <c r="AI127" s="52">
        <f t="shared" si="58"/>
        <v>0</v>
      </c>
      <c r="AJ127" s="52">
        <v>0</v>
      </c>
      <c r="AK127" s="52">
        <f t="shared" si="74"/>
        <v>0.99118942731277515</v>
      </c>
      <c r="AL127" s="52">
        <f t="shared" si="59"/>
        <v>0</v>
      </c>
      <c r="AM127">
        <f>(V127*Weights_Sens!$B$2)+(X127*Weights_Sens!$B$3)+(AB127*Weights_Sens!$B$4)+(AF127*Weights_Sens!$B$5)+(AI127*Weights_Sens!$B$6)+(AK127*Weights_Sens!$B$7)</f>
        <v>8.0913422637777566E-2</v>
      </c>
      <c r="AN127" s="52">
        <f t="shared" si="60"/>
        <v>0.10582748861500861</v>
      </c>
      <c r="AO127">
        <f>(Y127*Weights_Sens!$C$3)+(AC127*Weights_Sens!$C$4)+(AG127*Weights_Sens!$C$5)+(AJ127*Weights_Sens!$C$6)+(AK127*Weights_Sens!$C$7)</f>
        <v>0.18021625951141368</v>
      </c>
      <c r="AP127" s="52">
        <f t="shared" si="61"/>
        <v>0.26047366385535048</v>
      </c>
      <c r="AQ127" s="52">
        <f>(Z127*Weights_Sens!$D$3)+(AD127*Weights_Sens!$D$4)+(AL127*Weights_Sens!$D$7)</f>
        <v>0</v>
      </c>
      <c r="AR127" s="52">
        <f t="shared" si="62"/>
        <v>0</v>
      </c>
    </row>
    <row r="128" spans="1:44">
      <c r="A128" t="s">
        <v>81</v>
      </c>
      <c r="B128" t="s">
        <v>2168</v>
      </c>
      <c r="C128">
        <f>VLOOKUP(A128,'1.1'!$K$24:$L$132,2,FALSE)</f>
        <v>1</v>
      </c>
      <c r="D128">
        <f>VLOOKUP(A128,'1.1Flood'!$A$2:$B$110,2,FALSE)</f>
        <v>0</v>
      </c>
      <c r="E128" t="e">
        <f>VLOOKUP(A128,'1.2'!$I$23:$J$131,2,FALSE)</f>
        <v>#N/A</v>
      </c>
      <c r="F128">
        <f>VLOOKUP(A128,'1.2Flood'!$A$2:$B$110,2,FALSE)</f>
        <v>0</v>
      </c>
      <c r="G128" s="111">
        <f>VLOOKUP(A128,'1.2Drought'!$A$2:$B$110,2,FALSE)</f>
        <v>0</v>
      </c>
      <c r="H128" s="118">
        <v>0</v>
      </c>
      <c r="I128" t="e">
        <f>VLOOKUP(A128,'1.3'!$K$23:$L$129,2,FALSE)</f>
        <v>#N/A</v>
      </c>
      <c r="J128">
        <f>VLOOKUP(A128,'1.3Flood'!$A$2:$B$110,2,FALSE)</f>
        <v>0</v>
      </c>
      <c r="K128" s="111">
        <f>VLOOKUP(A128,'1.3Drought'!$A$2:$B$46,2,FALSE)</f>
        <v>0</v>
      </c>
      <c r="L128" s="118">
        <v>0</v>
      </c>
      <c r="M128">
        <f>VLOOKUP(A128,'1.4'!$H$24:$I$130,2,FALSE)</f>
        <v>0</v>
      </c>
      <c r="N128">
        <f>VLOOKUP(A128,'1.4Flood'!$A$2:$B$110,2,FALSE)</f>
        <v>0</v>
      </c>
      <c r="O128" s="111">
        <f>VLOOKUP(A128,'1.4Drought'!$A$2:$B$46,2,FALSE)</f>
        <v>0</v>
      </c>
      <c r="P128">
        <f>VLOOKUP(A128,'1.5'!$H$23:$I$129,2,FALSE)</f>
        <v>0</v>
      </c>
      <c r="Q128">
        <f>VLOOKUP(A128,'1.5Flood'!$A$2:$B$110,2,FALSE)</f>
        <v>0</v>
      </c>
      <c r="R128" s="111">
        <v>0</v>
      </c>
      <c r="S128">
        <f>VLOOKUP(A128,'1.6'!$B$23:$J$168,9,FALSE)</f>
        <v>86.4</v>
      </c>
      <c r="T128">
        <v>0</v>
      </c>
      <c r="U128" s="52" t="e">
        <f t="shared" si="48"/>
        <v>#N/A</v>
      </c>
      <c r="V128" s="52">
        <f t="shared" si="49"/>
        <v>0</v>
      </c>
      <c r="W128" s="52" t="e">
        <f t="shared" si="50"/>
        <v>#N/A</v>
      </c>
      <c r="X128" s="52">
        <f t="shared" si="51"/>
        <v>0</v>
      </c>
      <c r="Y128" s="52">
        <f t="shared" si="52"/>
        <v>0</v>
      </c>
      <c r="Z128" s="52">
        <f t="shared" si="53"/>
        <v>0</v>
      </c>
      <c r="AA128" s="52" t="e">
        <f t="shared" si="71"/>
        <v>#N/A</v>
      </c>
      <c r="AB128" s="52">
        <f t="shared" si="54"/>
        <v>0</v>
      </c>
      <c r="AC128" s="52">
        <f t="shared" si="55"/>
        <v>0</v>
      </c>
      <c r="AD128" s="123">
        <f t="shared" si="80"/>
        <v>0</v>
      </c>
      <c r="AE128" s="52" t="e">
        <f t="shared" si="72"/>
        <v>#N/A</v>
      </c>
      <c r="AF128" s="52">
        <f t="shared" si="56"/>
        <v>0</v>
      </c>
      <c r="AG128" s="52">
        <f t="shared" si="57"/>
        <v>0</v>
      </c>
      <c r="AH128" s="52" t="e">
        <f t="shared" si="73"/>
        <v>#N/A</v>
      </c>
      <c r="AI128" s="52">
        <f t="shared" si="58"/>
        <v>0</v>
      </c>
      <c r="AJ128" s="52">
        <v>0</v>
      </c>
      <c r="AK128" s="52">
        <f t="shared" si="74"/>
        <v>0.93942731277533043</v>
      </c>
      <c r="AL128" s="52">
        <f t="shared" si="59"/>
        <v>0</v>
      </c>
      <c r="AM128">
        <f>(V128*Weights_Sens!$B$2)+(X128*Weights_Sens!$B$3)+(AB128*Weights_Sens!$B$4)+(AF128*Weights_Sens!$B$5)+(AI128*Weights_Sens!$B$6)+(AK128*Weights_Sens!$B$7)</f>
        <v>7.6687943900026978E-2</v>
      </c>
      <c r="AN128" s="52">
        <f t="shared" si="60"/>
        <v>9.7528332161789674E-2</v>
      </c>
      <c r="AO128">
        <f>(Y128*Weights_Sens!$C$3)+(AC128*Weights_Sens!$C$4)+(AG128*Weights_Sens!$C$5)+(AJ128*Weights_Sens!$C$6)+(AK128*Weights_Sens!$C$7)</f>
        <v>0.17080496595915098</v>
      </c>
      <c r="AP128" s="52">
        <f t="shared" si="61"/>
        <v>0.24687115029845996</v>
      </c>
      <c r="AQ128" s="52">
        <f>(Z128*Weights_Sens!$D$3)+(AD128*Weights_Sens!$D$4)+(AL128*Weights_Sens!$D$7)</f>
        <v>0</v>
      </c>
      <c r="AR128" s="52">
        <f t="shared" si="62"/>
        <v>0</v>
      </c>
    </row>
    <row r="129" spans="1:44">
      <c r="A129" t="s">
        <v>152</v>
      </c>
      <c r="B129" t="s">
        <v>2169</v>
      </c>
      <c r="C129">
        <f>C119</f>
        <v>48</v>
      </c>
      <c r="D129">
        <f t="shared" ref="D129:Q129" si="83">D119</f>
        <v>343</v>
      </c>
      <c r="E129" t="e">
        <f t="shared" si="83"/>
        <v>#N/A</v>
      </c>
      <c r="F129">
        <f t="shared" si="83"/>
        <v>4872</v>
      </c>
      <c r="G129">
        <f t="shared" si="83"/>
        <v>292406</v>
      </c>
      <c r="H129" s="118">
        <v>0</v>
      </c>
      <c r="I129" t="e">
        <f t="shared" si="83"/>
        <v>#N/A</v>
      </c>
      <c r="J129">
        <f t="shared" si="83"/>
        <v>19</v>
      </c>
      <c r="K129">
        <f t="shared" si="83"/>
        <v>0</v>
      </c>
      <c r="L129" s="118">
        <f>L119</f>
        <v>0</v>
      </c>
      <c r="M129">
        <f t="shared" si="83"/>
        <v>0</v>
      </c>
      <c r="N129">
        <f t="shared" si="83"/>
        <v>566.55999999999995</v>
      </c>
      <c r="O129" s="111">
        <v>0</v>
      </c>
      <c r="P129">
        <f t="shared" si="83"/>
        <v>0</v>
      </c>
      <c r="Q129">
        <f t="shared" si="83"/>
        <v>0</v>
      </c>
      <c r="R129" s="111">
        <v>0</v>
      </c>
      <c r="S129">
        <f>VLOOKUP(A129,'1.6'!$B$23:$J$168,9,FALSE)</f>
        <v>83.9</v>
      </c>
      <c r="T129">
        <v>0</v>
      </c>
      <c r="U129" s="52" t="e">
        <f t="shared" si="48"/>
        <v>#N/A</v>
      </c>
      <c r="V129" s="52">
        <f t="shared" si="49"/>
        <v>6.5683646112600538E-2</v>
      </c>
      <c r="W129" s="52" t="e">
        <f t="shared" si="50"/>
        <v>#N/A</v>
      </c>
      <c r="X129" s="52">
        <f t="shared" si="51"/>
        <v>1.2968483816013629E-2</v>
      </c>
      <c r="Y129" s="52">
        <f t="shared" si="52"/>
        <v>1</v>
      </c>
      <c r="Z129" s="52">
        <f t="shared" si="53"/>
        <v>0</v>
      </c>
      <c r="AA129" s="52" t="e">
        <f t="shared" si="71"/>
        <v>#N/A</v>
      </c>
      <c r="AB129" s="52">
        <f t="shared" si="54"/>
        <v>0.13475177304964539</v>
      </c>
      <c r="AC129" s="52">
        <f t="shared" si="55"/>
        <v>0</v>
      </c>
      <c r="AD129" s="123">
        <f t="shared" si="80"/>
        <v>0</v>
      </c>
      <c r="AE129" s="52" t="e">
        <f t="shared" si="72"/>
        <v>#N/A</v>
      </c>
      <c r="AF129" s="52">
        <f t="shared" si="56"/>
        <v>6.9799186891708748E-2</v>
      </c>
      <c r="AG129" s="52">
        <f t="shared" si="57"/>
        <v>0</v>
      </c>
      <c r="AH129" s="52" t="e">
        <f t="shared" si="73"/>
        <v>#N/A</v>
      </c>
      <c r="AI129" s="52">
        <f t="shared" si="58"/>
        <v>0</v>
      </c>
      <c r="AJ129" s="52">
        <v>0</v>
      </c>
      <c r="AK129" s="52">
        <f t="shared" si="74"/>
        <v>0.91189427312775329</v>
      </c>
      <c r="AL129" s="52">
        <f t="shared" si="59"/>
        <v>0</v>
      </c>
      <c r="AM129">
        <f>(V129*Weights_Sens!$B$2)+(X129*Weights_Sens!$B$3)+(AB129*Weights_Sens!$B$4)+(AF129*Weights_Sens!$B$5)+(AI129*Weights_Sens!$B$6)+(AK129*Weights_Sens!$B$7)</f>
        <v>0.12645724288450466</v>
      </c>
      <c r="AN129" s="52">
        <f t="shared" si="60"/>
        <v>0.19527895983601448</v>
      </c>
      <c r="AO129">
        <f>(Y129*Weights_Sens!$C$3)+(AC129*Weights_Sens!$C$4)+(AG129*Weights_Sens!$C$5)+(AJ129*Weights_Sens!$C$6)+(AK129*Weights_Sens!$C$7)</f>
        <v>0.57488986784140972</v>
      </c>
      <c r="AP129" s="52">
        <f t="shared" si="61"/>
        <v>0.83091098769856808</v>
      </c>
      <c r="AQ129" s="52">
        <f>(Z129*Weights_Sens!$D$3)+(AD129*Weights_Sens!$D$4)+(AL129*Weights_Sens!$D$7)</f>
        <v>0</v>
      </c>
      <c r="AR129" s="52">
        <f t="shared" si="62"/>
        <v>0</v>
      </c>
    </row>
    <row r="130" spans="1:44">
      <c r="A130" t="s">
        <v>66</v>
      </c>
      <c r="B130" t="s">
        <v>2170</v>
      </c>
      <c r="C130" t="e">
        <f>VLOOKUP(A130,'1.1'!$K$24:$L$132,2,FALSE)</f>
        <v>#N/A</v>
      </c>
      <c r="D130">
        <f>VLOOKUP(A130,'1.1Flood'!$A$2:$B$110,2,FALSE)</f>
        <v>209</v>
      </c>
      <c r="E130" t="e">
        <f>VLOOKUP(A130,'1.2'!$I$23:$J$131,2,FALSE)</f>
        <v>#N/A</v>
      </c>
      <c r="F130">
        <f>VLOOKUP(A130,'1.2Flood'!$A$2:$B$110,2,FALSE)</f>
        <v>37</v>
      </c>
      <c r="G130" s="111">
        <v>0</v>
      </c>
      <c r="H130" s="118">
        <v>0</v>
      </c>
      <c r="I130" t="e">
        <f>VLOOKUP(A130,'1.3'!$K$23:$L$129,2,FALSE)</f>
        <v>#N/A</v>
      </c>
      <c r="J130">
        <f>VLOOKUP(A130,'1.3Flood'!$A$2:$B$110,2,FALSE)</f>
        <v>3</v>
      </c>
      <c r="K130" s="111">
        <v>0</v>
      </c>
      <c r="L130" s="118">
        <v>0</v>
      </c>
      <c r="M130" t="e">
        <f>VLOOKUP(A130,'1.4'!$H$24:$I$130,2,FALSE)</f>
        <v>#N/A</v>
      </c>
      <c r="N130">
        <f>VLOOKUP(A130,'1.4Flood'!$A$2:$B$110,2,FALSE)</f>
        <v>74.08</v>
      </c>
      <c r="O130" s="111">
        <v>0</v>
      </c>
      <c r="P130" t="e">
        <f>VLOOKUP(A130,'1.5'!$H$23:$I$129,2,FALSE)</f>
        <v>#N/A</v>
      </c>
      <c r="Q130">
        <f>VLOOKUP(A130,'1.5Flood'!$A$2:$B$110,2,FALSE)</f>
        <v>4</v>
      </c>
      <c r="R130" s="111">
        <v>0</v>
      </c>
      <c r="S130">
        <f>VLOOKUP(A130,'1.6'!$B$23:$J$168,9,FALSE)</f>
        <v>85.9</v>
      </c>
      <c r="T130">
        <v>0</v>
      </c>
      <c r="U130" s="52" t="e">
        <f t="shared" si="48"/>
        <v>#N/A</v>
      </c>
      <c r="V130" s="52">
        <f t="shared" si="49"/>
        <v>4.002297970126388E-2</v>
      </c>
      <c r="W130" s="52" t="e">
        <f t="shared" si="50"/>
        <v>#N/A</v>
      </c>
      <c r="X130" s="52">
        <f t="shared" si="51"/>
        <v>9.8488074957410568E-5</v>
      </c>
      <c r="Y130" s="52">
        <f t="shared" si="52"/>
        <v>0</v>
      </c>
      <c r="Z130" s="52">
        <f t="shared" si="53"/>
        <v>0</v>
      </c>
      <c r="AA130" s="52" t="e">
        <f t="shared" ref="AA130:AA147" si="84">(I130-MIN($I$2:$I$147))/(MAX($I$2:$I$147)-MIN($I$2:$I$147))</f>
        <v>#N/A</v>
      </c>
      <c r="AB130" s="52">
        <f t="shared" si="54"/>
        <v>2.1276595744680851E-2</v>
      </c>
      <c r="AC130" s="52">
        <f t="shared" si="55"/>
        <v>0</v>
      </c>
      <c r="AD130" s="123">
        <f t="shared" si="80"/>
        <v>0</v>
      </c>
      <c r="AE130" s="52" t="e">
        <f t="shared" ref="AE130:AE147" si="85">(M130-MIN($M$2:$M$147))/(MAX($M$2:$M$147)-MIN($M$2:$M$147))</f>
        <v>#N/A</v>
      </c>
      <c r="AF130" s="52">
        <f t="shared" si="56"/>
        <v>9.1265245780460767E-3</v>
      </c>
      <c r="AG130" s="52">
        <f t="shared" si="57"/>
        <v>0</v>
      </c>
      <c r="AH130" s="52" t="e">
        <f t="shared" ref="AH130:AH147" si="86">(P130-MIN($P$2:$P$147))/(MAX($P$2:$P$147)-MIN($P$2:$P$147))</f>
        <v>#N/A</v>
      </c>
      <c r="AI130" s="52">
        <f t="shared" si="58"/>
        <v>3.7037037037037035E-2</v>
      </c>
      <c r="AJ130" s="52">
        <v>0</v>
      </c>
      <c r="AK130" s="52">
        <f t="shared" ref="AK130:AK147" si="87">(S130-MIN($S$2:$S$147))/(MAX($S$2:$S$147)-MIN($S$2:$S$147))</f>
        <v>0.93392070484581502</v>
      </c>
      <c r="AL130" s="52">
        <f t="shared" si="59"/>
        <v>0</v>
      </c>
      <c r="AM130">
        <f>(V130*Weights_Sens!$B$2)+(X130*Weights_Sens!$B$3)+(AB130*Weights_Sens!$B$4)+(AF130*Weights_Sens!$B$5)+(AI130*Weights_Sens!$B$6)+(AK130*Weights_Sens!$B$7)</f>
        <v>9.5994641747084247E-2</v>
      </c>
      <c r="AN130" s="52">
        <f t="shared" si="60"/>
        <v>0.13544813154363461</v>
      </c>
      <c r="AO130">
        <f>(Y130*Weights_Sens!$C$3)+(AC130*Weights_Sens!$C$4)+(AG130*Weights_Sens!$C$5)+(AJ130*Weights_Sens!$C$6)+(AK130*Weights_Sens!$C$7)</f>
        <v>0.16980376451742091</v>
      </c>
      <c r="AP130" s="52">
        <f t="shared" si="61"/>
        <v>0.24542407438815247</v>
      </c>
      <c r="AQ130" s="52">
        <f>(Z130*Weights_Sens!$D$3)+(AD130*Weights_Sens!$D$4)+(AL130*Weights_Sens!$D$7)</f>
        <v>0</v>
      </c>
      <c r="AR130" s="52">
        <f t="shared" si="62"/>
        <v>0</v>
      </c>
    </row>
    <row r="131" spans="1:44">
      <c r="A131" t="s">
        <v>67</v>
      </c>
      <c r="B131" t="s">
        <v>2171</v>
      </c>
      <c r="C131">
        <f>VLOOKUP(A131,'1.1'!$K$24:$L$132,2,FALSE)</f>
        <v>5</v>
      </c>
      <c r="D131">
        <f>VLOOKUP(A131,'1.1Flood'!$A$2:$B$110,2,FALSE)</f>
        <v>190</v>
      </c>
      <c r="E131" t="e">
        <f>VLOOKUP(A131,'1.2'!$I$23:$J$131,2,FALSE)</f>
        <v>#N/A</v>
      </c>
      <c r="F131">
        <f>VLOOKUP(A131,'1.2Flood'!$A$2:$B$110,2,FALSE)</f>
        <v>13777</v>
      </c>
      <c r="G131" s="111">
        <f>VLOOKUP(A131,'1.2Drought'!$A$2:$B$110,2,FALSE)</f>
        <v>0</v>
      </c>
      <c r="H131" s="118">
        <v>0</v>
      </c>
      <c r="I131" t="e">
        <f>VLOOKUP(A131,'1.3'!$K$23:$L$129,2,FALSE)</f>
        <v>#N/A</v>
      </c>
      <c r="J131">
        <f>VLOOKUP(A131,'1.3Flood'!$A$2:$B$110,2,FALSE)</f>
        <v>3</v>
      </c>
      <c r="K131" s="111">
        <f>VLOOKUP(A131,'1.3Drought'!$A$2:$B$46,2,FALSE)</f>
        <v>0</v>
      </c>
      <c r="L131" s="118">
        <v>0</v>
      </c>
      <c r="M131">
        <f>VLOOKUP(A131,'1.4'!$H$24:$I$130,2,FALSE)</f>
        <v>0</v>
      </c>
      <c r="N131">
        <f>VLOOKUP(A131,'1.4Flood'!$A$2:$B$110,2,FALSE)</f>
        <v>0</v>
      </c>
      <c r="O131" s="111">
        <f>VLOOKUP(A131,'1.4Drought'!$A$2:$B$46,2,FALSE)</f>
        <v>0</v>
      </c>
      <c r="P131">
        <f>VLOOKUP(A131,'1.5'!$H$23:$I$129,2,FALSE)</f>
        <v>0</v>
      </c>
      <c r="Q131">
        <f>VLOOKUP(A131,'1.5Flood'!$A$2:$B$110,2,FALSE)</f>
        <v>0</v>
      </c>
      <c r="R131" s="111">
        <v>0</v>
      </c>
      <c r="S131">
        <f>VLOOKUP(A131,'1.6'!$B$23:$J$168,9,FALSE)</f>
        <v>81.2</v>
      </c>
      <c r="T131">
        <v>0</v>
      </c>
      <c r="U131" s="52" t="e">
        <f t="shared" ref="U131:U147" si="88">(C131-MIN($C$2:$C$147))/(MAX($C$2:$C$147)-MIN($C$2:$C$147))</f>
        <v>#N/A</v>
      </c>
      <c r="V131" s="52">
        <f t="shared" ref="V131:V147" si="89">(D131-MIN($D$2:$D$147))/(5222-MIN($D$2:$D$147))</f>
        <v>3.6384527001148984E-2</v>
      </c>
      <c r="W131" s="52" t="e">
        <f t="shared" ref="W131:W147" si="90">(E131-MIN($E$2:$E$147))/(MAX($E$2:$E$147)-MIN($E$2:$E$147))</f>
        <v>#N/A</v>
      </c>
      <c r="X131" s="52">
        <f t="shared" ref="X131:X147" si="91">(F131-MIN($F$2:$F$147))/(375680-MIN($F$2:$F$147))</f>
        <v>3.6672167802385011E-2</v>
      </c>
      <c r="Y131" s="52">
        <f t="shared" ref="Y131:Y147" si="92">(G131-MIN($G$2:$G$147))/(292406-MIN($G$2:$G$147))</f>
        <v>0</v>
      </c>
      <c r="Z131" s="52">
        <f t="shared" ref="Z131:Z147" si="93">(H131-MIN($H$2:$H$147))/(53063-MIN($H$2:$H$147))</f>
        <v>0</v>
      </c>
      <c r="AA131" s="52" t="e">
        <f t="shared" si="84"/>
        <v>#N/A</v>
      </c>
      <c r="AB131" s="52">
        <f t="shared" ref="AB131:AB147" si="94">(J131-MIN($J$2:$J$147))/(141-MIN($J$2:$J$147))</f>
        <v>2.1276595744680851E-2</v>
      </c>
      <c r="AC131" s="52">
        <f t="shared" ref="AC131:AC147" si="95">(K131-MIN($K$2:$K$147))/(MAX($K$2:$K$147)-MIN($K$2:$K$147))</f>
        <v>0</v>
      </c>
      <c r="AD131" s="123">
        <f t="shared" si="80"/>
        <v>0</v>
      </c>
      <c r="AE131" s="52" t="e">
        <f t="shared" si="85"/>
        <v>#N/A</v>
      </c>
      <c r="AF131" s="52">
        <f t="shared" ref="AF131:AF147" si="96">(N131-MIN($N$2:$N$147))/(8117-MIN($N$2:$N$147))</f>
        <v>0</v>
      </c>
      <c r="AG131" s="52">
        <f t="shared" ref="AG131:AG147" si="97">(O131-MIN($O$2:$O$147))/(MAX($O$2:$O$147)-MIN($O$2:$O$147))</f>
        <v>0</v>
      </c>
      <c r="AH131" s="52" t="e">
        <f t="shared" si="86"/>
        <v>#N/A</v>
      </c>
      <c r="AI131" s="52">
        <f t="shared" ref="AI131:AI147" si="98">(Q131-MIN($Q$2:$Q$147))/(108-MIN($Q$2:$Q$147))</f>
        <v>0</v>
      </c>
      <c r="AJ131" s="52">
        <v>0</v>
      </c>
      <c r="AK131" s="52">
        <f t="shared" si="87"/>
        <v>0.88215859030837007</v>
      </c>
      <c r="AL131" s="52">
        <f t="shared" ref="AL131:AL147" si="99">(T131-MIN($T$2:$T$147))/(MAX($T$2:$T$147)-MIN($T$2:$T$147))</f>
        <v>0</v>
      </c>
      <c r="AM131">
        <f>(V131*Weights_Sens!$B$2)+(X131*Weights_Sens!$B$3)+(AB131*Weights_Sens!$B$4)+(AF131*Weights_Sens!$B$5)+(AI131*Weights_Sens!$B$6)+(AK131*Weights_Sens!$B$7)</f>
        <v>8.9339468901375799E-2</v>
      </c>
      <c r="AN131" s="52">
        <f t="shared" ref="AN131:AN147" si="100">(AM131-MIN($AM$2:$AM$147))/(MAX($AM$2:$AM$147)-MIN($AM$2:$AM$147))</f>
        <v>0.12237687403704699</v>
      </c>
      <c r="AO131">
        <f>(Y131*Weights_Sens!$C$3)+(AC131*Weights_Sens!$C$4)+(AG131*Weights_Sens!$C$5)+(AJ131*Weights_Sens!$C$6)+(AK131*Weights_Sens!$C$7)</f>
        <v>0.16039247096515821</v>
      </c>
      <c r="AP131" s="52">
        <f t="shared" ref="AP131:AP147" si="101">(AO131-MIN($AO$2:$AO$147))/(MAX($AO$2:$AO$147)-MIN($AO$2:$AO$147))</f>
        <v>0.23182156083126196</v>
      </c>
      <c r="AQ131" s="52">
        <f>(Z131*Weights_Sens!$D$3)+(AD131*Weights_Sens!$D$4)+(AL131*Weights_Sens!$D$7)</f>
        <v>0</v>
      </c>
      <c r="AR131" s="52">
        <f t="shared" ref="AR131:AR147" si="102">(AQ131-MIN($AQ$2:$AQ$147))/(MAX($AQ$2:$AQ$147)-MIN($AQ$2:$AQ$147))</f>
        <v>0</v>
      </c>
    </row>
    <row r="132" spans="1:44">
      <c r="A132" t="s">
        <v>147</v>
      </c>
      <c r="B132" t="s">
        <v>2172</v>
      </c>
      <c r="C132" t="e">
        <f>C46</f>
        <v>#N/A</v>
      </c>
      <c r="D132">
        <f t="shared" ref="D132:Q132" si="103">D46</f>
        <v>978</v>
      </c>
      <c r="E132">
        <f t="shared" si="103"/>
        <v>18230</v>
      </c>
      <c r="F132">
        <f t="shared" si="103"/>
        <v>23303</v>
      </c>
      <c r="G132">
        <f t="shared" si="103"/>
        <v>0</v>
      </c>
      <c r="H132" s="118">
        <f>H46</f>
        <v>18230</v>
      </c>
      <c r="I132" t="e">
        <f t="shared" si="103"/>
        <v>#N/A</v>
      </c>
      <c r="J132">
        <f t="shared" si="103"/>
        <v>39</v>
      </c>
      <c r="K132">
        <f t="shared" si="103"/>
        <v>0</v>
      </c>
      <c r="L132" s="118">
        <f>L46</f>
        <v>39</v>
      </c>
      <c r="M132" t="e">
        <f t="shared" si="103"/>
        <v>#N/A</v>
      </c>
      <c r="N132">
        <f t="shared" si="103"/>
        <v>3142.34</v>
      </c>
      <c r="O132" s="111">
        <v>0</v>
      </c>
      <c r="P132" t="e">
        <f t="shared" si="103"/>
        <v>#N/A</v>
      </c>
      <c r="Q132">
        <f t="shared" si="103"/>
        <v>0</v>
      </c>
      <c r="R132" s="111">
        <v>0</v>
      </c>
      <c r="S132">
        <f>VLOOKUP(A132,'1.6'!$B$23:$J$168,9,FALSE)</f>
        <v>89.8</v>
      </c>
      <c r="T132">
        <f>S132</f>
        <v>89.8</v>
      </c>
      <c r="U132" s="52" t="e">
        <f t="shared" si="88"/>
        <v>#N/A</v>
      </c>
      <c r="V132" s="52">
        <f t="shared" si="89"/>
        <v>0.1872845653006511</v>
      </c>
      <c r="W132" s="52" t="e">
        <f t="shared" si="90"/>
        <v>#N/A</v>
      </c>
      <c r="X132" s="52">
        <f t="shared" si="91"/>
        <v>6.2028854344122655E-2</v>
      </c>
      <c r="Y132" s="52">
        <f t="shared" si="92"/>
        <v>0</v>
      </c>
      <c r="Z132" s="52">
        <f t="shared" si="93"/>
        <v>0.34355388877372178</v>
      </c>
      <c r="AA132" s="52" t="e">
        <f t="shared" si="84"/>
        <v>#N/A</v>
      </c>
      <c r="AB132" s="52">
        <f t="shared" si="94"/>
        <v>0.27659574468085107</v>
      </c>
      <c r="AC132" s="52">
        <f t="shared" si="95"/>
        <v>0</v>
      </c>
      <c r="AD132" s="123">
        <f t="shared" si="80"/>
        <v>0.27659574468085107</v>
      </c>
      <c r="AE132" s="52" t="e">
        <f t="shared" si="85"/>
        <v>#N/A</v>
      </c>
      <c r="AF132" s="52">
        <f t="shared" si="96"/>
        <v>0.38713071331772825</v>
      </c>
      <c r="AG132" s="52">
        <f t="shared" si="97"/>
        <v>0</v>
      </c>
      <c r="AH132" s="52" t="e">
        <f t="shared" si="86"/>
        <v>#N/A</v>
      </c>
      <c r="AI132" s="52">
        <f t="shared" si="98"/>
        <v>0</v>
      </c>
      <c r="AJ132" s="52">
        <v>0</v>
      </c>
      <c r="AK132" s="52">
        <f t="shared" si="87"/>
        <v>0.97687224669603512</v>
      </c>
      <c r="AL132" s="52">
        <f t="shared" si="99"/>
        <v>1</v>
      </c>
      <c r="AM132">
        <f>(V132*Weights_Sens!$B$2)+(X132*Weights_Sens!$B$3)+(AB132*Weights_Sens!$B$4)+(AF132*Weights_Sens!$B$5)+(AI132*Weights_Sens!$B$6)+(AK132*Weights_Sens!$B$7)</f>
        <v>0.24744587521580244</v>
      </c>
      <c r="AN132" s="52">
        <f t="shared" si="100"/>
        <v>0.43290968787819462</v>
      </c>
      <c r="AO132">
        <f>(Y132*Weights_Sens!$C$3)+(AC132*Weights_Sens!$C$4)+(AG132*Weights_Sens!$C$5)+(AJ132*Weights_Sens!$C$6)+(AK132*Weights_Sens!$C$7)</f>
        <v>0.17761313576291549</v>
      </c>
      <c r="AP132" s="52">
        <f t="shared" si="101"/>
        <v>0.25671126648855097</v>
      </c>
      <c r="AQ132" s="52">
        <f>(Z132*Weights_Sens!$D$3)+(AD132*Weights_Sens!$D$4)+(AL132*Weights_Sens!$D$7)</f>
        <v>0.43551575914050711</v>
      </c>
      <c r="AR132" s="52">
        <f t="shared" si="102"/>
        <v>0.4366651105146091</v>
      </c>
    </row>
    <row r="133" spans="1:44">
      <c r="A133" t="s">
        <v>143</v>
      </c>
      <c r="B133" t="s">
        <v>2173</v>
      </c>
      <c r="C133">
        <v>0</v>
      </c>
      <c r="D133">
        <v>0</v>
      </c>
      <c r="E133">
        <v>0</v>
      </c>
      <c r="F133">
        <v>0</v>
      </c>
      <c r="G133" s="111">
        <v>0</v>
      </c>
      <c r="H133" s="118">
        <f>H26</f>
        <v>7356</v>
      </c>
      <c r="I133">
        <v>0</v>
      </c>
      <c r="J133">
        <v>0</v>
      </c>
      <c r="K133" s="111">
        <v>0</v>
      </c>
      <c r="L133" s="118">
        <f>L26</f>
        <v>17</v>
      </c>
      <c r="M133">
        <v>0</v>
      </c>
      <c r="N133">
        <v>0</v>
      </c>
      <c r="O133" s="111">
        <v>0</v>
      </c>
      <c r="P133">
        <v>0</v>
      </c>
      <c r="Q133">
        <v>0</v>
      </c>
      <c r="R133" s="111">
        <v>0</v>
      </c>
      <c r="S133">
        <f>VLOOKUP(A133,'1.6'!$B$23:$J$168,9,FALSE)</f>
        <v>81.7</v>
      </c>
      <c r="T133">
        <f>S133</f>
        <v>81.7</v>
      </c>
      <c r="U133" s="52" t="e">
        <f t="shared" si="88"/>
        <v>#N/A</v>
      </c>
      <c r="V133" s="52">
        <f t="shared" si="89"/>
        <v>0</v>
      </c>
      <c r="W133" s="52" t="e">
        <f t="shared" si="90"/>
        <v>#N/A</v>
      </c>
      <c r="X133" s="52">
        <f t="shared" si="91"/>
        <v>0</v>
      </c>
      <c r="Y133" s="52">
        <f t="shared" si="92"/>
        <v>0</v>
      </c>
      <c r="Z133" s="52">
        <f t="shared" si="93"/>
        <v>0.1386276689972297</v>
      </c>
      <c r="AA133" s="52" t="e">
        <f t="shared" si="84"/>
        <v>#N/A</v>
      </c>
      <c r="AB133" s="52">
        <f t="shared" si="94"/>
        <v>0</v>
      </c>
      <c r="AC133" s="52">
        <f t="shared" si="95"/>
        <v>0</v>
      </c>
      <c r="AD133" s="123">
        <f t="shared" si="80"/>
        <v>0.12056737588652482</v>
      </c>
      <c r="AE133" s="52" t="e">
        <f t="shared" si="85"/>
        <v>#N/A</v>
      </c>
      <c r="AF133" s="52">
        <f t="shared" si="96"/>
        <v>0</v>
      </c>
      <c r="AG133" s="52">
        <f t="shared" si="97"/>
        <v>0</v>
      </c>
      <c r="AH133" s="52" t="e">
        <f t="shared" si="86"/>
        <v>#N/A</v>
      </c>
      <c r="AI133" s="52">
        <f t="shared" si="98"/>
        <v>0</v>
      </c>
      <c r="AJ133" s="52">
        <v>0</v>
      </c>
      <c r="AK133" s="52">
        <f t="shared" si="87"/>
        <v>0.88766519823788548</v>
      </c>
      <c r="AL133" s="52">
        <f t="shared" si="99"/>
        <v>0.90979955456570161</v>
      </c>
      <c r="AM133">
        <f>(V133*Weights_Sens!$B$2)+(X133*Weights_Sens!$B$3)+(AB133*Weights_Sens!$B$4)+(AF133*Weights_Sens!$B$5)+(AI133*Weights_Sens!$B$6)+(AK133*Weights_Sens!$B$7)</f>
        <v>7.2462465162276377E-2</v>
      </c>
      <c r="AN133" s="52">
        <f t="shared" si="100"/>
        <v>8.9229175708570696E-2</v>
      </c>
      <c r="AO133">
        <f>(Y133*Weights_Sens!$C$3)+(AC133*Weights_Sens!$C$4)+(AG133*Weights_Sens!$C$5)+(AJ133*Weights_Sens!$C$6)+(AK133*Weights_Sens!$C$7)</f>
        <v>0.16139367240688826</v>
      </c>
      <c r="AP133" s="52">
        <f t="shared" si="101"/>
        <v>0.23326863674156942</v>
      </c>
      <c r="AQ133" s="52">
        <f>(Z133*Weights_Sens!$D$3)+(AD133*Weights_Sens!$D$4)+(AL133*Weights_Sens!$D$7)</f>
        <v>0.27145243737348168</v>
      </c>
      <c r="AR133" s="52">
        <f t="shared" si="102"/>
        <v>0.27216881611604266</v>
      </c>
    </row>
    <row r="134" spans="1:44">
      <c r="A134" t="s">
        <v>153</v>
      </c>
      <c r="B134" t="s">
        <v>2174</v>
      </c>
      <c r="C134" t="e">
        <f>C46</f>
        <v>#N/A</v>
      </c>
      <c r="D134">
        <f t="shared" ref="D134:Q134" si="104">D46</f>
        <v>978</v>
      </c>
      <c r="E134">
        <f t="shared" si="104"/>
        <v>18230</v>
      </c>
      <c r="F134">
        <f t="shared" si="104"/>
        <v>23303</v>
      </c>
      <c r="G134">
        <f t="shared" si="104"/>
        <v>0</v>
      </c>
      <c r="H134" s="118">
        <f>H46</f>
        <v>18230</v>
      </c>
      <c r="I134" t="e">
        <f t="shared" si="104"/>
        <v>#N/A</v>
      </c>
      <c r="J134">
        <f t="shared" si="104"/>
        <v>39</v>
      </c>
      <c r="K134">
        <f t="shared" si="104"/>
        <v>0</v>
      </c>
      <c r="L134" s="118">
        <f>L46</f>
        <v>39</v>
      </c>
      <c r="M134" t="e">
        <f t="shared" si="104"/>
        <v>#N/A</v>
      </c>
      <c r="N134">
        <f t="shared" si="104"/>
        <v>3142.34</v>
      </c>
      <c r="O134" s="111">
        <v>0</v>
      </c>
      <c r="P134" t="e">
        <f t="shared" si="104"/>
        <v>#N/A</v>
      </c>
      <c r="Q134">
        <f t="shared" si="104"/>
        <v>0</v>
      </c>
      <c r="R134" s="111">
        <v>0</v>
      </c>
      <c r="S134">
        <f>VLOOKUP(A134,'1.6'!$B$23:$J$168,9,FALSE)</f>
        <v>87.5</v>
      </c>
      <c r="T134">
        <f>S134</f>
        <v>87.5</v>
      </c>
      <c r="U134" s="52" t="e">
        <f t="shared" si="88"/>
        <v>#N/A</v>
      </c>
      <c r="V134" s="52">
        <f t="shared" si="89"/>
        <v>0.1872845653006511</v>
      </c>
      <c r="W134" s="52" t="e">
        <f t="shared" si="90"/>
        <v>#N/A</v>
      </c>
      <c r="X134" s="52">
        <f t="shared" si="91"/>
        <v>6.2028854344122655E-2</v>
      </c>
      <c r="Y134" s="52">
        <f t="shared" si="92"/>
        <v>0</v>
      </c>
      <c r="Z134" s="52">
        <f t="shared" si="93"/>
        <v>0.34355388877372178</v>
      </c>
      <c r="AA134" s="52" t="e">
        <f t="shared" si="84"/>
        <v>#N/A</v>
      </c>
      <c r="AB134" s="52">
        <f t="shared" si="94"/>
        <v>0.27659574468085107</v>
      </c>
      <c r="AC134" s="52">
        <f t="shared" si="95"/>
        <v>0</v>
      </c>
      <c r="AD134" s="123">
        <f t="shared" si="80"/>
        <v>0.27659574468085107</v>
      </c>
      <c r="AE134" s="52" t="e">
        <f t="shared" si="85"/>
        <v>#N/A</v>
      </c>
      <c r="AF134" s="52">
        <f t="shared" si="96"/>
        <v>0.38713071331772825</v>
      </c>
      <c r="AG134" s="52">
        <f t="shared" si="97"/>
        <v>0</v>
      </c>
      <c r="AH134" s="52" t="e">
        <f t="shared" si="86"/>
        <v>#N/A</v>
      </c>
      <c r="AI134" s="52">
        <f t="shared" si="98"/>
        <v>0</v>
      </c>
      <c r="AJ134" s="52">
        <v>0</v>
      </c>
      <c r="AK134" s="52">
        <f t="shared" si="87"/>
        <v>0.95154185022026427</v>
      </c>
      <c r="AL134" s="52">
        <f t="shared" si="99"/>
        <v>0.97438752783964366</v>
      </c>
      <c r="AM134">
        <f>(V134*Weights_Sens!$B$2)+(X134*Weights_Sens!$B$3)+(AB134*Weights_Sens!$B$4)+(AF134*Weights_Sens!$B$5)+(AI134*Weights_Sens!$B$6)+(AK134*Weights_Sens!$B$7)</f>
        <v>0.24537808774839259</v>
      </c>
      <c r="AN134" s="52">
        <f t="shared" si="100"/>
        <v>0.42884839855002366</v>
      </c>
      <c r="AO134">
        <f>(Y134*Weights_Sens!$C$3)+(AC134*Weights_Sens!$C$4)+(AG134*Weights_Sens!$C$5)+(AJ134*Weights_Sens!$C$6)+(AK134*Weights_Sens!$C$7)</f>
        <v>0.17300760913095714</v>
      </c>
      <c r="AP134" s="52">
        <f t="shared" si="101"/>
        <v>0.25005471730113649</v>
      </c>
      <c r="AQ134" s="52">
        <f>(Z134*Weights_Sens!$D$3)+(AD134*Weights_Sens!$D$4)+(AL134*Weights_Sens!$D$7)</f>
        <v>0.43085894602044228</v>
      </c>
      <c r="AR134" s="52">
        <f t="shared" si="102"/>
        <v>0.43199600779434927</v>
      </c>
    </row>
    <row r="135" spans="1:44">
      <c r="A135" t="s">
        <v>68</v>
      </c>
      <c r="B135" t="s">
        <v>2175</v>
      </c>
      <c r="C135" t="e">
        <f>VLOOKUP(A135,'1.1'!$K$24:$L$132,2,FALSE)</f>
        <v>#N/A</v>
      </c>
      <c r="D135">
        <f>VLOOKUP(A135,'1.1Flood'!$A$2:$B$110,2,FALSE)</f>
        <v>0</v>
      </c>
      <c r="E135">
        <f>VLOOKUP(A135,'1.2'!$I$23:$J$131,2,FALSE)</f>
        <v>4456</v>
      </c>
      <c r="F135">
        <f>VLOOKUP(A135,'1.2Flood'!$A$2:$B$110,2,FALSE)</f>
        <v>4156</v>
      </c>
      <c r="G135" s="111">
        <v>0</v>
      </c>
      <c r="H135" s="118">
        <f>VLOOKUP(A135,'1.2Landslide'!$A$2:$B$110,2,FALSE)</f>
        <v>4456</v>
      </c>
      <c r="I135">
        <f>VLOOKUP(A135,'1.3'!$K$23:$L$129,2,FALSE)</f>
        <v>0</v>
      </c>
      <c r="J135">
        <f>VLOOKUP(A135,'1.3Flood'!$A$2:$B$110,2,FALSE)</f>
        <v>0</v>
      </c>
      <c r="K135" s="111">
        <v>0</v>
      </c>
      <c r="L135" s="118">
        <f>VLOOKUP(A135,$AY$2:$BA$81,3,FALSE)</f>
        <v>0</v>
      </c>
      <c r="M135" t="e">
        <f>VLOOKUP(A135,'1.4'!$H$24:$I$130,2,FALSE)</f>
        <v>#N/A</v>
      </c>
      <c r="N135">
        <f>VLOOKUP(A135,'1.4Flood'!$A$2:$B$110,2,FALSE)</f>
        <v>0</v>
      </c>
      <c r="O135" s="111">
        <v>0</v>
      </c>
      <c r="P135" t="e">
        <f>VLOOKUP(A135,'1.5'!$H$23:$I$129,2,FALSE)</f>
        <v>#N/A</v>
      </c>
      <c r="Q135">
        <f>VLOOKUP(A135,'1.5Flood'!$A$2:$B$110,2,FALSE)</f>
        <v>0</v>
      </c>
      <c r="R135" s="111">
        <v>0</v>
      </c>
      <c r="S135">
        <f>VLOOKUP(A135,'1.6'!$B$23:$J$168,9,FALSE)</f>
        <v>76.400000000000006</v>
      </c>
      <c r="T135">
        <f>S135</f>
        <v>76.400000000000006</v>
      </c>
      <c r="U135" s="52" t="e">
        <f t="shared" si="88"/>
        <v>#N/A</v>
      </c>
      <c r="V135" s="52">
        <f t="shared" si="89"/>
        <v>0</v>
      </c>
      <c r="W135" s="52" t="e">
        <f t="shared" si="90"/>
        <v>#N/A</v>
      </c>
      <c r="X135" s="52">
        <f t="shared" si="91"/>
        <v>1.1062606473594548E-2</v>
      </c>
      <c r="Y135" s="52">
        <f t="shared" si="92"/>
        <v>0</v>
      </c>
      <c r="Z135" s="52">
        <f t="shared" si="93"/>
        <v>8.3975651583966235E-2</v>
      </c>
      <c r="AA135" s="52" t="e">
        <f t="shared" si="84"/>
        <v>#N/A</v>
      </c>
      <c r="AB135" s="52">
        <f t="shared" si="94"/>
        <v>0</v>
      </c>
      <c r="AC135" s="52">
        <f t="shared" si="95"/>
        <v>0</v>
      </c>
      <c r="AD135" s="123">
        <f t="shared" si="80"/>
        <v>0</v>
      </c>
      <c r="AE135" s="52" t="e">
        <f t="shared" si="85"/>
        <v>#N/A</v>
      </c>
      <c r="AF135" s="52">
        <f t="shared" si="96"/>
        <v>0</v>
      </c>
      <c r="AG135" s="52">
        <f t="shared" si="97"/>
        <v>0</v>
      </c>
      <c r="AH135" s="52" t="e">
        <f t="shared" si="86"/>
        <v>#N/A</v>
      </c>
      <c r="AI135" s="52">
        <f t="shared" si="98"/>
        <v>0</v>
      </c>
      <c r="AJ135" s="52">
        <v>0</v>
      </c>
      <c r="AK135" s="52">
        <f t="shared" si="87"/>
        <v>0.82929515418502209</v>
      </c>
      <c r="AL135" s="52">
        <f t="shared" si="99"/>
        <v>0.85077951002227181</v>
      </c>
      <c r="AM135">
        <f>(V135*Weights_Sens!$B$2)+(X135*Weights_Sens!$B$3)+(AB135*Weights_Sens!$B$4)+(AF135*Weights_Sens!$B$5)+(AI135*Weights_Sens!$B$6)+(AK135*Weights_Sens!$B$7)</f>
        <v>6.9729470918417136E-2</v>
      </c>
      <c r="AN135" s="52">
        <f t="shared" si="100"/>
        <v>8.3861370490928289E-2</v>
      </c>
      <c r="AO135">
        <f>(Y135*Weights_Sens!$C$3)+(AC135*Weights_Sens!$C$4)+(AG135*Weights_Sens!$C$5)+(AJ135*Weights_Sens!$C$6)+(AK135*Weights_Sens!$C$7)</f>
        <v>0.15078093712454949</v>
      </c>
      <c r="AP135" s="52">
        <f t="shared" si="101"/>
        <v>0.21792963209230995</v>
      </c>
      <c r="AQ135" s="52">
        <f>(Z135*Weights_Sens!$D$3)+(AD135*Weights_Sens!$D$4)+(AL135*Weights_Sens!$D$7)</f>
        <v>0.18904085928839925</v>
      </c>
      <c r="AR135" s="52">
        <f t="shared" si="102"/>
        <v>0.18953974909163701</v>
      </c>
    </row>
    <row r="136" spans="1:44">
      <c r="A136" t="s">
        <v>166</v>
      </c>
      <c r="B136" t="s">
        <v>2176</v>
      </c>
      <c r="C136">
        <f>C102</f>
        <v>6</v>
      </c>
      <c r="D136">
        <f t="shared" ref="D136:S136" si="105">D102</f>
        <v>1401</v>
      </c>
      <c r="E136">
        <f t="shared" si="105"/>
        <v>26226</v>
      </c>
      <c r="F136">
        <f t="shared" si="105"/>
        <v>30934</v>
      </c>
      <c r="G136">
        <f t="shared" si="105"/>
        <v>271</v>
      </c>
      <c r="H136" s="118">
        <v>0</v>
      </c>
      <c r="I136" t="e">
        <f t="shared" si="105"/>
        <v>#N/A</v>
      </c>
      <c r="J136">
        <f t="shared" si="105"/>
        <v>34</v>
      </c>
      <c r="K136">
        <f t="shared" si="105"/>
        <v>0</v>
      </c>
      <c r="L136" s="118">
        <f>L102</f>
        <v>34</v>
      </c>
      <c r="M136">
        <f t="shared" si="105"/>
        <v>0</v>
      </c>
      <c r="N136">
        <f t="shared" si="105"/>
        <v>1166</v>
      </c>
      <c r="O136" s="111">
        <v>0</v>
      </c>
      <c r="P136">
        <f t="shared" si="105"/>
        <v>0</v>
      </c>
      <c r="Q136">
        <f t="shared" si="105"/>
        <v>0</v>
      </c>
      <c r="R136" s="111">
        <v>0</v>
      </c>
      <c r="S136">
        <f t="shared" si="105"/>
        <v>52.7</v>
      </c>
      <c r="T136">
        <v>0</v>
      </c>
      <c r="U136" s="52" t="e">
        <f t="shared" si="88"/>
        <v>#N/A</v>
      </c>
      <c r="V136" s="52">
        <f t="shared" si="89"/>
        <v>0.26828801225584065</v>
      </c>
      <c r="W136" s="52" t="e">
        <f t="shared" si="90"/>
        <v>#N/A</v>
      </c>
      <c r="X136" s="52">
        <f t="shared" si="91"/>
        <v>8.2341354344122653E-2</v>
      </c>
      <c r="Y136" s="52">
        <f t="shared" si="92"/>
        <v>9.2679356784744504E-4</v>
      </c>
      <c r="Z136" s="52">
        <f t="shared" si="93"/>
        <v>0</v>
      </c>
      <c r="AA136" s="52" t="e">
        <f t="shared" si="84"/>
        <v>#N/A</v>
      </c>
      <c r="AB136" s="52">
        <f t="shared" si="94"/>
        <v>0.24113475177304963</v>
      </c>
      <c r="AC136" s="52">
        <f t="shared" si="95"/>
        <v>0</v>
      </c>
      <c r="AD136" s="123">
        <f t="shared" si="80"/>
        <v>0.24113475177304963</v>
      </c>
      <c r="AE136" s="52" t="e">
        <f t="shared" si="85"/>
        <v>#N/A</v>
      </c>
      <c r="AF136" s="52">
        <f t="shared" si="96"/>
        <v>0.14364913145250707</v>
      </c>
      <c r="AG136" s="52">
        <f t="shared" si="97"/>
        <v>0</v>
      </c>
      <c r="AH136" s="52" t="e">
        <f t="shared" si="86"/>
        <v>#N/A</v>
      </c>
      <c r="AI136" s="52">
        <f t="shared" si="98"/>
        <v>0</v>
      </c>
      <c r="AJ136" s="52">
        <v>0</v>
      </c>
      <c r="AK136" s="52">
        <f t="shared" si="87"/>
        <v>0.56828193832599116</v>
      </c>
      <c r="AL136" s="52">
        <f t="shared" si="99"/>
        <v>0</v>
      </c>
      <c r="AM136">
        <f>(V136*Weights_Sens!$B$2)+(X136*Weights_Sens!$B$3)+(AB136*Weights_Sens!$B$4)+(AF136*Weights_Sens!$B$5)+(AI136*Weights_Sens!$B$6)+(AK136*Weights_Sens!$B$7)</f>
        <v>0.18146626534150298</v>
      </c>
      <c r="AN136" s="52">
        <f t="shared" si="100"/>
        <v>0.30332079652320942</v>
      </c>
      <c r="AO136">
        <f>(Y136*Weights_Sens!$C$3)+(AC136*Weights_Sens!$C$4)+(AG136*Weights_Sens!$C$5)+(AJ136*Weights_Sens!$C$6)+(AK136*Weights_Sens!$C$7)</f>
        <v>0.10370313160975417</v>
      </c>
      <c r="AP136" s="52">
        <f t="shared" si="101"/>
        <v>0.14988622401163265</v>
      </c>
      <c r="AQ136" s="52">
        <f>(Z136*Weights_Sens!$D$3)+(AD136*Weights_Sens!$D$4)+(AL136*Weights_Sens!$D$7)</f>
        <v>9.8646034816247577E-2</v>
      </c>
      <c r="AR136" s="52">
        <f t="shared" si="102"/>
        <v>9.8906367429445141E-2</v>
      </c>
    </row>
    <row r="137" spans="1:44">
      <c r="A137" t="s">
        <v>1069</v>
      </c>
      <c r="B137" t="s">
        <v>2177</v>
      </c>
      <c r="C137">
        <f>VLOOKUP(A137,'1.1'!$K$24:$L$132,2,FALSE)</f>
        <v>2</v>
      </c>
      <c r="D137">
        <f>VLOOKUP(A137,'1.1Flood'!$A$2:$B$110,2,FALSE)</f>
        <v>245</v>
      </c>
      <c r="E137" t="e">
        <f>VLOOKUP(A137,'1.2'!$I$23:$J$131,2,FALSE)</f>
        <v>#N/A</v>
      </c>
      <c r="F137">
        <f>VLOOKUP(A137,'1.2Flood'!$A$2:$B$110,2,FALSE)</f>
        <v>1821</v>
      </c>
      <c r="G137" s="111">
        <f>VLOOKUP(A137,'1.2Drought'!$A$2:$B$110,2,FALSE)</f>
        <v>0</v>
      </c>
      <c r="H137" s="118">
        <v>0</v>
      </c>
      <c r="I137" t="e">
        <f>VLOOKUP(A137,'1.3'!$K$23:$L$129,2,FALSE)</f>
        <v>#N/A</v>
      </c>
      <c r="J137">
        <f>VLOOKUP(A137,'1.3Flood'!$A$2:$B$110,2,FALSE)</f>
        <v>2</v>
      </c>
      <c r="K137" s="111">
        <f>VLOOKUP(A137,'1.3Drought'!$A$2:$B$46,2,FALSE)</f>
        <v>0</v>
      </c>
      <c r="L137" s="118">
        <v>0</v>
      </c>
      <c r="M137">
        <f>VLOOKUP(A137,'1.4'!$H$24:$I$130,2,FALSE)</f>
        <v>0</v>
      </c>
      <c r="N137">
        <f>VLOOKUP(A137,'1.4Flood'!$A$2:$B$110,2,FALSE)</f>
        <v>761.80000000000007</v>
      </c>
      <c r="O137" s="111">
        <f>VLOOKUP(A137,'1.4Drought'!$A$2:$B$46,2,FALSE)</f>
        <v>0</v>
      </c>
      <c r="P137">
        <f>VLOOKUP(A137,'1.5'!$H$23:$I$129,2,FALSE)</f>
        <v>0</v>
      </c>
      <c r="Q137">
        <f>VLOOKUP(A137,'1.5Flood'!$A$2:$B$110,2,FALSE)</f>
        <v>0</v>
      </c>
      <c r="R137" s="111">
        <v>0</v>
      </c>
      <c r="S137">
        <f>VLOOKUP(A137,'1.6'!$B$23:$J$168,9,FALSE)</f>
        <v>80.900000000000006</v>
      </c>
      <c r="T137">
        <v>0</v>
      </c>
      <c r="U137" s="52" t="e">
        <f t="shared" si="88"/>
        <v>#N/A</v>
      </c>
      <c r="V137" s="52">
        <f t="shared" si="89"/>
        <v>4.6916890080428951E-2</v>
      </c>
      <c r="W137" s="52" t="e">
        <f t="shared" si="90"/>
        <v>#N/A</v>
      </c>
      <c r="X137" s="52">
        <f t="shared" si="91"/>
        <v>4.8472103918228279E-3</v>
      </c>
      <c r="Y137" s="52">
        <f t="shared" si="92"/>
        <v>0</v>
      </c>
      <c r="Z137" s="52">
        <f t="shared" si="93"/>
        <v>0</v>
      </c>
      <c r="AA137" s="52" t="e">
        <f t="shared" si="84"/>
        <v>#N/A</v>
      </c>
      <c r="AB137" s="52">
        <f t="shared" si="94"/>
        <v>1.4184397163120567E-2</v>
      </c>
      <c r="AC137" s="52">
        <f t="shared" si="95"/>
        <v>0</v>
      </c>
      <c r="AD137" s="123">
        <f t="shared" si="80"/>
        <v>0</v>
      </c>
      <c r="AE137" s="52" t="e">
        <f t="shared" si="85"/>
        <v>#N/A</v>
      </c>
      <c r="AF137" s="52">
        <f t="shared" si="96"/>
        <v>9.3852408525317246E-2</v>
      </c>
      <c r="AG137" s="52">
        <f t="shared" si="97"/>
        <v>0</v>
      </c>
      <c r="AH137" s="52" t="e">
        <f t="shared" si="86"/>
        <v>#N/A</v>
      </c>
      <c r="AI137" s="52">
        <f t="shared" si="98"/>
        <v>0</v>
      </c>
      <c r="AJ137" s="52">
        <v>0</v>
      </c>
      <c r="AK137" s="52">
        <f t="shared" si="87"/>
        <v>0.87885462555066085</v>
      </c>
      <c r="AL137" s="52">
        <f t="shared" si="99"/>
        <v>0</v>
      </c>
      <c r="AM137">
        <f>(V137*Weights_Sens!$B$2)+(X137*Weights_Sens!$B$3)+(AB137*Weights_Sens!$B$4)+(AF137*Weights_Sens!$B$5)+(AI137*Weights_Sens!$B$6)+(AK137*Weights_Sens!$B$7)</f>
        <v>0.10109442158467041</v>
      </c>
      <c r="AN137" s="52">
        <f t="shared" si="100"/>
        <v>0.14546448078495869</v>
      </c>
      <c r="AO137">
        <f>(Y137*Weights_Sens!$C$3)+(AC137*Weights_Sens!$C$4)+(AG137*Weights_Sens!$C$5)+(AJ137*Weights_Sens!$C$6)+(AK137*Weights_Sens!$C$7)</f>
        <v>0.15979175010012017</v>
      </c>
      <c r="AP137" s="52">
        <f t="shared" si="101"/>
        <v>0.23095331528507748</v>
      </c>
      <c r="AQ137" s="52">
        <f>(Z137*Weights_Sens!$D$3)+(AD137*Weights_Sens!$D$4)+(AL137*Weights_Sens!$D$7)</f>
        <v>0</v>
      </c>
      <c r="AR137" s="52">
        <f t="shared" si="102"/>
        <v>0</v>
      </c>
    </row>
    <row r="138" spans="1:44">
      <c r="A138" t="s">
        <v>128</v>
      </c>
      <c r="B138" t="s">
        <v>2178</v>
      </c>
      <c r="C138">
        <f>VLOOKUP(A138,'1.1'!$K$24:$L$132,2,FALSE)</f>
        <v>1</v>
      </c>
      <c r="D138">
        <f>VLOOKUP(A138,'1.1Flood'!$A$2:$B$110,2,FALSE)</f>
        <v>1</v>
      </c>
      <c r="E138" t="e">
        <f>VLOOKUP(A138,'1.2'!$I$23:$J$131,2,FALSE)</f>
        <v>#N/A</v>
      </c>
      <c r="F138">
        <f>VLOOKUP(A138,'1.2Flood'!$A$2:$B$110,2,FALSE)</f>
        <v>6755</v>
      </c>
      <c r="G138" s="111">
        <f>VLOOKUP(A138,'1.2Drought'!$A$2:$B$110,2,FALSE)</f>
        <v>0</v>
      </c>
      <c r="H138" s="118">
        <v>0</v>
      </c>
      <c r="I138" t="e">
        <f>VLOOKUP(A138,'1.3'!$K$23:$L$129,2,FALSE)</f>
        <v>#N/A</v>
      </c>
      <c r="J138">
        <f>VLOOKUP(A138,'1.3Flood'!$A$2:$B$110,2,FALSE)</f>
        <v>0</v>
      </c>
      <c r="K138" s="111">
        <f>VLOOKUP(A138,'1.3Drought'!$A$2:$B$46,2,FALSE)</f>
        <v>0</v>
      </c>
      <c r="L138" s="118">
        <f>L141</f>
        <v>0</v>
      </c>
      <c r="M138">
        <f>VLOOKUP(A138,'1.4'!$H$24:$I$130,2,FALSE)</f>
        <v>0</v>
      </c>
      <c r="N138">
        <f>VLOOKUP(A138,'1.4Flood'!$A$2:$B$110,2,FALSE)</f>
        <v>0</v>
      </c>
      <c r="O138" s="111">
        <f>VLOOKUP(A138,'1.4Drought'!$A$2:$B$46,2,FALSE)</f>
        <v>0</v>
      </c>
      <c r="P138">
        <f>VLOOKUP(A138,'1.5'!$H$23:$I$129,2,FALSE)</f>
        <v>0</v>
      </c>
      <c r="Q138">
        <f>VLOOKUP(A138,'1.5Flood'!$A$2:$B$110,2,FALSE)</f>
        <v>0</v>
      </c>
      <c r="R138" s="111">
        <v>0</v>
      </c>
      <c r="S138">
        <f>VLOOKUP(A138,'1.6'!$B$23:$J$168,9,FALSE)</f>
        <v>87.5</v>
      </c>
      <c r="T138">
        <v>0</v>
      </c>
      <c r="U138" s="52" t="e">
        <f t="shared" si="88"/>
        <v>#N/A</v>
      </c>
      <c r="V138" s="52">
        <f t="shared" si="89"/>
        <v>1.9149751053236308E-4</v>
      </c>
      <c r="W138" s="52" t="e">
        <f t="shared" si="90"/>
        <v>#N/A</v>
      </c>
      <c r="X138" s="52">
        <f t="shared" si="91"/>
        <v>1.7980728279386713E-2</v>
      </c>
      <c r="Y138" s="52">
        <f t="shared" si="92"/>
        <v>0</v>
      </c>
      <c r="Z138" s="52">
        <f t="shared" si="93"/>
        <v>0</v>
      </c>
      <c r="AA138" s="52" t="e">
        <f t="shared" si="84"/>
        <v>#N/A</v>
      </c>
      <c r="AB138" s="52">
        <f t="shared" si="94"/>
        <v>0</v>
      </c>
      <c r="AC138" s="52">
        <f t="shared" si="95"/>
        <v>0</v>
      </c>
      <c r="AD138" s="123">
        <f t="shared" si="80"/>
        <v>0</v>
      </c>
      <c r="AE138" s="52" t="e">
        <f t="shared" si="85"/>
        <v>#N/A</v>
      </c>
      <c r="AF138" s="52">
        <f t="shared" si="96"/>
        <v>0</v>
      </c>
      <c r="AG138" s="52">
        <f t="shared" si="97"/>
        <v>0</v>
      </c>
      <c r="AH138" s="52" t="e">
        <f t="shared" si="86"/>
        <v>#N/A</v>
      </c>
      <c r="AI138" s="52">
        <f t="shared" si="98"/>
        <v>0</v>
      </c>
      <c r="AJ138" s="52">
        <v>0</v>
      </c>
      <c r="AK138" s="52">
        <f t="shared" si="87"/>
        <v>0.95154185022026427</v>
      </c>
      <c r="AL138" s="52">
        <f t="shared" si="99"/>
        <v>0</v>
      </c>
      <c r="AM138">
        <f>(V138*Weights_Sens!$B$2)+(X138*Weights_Sens!$B$3)+(AB138*Weights_Sens!$B$4)+(AF138*Weights_Sens!$B$5)+(AI138*Weights_Sens!$B$6)+(AK138*Weights_Sens!$B$7)</f>
        <v>8.1014641489598554E-2</v>
      </c>
      <c r="AN138" s="52">
        <f t="shared" si="100"/>
        <v>0.1060262900146637</v>
      </c>
      <c r="AO138">
        <f>(Y138*Weights_Sens!$C$3)+(AC138*Weights_Sens!$C$4)+(AG138*Weights_Sens!$C$5)+(AJ138*Weights_Sens!$C$6)+(AK138*Weights_Sens!$C$7)</f>
        <v>0.17300760913095714</v>
      </c>
      <c r="AP138" s="52">
        <f t="shared" si="101"/>
        <v>0.25005471730113649</v>
      </c>
      <c r="AQ138" s="52">
        <f>(Z138*Weights_Sens!$D$3)+(AD138*Weights_Sens!$D$4)+(AL138*Weights_Sens!$D$7)</f>
        <v>0</v>
      </c>
      <c r="AR138" s="52">
        <f t="shared" si="102"/>
        <v>0</v>
      </c>
    </row>
    <row r="139" spans="1:44">
      <c r="A139" t="s">
        <v>132</v>
      </c>
      <c r="B139" t="s">
        <v>2179</v>
      </c>
      <c r="C139">
        <v>0</v>
      </c>
      <c r="D139">
        <v>0</v>
      </c>
      <c r="E139">
        <v>0</v>
      </c>
      <c r="F139">
        <v>0</v>
      </c>
      <c r="G139" s="111">
        <v>0</v>
      </c>
      <c r="H139" s="118">
        <v>0</v>
      </c>
      <c r="I139">
        <v>0</v>
      </c>
      <c r="J139">
        <v>0</v>
      </c>
      <c r="K139" s="111">
        <v>0</v>
      </c>
      <c r="L139" s="118">
        <v>0</v>
      </c>
      <c r="M139">
        <v>0</v>
      </c>
      <c r="N139">
        <v>0</v>
      </c>
      <c r="O139" s="111">
        <v>0</v>
      </c>
      <c r="P139">
        <v>0</v>
      </c>
      <c r="Q139">
        <v>0</v>
      </c>
      <c r="R139" s="111">
        <v>0</v>
      </c>
      <c r="S139">
        <f>VLOOKUP(A139,'1.6'!$B$23:$J$168,9,FALSE)</f>
        <v>74.099999999999994</v>
      </c>
      <c r="T139">
        <v>0</v>
      </c>
      <c r="U139" s="52" t="e">
        <f t="shared" si="88"/>
        <v>#N/A</v>
      </c>
      <c r="V139" s="52">
        <f t="shared" si="89"/>
        <v>0</v>
      </c>
      <c r="W139" s="52" t="e">
        <f t="shared" si="90"/>
        <v>#N/A</v>
      </c>
      <c r="X139" s="52">
        <f t="shared" si="91"/>
        <v>0</v>
      </c>
      <c r="Y139" s="52">
        <f t="shared" si="92"/>
        <v>0</v>
      </c>
      <c r="Z139" s="52">
        <f t="shared" si="93"/>
        <v>0</v>
      </c>
      <c r="AA139" s="52" t="e">
        <f t="shared" si="84"/>
        <v>#N/A</v>
      </c>
      <c r="AB139" s="52">
        <f t="shared" si="94"/>
        <v>0</v>
      </c>
      <c r="AC139" s="52">
        <f t="shared" si="95"/>
        <v>0</v>
      </c>
      <c r="AD139" s="123">
        <f t="shared" si="80"/>
        <v>0</v>
      </c>
      <c r="AE139" s="52" t="e">
        <f t="shared" si="85"/>
        <v>#N/A</v>
      </c>
      <c r="AF139" s="52">
        <f t="shared" si="96"/>
        <v>0</v>
      </c>
      <c r="AG139" s="52">
        <f t="shared" si="97"/>
        <v>0</v>
      </c>
      <c r="AH139" s="52" t="e">
        <f t="shared" si="86"/>
        <v>#N/A</v>
      </c>
      <c r="AI139" s="52">
        <f t="shared" si="98"/>
        <v>0</v>
      </c>
      <c r="AJ139" s="52">
        <v>0</v>
      </c>
      <c r="AK139" s="52">
        <f t="shared" si="87"/>
        <v>0.80396475770925102</v>
      </c>
      <c r="AL139" s="52">
        <f t="shared" si="99"/>
        <v>0</v>
      </c>
      <c r="AM139">
        <f>(V139*Weights_Sens!$B$2)+(X139*Weights_Sens!$B$3)+(AB139*Weights_Sens!$B$4)+(AF139*Weights_Sens!$B$5)+(AI139*Weights_Sens!$B$6)+(AK139*Weights_Sens!$B$7)</f>
        <v>6.5629776139530707E-2</v>
      </c>
      <c r="AN139" s="52">
        <f t="shared" si="100"/>
        <v>7.5809263145918709E-2</v>
      </c>
      <c r="AO139">
        <f>(Y139*Weights_Sens!$C$3)+(AC139*Weights_Sens!$C$4)+(AG139*Weights_Sens!$C$5)+(AJ139*Weights_Sens!$C$6)+(AK139*Weights_Sens!$C$7)</f>
        <v>0.14617541049259111</v>
      </c>
      <c r="AP139" s="52">
        <f t="shared" si="101"/>
        <v>0.21127308290489541</v>
      </c>
      <c r="AQ139" s="52">
        <f>(Z139*Weights_Sens!$D$3)+(AD139*Weights_Sens!$D$4)+(AL139*Weights_Sens!$D$7)</f>
        <v>0</v>
      </c>
      <c r="AR139" s="52">
        <f t="shared" si="102"/>
        <v>0</v>
      </c>
    </row>
    <row r="140" spans="1:44">
      <c r="A140" t="s">
        <v>82</v>
      </c>
      <c r="B140" t="s">
        <v>2180</v>
      </c>
      <c r="C140" t="e">
        <f>VLOOKUP(A140,'1.1'!$K$24:$L$132,2,FALSE)</f>
        <v>#N/A</v>
      </c>
      <c r="D140">
        <f>VLOOKUP(A140,'1.1Flood'!$A$2:$B$110,2,FALSE)</f>
        <v>5222</v>
      </c>
      <c r="E140">
        <f>VLOOKUP(A140,'1.2'!$I$23:$J$131,2,FALSE)</f>
        <v>42269</v>
      </c>
      <c r="F140">
        <f>VLOOKUP(A140,'1.2Flood'!$A$2:$B$110,2,FALSE)</f>
        <v>43769</v>
      </c>
      <c r="G140" s="111">
        <v>0</v>
      </c>
      <c r="H140" s="118">
        <f>VLOOKUP(A140,'1.2Landslide'!$A$2:$B$110,2,FALSE)</f>
        <v>42269</v>
      </c>
      <c r="I140" t="e">
        <f>VLOOKUP(A140,'1.3'!$K$23:$L$129,2,FALSE)</f>
        <v>#N/A</v>
      </c>
      <c r="J140">
        <f>VLOOKUP(A140,'1.3Flood'!$A$2:$B$110,2,FALSE)</f>
        <v>17</v>
      </c>
      <c r="K140" s="111">
        <v>0</v>
      </c>
      <c r="L140" s="118">
        <f>VLOOKUP(A140,$AY$2:$BA$81,3,FALSE)</f>
        <v>16</v>
      </c>
      <c r="M140" t="e">
        <f>VLOOKUP(A140,'1.4'!$H$24:$I$130,2,FALSE)</f>
        <v>#N/A</v>
      </c>
      <c r="N140">
        <f>VLOOKUP(A140,'1.4Flood'!$A$2:$B$110,2,FALSE)</f>
        <v>3382</v>
      </c>
      <c r="O140" s="111">
        <v>0</v>
      </c>
      <c r="P140" t="e">
        <f>VLOOKUP(A140,'1.5'!$H$23:$I$129,2,FALSE)</f>
        <v>#N/A</v>
      </c>
      <c r="Q140">
        <f>VLOOKUP(A140,'1.5Flood'!$A$2:$B$110,2,FALSE)</f>
        <v>46</v>
      </c>
      <c r="R140" s="111">
        <v>0</v>
      </c>
      <c r="S140">
        <f>VLOOKUP(A140,'1.6'!$B$23:$J$168,9,FALSE)</f>
        <v>83.1</v>
      </c>
      <c r="T140">
        <f>S140</f>
        <v>83.1</v>
      </c>
      <c r="U140" s="52" t="e">
        <f t="shared" si="88"/>
        <v>#N/A</v>
      </c>
      <c r="V140" s="52">
        <f t="shared" si="89"/>
        <v>1</v>
      </c>
      <c r="W140" s="52" t="e">
        <f t="shared" si="90"/>
        <v>#N/A</v>
      </c>
      <c r="X140" s="52">
        <f t="shared" si="91"/>
        <v>0.11650606899488927</v>
      </c>
      <c r="Y140" s="52">
        <f t="shared" si="92"/>
        <v>0</v>
      </c>
      <c r="Z140" s="52">
        <f t="shared" si="93"/>
        <v>0.79658142208318417</v>
      </c>
      <c r="AA140" s="52" t="e">
        <f t="shared" si="84"/>
        <v>#N/A</v>
      </c>
      <c r="AB140" s="52">
        <f t="shared" si="94"/>
        <v>0.12056737588652482</v>
      </c>
      <c r="AC140" s="52">
        <f t="shared" si="95"/>
        <v>0</v>
      </c>
      <c r="AD140" s="123">
        <f t="shared" si="80"/>
        <v>0.11347517730496454</v>
      </c>
      <c r="AE140" s="52" t="e">
        <f t="shared" si="85"/>
        <v>#N/A</v>
      </c>
      <c r="AF140" s="52">
        <f t="shared" si="96"/>
        <v>0.41665640014783789</v>
      </c>
      <c r="AG140" s="52">
        <f t="shared" si="97"/>
        <v>0</v>
      </c>
      <c r="AH140" s="52" t="e">
        <f t="shared" si="86"/>
        <v>#N/A</v>
      </c>
      <c r="AI140" s="52">
        <f t="shared" si="98"/>
        <v>0.42592592592592593</v>
      </c>
      <c r="AJ140" s="52">
        <v>0</v>
      </c>
      <c r="AK140" s="52">
        <f t="shared" si="87"/>
        <v>0.90308370044052855</v>
      </c>
      <c r="AL140" s="52">
        <f t="shared" si="99"/>
        <v>0.92538975501113585</v>
      </c>
      <c r="AM140">
        <f>(V140*Weights_Sens!$B$2)+(X140*Weights_Sens!$B$3)+(AB140*Weights_Sens!$B$4)+(AF140*Weights_Sens!$B$5)+(AI140*Weights_Sens!$B$6)+(AK140*Weights_Sens!$B$7)</f>
        <v>0.45569870898691262</v>
      </c>
      <c r="AN140" s="52">
        <f t="shared" si="100"/>
        <v>0.84193383793526155</v>
      </c>
      <c r="AO140">
        <f>(Y140*Weights_Sens!$C$3)+(AC140*Weights_Sens!$C$4)+(AG140*Weights_Sens!$C$5)+(AJ140*Weights_Sens!$C$6)+(AK140*Weights_Sens!$C$7)</f>
        <v>0.16419703644373246</v>
      </c>
      <c r="AP140" s="52">
        <f t="shared" si="101"/>
        <v>0.23732044929043042</v>
      </c>
      <c r="AQ140" s="52">
        <f>(Z140*Weights_Sens!$D$3)+(AD140*Weights_Sens!$D$4)+(AL140*Weights_Sens!$D$7)</f>
        <v>0.54054856429717646</v>
      </c>
      <c r="AR140" s="52">
        <f t="shared" si="102"/>
        <v>0.54197510334221566</v>
      </c>
    </row>
    <row r="141" spans="1:44">
      <c r="A141" t="s">
        <v>69</v>
      </c>
      <c r="B141" t="s">
        <v>2181</v>
      </c>
      <c r="C141">
        <f>VLOOKUP(A141,'1.1'!$K$24:$L$132,2,FALSE)</f>
        <v>2</v>
      </c>
      <c r="D141">
        <f>VLOOKUP(A141,'1.1Flood'!$A$2:$B$110,2,FALSE)</f>
        <v>0</v>
      </c>
      <c r="E141" t="e">
        <f>VLOOKUP(A141,'1.2'!$I$23:$J$131,2,FALSE)</f>
        <v>#N/A</v>
      </c>
      <c r="F141">
        <f>VLOOKUP(A141,'1.2Flood'!$A$2:$B$110,2,FALSE)</f>
        <v>9061</v>
      </c>
      <c r="G141" s="111">
        <f>VLOOKUP(A141,'1.2Drought'!$A$2:$B$110,2,FALSE)</f>
        <v>4350</v>
      </c>
      <c r="H141" s="118">
        <v>0</v>
      </c>
      <c r="I141" t="e">
        <f>VLOOKUP(A141,'1.3'!$K$23:$L$129,2,FALSE)</f>
        <v>#N/A</v>
      </c>
      <c r="J141">
        <f>VLOOKUP(A141,'1.3Flood'!$A$2:$B$110,2,FALSE)</f>
        <v>0</v>
      </c>
      <c r="K141" s="111">
        <f>VLOOKUP(A141,'1.3Drought'!$A$2:$B$46,2,FALSE)</f>
        <v>0</v>
      </c>
      <c r="L141" s="118">
        <v>0</v>
      </c>
      <c r="M141">
        <f>VLOOKUP(A141,'1.4'!$H$24:$I$130,2,FALSE)</f>
        <v>0</v>
      </c>
      <c r="N141">
        <f>VLOOKUP(A141,'1.4Flood'!$A$2:$B$110,2,FALSE)</f>
        <v>14676</v>
      </c>
      <c r="O141" s="111">
        <f>VLOOKUP(A141,'1.4Drought'!$A$2:$B$46,2,FALSE)</f>
        <v>0</v>
      </c>
      <c r="P141">
        <f>VLOOKUP(A141,'1.5'!$H$23:$I$129,2,FALSE)</f>
        <v>0</v>
      </c>
      <c r="Q141">
        <f>VLOOKUP(A141,'1.5Flood'!$A$2:$B$110,2,FALSE)</f>
        <v>0</v>
      </c>
      <c r="R141" s="111">
        <v>0</v>
      </c>
      <c r="S141">
        <f>VLOOKUP(A141,'1.6'!$B$23:$J$168,9,FALSE)</f>
        <v>68.3</v>
      </c>
      <c r="T141">
        <v>0</v>
      </c>
      <c r="U141" s="52" t="e">
        <f t="shared" si="88"/>
        <v>#N/A</v>
      </c>
      <c r="V141" s="52">
        <f t="shared" si="89"/>
        <v>0</v>
      </c>
      <c r="W141" s="52" t="e">
        <f t="shared" si="90"/>
        <v>#N/A</v>
      </c>
      <c r="X141" s="52">
        <f t="shared" si="91"/>
        <v>2.4118931005110731E-2</v>
      </c>
      <c r="Y141" s="52">
        <f t="shared" si="92"/>
        <v>1.4876575720060464E-2</v>
      </c>
      <c r="Z141" s="52">
        <f t="shared" si="93"/>
        <v>0</v>
      </c>
      <c r="AA141" s="52" t="e">
        <f t="shared" si="84"/>
        <v>#N/A</v>
      </c>
      <c r="AB141" s="52">
        <f t="shared" si="94"/>
        <v>0</v>
      </c>
      <c r="AC141" s="52">
        <f t="shared" si="95"/>
        <v>0</v>
      </c>
      <c r="AD141" s="123">
        <f t="shared" si="80"/>
        <v>0</v>
      </c>
      <c r="AE141" s="52" t="e">
        <f t="shared" si="85"/>
        <v>#N/A</v>
      </c>
      <c r="AF141" s="52">
        <v>1</v>
      </c>
      <c r="AG141" s="52">
        <f t="shared" si="97"/>
        <v>0</v>
      </c>
      <c r="AH141" s="52" t="e">
        <f t="shared" si="86"/>
        <v>#N/A</v>
      </c>
      <c r="AI141" s="52">
        <f t="shared" si="98"/>
        <v>0</v>
      </c>
      <c r="AJ141" s="52">
        <v>0</v>
      </c>
      <c r="AK141" s="52">
        <f t="shared" si="87"/>
        <v>0.74008810572687223</v>
      </c>
      <c r="AL141" s="52">
        <f t="shared" si="99"/>
        <v>0</v>
      </c>
      <c r="AM141">
        <f>(V141*Weights_Sens!$B$2)+(X141*Weights_Sens!$B$3)+(AB141*Weights_Sens!$B$4)+(AF141*Weights_Sens!$B$5)+(AI141*Weights_Sens!$B$6)+(AK141*Weights_Sens!$B$7)</f>
        <v>0.24851883269292829</v>
      </c>
      <c r="AN141" s="52">
        <f t="shared" si="100"/>
        <v>0.43501705665768087</v>
      </c>
      <c r="AO141">
        <f>(Y141*Weights_Sens!$C$3)+(AC141*Weights_Sens!$C$4)+(AG141*Weights_Sens!$C$5)+(AJ141*Weights_Sens!$C$6)+(AK141*Weights_Sens!$C$7)</f>
        <v>0.14064734565400153</v>
      </c>
      <c r="AP141" s="52">
        <f t="shared" si="101"/>
        <v>0.20328315288170473</v>
      </c>
      <c r="AQ141" s="52">
        <f>(Z141*Weights_Sens!$D$3)+(AD141*Weights_Sens!$D$4)+(AL141*Weights_Sens!$D$7)</f>
        <v>0</v>
      </c>
      <c r="AR141" s="52">
        <f t="shared" si="102"/>
        <v>0</v>
      </c>
    </row>
    <row r="142" spans="1:44">
      <c r="A142" t="s">
        <v>177</v>
      </c>
      <c r="B142" t="s">
        <v>2181</v>
      </c>
      <c r="C142">
        <f>C141</f>
        <v>2</v>
      </c>
      <c r="D142">
        <f t="shared" ref="D142:S142" si="106">D141</f>
        <v>0</v>
      </c>
      <c r="E142" t="e">
        <f t="shared" si="106"/>
        <v>#N/A</v>
      </c>
      <c r="F142">
        <f t="shared" si="106"/>
        <v>9061</v>
      </c>
      <c r="G142">
        <f t="shared" si="106"/>
        <v>4350</v>
      </c>
      <c r="H142" s="118">
        <v>0</v>
      </c>
      <c r="I142" t="e">
        <f t="shared" si="106"/>
        <v>#N/A</v>
      </c>
      <c r="J142">
        <f t="shared" si="106"/>
        <v>0</v>
      </c>
      <c r="K142">
        <f t="shared" si="106"/>
        <v>0</v>
      </c>
      <c r="L142" s="118">
        <f>L141</f>
        <v>0</v>
      </c>
      <c r="M142">
        <f t="shared" si="106"/>
        <v>0</v>
      </c>
      <c r="N142">
        <f t="shared" si="106"/>
        <v>14676</v>
      </c>
      <c r="O142" s="111">
        <v>0</v>
      </c>
      <c r="P142">
        <f t="shared" si="106"/>
        <v>0</v>
      </c>
      <c r="Q142">
        <f t="shared" si="106"/>
        <v>0</v>
      </c>
      <c r="R142" s="111">
        <v>0</v>
      </c>
      <c r="S142">
        <f t="shared" si="106"/>
        <v>68.3</v>
      </c>
      <c r="T142">
        <v>0</v>
      </c>
      <c r="U142" s="52" t="e">
        <f t="shared" si="88"/>
        <v>#N/A</v>
      </c>
      <c r="V142" s="52">
        <f t="shared" si="89"/>
        <v>0</v>
      </c>
      <c r="W142" s="52" t="e">
        <f t="shared" si="90"/>
        <v>#N/A</v>
      </c>
      <c r="X142" s="52">
        <f t="shared" si="91"/>
        <v>2.4118931005110731E-2</v>
      </c>
      <c r="Y142" s="52">
        <f t="shared" si="92"/>
        <v>1.4876575720060464E-2</v>
      </c>
      <c r="Z142" s="52">
        <f t="shared" si="93"/>
        <v>0</v>
      </c>
      <c r="AA142" s="52" t="e">
        <f t="shared" si="84"/>
        <v>#N/A</v>
      </c>
      <c r="AB142" s="52">
        <f t="shared" si="94"/>
        <v>0</v>
      </c>
      <c r="AC142" s="52">
        <f t="shared" si="95"/>
        <v>0</v>
      </c>
      <c r="AD142" s="123">
        <f t="shared" si="80"/>
        <v>0</v>
      </c>
      <c r="AE142" s="52" t="e">
        <f t="shared" si="85"/>
        <v>#N/A</v>
      </c>
      <c r="AF142" s="52">
        <v>1</v>
      </c>
      <c r="AG142" s="52">
        <f t="shared" si="97"/>
        <v>0</v>
      </c>
      <c r="AH142" s="52" t="e">
        <f t="shared" si="86"/>
        <v>#N/A</v>
      </c>
      <c r="AI142" s="52">
        <f t="shared" si="98"/>
        <v>0</v>
      </c>
      <c r="AJ142" s="52">
        <v>0</v>
      </c>
      <c r="AK142" s="52">
        <f t="shared" si="87"/>
        <v>0.74008810572687223</v>
      </c>
      <c r="AL142" s="52">
        <f t="shared" si="99"/>
        <v>0</v>
      </c>
      <c r="AM142">
        <f>(V142*Weights_Sens!$B$2)+(X142*Weights_Sens!$B$3)+(AB142*Weights_Sens!$B$4)+(AF142*Weights_Sens!$B$5)+(AI142*Weights_Sens!$B$6)+(AK142*Weights_Sens!$B$7)</f>
        <v>0.24851883269292829</v>
      </c>
      <c r="AN142" s="52">
        <f t="shared" si="100"/>
        <v>0.43501705665768087</v>
      </c>
      <c r="AO142">
        <f>(Y142*Weights_Sens!$C$3)+(AC142*Weights_Sens!$C$4)+(AG142*Weights_Sens!$C$5)+(AJ142*Weights_Sens!$C$6)+(AK142*Weights_Sens!$C$7)</f>
        <v>0.14064734565400153</v>
      </c>
      <c r="AP142" s="52">
        <f t="shared" si="101"/>
        <v>0.20328315288170473</v>
      </c>
      <c r="AQ142" s="52">
        <f>(Z142*Weights_Sens!$D$3)+(AD142*Weights_Sens!$D$4)+(AL142*Weights_Sens!$D$7)</f>
        <v>0</v>
      </c>
      <c r="AR142" s="52">
        <f t="shared" si="102"/>
        <v>0</v>
      </c>
    </row>
    <row r="143" spans="1:44">
      <c r="A143" t="s">
        <v>174</v>
      </c>
      <c r="B143" t="s">
        <v>2060</v>
      </c>
      <c r="C143">
        <f>C11</f>
        <v>117</v>
      </c>
      <c r="D143">
        <f t="shared" ref="D143:S143" si="107">D11</f>
        <v>117</v>
      </c>
      <c r="E143" t="e">
        <f t="shared" si="107"/>
        <v>#N/A</v>
      </c>
      <c r="F143">
        <f t="shared" si="107"/>
        <v>1991</v>
      </c>
      <c r="G143">
        <f t="shared" si="107"/>
        <v>0</v>
      </c>
      <c r="H143" s="118">
        <v>0</v>
      </c>
      <c r="I143" t="e">
        <f t="shared" si="107"/>
        <v>#N/A</v>
      </c>
      <c r="J143">
        <f t="shared" si="107"/>
        <v>5</v>
      </c>
      <c r="K143">
        <f t="shared" si="107"/>
        <v>0</v>
      </c>
      <c r="L143" s="118">
        <f>L11</f>
        <v>0</v>
      </c>
      <c r="M143">
        <f t="shared" si="107"/>
        <v>0</v>
      </c>
      <c r="N143">
        <f t="shared" si="107"/>
        <v>300</v>
      </c>
      <c r="O143" s="111">
        <v>0</v>
      </c>
      <c r="P143">
        <f t="shared" si="107"/>
        <v>0</v>
      </c>
      <c r="Q143">
        <f t="shared" si="107"/>
        <v>159</v>
      </c>
      <c r="R143" s="111">
        <v>0</v>
      </c>
      <c r="S143">
        <f t="shared" si="107"/>
        <v>87.1</v>
      </c>
      <c r="T143">
        <v>0</v>
      </c>
      <c r="U143" s="52" t="e">
        <f t="shared" si="88"/>
        <v>#N/A</v>
      </c>
      <c r="V143" s="52">
        <f t="shared" si="89"/>
        <v>2.2405208732286481E-2</v>
      </c>
      <c r="W143" s="52" t="e">
        <f t="shared" si="90"/>
        <v>#N/A</v>
      </c>
      <c r="X143" s="52">
        <f t="shared" si="91"/>
        <v>5.2997231686541741E-3</v>
      </c>
      <c r="Y143" s="52">
        <f t="shared" si="92"/>
        <v>0</v>
      </c>
      <c r="Z143" s="52">
        <f t="shared" si="93"/>
        <v>0</v>
      </c>
      <c r="AA143" s="52" t="e">
        <f t="shared" si="84"/>
        <v>#N/A</v>
      </c>
      <c r="AB143" s="52">
        <f t="shared" si="94"/>
        <v>3.5460992907801421E-2</v>
      </c>
      <c r="AC143" s="52">
        <f t="shared" si="95"/>
        <v>0</v>
      </c>
      <c r="AD143" s="123">
        <f t="shared" si="80"/>
        <v>0</v>
      </c>
      <c r="AE143" s="52" t="e">
        <f t="shared" si="85"/>
        <v>#N/A</v>
      </c>
      <c r="AF143" s="52">
        <f t="shared" si="96"/>
        <v>3.6959467783663914E-2</v>
      </c>
      <c r="AG143" s="52">
        <f t="shared" si="97"/>
        <v>0</v>
      </c>
      <c r="AH143" s="52" t="e">
        <f t="shared" si="86"/>
        <v>#N/A</v>
      </c>
      <c r="AI143" s="52">
        <v>1</v>
      </c>
      <c r="AJ143" s="52">
        <v>0</v>
      </c>
      <c r="AK143" s="52">
        <f t="shared" si="87"/>
        <v>0.9471365638766519</v>
      </c>
      <c r="AL143" s="52">
        <f t="shared" si="99"/>
        <v>0</v>
      </c>
      <c r="AM143">
        <f>(V143*Weights_Sens!$B$2)+(X143*Weights_Sens!$B$3)+(AB143*Weights_Sens!$B$4)+(AF143*Weights_Sens!$B$5)+(AI143*Weights_Sens!$B$6)+(AK143*Weights_Sens!$B$7)</f>
        <v>0.27938111813955635</v>
      </c>
      <c r="AN143" s="52">
        <f t="shared" si="100"/>
        <v>0.49563289484358514</v>
      </c>
      <c r="AO143">
        <f>(Y143*Weights_Sens!$C$3)+(AC143*Weights_Sens!$C$4)+(AG143*Weights_Sens!$C$5)+(AJ143*Weights_Sens!$C$6)+(AK143*Weights_Sens!$C$7)</f>
        <v>0.17220664797757307</v>
      </c>
      <c r="AP143" s="52">
        <f t="shared" si="101"/>
        <v>0.24889705657289043</v>
      </c>
      <c r="AQ143" s="52">
        <f>(Z143*Weights_Sens!$D$3)+(AD143*Weights_Sens!$D$4)+(AL143*Weights_Sens!$D$7)</f>
        <v>0</v>
      </c>
      <c r="AR143" s="52">
        <f t="shared" si="102"/>
        <v>0</v>
      </c>
    </row>
    <row r="144" spans="1:44">
      <c r="A144" t="s">
        <v>70</v>
      </c>
      <c r="B144" t="s">
        <v>2182</v>
      </c>
      <c r="C144" t="e">
        <f>VLOOKUP(A144,'1.1'!$K$24:$L$132,2,FALSE)</f>
        <v>#N/A</v>
      </c>
      <c r="D144">
        <f>VLOOKUP(A144,'1.1Flood'!$A$2:$B$110,2,FALSE)</f>
        <v>97</v>
      </c>
      <c r="E144" t="e">
        <f>VLOOKUP(A144,'1.2'!$I$23:$J$131,2,FALSE)</f>
        <v>#N/A</v>
      </c>
      <c r="F144">
        <f>VLOOKUP(A144,'1.2Flood'!$A$2:$B$110,2,FALSE)</f>
        <v>2649</v>
      </c>
      <c r="G144" s="111">
        <v>0</v>
      </c>
      <c r="H144" s="118">
        <v>0</v>
      </c>
      <c r="I144" t="e">
        <f>VLOOKUP(A144,'1.3'!$K$23:$L$129,2,FALSE)</f>
        <v>#N/A</v>
      </c>
      <c r="J144">
        <f>VLOOKUP(A144,'1.3Flood'!$A$2:$B$110,2,FALSE)</f>
        <v>0</v>
      </c>
      <c r="K144" s="111">
        <v>0</v>
      </c>
      <c r="L144" s="118">
        <v>0</v>
      </c>
      <c r="M144" t="e">
        <f>VLOOKUP(A144,'1.4'!$H$24:$I$130,2,FALSE)</f>
        <v>#N/A</v>
      </c>
      <c r="N144">
        <f>VLOOKUP(A144,'1.4Flood'!$A$2:$B$110,2,FALSE)</f>
        <v>0</v>
      </c>
      <c r="O144" s="111">
        <v>0</v>
      </c>
      <c r="P144" t="e">
        <f>VLOOKUP(A144,'1.5'!$H$23:$I$129,2,FALSE)</f>
        <v>#N/A</v>
      </c>
      <c r="Q144">
        <f>VLOOKUP(A144,'1.5Flood'!$A$2:$B$110,2,FALSE)</f>
        <v>0</v>
      </c>
      <c r="R144" s="111">
        <v>0</v>
      </c>
      <c r="S144">
        <f>VLOOKUP(A144,'1.6'!$B$23:$J$168,9,FALSE)</f>
        <v>79.2</v>
      </c>
      <c r="T144">
        <v>0</v>
      </c>
      <c r="U144" s="52" t="e">
        <f t="shared" si="88"/>
        <v>#N/A</v>
      </c>
      <c r="V144" s="52">
        <f t="shared" si="89"/>
        <v>1.8575258521639219E-2</v>
      </c>
      <c r="W144" s="52" t="e">
        <f t="shared" si="90"/>
        <v>#N/A</v>
      </c>
      <c r="X144" s="52">
        <f t="shared" si="91"/>
        <v>7.0512137989778532E-3</v>
      </c>
      <c r="Y144" s="52">
        <f t="shared" si="92"/>
        <v>0</v>
      </c>
      <c r="Z144" s="52">
        <f t="shared" si="93"/>
        <v>0</v>
      </c>
      <c r="AA144" s="52" t="e">
        <f t="shared" si="84"/>
        <v>#N/A</v>
      </c>
      <c r="AB144" s="52">
        <f t="shared" si="94"/>
        <v>0</v>
      </c>
      <c r="AC144" s="52">
        <f t="shared" si="95"/>
        <v>0</v>
      </c>
      <c r="AD144" s="123">
        <f t="shared" si="80"/>
        <v>0</v>
      </c>
      <c r="AE144" s="52" t="e">
        <f t="shared" si="85"/>
        <v>#N/A</v>
      </c>
      <c r="AF144" s="52">
        <f t="shared" si="96"/>
        <v>0</v>
      </c>
      <c r="AG144" s="52">
        <f t="shared" si="97"/>
        <v>0</v>
      </c>
      <c r="AH144" s="52" t="e">
        <f t="shared" si="86"/>
        <v>#N/A</v>
      </c>
      <c r="AI144" s="52">
        <f t="shared" si="98"/>
        <v>0</v>
      </c>
      <c r="AJ144" s="52">
        <v>0</v>
      </c>
      <c r="AK144" s="52">
        <f t="shared" si="87"/>
        <v>0.86013215859030834</v>
      </c>
      <c r="AL144" s="52">
        <f t="shared" si="99"/>
        <v>0</v>
      </c>
      <c r="AM144">
        <f>(V144*Weights_Sens!$B$2)+(X144*Weights_Sens!$B$3)+(AB144*Weights_Sens!$B$4)+(AF144*Weights_Sens!$B$5)+(AI144*Weights_Sens!$B$6)+(AK144*Weights_Sens!$B$7)</f>
        <v>7.4921773168301786E-2</v>
      </c>
      <c r="AN144" s="52">
        <f t="shared" si="100"/>
        <v>9.4059440673890118E-2</v>
      </c>
      <c r="AO144">
        <f>(Y144*Weights_Sens!$C$3)+(AC144*Weights_Sens!$C$4)+(AG144*Weights_Sens!$C$5)+(AJ144*Weights_Sens!$C$6)+(AK144*Weights_Sens!$C$7)</f>
        <v>0.15638766519823788</v>
      </c>
      <c r="AP144" s="52">
        <f t="shared" si="101"/>
        <v>0.22603325719003192</v>
      </c>
      <c r="AQ144" s="52">
        <f>(Z144*Weights_Sens!$D$3)+(AD144*Weights_Sens!$D$4)+(AL144*Weights_Sens!$D$7)</f>
        <v>0</v>
      </c>
      <c r="AR144" s="52">
        <f t="shared" si="102"/>
        <v>0</v>
      </c>
    </row>
    <row r="145" spans="1:44">
      <c r="A145" t="s">
        <v>83</v>
      </c>
      <c r="B145" t="s">
        <v>2183</v>
      </c>
      <c r="C145" t="e">
        <f>VLOOKUP(A145,'1.1'!$K$24:$L$132,2,FALSE)</f>
        <v>#N/A</v>
      </c>
      <c r="D145">
        <f>VLOOKUP(A145,'1.1Flood'!$A$2:$B$110,2,FALSE)</f>
        <v>349</v>
      </c>
      <c r="E145" t="e">
        <f>VLOOKUP(A145,'1.2'!$I$23:$J$131,2,FALSE)</f>
        <v>#N/A</v>
      </c>
      <c r="F145">
        <f>VLOOKUP(A145,'1.2Flood'!$A$2:$B$110,2,FALSE)</f>
        <v>1500</v>
      </c>
      <c r="G145" s="111">
        <v>0</v>
      </c>
      <c r="H145" s="118">
        <v>0</v>
      </c>
      <c r="I145" t="e">
        <f>VLOOKUP(A145,'1.3'!$K$23:$L$129,2,FALSE)</f>
        <v>#N/A</v>
      </c>
      <c r="J145">
        <f>VLOOKUP(A145,'1.3Flood'!$A$2:$B$110,2,FALSE)</f>
        <v>2</v>
      </c>
      <c r="K145" s="111">
        <v>0</v>
      </c>
      <c r="L145" s="118">
        <v>0</v>
      </c>
      <c r="M145" t="e">
        <f>VLOOKUP(A145,'1.4'!$H$24:$I$130,2,FALSE)</f>
        <v>#N/A</v>
      </c>
      <c r="N145">
        <f>VLOOKUP(A145,'1.4Flood'!$A$2:$B$110,2,FALSE)</f>
        <v>0</v>
      </c>
      <c r="O145" s="111">
        <v>0</v>
      </c>
      <c r="P145" t="e">
        <f>VLOOKUP(A145,'1.5'!$H$23:$I$129,2,FALSE)</f>
        <v>#N/A</v>
      </c>
      <c r="Q145">
        <f>VLOOKUP(A145,'1.5Flood'!$A$2:$B$110,2,FALSE)</f>
        <v>0</v>
      </c>
      <c r="R145" s="111">
        <v>0</v>
      </c>
      <c r="S145">
        <f>VLOOKUP(A145,'1.6'!$B$23:$J$168,9,FALSE)</f>
        <v>13.8</v>
      </c>
      <c r="T145">
        <v>0</v>
      </c>
      <c r="U145" s="52" t="e">
        <f t="shared" si="88"/>
        <v>#N/A</v>
      </c>
      <c r="V145" s="52">
        <f t="shared" si="89"/>
        <v>6.6832631175794716E-2</v>
      </c>
      <c r="W145" s="52" t="e">
        <f t="shared" si="90"/>
        <v>#N/A</v>
      </c>
      <c r="X145" s="52">
        <f t="shared" si="91"/>
        <v>3.9927597955706981E-3</v>
      </c>
      <c r="Y145" s="52">
        <f t="shared" si="92"/>
        <v>0</v>
      </c>
      <c r="Z145" s="52">
        <f t="shared" si="93"/>
        <v>0</v>
      </c>
      <c r="AA145" s="52" t="e">
        <f t="shared" si="84"/>
        <v>#N/A</v>
      </c>
      <c r="AB145" s="52">
        <f t="shared" si="94"/>
        <v>1.4184397163120567E-2</v>
      </c>
      <c r="AC145" s="52">
        <f t="shared" si="95"/>
        <v>0</v>
      </c>
      <c r="AD145" s="123">
        <f t="shared" si="80"/>
        <v>0</v>
      </c>
      <c r="AE145" s="52" t="e">
        <f t="shared" si="85"/>
        <v>#N/A</v>
      </c>
      <c r="AF145" s="52">
        <f t="shared" si="96"/>
        <v>0</v>
      </c>
      <c r="AG145" s="52">
        <f t="shared" si="97"/>
        <v>0</v>
      </c>
      <c r="AH145" s="52" t="e">
        <f t="shared" si="86"/>
        <v>#N/A</v>
      </c>
      <c r="AI145" s="52">
        <f t="shared" si="98"/>
        <v>0</v>
      </c>
      <c r="AJ145" s="52">
        <v>0</v>
      </c>
      <c r="AK145" s="52">
        <f t="shared" si="87"/>
        <v>0.13986784140969163</v>
      </c>
      <c r="AL145" s="52">
        <f t="shared" si="99"/>
        <v>0</v>
      </c>
      <c r="AM145">
        <f>(V145*Weights_Sens!$B$2)+(X145*Weights_Sens!$B$3)+(AB145*Weights_Sens!$B$4)+(AF145*Weights_Sens!$B$5)+(AI145*Weights_Sens!$B$6)+(AK145*Weights_Sens!$B$7)</f>
        <v>2.7031825690798782E-2</v>
      </c>
      <c r="AN145" s="52">
        <f t="shared" si="100"/>
        <v>0</v>
      </c>
      <c r="AO145">
        <f>(Y145*Weights_Sens!$C$3)+(AC145*Weights_Sens!$C$4)+(AG145*Weights_Sens!$C$5)+(AJ145*Weights_Sens!$C$6)+(AK145*Weights_Sens!$C$7)</f>
        <v>2.5430516619943933E-2</v>
      </c>
      <c r="AP145" s="52">
        <f t="shared" si="101"/>
        <v>3.675572812181057E-2</v>
      </c>
      <c r="AQ145" s="52">
        <f>(Z145*Weights_Sens!$D$3)+(AD145*Weights_Sens!$D$4)+(AL145*Weights_Sens!$D$7)</f>
        <v>0</v>
      </c>
      <c r="AR145" s="52">
        <f t="shared" si="102"/>
        <v>0</v>
      </c>
    </row>
    <row r="146" spans="1:44">
      <c r="A146" t="s">
        <v>84</v>
      </c>
      <c r="B146" t="s">
        <v>2184</v>
      </c>
      <c r="C146">
        <f>VLOOKUP(A146,'1.1'!$K$24:$L$132,2,FALSE)</f>
        <v>6</v>
      </c>
      <c r="D146">
        <f>VLOOKUP(A146,'1.1Flood'!$A$2:$B$110,2,FALSE)</f>
        <v>0</v>
      </c>
      <c r="E146" t="e">
        <f>VLOOKUP(A146,'1.2'!$I$23:$J$131,2,FALSE)</f>
        <v>#N/A</v>
      </c>
      <c r="F146">
        <f>VLOOKUP(A146,'1.2Flood'!$A$2:$B$110,2,FALSE)</f>
        <v>0</v>
      </c>
      <c r="G146" s="111">
        <f>VLOOKUP(A146,'1.2Drought'!$A$2:$B$110,2,FALSE)</f>
        <v>0</v>
      </c>
      <c r="H146" s="118">
        <v>0</v>
      </c>
      <c r="I146" t="e">
        <f>VLOOKUP(A146,'1.3'!$K$23:$L$129,2,FALSE)</f>
        <v>#N/A</v>
      </c>
      <c r="J146">
        <f>VLOOKUP(A146,'1.3Flood'!$A$2:$B$110,2,FALSE)</f>
        <v>0</v>
      </c>
      <c r="K146" s="111">
        <f>VLOOKUP(A146,'1.3Drought'!$A$2:$B$46,2,FALSE)</f>
        <v>0</v>
      </c>
      <c r="L146" s="118">
        <v>0</v>
      </c>
      <c r="M146">
        <f>VLOOKUP(A146,'1.4'!$H$24:$I$130,2,FALSE)</f>
        <v>0</v>
      </c>
      <c r="N146">
        <f>VLOOKUP(A146,'1.4Flood'!$A$2:$B$110,2,FALSE)</f>
        <v>0</v>
      </c>
      <c r="O146" s="111">
        <f>VLOOKUP(A146,'1.4Drought'!$A$2:$B$46,2,FALSE)</f>
        <v>0</v>
      </c>
      <c r="P146">
        <f>VLOOKUP(A146,'1.5'!$H$23:$I$129,2,FALSE)</f>
        <v>0</v>
      </c>
      <c r="Q146">
        <f>VLOOKUP(A146,'1.5Flood'!$A$2:$B$110,2,FALSE)</f>
        <v>0</v>
      </c>
      <c r="R146" s="111">
        <v>0</v>
      </c>
      <c r="S146">
        <f>VLOOKUP(A146,'1.6'!$B$23:$J$168,9,FALSE)</f>
        <v>91</v>
      </c>
      <c r="T146">
        <v>0</v>
      </c>
      <c r="U146" s="52" t="e">
        <f t="shared" si="88"/>
        <v>#N/A</v>
      </c>
      <c r="V146" s="52">
        <f t="shared" si="89"/>
        <v>0</v>
      </c>
      <c r="W146" s="52" t="e">
        <f t="shared" si="90"/>
        <v>#N/A</v>
      </c>
      <c r="X146" s="52">
        <f t="shared" si="91"/>
        <v>0</v>
      </c>
      <c r="Y146" s="52">
        <f t="shared" si="92"/>
        <v>0</v>
      </c>
      <c r="Z146" s="52">
        <f t="shared" si="93"/>
        <v>0</v>
      </c>
      <c r="AA146" s="52" t="e">
        <f t="shared" si="84"/>
        <v>#N/A</v>
      </c>
      <c r="AB146" s="52">
        <f t="shared" si="94"/>
        <v>0</v>
      </c>
      <c r="AC146" s="52">
        <f t="shared" si="95"/>
        <v>0</v>
      </c>
      <c r="AD146" s="123">
        <f t="shared" si="80"/>
        <v>0</v>
      </c>
      <c r="AE146" s="52" t="e">
        <f t="shared" si="85"/>
        <v>#N/A</v>
      </c>
      <c r="AF146" s="52">
        <f t="shared" si="96"/>
        <v>0</v>
      </c>
      <c r="AG146" s="52">
        <f t="shared" si="97"/>
        <v>0</v>
      </c>
      <c r="AH146" s="52" t="e">
        <f t="shared" si="86"/>
        <v>#N/A</v>
      </c>
      <c r="AI146" s="52">
        <f t="shared" si="98"/>
        <v>0</v>
      </c>
      <c r="AJ146" s="52">
        <v>0</v>
      </c>
      <c r="AK146" s="52">
        <f t="shared" si="87"/>
        <v>0.99008810572687223</v>
      </c>
      <c r="AL146" s="52">
        <f t="shared" si="99"/>
        <v>0</v>
      </c>
      <c r="AM146">
        <f>(V146*Weights_Sens!$B$2)+(X146*Weights_Sens!$B$3)+(AB146*Weights_Sens!$B$4)+(AF146*Weights_Sens!$B$5)+(AI146*Weights_Sens!$B$6)+(AK146*Weights_Sens!$B$7)</f>
        <v>8.0823518834846717E-2</v>
      </c>
      <c r="AN146" s="52">
        <f t="shared" si="100"/>
        <v>0.10565091081813165</v>
      </c>
      <c r="AO146">
        <f>(Y146*Weights_Sens!$C$3)+(AC146*Weights_Sens!$C$4)+(AG146*Weights_Sens!$C$5)+(AJ146*Weights_Sens!$C$6)+(AK146*Weights_Sens!$C$7)</f>
        <v>0.18001601922306767</v>
      </c>
      <c r="AP146" s="52">
        <f t="shared" si="101"/>
        <v>0.26018424867328899</v>
      </c>
      <c r="AQ146" s="52">
        <f>(Z146*Weights_Sens!$D$3)+(AD146*Weights_Sens!$D$4)+(AL146*Weights_Sens!$D$7)</f>
        <v>0</v>
      </c>
      <c r="AR146" s="52">
        <f t="shared" si="102"/>
        <v>0</v>
      </c>
    </row>
    <row r="147" spans="1:44">
      <c r="A147" t="s">
        <v>118</v>
      </c>
      <c r="B147" t="s">
        <v>2185</v>
      </c>
      <c r="C147">
        <v>0</v>
      </c>
      <c r="D147">
        <f>VLOOKUP(A147,'1.1Flood'!$A$2:$B$110,2,FALSE)</f>
        <v>1085</v>
      </c>
      <c r="E147" t="e">
        <f>VLOOKUP(A147,'1.2'!$I$23:$J$131,2,FALSE)</f>
        <v>#N/A</v>
      </c>
      <c r="F147">
        <f>VLOOKUP(A147,'1.2Flood'!$A$2:$B$110,2,FALSE)</f>
        <v>4504</v>
      </c>
      <c r="G147" s="111">
        <f>VLOOKUP(A147,'1.2Drought'!$A$2:$B$110,2,FALSE)</f>
        <v>201400</v>
      </c>
      <c r="H147" s="118">
        <v>0</v>
      </c>
      <c r="I147" t="e">
        <f>VLOOKUP(A147,'1.3'!$K$23:$L$129,2,FALSE)</f>
        <v>#N/A</v>
      </c>
      <c r="J147">
        <f>VLOOKUP(A147,'1.3Flood'!$A$2:$B$110,2,FALSE)</f>
        <v>0</v>
      </c>
      <c r="K147" s="111">
        <f>VLOOKUP(A147,'1.3Drought'!$A$2:$B$46,2,FALSE)</f>
        <v>0</v>
      </c>
      <c r="L147" s="118">
        <v>0</v>
      </c>
      <c r="M147">
        <f>VLOOKUP(A147,'1.4'!$H$24:$I$130,2,FALSE)</f>
        <v>0</v>
      </c>
      <c r="N147">
        <f>VLOOKUP(A147,'1.4Flood'!$A$2:$B$110,2,FALSE)</f>
        <v>203</v>
      </c>
      <c r="O147" s="111">
        <f>VLOOKUP(A147,'1.4Drought'!$A$2:$B$46,2,FALSE)</f>
        <v>0</v>
      </c>
      <c r="P147">
        <f>VLOOKUP(A147,'1.5'!$H$23:$I$129,2,FALSE)</f>
        <v>0</v>
      </c>
      <c r="Q147">
        <f>VLOOKUP(A147,'1.5Flood'!$A$2:$B$110,2,FALSE)</f>
        <v>0</v>
      </c>
      <c r="R147" s="111">
        <v>0</v>
      </c>
      <c r="S147">
        <f>VLOOKUP(A147,'1.6'!$B$23:$J$168,9,FALSE)</f>
        <v>86.9</v>
      </c>
      <c r="T147">
        <v>0</v>
      </c>
      <c r="U147" s="52" t="e">
        <f t="shared" si="88"/>
        <v>#N/A</v>
      </c>
      <c r="V147" s="52">
        <f t="shared" si="89"/>
        <v>0.20777479892761394</v>
      </c>
      <c r="W147" s="52" t="e">
        <f t="shared" si="90"/>
        <v>#N/A</v>
      </c>
      <c r="X147" s="52">
        <f t="shared" si="91"/>
        <v>1.198892674616695E-2</v>
      </c>
      <c r="Y147" s="52">
        <f t="shared" si="92"/>
        <v>0.68876835632647759</v>
      </c>
      <c r="Z147" s="52">
        <f t="shared" si="93"/>
        <v>0</v>
      </c>
      <c r="AA147" s="52" t="e">
        <f t="shared" si="84"/>
        <v>#N/A</v>
      </c>
      <c r="AB147" s="52">
        <f t="shared" si="94"/>
        <v>0</v>
      </c>
      <c r="AC147" s="52">
        <f t="shared" si="95"/>
        <v>0</v>
      </c>
      <c r="AD147" s="123">
        <f t="shared" si="80"/>
        <v>0</v>
      </c>
      <c r="AE147" s="52" t="e">
        <f t="shared" si="85"/>
        <v>#N/A</v>
      </c>
      <c r="AF147" s="52">
        <f t="shared" si="96"/>
        <v>2.5009239866945917E-2</v>
      </c>
      <c r="AG147" s="52">
        <f t="shared" si="97"/>
        <v>0</v>
      </c>
      <c r="AH147" s="52" t="e">
        <f t="shared" si="86"/>
        <v>#N/A</v>
      </c>
      <c r="AI147" s="52">
        <f t="shared" si="98"/>
        <v>0</v>
      </c>
      <c r="AJ147" s="52">
        <v>0</v>
      </c>
      <c r="AK147" s="52">
        <f t="shared" si="87"/>
        <v>0.94493392070484583</v>
      </c>
      <c r="AL147" s="52">
        <f t="shared" si="99"/>
        <v>0</v>
      </c>
      <c r="AM147">
        <f>(V147*Weights_Sens!$B$2)+(X147*Weights_Sens!$B$3)+(AB147*Weights_Sens!$B$4)+(AF147*Weights_Sens!$B$5)+(AI147*Weights_Sens!$B$6)+(AK147*Weights_Sens!$B$7)</f>
        <v>0.122095762707876</v>
      </c>
      <c r="AN147" s="52">
        <f t="shared" si="100"/>
        <v>0.18671268637921717</v>
      </c>
      <c r="AO147">
        <f>(Y147*Weights_Sens!$C$3)+(AC147*Weights_Sens!$C$4)+(AG147*Weights_Sens!$C$5)+(AJ147*Weights_Sens!$C$6)+(AK147*Weights_Sens!$C$7)</f>
        <v>0.45357504044353097</v>
      </c>
      <c r="AP147" s="52">
        <f t="shared" si="101"/>
        <v>0.65556988552513384</v>
      </c>
      <c r="AQ147" s="52">
        <f>(Z147*Weights_Sens!$D$3)+(AD147*Weights_Sens!$D$4)+(AL147*Weights_Sens!$D$7)</f>
        <v>0</v>
      </c>
      <c r="AR147" s="52">
        <f t="shared" si="102"/>
        <v>0</v>
      </c>
    </row>
    <row r="149" spans="1:44">
      <c r="U149" t="s">
        <v>2258</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8"/>
  <sheetViews>
    <sheetView workbookViewId="0">
      <selection activeCell="D2" sqref="D2"/>
    </sheetView>
  </sheetViews>
  <sheetFormatPr baseColWidth="10" defaultRowHeight="14" x14ac:dyDescent="0"/>
  <cols>
    <col min="3" max="4" width="11" bestFit="1" customWidth="1"/>
  </cols>
  <sheetData>
    <row r="1" spans="1:4">
      <c r="A1" t="s">
        <v>1</v>
      </c>
      <c r="B1" t="s">
        <v>2404</v>
      </c>
      <c r="C1" t="s">
        <v>2405</v>
      </c>
      <c r="D1" t="s">
        <v>2406</v>
      </c>
    </row>
    <row r="2" spans="1:4">
      <c r="A2">
        <v>1.1000000000000001</v>
      </c>
      <c r="B2" s="52">
        <v>0.18367346938775511</v>
      </c>
    </row>
    <row r="3" spans="1:4">
      <c r="A3">
        <v>1.2</v>
      </c>
      <c r="B3" s="52">
        <v>0.18367346938775511</v>
      </c>
      <c r="C3" s="52">
        <v>0.40909090909090912</v>
      </c>
      <c r="D3" s="52">
        <v>0.40909090909090912</v>
      </c>
    </row>
    <row r="4" spans="1:4">
      <c r="A4">
        <v>1.3</v>
      </c>
      <c r="B4" s="52">
        <v>0.18367346938775511</v>
      </c>
      <c r="C4" s="52">
        <v>0.40909090909090912</v>
      </c>
      <c r="D4" s="52">
        <v>0.40909090909090912</v>
      </c>
    </row>
    <row r="5" spans="1:4">
      <c r="A5">
        <v>1.4</v>
      </c>
      <c r="B5" s="52">
        <v>0.18367346938775511</v>
      </c>
      <c r="C5" s="52"/>
      <c r="D5" s="52"/>
    </row>
    <row r="6" spans="1:4">
      <c r="A6">
        <v>1.5</v>
      </c>
      <c r="B6" s="52">
        <v>0.18367346938775511</v>
      </c>
      <c r="C6" s="52"/>
      <c r="D6" s="52"/>
    </row>
    <row r="7" spans="1:4">
      <c r="A7">
        <v>1.6</v>
      </c>
      <c r="B7" s="52">
        <v>8.1632653061224497E-2</v>
      </c>
      <c r="C7" s="52">
        <v>0.18181818181818182</v>
      </c>
      <c r="D7" s="52">
        <v>0.18181818181818182</v>
      </c>
    </row>
    <row r="8" spans="1:4">
      <c r="A8" t="s">
        <v>2198</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theme="9" tint="0.39997558519241921"/>
  </sheetPr>
  <dimension ref="A1:S1793"/>
  <sheetViews>
    <sheetView topLeftCell="B1" zoomScale="85" zoomScaleNormal="85" zoomScalePageLayoutView="85" workbookViewId="0">
      <pane ySplit="23" topLeftCell="A25" activePane="bottomLeft" state="frozen"/>
      <selection pane="bottomLeft" activeCell="H26" sqref="H26"/>
    </sheetView>
  </sheetViews>
  <sheetFormatPr baseColWidth="10" defaultColWidth="11.5" defaultRowHeight="14" outlineLevelRow="1" x14ac:dyDescent="0"/>
  <cols>
    <col min="2" max="2" width="18.83203125" customWidth="1"/>
    <col min="3" max="3" width="6.1640625" customWidth="1"/>
    <col min="4" max="4" width="12.33203125" customWidth="1"/>
    <col min="5" max="6" width="4.6640625" customWidth="1"/>
    <col min="7" max="7" width="12.1640625" customWidth="1"/>
    <col min="8" max="8" width="14.6640625" customWidth="1"/>
    <col min="9" max="9" width="8.1640625" customWidth="1"/>
    <col min="10" max="10" width="15.1640625" bestFit="1" customWidth="1"/>
    <col min="11" max="11" width="14.1640625" customWidth="1"/>
    <col min="12" max="12" width="18.83203125" customWidth="1"/>
    <col min="13" max="13" width="13.33203125" bestFit="1" customWidth="1"/>
    <col min="14" max="14" width="10.33203125" bestFit="1" customWidth="1"/>
    <col min="15" max="15" width="14.1640625" bestFit="1" customWidth="1"/>
    <col min="16" max="16" width="14.5" bestFit="1" customWidth="1"/>
    <col min="17" max="17" width="11.5" bestFit="1" customWidth="1"/>
    <col min="18" max="18" width="10.5" bestFit="1" customWidth="1"/>
    <col min="19" max="19" width="10" customWidth="1"/>
    <col min="20" max="20" width="3.33203125" customWidth="1"/>
    <col min="21" max="21" width="8" bestFit="1" customWidth="1"/>
    <col min="22" max="23" width="11.33203125" bestFit="1" customWidth="1"/>
    <col min="24" max="24" width="9.5" bestFit="1" customWidth="1"/>
    <col min="25" max="25" width="12.6640625" bestFit="1" customWidth="1"/>
    <col min="26" max="26" width="10.5" bestFit="1" customWidth="1"/>
    <col min="27" max="27" width="12.5" bestFit="1" customWidth="1"/>
    <col min="28" max="28" width="19.5" bestFit="1" customWidth="1"/>
    <col min="29" max="29" width="10.33203125" bestFit="1" customWidth="1"/>
    <col min="30" max="30" width="14.83203125" bestFit="1" customWidth="1"/>
    <col min="31" max="31" width="10.6640625" bestFit="1" customWidth="1"/>
    <col min="32" max="32" width="16.83203125" bestFit="1" customWidth="1"/>
    <col min="33" max="33" width="13.33203125" bestFit="1" customWidth="1"/>
    <col min="34" max="34" width="8.5" bestFit="1" customWidth="1"/>
    <col min="35" max="35" width="13.5" bestFit="1" customWidth="1"/>
    <col min="36" max="36" width="15.6640625" bestFit="1" customWidth="1"/>
    <col min="37" max="37" width="11.33203125" bestFit="1" customWidth="1"/>
    <col min="38" max="38" width="12.5" bestFit="1" customWidth="1"/>
    <col min="39" max="39" width="11.6640625" bestFit="1" customWidth="1"/>
    <col min="40" max="40" width="10.33203125" bestFit="1" customWidth="1"/>
    <col min="41" max="41" width="8" bestFit="1" customWidth="1"/>
    <col min="42" max="42" width="9" bestFit="1" customWidth="1"/>
    <col min="43" max="43" width="10.33203125" bestFit="1" customWidth="1"/>
    <col min="44" max="44" width="10.6640625" bestFit="1" customWidth="1"/>
    <col min="45" max="45" width="11.6640625" bestFit="1" customWidth="1"/>
    <col min="46" max="46" width="7.83203125" bestFit="1" customWidth="1"/>
    <col min="47" max="47" width="13.33203125" bestFit="1" customWidth="1"/>
    <col min="48" max="48" width="10.6640625" bestFit="1" customWidth="1"/>
    <col min="49" max="49" width="14.1640625" bestFit="1" customWidth="1"/>
    <col min="50" max="50" width="18.33203125" bestFit="1" customWidth="1"/>
    <col min="51" max="51" width="15.6640625" bestFit="1" customWidth="1"/>
    <col min="52" max="52" width="10.33203125" bestFit="1" customWidth="1"/>
    <col min="53" max="54" width="12.6640625" bestFit="1" customWidth="1"/>
    <col min="55" max="55" width="10.33203125" bestFit="1" customWidth="1"/>
    <col min="56" max="56" width="14.83203125" bestFit="1" customWidth="1"/>
    <col min="57" max="57" width="13" bestFit="1" customWidth="1"/>
    <col min="58" max="58" width="16.6640625" bestFit="1" customWidth="1"/>
    <col min="59" max="59" width="10.6640625" bestFit="1" customWidth="1"/>
    <col min="60" max="60" width="12.1640625" bestFit="1" customWidth="1"/>
    <col min="61" max="61" width="13" bestFit="1" customWidth="1"/>
    <col min="62" max="62" width="11.33203125" bestFit="1" customWidth="1"/>
    <col min="63" max="63" width="10.6640625" bestFit="1" customWidth="1"/>
    <col min="64" max="64" width="10.33203125" bestFit="1" customWidth="1"/>
    <col min="65" max="65" width="13.5" bestFit="1" customWidth="1"/>
    <col min="66" max="66" width="18.6640625" bestFit="1" customWidth="1"/>
    <col min="67" max="67" width="10.6640625" bestFit="1" customWidth="1"/>
    <col min="68" max="68" width="10.5" bestFit="1" customWidth="1"/>
    <col min="69" max="69" width="11.6640625" bestFit="1" customWidth="1"/>
    <col min="70" max="70" width="7.83203125" bestFit="1" customWidth="1"/>
    <col min="71" max="71" width="10.5" bestFit="1" customWidth="1"/>
    <col min="72" max="72" width="7.33203125" bestFit="1" customWidth="1"/>
    <col min="73" max="73" width="9.6640625" bestFit="1" customWidth="1"/>
    <col min="74" max="74" width="16.6640625" bestFit="1" customWidth="1"/>
    <col min="75" max="75" width="14.83203125" bestFit="1" customWidth="1"/>
    <col min="76" max="76" width="13.83203125" bestFit="1" customWidth="1"/>
    <col min="77" max="77" width="10.33203125" bestFit="1" customWidth="1"/>
    <col min="78" max="78" width="6.83203125" bestFit="1" customWidth="1"/>
    <col min="79" max="79" width="9.5" bestFit="1" customWidth="1"/>
    <col min="80" max="80" width="11.33203125" bestFit="1" customWidth="1"/>
    <col min="81" max="81" width="11.6640625" bestFit="1" customWidth="1"/>
    <col min="82" max="82" width="15.5" bestFit="1" customWidth="1"/>
    <col min="83" max="83" width="13.33203125" bestFit="1" customWidth="1"/>
    <col min="84" max="84" width="13" bestFit="1" customWidth="1"/>
    <col min="85" max="85" width="11.33203125" bestFit="1" customWidth="1"/>
    <col min="86" max="86" width="11.1640625" bestFit="1" customWidth="1"/>
    <col min="87" max="87" width="11.33203125" bestFit="1" customWidth="1"/>
    <col min="88" max="88" width="9.5" bestFit="1" customWidth="1"/>
    <col min="89" max="89" width="13" bestFit="1" customWidth="1"/>
    <col min="90" max="90" width="12.5" bestFit="1" customWidth="1"/>
    <col min="91" max="92" width="11.6640625" bestFit="1" customWidth="1"/>
    <col min="93" max="93" width="8.5" bestFit="1" customWidth="1"/>
    <col min="94" max="94" width="8" bestFit="1" customWidth="1"/>
    <col min="95" max="95" width="12.6640625" bestFit="1" customWidth="1"/>
    <col min="96" max="96" width="11.6640625" bestFit="1" customWidth="1"/>
    <col min="97" max="97" width="18.33203125" bestFit="1" customWidth="1"/>
    <col min="98" max="98" width="14" bestFit="1" customWidth="1"/>
    <col min="99" max="99" width="19.6640625" bestFit="1" customWidth="1"/>
    <col min="100" max="100" width="15.5" bestFit="1" customWidth="1"/>
    <col min="101" max="101" width="16.33203125" bestFit="1" customWidth="1"/>
    <col min="102" max="102" width="9.6640625" bestFit="1" customWidth="1"/>
    <col min="103" max="103" width="8.5" bestFit="1" customWidth="1"/>
    <col min="104" max="104" width="10" bestFit="1" customWidth="1"/>
    <col min="105" max="105" width="13.33203125" bestFit="1" customWidth="1"/>
    <col min="106" max="106" width="14.83203125" bestFit="1" customWidth="1"/>
    <col min="107" max="107" width="10.33203125" bestFit="1" customWidth="1"/>
    <col min="108" max="108" width="9.5" bestFit="1" customWidth="1"/>
    <col min="109" max="109" width="8.5" bestFit="1" customWidth="1"/>
    <col min="110" max="110" width="9.5" bestFit="1" customWidth="1"/>
    <col min="111" max="111" width="11.33203125" bestFit="1" customWidth="1"/>
    <col min="112" max="112" width="8.5" bestFit="1" customWidth="1"/>
    <col min="113" max="113" width="14.1640625" bestFit="1" customWidth="1"/>
    <col min="114" max="114" width="10.6640625" bestFit="1" customWidth="1"/>
    <col min="115" max="115" width="12.33203125" bestFit="1" customWidth="1"/>
    <col min="116" max="116" width="10.5" bestFit="1" customWidth="1"/>
    <col min="117" max="117" width="17.33203125" bestFit="1" customWidth="1"/>
    <col min="118" max="118" width="11.6640625" bestFit="1" customWidth="1"/>
    <col min="119" max="119" width="10.6640625" bestFit="1" customWidth="1"/>
    <col min="120" max="120" width="9.6640625" bestFit="1" customWidth="1"/>
    <col min="121" max="121" width="10" bestFit="1" customWidth="1"/>
    <col min="122" max="122" width="16.6640625" bestFit="1" customWidth="1"/>
  </cols>
  <sheetData>
    <row r="1" spans="2:19" ht="7.25" customHeight="1"/>
    <row r="2" spans="2:19">
      <c r="B2" s="5" t="s">
        <v>16</v>
      </c>
      <c r="C2" s="144" t="s">
        <v>6</v>
      </c>
      <c r="D2" s="144"/>
      <c r="E2" s="144"/>
      <c r="F2" s="144"/>
      <c r="G2" s="144"/>
      <c r="H2" s="144"/>
      <c r="I2" s="144"/>
      <c r="J2" s="144"/>
      <c r="K2" s="144"/>
      <c r="L2" s="144"/>
      <c r="N2" s="80" t="s">
        <v>2018</v>
      </c>
      <c r="O2" s="51"/>
      <c r="P2" s="51"/>
      <c r="Q2" s="51"/>
      <c r="R2" s="51"/>
      <c r="S2" s="51"/>
    </row>
    <row r="3" spans="2:19">
      <c r="B3" s="5" t="s">
        <v>17</v>
      </c>
      <c r="C3" s="145" t="s">
        <v>1943</v>
      </c>
      <c r="D3" s="146"/>
      <c r="E3" s="146"/>
      <c r="F3" s="146"/>
      <c r="G3" s="146"/>
      <c r="H3" s="146"/>
      <c r="I3" s="146"/>
      <c r="J3" s="146"/>
      <c r="K3" s="146"/>
      <c r="L3" s="147"/>
      <c r="N3" s="86" t="s">
        <v>2012</v>
      </c>
      <c r="O3" s="87">
        <v>23</v>
      </c>
      <c r="P3" s="88" t="s">
        <v>2013</v>
      </c>
      <c r="Q3" s="87">
        <v>42</v>
      </c>
      <c r="R3" s="89" t="s">
        <v>2017</v>
      </c>
      <c r="S3" s="90">
        <v>0.54761904761904767</v>
      </c>
    </row>
    <row r="4" spans="2:19" ht="14.5" customHeight="1">
      <c r="B4" s="5" t="s">
        <v>27</v>
      </c>
      <c r="C4" s="149" t="s">
        <v>181</v>
      </c>
      <c r="D4" s="150"/>
      <c r="E4" s="150"/>
      <c r="F4" s="150"/>
      <c r="G4" s="151"/>
      <c r="H4" s="152" t="s">
        <v>2010</v>
      </c>
      <c r="I4" s="153"/>
      <c r="J4" s="153"/>
      <c r="K4" s="154"/>
      <c r="L4" s="76" t="s">
        <v>2011</v>
      </c>
      <c r="N4" s="81" t="s">
        <v>2014</v>
      </c>
      <c r="O4" s="82" t="s">
        <v>1795</v>
      </c>
      <c r="P4" s="81" t="s">
        <v>2015</v>
      </c>
      <c r="Q4" s="82" t="s">
        <v>1795</v>
      </c>
      <c r="R4" s="81" t="s">
        <v>2016</v>
      </c>
      <c r="S4" s="82" t="s">
        <v>1795</v>
      </c>
    </row>
    <row r="5" spans="2:19" ht="40.25" customHeight="1">
      <c r="B5" s="5" t="s">
        <v>199</v>
      </c>
      <c r="C5" s="148" t="s">
        <v>4</v>
      </c>
      <c r="D5" s="148"/>
      <c r="E5" s="148"/>
      <c r="F5" s="148"/>
      <c r="G5" s="148"/>
      <c r="H5" s="148"/>
      <c r="I5" s="148"/>
      <c r="J5" s="148"/>
      <c r="K5" s="148"/>
      <c r="L5" s="148"/>
      <c r="N5" s="83">
        <v>16</v>
      </c>
      <c r="O5" s="84">
        <v>69.565217391304344</v>
      </c>
      <c r="P5" s="85">
        <v>4</v>
      </c>
      <c r="Q5" s="84">
        <v>17.391304347826086</v>
      </c>
      <c r="R5" s="85">
        <v>3</v>
      </c>
      <c r="S5" s="84">
        <v>13.043478260869565</v>
      </c>
    </row>
    <row r="6" spans="2:19" ht="140" customHeight="1">
      <c r="B6" s="5" t="s">
        <v>1808</v>
      </c>
      <c r="C6" s="148" t="s">
        <v>1862</v>
      </c>
      <c r="D6" s="148"/>
      <c r="E6" s="148"/>
      <c r="F6" s="148"/>
      <c r="G6" s="148"/>
      <c r="H6" s="148"/>
      <c r="I6" s="148"/>
      <c r="J6" s="148"/>
      <c r="K6" s="148"/>
      <c r="L6" s="148"/>
    </row>
    <row r="7" spans="2:19" ht="29" customHeight="1" outlineLevel="1">
      <c r="B7" s="6" t="s">
        <v>19</v>
      </c>
      <c r="C7" s="131" t="s">
        <v>1861</v>
      </c>
      <c r="D7" s="131"/>
      <c r="E7" s="131"/>
      <c r="F7" s="131"/>
      <c r="G7" s="131"/>
      <c r="H7" s="131"/>
      <c r="I7" s="131"/>
      <c r="J7" s="131"/>
      <c r="K7" s="131"/>
      <c r="L7" s="131"/>
    </row>
    <row r="8" spans="2:19" outlineLevel="1">
      <c r="B8" s="6" t="s">
        <v>20</v>
      </c>
      <c r="C8" s="155" t="s">
        <v>28</v>
      </c>
      <c r="D8" s="155"/>
      <c r="E8" s="155"/>
      <c r="F8" s="155"/>
      <c r="G8" s="155"/>
      <c r="H8" s="155"/>
      <c r="I8" s="155"/>
      <c r="J8" s="155"/>
      <c r="K8" s="155"/>
      <c r="L8" s="155"/>
    </row>
    <row r="9" spans="2:19" outlineLevel="1">
      <c r="B9" s="6" t="s">
        <v>29</v>
      </c>
      <c r="C9" s="156"/>
      <c r="D9" s="156"/>
      <c r="E9" s="156"/>
      <c r="F9" s="156"/>
      <c r="G9" s="156"/>
      <c r="H9" s="156"/>
      <c r="I9" s="156"/>
      <c r="J9" s="156"/>
      <c r="K9" s="156"/>
      <c r="L9" s="156"/>
    </row>
    <row r="10" spans="2:19" outlineLevel="1">
      <c r="B10" s="6" t="s">
        <v>21</v>
      </c>
      <c r="C10" s="156" t="s">
        <v>31</v>
      </c>
      <c r="D10" s="156"/>
      <c r="E10" s="156"/>
      <c r="F10" s="156"/>
      <c r="G10" s="156"/>
      <c r="H10" s="156"/>
      <c r="I10" s="156"/>
      <c r="J10" s="156"/>
      <c r="K10" s="156"/>
      <c r="L10" s="156"/>
    </row>
    <row r="11" spans="2:19" ht="28" outlineLevel="1">
      <c r="B11" s="6" t="s">
        <v>22</v>
      </c>
      <c r="C11" s="135"/>
      <c r="D11" s="135"/>
      <c r="E11" s="135"/>
      <c r="F11" s="135"/>
      <c r="G11" s="135"/>
      <c r="H11" s="135"/>
      <c r="I11" s="135"/>
      <c r="J11" s="135"/>
      <c r="K11" s="135"/>
      <c r="L11" s="135"/>
    </row>
    <row r="12" spans="2:19" outlineLevel="1">
      <c r="B12" s="6" t="s">
        <v>23</v>
      </c>
      <c r="C12" s="138"/>
      <c r="D12" s="138"/>
      <c r="E12" s="138"/>
      <c r="F12" s="138"/>
      <c r="G12" s="138"/>
      <c r="H12" s="138"/>
      <c r="I12" s="138"/>
      <c r="J12" s="138"/>
      <c r="K12" s="138"/>
      <c r="L12" s="138"/>
    </row>
    <row r="13" spans="2:19" outlineLevel="1">
      <c r="B13" s="6" t="s">
        <v>30</v>
      </c>
      <c r="C13" s="156" t="s">
        <v>1673</v>
      </c>
      <c r="D13" s="156"/>
      <c r="E13" s="156"/>
      <c r="F13" s="156"/>
      <c r="G13" s="156"/>
      <c r="H13" s="156"/>
      <c r="I13" s="156"/>
      <c r="J13" s="156"/>
      <c r="K13" s="156"/>
      <c r="L13" s="156"/>
    </row>
    <row r="14" spans="2:19" outlineLevel="1">
      <c r="B14" s="6" t="s">
        <v>24</v>
      </c>
      <c r="C14" s="135"/>
      <c r="D14" s="135"/>
      <c r="E14" s="135"/>
      <c r="F14" s="135"/>
      <c r="G14" s="135"/>
      <c r="H14" s="135"/>
      <c r="I14" s="135"/>
      <c r="J14" s="135"/>
      <c r="K14" s="135"/>
      <c r="L14" s="135"/>
    </row>
    <row r="15" spans="2:19" outlineLevel="1">
      <c r="B15" s="7" t="s">
        <v>14</v>
      </c>
      <c r="C15" s="139">
        <v>44314</v>
      </c>
      <c r="D15" s="139"/>
      <c r="E15" s="139"/>
      <c r="F15" s="139"/>
      <c r="G15" s="139"/>
      <c r="H15" s="139"/>
      <c r="I15" s="139"/>
      <c r="J15" s="139"/>
      <c r="K15" s="139"/>
      <c r="L15" s="139"/>
    </row>
    <row r="16" spans="2:19" outlineLevel="1">
      <c r="B16" s="7" t="s">
        <v>25</v>
      </c>
      <c r="C16" s="143" t="s">
        <v>183</v>
      </c>
      <c r="D16" s="143"/>
      <c r="E16" s="143"/>
      <c r="F16" s="143"/>
      <c r="G16" s="143"/>
      <c r="H16" s="143"/>
      <c r="I16" s="143"/>
      <c r="J16" s="143"/>
      <c r="K16" s="143"/>
      <c r="L16" s="143"/>
    </row>
    <row r="17" spans="1:12" outlineLevel="1">
      <c r="B17" s="7" t="s">
        <v>26</v>
      </c>
      <c r="C17" s="141" t="s">
        <v>1807</v>
      </c>
      <c r="D17" s="141"/>
      <c r="E17" s="141"/>
      <c r="F17" s="141"/>
      <c r="G17" s="141"/>
      <c r="H17" s="141"/>
      <c r="I17" s="141"/>
      <c r="J17" s="141"/>
      <c r="K17" s="141"/>
      <c r="L17" s="141"/>
    </row>
    <row r="18" spans="1:12" outlineLevel="1">
      <c r="B18" s="7" t="s">
        <v>15</v>
      </c>
      <c r="C18" s="142"/>
      <c r="D18" s="142"/>
      <c r="E18" s="142"/>
      <c r="F18" s="142"/>
      <c r="G18" s="142"/>
      <c r="H18" s="142"/>
      <c r="I18" s="142"/>
      <c r="J18" s="142"/>
      <c r="K18" s="142"/>
      <c r="L18" s="142"/>
    </row>
    <row r="19" spans="1:12" outlineLevel="1">
      <c r="B19" s="6" t="s">
        <v>180</v>
      </c>
      <c r="C19" s="135" t="s">
        <v>1809</v>
      </c>
      <c r="D19" s="135"/>
      <c r="E19" s="135"/>
      <c r="F19" s="135"/>
      <c r="G19" s="135"/>
      <c r="H19" s="135"/>
      <c r="I19" s="135"/>
      <c r="J19" s="135"/>
      <c r="K19" s="135"/>
      <c r="L19" s="135"/>
    </row>
    <row r="20" spans="1:12" s="9" customFormat="1" ht="15.75" customHeight="1" thickBot="1">
      <c r="K20"/>
      <c r="L20"/>
    </row>
    <row r="21" spans="1:12">
      <c r="A21" s="11" t="s">
        <v>179</v>
      </c>
      <c r="K21" s="27" t="s">
        <v>1669</v>
      </c>
      <c r="L21" t="s">
        <v>2256</v>
      </c>
    </row>
    <row r="22" spans="1:12">
      <c r="A22" s="30" t="s">
        <v>31</v>
      </c>
      <c r="B22" s="30" t="s">
        <v>227</v>
      </c>
      <c r="C22" s="30" t="s">
        <v>463</v>
      </c>
      <c r="D22" s="30" t="s">
        <v>1669</v>
      </c>
      <c r="E22" s="30" t="s">
        <v>1668</v>
      </c>
      <c r="F22" s="30" t="s">
        <v>448</v>
      </c>
      <c r="G22" s="30" t="s">
        <v>449</v>
      </c>
      <c r="H22" s="31" t="s">
        <v>450</v>
      </c>
      <c r="K22" s="21"/>
    </row>
    <row r="23" spans="1:12" ht="28" hidden="1">
      <c r="A23" s="29" t="s">
        <v>228</v>
      </c>
      <c r="B23" s="29" t="s">
        <v>229</v>
      </c>
      <c r="C23" s="29" t="s">
        <v>466</v>
      </c>
      <c r="D23" s="29" t="s">
        <v>1075</v>
      </c>
      <c r="E23" s="29">
        <v>1</v>
      </c>
      <c r="F23" s="29"/>
      <c r="G23" s="29"/>
      <c r="H23" s="29">
        <f t="shared" ref="H23:H86" si="0">F23+G23</f>
        <v>0</v>
      </c>
      <c r="K23" s="112" t="s">
        <v>2324</v>
      </c>
    </row>
    <row r="24" spans="1:12" hidden="1">
      <c r="A24" s="29" t="s">
        <v>228</v>
      </c>
      <c r="B24" s="29" t="s">
        <v>229</v>
      </c>
      <c r="C24" s="29" t="s">
        <v>494</v>
      </c>
      <c r="D24" s="29" t="s">
        <v>1101</v>
      </c>
      <c r="E24" s="29">
        <v>1</v>
      </c>
      <c r="F24" s="29"/>
      <c r="G24" s="29"/>
      <c r="H24" s="29">
        <f t="shared" si="0"/>
        <v>0</v>
      </c>
      <c r="K24" s="18" t="s">
        <v>31</v>
      </c>
      <c r="L24" t="s">
        <v>2049</v>
      </c>
    </row>
    <row r="25" spans="1:12">
      <c r="A25" s="29" t="s">
        <v>228</v>
      </c>
      <c r="B25" s="29" t="s">
        <v>229</v>
      </c>
      <c r="C25" s="29" t="s">
        <v>702</v>
      </c>
      <c r="D25" s="29" t="s">
        <v>1073</v>
      </c>
      <c r="E25" s="29">
        <v>1</v>
      </c>
      <c r="F25" s="29"/>
      <c r="G25" s="29"/>
      <c r="H25" s="29">
        <f t="shared" si="0"/>
        <v>0</v>
      </c>
      <c r="K25" s="20" t="s">
        <v>228</v>
      </c>
      <c r="L25" s="19">
        <v>21</v>
      </c>
    </row>
    <row r="26" spans="1:12">
      <c r="A26" s="29" t="s">
        <v>228</v>
      </c>
      <c r="B26" s="29" t="s">
        <v>229</v>
      </c>
      <c r="C26" s="29" t="s">
        <v>726</v>
      </c>
      <c r="D26" s="29" t="s">
        <v>1073</v>
      </c>
      <c r="E26" s="29">
        <v>1</v>
      </c>
      <c r="F26" s="29"/>
      <c r="G26" s="29"/>
      <c r="H26" s="29">
        <f t="shared" si="0"/>
        <v>0</v>
      </c>
      <c r="K26" s="20" t="s">
        <v>236</v>
      </c>
      <c r="L26" s="19">
        <v>5</v>
      </c>
    </row>
    <row r="27" spans="1:12" hidden="1">
      <c r="A27" s="29" t="s">
        <v>228</v>
      </c>
      <c r="B27" s="29" t="s">
        <v>229</v>
      </c>
      <c r="C27" s="29" t="s">
        <v>509</v>
      </c>
      <c r="D27" s="29" t="s">
        <v>1074</v>
      </c>
      <c r="E27" s="29">
        <v>1</v>
      </c>
      <c r="F27" s="29"/>
      <c r="G27" s="29"/>
      <c r="H27" s="29">
        <f t="shared" si="0"/>
        <v>0</v>
      </c>
      <c r="K27" s="20" t="s">
        <v>238</v>
      </c>
      <c r="L27" s="19">
        <v>9</v>
      </c>
    </row>
    <row r="28" spans="1:12" hidden="1">
      <c r="A28" s="29" t="s">
        <v>228</v>
      </c>
      <c r="B28" s="29" t="s">
        <v>229</v>
      </c>
      <c r="C28" s="29" t="s">
        <v>518</v>
      </c>
      <c r="D28" s="29" t="s">
        <v>1075</v>
      </c>
      <c r="E28" s="29">
        <v>1</v>
      </c>
      <c r="F28" s="29"/>
      <c r="G28" s="29"/>
      <c r="H28" s="29">
        <f t="shared" si="0"/>
        <v>0</v>
      </c>
      <c r="K28" s="20" t="s">
        <v>240</v>
      </c>
      <c r="L28" s="19">
        <v>2</v>
      </c>
    </row>
    <row r="29" spans="1:12">
      <c r="A29" s="29" t="s">
        <v>228</v>
      </c>
      <c r="B29" s="29" t="s">
        <v>229</v>
      </c>
      <c r="C29" s="29" t="s">
        <v>1667</v>
      </c>
      <c r="D29" s="29" t="s">
        <v>1073</v>
      </c>
      <c r="E29" s="29">
        <v>1</v>
      </c>
      <c r="F29" s="29"/>
      <c r="G29" s="29"/>
      <c r="H29" s="29">
        <f t="shared" si="0"/>
        <v>0</v>
      </c>
      <c r="K29" s="20" t="s">
        <v>246</v>
      </c>
      <c r="L29" s="19">
        <v>117</v>
      </c>
    </row>
    <row r="30" spans="1:12" hidden="1">
      <c r="A30" s="29" t="s">
        <v>228</v>
      </c>
      <c r="B30" s="29" t="s">
        <v>229</v>
      </c>
      <c r="C30" s="29" t="s">
        <v>544</v>
      </c>
      <c r="D30" s="29" t="s">
        <v>1075</v>
      </c>
      <c r="E30" s="29">
        <v>19</v>
      </c>
      <c r="F30" s="29"/>
      <c r="G30" s="29"/>
      <c r="H30" s="29">
        <f t="shared" si="0"/>
        <v>0</v>
      </c>
      <c r="K30" s="20" t="s">
        <v>258</v>
      </c>
      <c r="L30" s="19">
        <v>1</v>
      </c>
    </row>
    <row r="31" spans="1:12" hidden="1">
      <c r="A31" s="29" t="s">
        <v>228</v>
      </c>
      <c r="B31" s="29" t="s">
        <v>229</v>
      </c>
      <c r="C31" s="29" t="s">
        <v>544</v>
      </c>
      <c r="D31" s="29" t="s">
        <v>1074</v>
      </c>
      <c r="E31" s="29">
        <v>1</v>
      </c>
      <c r="F31" s="29"/>
      <c r="G31" s="29"/>
      <c r="H31" s="29">
        <f t="shared" si="0"/>
        <v>0</v>
      </c>
      <c r="K31" s="20" t="s">
        <v>260</v>
      </c>
      <c r="L31" s="19">
        <v>12</v>
      </c>
    </row>
    <row r="32" spans="1:12">
      <c r="A32" s="29" t="s">
        <v>230</v>
      </c>
      <c r="B32" s="29" t="s">
        <v>231</v>
      </c>
      <c r="C32" s="29" t="s">
        <v>1666</v>
      </c>
      <c r="D32" s="29" t="s">
        <v>1073</v>
      </c>
      <c r="E32" s="29">
        <v>1</v>
      </c>
      <c r="F32" s="29"/>
      <c r="G32" s="29"/>
      <c r="H32" s="29">
        <f t="shared" si="0"/>
        <v>0</v>
      </c>
      <c r="K32" s="20" t="s">
        <v>264</v>
      </c>
      <c r="L32" s="19">
        <v>3</v>
      </c>
    </row>
    <row r="33" spans="1:12" hidden="1">
      <c r="A33" s="29" t="s">
        <v>230</v>
      </c>
      <c r="B33" s="29" t="s">
        <v>231</v>
      </c>
      <c r="C33" s="29" t="s">
        <v>689</v>
      </c>
      <c r="D33" s="29" t="s">
        <v>1101</v>
      </c>
      <c r="E33" s="29">
        <v>1</v>
      </c>
      <c r="F33" s="29"/>
      <c r="G33" s="29"/>
      <c r="H33" s="29">
        <f t="shared" si="0"/>
        <v>0</v>
      </c>
      <c r="K33" s="20" t="s">
        <v>274</v>
      </c>
      <c r="L33" s="19">
        <v>1</v>
      </c>
    </row>
    <row r="34" spans="1:12">
      <c r="A34" s="29" t="s">
        <v>230</v>
      </c>
      <c r="B34" s="29" t="s">
        <v>231</v>
      </c>
      <c r="C34" s="29" t="s">
        <v>1665</v>
      </c>
      <c r="D34" s="29" t="s">
        <v>1091</v>
      </c>
      <c r="E34" s="29">
        <v>1</v>
      </c>
      <c r="F34" s="29"/>
      <c r="G34" s="29"/>
      <c r="H34" s="29">
        <f t="shared" si="0"/>
        <v>0</v>
      </c>
      <c r="K34" s="20" t="s">
        <v>282</v>
      </c>
      <c r="L34" s="19">
        <v>2</v>
      </c>
    </row>
    <row r="35" spans="1:12">
      <c r="A35" s="29" t="s">
        <v>230</v>
      </c>
      <c r="B35" s="29" t="s">
        <v>231</v>
      </c>
      <c r="C35" s="29" t="s">
        <v>726</v>
      </c>
      <c r="D35" s="29" t="s">
        <v>1073</v>
      </c>
      <c r="E35" s="29">
        <v>1</v>
      </c>
      <c r="F35" s="29"/>
      <c r="G35" s="29"/>
      <c r="H35" s="29">
        <f t="shared" si="0"/>
        <v>0</v>
      </c>
      <c r="K35" s="20" t="s">
        <v>284</v>
      </c>
      <c r="L35" s="19">
        <v>1</v>
      </c>
    </row>
    <row r="36" spans="1:12">
      <c r="A36" s="29" t="s">
        <v>232</v>
      </c>
      <c r="B36" s="29" t="s">
        <v>233</v>
      </c>
      <c r="C36" s="29" t="s">
        <v>702</v>
      </c>
      <c r="D36" s="29" t="s">
        <v>1073</v>
      </c>
      <c r="E36" s="29">
        <v>1</v>
      </c>
      <c r="F36" s="29"/>
      <c r="G36" s="29"/>
      <c r="H36" s="29">
        <f t="shared" si="0"/>
        <v>0</v>
      </c>
      <c r="K36" s="20" t="s">
        <v>288</v>
      </c>
      <c r="L36" s="19">
        <v>1</v>
      </c>
    </row>
    <row r="37" spans="1:12">
      <c r="A37" s="29" t="s">
        <v>232</v>
      </c>
      <c r="B37" s="29" t="s">
        <v>233</v>
      </c>
      <c r="C37" s="29" t="s">
        <v>715</v>
      </c>
      <c r="D37" s="29" t="s">
        <v>1073</v>
      </c>
      <c r="E37" s="29">
        <v>2</v>
      </c>
      <c r="F37" s="29"/>
      <c r="G37" s="29">
        <v>52</v>
      </c>
      <c r="H37" s="29">
        <f t="shared" si="0"/>
        <v>52</v>
      </c>
      <c r="K37" s="20" t="s">
        <v>290</v>
      </c>
      <c r="L37" s="19">
        <v>5</v>
      </c>
    </row>
    <row r="38" spans="1:12" hidden="1">
      <c r="A38" s="29" t="s">
        <v>232</v>
      </c>
      <c r="B38" s="29" t="s">
        <v>233</v>
      </c>
      <c r="C38" s="29" t="s">
        <v>862</v>
      </c>
      <c r="D38" s="29" t="s">
        <v>1074</v>
      </c>
      <c r="E38" s="29">
        <v>1</v>
      </c>
      <c r="F38" s="29"/>
      <c r="G38" s="29"/>
      <c r="H38" s="29">
        <f t="shared" si="0"/>
        <v>0</v>
      </c>
      <c r="K38" s="20" t="s">
        <v>292</v>
      </c>
      <c r="L38" s="19">
        <v>1</v>
      </c>
    </row>
    <row r="39" spans="1:12" hidden="1">
      <c r="A39" s="29" t="s">
        <v>232</v>
      </c>
      <c r="B39" s="29" t="s">
        <v>233</v>
      </c>
      <c r="C39" s="29" t="s">
        <v>871</v>
      </c>
      <c r="D39" s="29" t="s">
        <v>1074</v>
      </c>
      <c r="E39" s="29">
        <v>1</v>
      </c>
      <c r="F39" s="29"/>
      <c r="G39" s="29"/>
      <c r="H39" s="29">
        <f t="shared" si="0"/>
        <v>0</v>
      </c>
      <c r="K39" s="20" t="s">
        <v>298</v>
      </c>
      <c r="L39" s="19">
        <v>45</v>
      </c>
    </row>
    <row r="40" spans="1:12">
      <c r="A40" s="29" t="s">
        <v>232</v>
      </c>
      <c r="B40" s="29" t="s">
        <v>233</v>
      </c>
      <c r="C40" s="29" t="s">
        <v>915</v>
      </c>
      <c r="D40" s="29" t="s">
        <v>1073</v>
      </c>
      <c r="E40" s="29">
        <v>14</v>
      </c>
      <c r="F40" s="29"/>
      <c r="G40" s="29"/>
      <c r="H40" s="29">
        <f t="shared" si="0"/>
        <v>0</v>
      </c>
      <c r="K40" s="20" t="s">
        <v>310</v>
      </c>
      <c r="L40" s="19">
        <v>7</v>
      </c>
    </row>
    <row r="41" spans="1:12" hidden="1">
      <c r="A41" s="29" t="s">
        <v>232</v>
      </c>
      <c r="B41" s="29" t="s">
        <v>233</v>
      </c>
      <c r="C41" s="29" t="s">
        <v>915</v>
      </c>
      <c r="D41" s="29" t="s">
        <v>1074</v>
      </c>
      <c r="E41" s="29">
        <v>1</v>
      </c>
      <c r="F41" s="29"/>
      <c r="G41" s="29"/>
      <c r="H41" s="29">
        <f t="shared" si="0"/>
        <v>0</v>
      </c>
      <c r="K41" s="20" t="s">
        <v>324</v>
      </c>
      <c r="L41" s="19">
        <v>7</v>
      </c>
    </row>
    <row r="42" spans="1:12">
      <c r="A42" s="29" t="s">
        <v>232</v>
      </c>
      <c r="B42" s="29" t="s">
        <v>233</v>
      </c>
      <c r="C42" s="29" t="s">
        <v>916</v>
      </c>
      <c r="D42" s="29" t="s">
        <v>1073</v>
      </c>
      <c r="E42" s="29">
        <v>1</v>
      </c>
      <c r="F42" s="29"/>
      <c r="G42" s="29"/>
      <c r="H42" s="29">
        <f t="shared" si="0"/>
        <v>0</v>
      </c>
      <c r="K42" s="20" t="s">
        <v>328</v>
      </c>
      <c r="L42" s="19">
        <v>1</v>
      </c>
    </row>
    <row r="43" spans="1:12">
      <c r="A43" s="29" t="s">
        <v>232</v>
      </c>
      <c r="B43" s="29" t="s">
        <v>233</v>
      </c>
      <c r="C43" s="29" t="s">
        <v>951</v>
      </c>
      <c r="D43" s="29" t="s">
        <v>1073</v>
      </c>
      <c r="E43" s="29">
        <v>2</v>
      </c>
      <c r="F43" s="29"/>
      <c r="G43" s="29"/>
      <c r="H43" s="29">
        <f t="shared" si="0"/>
        <v>0</v>
      </c>
      <c r="K43" s="20" t="s">
        <v>330</v>
      </c>
      <c r="L43" s="19">
        <v>16</v>
      </c>
    </row>
    <row r="44" spans="1:12" hidden="1">
      <c r="A44" s="29" t="s">
        <v>234</v>
      </c>
      <c r="B44" s="29" t="s">
        <v>235</v>
      </c>
      <c r="C44" s="29" t="s">
        <v>1654</v>
      </c>
      <c r="D44" s="29" t="s">
        <v>1074</v>
      </c>
      <c r="E44" s="29">
        <v>1</v>
      </c>
      <c r="F44" s="29"/>
      <c r="G44" s="29"/>
      <c r="H44" s="29">
        <f t="shared" si="0"/>
        <v>0</v>
      </c>
      <c r="K44" s="20" t="s">
        <v>340</v>
      </c>
      <c r="L44" s="19">
        <v>16</v>
      </c>
    </row>
    <row r="45" spans="1:12" hidden="1">
      <c r="A45" s="29" t="s">
        <v>234</v>
      </c>
      <c r="B45" s="29" t="s">
        <v>235</v>
      </c>
      <c r="C45" s="29" t="s">
        <v>1473</v>
      </c>
      <c r="D45" s="29" t="s">
        <v>1074</v>
      </c>
      <c r="E45" s="29">
        <v>1</v>
      </c>
      <c r="F45" s="29"/>
      <c r="G45" s="29"/>
      <c r="H45" s="29">
        <f t="shared" si="0"/>
        <v>0</v>
      </c>
      <c r="K45" s="20" t="s">
        <v>342</v>
      </c>
      <c r="L45" s="19">
        <v>1</v>
      </c>
    </row>
    <row r="46" spans="1:12" hidden="1">
      <c r="A46" s="29" t="s">
        <v>234</v>
      </c>
      <c r="B46" s="29" t="s">
        <v>235</v>
      </c>
      <c r="C46" s="29" t="s">
        <v>1545</v>
      </c>
      <c r="D46" s="29" t="s">
        <v>1077</v>
      </c>
      <c r="E46" s="29">
        <v>1</v>
      </c>
      <c r="F46" s="29"/>
      <c r="G46" s="29"/>
      <c r="H46" s="29">
        <f t="shared" si="0"/>
        <v>0</v>
      </c>
      <c r="K46" s="20" t="s">
        <v>346</v>
      </c>
      <c r="L46" s="19">
        <v>29</v>
      </c>
    </row>
    <row r="47" spans="1:12">
      <c r="A47" s="29" t="s">
        <v>234</v>
      </c>
      <c r="B47" s="29" t="s">
        <v>235</v>
      </c>
      <c r="C47" s="29" t="s">
        <v>925</v>
      </c>
      <c r="D47" s="29" t="s">
        <v>1073</v>
      </c>
      <c r="E47" s="29">
        <v>2</v>
      </c>
      <c r="F47" s="29"/>
      <c r="G47" s="29"/>
      <c r="H47" s="29">
        <f t="shared" si="0"/>
        <v>0</v>
      </c>
      <c r="K47" s="20" t="s">
        <v>348</v>
      </c>
      <c r="L47" s="19">
        <v>3</v>
      </c>
    </row>
    <row r="48" spans="1:12" hidden="1">
      <c r="A48" s="29" t="s">
        <v>234</v>
      </c>
      <c r="B48" s="29" t="s">
        <v>235</v>
      </c>
      <c r="C48" s="29" t="s">
        <v>948</v>
      </c>
      <c r="D48" s="29" t="s">
        <v>1074</v>
      </c>
      <c r="E48" s="29">
        <v>1</v>
      </c>
      <c r="F48" s="29">
        <v>46</v>
      </c>
      <c r="G48" s="29"/>
      <c r="H48" s="29">
        <f t="shared" si="0"/>
        <v>46</v>
      </c>
      <c r="K48" s="20" t="s">
        <v>358</v>
      </c>
      <c r="L48" s="19">
        <v>13</v>
      </c>
    </row>
    <row r="49" spans="1:12">
      <c r="A49" s="29" t="s">
        <v>236</v>
      </c>
      <c r="B49" s="29" t="s">
        <v>237</v>
      </c>
      <c r="C49" s="29" t="s">
        <v>702</v>
      </c>
      <c r="D49" s="29" t="s">
        <v>1073</v>
      </c>
      <c r="E49" s="29">
        <v>1</v>
      </c>
      <c r="F49" s="29"/>
      <c r="G49" s="29"/>
      <c r="H49" s="29">
        <f t="shared" si="0"/>
        <v>0</v>
      </c>
      <c r="K49" s="20" t="s">
        <v>360</v>
      </c>
      <c r="L49" s="19">
        <v>14</v>
      </c>
    </row>
    <row r="50" spans="1:12">
      <c r="A50" s="29" t="s">
        <v>236</v>
      </c>
      <c r="B50" s="29" t="s">
        <v>237</v>
      </c>
      <c r="C50" s="29" t="s">
        <v>791</v>
      </c>
      <c r="D50" s="29" t="s">
        <v>1073</v>
      </c>
      <c r="E50" s="29">
        <v>4</v>
      </c>
      <c r="F50" s="29"/>
      <c r="G50" s="29"/>
      <c r="H50" s="29">
        <f t="shared" si="0"/>
        <v>0</v>
      </c>
      <c r="K50" s="20" t="s">
        <v>366</v>
      </c>
      <c r="L50" s="19">
        <v>7</v>
      </c>
    </row>
    <row r="51" spans="1:12" hidden="1">
      <c r="A51" s="29" t="s">
        <v>236</v>
      </c>
      <c r="B51" s="29" t="s">
        <v>237</v>
      </c>
      <c r="C51" s="29" t="s">
        <v>538</v>
      </c>
      <c r="D51" s="29" t="s">
        <v>1075</v>
      </c>
      <c r="E51" s="29">
        <v>5</v>
      </c>
      <c r="F51" s="29"/>
      <c r="G51" s="29"/>
      <c r="H51" s="29">
        <f t="shared" si="0"/>
        <v>0</v>
      </c>
      <c r="K51" s="20" t="s">
        <v>372</v>
      </c>
      <c r="L51" s="19">
        <v>1</v>
      </c>
    </row>
    <row r="52" spans="1:12" hidden="1">
      <c r="A52" s="29" t="s">
        <v>236</v>
      </c>
      <c r="B52" s="29" t="s">
        <v>237</v>
      </c>
      <c r="C52" s="29" t="s">
        <v>1289</v>
      </c>
      <c r="D52" s="29" t="s">
        <v>1077</v>
      </c>
      <c r="E52" s="29">
        <v>1</v>
      </c>
      <c r="F52" s="29"/>
      <c r="G52" s="29"/>
      <c r="H52" s="29">
        <f t="shared" si="0"/>
        <v>0</v>
      </c>
      <c r="K52" s="20" t="s">
        <v>374</v>
      </c>
      <c r="L52" s="19">
        <v>6</v>
      </c>
    </row>
    <row r="53" spans="1:12">
      <c r="A53" s="29" t="s">
        <v>236</v>
      </c>
      <c r="B53" s="29" t="s">
        <v>237</v>
      </c>
      <c r="C53" s="29" t="s">
        <v>553</v>
      </c>
      <c r="D53" s="29" t="s">
        <v>1073</v>
      </c>
      <c r="E53" s="29">
        <v>1</v>
      </c>
      <c r="F53" s="29"/>
      <c r="G53" s="29"/>
      <c r="H53" s="29">
        <f t="shared" si="0"/>
        <v>0</v>
      </c>
      <c r="K53" s="20" t="s">
        <v>382</v>
      </c>
      <c r="L53" s="19">
        <v>6</v>
      </c>
    </row>
    <row r="54" spans="1:12" hidden="1">
      <c r="A54" s="29" t="s">
        <v>238</v>
      </c>
      <c r="B54" s="29" t="s">
        <v>239</v>
      </c>
      <c r="C54" s="29" t="s">
        <v>492</v>
      </c>
      <c r="D54" s="29" t="s">
        <v>1112</v>
      </c>
      <c r="E54" s="29">
        <v>2</v>
      </c>
      <c r="F54" s="29"/>
      <c r="G54" s="29"/>
      <c r="H54" s="29">
        <f t="shared" si="0"/>
        <v>0</v>
      </c>
      <c r="K54" s="20" t="s">
        <v>388</v>
      </c>
      <c r="L54" s="19">
        <v>8</v>
      </c>
    </row>
    <row r="55" spans="1:12" hidden="1">
      <c r="A55" s="29" t="s">
        <v>238</v>
      </c>
      <c r="B55" s="29" t="s">
        <v>239</v>
      </c>
      <c r="C55" s="29" t="s">
        <v>536</v>
      </c>
      <c r="D55" s="29" t="s">
        <v>1112</v>
      </c>
      <c r="E55" s="29">
        <v>1</v>
      </c>
      <c r="F55" s="29"/>
      <c r="G55" s="29"/>
      <c r="H55" s="29">
        <f t="shared" si="0"/>
        <v>0</v>
      </c>
      <c r="K55" s="20" t="s">
        <v>390</v>
      </c>
      <c r="L55" s="19">
        <v>1</v>
      </c>
    </row>
    <row r="56" spans="1:12" hidden="1">
      <c r="A56" s="29" t="s">
        <v>238</v>
      </c>
      <c r="B56" s="29" t="s">
        <v>239</v>
      </c>
      <c r="C56" s="29" t="s">
        <v>554</v>
      </c>
      <c r="D56" s="29" t="s">
        <v>1112</v>
      </c>
      <c r="E56" s="29">
        <v>6</v>
      </c>
      <c r="F56" s="29"/>
      <c r="G56" s="29"/>
      <c r="H56" s="29">
        <f t="shared" si="0"/>
        <v>0</v>
      </c>
      <c r="K56" s="20" t="s">
        <v>394</v>
      </c>
      <c r="L56" s="19">
        <v>3</v>
      </c>
    </row>
    <row r="57" spans="1:12" hidden="1">
      <c r="A57" s="29" t="s">
        <v>238</v>
      </c>
      <c r="B57" s="29" t="s">
        <v>239</v>
      </c>
      <c r="C57" s="29" t="s">
        <v>557</v>
      </c>
      <c r="D57" s="29" t="s">
        <v>1436</v>
      </c>
      <c r="E57" s="29">
        <v>1</v>
      </c>
      <c r="F57" s="29"/>
      <c r="G57" s="29"/>
      <c r="H57" s="29">
        <f t="shared" si="0"/>
        <v>0</v>
      </c>
      <c r="K57" s="20" t="s">
        <v>398</v>
      </c>
      <c r="L57" s="19">
        <v>5</v>
      </c>
    </row>
    <row r="58" spans="1:12" hidden="1">
      <c r="A58" s="29" t="s">
        <v>238</v>
      </c>
      <c r="B58" s="29" t="s">
        <v>239</v>
      </c>
      <c r="C58" s="29" t="s">
        <v>893</v>
      </c>
      <c r="D58" s="29" t="s">
        <v>1074</v>
      </c>
      <c r="E58" s="29">
        <v>1</v>
      </c>
      <c r="F58" s="29"/>
      <c r="G58" s="29"/>
      <c r="H58" s="29">
        <f t="shared" si="0"/>
        <v>0</v>
      </c>
      <c r="K58" s="20" t="s">
        <v>402</v>
      </c>
      <c r="L58" s="19">
        <v>1</v>
      </c>
    </row>
    <row r="59" spans="1:12" hidden="1">
      <c r="A59" s="29" t="s">
        <v>238</v>
      </c>
      <c r="B59" s="29" t="s">
        <v>239</v>
      </c>
      <c r="C59" s="29" t="s">
        <v>968</v>
      </c>
      <c r="D59" s="29" t="s">
        <v>1093</v>
      </c>
      <c r="E59" s="29">
        <v>1</v>
      </c>
      <c r="F59" s="29"/>
      <c r="G59" s="29"/>
      <c r="H59" s="29">
        <f t="shared" si="0"/>
        <v>0</v>
      </c>
      <c r="K59" s="20" t="s">
        <v>406</v>
      </c>
      <c r="L59" s="19">
        <v>3</v>
      </c>
    </row>
    <row r="60" spans="1:12" hidden="1">
      <c r="A60" s="29" t="s">
        <v>238</v>
      </c>
      <c r="B60" s="29" t="s">
        <v>239</v>
      </c>
      <c r="C60" s="29" t="s">
        <v>968</v>
      </c>
      <c r="D60" s="29" t="s">
        <v>1074</v>
      </c>
      <c r="E60" s="29">
        <v>1</v>
      </c>
      <c r="F60" s="29">
        <v>124</v>
      </c>
      <c r="G60" s="29"/>
      <c r="H60" s="29">
        <f t="shared" si="0"/>
        <v>124</v>
      </c>
      <c r="K60" s="20" t="s">
        <v>408</v>
      </c>
      <c r="L60" s="19">
        <v>25</v>
      </c>
    </row>
    <row r="61" spans="1:12">
      <c r="A61" s="29" t="s">
        <v>238</v>
      </c>
      <c r="B61" s="29" t="s">
        <v>239</v>
      </c>
      <c r="C61" s="29" t="s">
        <v>576</v>
      </c>
      <c r="D61" s="29" t="s">
        <v>1073</v>
      </c>
      <c r="E61" s="29">
        <v>1</v>
      </c>
      <c r="F61" s="29"/>
      <c r="G61" s="29"/>
      <c r="H61" s="29">
        <f t="shared" si="0"/>
        <v>0</v>
      </c>
      <c r="K61" s="20" t="s">
        <v>410</v>
      </c>
      <c r="L61" s="19">
        <v>48</v>
      </c>
    </row>
    <row r="62" spans="1:12">
      <c r="A62" s="29" t="s">
        <v>238</v>
      </c>
      <c r="B62" s="29" t="s">
        <v>239</v>
      </c>
      <c r="C62" s="29" t="s">
        <v>1051</v>
      </c>
      <c r="D62" s="29" t="s">
        <v>1073</v>
      </c>
      <c r="E62" s="29">
        <v>3</v>
      </c>
      <c r="F62" s="29">
        <v>130</v>
      </c>
      <c r="G62" s="29"/>
      <c r="H62" s="29">
        <f t="shared" si="0"/>
        <v>130</v>
      </c>
      <c r="K62" s="20" t="s">
        <v>420</v>
      </c>
      <c r="L62" s="19">
        <v>11</v>
      </c>
    </row>
    <row r="63" spans="1:12" hidden="1">
      <c r="A63" s="29" t="s">
        <v>238</v>
      </c>
      <c r="B63" s="29" t="s">
        <v>239</v>
      </c>
      <c r="C63" s="29" t="s">
        <v>1059</v>
      </c>
      <c r="D63" s="29" t="s">
        <v>1074</v>
      </c>
      <c r="E63" s="29">
        <v>1</v>
      </c>
      <c r="F63" s="29"/>
      <c r="G63" s="29"/>
      <c r="H63" s="29">
        <f t="shared" si="0"/>
        <v>0</v>
      </c>
      <c r="K63" s="20" t="s">
        <v>424</v>
      </c>
      <c r="L63" s="19">
        <v>1</v>
      </c>
    </row>
    <row r="64" spans="1:12">
      <c r="A64" s="29" t="s">
        <v>240</v>
      </c>
      <c r="B64" s="29" t="s">
        <v>241</v>
      </c>
      <c r="C64" s="29" t="s">
        <v>693</v>
      </c>
      <c r="D64" s="29" t="s">
        <v>1073</v>
      </c>
      <c r="E64" s="29">
        <v>1</v>
      </c>
      <c r="F64" s="29"/>
      <c r="G64" s="29"/>
      <c r="H64" s="29">
        <f t="shared" si="0"/>
        <v>0</v>
      </c>
      <c r="K64" s="20" t="s">
        <v>428</v>
      </c>
      <c r="L64" s="19">
        <v>5</v>
      </c>
    </row>
    <row r="65" spans="1:12">
      <c r="A65" s="29" t="s">
        <v>240</v>
      </c>
      <c r="B65" s="29" t="s">
        <v>241</v>
      </c>
      <c r="C65" s="29" t="s">
        <v>702</v>
      </c>
      <c r="D65" s="29" t="s">
        <v>1073</v>
      </c>
      <c r="E65" s="29">
        <v>7</v>
      </c>
      <c r="F65" s="29"/>
      <c r="G65" s="29"/>
      <c r="H65" s="29">
        <f t="shared" si="0"/>
        <v>0</v>
      </c>
      <c r="K65" s="20" t="s">
        <v>432</v>
      </c>
      <c r="L65" s="19">
        <v>1</v>
      </c>
    </row>
    <row r="66" spans="1:12">
      <c r="A66" s="29" t="s">
        <v>240</v>
      </c>
      <c r="B66" s="29" t="s">
        <v>241</v>
      </c>
      <c r="C66" s="29" t="s">
        <v>705</v>
      </c>
      <c r="D66" s="29" t="s">
        <v>1073</v>
      </c>
      <c r="E66" s="29">
        <v>4</v>
      </c>
      <c r="F66" s="29"/>
      <c r="G66" s="29"/>
      <c r="H66" s="29">
        <f t="shared" si="0"/>
        <v>0</v>
      </c>
      <c r="K66" s="20" t="s">
        <v>436</v>
      </c>
      <c r="L66" s="19">
        <v>2</v>
      </c>
    </row>
    <row r="67" spans="1:12" hidden="1">
      <c r="A67" s="29" t="s">
        <v>240</v>
      </c>
      <c r="B67" s="29" t="s">
        <v>241</v>
      </c>
      <c r="C67" s="29" t="s">
        <v>705</v>
      </c>
      <c r="D67" s="29" t="s">
        <v>1074</v>
      </c>
      <c r="E67" s="29">
        <v>2</v>
      </c>
      <c r="F67" s="29"/>
      <c r="G67" s="29"/>
      <c r="H67" s="29">
        <f t="shared" si="0"/>
        <v>0</v>
      </c>
      <c r="K67" s="20" t="s">
        <v>438</v>
      </c>
      <c r="L67" s="19">
        <v>2</v>
      </c>
    </row>
    <row r="68" spans="1:12">
      <c r="A68" s="29" t="s">
        <v>240</v>
      </c>
      <c r="B68" s="29" t="s">
        <v>241</v>
      </c>
      <c r="C68" s="29" t="s">
        <v>707</v>
      </c>
      <c r="D68" s="29" t="s">
        <v>1073</v>
      </c>
      <c r="E68" s="29">
        <v>7</v>
      </c>
      <c r="F68" s="29">
        <v>10000</v>
      </c>
      <c r="G68" s="29"/>
      <c r="H68" s="29">
        <f t="shared" si="0"/>
        <v>10000</v>
      </c>
      <c r="K68" s="20" t="s">
        <v>444</v>
      </c>
      <c r="L68" s="19">
        <v>6</v>
      </c>
    </row>
    <row r="69" spans="1:12">
      <c r="A69" s="29" t="s">
        <v>240</v>
      </c>
      <c r="B69" s="29" t="s">
        <v>241</v>
      </c>
      <c r="C69" s="29" t="s">
        <v>710</v>
      </c>
      <c r="D69" s="29" t="s">
        <v>1073</v>
      </c>
      <c r="E69" s="29">
        <v>2</v>
      </c>
      <c r="F69" s="29"/>
      <c r="G69" s="29"/>
      <c r="H69" s="29">
        <f t="shared" si="0"/>
        <v>0</v>
      </c>
      <c r="K69" s="20" t="s">
        <v>446</v>
      </c>
      <c r="L69" s="19">
        <v>35</v>
      </c>
    </row>
    <row r="70" spans="1:12">
      <c r="A70" s="29" t="s">
        <v>240</v>
      </c>
      <c r="B70" s="29" t="s">
        <v>241</v>
      </c>
      <c r="C70" s="29" t="s">
        <v>719</v>
      </c>
      <c r="D70" s="29" t="s">
        <v>1073</v>
      </c>
      <c r="E70" s="29">
        <v>1</v>
      </c>
      <c r="F70" s="29"/>
      <c r="G70" s="29"/>
      <c r="H70" s="29">
        <f t="shared" si="0"/>
        <v>0</v>
      </c>
      <c r="K70" s="20" t="s">
        <v>1643</v>
      </c>
      <c r="L70" s="19">
        <v>510</v>
      </c>
    </row>
    <row r="71" spans="1:12">
      <c r="A71" s="29" t="s">
        <v>240</v>
      </c>
      <c r="B71" s="29" t="s">
        <v>241</v>
      </c>
      <c r="C71" s="29" t="s">
        <v>720</v>
      </c>
      <c r="D71" s="29" t="s">
        <v>1073</v>
      </c>
      <c r="E71" s="29">
        <v>6</v>
      </c>
      <c r="F71" s="29"/>
      <c r="G71" s="29"/>
      <c r="H71" s="29">
        <f t="shared" si="0"/>
        <v>0</v>
      </c>
    </row>
    <row r="72" spans="1:12" hidden="1">
      <c r="A72" s="29" t="s">
        <v>240</v>
      </c>
      <c r="B72" s="29" t="s">
        <v>241</v>
      </c>
      <c r="C72" s="29" t="s">
        <v>720</v>
      </c>
      <c r="D72" s="29" t="s">
        <v>1074</v>
      </c>
      <c r="E72" s="29">
        <v>1</v>
      </c>
      <c r="F72" s="29"/>
      <c r="G72" s="29"/>
      <c r="H72" s="29">
        <f t="shared" si="0"/>
        <v>0</v>
      </c>
    </row>
    <row r="73" spans="1:12" hidden="1">
      <c r="A73" s="29" t="s">
        <v>240</v>
      </c>
      <c r="B73" s="29" t="s">
        <v>241</v>
      </c>
      <c r="C73" s="29" t="s">
        <v>507</v>
      </c>
      <c r="D73" s="29" t="s">
        <v>1075</v>
      </c>
      <c r="E73" s="29">
        <v>1</v>
      </c>
      <c r="F73" s="29"/>
      <c r="G73" s="29"/>
      <c r="H73" s="29">
        <f t="shared" si="0"/>
        <v>0</v>
      </c>
    </row>
    <row r="74" spans="1:12">
      <c r="A74" s="29" t="s">
        <v>240</v>
      </c>
      <c r="B74" s="29" t="s">
        <v>241</v>
      </c>
      <c r="C74" s="29" t="s">
        <v>726</v>
      </c>
      <c r="D74" s="29" t="s">
        <v>1073</v>
      </c>
      <c r="E74" s="29">
        <v>1</v>
      </c>
      <c r="F74" s="29"/>
      <c r="G74" s="29"/>
      <c r="H74" s="29">
        <f t="shared" si="0"/>
        <v>0</v>
      </c>
    </row>
    <row r="75" spans="1:12" hidden="1">
      <c r="A75" s="29" t="s">
        <v>240</v>
      </c>
      <c r="B75" s="29" t="s">
        <v>241</v>
      </c>
      <c r="C75" s="29" t="s">
        <v>727</v>
      </c>
      <c r="D75" s="29" t="s">
        <v>1074</v>
      </c>
      <c r="E75" s="29">
        <v>1</v>
      </c>
      <c r="F75" s="29"/>
      <c r="G75" s="29"/>
      <c r="H75" s="29">
        <f t="shared" si="0"/>
        <v>0</v>
      </c>
    </row>
    <row r="76" spans="1:12" hidden="1">
      <c r="A76" s="29" t="s">
        <v>240</v>
      </c>
      <c r="B76" s="29" t="s">
        <v>241</v>
      </c>
      <c r="C76" s="29" t="s">
        <v>512</v>
      </c>
      <c r="D76" s="29" t="s">
        <v>1074</v>
      </c>
      <c r="E76" s="29">
        <v>1</v>
      </c>
      <c r="F76" s="29"/>
      <c r="G76" s="29"/>
      <c r="H76" s="29">
        <f t="shared" si="0"/>
        <v>0</v>
      </c>
    </row>
    <row r="77" spans="1:12" hidden="1">
      <c r="A77" s="29" t="s">
        <v>240</v>
      </c>
      <c r="B77" s="29" t="s">
        <v>241</v>
      </c>
      <c r="C77" s="29" t="s">
        <v>1664</v>
      </c>
      <c r="D77" s="29" t="s">
        <v>1095</v>
      </c>
      <c r="E77" s="29">
        <v>1</v>
      </c>
      <c r="F77" s="29"/>
      <c r="G77" s="29"/>
      <c r="H77" s="29">
        <f t="shared" si="0"/>
        <v>0</v>
      </c>
    </row>
    <row r="78" spans="1:12" hidden="1">
      <c r="A78" s="29" t="s">
        <v>240</v>
      </c>
      <c r="B78" s="29" t="s">
        <v>241</v>
      </c>
      <c r="C78" s="29" t="s">
        <v>517</v>
      </c>
      <c r="D78" s="29" t="s">
        <v>1075</v>
      </c>
      <c r="E78" s="29">
        <v>1</v>
      </c>
      <c r="F78" s="29"/>
      <c r="G78" s="29"/>
      <c r="H78" s="29">
        <f t="shared" si="0"/>
        <v>0</v>
      </c>
    </row>
    <row r="79" spans="1:12">
      <c r="A79" s="29" t="s">
        <v>240</v>
      </c>
      <c r="B79" s="29" t="s">
        <v>241</v>
      </c>
      <c r="C79" s="29" t="s">
        <v>1594</v>
      </c>
      <c r="D79" s="29" t="s">
        <v>1073</v>
      </c>
      <c r="E79" s="29">
        <v>1</v>
      </c>
      <c r="F79" s="29"/>
      <c r="G79" s="29"/>
      <c r="H79" s="29">
        <f t="shared" si="0"/>
        <v>0</v>
      </c>
    </row>
    <row r="80" spans="1:12">
      <c r="A80" s="29" t="s">
        <v>240</v>
      </c>
      <c r="B80" s="29" t="s">
        <v>241</v>
      </c>
      <c r="C80" s="29" t="s">
        <v>770</v>
      </c>
      <c r="D80" s="29" t="s">
        <v>1073</v>
      </c>
      <c r="E80" s="29">
        <v>1</v>
      </c>
      <c r="F80" s="29"/>
      <c r="G80" s="29"/>
      <c r="H80" s="29">
        <f t="shared" si="0"/>
        <v>0</v>
      </c>
    </row>
    <row r="81" spans="1:8">
      <c r="A81" s="29" t="s">
        <v>240</v>
      </c>
      <c r="B81" s="29" t="s">
        <v>241</v>
      </c>
      <c r="C81" s="29" t="s">
        <v>782</v>
      </c>
      <c r="D81" s="29" t="s">
        <v>1073</v>
      </c>
      <c r="E81" s="29">
        <v>1</v>
      </c>
      <c r="F81" s="29"/>
      <c r="G81" s="29"/>
      <c r="H81" s="29">
        <f t="shared" si="0"/>
        <v>0</v>
      </c>
    </row>
    <row r="82" spans="1:8" hidden="1">
      <c r="A82" s="29" t="s">
        <v>240</v>
      </c>
      <c r="B82" s="29" t="s">
        <v>241</v>
      </c>
      <c r="C82" s="29" t="s">
        <v>782</v>
      </c>
      <c r="D82" s="29" t="s">
        <v>1436</v>
      </c>
      <c r="E82" s="29">
        <v>1</v>
      </c>
      <c r="F82" s="29"/>
      <c r="G82" s="29"/>
      <c r="H82" s="29">
        <f t="shared" si="0"/>
        <v>0</v>
      </c>
    </row>
    <row r="83" spans="1:8">
      <c r="A83" s="29" t="s">
        <v>240</v>
      </c>
      <c r="B83" s="29" t="s">
        <v>241</v>
      </c>
      <c r="C83" s="29" t="s">
        <v>785</v>
      </c>
      <c r="D83" s="29" t="s">
        <v>1073</v>
      </c>
      <c r="E83" s="29">
        <v>1</v>
      </c>
      <c r="F83" s="29"/>
      <c r="G83" s="29"/>
      <c r="H83" s="29">
        <f t="shared" si="0"/>
        <v>0</v>
      </c>
    </row>
    <row r="84" spans="1:8">
      <c r="A84" s="29" t="s">
        <v>240</v>
      </c>
      <c r="B84" s="29" t="s">
        <v>241</v>
      </c>
      <c r="C84" s="29" t="s">
        <v>835</v>
      </c>
      <c r="D84" s="29" t="s">
        <v>1073</v>
      </c>
      <c r="E84" s="29">
        <v>1</v>
      </c>
      <c r="F84" s="29"/>
      <c r="G84" s="29"/>
      <c r="H84" s="29">
        <f t="shared" si="0"/>
        <v>0</v>
      </c>
    </row>
    <row r="85" spans="1:8">
      <c r="A85" s="29" t="s">
        <v>240</v>
      </c>
      <c r="B85" s="29" t="s">
        <v>241</v>
      </c>
      <c r="C85" s="29" t="s">
        <v>840</v>
      </c>
      <c r="D85" s="29" t="s">
        <v>1073</v>
      </c>
      <c r="E85" s="29">
        <v>1</v>
      </c>
      <c r="F85" s="29"/>
      <c r="G85" s="29"/>
      <c r="H85" s="29">
        <f t="shared" si="0"/>
        <v>0</v>
      </c>
    </row>
    <row r="86" spans="1:8" hidden="1">
      <c r="A86" s="29" t="s">
        <v>240</v>
      </c>
      <c r="B86" s="29" t="s">
        <v>241</v>
      </c>
      <c r="C86" s="29" t="s">
        <v>851</v>
      </c>
      <c r="D86" s="29" t="s">
        <v>1074</v>
      </c>
      <c r="E86" s="29">
        <v>1</v>
      </c>
      <c r="F86" s="29"/>
      <c r="G86" s="29"/>
      <c r="H86" s="29">
        <f t="shared" si="0"/>
        <v>0</v>
      </c>
    </row>
    <row r="87" spans="1:8">
      <c r="A87" s="29" t="s">
        <v>240</v>
      </c>
      <c r="B87" s="29" t="s">
        <v>241</v>
      </c>
      <c r="C87" s="29" t="s">
        <v>858</v>
      </c>
      <c r="D87" s="29" t="s">
        <v>1073</v>
      </c>
      <c r="E87" s="29">
        <v>3</v>
      </c>
      <c r="F87" s="29"/>
      <c r="G87" s="29">
        <v>1343</v>
      </c>
      <c r="H87" s="29">
        <f t="shared" ref="H87:H150" si="1">F87+G87</f>
        <v>1343</v>
      </c>
    </row>
    <row r="88" spans="1:8" hidden="1">
      <c r="A88" s="29" t="s">
        <v>240</v>
      </c>
      <c r="B88" s="29" t="s">
        <v>241</v>
      </c>
      <c r="C88" s="29" t="s">
        <v>858</v>
      </c>
      <c r="D88" s="29" t="s">
        <v>1074</v>
      </c>
      <c r="E88" s="29">
        <v>1</v>
      </c>
      <c r="F88" s="29"/>
      <c r="G88" s="29"/>
      <c r="H88" s="29">
        <f t="shared" si="1"/>
        <v>0</v>
      </c>
    </row>
    <row r="89" spans="1:8">
      <c r="A89" s="29" t="s">
        <v>240</v>
      </c>
      <c r="B89" s="29" t="s">
        <v>241</v>
      </c>
      <c r="C89" s="29" t="s">
        <v>1663</v>
      </c>
      <c r="D89" s="29" t="s">
        <v>1073</v>
      </c>
      <c r="E89" s="29">
        <v>1</v>
      </c>
      <c r="F89" s="29"/>
      <c r="G89" s="29"/>
      <c r="H89" s="29">
        <f t="shared" si="1"/>
        <v>0</v>
      </c>
    </row>
    <row r="90" spans="1:8">
      <c r="A90" s="29" t="s">
        <v>240</v>
      </c>
      <c r="B90" s="29" t="s">
        <v>241</v>
      </c>
      <c r="C90" s="29" t="s">
        <v>926</v>
      </c>
      <c r="D90" s="29" t="s">
        <v>1073</v>
      </c>
      <c r="E90" s="29">
        <v>2</v>
      </c>
      <c r="F90" s="29"/>
      <c r="G90" s="29"/>
      <c r="H90" s="29">
        <f t="shared" si="1"/>
        <v>0</v>
      </c>
    </row>
    <row r="91" spans="1:8">
      <c r="A91" s="29" t="s">
        <v>240</v>
      </c>
      <c r="B91" s="29" t="s">
        <v>241</v>
      </c>
      <c r="C91" s="29" t="s">
        <v>1662</v>
      </c>
      <c r="D91" s="29" t="s">
        <v>1073</v>
      </c>
      <c r="E91" s="29">
        <v>1</v>
      </c>
      <c r="F91" s="29"/>
      <c r="G91" s="29"/>
      <c r="H91" s="29">
        <f t="shared" si="1"/>
        <v>0</v>
      </c>
    </row>
    <row r="92" spans="1:8">
      <c r="A92" s="29" t="s">
        <v>240</v>
      </c>
      <c r="B92" s="29" t="s">
        <v>241</v>
      </c>
      <c r="C92" s="29" t="s">
        <v>1661</v>
      </c>
      <c r="D92" s="29" t="s">
        <v>1073</v>
      </c>
      <c r="E92" s="29">
        <v>1</v>
      </c>
      <c r="F92" s="29"/>
      <c r="G92" s="29"/>
      <c r="H92" s="29">
        <f t="shared" si="1"/>
        <v>0</v>
      </c>
    </row>
    <row r="93" spans="1:8">
      <c r="A93" s="29" t="s">
        <v>240</v>
      </c>
      <c r="B93" s="29" t="s">
        <v>241</v>
      </c>
      <c r="C93" s="29" t="s">
        <v>1046</v>
      </c>
      <c r="D93" s="29" t="s">
        <v>1073</v>
      </c>
      <c r="E93" s="29">
        <v>1</v>
      </c>
      <c r="F93" s="29"/>
      <c r="G93" s="29"/>
      <c r="H93" s="29">
        <f t="shared" si="1"/>
        <v>0</v>
      </c>
    </row>
    <row r="94" spans="1:8" hidden="1">
      <c r="A94" s="29" t="s">
        <v>240</v>
      </c>
      <c r="B94" s="29" t="s">
        <v>241</v>
      </c>
      <c r="C94" s="29" t="s">
        <v>1046</v>
      </c>
      <c r="D94" s="29" t="s">
        <v>1436</v>
      </c>
      <c r="E94" s="29">
        <v>3</v>
      </c>
      <c r="F94" s="29"/>
      <c r="G94" s="29"/>
      <c r="H94" s="29">
        <f t="shared" si="1"/>
        <v>0</v>
      </c>
    </row>
    <row r="95" spans="1:8" hidden="1">
      <c r="A95" s="29" t="s">
        <v>240</v>
      </c>
      <c r="B95" s="29" t="s">
        <v>241</v>
      </c>
      <c r="C95" s="29" t="s">
        <v>1046</v>
      </c>
      <c r="D95" s="29" t="s">
        <v>1074</v>
      </c>
      <c r="E95" s="29">
        <v>2</v>
      </c>
      <c r="F95" s="29">
        <v>2</v>
      </c>
      <c r="G95" s="29"/>
      <c r="H95" s="29">
        <f t="shared" si="1"/>
        <v>2</v>
      </c>
    </row>
    <row r="96" spans="1:8" hidden="1">
      <c r="A96" s="29" t="s">
        <v>240</v>
      </c>
      <c r="B96" s="29" t="s">
        <v>241</v>
      </c>
      <c r="C96" s="29" t="s">
        <v>1059</v>
      </c>
      <c r="D96" s="29" t="s">
        <v>1074</v>
      </c>
      <c r="E96" s="29">
        <v>1</v>
      </c>
      <c r="F96" s="29">
        <v>650</v>
      </c>
      <c r="G96" s="29"/>
      <c r="H96" s="29">
        <f t="shared" si="1"/>
        <v>650</v>
      </c>
    </row>
    <row r="97" spans="1:8" hidden="1">
      <c r="A97" s="29" t="s">
        <v>242</v>
      </c>
      <c r="B97" s="29" t="s">
        <v>243</v>
      </c>
      <c r="C97" s="29" t="s">
        <v>1660</v>
      </c>
      <c r="D97" s="29" t="s">
        <v>1265</v>
      </c>
      <c r="E97" s="29">
        <v>1</v>
      </c>
      <c r="F97" s="29"/>
      <c r="G97" s="29"/>
      <c r="H97" s="29">
        <f t="shared" si="1"/>
        <v>0</v>
      </c>
    </row>
    <row r="98" spans="1:8" hidden="1">
      <c r="A98" s="29" t="s">
        <v>242</v>
      </c>
      <c r="B98" s="29" t="s">
        <v>243</v>
      </c>
      <c r="C98" s="29" t="s">
        <v>1659</v>
      </c>
      <c r="D98" s="29" t="s">
        <v>1175</v>
      </c>
      <c r="E98" s="29">
        <v>1</v>
      </c>
      <c r="F98" s="29"/>
      <c r="G98" s="29">
        <v>300</v>
      </c>
      <c r="H98" s="29">
        <f t="shared" si="1"/>
        <v>300</v>
      </c>
    </row>
    <row r="99" spans="1:8">
      <c r="A99" s="29" t="s">
        <v>242</v>
      </c>
      <c r="B99" s="29" t="s">
        <v>243</v>
      </c>
      <c r="C99" s="29" t="s">
        <v>702</v>
      </c>
      <c r="D99" s="29" t="s">
        <v>1073</v>
      </c>
      <c r="E99" s="29">
        <v>1</v>
      </c>
      <c r="F99" s="29"/>
      <c r="G99" s="29"/>
      <c r="H99" s="29">
        <f t="shared" si="1"/>
        <v>0</v>
      </c>
    </row>
    <row r="100" spans="1:8">
      <c r="A100" s="29" t="s">
        <v>242</v>
      </c>
      <c r="B100" s="29" t="s">
        <v>243</v>
      </c>
      <c r="C100" s="29" t="s">
        <v>1194</v>
      </c>
      <c r="D100" s="29" t="s">
        <v>1073</v>
      </c>
      <c r="E100" s="29">
        <v>1</v>
      </c>
      <c r="F100" s="29"/>
      <c r="G100" s="29"/>
      <c r="H100" s="29">
        <f t="shared" si="1"/>
        <v>0</v>
      </c>
    </row>
    <row r="101" spans="1:8" hidden="1">
      <c r="A101" s="29" t="s">
        <v>242</v>
      </c>
      <c r="B101" s="29" t="s">
        <v>243</v>
      </c>
      <c r="C101" s="29" t="s">
        <v>1658</v>
      </c>
      <c r="D101" s="29" t="s">
        <v>1074</v>
      </c>
      <c r="E101" s="29">
        <v>1</v>
      </c>
      <c r="F101" s="29"/>
      <c r="G101" s="29"/>
      <c r="H101" s="29">
        <f t="shared" si="1"/>
        <v>0</v>
      </c>
    </row>
    <row r="102" spans="1:8">
      <c r="A102" s="29" t="s">
        <v>242</v>
      </c>
      <c r="B102" s="29" t="s">
        <v>243</v>
      </c>
      <c r="C102" s="29" t="s">
        <v>860</v>
      </c>
      <c r="D102" s="29" t="s">
        <v>1073</v>
      </c>
      <c r="E102" s="29">
        <v>1</v>
      </c>
      <c r="F102" s="29"/>
      <c r="G102" s="29"/>
      <c r="H102" s="29">
        <f t="shared" si="1"/>
        <v>0</v>
      </c>
    </row>
    <row r="103" spans="1:8" hidden="1">
      <c r="A103" s="29" t="s">
        <v>242</v>
      </c>
      <c r="B103" s="29" t="s">
        <v>243</v>
      </c>
      <c r="C103" s="29" t="s">
        <v>904</v>
      </c>
      <c r="D103" s="29" t="s">
        <v>1074</v>
      </c>
      <c r="E103" s="29">
        <v>1</v>
      </c>
      <c r="F103" s="29"/>
      <c r="G103" s="29"/>
      <c r="H103" s="29">
        <f t="shared" si="1"/>
        <v>0</v>
      </c>
    </row>
    <row r="104" spans="1:8" hidden="1">
      <c r="A104" s="29" t="s">
        <v>242</v>
      </c>
      <c r="B104" s="29" t="s">
        <v>243</v>
      </c>
      <c r="C104" s="29" t="s">
        <v>1046</v>
      </c>
      <c r="D104" s="29" t="s">
        <v>1436</v>
      </c>
      <c r="E104" s="29">
        <v>1</v>
      </c>
      <c r="F104" s="29"/>
      <c r="G104" s="29"/>
      <c r="H104" s="29">
        <f t="shared" si="1"/>
        <v>0</v>
      </c>
    </row>
    <row r="105" spans="1:8" hidden="1">
      <c r="A105" s="29" t="s">
        <v>244</v>
      </c>
      <c r="B105" s="29" t="s">
        <v>245</v>
      </c>
      <c r="C105" s="29" t="s">
        <v>1657</v>
      </c>
      <c r="D105" s="29" t="s">
        <v>1093</v>
      </c>
      <c r="E105" s="29">
        <v>1</v>
      </c>
      <c r="F105" s="29"/>
      <c r="G105" s="29"/>
      <c r="H105" s="29">
        <f t="shared" si="1"/>
        <v>0</v>
      </c>
    </row>
    <row r="106" spans="1:8" hidden="1">
      <c r="A106" s="29" t="s">
        <v>244</v>
      </c>
      <c r="B106" s="29" t="s">
        <v>245</v>
      </c>
      <c r="C106" s="29" t="s">
        <v>1656</v>
      </c>
      <c r="D106" s="29" t="s">
        <v>1080</v>
      </c>
      <c r="E106" s="29">
        <v>1</v>
      </c>
      <c r="F106" s="29">
        <v>87</v>
      </c>
      <c r="G106" s="29"/>
      <c r="H106" s="29">
        <f t="shared" si="1"/>
        <v>87</v>
      </c>
    </row>
    <row r="107" spans="1:8">
      <c r="A107" s="29" t="s">
        <v>244</v>
      </c>
      <c r="B107" s="29" t="s">
        <v>245</v>
      </c>
      <c r="C107" s="29" t="s">
        <v>481</v>
      </c>
      <c r="D107" s="29" t="s">
        <v>1073</v>
      </c>
      <c r="E107" s="29">
        <v>1</v>
      </c>
      <c r="F107" s="29"/>
      <c r="G107" s="29"/>
      <c r="H107" s="29">
        <f t="shared" si="1"/>
        <v>0</v>
      </c>
    </row>
    <row r="108" spans="1:8" hidden="1">
      <c r="A108" s="29" t="s">
        <v>244</v>
      </c>
      <c r="B108" s="29" t="s">
        <v>245</v>
      </c>
      <c r="C108" s="29" t="s">
        <v>481</v>
      </c>
      <c r="D108" s="29" t="s">
        <v>1074</v>
      </c>
      <c r="E108" s="29">
        <v>1</v>
      </c>
      <c r="F108" s="29"/>
      <c r="G108" s="29"/>
      <c r="H108" s="29">
        <f t="shared" si="1"/>
        <v>0</v>
      </c>
    </row>
    <row r="109" spans="1:8">
      <c r="A109" s="29" t="s">
        <v>244</v>
      </c>
      <c r="B109" s="29" t="s">
        <v>245</v>
      </c>
      <c r="C109" s="29" t="s">
        <v>702</v>
      </c>
      <c r="D109" s="29" t="s">
        <v>1073</v>
      </c>
      <c r="E109" s="29">
        <v>1</v>
      </c>
      <c r="F109" s="29"/>
      <c r="G109" s="29"/>
      <c r="H109" s="29">
        <f t="shared" si="1"/>
        <v>0</v>
      </c>
    </row>
    <row r="110" spans="1:8">
      <c r="A110" s="29" t="s">
        <v>244</v>
      </c>
      <c r="B110" s="29" t="s">
        <v>245</v>
      </c>
      <c r="C110" s="29" t="s">
        <v>1655</v>
      </c>
      <c r="D110" s="29" t="s">
        <v>1073</v>
      </c>
      <c r="E110" s="29">
        <v>1</v>
      </c>
      <c r="F110" s="29"/>
      <c r="G110" s="29"/>
      <c r="H110" s="29">
        <f t="shared" si="1"/>
        <v>0</v>
      </c>
    </row>
    <row r="111" spans="1:8" hidden="1">
      <c r="A111" s="29" t="s">
        <v>244</v>
      </c>
      <c r="B111" s="29" t="s">
        <v>245</v>
      </c>
      <c r="C111" s="29" t="s">
        <v>1655</v>
      </c>
      <c r="D111" s="29" t="s">
        <v>1074</v>
      </c>
      <c r="E111" s="29">
        <v>1</v>
      </c>
      <c r="F111" s="29"/>
      <c r="G111" s="29"/>
      <c r="H111" s="29">
        <f t="shared" si="1"/>
        <v>0</v>
      </c>
    </row>
    <row r="112" spans="1:8" hidden="1">
      <c r="A112" s="29" t="s">
        <v>244</v>
      </c>
      <c r="B112" s="29" t="s">
        <v>245</v>
      </c>
      <c r="C112" s="29" t="s">
        <v>1654</v>
      </c>
      <c r="D112" s="29" t="s">
        <v>1074</v>
      </c>
      <c r="E112" s="29">
        <v>1</v>
      </c>
      <c r="F112" s="29"/>
      <c r="G112" s="29"/>
      <c r="H112" s="29">
        <f t="shared" si="1"/>
        <v>0</v>
      </c>
    </row>
    <row r="113" spans="1:14">
      <c r="A113" s="29" t="s">
        <v>246</v>
      </c>
      <c r="B113" s="29" t="s">
        <v>247</v>
      </c>
      <c r="C113" s="29" t="s">
        <v>1653</v>
      </c>
      <c r="D113" s="29" t="s">
        <v>1091</v>
      </c>
      <c r="E113" s="29">
        <v>1</v>
      </c>
      <c r="F113" s="29">
        <v>7</v>
      </c>
      <c r="G113" s="29"/>
      <c r="H113" s="29">
        <f t="shared" si="1"/>
        <v>7</v>
      </c>
    </row>
    <row r="114" spans="1:14">
      <c r="A114" s="29" t="s">
        <v>246</v>
      </c>
      <c r="B114" s="29" t="s">
        <v>247</v>
      </c>
      <c r="C114" s="29" t="s">
        <v>1652</v>
      </c>
      <c r="D114" s="29" t="s">
        <v>1102</v>
      </c>
      <c r="E114" s="29">
        <v>1</v>
      </c>
      <c r="F114" s="29"/>
      <c r="G114" s="29"/>
      <c r="H114" s="29">
        <f t="shared" si="1"/>
        <v>0</v>
      </c>
    </row>
    <row r="115" spans="1:14">
      <c r="A115" s="29" t="s">
        <v>246</v>
      </c>
      <c r="B115" s="29" t="s">
        <v>247</v>
      </c>
      <c r="C115" s="29" t="s">
        <v>1651</v>
      </c>
      <c r="D115" s="29" t="s">
        <v>1102</v>
      </c>
      <c r="E115" s="29">
        <v>1</v>
      </c>
      <c r="F115" s="29"/>
      <c r="G115" s="29"/>
      <c r="H115" s="29">
        <f t="shared" si="1"/>
        <v>0</v>
      </c>
    </row>
    <row r="116" spans="1:14" hidden="1">
      <c r="A116" s="29" t="s">
        <v>246</v>
      </c>
      <c r="B116" s="29" t="s">
        <v>247</v>
      </c>
      <c r="C116" s="29" t="s">
        <v>1650</v>
      </c>
      <c r="D116" s="29" t="s">
        <v>1134</v>
      </c>
      <c r="E116" s="29">
        <v>1</v>
      </c>
      <c r="F116" s="29"/>
      <c r="G116" s="29"/>
      <c r="H116" s="29">
        <f t="shared" si="1"/>
        <v>0</v>
      </c>
    </row>
    <row r="117" spans="1:14">
      <c r="A117" s="29" t="s">
        <v>246</v>
      </c>
      <c r="B117" s="29" t="s">
        <v>247</v>
      </c>
      <c r="C117" s="29" t="s">
        <v>656</v>
      </c>
      <c r="D117" s="29" t="s">
        <v>1073</v>
      </c>
      <c r="E117" s="29">
        <v>1</v>
      </c>
      <c r="F117" s="29">
        <v>117</v>
      </c>
      <c r="G117" s="29"/>
      <c r="H117" s="29">
        <f t="shared" si="1"/>
        <v>117</v>
      </c>
    </row>
    <row r="118" spans="1:14">
      <c r="A118" s="29" t="s">
        <v>246</v>
      </c>
      <c r="B118" s="29" t="s">
        <v>247</v>
      </c>
      <c r="C118" s="29" t="s">
        <v>1649</v>
      </c>
      <c r="D118" s="29" t="s">
        <v>1073</v>
      </c>
      <c r="E118" s="29">
        <v>1</v>
      </c>
      <c r="F118" s="29"/>
      <c r="G118" s="29"/>
      <c r="H118" s="29">
        <f t="shared" si="1"/>
        <v>0</v>
      </c>
    </row>
    <row r="119" spans="1:14">
      <c r="A119" s="29" t="s">
        <v>246</v>
      </c>
      <c r="B119" s="29" t="s">
        <v>247</v>
      </c>
      <c r="C119" s="29" t="s">
        <v>1648</v>
      </c>
      <c r="D119" s="29" t="s">
        <v>1073</v>
      </c>
      <c r="E119" s="29">
        <v>1</v>
      </c>
      <c r="F119" s="29"/>
      <c r="G119" s="29"/>
      <c r="H119" s="29">
        <f t="shared" si="1"/>
        <v>0</v>
      </c>
    </row>
    <row r="120" spans="1:14" hidden="1">
      <c r="A120" s="29" t="s">
        <v>246</v>
      </c>
      <c r="B120" s="29" t="s">
        <v>247</v>
      </c>
      <c r="C120" s="29" t="s">
        <v>525</v>
      </c>
      <c r="D120" s="29" t="s">
        <v>1075</v>
      </c>
      <c r="E120" s="29">
        <v>117</v>
      </c>
      <c r="F120" s="29"/>
      <c r="G120" s="29"/>
      <c r="H120" s="29">
        <f t="shared" si="1"/>
        <v>0</v>
      </c>
    </row>
    <row r="121" spans="1:14" hidden="1">
      <c r="A121" s="29" t="s">
        <v>246</v>
      </c>
      <c r="B121" s="29" t="s">
        <v>247</v>
      </c>
      <c r="C121" s="29" t="s">
        <v>525</v>
      </c>
      <c r="D121" s="29" t="s">
        <v>1074</v>
      </c>
      <c r="E121" s="29">
        <v>2</v>
      </c>
      <c r="F121" s="29"/>
      <c r="G121" s="29"/>
      <c r="H121" s="29">
        <f t="shared" si="1"/>
        <v>0</v>
      </c>
    </row>
    <row r="122" spans="1:14" hidden="1">
      <c r="A122" s="29" t="s">
        <v>246</v>
      </c>
      <c r="B122" s="29" t="s">
        <v>247</v>
      </c>
      <c r="C122" s="29" t="s">
        <v>1647</v>
      </c>
      <c r="D122" s="29" t="s">
        <v>1077</v>
      </c>
      <c r="E122" s="29">
        <v>1</v>
      </c>
      <c r="F122" s="29"/>
      <c r="G122" s="29"/>
      <c r="H122" s="29">
        <f t="shared" si="1"/>
        <v>0</v>
      </c>
    </row>
    <row r="123" spans="1:14" hidden="1">
      <c r="A123" s="29" t="s">
        <v>246</v>
      </c>
      <c r="B123" s="29" t="s">
        <v>247</v>
      </c>
      <c r="C123" s="29" t="s">
        <v>1647</v>
      </c>
      <c r="D123" s="29" t="s">
        <v>1074</v>
      </c>
      <c r="E123" s="29">
        <v>1</v>
      </c>
      <c r="F123" s="29"/>
      <c r="G123" s="29"/>
      <c r="H123" s="29">
        <f t="shared" si="1"/>
        <v>0</v>
      </c>
    </row>
    <row r="124" spans="1:14" hidden="1">
      <c r="A124" s="29" t="s">
        <v>246</v>
      </c>
      <c r="B124" s="29" t="s">
        <v>247</v>
      </c>
      <c r="C124" s="29" t="s">
        <v>1164</v>
      </c>
      <c r="D124" s="29" t="s">
        <v>1077</v>
      </c>
      <c r="E124" s="29">
        <v>1</v>
      </c>
      <c r="F124" s="29"/>
      <c r="G124" s="29"/>
      <c r="H124" s="29">
        <f t="shared" si="1"/>
        <v>0</v>
      </c>
    </row>
    <row r="125" spans="1:14">
      <c r="A125" s="29" t="s">
        <v>246</v>
      </c>
      <c r="B125" s="29" t="s">
        <v>247</v>
      </c>
      <c r="C125" s="29" t="s">
        <v>819</v>
      </c>
      <c r="D125" s="29" t="s">
        <v>1073</v>
      </c>
      <c r="E125" s="29">
        <v>1</v>
      </c>
      <c r="F125" s="29"/>
      <c r="G125" s="29"/>
      <c r="H125" s="29">
        <f t="shared" si="1"/>
        <v>0</v>
      </c>
    </row>
    <row r="126" spans="1:14" hidden="1">
      <c r="A126" s="29" t="s">
        <v>246</v>
      </c>
      <c r="B126" s="29" t="s">
        <v>247</v>
      </c>
      <c r="C126" s="29" t="s">
        <v>833</v>
      </c>
      <c r="D126" s="29" t="s">
        <v>1074</v>
      </c>
      <c r="E126" s="29">
        <v>1</v>
      </c>
      <c r="F126" s="29"/>
      <c r="G126" s="29"/>
      <c r="H126" s="29">
        <f t="shared" si="1"/>
        <v>0</v>
      </c>
    </row>
    <row r="127" spans="1:14" hidden="1">
      <c r="A127" s="29" t="s">
        <v>246</v>
      </c>
      <c r="B127" s="29" t="s">
        <v>247</v>
      </c>
      <c r="C127" s="29" t="s">
        <v>1646</v>
      </c>
      <c r="D127" s="29" t="s">
        <v>1074</v>
      </c>
      <c r="E127" s="29">
        <v>1</v>
      </c>
      <c r="F127" s="29"/>
      <c r="G127" s="29"/>
      <c r="H127" s="29">
        <f t="shared" si="1"/>
        <v>0</v>
      </c>
      <c r="N127">
        <f>MAX(L24:L132)</f>
        <v>510</v>
      </c>
    </row>
    <row r="128" spans="1:14" hidden="1">
      <c r="A128" s="29" t="s">
        <v>246</v>
      </c>
      <c r="B128" s="29" t="s">
        <v>247</v>
      </c>
      <c r="C128" s="29" t="s">
        <v>1645</v>
      </c>
      <c r="D128" s="29" t="s">
        <v>1074</v>
      </c>
      <c r="E128" s="29">
        <v>1</v>
      </c>
      <c r="F128" s="29"/>
      <c r="G128" s="29">
        <v>1</v>
      </c>
      <c r="H128" s="29">
        <f t="shared" si="1"/>
        <v>1</v>
      </c>
      <c r="N128">
        <v>0</v>
      </c>
    </row>
    <row r="129" spans="1:8">
      <c r="A129" s="29" t="s">
        <v>246</v>
      </c>
      <c r="B129" s="29" t="s">
        <v>247</v>
      </c>
      <c r="C129" s="29" t="s">
        <v>1644</v>
      </c>
      <c r="D129" s="29" t="s">
        <v>1073</v>
      </c>
      <c r="E129" s="29">
        <v>1</v>
      </c>
      <c r="F129" s="29"/>
      <c r="G129" s="29"/>
      <c r="H129" s="29">
        <f t="shared" si="1"/>
        <v>0</v>
      </c>
    </row>
    <row r="130" spans="1:8">
      <c r="A130" s="29" t="s">
        <v>246</v>
      </c>
      <c r="B130" s="29" t="s">
        <v>247</v>
      </c>
      <c r="C130" s="29" t="s">
        <v>1564</v>
      </c>
      <c r="D130" s="29" t="s">
        <v>1073</v>
      </c>
      <c r="E130" s="29">
        <v>2</v>
      </c>
      <c r="F130" s="29"/>
      <c r="G130" s="29"/>
      <c r="H130" s="29">
        <f t="shared" si="1"/>
        <v>0</v>
      </c>
    </row>
    <row r="131" spans="1:8" hidden="1">
      <c r="A131" s="29" t="s">
        <v>246</v>
      </c>
      <c r="B131" s="29" t="s">
        <v>247</v>
      </c>
      <c r="C131" s="29" t="s">
        <v>923</v>
      </c>
      <c r="D131" s="29" t="s">
        <v>1080</v>
      </c>
      <c r="E131" s="29">
        <v>1</v>
      </c>
      <c r="F131" s="29">
        <v>1</v>
      </c>
      <c r="G131" s="29">
        <v>2</v>
      </c>
      <c r="H131" s="29">
        <f t="shared" si="1"/>
        <v>3</v>
      </c>
    </row>
    <row r="132" spans="1:8" hidden="1">
      <c r="A132" s="29" t="s">
        <v>248</v>
      </c>
      <c r="B132" s="29" t="s">
        <v>249</v>
      </c>
      <c r="C132" s="29" t="s">
        <v>524</v>
      </c>
      <c r="D132" s="29" t="s">
        <v>1074</v>
      </c>
      <c r="E132" s="29">
        <v>1</v>
      </c>
      <c r="F132" s="29"/>
      <c r="G132" s="29"/>
      <c r="H132" s="29">
        <f t="shared" si="1"/>
        <v>0</v>
      </c>
    </row>
    <row r="133" spans="1:8" hidden="1">
      <c r="A133" s="29" t="s">
        <v>248</v>
      </c>
      <c r="B133" s="29" t="s">
        <v>249</v>
      </c>
      <c r="C133" s="29" t="s">
        <v>553</v>
      </c>
      <c r="D133" s="29" t="s">
        <v>1101</v>
      </c>
      <c r="E133" s="29">
        <v>5</v>
      </c>
      <c r="F133" s="29">
        <v>10</v>
      </c>
      <c r="G133" s="29">
        <v>7</v>
      </c>
      <c r="H133" s="29">
        <f t="shared" si="1"/>
        <v>17</v>
      </c>
    </row>
    <row r="134" spans="1:8">
      <c r="A134" s="29" t="s">
        <v>248</v>
      </c>
      <c r="B134" s="29" t="s">
        <v>249</v>
      </c>
      <c r="C134" s="29" t="s">
        <v>878</v>
      </c>
      <c r="D134" s="29" t="s">
        <v>1073</v>
      </c>
      <c r="E134" s="29">
        <v>2</v>
      </c>
      <c r="F134" s="29"/>
      <c r="G134" s="29"/>
      <c r="H134" s="29">
        <f t="shared" si="1"/>
        <v>0</v>
      </c>
    </row>
    <row r="135" spans="1:8" hidden="1">
      <c r="A135" s="29" t="s">
        <v>248</v>
      </c>
      <c r="B135" s="29" t="s">
        <v>249</v>
      </c>
      <c r="C135" s="29" t="s">
        <v>878</v>
      </c>
      <c r="D135" s="29" t="s">
        <v>1074</v>
      </c>
      <c r="E135" s="29">
        <v>1</v>
      </c>
      <c r="F135" s="29"/>
      <c r="G135" s="29"/>
      <c r="H135" s="29">
        <f t="shared" si="1"/>
        <v>0</v>
      </c>
    </row>
    <row r="136" spans="1:8">
      <c r="A136" s="29" t="s">
        <v>248</v>
      </c>
      <c r="B136" s="29" t="s">
        <v>249</v>
      </c>
      <c r="C136" s="29" t="s">
        <v>879</v>
      </c>
      <c r="D136" s="29" t="s">
        <v>1073</v>
      </c>
      <c r="E136" s="29">
        <v>11</v>
      </c>
      <c r="F136" s="29"/>
      <c r="G136" s="29"/>
      <c r="H136" s="29">
        <f t="shared" si="1"/>
        <v>0</v>
      </c>
    </row>
    <row r="137" spans="1:8" hidden="1">
      <c r="A137" s="29" t="s">
        <v>248</v>
      </c>
      <c r="B137" s="29" t="s">
        <v>249</v>
      </c>
      <c r="C137" s="29" t="s">
        <v>879</v>
      </c>
      <c r="D137" s="29" t="s">
        <v>1074</v>
      </c>
      <c r="E137" s="29">
        <v>2</v>
      </c>
      <c r="F137" s="29"/>
      <c r="G137" s="29"/>
      <c r="H137" s="29">
        <f t="shared" si="1"/>
        <v>0</v>
      </c>
    </row>
    <row r="138" spans="1:8">
      <c r="A138" s="29" t="s">
        <v>248</v>
      </c>
      <c r="B138" s="29" t="s">
        <v>249</v>
      </c>
      <c r="C138" s="29" t="s">
        <v>1642</v>
      </c>
      <c r="D138" s="29" t="s">
        <v>1073</v>
      </c>
      <c r="E138" s="29">
        <v>1</v>
      </c>
      <c r="F138" s="29">
        <v>14</v>
      </c>
      <c r="G138" s="29"/>
      <c r="H138" s="29">
        <f t="shared" si="1"/>
        <v>14</v>
      </c>
    </row>
    <row r="139" spans="1:8">
      <c r="A139" s="29" t="s">
        <v>248</v>
      </c>
      <c r="B139" s="29" t="s">
        <v>249</v>
      </c>
      <c r="C139" s="29" t="s">
        <v>1641</v>
      </c>
      <c r="D139" s="29" t="s">
        <v>1073</v>
      </c>
      <c r="E139" s="29">
        <v>2</v>
      </c>
      <c r="F139" s="29"/>
      <c r="G139" s="29"/>
      <c r="H139" s="29">
        <f t="shared" si="1"/>
        <v>0</v>
      </c>
    </row>
    <row r="140" spans="1:8" hidden="1">
      <c r="A140" s="29" t="s">
        <v>248</v>
      </c>
      <c r="B140" s="29" t="s">
        <v>249</v>
      </c>
      <c r="C140" s="29" t="s">
        <v>1641</v>
      </c>
      <c r="D140" s="29" t="s">
        <v>1074</v>
      </c>
      <c r="E140" s="29">
        <v>1</v>
      </c>
      <c r="F140" s="29"/>
      <c r="G140" s="29"/>
      <c r="H140" s="29">
        <f t="shared" si="1"/>
        <v>0</v>
      </c>
    </row>
    <row r="141" spans="1:8" hidden="1">
      <c r="A141" s="29" t="s">
        <v>248</v>
      </c>
      <c r="B141" s="29" t="s">
        <v>249</v>
      </c>
      <c r="C141" s="29" t="s">
        <v>882</v>
      </c>
      <c r="D141" s="29" t="s">
        <v>1074</v>
      </c>
      <c r="E141" s="29">
        <v>1</v>
      </c>
      <c r="F141" s="29"/>
      <c r="G141" s="29"/>
      <c r="H141" s="29">
        <f t="shared" si="1"/>
        <v>0</v>
      </c>
    </row>
    <row r="142" spans="1:8">
      <c r="A142" s="29" t="s">
        <v>248</v>
      </c>
      <c r="B142" s="29" t="s">
        <v>249</v>
      </c>
      <c r="C142" s="29" t="s">
        <v>906</v>
      </c>
      <c r="D142" s="29" t="s">
        <v>1073</v>
      </c>
      <c r="E142" s="29">
        <v>1</v>
      </c>
      <c r="F142" s="29"/>
      <c r="G142" s="29"/>
      <c r="H142" s="29">
        <f t="shared" si="1"/>
        <v>0</v>
      </c>
    </row>
    <row r="143" spans="1:8" hidden="1">
      <c r="A143" t="s">
        <v>250</v>
      </c>
      <c r="B143" t="s">
        <v>251</v>
      </c>
      <c r="C143" t="s">
        <v>585</v>
      </c>
      <c r="D143" t="s">
        <v>1074</v>
      </c>
      <c r="E143">
        <v>4</v>
      </c>
      <c r="H143">
        <f t="shared" si="1"/>
        <v>0</v>
      </c>
    </row>
    <row r="144" spans="1:8" hidden="1">
      <c r="A144" s="29" t="s">
        <v>250</v>
      </c>
      <c r="B144" s="29" t="s">
        <v>251</v>
      </c>
      <c r="C144" s="29" t="s">
        <v>1640</v>
      </c>
      <c r="D144" s="29" t="s">
        <v>1074</v>
      </c>
      <c r="E144" s="29">
        <v>2</v>
      </c>
      <c r="F144" s="29"/>
      <c r="G144" s="29"/>
      <c r="H144" s="29">
        <f t="shared" si="1"/>
        <v>0</v>
      </c>
    </row>
    <row r="145" spans="1:8" hidden="1">
      <c r="A145" s="29" t="s">
        <v>250</v>
      </c>
      <c r="B145" s="29" t="s">
        <v>251</v>
      </c>
      <c r="C145" s="29" t="s">
        <v>1639</v>
      </c>
      <c r="D145" s="29" t="s">
        <v>1074</v>
      </c>
      <c r="E145" s="29">
        <v>2</v>
      </c>
      <c r="F145" s="29"/>
      <c r="G145" s="29"/>
      <c r="H145" s="29">
        <f t="shared" si="1"/>
        <v>0</v>
      </c>
    </row>
    <row r="146" spans="1:8" hidden="1">
      <c r="A146" s="29" t="s">
        <v>250</v>
      </c>
      <c r="B146" s="29" t="s">
        <v>251</v>
      </c>
      <c r="C146" s="29" t="s">
        <v>1638</v>
      </c>
      <c r="D146" s="29" t="s">
        <v>1101</v>
      </c>
      <c r="E146" s="29">
        <v>1</v>
      </c>
      <c r="F146" s="29"/>
      <c r="G146" s="29"/>
      <c r="H146" s="29">
        <f t="shared" si="1"/>
        <v>0</v>
      </c>
    </row>
    <row r="147" spans="1:8">
      <c r="A147" s="29" t="s">
        <v>250</v>
      </c>
      <c r="B147" s="29" t="s">
        <v>251</v>
      </c>
      <c r="C147" s="29" t="s">
        <v>1638</v>
      </c>
      <c r="D147" s="29" t="s">
        <v>1073</v>
      </c>
      <c r="E147" s="29">
        <v>1</v>
      </c>
      <c r="F147" s="29"/>
      <c r="G147" s="29"/>
      <c r="H147" s="29">
        <f t="shared" si="1"/>
        <v>0</v>
      </c>
    </row>
    <row r="148" spans="1:8" hidden="1">
      <c r="A148" s="29" t="s">
        <v>250</v>
      </c>
      <c r="B148" s="29" t="s">
        <v>251</v>
      </c>
      <c r="C148" s="29" t="s">
        <v>1638</v>
      </c>
      <c r="D148" s="29" t="s">
        <v>1074</v>
      </c>
      <c r="E148" s="29">
        <v>4</v>
      </c>
      <c r="F148" s="29">
        <v>97</v>
      </c>
      <c r="G148" s="29"/>
      <c r="H148" s="29">
        <f t="shared" si="1"/>
        <v>97</v>
      </c>
    </row>
    <row r="149" spans="1:8">
      <c r="A149" s="29" t="s">
        <v>250</v>
      </c>
      <c r="B149" s="29" t="s">
        <v>251</v>
      </c>
      <c r="C149" s="29" t="s">
        <v>1637</v>
      </c>
      <c r="D149" s="29" t="s">
        <v>1073</v>
      </c>
      <c r="E149" s="29">
        <v>1</v>
      </c>
      <c r="F149" s="29"/>
      <c r="G149" s="29"/>
      <c r="H149" s="29">
        <f t="shared" si="1"/>
        <v>0</v>
      </c>
    </row>
    <row r="150" spans="1:8" hidden="1">
      <c r="A150" s="29" t="s">
        <v>250</v>
      </c>
      <c r="B150" s="29" t="s">
        <v>251</v>
      </c>
      <c r="C150" s="29" t="s">
        <v>689</v>
      </c>
      <c r="D150" s="29" t="s">
        <v>1101</v>
      </c>
      <c r="E150" s="29">
        <v>1</v>
      </c>
      <c r="F150" s="29"/>
      <c r="G150" s="29"/>
      <c r="H150" s="29">
        <f t="shared" si="1"/>
        <v>0</v>
      </c>
    </row>
    <row r="151" spans="1:8" hidden="1">
      <c r="A151" s="29" t="s">
        <v>250</v>
      </c>
      <c r="B151" s="29" t="s">
        <v>251</v>
      </c>
      <c r="C151" s="29" t="s">
        <v>693</v>
      </c>
      <c r="D151" s="29" t="s">
        <v>1080</v>
      </c>
      <c r="E151" s="29">
        <v>1</v>
      </c>
      <c r="F151" s="29">
        <v>1</v>
      </c>
      <c r="G151" s="29"/>
      <c r="H151" s="29">
        <f t="shared" ref="H151:H214" si="2">F151+G151</f>
        <v>1</v>
      </c>
    </row>
    <row r="152" spans="1:8">
      <c r="A152" s="29" t="s">
        <v>250</v>
      </c>
      <c r="B152" s="29" t="s">
        <v>251</v>
      </c>
      <c r="C152" s="29" t="s">
        <v>700</v>
      </c>
      <c r="D152" s="29" t="s">
        <v>1073</v>
      </c>
      <c r="E152" s="29">
        <v>1</v>
      </c>
      <c r="F152" s="29"/>
      <c r="G152" s="29"/>
      <c r="H152" s="29">
        <f t="shared" si="2"/>
        <v>0</v>
      </c>
    </row>
    <row r="153" spans="1:8" hidden="1">
      <c r="A153" s="29" t="s">
        <v>250</v>
      </c>
      <c r="B153" s="29" t="s">
        <v>251</v>
      </c>
      <c r="C153" s="29" t="s">
        <v>700</v>
      </c>
      <c r="D153" s="29" t="s">
        <v>1074</v>
      </c>
      <c r="E153" s="29">
        <v>1</v>
      </c>
      <c r="F153" s="29"/>
      <c r="G153" s="29"/>
      <c r="H153" s="29">
        <f t="shared" si="2"/>
        <v>0</v>
      </c>
    </row>
    <row r="154" spans="1:8">
      <c r="A154" s="29" t="s">
        <v>250</v>
      </c>
      <c r="B154" s="29" t="s">
        <v>251</v>
      </c>
      <c r="C154" s="29" t="s">
        <v>1636</v>
      </c>
      <c r="D154" s="29" t="s">
        <v>1073</v>
      </c>
      <c r="E154" s="29">
        <v>1</v>
      </c>
      <c r="F154" s="29"/>
      <c r="G154" s="29"/>
      <c r="H154" s="29">
        <f t="shared" si="2"/>
        <v>0</v>
      </c>
    </row>
    <row r="155" spans="1:8">
      <c r="A155" s="29" t="s">
        <v>250</v>
      </c>
      <c r="B155" s="29" t="s">
        <v>251</v>
      </c>
      <c r="C155" s="29" t="s">
        <v>702</v>
      </c>
      <c r="D155" s="29" t="s">
        <v>1073</v>
      </c>
      <c r="E155" s="29">
        <v>2</v>
      </c>
      <c r="F155" s="29"/>
      <c r="G155" s="29"/>
      <c r="H155" s="29">
        <f t="shared" si="2"/>
        <v>0</v>
      </c>
    </row>
    <row r="156" spans="1:8">
      <c r="A156" s="29" t="s">
        <v>250</v>
      </c>
      <c r="B156" s="29" t="s">
        <v>251</v>
      </c>
      <c r="C156" s="29" t="s">
        <v>705</v>
      </c>
      <c r="D156" s="29" t="s">
        <v>1073</v>
      </c>
      <c r="E156" s="29">
        <v>1</v>
      </c>
      <c r="F156" s="29"/>
      <c r="G156" s="29"/>
      <c r="H156" s="29">
        <f t="shared" si="2"/>
        <v>0</v>
      </c>
    </row>
    <row r="157" spans="1:8">
      <c r="A157" s="29" t="s">
        <v>250</v>
      </c>
      <c r="B157" s="29" t="s">
        <v>251</v>
      </c>
      <c r="C157" s="29" t="s">
        <v>1635</v>
      </c>
      <c r="D157" s="29" t="s">
        <v>1073</v>
      </c>
      <c r="E157" s="29">
        <v>1</v>
      </c>
      <c r="F157" s="29"/>
      <c r="G157" s="29"/>
      <c r="H157" s="29">
        <f t="shared" si="2"/>
        <v>0</v>
      </c>
    </row>
    <row r="158" spans="1:8">
      <c r="A158" s="29" t="s">
        <v>250</v>
      </c>
      <c r="B158" s="29" t="s">
        <v>251</v>
      </c>
      <c r="C158" s="29" t="s">
        <v>1634</v>
      </c>
      <c r="D158" s="29" t="s">
        <v>1073</v>
      </c>
      <c r="E158" s="29">
        <v>6</v>
      </c>
      <c r="F158" s="29"/>
      <c r="G158" s="29"/>
      <c r="H158" s="29">
        <f t="shared" si="2"/>
        <v>0</v>
      </c>
    </row>
    <row r="159" spans="1:8">
      <c r="A159" s="29" t="s">
        <v>250</v>
      </c>
      <c r="B159" s="29" t="s">
        <v>251</v>
      </c>
      <c r="C159" s="29" t="s">
        <v>720</v>
      </c>
      <c r="D159" s="29" t="s">
        <v>1073</v>
      </c>
      <c r="E159" s="29">
        <v>14</v>
      </c>
      <c r="F159" s="29">
        <v>46</v>
      </c>
      <c r="G159" s="29"/>
      <c r="H159" s="29">
        <f t="shared" si="2"/>
        <v>46</v>
      </c>
    </row>
    <row r="160" spans="1:8">
      <c r="A160" s="29" t="s">
        <v>250</v>
      </c>
      <c r="B160" s="29" t="s">
        <v>251</v>
      </c>
      <c r="C160" s="29" t="s">
        <v>721</v>
      </c>
      <c r="D160" s="29" t="s">
        <v>1073</v>
      </c>
      <c r="E160" s="29">
        <v>22</v>
      </c>
      <c r="F160" s="29">
        <v>254</v>
      </c>
      <c r="G160" s="29"/>
      <c r="H160" s="29">
        <f t="shared" si="2"/>
        <v>254</v>
      </c>
    </row>
    <row r="161" spans="1:8" hidden="1">
      <c r="A161" s="29" t="s">
        <v>250</v>
      </c>
      <c r="B161" s="29" t="s">
        <v>251</v>
      </c>
      <c r="C161" s="29" t="s">
        <v>721</v>
      </c>
      <c r="D161" s="29" t="s">
        <v>1074</v>
      </c>
      <c r="E161" s="29">
        <v>2</v>
      </c>
      <c r="F161" s="29">
        <v>57</v>
      </c>
      <c r="G161" s="29"/>
      <c r="H161" s="29">
        <f t="shared" si="2"/>
        <v>57</v>
      </c>
    </row>
    <row r="162" spans="1:8" hidden="1">
      <c r="A162" s="29" t="s">
        <v>250</v>
      </c>
      <c r="B162" s="29" t="s">
        <v>251</v>
      </c>
      <c r="C162" s="29" t="s">
        <v>1633</v>
      </c>
      <c r="D162" s="29" t="s">
        <v>1074</v>
      </c>
      <c r="E162" s="29">
        <v>1</v>
      </c>
      <c r="F162" s="29"/>
      <c r="G162" s="29"/>
      <c r="H162" s="29">
        <f t="shared" si="2"/>
        <v>0</v>
      </c>
    </row>
    <row r="163" spans="1:8" hidden="1">
      <c r="A163" s="29" t="s">
        <v>250</v>
      </c>
      <c r="B163" s="29" t="s">
        <v>251</v>
      </c>
      <c r="C163" s="29" t="s">
        <v>740</v>
      </c>
      <c r="D163" s="29" t="s">
        <v>1074</v>
      </c>
      <c r="E163" s="29">
        <v>2</v>
      </c>
      <c r="F163" s="29"/>
      <c r="G163" s="29"/>
      <c r="H163" s="29">
        <f t="shared" si="2"/>
        <v>0</v>
      </c>
    </row>
    <row r="164" spans="1:8">
      <c r="A164" s="29" t="s">
        <v>250</v>
      </c>
      <c r="B164" s="29" t="s">
        <v>251</v>
      </c>
      <c r="C164" s="29" t="s">
        <v>741</v>
      </c>
      <c r="D164" s="29" t="s">
        <v>1073</v>
      </c>
      <c r="E164" s="29">
        <v>1</v>
      </c>
      <c r="F164" s="29"/>
      <c r="G164" s="29"/>
      <c r="H164" s="29">
        <f t="shared" si="2"/>
        <v>0</v>
      </c>
    </row>
    <row r="165" spans="1:8">
      <c r="A165" s="29" t="s">
        <v>250</v>
      </c>
      <c r="B165" s="29" t="s">
        <v>251</v>
      </c>
      <c r="C165" s="29" t="s">
        <v>744</v>
      </c>
      <c r="D165" s="29" t="s">
        <v>1073</v>
      </c>
      <c r="E165" s="29">
        <v>2</v>
      </c>
      <c r="F165" s="29"/>
      <c r="G165" s="29"/>
      <c r="H165" s="29">
        <f t="shared" si="2"/>
        <v>0</v>
      </c>
    </row>
    <row r="166" spans="1:8">
      <c r="A166" s="29" t="s">
        <v>250</v>
      </c>
      <c r="B166" s="29" t="s">
        <v>251</v>
      </c>
      <c r="C166" s="29" t="s">
        <v>1632</v>
      </c>
      <c r="D166" s="29" t="s">
        <v>1073</v>
      </c>
      <c r="E166" s="29">
        <v>3</v>
      </c>
      <c r="F166" s="29"/>
      <c r="G166" s="29"/>
      <c r="H166" s="29">
        <f t="shared" si="2"/>
        <v>0</v>
      </c>
    </row>
    <row r="167" spans="1:8">
      <c r="A167" s="29" t="s">
        <v>250</v>
      </c>
      <c r="B167" s="29" t="s">
        <v>251</v>
      </c>
      <c r="C167" s="29" t="s">
        <v>748</v>
      </c>
      <c r="D167" s="29" t="s">
        <v>1073</v>
      </c>
      <c r="E167" s="29">
        <v>2</v>
      </c>
      <c r="F167" s="29"/>
      <c r="G167" s="29"/>
      <c r="H167" s="29">
        <f t="shared" si="2"/>
        <v>0</v>
      </c>
    </row>
    <row r="168" spans="1:8" hidden="1">
      <c r="A168" s="29" t="s">
        <v>250</v>
      </c>
      <c r="B168" s="29" t="s">
        <v>251</v>
      </c>
      <c r="C168" s="29" t="s">
        <v>748</v>
      </c>
      <c r="D168" s="29" t="s">
        <v>1140</v>
      </c>
      <c r="E168" s="29">
        <v>1</v>
      </c>
      <c r="F168" s="29"/>
      <c r="G168" s="29"/>
      <c r="H168" s="29">
        <f t="shared" si="2"/>
        <v>0</v>
      </c>
    </row>
    <row r="169" spans="1:8">
      <c r="A169" s="29" t="s">
        <v>250</v>
      </c>
      <c r="B169" s="29" t="s">
        <v>251</v>
      </c>
      <c r="C169" s="29" t="s">
        <v>1631</v>
      </c>
      <c r="D169" s="29" t="s">
        <v>1073</v>
      </c>
      <c r="E169" s="29">
        <v>1</v>
      </c>
      <c r="F169" s="29"/>
      <c r="G169" s="29"/>
      <c r="H169" s="29">
        <f t="shared" si="2"/>
        <v>0</v>
      </c>
    </row>
    <row r="170" spans="1:8" hidden="1">
      <c r="A170" s="29" t="s">
        <v>250</v>
      </c>
      <c r="B170" s="29" t="s">
        <v>251</v>
      </c>
      <c r="C170" s="29" t="s">
        <v>757</v>
      </c>
      <c r="D170" s="29" t="s">
        <v>1074</v>
      </c>
      <c r="E170" s="29">
        <v>1</v>
      </c>
      <c r="F170" s="29"/>
      <c r="G170" s="29"/>
      <c r="H170" s="29">
        <f t="shared" si="2"/>
        <v>0</v>
      </c>
    </row>
    <row r="171" spans="1:8">
      <c r="A171" s="29" t="s">
        <v>250</v>
      </c>
      <c r="B171" s="29" t="s">
        <v>251</v>
      </c>
      <c r="C171" s="29" t="s">
        <v>1615</v>
      </c>
      <c r="D171" s="29" t="s">
        <v>1073</v>
      </c>
      <c r="E171" s="29">
        <v>1</v>
      </c>
      <c r="F171" s="29">
        <v>1</v>
      </c>
      <c r="G171" s="29"/>
      <c r="H171" s="29">
        <f t="shared" si="2"/>
        <v>1</v>
      </c>
    </row>
    <row r="172" spans="1:8">
      <c r="A172" s="29" t="s">
        <v>250</v>
      </c>
      <c r="B172" s="29" t="s">
        <v>251</v>
      </c>
      <c r="C172" s="29" t="s">
        <v>765</v>
      </c>
      <c r="D172" s="29" t="s">
        <v>1073</v>
      </c>
      <c r="E172" s="29">
        <v>1</v>
      </c>
      <c r="F172" s="29"/>
      <c r="G172" s="29"/>
      <c r="H172" s="29">
        <f t="shared" si="2"/>
        <v>0</v>
      </c>
    </row>
    <row r="173" spans="1:8">
      <c r="A173" s="29" t="s">
        <v>250</v>
      </c>
      <c r="B173" s="29" t="s">
        <v>251</v>
      </c>
      <c r="C173" s="29" t="s">
        <v>772</v>
      </c>
      <c r="D173" s="29" t="s">
        <v>1073</v>
      </c>
      <c r="E173" s="29">
        <v>2</v>
      </c>
      <c r="F173" s="29">
        <v>19</v>
      </c>
      <c r="G173" s="29"/>
      <c r="H173" s="29">
        <f t="shared" si="2"/>
        <v>19</v>
      </c>
    </row>
    <row r="174" spans="1:8">
      <c r="A174" s="29" t="s">
        <v>250</v>
      </c>
      <c r="B174" s="29" t="s">
        <v>251</v>
      </c>
      <c r="C174" s="29" t="s">
        <v>1630</v>
      </c>
      <c r="D174" s="29" t="s">
        <v>1073</v>
      </c>
      <c r="E174" s="29">
        <v>1</v>
      </c>
      <c r="F174" s="29"/>
      <c r="G174" s="29"/>
      <c r="H174" s="29">
        <f t="shared" si="2"/>
        <v>0</v>
      </c>
    </row>
    <row r="175" spans="1:8">
      <c r="A175" s="29" t="s">
        <v>250</v>
      </c>
      <c r="B175" s="29" t="s">
        <v>251</v>
      </c>
      <c r="C175" s="29" t="s">
        <v>783</v>
      </c>
      <c r="D175" s="29" t="s">
        <v>1073</v>
      </c>
      <c r="E175" s="29">
        <v>3</v>
      </c>
      <c r="F175" s="29">
        <v>26</v>
      </c>
      <c r="G175" s="29"/>
      <c r="H175" s="29">
        <f t="shared" si="2"/>
        <v>26</v>
      </c>
    </row>
    <row r="176" spans="1:8">
      <c r="A176" s="29" t="s">
        <v>250</v>
      </c>
      <c r="B176" s="29" t="s">
        <v>251</v>
      </c>
      <c r="C176" s="29" t="s">
        <v>1379</v>
      </c>
      <c r="D176" s="29" t="s">
        <v>1073</v>
      </c>
      <c r="E176" s="29">
        <v>3</v>
      </c>
      <c r="F176" s="29">
        <v>5</v>
      </c>
      <c r="G176" s="29"/>
      <c r="H176" s="29">
        <f t="shared" si="2"/>
        <v>5</v>
      </c>
    </row>
    <row r="177" spans="1:8">
      <c r="A177" s="29" t="s">
        <v>250</v>
      </c>
      <c r="B177" s="29" t="s">
        <v>251</v>
      </c>
      <c r="C177" s="29" t="s">
        <v>1629</v>
      </c>
      <c r="D177" s="29" t="s">
        <v>1073</v>
      </c>
      <c r="E177" s="29">
        <v>1</v>
      </c>
      <c r="F177" s="29"/>
      <c r="G177" s="29"/>
      <c r="H177" s="29">
        <f t="shared" si="2"/>
        <v>0</v>
      </c>
    </row>
    <row r="178" spans="1:8" hidden="1">
      <c r="A178" s="29" t="s">
        <v>250</v>
      </c>
      <c r="B178" s="29" t="s">
        <v>251</v>
      </c>
      <c r="C178" s="29" t="s">
        <v>1452</v>
      </c>
      <c r="D178" s="29" t="s">
        <v>1074</v>
      </c>
      <c r="E178" s="29">
        <v>1</v>
      </c>
      <c r="F178" s="29">
        <v>4</v>
      </c>
      <c r="G178" s="29"/>
      <c r="H178" s="29">
        <f t="shared" si="2"/>
        <v>4</v>
      </c>
    </row>
    <row r="179" spans="1:8">
      <c r="A179" s="29" t="s">
        <v>250</v>
      </c>
      <c r="B179" s="29" t="s">
        <v>251</v>
      </c>
      <c r="C179" s="29" t="s">
        <v>822</v>
      </c>
      <c r="D179" s="29" t="s">
        <v>1073</v>
      </c>
      <c r="E179" s="29">
        <v>1</v>
      </c>
      <c r="F179" s="29"/>
      <c r="G179" s="29"/>
      <c r="H179" s="29">
        <f t="shared" si="2"/>
        <v>0</v>
      </c>
    </row>
    <row r="180" spans="1:8">
      <c r="A180" s="29" t="s">
        <v>250</v>
      </c>
      <c r="B180" s="29" t="s">
        <v>251</v>
      </c>
      <c r="C180" s="29" t="s">
        <v>841</v>
      </c>
      <c r="D180" s="29" t="s">
        <v>1073</v>
      </c>
      <c r="E180" s="29">
        <v>1</v>
      </c>
      <c r="F180" s="29"/>
      <c r="G180" s="29"/>
      <c r="H180" s="29">
        <f t="shared" si="2"/>
        <v>0</v>
      </c>
    </row>
    <row r="181" spans="1:8">
      <c r="A181" s="29" t="s">
        <v>250</v>
      </c>
      <c r="B181" s="29" t="s">
        <v>251</v>
      </c>
      <c r="C181" s="29" t="s">
        <v>849</v>
      </c>
      <c r="D181" s="29" t="s">
        <v>1073</v>
      </c>
      <c r="E181" s="29">
        <v>1</v>
      </c>
      <c r="F181" s="29"/>
      <c r="G181" s="29"/>
      <c r="H181" s="29">
        <f t="shared" si="2"/>
        <v>0</v>
      </c>
    </row>
    <row r="182" spans="1:8">
      <c r="A182" s="29" t="s">
        <v>250</v>
      </c>
      <c r="B182" s="29" t="s">
        <v>251</v>
      </c>
      <c r="C182" s="29" t="s">
        <v>1628</v>
      </c>
      <c r="D182" s="29" t="s">
        <v>1073</v>
      </c>
      <c r="E182" s="29">
        <v>1</v>
      </c>
      <c r="F182" s="29"/>
      <c r="G182" s="29"/>
      <c r="H182" s="29">
        <f t="shared" si="2"/>
        <v>0</v>
      </c>
    </row>
    <row r="183" spans="1:8">
      <c r="A183" s="29" t="s">
        <v>250</v>
      </c>
      <c r="B183" s="29" t="s">
        <v>251</v>
      </c>
      <c r="C183" s="29" t="s">
        <v>1627</v>
      </c>
      <c r="D183" s="29" t="s">
        <v>1073</v>
      </c>
      <c r="E183" s="29">
        <v>1</v>
      </c>
      <c r="F183" s="29"/>
      <c r="G183" s="29"/>
      <c r="H183" s="29">
        <f t="shared" si="2"/>
        <v>0</v>
      </c>
    </row>
    <row r="184" spans="1:8" hidden="1">
      <c r="A184" s="29" t="s">
        <v>250</v>
      </c>
      <c r="B184" s="29" t="s">
        <v>251</v>
      </c>
      <c r="C184" s="29" t="s">
        <v>1626</v>
      </c>
      <c r="D184" s="29" t="s">
        <v>1074</v>
      </c>
      <c r="E184" s="29">
        <v>1</v>
      </c>
      <c r="F184" s="29"/>
      <c r="G184" s="29"/>
      <c r="H184" s="29">
        <f t="shared" si="2"/>
        <v>0</v>
      </c>
    </row>
    <row r="185" spans="1:8" hidden="1">
      <c r="A185" s="29" t="s">
        <v>250</v>
      </c>
      <c r="B185" s="29" t="s">
        <v>251</v>
      </c>
      <c r="C185" s="29" t="s">
        <v>1248</v>
      </c>
      <c r="D185" s="29" t="s">
        <v>1074</v>
      </c>
      <c r="E185" s="29">
        <v>2</v>
      </c>
      <c r="F185" s="29"/>
      <c r="G185" s="29"/>
      <c r="H185" s="29">
        <f t="shared" si="2"/>
        <v>0</v>
      </c>
    </row>
    <row r="186" spans="1:8">
      <c r="A186" s="29" t="s">
        <v>250</v>
      </c>
      <c r="B186" s="29" t="s">
        <v>251</v>
      </c>
      <c r="C186" s="29" t="s">
        <v>869</v>
      </c>
      <c r="D186" s="29" t="s">
        <v>1073</v>
      </c>
      <c r="E186" s="29">
        <v>1</v>
      </c>
      <c r="F186" s="29"/>
      <c r="G186" s="29"/>
      <c r="H186" s="29">
        <f t="shared" si="2"/>
        <v>0</v>
      </c>
    </row>
    <row r="187" spans="1:8" hidden="1">
      <c r="A187" s="29" t="s">
        <v>250</v>
      </c>
      <c r="B187" s="29" t="s">
        <v>251</v>
      </c>
      <c r="C187" s="29" t="s">
        <v>869</v>
      </c>
      <c r="D187" s="29" t="s">
        <v>1074</v>
      </c>
      <c r="E187" s="29">
        <v>3</v>
      </c>
      <c r="F187" s="29"/>
      <c r="G187" s="29"/>
      <c r="H187" s="29">
        <f t="shared" si="2"/>
        <v>0</v>
      </c>
    </row>
    <row r="188" spans="1:8">
      <c r="A188" s="29" t="s">
        <v>250</v>
      </c>
      <c r="B188" s="29" t="s">
        <v>251</v>
      </c>
      <c r="C188" s="29" t="s">
        <v>905</v>
      </c>
      <c r="D188" s="29" t="s">
        <v>1073</v>
      </c>
      <c r="E188" s="29">
        <v>1</v>
      </c>
      <c r="F188" s="29"/>
      <c r="G188" s="29"/>
      <c r="H188" s="29">
        <f t="shared" si="2"/>
        <v>0</v>
      </c>
    </row>
    <row r="189" spans="1:8">
      <c r="A189" s="29" t="s">
        <v>250</v>
      </c>
      <c r="B189" s="29" t="s">
        <v>251</v>
      </c>
      <c r="C189" s="29" t="s">
        <v>1625</v>
      </c>
      <c r="D189" s="29" t="s">
        <v>1073</v>
      </c>
      <c r="E189" s="29">
        <v>1</v>
      </c>
      <c r="F189" s="29">
        <v>21</v>
      </c>
      <c r="G189" s="29"/>
      <c r="H189" s="29">
        <f t="shared" si="2"/>
        <v>21</v>
      </c>
    </row>
    <row r="190" spans="1:8">
      <c r="A190" s="29" t="s">
        <v>250</v>
      </c>
      <c r="B190" s="29" t="s">
        <v>251</v>
      </c>
      <c r="C190" s="29" t="s">
        <v>1624</v>
      </c>
      <c r="D190" s="29" t="s">
        <v>1073</v>
      </c>
      <c r="E190" s="29">
        <v>1</v>
      </c>
      <c r="F190" s="29"/>
      <c r="G190" s="29"/>
      <c r="H190" s="29">
        <f t="shared" si="2"/>
        <v>0</v>
      </c>
    </row>
    <row r="191" spans="1:8">
      <c r="A191" s="29" t="s">
        <v>250</v>
      </c>
      <c r="B191" s="29" t="s">
        <v>251</v>
      </c>
      <c r="C191" s="29" t="s">
        <v>1186</v>
      </c>
      <c r="D191" s="29" t="s">
        <v>1073</v>
      </c>
      <c r="E191" s="29">
        <v>1</v>
      </c>
      <c r="F191" s="29"/>
      <c r="G191" s="29"/>
      <c r="H191" s="29">
        <f t="shared" si="2"/>
        <v>0</v>
      </c>
    </row>
    <row r="192" spans="1:8" hidden="1">
      <c r="A192" s="29" t="s">
        <v>250</v>
      </c>
      <c r="B192" s="29" t="s">
        <v>251</v>
      </c>
      <c r="C192" s="29" t="s">
        <v>915</v>
      </c>
      <c r="D192" s="29" t="s">
        <v>1074</v>
      </c>
      <c r="E192" s="29">
        <v>3</v>
      </c>
      <c r="F192" s="29"/>
      <c r="G192" s="29"/>
      <c r="H192" s="29">
        <f t="shared" si="2"/>
        <v>0</v>
      </c>
    </row>
    <row r="193" spans="1:8">
      <c r="A193" s="29" t="s">
        <v>250</v>
      </c>
      <c r="B193" s="29" t="s">
        <v>251</v>
      </c>
      <c r="C193" s="29" t="s">
        <v>939</v>
      </c>
      <c r="D193" s="29" t="s">
        <v>1073</v>
      </c>
      <c r="E193" s="29">
        <v>1</v>
      </c>
      <c r="F193" s="29"/>
      <c r="G193" s="29"/>
      <c r="H193" s="29">
        <f t="shared" si="2"/>
        <v>0</v>
      </c>
    </row>
    <row r="194" spans="1:8" hidden="1">
      <c r="A194" s="29" t="s">
        <v>250</v>
      </c>
      <c r="B194" s="29" t="s">
        <v>251</v>
      </c>
      <c r="C194" s="29" t="s">
        <v>1623</v>
      </c>
      <c r="D194" s="29" t="s">
        <v>1098</v>
      </c>
      <c r="E194" s="29">
        <v>1</v>
      </c>
      <c r="F194" s="29"/>
      <c r="G194" s="29"/>
      <c r="H194" s="29">
        <f t="shared" si="2"/>
        <v>0</v>
      </c>
    </row>
    <row r="195" spans="1:8">
      <c r="A195" s="29" t="s">
        <v>250</v>
      </c>
      <c r="B195" s="29" t="s">
        <v>251</v>
      </c>
      <c r="C195" s="29" t="s">
        <v>1623</v>
      </c>
      <c r="D195" s="29" t="s">
        <v>1073</v>
      </c>
      <c r="E195" s="29">
        <v>1</v>
      </c>
      <c r="F195" s="29"/>
      <c r="G195" s="29"/>
      <c r="H195" s="29">
        <f t="shared" si="2"/>
        <v>0</v>
      </c>
    </row>
    <row r="196" spans="1:8">
      <c r="A196" s="29" t="s">
        <v>250</v>
      </c>
      <c r="B196" s="29" t="s">
        <v>251</v>
      </c>
      <c r="C196" s="29" t="s">
        <v>1622</v>
      </c>
      <c r="D196" s="29" t="s">
        <v>1073</v>
      </c>
      <c r="E196" s="29">
        <v>1</v>
      </c>
      <c r="F196" s="29"/>
      <c r="G196" s="29"/>
      <c r="H196" s="29">
        <f t="shared" si="2"/>
        <v>0</v>
      </c>
    </row>
    <row r="197" spans="1:8" hidden="1">
      <c r="A197" s="29" t="s">
        <v>250</v>
      </c>
      <c r="B197" s="29" t="s">
        <v>251</v>
      </c>
      <c r="C197" s="29" t="s">
        <v>1324</v>
      </c>
      <c r="D197" s="29" t="s">
        <v>1074</v>
      </c>
      <c r="E197" s="29">
        <v>1</v>
      </c>
      <c r="F197" s="29"/>
      <c r="G197" s="29"/>
      <c r="H197" s="29">
        <f t="shared" si="2"/>
        <v>0</v>
      </c>
    </row>
    <row r="198" spans="1:8">
      <c r="A198" s="29" t="s">
        <v>250</v>
      </c>
      <c r="B198" s="29" t="s">
        <v>251</v>
      </c>
      <c r="C198" s="29" t="s">
        <v>1405</v>
      </c>
      <c r="D198" s="29" t="s">
        <v>1073</v>
      </c>
      <c r="E198" s="29">
        <v>1</v>
      </c>
      <c r="F198" s="29"/>
      <c r="G198" s="29"/>
      <c r="H198" s="29">
        <f t="shared" si="2"/>
        <v>0</v>
      </c>
    </row>
    <row r="199" spans="1:8">
      <c r="A199" s="29" t="s">
        <v>250</v>
      </c>
      <c r="B199" s="29" t="s">
        <v>251</v>
      </c>
      <c r="C199" s="29" t="s">
        <v>1016</v>
      </c>
      <c r="D199" s="29" t="s">
        <v>1073</v>
      </c>
      <c r="E199" s="29">
        <v>3</v>
      </c>
      <c r="F199" s="29">
        <v>2</v>
      </c>
      <c r="G199" s="29"/>
      <c r="H199" s="29">
        <f t="shared" si="2"/>
        <v>2</v>
      </c>
    </row>
    <row r="200" spans="1:8" hidden="1">
      <c r="A200" s="29" t="s">
        <v>250</v>
      </c>
      <c r="B200" s="29" t="s">
        <v>251</v>
      </c>
      <c r="C200" s="29" t="s">
        <v>1058</v>
      </c>
      <c r="D200" s="29" t="s">
        <v>1074</v>
      </c>
      <c r="E200" s="29">
        <v>1</v>
      </c>
      <c r="F200" s="29">
        <v>50</v>
      </c>
      <c r="G200" s="29"/>
      <c r="H200" s="29">
        <f t="shared" si="2"/>
        <v>50</v>
      </c>
    </row>
    <row r="201" spans="1:8" hidden="1">
      <c r="A201" s="29" t="s">
        <v>252</v>
      </c>
      <c r="B201" s="29" t="s">
        <v>253</v>
      </c>
      <c r="C201" s="29" t="s">
        <v>1621</v>
      </c>
      <c r="D201" s="29" t="s">
        <v>1093</v>
      </c>
      <c r="E201" s="29">
        <v>1</v>
      </c>
      <c r="F201" s="29"/>
      <c r="G201" s="29"/>
      <c r="H201" s="29">
        <f t="shared" si="2"/>
        <v>0</v>
      </c>
    </row>
    <row r="202" spans="1:8" hidden="1">
      <c r="A202" s="29" t="s">
        <v>252</v>
      </c>
      <c r="B202" s="29" t="s">
        <v>253</v>
      </c>
      <c r="C202" s="29" t="s">
        <v>1620</v>
      </c>
      <c r="D202" s="29" t="s">
        <v>1265</v>
      </c>
      <c r="E202" s="29">
        <v>1</v>
      </c>
      <c r="F202" s="29"/>
      <c r="G202" s="29"/>
      <c r="H202" s="29">
        <f t="shared" si="2"/>
        <v>0</v>
      </c>
    </row>
    <row r="203" spans="1:8">
      <c r="A203" s="29" t="s">
        <v>252</v>
      </c>
      <c r="B203" s="29" t="s">
        <v>253</v>
      </c>
      <c r="C203" s="29" t="s">
        <v>1619</v>
      </c>
      <c r="D203" s="29" t="s">
        <v>1073</v>
      </c>
      <c r="E203" s="29">
        <v>1</v>
      </c>
      <c r="F203" s="29"/>
      <c r="G203" s="29"/>
      <c r="H203" s="29">
        <f t="shared" si="2"/>
        <v>0</v>
      </c>
    </row>
    <row r="204" spans="1:8" hidden="1">
      <c r="A204" s="29" t="s">
        <v>252</v>
      </c>
      <c r="B204" s="29" t="s">
        <v>253</v>
      </c>
      <c r="C204" s="29" t="s">
        <v>1618</v>
      </c>
      <c r="D204" s="29" t="s">
        <v>1175</v>
      </c>
      <c r="E204" s="29">
        <v>2</v>
      </c>
      <c r="F204" s="29"/>
      <c r="G204" s="29"/>
      <c r="H204" s="29">
        <f t="shared" si="2"/>
        <v>0</v>
      </c>
    </row>
    <row r="205" spans="1:8">
      <c r="A205" s="29" t="s">
        <v>252</v>
      </c>
      <c r="B205" s="29" t="s">
        <v>253</v>
      </c>
      <c r="C205" s="29" t="s">
        <v>991</v>
      </c>
      <c r="D205" s="29" t="s">
        <v>1073</v>
      </c>
      <c r="E205" s="29">
        <v>6</v>
      </c>
      <c r="F205" s="29">
        <v>18</v>
      </c>
      <c r="G205" s="29">
        <v>31</v>
      </c>
      <c r="H205" s="29">
        <f t="shared" si="2"/>
        <v>49</v>
      </c>
    </row>
    <row r="206" spans="1:8" hidden="1">
      <c r="A206" s="29" t="s">
        <v>252</v>
      </c>
      <c r="B206" s="29" t="s">
        <v>253</v>
      </c>
      <c r="C206" s="29" t="s">
        <v>991</v>
      </c>
      <c r="D206" s="29" t="s">
        <v>1175</v>
      </c>
      <c r="E206" s="29">
        <v>1</v>
      </c>
      <c r="F206" s="29"/>
      <c r="G206" s="29">
        <v>2</v>
      </c>
      <c r="H206" s="29">
        <f t="shared" si="2"/>
        <v>2</v>
      </c>
    </row>
    <row r="207" spans="1:8" hidden="1">
      <c r="A207" s="29" t="s">
        <v>252</v>
      </c>
      <c r="B207" s="29" t="s">
        <v>253</v>
      </c>
      <c r="C207" s="29" t="s">
        <v>991</v>
      </c>
      <c r="D207" s="29" t="s">
        <v>1074</v>
      </c>
      <c r="E207" s="29">
        <v>1</v>
      </c>
      <c r="F207" s="29"/>
      <c r="G207" s="29"/>
      <c r="H207" s="29">
        <f t="shared" si="2"/>
        <v>0</v>
      </c>
    </row>
    <row r="208" spans="1:8" hidden="1">
      <c r="A208" s="29" t="s">
        <v>252</v>
      </c>
      <c r="B208" s="29" t="s">
        <v>253</v>
      </c>
      <c r="C208" s="29" t="s">
        <v>1617</v>
      </c>
      <c r="D208" s="29" t="s">
        <v>1095</v>
      </c>
      <c r="E208" s="29">
        <v>1</v>
      </c>
      <c r="F208" s="29"/>
      <c r="G208" s="29"/>
      <c r="H208" s="29">
        <f t="shared" si="2"/>
        <v>0</v>
      </c>
    </row>
    <row r="209" spans="1:8" hidden="1">
      <c r="A209" s="29" t="s">
        <v>254</v>
      </c>
      <c r="B209" s="29" t="s">
        <v>255</v>
      </c>
      <c r="C209" s="29" t="s">
        <v>1588</v>
      </c>
      <c r="D209" s="29" t="s">
        <v>1074</v>
      </c>
      <c r="E209" s="29">
        <v>2</v>
      </c>
      <c r="F209" s="29">
        <v>3</v>
      </c>
      <c r="G209" s="29"/>
      <c r="H209" s="29">
        <f t="shared" si="2"/>
        <v>3</v>
      </c>
    </row>
    <row r="210" spans="1:8" hidden="1">
      <c r="A210" s="29" t="s">
        <v>254</v>
      </c>
      <c r="B210" s="29" t="s">
        <v>255</v>
      </c>
      <c r="C210" s="29" t="s">
        <v>751</v>
      </c>
      <c r="D210" s="29" t="s">
        <v>1093</v>
      </c>
      <c r="E210" s="29">
        <v>1</v>
      </c>
      <c r="F210" s="29"/>
      <c r="G210" s="29"/>
      <c r="H210" s="29">
        <f t="shared" si="2"/>
        <v>0</v>
      </c>
    </row>
    <row r="211" spans="1:8">
      <c r="A211" s="29" t="s">
        <v>254</v>
      </c>
      <c r="B211" s="29" t="s">
        <v>255</v>
      </c>
      <c r="C211" s="29" t="s">
        <v>784</v>
      </c>
      <c r="D211" s="29" t="s">
        <v>1073</v>
      </c>
      <c r="E211" s="29">
        <v>2</v>
      </c>
      <c r="F211" s="29"/>
      <c r="G211" s="29"/>
      <c r="H211" s="29">
        <f t="shared" si="2"/>
        <v>0</v>
      </c>
    </row>
    <row r="212" spans="1:8">
      <c r="A212" s="29" t="s">
        <v>254</v>
      </c>
      <c r="B212" s="29" t="s">
        <v>255</v>
      </c>
      <c r="C212" s="29" t="s">
        <v>1616</v>
      </c>
      <c r="D212" s="29" t="s">
        <v>1073</v>
      </c>
      <c r="E212" s="29">
        <v>1</v>
      </c>
      <c r="F212" s="29"/>
      <c r="G212" s="29"/>
      <c r="H212" s="29">
        <f t="shared" si="2"/>
        <v>0</v>
      </c>
    </row>
    <row r="213" spans="1:8">
      <c r="A213" s="29" t="s">
        <v>254</v>
      </c>
      <c r="B213" s="29" t="s">
        <v>255</v>
      </c>
      <c r="C213" s="29" t="s">
        <v>1344</v>
      </c>
      <c r="D213" s="29" t="s">
        <v>1073</v>
      </c>
      <c r="E213" s="29">
        <v>2</v>
      </c>
      <c r="F213" s="29">
        <v>1</v>
      </c>
      <c r="G213" s="29"/>
      <c r="H213" s="29">
        <f t="shared" si="2"/>
        <v>1</v>
      </c>
    </row>
    <row r="214" spans="1:8" hidden="1">
      <c r="A214" s="29" t="s">
        <v>254</v>
      </c>
      <c r="B214" s="29" t="s">
        <v>255</v>
      </c>
      <c r="C214" s="29" t="s">
        <v>1344</v>
      </c>
      <c r="D214" s="29" t="s">
        <v>1074</v>
      </c>
      <c r="E214" s="29">
        <v>4</v>
      </c>
      <c r="F214" s="29">
        <v>4</v>
      </c>
      <c r="G214" s="29"/>
      <c r="H214" s="29">
        <f t="shared" si="2"/>
        <v>4</v>
      </c>
    </row>
    <row r="215" spans="1:8">
      <c r="A215" s="29" t="s">
        <v>254</v>
      </c>
      <c r="B215" s="29" t="s">
        <v>255</v>
      </c>
      <c r="C215" s="29" t="s">
        <v>823</v>
      </c>
      <c r="D215" s="29" t="s">
        <v>1073</v>
      </c>
      <c r="E215" s="29">
        <v>1</v>
      </c>
      <c r="F215" s="29"/>
      <c r="G215" s="29"/>
      <c r="H215" s="29">
        <f t="shared" ref="H215:H278" si="3">F215+G215</f>
        <v>0</v>
      </c>
    </row>
    <row r="216" spans="1:8">
      <c r="A216" s="29" t="s">
        <v>256</v>
      </c>
      <c r="B216" s="29" t="s">
        <v>257</v>
      </c>
      <c r="C216" s="29" t="s">
        <v>1615</v>
      </c>
      <c r="D216" s="29" t="s">
        <v>1073</v>
      </c>
      <c r="E216" s="29">
        <v>1</v>
      </c>
      <c r="F216" s="29"/>
      <c r="G216" s="29">
        <v>30</v>
      </c>
      <c r="H216" s="29">
        <f t="shared" si="3"/>
        <v>30</v>
      </c>
    </row>
    <row r="217" spans="1:8" hidden="1">
      <c r="A217" s="29" t="s">
        <v>256</v>
      </c>
      <c r="B217" s="29" t="s">
        <v>257</v>
      </c>
      <c r="C217" s="29" t="s">
        <v>1615</v>
      </c>
      <c r="D217" s="29" t="s">
        <v>1074</v>
      </c>
      <c r="E217" s="29">
        <v>1</v>
      </c>
      <c r="F217" s="29">
        <v>1</v>
      </c>
      <c r="G217" s="29"/>
      <c r="H217" s="29">
        <f t="shared" si="3"/>
        <v>1</v>
      </c>
    </row>
    <row r="218" spans="1:8">
      <c r="A218" s="29" t="s">
        <v>256</v>
      </c>
      <c r="B218" s="29" t="s">
        <v>257</v>
      </c>
      <c r="C218" s="29" t="s">
        <v>1614</v>
      </c>
      <c r="D218" s="29" t="s">
        <v>1073</v>
      </c>
      <c r="E218" s="29">
        <v>1</v>
      </c>
      <c r="F218" s="29"/>
      <c r="G218" s="29"/>
      <c r="H218" s="29">
        <f t="shared" si="3"/>
        <v>0</v>
      </c>
    </row>
    <row r="219" spans="1:8" hidden="1">
      <c r="A219" s="29" t="s">
        <v>256</v>
      </c>
      <c r="B219" s="29" t="s">
        <v>257</v>
      </c>
      <c r="C219" s="29" t="s">
        <v>1613</v>
      </c>
      <c r="D219" s="29" t="s">
        <v>1077</v>
      </c>
      <c r="E219" s="29">
        <v>1</v>
      </c>
      <c r="F219" s="29"/>
      <c r="G219" s="29"/>
      <c r="H219" s="29">
        <f t="shared" si="3"/>
        <v>0</v>
      </c>
    </row>
    <row r="220" spans="1:8" hidden="1">
      <c r="A220" s="29" t="s">
        <v>256</v>
      </c>
      <c r="B220" s="29" t="s">
        <v>257</v>
      </c>
      <c r="C220" s="29" t="s">
        <v>1422</v>
      </c>
      <c r="D220" s="29" t="s">
        <v>1077</v>
      </c>
      <c r="E220" s="29">
        <v>1</v>
      </c>
      <c r="F220" s="29"/>
      <c r="G220" s="29"/>
      <c r="H220" s="29">
        <f t="shared" si="3"/>
        <v>0</v>
      </c>
    </row>
    <row r="221" spans="1:8">
      <c r="A221" s="29" t="s">
        <v>256</v>
      </c>
      <c r="B221" s="29" t="s">
        <v>257</v>
      </c>
      <c r="C221" s="29" t="s">
        <v>1422</v>
      </c>
      <c r="D221" s="29" t="s">
        <v>1073</v>
      </c>
      <c r="E221" s="29">
        <v>2</v>
      </c>
      <c r="F221" s="29"/>
      <c r="G221" s="29"/>
      <c r="H221" s="29">
        <f t="shared" si="3"/>
        <v>0</v>
      </c>
    </row>
    <row r="222" spans="1:8" hidden="1">
      <c r="A222" s="29" t="s">
        <v>256</v>
      </c>
      <c r="B222" s="29" t="s">
        <v>257</v>
      </c>
      <c r="C222" s="29" t="s">
        <v>1422</v>
      </c>
      <c r="D222" s="29" t="s">
        <v>1074</v>
      </c>
      <c r="E222" s="29">
        <v>1</v>
      </c>
      <c r="F222" s="29"/>
      <c r="G222" s="29"/>
      <c r="H222" s="29">
        <f t="shared" si="3"/>
        <v>0</v>
      </c>
    </row>
    <row r="223" spans="1:8">
      <c r="A223" s="29" t="s">
        <v>256</v>
      </c>
      <c r="B223" s="29" t="s">
        <v>257</v>
      </c>
      <c r="C223" s="29" t="s">
        <v>1164</v>
      </c>
      <c r="D223" s="29" t="s">
        <v>1073</v>
      </c>
      <c r="E223" s="29">
        <v>1</v>
      </c>
      <c r="F223" s="29"/>
      <c r="G223" s="29"/>
      <c r="H223" s="29">
        <f t="shared" si="3"/>
        <v>0</v>
      </c>
    </row>
    <row r="224" spans="1:8">
      <c r="A224" s="29" t="s">
        <v>256</v>
      </c>
      <c r="B224" s="29" t="s">
        <v>257</v>
      </c>
      <c r="C224" s="29" t="s">
        <v>1612</v>
      </c>
      <c r="D224" s="29" t="s">
        <v>1073</v>
      </c>
      <c r="E224" s="29">
        <v>1</v>
      </c>
      <c r="F224" s="29"/>
      <c r="G224" s="29"/>
      <c r="H224" s="29">
        <f t="shared" si="3"/>
        <v>0</v>
      </c>
    </row>
    <row r="225" spans="1:8" hidden="1">
      <c r="A225" s="29" t="s">
        <v>256</v>
      </c>
      <c r="B225" s="29" t="s">
        <v>257</v>
      </c>
      <c r="C225" s="29" t="s">
        <v>1611</v>
      </c>
      <c r="D225" s="29" t="s">
        <v>1095</v>
      </c>
      <c r="E225" s="29">
        <v>1</v>
      </c>
      <c r="F225" s="29"/>
      <c r="G225" s="29"/>
      <c r="H225" s="29">
        <f t="shared" si="3"/>
        <v>0</v>
      </c>
    </row>
    <row r="226" spans="1:8">
      <c r="A226" s="29" t="s">
        <v>256</v>
      </c>
      <c r="B226" s="29" t="s">
        <v>257</v>
      </c>
      <c r="C226" s="29" t="s">
        <v>934</v>
      </c>
      <c r="D226" s="29" t="s">
        <v>1073</v>
      </c>
      <c r="E226" s="29">
        <v>1</v>
      </c>
      <c r="F226" s="29"/>
      <c r="G226" s="29"/>
      <c r="H226" s="29">
        <f t="shared" si="3"/>
        <v>0</v>
      </c>
    </row>
    <row r="227" spans="1:8">
      <c r="A227" s="29" t="s">
        <v>258</v>
      </c>
      <c r="B227" s="29" t="s">
        <v>259</v>
      </c>
      <c r="C227" s="29" t="s">
        <v>672</v>
      </c>
      <c r="D227" s="29" t="s">
        <v>1073</v>
      </c>
      <c r="E227" s="29">
        <v>2</v>
      </c>
      <c r="F227" s="29">
        <v>8</v>
      </c>
      <c r="G227" s="29"/>
      <c r="H227" s="29">
        <f t="shared" si="3"/>
        <v>8</v>
      </c>
    </row>
    <row r="228" spans="1:8" hidden="1">
      <c r="A228" s="29" t="s">
        <v>258</v>
      </c>
      <c r="B228" s="29" t="s">
        <v>259</v>
      </c>
      <c r="C228" s="29" t="s">
        <v>702</v>
      </c>
      <c r="D228" s="29" t="s">
        <v>1101</v>
      </c>
      <c r="E228" s="29">
        <v>1</v>
      </c>
      <c r="F228" s="29"/>
      <c r="G228" s="29"/>
      <c r="H228" s="29">
        <f t="shared" si="3"/>
        <v>0</v>
      </c>
    </row>
    <row r="229" spans="1:8">
      <c r="A229" s="29" t="s">
        <v>258</v>
      </c>
      <c r="B229" s="29" t="s">
        <v>259</v>
      </c>
      <c r="C229" s="29" t="s">
        <v>702</v>
      </c>
      <c r="D229" s="29" t="s">
        <v>1073</v>
      </c>
      <c r="E229" s="29">
        <v>1</v>
      </c>
      <c r="F229" s="29"/>
      <c r="G229" s="29"/>
      <c r="H229" s="29">
        <f t="shared" si="3"/>
        <v>0</v>
      </c>
    </row>
    <row r="230" spans="1:8" hidden="1">
      <c r="A230" s="29" t="s">
        <v>258</v>
      </c>
      <c r="B230" s="29" t="s">
        <v>259</v>
      </c>
      <c r="C230" s="29" t="s">
        <v>710</v>
      </c>
      <c r="D230" s="29" t="s">
        <v>1101</v>
      </c>
      <c r="E230" s="29">
        <v>1</v>
      </c>
      <c r="F230" s="29"/>
      <c r="G230" s="29"/>
      <c r="H230" s="29">
        <f t="shared" si="3"/>
        <v>0</v>
      </c>
    </row>
    <row r="231" spans="1:8">
      <c r="A231" s="29" t="s">
        <v>258</v>
      </c>
      <c r="B231" s="29" t="s">
        <v>259</v>
      </c>
      <c r="C231" s="29" t="s">
        <v>720</v>
      </c>
      <c r="D231" s="29" t="s">
        <v>1073</v>
      </c>
      <c r="E231" s="29">
        <v>3</v>
      </c>
      <c r="F231" s="29"/>
      <c r="G231" s="29"/>
      <c r="H231" s="29">
        <f t="shared" si="3"/>
        <v>0</v>
      </c>
    </row>
    <row r="232" spans="1:8">
      <c r="A232" s="29" t="s">
        <v>258</v>
      </c>
      <c r="B232" s="29" t="s">
        <v>259</v>
      </c>
      <c r="C232" s="29" t="s">
        <v>726</v>
      </c>
      <c r="D232" s="29" t="s">
        <v>1073</v>
      </c>
      <c r="E232" s="29">
        <v>1</v>
      </c>
      <c r="F232" s="29"/>
      <c r="G232" s="29"/>
      <c r="H232" s="29">
        <f t="shared" si="3"/>
        <v>0</v>
      </c>
    </row>
    <row r="233" spans="1:8" hidden="1">
      <c r="A233" s="29" t="s">
        <v>258</v>
      </c>
      <c r="B233" s="29" t="s">
        <v>259</v>
      </c>
      <c r="C233" s="29" t="s">
        <v>756</v>
      </c>
      <c r="D233" s="29" t="s">
        <v>1101</v>
      </c>
      <c r="E233" s="29">
        <v>6</v>
      </c>
      <c r="F233" s="29"/>
      <c r="G233" s="29"/>
      <c r="H233" s="29">
        <f t="shared" si="3"/>
        <v>0</v>
      </c>
    </row>
    <row r="234" spans="1:8" hidden="1">
      <c r="A234" s="29" t="s">
        <v>258</v>
      </c>
      <c r="B234" s="29" t="s">
        <v>259</v>
      </c>
      <c r="C234" s="29" t="s">
        <v>1610</v>
      </c>
      <c r="D234" s="29" t="s">
        <v>1080</v>
      </c>
      <c r="E234" s="29">
        <v>1</v>
      </c>
      <c r="F234" s="29"/>
      <c r="G234" s="29"/>
      <c r="H234" s="29">
        <f t="shared" si="3"/>
        <v>0</v>
      </c>
    </row>
    <row r="235" spans="1:8" hidden="1">
      <c r="A235" s="29" t="s">
        <v>258</v>
      </c>
      <c r="B235" s="29" t="s">
        <v>259</v>
      </c>
      <c r="C235" s="29" t="s">
        <v>552</v>
      </c>
      <c r="D235" s="29" t="s">
        <v>1075</v>
      </c>
      <c r="E235" s="29">
        <v>1</v>
      </c>
      <c r="F235" s="29"/>
      <c r="G235" s="29"/>
      <c r="H235" s="29">
        <f t="shared" si="3"/>
        <v>0</v>
      </c>
    </row>
    <row r="236" spans="1:8" hidden="1">
      <c r="A236" s="29" t="s">
        <v>258</v>
      </c>
      <c r="B236" s="29" t="s">
        <v>259</v>
      </c>
      <c r="C236" s="29" t="s">
        <v>1609</v>
      </c>
      <c r="D236" s="29" t="s">
        <v>1101</v>
      </c>
      <c r="E236" s="29">
        <v>1</v>
      </c>
      <c r="F236" s="29"/>
      <c r="G236" s="29"/>
      <c r="H236" s="29">
        <f t="shared" si="3"/>
        <v>0</v>
      </c>
    </row>
    <row r="237" spans="1:8" hidden="1">
      <c r="A237" s="29" t="s">
        <v>258</v>
      </c>
      <c r="B237" s="29" t="s">
        <v>259</v>
      </c>
      <c r="C237" s="29" t="s">
        <v>864</v>
      </c>
      <c r="D237" s="29" t="s">
        <v>1098</v>
      </c>
      <c r="E237" s="29">
        <v>1</v>
      </c>
      <c r="F237" s="29"/>
      <c r="G237" s="29"/>
      <c r="H237" s="29">
        <f t="shared" si="3"/>
        <v>0</v>
      </c>
    </row>
    <row r="238" spans="1:8">
      <c r="A238" s="29" t="s">
        <v>258</v>
      </c>
      <c r="B238" s="29" t="s">
        <v>259</v>
      </c>
      <c r="C238" s="29" t="s">
        <v>864</v>
      </c>
      <c r="D238" s="29" t="s">
        <v>1073</v>
      </c>
      <c r="E238" s="29">
        <v>8</v>
      </c>
      <c r="F238" s="29"/>
      <c r="G238" s="29"/>
      <c r="H238" s="29">
        <f t="shared" si="3"/>
        <v>0</v>
      </c>
    </row>
    <row r="239" spans="1:8" hidden="1">
      <c r="A239" s="29" t="s">
        <v>258</v>
      </c>
      <c r="B239" s="29" t="s">
        <v>259</v>
      </c>
      <c r="C239" s="29" t="s">
        <v>864</v>
      </c>
      <c r="D239" s="29" t="s">
        <v>1074</v>
      </c>
      <c r="E239" s="29">
        <v>1</v>
      </c>
      <c r="F239" s="29"/>
      <c r="G239" s="29"/>
      <c r="H239" s="29">
        <f t="shared" si="3"/>
        <v>0</v>
      </c>
    </row>
    <row r="240" spans="1:8">
      <c r="A240" s="29" t="s">
        <v>258</v>
      </c>
      <c r="B240" s="29" t="s">
        <v>259</v>
      </c>
      <c r="C240" s="29" t="s">
        <v>1608</v>
      </c>
      <c r="D240" s="29" t="s">
        <v>1073</v>
      </c>
      <c r="E240" s="29">
        <v>1</v>
      </c>
      <c r="F240" s="29"/>
      <c r="G240" s="29"/>
      <c r="H240" s="29">
        <f t="shared" si="3"/>
        <v>0</v>
      </c>
    </row>
    <row r="241" spans="1:8">
      <c r="A241" s="29" t="s">
        <v>258</v>
      </c>
      <c r="B241" s="29" t="s">
        <v>259</v>
      </c>
      <c r="C241" s="29" t="s">
        <v>1607</v>
      </c>
      <c r="D241" s="29" t="s">
        <v>1091</v>
      </c>
      <c r="E241" s="29">
        <v>1</v>
      </c>
      <c r="F241" s="29"/>
      <c r="G241" s="29">
        <v>20</v>
      </c>
      <c r="H241" s="29">
        <f t="shared" si="3"/>
        <v>20</v>
      </c>
    </row>
    <row r="242" spans="1:8" hidden="1">
      <c r="A242" s="29" t="s">
        <v>258</v>
      </c>
      <c r="B242" s="29" t="s">
        <v>259</v>
      </c>
      <c r="C242" s="29" t="s">
        <v>1059</v>
      </c>
      <c r="D242" s="29" t="s">
        <v>1074</v>
      </c>
      <c r="E242" s="29">
        <v>1</v>
      </c>
      <c r="F242" s="29">
        <v>663</v>
      </c>
      <c r="G242" s="29"/>
      <c r="H242" s="29">
        <f t="shared" si="3"/>
        <v>663</v>
      </c>
    </row>
    <row r="243" spans="1:8" hidden="1">
      <c r="A243" s="29" t="s">
        <v>260</v>
      </c>
      <c r="B243" s="29" t="s">
        <v>261</v>
      </c>
      <c r="C243" s="29" t="s">
        <v>499</v>
      </c>
      <c r="D243" s="29" t="s">
        <v>1112</v>
      </c>
      <c r="E243" s="29">
        <v>2</v>
      </c>
      <c r="F243" s="29"/>
      <c r="G243" s="29"/>
      <c r="H243" s="29">
        <f t="shared" si="3"/>
        <v>0</v>
      </c>
    </row>
    <row r="244" spans="1:8">
      <c r="A244" s="29" t="s">
        <v>260</v>
      </c>
      <c r="B244" s="29" t="s">
        <v>261</v>
      </c>
      <c r="C244" s="29" t="s">
        <v>1335</v>
      </c>
      <c r="D244" s="29" t="s">
        <v>1073</v>
      </c>
      <c r="E244" s="29">
        <v>1</v>
      </c>
      <c r="F244" s="29"/>
      <c r="G244" s="29">
        <v>8</v>
      </c>
      <c r="H244" s="29">
        <f t="shared" si="3"/>
        <v>8</v>
      </c>
    </row>
    <row r="245" spans="1:8" hidden="1">
      <c r="A245" s="29" t="s">
        <v>260</v>
      </c>
      <c r="B245" s="29" t="s">
        <v>261</v>
      </c>
      <c r="C245" s="29" t="s">
        <v>515</v>
      </c>
      <c r="D245" s="29" t="s">
        <v>1075</v>
      </c>
      <c r="E245" s="29">
        <v>10</v>
      </c>
      <c r="F245" s="29"/>
      <c r="G245" s="29"/>
      <c r="H245" s="29">
        <f t="shared" si="3"/>
        <v>0</v>
      </c>
    </row>
    <row r="246" spans="1:8">
      <c r="A246" s="29" t="s">
        <v>260</v>
      </c>
      <c r="B246" s="29" t="s">
        <v>261</v>
      </c>
      <c r="C246" s="29" t="s">
        <v>1606</v>
      </c>
      <c r="D246" s="29" t="s">
        <v>1073</v>
      </c>
      <c r="E246" s="29">
        <v>3</v>
      </c>
      <c r="F246" s="29">
        <v>60</v>
      </c>
      <c r="G246" s="29"/>
      <c r="H246" s="29">
        <f t="shared" si="3"/>
        <v>60</v>
      </c>
    </row>
    <row r="247" spans="1:8" hidden="1">
      <c r="A247" s="29" t="s">
        <v>260</v>
      </c>
      <c r="B247" s="29" t="s">
        <v>261</v>
      </c>
      <c r="C247" s="29" t="s">
        <v>1334</v>
      </c>
      <c r="D247" s="29" t="s">
        <v>1077</v>
      </c>
      <c r="E247" s="29">
        <v>1</v>
      </c>
      <c r="F247" s="29">
        <v>42</v>
      </c>
      <c r="G247" s="29"/>
      <c r="H247" s="29">
        <f t="shared" si="3"/>
        <v>42</v>
      </c>
    </row>
    <row r="248" spans="1:8">
      <c r="A248" s="29" t="s">
        <v>260</v>
      </c>
      <c r="B248" s="29" t="s">
        <v>261</v>
      </c>
      <c r="C248" s="29" t="s">
        <v>1347</v>
      </c>
      <c r="D248" s="29" t="s">
        <v>1073</v>
      </c>
      <c r="E248" s="29">
        <v>1</v>
      </c>
      <c r="F248" s="29"/>
      <c r="G248" s="29"/>
      <c r="H248" s="29">
        <f t="shared" si="3"/>
        <v>0</v>
      </c>
    </row>
    <row r="249" spans="1:8">
      <c r="A249" s="29" t="s">
        <v>260</v>
      </c>
      <c r="B249" s="29" t="s">
        <v>261</v>
      </c>
      <c r="C249" s="29" t="s">
        <v>1605</v>
      </c>
      <c r="D249" s="29" t="s">
        <v>1073</v>
      </c>
      <c r="E249" s="29">
        <v>5</v>
      </c>
      <c r="F249" s="29"/>
      <c r="G249" s="29"/>
      <c r="H249" s="29">
        <f t="shared" si="3"/>
        <v>0</v>
      </c>
    </row>
    <row r="250" spans="1:8">
      <c r="A250" s="29" t="s">
        <v>260</v>
      </c>
      <c r="B250" s="29" t="s">
        <v>261</v>
      </c>
      <c r="C250" s="29" t="s">
        <v>1604</v>
      </c>
      <c r="D250" s="29" t="s">
        <v>1073</v>
      </c>
      <c r="E250" s="29">
        <v>6</v>
      </c>
      <c r="F250" s="29"/>
      <c r="G250" s="29">
        <v>49</v>
      </c>
      <c r="H250" s="29">
        <f t="shared" si="3"/>
        <v>49</v>
      </c>
    </row>
    <row r="251" spans="1:8">
      <c r="A251" s="29" t="s">
        <v>260</v>
      </c>
      <c r="B251" s="29" t="s">
        <v>261</v>
      </c>
      <c r="C251" s="29" t="s">
        <v>1099</v>
      </c>
      <c r="D251" s="29" t="s">
        <v>1073</v>
      </c>
      <c r="E251" s="29">
        <v>3</v>
      </c>
      <c r="F251" s="29"/>
      <c r="G251" s="29"/>
      <c r="H251" s="29">
        <f t="shared" si="3"/>
        <v>0</v>
      </c>
    </row>
    <row r="252" spans="1:8" hidden="1">
      <c r="A252" s="29" t="s">
        <v>260</v>
      </c>
      <c r="B252" s="29" t="s">
        <v>261</v>
      </c>
      <c r="C252" s="29" t="s">
        <v>1407</v>
      </c>
      <c r="D252" s="29" t="s">
        <v>1093</v>
      </c>
      <c r="E252" s="29">
        <v>1</v>
      </c>
      <c r="F252" s="29"/>
      <c r="G252" s="29"/>
      <c r="H252" s="29">
        <f t="shared" si="3"/>
        <v>0</v>
      </c>
    </row>
    <row r="253" spans="1:8">
      <c r="A253" s="29" t="s">
        <v>260</v>
      </c>
      <c r="B253" s="29" t="s">
        <v>261</v>
      </c>
      <c r="C253" s="29" t="s">
        <v>1603</v>
      </c>
      <c r="D253" s="29" t="s">
        <v>1073</v>
      </c>
      <c r="E253" s="29">
        <v>2</v>
      </c>
      <c r="F253" s="29"/>
      <c r="G253" s="29"/>
      <c r="H253" s="29">
        <f t="shared" si="3"/>
        <v>0</v>
      </c>
    </row>
    <row r="254" spans="1:8" hidden="1">
      <c r="A254" s="29" t="s">
        <v>260</v>
      </c>
      <c r="B254" s="29" t="s">
        <v>261</v>
      </c>
      <c r="C254" s="29" t="s">
        <v>1602</v>
      </c>
      <c r="D254" s="29" t="s">
        <v>1074</v>
      </c>
      <c r="E254" s="29">
        <v>1</v>
      </c>
      <c r="F254" s="29">
        <v>7</v>
      </c>
      <c r="G254" s="29">
        <v>4</v>
      </c>
      <c r="H254" s="29">
        <f t="shared" si="3"/>
        <v>11</v>
      </c>
    </row>
    <row r="255" spans="1:8" hidden="1">
      <c r="A255" s="29" t="s">
        <v>262</v>
      </c>
      <c r="B255" s="29" t="s">
        <v>263</v>
      </c>
      <c r="C255" s="29" t="s">
        <v>470</v>
      </c>
      <c r="D255" s="29" t="s">
        <v>1074</v>
      </c>
      <c r="E255" s="29">
        <v>1</v>
      </c>
      <c r="F255" s="29"/>
      <c r="G255" s="29"/>
      <c r="H255" s="29">
        <f t="shared" si="3"/>
        <v>0</v>
      </c>
    </row>
    <row r="256" spans="1:8">
      <c r="A256" s="29" t="s">
        <v>262</v>
      </c>
      <c r="B256" s="29" t="s">
        <v>263</v>
      </c>
      <c r="C256" s="29" t="s">
        <v>1601</v>
      </c>
      <c r="D256" s="29" t="s">
        <v>1073</v>
      </c>
      <c r="E256" s="29">
        <v>1</v>
      </c>
      <c r="F256" s="29">
        <v>1</v>
      </c>
      <c r="G256" s="29"/>
      <c r="H256" s="29">
        <f t="shared" si="3"/>
        <v>1</v>
      </c>
    </row>
    <row r="257" spans="1:8">
      <c r="A257" s="29" t="s">
        <v>262</v>
      </c>
      <c r="B257" s="29" t="s">
        <v>263</v>
      </c>
      <c r="C257" s="29" t="s">
        <v>710</v>
      </c>
      <c r="D257" s="29" t="s">
        <v>1073</v>
      </c>
      <c r="E257" s="29">
        <v>3</v>
      </c>
      <c r="F257" s="29"/>
      <c r="G257" s="29"/>
      <c r="H257" s="29">
        <f t="shared" si="3"/>
        <v>0</v>
      </c>
    </row>
    <row r="258" spans="1:8" hidden="1">
      <c r="A258" s="29" t="s">
        <v>262</v>
      </c>
      <c r="B258" s="29" t="s">
        <v>263</v>
      </c>
      <c r="C258" s="29" t="s">
        <v>531</v>
      </c>
      <c r="D258" s="29" t="s">
        <v>1074</v>
      </c>
      <c r="E258" s="29">
        <v>1</v>
      </c>
      <c r="F258" s="29"/>
      <c r="G258" s="29"/>
      <c r="H258" s="29">
        <f t="shared" si="3"/>
        <v>0</v>
      </c>
    </row>
    <row r="259" spans="1:8">
      <c r="A259" s="29" t="s">
        <v>262</v>
      </c>
      <c r="B259" s="29" t="s">
        <v>263</v>
      </c>
      <c r="C259" s="29" t="s">
        <v>754</v>
      </c>
      <c r="D259" s="29" t="s">
        <v>1073</v>
      </c>
      <c r="E259" s="29">
        <v>5</v>
      </c>
      <c r="F259" s="29"/>
      <c r="G259" s="29"/>
      <c r="H259" s="29">
        <f t="shared" si="3"/>
        <v>0</v>
      </c>
    </row>
    <row r="260" spans="1:8">
      <c r="A260" s="29" t="s">
        <v>262</v>
      </c>
      <c r="B260" s="29" t="s">
        <v>263</v>
      </c>
      <c r="C260" s="29" t="s">
        <v>761</v>
      </c>
      <c r="D260" s="29" t="s">
        <v>1073</v>
      </c>
      <c r="E260" s="29">
        <v>1</v>
      </c>
      <c r="F260" s="29"/>
      <c r="G260" s="29"/>
      <c r="H260" s="29">
        <f t="shared" si="3"/>
        <v>0</v>
      </c>
    </row>
    <row r="261" spans="1:8">
      <c r="A261" s="29" t="s">
        <v>262</v>
      </c>
      <c r="B261" s="29" t="s">
        <v>263</v>
      </c>
      <c r="C261" s="29" t="s">
        <v>1148</v>
      </c>
      <c r="D261" s="29" t="s">
        <v>1073</v>
      </c>
      <c r="E261" s="29">
        <v>1</v>
      </c>
      <c r="F261" s="29"/>
      <c r="G261" s="29"/>
      <c r="H261" s="29">
        <f t="shared" si="3"/>
        <v>0</v>
      </c>
    </row>
    <row r="262" spans="1:8">
      <c r="A262" s="29" t="s">
        <v>262</v>
      </c>
      <c r="B262" s="29" t="s">
        <v>263</v>
      </c>
      <c r="C262" s="29" t="s">
        <v>1600</v>
      </c>
      <c r="D262" s="29" t="s">
        <v>1073</v>
      </c>
      <c r="E262" s="29">
        <v>7</v>
      </c>
      <c r="F262" s="29"/>
      <c r="G262" s="29"/>
      <c r="H262" s="29">
        <f t="shared" si="3"/>
        <v>0</v>
      </c>
    </row>
    <row r="263" spans="1:8" hidden="1">
      <c r="A263" s="29" t="s">
        <v>262</v>
      </c>
      <c r="B263" s="29" t="s">
        <v>263</v>
      </c>
      <c r="C263" s="29" t="s">
        <v>1600</v>
      </c>
      <c r="D263" s="29" t="s">
        <v>1074</v>
      </c>
      <c r="E263" s="29">
        <v>1</v>
      </c>
      <c r="F263" s="29"/>
      <c r="G263" s="29"/>
      <c r="H263" s="29">
        <f t="shared" si="3"/>
        <v>0</v>
      </c>
    </row>
    <row r="264" spans="1:8" hidden="1">
      <c r="A264" s="29" t="s">
        <v>262</v>
      </c>
      <c r="B264" s="29" t="s">
        <v>263</v>
      </c>
      <c r="C264" s="29" t="s">
        <v>1275</v>
      </c>
      <c r="D264" s="29" t="s">
        <v>1074</v>
      </c>
      <c r="E264" s="29">
        <v>1</v>
      </c>
      <c r="F264" s="29"/>
      <c r="G264" s="29"/>
      <c r="H264" s="29">
        <f t="shared" si="3"/>
        <v>0</v>
      </c>
    </row>
    <row r="265" spans="1:8" hidden="1">
      <c r="A265" s="29" t="s">
        <v>264</v>
      </c>
      <c r="B265" s="29" t="s">
        <v>265</v>
      </c>
      <c r="C265" s="29" t="s">
        <v>782</v>
      </c>
      <c r="D265" s="29" t="s">
        <v>1074</v>
      </c>
      <c r="E265" s="29">
        <v>1</v>
      </c>
      <c r="F265" s="29"/>
      <c r="G265" s="29"/>
      <c r="H265" s="29">
        <f t="shared" si="3"/>
        <v>0</v>
      </c>
    </row>
    <row r="266" spans="1:8" hidden="1">
      <c r="A266" s="29" t="s">
        <v>264</v>
      </c>
      <c r="B266" s="29" t="s">
        <v>265</v>
      </c>
      <c r="C266" s="29" t="s">
        <v>784</v>
      </c>
      <c r="D266" s="29" t="s">
        <v>1098</v>
      </c>
      <c r="E266" s="29">
        <v>2</v>
      </c>
      <c r="F266" s="29"/>
      <c r="G266" s="29"/>
      <c r="H266" s="29">
        <f t="shared" si="3"/>
        <v>0</v>
      </c>
    </row>
    <row r="267" spans="1:8">
      <c r="A267" s="29" t="s">
        <v>264</v>
      </c>
      <c r="B267" s="29" t="s">
        <v>265</v>
      </c>
      <c r="C267" s="29" t="s">
        <v>784</v>
      </c>
      <c r="D267" s="29" t="s">
        <v>1073</v>
      </c>
      <c r="E267" s="29">
        <v>16</v>
      </c>
      <c r="F267" s="29"/>
      <c r="G267" s="29"/>
      <c r="H267" s="29">
        <f t="shared" si="3"/>
        <v>0</v>
      </c>
    </row>
    <row r="268" spans="1:8">
      <c r="A268" s="29" t="s">
        <v>264</v>
      </c>
      <c r="B268" s="29" t="s">
        <v>265</v>
      </c>
      <c r="C268" s="29" t="s">
        <v>1599</v>
      </c>
      <c r="D268" s="29" t="s">
        <v>1073</v>
      </c>
      <c r="E268" s="29">
        <v>1</v>
      </c>
      <c r="F268" s="29">
        <v>298</v>
      </c>
      <c r="G268" s="29"/>
      <c r="H268" s="29">
        <f t="shared" si="3"/>
        <v>298</v>
      </c>
    </row>
    <row r="269" spans="1:8" hidden="1">
      <c r="A269" s="29" t="s">
        <v>264</v>
      </c>
      <c r="B269" s="29" t="s">
        <v>265</v>
      </c>
      <c r="C269" s="29" t="s">
        <v>548</v>
      </c>
      <c r="D269" s="29" t="s">
        <v>1112</v>
      </c>
      <c r="E269" s="29">
        <v>1</v>
      </c>
      <c r="F269" s="29"/>
      <c r="G269" s="29"/>
      <c r="H269" s="29">
        <f t="shared" si="3"/>
        <v>0</v>
      </c>
    </row>
    <row r="270" spans="1:8" hidden="1">
      <c r="A270" s="29" t="s">
        <v>264</v>
      </c>
      <c r="B270" s="29" t="s">
        <v>265</v>
      </c>
      <c r="C270" s="29" t="s">
        <v>548</v>
      </c>
      <c r="D270" s="29" t="s">
        <v>1074</v>
      </c>
      <c r="E270" s="29">
        <v>1</v>
      </c>
      <c r="F270" s="29"/>
      <c r="G270" s="29"/>
      <c r="H270" s="29">
        <f t="shared" si="3"/>
        <v>0</v>
      </c>
    </row>
    <row r="271" spans="1:8" hidden="1">
      <c r="A271" s="29" t="s">
        <v>264</v>
      </c>
      <c r="B271" s="29" t="s">
        <v>265</v>
      </c>
      <c r="C271" s="29" t="s">
        <v>1509</v>
      </c>
      <c r="D271" s="29" t="s">
        <v>1074</v>
      </c>
      <c r="E271" s="29">
        <v>1</v>
      </c>
      <c r="F271" s="29"/>
      <c r="G271" s="29"/>
      <c r="H271" s="29">
        <f t="shared" si="3"/>
        <v>0</v>
      </c>
    </row>
    <row r="272" spans="1:8" hidden="1">
      <c r="A272" s="29" t="s">
        <v>264</v>
      </c>
      <c r="B272" s="29" t="s">
        <v>265</v>
      </c>
      <c r="C272" s="29" t="s">
        <v>1598</v>
      </c>
      <c r="D272" s="29" t="s">
        <v>1074</v>
      </c>
      <c r="E272" s="29">
        <v>1</v>
      </c>
      <c r="F272" s="29"/>
      <c r="G272" s="29"/>
      <c r="H272" s="29">
        <f t="shared" si="3"/>
        <v>0</v>
      </c>
    </row>
    <row r="273" spans="1:8">
      <c r="A273" s="29" t="s">
        <v>264</v>
      </c>
      <c r="B273" s="29" t="s">
        <v>265</v>
      </c>
      <c r="C273" s="29" t="s">
        <v>1452</v>
      </c>
      <c r="D273" s="29" t="s">
        <v>1073</v>
      </c>
      <c r="E273" s="29">
        <v>2</v>
      </c>
      <c r="F273" s="29"/>
      <c r="G273" s="29">
        <v>17</v>
      </c>
      <c r="H273" s="29">
        <f t="shared" si="3"/>
        <v>17</v>
      </c>
    </row>
    <row r="274" spans="1:8">
      <c r="A274" s="29" t="s">
        <v>264</v>
      </c>
      <c r="B274" s="29" t="s">
        <v>265</v>
      </c>
      <c r="C274" s="29" t="s">
        <v>810</v>
      </c>
      <c r="D274" s="29" t="s">
        <v>1073</v>
      </c>
      <c r="E274" s="29">
        <v>7</v>
      </c>
      <c r="F274" s="29">
        <v>22</v>
      </c>
      <c r="G274" s="29"/>
      <c r="H274" s="29">
        <f t="shared" si="3"/>
        <v>22</v>
      </c>
    </row>
    <row r="275" spans="1:8" hidden="1">
      <c r="A275" s="29" t="s">
        <v>264</v>
      </c>
      <c r="B275" s="29" t="s">
        <v>265</v>
      </c>
      <c r="C275" s="29" t="s">
        <v>813</v>
      </c>
      <c r="D275" s="29" t="s">
        <v>1098</v>
      </c>
      <c r="E275" s="29">
        <v>8</v>
      </c>
      <c r="F275" s="29"/>
      <c r="G275" s="29"/>
      <c r="H275" s="29">
        <f t="shared" si="3"/>
        <v>0</v>
      </c>
    </row>
    <row r="276" spans="1:8" hidden="1">
      <c r="A276" s="29" t="s">
        <v>264</v>
      </c>
      <c r="B276" s="29" t="s">
        <v>265</v>
      </c>
      <c r="C276" s="29" t="s">
        <v>815</v>
      </c>
      <c r="D276" s="29" t="s">
        <v>1074</v>
      </c>
      <c r="E276" s="29">
        <v>1</v>
      </c>
      <c r="F276" s="29"/>
      <c r="G276" s="29"/>
      <c r="H276" s="29">
        <f t="shared" si="3"/>
        <v>0</v>
      </c>
    </row>
    <row r="277" spans="1:8">
      <c r="A277" s="29" t="s">
        <v>264</v>
      </c>
      <c r="B277" s="29" t="s">
        <v>265</v>
      </c>
      <c r="C277" s="29" t="s">
        <v>554</v>
      </c>
      <c r="D277" s="29" t="s">
        <v>1073</v>
      </c>
      <c r="E277" s="29">
        <v>7</v>
      </c>
      <c r="F277" s="29"/>
      <c r="G277" s="29"/>
      <c r="H277" s="29">
        <f t="shared" si="3"/>
        <v>0</v>
      </c>
    </row>
    <row r="278" spans="1:8" hidden="1">
      <c r="A278" s="29" t="s">
        <v>264</v>
      </c>
      <c r="B278" s="29" t="s">
        <v>265</v>
      </c>
      <c r="C278" s="29" t="s">
        <v>554</v>
      </c>
      <c r="D278" s="29" t="s">
        <v>1074</v>
      </c>
      <c r="E278" s="29">
        <v>1</v>
      </c>
      <c r="F278" s="29"/>
      <c r="G278" s="29"/>
      <c r="H278" s="29">
        <f t="shared" si="3"/>
        <v>0</v>
      </c>
    </row>
    <row r="279" spans="1:8">
      <c r="A279" s="29" t="s">
        <v>264</v>
      </c>
      <c r="B279" s="29" t="s">
        <v>265</v>
      </c>
      <c r="C279" s="29" t="s">
        <v>1149</v>
      </c>
      <c r="D279" s="29" t="s">
        <v>1073</v>
      </c>
      <c r="E279" s="29">
        <v>1</v>
      </c>
      <c r="F279" s="29">
        <v>1</v>
      </c>
      <c r="G279" s="29"/>
      <c r="H279" s="29">
        <f t="shared" ref="H279:H342" si="4">F279+G279</f>
        <v>1</v>
      </c>
    </row>
    <row r="280" spans="1:8">
      <c r="A280" s="29" t="s">
        <v>264</v>
      </c>
      <c r="B280" s="29" t="s">
        <v>265</v>
      </c>
      <c r="C280" s="29" t="s">
        <v>833</v>
      </c>
      <c r="D280" s="29" t="s">
        <v>1073</v>
      </c>
      <c r="E280" s="29">
        <v>1</v>
      </c>
      <c r="F280" s="29"/>
      <c r="G280" s="29"/>
      <c r="H280" s="29">
        <f t="shared" si="4"/>
        <v>0</v>
      </c>
    </row>
    <row r="281" spans="1:8">
      <c r="A281" s="29" t="s">
        <v>264</v>
      </c>
      <c r="B281" s="29" t="s">
        <v>265</v>
      </c>
      <c r="C281" s="29" t="s">
        <v>851</v>
      </c>
      <c r="D281" s="29" t="s">
        <v>1073</v>
      </c>
      <c r="E281" s="29">
        <v>3</v>
      </c>
      <c r="F281" s="29"/>
      <c r="G281" s="29"/>
      <c r="H281" s="29">
        <f t="shared" si="4"/>
        <v>0</v>
      </c>
    </row>
    <row r="282" spans="1:8">
      <c r="A282" s="29" t="s">
        <v>264</v>
      </c>
      <c r="B282" s="29" t="s">
        <v>265</v>
      </c>
      <c r="C282" s="29" t="s">
        <v>877</v>
      </c>
      <c r="D282" s="29" t="s">
        <v>1073</v>
      </c>
      <c r="E282" s="29">
        <v>1</v>
      </c>
      <c r="F282" s="29"/>
      <c r="G282" s="29"/>
      <c r="H282" s="29">
        <f t="shared" si="4"/>
        <v>0</v>
      </c>
    </row>
    <row r="283" spans="1:8">
      <c r="A283" s="29" t="s">
        <v>264</v>
      </c>
      <c r="B283" s="29" t="s">
        <v>265</v>
      </c>
      <c r="C283" s="29" t="s">
        <v>1597</v>
      </c>
      <c r="D283" s="29" t="s">
        <v>1073</v>
      </c>
      <c r="E283" s="29">
        <v>1</v>
      </c>
      <c r="F283" s="29"/>
      <c r="G283" s="29"/>
      <c r="H283" s="29">
        <f t="shared" si="4"/>
        <v>0</v>
      </c>
    </row>
    <row r="284" spans="1:8">
      <c r="A284" s="29" t="s">
        <v>264</v>
      </c>
      <c r="B284" s="29" t="s">
        <v>265</v>
      </c>
      <c r="C284" s="29" t="s">
        <v>557</v>
      </c>
      <c r="D284" s="29" t="s">
        <v>1073</v>
      </c>
      <c r="E284" s="29">
        <v>1</v>
      </c>
      <c r="F284" s="29"/>
      <c r="G284" s="29"/>
      <c r="H284" s="29">
        <f t="shared" si="4"/>
        <v>0</v>
      </c>
    </row>
    <row r="285" spans="1:8">
      <c r="A285" s="29" t="s">
        <v>264</v>
      </c>
      <c r="B285" s="29" t="s">
        <v>265</v>
      </c>
      <c r="C285" s="29" t="s">
        <v>972</v>
      </c>
      <c r="D285" s="29" t="s">
        <v>1073</v>
      </c>
      <c r="E285" s="29">
        <v>6</v>
      </c>
      <c r="F285" s="29"/>
      <c r="G285" s="29"/>
      <c r="H285" s="29">
        <f t="shared" si="4"/>
        <v>0</v>
      </c>
    </row>
    <row r="286" spans="1:8" hidden="1">
      <c r="A286" s="29" t="s">
        <v>264</v>
      </c>
      <c r="B286" s="29" t="s">
        <v>265</v>
      </c>
      <c r="C286" s="29" t="s">
        <v>1006</v>
      </c>
      <c r="D286" s="29" t="s">
        <v>1134</v>
      </c>
      <c r="E286" s="29">
        <v>4</v>
      </c>
      <c r="F286" s="29">
        <v>273</v>
      </c>
      <c r="G286" s="29"/>
      <c r="H286" s="29">
        <f t="shared" si="4"/>
        <v>273</v>
      </c>
    </row>
    <row r="287" spans="1:8" hidden="1">
      <c r="A287" s="29" t="s">
        <v>264</v>
      </c>
      <c r="B287" s="29" t="s">
        <v>265</v>
      </c>
      <c r="C287" s="29" t="s">
        <v>1008</v>
      </c>
      <c r="D287" s="29" t="s">
        <v>1596</v>
      </c>
      <c r="E287" s="29">
        <v>1</v>
      </c>
      <c r="F287" s="29"/>
      <c r="G287" s="29"/>
      <c r="H287" s="29">
        <f t="shared" si="4"/>
        <v>0</v>
      </c>
    </row>
    <row r="288" spans="1:8" hidden="1">
      <c r="A288" s="29" t="s">
        <v>264</v>
      </c>
      <c r="B288" s="29" t="s">
        <v>265</v>
      </c>
      <c r="C288" s="29" t="s">
        <v>1008</v>
      </c>
      <c r="D288" s="29" t="s">
        <v>1134</v>
      </c>
      <c r="E288" s="29">
        <v>1</v>
      </c>
      <c r="F288" s="29">
        <v>25</v>
      </c>
      <c r="G288" s="29"/>
      <c r="H288" s="29">
        <f t="shared" si="4"/>
        <v>25</v>
      </c>
    </row>
    <row r="289" spans="1:8" hidden="1">
      <c r="A289" s="29" t="s">
        <v>264</v>
      </c>
      <c r="B289" s="29" t="s">
        <v>265</v>
      </c>
      <c r="C289" s="29" t="s">
        <v>580</v>
      </c>
      <c r="D289" s="29" t="s">
        <v>1080</v>
      </c>
      <c r="E289" s="29">
        <v>1</v>
      </c>
      <c r="F289" s="29"/>
      <c r="G289" s="29"/>
      <c r="H289" s="29">
        <f t="shared" si="4"/>
        <v>0</v>
      </c>
    </row>
    <row r="290" spans="1:8" hidden="1">
      <c r="A290" s="29" t="s">
        <v>264</v>
      </c>
      <c r="B290" s="29" t="s">
        <v>265</v>
      </c>
      <c r="C290" s="29" t="s">
        <v>580</v>
      </c>
      <c r="D290" s="29" t="s">
        <v>1074</v>
      </c>
      <c r="E290" s="29">
        <v>7</v>
      </c>
      <c r="F290" s="29"/>
      <c r="G290" s="29"/>
      <c r="H290" s="29">
        <f t="shared" si="4"/>
        <v>0</v>
      </c>
    </row>
    <row r="291" spans="1:8" hidden="1">
      <c r="A291" s="29" t="s">
        <v>264</v>
      </c>
      <c r="B291" s="29" t="s">
        <v>265</v>
      </c>
      <c r="C291" s="29" t="s">
        <v>581</v>
      </c>
      <c r="D291" s="29" t="s">
        <v>1595</v>
      </c>
      <c r="E291" s="29">
        <v>4</v>
      </c>
      <c r="F291" s="29">
        <v>2089</v>
      </c>
      <c r="G291" s="29">
        <v>310</v>
      </c>
      <c r="H291" s="29">
        <f t="shared" si="4"/>
        <v>2399</v>
      </c>
    </row>
    <row r="292" spans="1:8" hidden="1">
      <c r="A292" s="29" t="s">
        <v>264</v>
      </c>
      <c r="B292" s="29" t="s">
        <v>265</v>
      </c>
      <c r="C292" s="29" t="s">
        <v>581</v>
      </c>
      <c r="D292" s="29" t="s">
        <v>1112</v>
      </c>
      <c r="E292" s="29">
        <v>2</v>
      </c>
      <c r="F292" s="29"/>
      <c r="G292" s="29"/>
      <c r="H292" s="29">
        <f t="shared" si="4"/>
        <v>0</v>
      </c>
    </row>
    <row r="293" spans="1:8" hidden="1">
      <c r="A293" s="29" t="s">
        <v>264</v>
      </c>
      <c r="B293" s="29" t="s">
        <v>265</v>
      </c>
      <c r="C293" s="29" t="s">
        <v>581</v>
      </c>
      <c r="D293" s="29" t="s">
        <v>1074</v>
      </c>
      <c r="E293" s="29">
        <v>1</v>
      </c>
      <c r="F293" s="29"/>
      <c r="G293" s="29"/>
      <c r="H293" s="29">
        <f t="shared" si="4"/>
        <v>0</v>
      </c>
    </row>
    <row r="294" spans="1:8" hidden="1">
      <c r="A294" s="29" t="s">
        <v>264</v>
      </c>
      <c r="B294" s="29" t="s">
        <v>265</v>
      </c>
      <c r="C294" s="29" t="s">
        <v>1057</v>
      </c>
      <c r="D294" s="29" t="s">
        <v>1074</v>
      </c>
      <c r="E294" s="29">
        <v>1</v>
      </c>
      <c r="F294" s="29"/>
      <c r="G294" s="29"/>
      <c r="H294" s="29">
        <f t="shared" si="4"/>
        <v>0</v>
      </c>
    </row>
    <row r="295" spans="1:8">
      <c r="A295" s="29" t="s">
        <v>266</v>
      </c>
      <c r="B295" s="29" t="s">
        <v>267</v>
      </c>
      <c r="C295" s="29" t="s">
        <v>1594</v>
      </c>
      <c r="D295" s="29" t="s">
        <v>1073</v>
      </c>
      <c r="E295" s="29">
        <v>3</v>
      </c>
      <c r="F295" s="29">
        <v>49</v>
      </c>
      <c r="G295" s="29"/>
      <c r="H295" s="29">
        <f t="shared" si="4"/>
        <v>49</v>
      </c>
    </row>
    <row r="296" spans="1:8" hidden="1">
      <c r="A296" s="29" t="s">
        <v>266</v>
      </c>
      <c r="B296" s="29" t="s">
        <v>267</v>
      </c>
      <c r="C296" s="29" t="s">
        <v>554</v>
      </c>
      <c r="D296" s="29" t="s">
        <v>1098</v>
      </c>
      <c r="E296" s="29">
        <v>1</v>
      </c>
      <c r="F296" s="29"/>
      <c r="G296" s="29"/>
      <c r="H296" s="29">
        <f t="shared" si="4"/>
        <v>0</v>
      </c>
    </row>
    <row r="297" spans="1:8">
      <c r="A297" s="29" t="s">
        <v>266</v>
      </c>
      <c r="B297" s="29" t="s">
        <v>267</v>
      </c>
      <c r="C297" s="29" t="s">
        <v>554</v>
      </c>
      <c r="D297" s="29" t="s">
        <v>1073</v>
      </c>
      <c r="E297" s="29">
        <v>1</v>
      </c>
      <c r="F297" s="29"/>
      <c r="G297" s="29"/>
      <c r="H297" s="29">
        <f t="shared" si="4"/>
        <v>0</v>
      </c>
    </row>
    <row r="298" spans="1:8">
      <c r="A298" s="29" t="s">
        <v>266</v>
      </c>
      <c r="B298" s="29" t="s">
        <v>267</v>
      </c>
      <c r="C298" s="29" t="s">
        <v>557</v>
      </c>
      <c r="D298" s="29" t="s">
        <v>1073</v>
      </c>
      <c r="E298" s="29">
        <v>1</v>
      </c>
      <c r="F298" s="29"/>
      <c r="G298" s="29"/>
      <c r="H298" s="29">
        <f t="shared" si="4"/>
        <v>0</v>
      </c>
    </row>
    <row r="299" spans="1:8">
      <c r="A299" s="29" t="s">
        <v>266</v>
      </c>
      <c r="B299" s="29" t="s">
        <v>267</v>
      </c>
      <c r="C299" s="29" t="s">
        <v>1542</v>
      </c>
      <c r="D299" s="29" t="s">
        <v>1073</v>
      </c>
      <c r="E299" s="29">
        <v>1</v>
      </c>
      <c r="F299" s="29"/>
      <c r="G299" s="29"/>
      <c r="H299" s="29">
        <f t="shared" si="4"/>
        <v>0</v>
      </c>
    </row>
    <row r="300" spans="1:8" hidden="1">
      <c r="A300" s="29" t="s">
        <v>266</v>
      </c>
      <c r="B300" s="29" t="s">
        <v>267</v>
      </c>
      <c r="C300" s="29" t="s">
        <v>1593</v>
      </c>
      <c r="D300" s="29" t="s">
        <v>1074</v>
      </c>
      <c r="E300" s="29">
        <v>1</v>
      </c>
      <c r="F300" s="29"/>
      <c r="G300" s="29"/>
      <c r="H300" s="29">
        <f t="shared" si="4"/>
        <v>0</v>
      </c>
    </row>
    <row r="301" spans="1:8" hidden="1">
      <c r="A301" s="29" t="s">
        <v>268</v>
      </c>
      <c r="B301" s="29" t="s">
        <v>269</v>
      </c>
      <c r="C301" s="29" t="s">
        <v>1592</v>
      </c>
      <c r="D301" s="29" t="s">
        <v>1074</v>
      </c>
      <c r="E301" s="29">
        <v>1</v>
      </c>
      <c r="F301" s="29">
        <v>13</v>
      </c>
      <c r="G301" s="29"/>
      <c r="H301" s="29">
        <f t="shared" si="4"/>
        <v>13</v>
      </c>
    </row>
    <row r="302" spans="1:8">
      <c r="A302" s="29" t="s">
        <v>268</v>
      </c>
      <c r="B302" s="29" t="s">
        <v>269</v>
      </c>
      <c r="C302" s="29" t="s">
        <v>473</v>
      </c>
      <c r="D302" s="29" t="s">
        <v>1073</v>
      </c>
      <c r="E302" s="29">
        <v>1</v>
      </c>
      <c r="F302" s="29"/>
      <c r="G302" s="29"/>
      <c r="H302" s="29">
        <f t="shared" si="4"/>
        <v>0</v>
      </c>
    </row>
    <row r="303" spans="1:8" hidden="1">
      <c r="A303" s="29" t="s">
        <v>268</v>
      </c>
      <c r="B303" s="29" t="s">
        <v>269</v>
      </c>
      <c r="C303" s="29" t="s">
        <v>1591</v>
      </c>
      <c r="D303" s="29" t="s">
        <v>1074</v>
      </c>
      <c r="E303" s="29">
        <v>3</v>
      </c>
      <c r="F303" s="29"/>
      <c r="G303" s="29"/>
      <c r="H303" s="29">
        <f t="shared" si="4"/>
        <v>0</v>
      </c>
    </row>
    <row r="304" spans="1:8" hidden="1">
      <c r="A304" s="29" t="s">
        <v>268</v>
      </c>
      <c r="B304" s="29" t="s">
        <v>269</v>
      </c>
      <c r="C304" s="29" t="s">
        <v>1590</v>
      </c>
      <c r="D304" s="29" t="s">
        <v>1098</v>
      </c>
      <c r="E304" s="29">
        <v>1</v>
      </c>
      <c r="F304" s="29"/>
      <c r="G304" s="29"/>
      <c r="H304" s="29">
        <f t="shared" si="4"/>
        <v>0</v>
      </c>
    </row>
    <row r="305" spans="1:8">
      <c r="A305" s="29" t="s">
        <v>268</v>
      </c>
      <c r="B305" s="29" t="s">
        <v>269</v>
      </c>
      <c r="C305" s="29" t="s">
        <v>1588</v>
      </c>
      <c r="D305" s="29" t="s">
        <v>1073</v>
      </c>
      <c r="E305" s="29">
        <v>1</v>
      </c>
      <c r="F305" s="29"/>
      <c r="G305" s="29"/>
      <c r="H305" s="29">
        <f t="shared" si="4"/>
        <v>0</v>
      </c>
    </row>
    <row r="306" spans="1:8">
      <c r="A306" s="29" t="s">
        <v>268</v>
      </c>
      <c r="B306" s="29" t="s">
        <v>269</v>
      </c>
      <c r="C306" s="29" t="s">
        <v>663</v>
      </c>
      <c r="D306" s="29" t="s">
        <v>1073</v>
      </c>
      <c r="E306" s="29">
        <v>1</v>
      </c>
      <c r="F306" s="29"/>
      <c r="G306" s="29"/>
      <c r="H306" s="29">
        <f t="shared" si="4"/>
        <v>0</v>
      </c>
    </row>
    <row r="307" spans="1:8">
      <c r="A307" s="29" t="s">
        <v>268</v>
      </c>
      <c r="B307" s="29" t="s">
        <v>269</v>
      </c>
      <c r="C307" s="29" t="s">
        <v>679</v>
      </c>
      <c r="D307" s="29" t="s">
        <v>1073</v>
      </c>
      <c r="E307" s="29">
        <v>1</v>
      </c>
      <c r="F307" s="29"/>
      <c r="G307" s="29"/>
      <c r="H307" s="29">
        <f t="shared" si="4"/>
        <v>0</v>
      </c>
    </row>
    <row r="308" spans="1:8">
      <c r="A308" s="29" t="s">
        <v>268</v>
      </c>
      <c r="B308" s="29" t="s">
        <v>269</v>
      </c>
      <c r="C308" s="29" t="s">
        <v>695</v>
      </c>
      <c r="D308" s="29" t="s">
        <v>1073</v>
      </c>
      <c r="E308" s="29">
        <v>1</v>
      </c>
      <c r="F308" s="29">
        <v>20</v>
      </c>
      <c r="G308" s="29"/>
      <c r="H308" s="29">
        <f t="shared" si="4"/>
        <v>20</v>
      </c>
    </row>
    <row r="309" spans="1:8" hidden="1">
      <c r="A309" s="29" t="s">
        <v>268</v>
      </c>
      <c r="B309" s="29" t="s">
        <v>269</v>
      </c>
      <c r="C309" s="29" t="s">
        <v>1589</v>
      </c>
      <c r="D309" s="29" t="s">
        <v>1175</v>
      </c>
      <c r="E309" s="29">
        <v>1</v>
      </c>
      <c r="F309" s="29">
        <v>45</v>
      </c>
      <c r="G309" s="29"/>
      <c r="H309" s="29">
        <f t="shared" si="4"/>
        <v>45</v>
      </c>
    </row>
    <row r="310" spans="1:8">
      <c r="A310" s="29" t="s">
        <v>268</v>
      </c>
      <c r="B310" s="29" t="s">
        <v>269</v>
      </c>
      <c r="C310" s="29" t="s">
        <v>835</v>
      </c>
      <c r="D310" s="29" t="s">
        <v>1073</v>
      </c>
      <c r="E310" s="29">
        <v>1</v>
      </c>
      <c r="F310" s="29"/>
      <c r="G310" s="29"/>
      <c r="H310" s="29">
        <f t="shared" si="4"/>
        <v>0</v>
      </c>
    </row>
    <row r="311" spans="1:8">
      <c r="A311" s="29" t="s">
        <v>268</v>
      </c>
      <c r="B311" s="29" t="s">
        <v>269</v>
      </c>
      <c r="C311" s="29" t="s">
        <v>1018</v>
      </c>
      <c r="D311" s="29" t="s">
        <v>1073</v>
      </c>
      <c r="E311" s="29">
        <v>1</v>
      </c>
      <c r="F311" s="29"/>
      <c r="G311" s="29"/>
      <c r="H311" s="29">
        <f t="shared" si="4"/>
        <v>0</v>
      </c>
    </row>
    <row r="312" spans="1:8" hidden="1">
      <c r="A312" s="29" t="s">
        <v>268</v>
      </c>
      <c r="B312" s="29" t="s">
        <v>269</v>
      </c>
      <c r="C312" s="29" t="s">
        <v>1018</v>
      </c>
      <c r="D312" s="29" t="s">
        <v>1074</v>
      </c>
      <c r="E312" s="29">
        <v>2</v>
      </c>
      <c r="F312" s="29"/>
      <c r="G312" s="29"/>
      <c r="H312" s="29">
        <f t="shared" si="4"/>
        <v>0</v>
      </c>
    </row>
    <row r="313" spans="1:8" hidden="1">
      <c r="A313" s="29" t="s">
        <v>270</v>
      </c>
      <c r="B313" s="29" t="s">
        <v>271</v>
      </c>
      <c r="C313" s="29" t="s">
        <v>643</v>
      </c>
      <c r="D313" s="29" t="s">
        <v>1074</v>
      </c>
      <c r="E313" s="29">
        <v>1</v>
      </c>
      <c r="F313" s="29"/>
      <c r="G313" s="29"/>
      <c r="H313" s="29">
        <f t="shared" si="4"/>
        <v>0</v>
      </c>
    </row>
    <row r="314" spans="1:8">
      <c r="A314" s="29" t="s">
        <v>270</v>
      </c>
      <c r="B314" s="29" t="s">
        <v>271</v>
      </c>
      <c r="C314" s="29" t="s">
        <v>1588</v>
      </c>
      <c r="D314" s="29" t="s">
        <v>1073</v>
      </c>
      <c r="E314" s="29">
        <v>1</v>
      </c>
      <c r="F314" s="29"/>
      <c r="G314" s="29"/>
      <c r="H314" s="29">
        <f t="shared" si="4"/>
        <v>0</v>
      </c>
    </row>
    <row r="315" spans="1:8" hidden="1">
      <c r="A315" s="29" t="s">
        <v>270</v>
      </c>
      <c r="B315" s="29" t="s">
        <v>271</v>
      </c>
      <c r="C315" s="29" t="s">
        <v>1587</v>
      </c>
      <c r="D315" s="29" t="s">
        <v>1074</v>
      </c>
      <c r="E315" s="29">
        <v>1</v>
      </c>
      <c r="F315" s="29"/>
      <c r="G315" s="29"/>
      <c r="H315" s="29">
        <f t="shared" si="4"/>
        <v>0</v>
      </c>
    </row>
    <row r="316" spans="1:8">
      <c r="A316" s="29" t="s">
        <v>270</v>
      </c>
      <c r="B316" s="29" t="s">
        <v>271</v>
      </c>
      <c r="C316" s="29" t="s">
        <v>1586</v>
      </c>
      <c r="D316" s="29" t="s">
        <v>1073</v>
      </c>
      <c r="E316" s="29">
        <v>1</v>
      </c>
      <c r="F316" s="29"/>
      <c r="G316" s="29"/>
      <c r="H316" s="29">
        <f t="shared" si="4"/>
        <v>0</v>
      </c>
    </row>
    <row r="317" spans="1:8" hidden="1">
      <c r="A317" s="29" t="s">
        <v>270</v>
      </c>
      <c r="B317" s="29" t="s">
        <v>271</v>
      </c>
      <c r="C317" s="29" t="s">
        <v>703</v>
      </c>
      <c r="D317" s="29" t="s">
        <v>1074</v>
      </c>
      <c r="E317" s="29">
        <v>1</v>
      </c>
      <c r="F317" s="29"/>
      <c r="G317" s="29"/>
      <c r="H317" s="29">
        <f t="shared" si="4"/>
        <v>0</v>
      </c>
    </row>
    <row r="318" spans="1:8" hidden="1">
      <c r="A318" s="29" t="s">
        <v>270</v>
      </c>
      <c r="B318" s="29" t="s">
        <v>271</v>
      </c>
      <c r="C318" s="29" t="s">
        <v>711</v>
      </c>
      <c r="D318" s="29" t="s">
        <v>1095</v>
      </c>
      <c r="E318" s="29">
        <v>1</v>
      </c>
      <c r="F318" s="29">
        <v>4</v>
      </c>
      <c r="G318" s="29"/>
      <c r="H318" s="29">
        <f t="shared" si="4"/>
        <v>4</v>
      </c>
    </row>
    <row r="319" spans="1:8">
      <c r="A319" s="29" t="s">
        <v>270</v>
      </c>
      <c r="B319" s="29" t="s">
        <v>271</v>
      </c>
      <c r="C319" s="29" t="s">
        <v>1585</v>
      </c>
      <c r="D319" s="29" t="s">
        <v>1102</v>
      </c>
      <c r="E319" s="29">
        <v>1</v>
      </c>
      <c r="F319" s="29"/>
      <c r="G319" s="29"/>
      <c r="H319" s="29">
        <f t="shared" si="4"/>
        <v>0</v>
      </c>
    </row>
    <row r="320" spans="1:8">
      <c r="A320" s="29" t="s">
        <v>270</v>
      </c>
      <c r="B320" s="29" t="s">
        <v>271</v>
      </c>
      <c r="C320" s="29" t="s">
        <v>726</v>
      </c>
      <c r="D320" s="29" t="s">
        <v>1073</v>
      </c>
      <c r="E320" s="29">
        <v>1</v>
      </c>
      <c r="F320" s="29"/>
      <c r="G320" s="29"/>
      <c r="H320" s="29">
        <f t="shared" si="4"/>
        <v>0</v>
      </c>
    </row>
    <row r="321" spans="1:8">
      <c r="A321" s="29" t="s">
        <v>270</v>
      </c>
      <c r="B321" s="29" t="s">
        <v>271</v>
      </c>
      <c r="C321" s="29" t="s">
        <v>1484</v>
      </c>
      <c r="D321" s="29" t="s">
        <v>1073</v>
      </c>
      <c r="E321" s="29">
        <v>1</v>
      </c>
      <c r="F321" s="29"/>
      <c r="G321" s="29"/>
      <c r="H321" s="29">
        <f t="shared" si="4"/>
        <v>0</v>
      </c>
    </row>
    <row r="322" spans="1:8" hidden="1">
      <c r="A322" s="29" t="s">
        <v>270</v>
      </c>
      <c r="B322" s="29" t="s">
        <v>271</v>
      </c>
      <c r="C322" s="29" t="s">
        <v>524</v>
      </c>
      <c r="D322" s="29" t="s">
        <v>1074</v>
      </c>
      <c r="E322" s="29">
        <v>1</v>
      </c>
      <c r="F322" s="29"/>
      <c r="G322" s="29"/>
      <c r="H322" s="29">
        <f t="shared" si="4"/>
        <v>0</v>
      </c>
    </row>
    <row r="323" spans="1:8">
      <c r="A323" s="29" t="s">
        <v>270</v>
      </c>
      <c r="B323" s="29" t="s">
        <v>271</v>
      </c>
      <c r="C323" s="29" t="s">
        <v>1584</v>
      </c>
      <c r="D323" s="29" t="s">
        <v>1073</v>
      </c>
      <c r="E323" s="29">
        <v>1</v>
      </c>
      <c r="F323" s="29"/>
      <c r="G323" s="29"/>
      <c r="H323" s="29">
        <f t="shared" si="4"/>
        <v>0</v>
      </c>
    </row>
    <row r="324" spans="1:8" hidden="1">
      <c r="A324" s="29" t="s">
        <v>270</v>
      </c>
      <c r="B324" s="29" t="s">
        <v>271</v>
      </c>
      <c r="C324" s="29" t="s">
        <v>863</v>
      </c>
      <c r="D324" s="29" t="s">
        <v>1074</v>
      </c>
      <c r="E324" s="29">
        <v>1</v>
      </c>
      <c r="F324" s="29"/>
      <c r="G324" s="29"/>
      <c r="H324" s="29">
        <f t="shared" si="4"/>
        <v>0</v>
      </c>
    </row>
    <row r="325" spans="1:8">
      <c r="A325" s="29" t="s">
        <v>270</v>
      </c>
      <c r="B325" s="29" t="s">
        <v>271</v>
      </c>
      <c r="C325" s="29" t="s">
        <v>1583</v>
      </c>
      <c r="D325" s="29" t="s">
        <v>1073</v>
      </c>
      <c r="E325" s="29">
        <v>1</v>
      </c>
      <c r="F325" s="29"/>
      <c r="G325" s="29"/>
      <c r="H325" s="29">
        <f t="shared" si="4"/>
        <v>0</v>
      </c>
    </row>
    <row r="326" spans="1:8">
      <c r="A326" s="29" t="s">
        <v>270</v>
      </c>
      <c r="B326" s="29" t="s">
        <v>271</v>
      </c>
      <c r="C326" s="29" t="s">
        <v>909</v>
      </c>
      <c r="D326" s="29" t="s">
        <v>1073</v>
      </c>
      <c r="E326" s="29">
        <v>1</v>
      </c>
      <c r="F326" s="29"/>
      <c r="G326" s="29"/>
      <c r="H326" s="29">
        <f t="shared" si="4"/>
        <v>0</v>
      </c>
    </row>
    <row r="327" spans="1:8">
      <c r="A327" s="29" t="s">
        <v>270</v>
      </c>
      <c r="B327" s="29" t="s">
        <v>271</v>
      </c>
      <c r="C327" s="29" t="s">
        <v>562</v>
      </c>
      <c r="D327" s="29" t="s">
        <v>1073</v>
      </c>
      <c r="E327" s="29">
        <v>1</v>
      </c>
      <c r="F327" s="29"/>
      <c r="G327" s="29"/>
      <c r="H327" s="29">
        <f t="shared" si="4"/>
        <v>0</v>
      </c>
    </row>
    <row r="328" spans="1:8">
      <c r="A328" s="29" t="s">
        <v>270</v>
      </c>
      <c r="B328" s="29" t="s">
        <v>271</v>
      </c>
      <c r="C328" s="29" t="s">
        <v>1582</v>
      </c>
      <c r="D328" s="29" t="s">
        <v>1073</v>
      </c>
      <c r="E328" s="29">
        <v>1</v>
      </c>
      <c r="F328" s="29"/>
      <c r="G328" s="29"/>
      <c r="H328" s="29">
        <f t="shared" si="4"/>
        <v>0</v>
      </c>
    </row>
    <row r="329" spans="1:8">
      <c r="A329" s="29" t="s">
        <v>270</v>
      </c>
      <c r="B329" s="29" t="s">
        <v>271</v>
      </c>
      <c r="C329" s="29" t="s">
        <v>941</v>
      </c>
      <c r="D329" s="29" t="s">
        <v>1073</v>
      </c>
      <c r="E329" s="29">
        <v>5</v>
      </c>
      <c r="F329" s="29"/>
      <c r="G329" s="29"/>
      <c r="H329" s="29">
        <f t="shared" si="4"/>
        <v>0</v>
      </c>
    </row>
    <row r="330" spans="1:8" hidden="1">
      <c r="A330" s="29" t="s">
        <v>270</v>
      </c>
      <c r="B330" s="29" t="s">
        <v>271</v>
      </c>
      <c r="C330" s="29" t="s">
        <v>941</v>
      </c>
      <c r="D330" s="29" t="s">
        <v>1074</v>
      </c>
      <c r="E330" s="29">
        <v>4</v>
      </c>
      <c r="F330" s="29"/>
      <c r="G330" s="29"/>
      <c r="H330" s="29">
        <f t="shared" si="4"/>
        <v>0</v>
      </c>
    </row>
    <row r="331" spans="1:8" hidden="1">
      <c r="A331" s="29" t="s">
        <v>270</v>
      </c>
      <c r="B331" s="29" t="s">
        <v>271</v>
      </c>
      <c r="C331" s="29" t="s">
        <v>1581</v>
      </c>
      <c r="D331" s="29" t="s">
        <v>1074</v>
      </c>
      <c r="E331" s="29">
        <v>1</v>
      </c>
      <c r="F331" s="29"/>
      <c r="G331" s="29"/>
      <c r="H331" s="29">
        <f t="shared" si="4"/>
        <v>0</v>
      </c>
    </row>
    <row r="332" spans="1:8">
      <c r="A332" s="29" t="s">
        <v>270</v>
      </c>
      <c r="B332" s="29" t="s">
        <v>271</v>
      </c>
      <c r="C332" s="29" t="s">
        <v>1495</v>
      </c>
      <c r="D332" s="29" t="s">
        <v>1073</v>
      </c>
      <c r="E332" s="29">
        <v>1</v>
      </c>
      <c r="F332" s="29"/>
      <c r="G332" s="29"/>
      <c r="H332" s="29">
        <f t="shared" si="4"/>
        <v>0</v>
      </c>
    </row>
    <row r="333" spans="1:8">
      <c r="A333" s="29" t="s">
        <v>270</v>
      </c>
      <c r="B333" s="29" t="s">
        <v>271</v>
      </c>
      <c r="C333" s="29" t="s">
        <v>966</v>
      </c>
      <c r="D333" s="29" t="s">
        <v>1073</v>
      </c>
      <c r="E333" s="29">
        <v>1</v>
      </c>
      <c r="F333" s="29"/>
      <c r="G333" s="29"/>
      <c r="H333" s="29">
        <f t="shared" si="4"/>
        <v>0</v>
      </c>
    </row>
    <row r="334" spans="1:8" hidden="1">
      <c r="A334" s="29" t="s">
        <v>270</v>
      </c>
      <c r="B334" s="29" t="s">
        <v>271</v>
      </c>
      <c r="C334" s="29" t="s">
        <v>967</v>
      </c>
      <c r="D334" s="29" t="s">
        <v>1074</v>
      </c>
      <c r="E334" s="29">
        <v>1</v>
      </c>
      <c r="F334" s="29"/>
      <c r="G334" s="29"/>
      <c r="H334" s="29">
        <f t="shared" si="4"/>
        <v>0</v>
      </c>
    </row>
    <row r="335" spans="1:8">
      <c r="A335" s="29" t="s">
        <v>270</v>
      </c>
      <c r="B335" s="29" t="s">
        <v>271</v>
      </c>
      <c r="C335" s="29" t="s">
        <v>1571</v>
      </c>
      <c r="D335" s="29" t="s">
        <v>1073</v>
      </c>
      <c r="E335" s="29">
        <v>1</v>
      </c>
      <c r="F335" s="29"/>
      <c r="G335" s="29"/>
      <c r="H335" s="29">
        <f t="shared" si="4"/>
        <v>0</v>
      </c>
    </row>
    <row r="336" spans="1:8" hidden="1">
      <c r="A336" s="29" t="s">
        <v>270</v>
      </c>
      <c r="B336" s="29" t="s">
        <v>271</v>
      </c>
      <c r="C336" s="29" t="s">
        <v>1580</v>
      </c>
      <c r="D336" s="29" t="s">
        <v>1074</v>
      </c>
      <c r="E336" s="29">
        <v>1</v>
      </c>
      <c r="F336" s="29"/>
      <c r="G336" s="29"/>
      <c r="H336" s="29">
        <f t="shared" si="4"/>
        <v>0</v>
      </c>
    </row>
    <row r="337" spans="1:8">
      <c r="A337" s="29" t="s">
        <v>270</v>
      </c>
      <c r="B337" s="29" t="s">
        <v>271</v>
      </c>
      <c r="C337" s="29" t="s">
        <v>1579</v>
      </c>
      <c r="D337" s="29" t="s">
        <v>1073</v>
      </c>
      <c r="E337" s="29">
        <v>1</v>
      </c>
      <c r="F337" s="29"/>
      <c r="G337" s="29"/>
      <c r="H337" s="29">
        <f t="shared" si="4"/>
        <v>0</v>
      </c>
    </row>
    <row r="338" spans="1:8">
      <c r="A338" s="29" t="s">
        <v>270</v>
      </c>
      <c r="B338" s="29" t="s">
        <v>271</v>
      </c>
      <c r="C338" s="29" t="s">
        <v>983</v>
      </c>
      <c r="D338" s="29" t="s">
        <v>1073</v>
      </c>
      <c r="E338" s="29">
        <v>1</v>
      </c>
      <c r="F338" s="29"/>
      <c r="G338" s="29"/>
      <c r="H338" s="29">
        <f t="shared" si="4"/>
        <v>0</v>
      </c>
    </row>
    <row r="339" spans="1:8">
      <c r="A339" s="29" t="s">
        <v>270</v>
      </c>
      <c r="B339" s="29" t="s">
        <v>271</v>
      </c>
      <c r="C339" s="29" t="s">
        <v>1206</v>
      </c>
      <c r="D339" s="29" t="s">
        <v>1073</v>
      </c>
      <c r="E339" s="29">
        <v>3</v>
      </c>
      <c r="F339" s="29"/>
      <c r="G339" s="29"/>
      <c r="H339" s="29">
        <f t="shared" si="4"/>
        <v>0</v>
      </c>
    </row>
    <row r="340" spans="1:8" hidden="1">
      <c r="A340" s="29" t="s">
        <v>270</v>
      </c>
      <c r="B340" s="29" t="s">
        <v>271</v>
      </c>
      <c r="C340" s="29" t="s">
        <v>1206</v>
      </c>
      <c r="D340" s="29" t="s">
        <v>1074</v>
      </c>
      <c r="E340" s="29">
        <v>2</v>
      </c>
      <c r="F340" s="29"/>
      <c r="G340" s="29"/>
      <c r="H340" s="29">
        <f t="shared" si="4"/>
        <v>0</v>
      </c>
    </row>
    <row r="341" spans="1:8">
      <c r="A341" s="29" t="s">
        <v>270</v>
      </c>
      <c r="B341" s="29" t="s">
        <v>271</v>
      </c>
      <c r="C341" s="29" t="s">
        <v>1173</v>
      </c>
      <c r="D341" s="29" t="s">
        <v>1073</v>
      </c>
      <c r="E341" s="29">
        <v>1</v>
      </c>
      <c r="F341" s="29"/>
      <c r="G341" s="29"/>
      <c r="H341" s="29">
        <f t="shared" si="4"/>
        <v>0</v>
      </c>
    </row>
    <row r="342" spans="1:8" hidden="1">
      <c r="A342" s="29" t="s">
        <v>270</v>
      </c>
      <c r="B342" s="29" t="s">
        <v>271</v>
      </c>
      <c r="C342" s="29" t="s">
        <v>1578</v>
      </c>
      <c r="D342" s="29" t="s">
        <v>1134</v>
      </c>
      <c r="E342" s="29">
        <v>1</v>
      </c>
      <c r="F342" s="29"/>
      <c r="G342" s="29"/>
      <c r="H342" s="29">
        <f t="shared" si="4"/>
        <v>0</v>
      </c>
    </row>
    <row r="343" spans="1:8" hidden="1">
      <c r="A343" s="29" t="s">
        <v>270</v>
      </c>
      <c r="B343" s="29" t="s">
        <v>271</v>
      </c>
      <c r="C343" s="29" t="s">
        <v>583</v>
      </c>
      <c r="D343" s="29" t="s">
        <v>1074</v>
      </c>
      <c r="E343" s="29">
        <v>1</v>
      </c>
      <c r="F343" s="29">
        <v>4</v>
      </c>
      <c r="G343" s="29"/>
      <c r="H343" s="29">
        <f t="shared" ref="H343:H406" si="5">F343+G343</f>
        <v>4</v>
      </c>
    </row>
    <row r="344" spans="1:8" hidden="1">
      <c r="A344" s="29" t="s">
        <v>270</v>
      </c>
      <c r="B344" s="29" t="s">
        <v>271</v>
      </c>
      <c r="C344" s="29" t="s">
        <v>1577</v>
      </c>
      <c r="D344" s="29" t="s">
        <v>1093</v>
      </c>
      <c r="E344" s="29">
        <v>1</v>
      </c>
      <c r="F344" s="29"/>
      <c r="G344" s="29"/>
      <c r="H344" s="29">
        <f t="shared" si="5"/>
        <v>0</v>
      </c>
    </row>
    <row r="345" spans="1:8">
      <c r="A345" s="29" t="s">
        <v>270</v>
      </c>
      <c r="B345" s="29" t="s">
        <v>271</v>
      </c>
      <c r="C345" s="29" t="s">
        <v>1052</v>
      </c>
      <c r="D345" s="29" t="s">
        <v>1073</v>
      </c>
      <c r="E345" s="29">
        <v>1</v>
      </c>
      <c r="F345" s="29"/>
      <c r="G345" s="29"/>
      <c r="H345" s="29">
        <f t="shared" si="5"/>
        <v>0</v>
      </c>
    </row>
    <row r="346" spans="1:8">
      <c r="A346" s="29" t="s">
        <v>272</v>
      </c>
      <c r="B346" s="29" t="s">
        <v>273</v>
      </c>
      <c r="C346" s="29" t="s">
        <v>587</v>
      </c>
      <c r="D346" s="29" t="s">
        <v>1073</v>
      </c>
      <c r="E346" s="29">
        <v>1</v>
      </c>
      <c r="F346" s="29"/>
      <c r="G346" s="29"/>
      <c r="H346" s="29">
        <f t="shared" si="5"/>
        <v>0</v>
      </c>
    </row>
    <row r="347" spans="1:8" hidden="1">
      <c r="A347" s="29" t="s">
        <v>272</v>
      </c>
      <c r="B347" s="29" t="s">
        <v>273</v>
      </c>
      <c r="C347" s="29" t="s">
        <v>524</v>
      </c>
      <c r="D347" s="29" t="s">
        <v>1074</v>
      </c>
      <c r="E347" s="29">
        <v>1</v>
      </c>
      <c r="F347" s="29"/>
      <c r="G347" s="29"/>
      <c r="H347" s="29">
        <f t="shared" si="5"/>
        <v>0</v>
      </c>
    </row>
    <row r="348" spans="1:8">
      <c r="A348" s="29" t="s">
        <v>272</v>
      </c>
      <c r="B348" s="29" t="s">
        <v>273</v>
      </c>
      <c r="C348" s="29" t="s">
        <v>1370</v>
      </c>
      <c r="D348" s="29" t="s">
        <v>1073</v>
      </c>
      <c r="E348" s="29">
        <v>1</v>
      </c>
      <c r="F348" s="29"/>
      <c r="G348" s="29"/>
      <c r="H348" s="29">
        <f t="shared" si="5"/>
        <v>0</v>
      </c>
    </row>
    <row r="349" spans="1:8" hidden="1">
      <c r="A349" s="29" t="s">
        <v>272</v>
      </c>
      <c r="B349" s="29" t="s">
        <v>273</v>
      </c>
      <c r="C349" s="29" t="s">
        <v>1576</v>
      </c>
      <c r="D349" s="29" t="s">
        <v>1093</v>
      </c>
      <c r="E349" s="29">
        <v>1</v>
      </c>
      <c r="F349" s="29"/>
      <c r="G349" s="29"/>
      <c r="H349" s="29">
        <f t="shared" si="5"/>
        <v>0</v>
      </c>
    </row>
    <row r="350" spans="1:8">
      <c r="A350" s="29" t="s">
        <v>272</v>
      </c>
      <c r="B350" s="29" t="s">
        <v>273</v>
      </c>
      <c r="C350" s="29" t="s">
        <v>977</v>
      </c>
      <c r="D350" s="29" t="s">
        <v>1073</v>
      </c>
      <c r="E350" s="29">
        <v>4</v>
      </c>
      <c r="F350" s="29"/>
      <c r="G350" s="29"/>
      <c r="H350" s="29">
        <f t="shared" si="5"/>
        <v>0</v>
      </c>
    </row>
    <row r="351" spans="1:8">
      <c r="A351" s="29" t="s">
        <v>272</v>
      </c>
      <c r="B351" s="29" t="s">
        <v>273</v>
      </c>
      <c r="C351" s="29" t="s">
        <v>1575</v>
      </c>
      <c r="D351" s="29" t="s">
        <v>1073</v>
      </c>
      <c r="E351" s="29">
        <v>4</v>
      </c>
      <c r="F351" s="29"/>
      <c r="G351" s="29"/>
      <c r="H351" s="29">
        <f t="shared" si="5"/>
        <v>0</v>
      </c>
    </row>
    <row r="352" spans="1:8">
      <c r="A352" s="29" t="s">
        <v>272</v>
      </c>
      <c r="B352" s="29" t="s">
        <v>273</v>
      </c>
      <c r="C352" s="29" t="s">
        <v>570</v>
      </c>
      <c r="D352" s="29" t="s">
        <v>1073</v>
      </c>
      <c r="E352" s="29">
        <v>1</v>
      </c>
      <c r="F352" s="29"/>
      <c r="G352" s="29"/>
      <c r="H352" s="29">
        <f t="shared" si="5"/>
        <v>0</v>
      </c>
    </row>
    <row r="353" spans="1:8">
      <c r="A353" s="29" t="s">
        <v>272</v>
      </c>
      <c r="B353" s="29" t="s">
        <v>273</v>
      </c>
      <c r="C353" s="29" t="s">
        <v>1001</v>
      </c>
      <c r="D353" s="29" t="s">
        <v>1073</v>
      </c>
      <c r="E353" s="29">
        <v>1</v>
      </c>
      <c r="F353" s="29"/>
      <c r="G353" s="29"/>
      <c r="H353" s="29">
        <f t="shared" si="5"/>
        <v>0</v>
      </c>
    </row>
    <row r="354" spans="1:8">
      <c r="A354" s="29" t="s">
        <v>274</v>
      </c>
      <c r="B354" s="29" t="s">
        <v>275</v>
      </c>
      <c r="C354" s="29" t="s">
        <v>686</v>
      </c>
      <c r="D354" s="29" t="s">
        <v>1073</v>
      </c>
      <c r="E354" s="29">
        <v>2</v>
      </c>
      <c r="F354" s="29"/>
      <c r="G354" s="29"/>
      <c r="H354" s="29">
        <f t="shared" si="5"/>
        <v>0</v>
      </c>
    </row>
    <row r="355" spans="1:8" hidden="1">
      <c r="A355" s="29" t="s">
        <v>274</v>
      </c>
      <c r="B355" s="29" t="s">
        <v>275</v>
      </c>
      <c r="C355" s="29" t="s">
        <v>524</v>
      </c>
      <c r="D355" s="29" t="s">
        <v>1112</v>
      </c>
      <c r="E355" s="29">
        <v>1</v>
      </c>
      <c r="F355" s="29"/>
      <c r="G355" s="29"/>
      <c r="H355" s="29">
        <f t="shared" si="5"/>
        <v>0</v>
      </c>
    </row>
    <row r="356" spans="1:8">
      <c r="A356" s="29" t="s">
        <v>274</v>
      </c>
      <c r="B356" s="29" t="s">
        <v>275</v>
      </c>
      <c r="C356" s="29" t="s">
        <v>744</v>
      </c>
      <c r="D356" s="29" t="s">
        <v>1073</v>
      </c>
      <c r="E356" s="29">
        <v>8</v>
      </c>
      <c r="F356" s="29"/>
      <c r="G356" s="29"/>
      <c r="H356" s="29">
        <f t="shared" si="5"/>
        <v>0</v>
      </c>
    </row>
    <row r="357" spans="1:8">
      <c r="A357" s="29" t="s">
        <v>274</v>
      </c>
      <c r="B357" s="29" t="s">
        <v>275</v>
      </c>
      <c r="C357" s="29" t="s">
        <v>745</v>
      </c>
      <c r="D357" s="29" t="s">
        <v>1073</v>
      </c>
      <c r="E357" s="29">
        <v>2</v>
      </c>
      <c r="F357" s="29"/>
      <c r="G357" s="29"/>
      <c r="H357" s="29">
        <f t="shared" si="5"/>
        <v>0</v>
      </c>
    </row>
    <row r="358" spans="1:8" hidden="1">
      <c r="A358" s="29" t="s">
        <v>274</v>
      </c>
      <c r="B358" s="29" t="s">
        <v>275</v>
      </c>
      <c r="C358" s="29" t="s">
        <v>745</v>
      </c>
      <c r="D358" s="29" t="s">
        <v>1074</v>
      </c>
      <c r="E358" s="29">
        <v>1</v>
      </c>
      <c r="F358" s="29"/>
      <c r="G358" s="29"/>
      <c r="H358" s="29">
        <f t="shared" si="5"/>
        <v>0</v>
      </c>
    </row>
    <row r="359" spans="1:8">
      <c r="A359" s="29" t="s">
        <v>274</v>
      </c>
      <c r="B359" s="29" t="s">
        <v>275</v>
      </c>
      <c r="C359" s="29" t="s">
        <v>749</v>
      </c>
      <c r="D359" s="29" t="s">
        <v>1073</v>
      </c>
      <c r="E359" s="29">
        <v>1</v>
      </c>
      <c r="F359" s="29">
        <v>1</v>
      </c>
      <c r="G359" s="29"/>
      <c r="H359" s="29">
        <f t="shared" si="5"/>
        <v>1</v>
      </c>
    </row>
    <row r="360" spans="1:8">
      <c r="A360" s="29" t="s">
        <v>274</v>
      </c>
      <c r="B360" s="29" t="s">
        <v>275</v>
      </c>
      <c r="C360" s="29" t="s">
        <v>751</v>
      </c>
      <c r="D360" s="29" t="s">
        <v>1073</v>
      </c>
      <c r="E360" s="29">
        <v>1</v>
      </c>
      <c r="F360" s="29"/>
      <c r="G360" s="29"/>
      <c r="H360" s="29">
        <f t="shared" si="5"/>
        <v>0</v>
      </c>
    </row>
    <row r="361" spans="1:8" hidden="1">
      <c r="A361" s="29" t="s">
        <v>274</v>
      </c>
      <c r="B361" s="29" t="s">
        <v>275</v>
      </c>
      <c r="C361" s="29" t="s">
        <v>1574</v>
      </c>
      <c r="D361" s="29" t="s">
        <v>1093</v>
      </c>
      <c r="E361" s="29">
        <v>1</v>
      </c>
      <c r="F361" s="29"/>
      <c r="G361" s="29"/>
      <c r="H361" s="29">
        <f t="shared" si="5"/>
        <v>0</v>
      </c>
    </row>
    <row r="362" spans="1:8" hidden="1">
      <c r="A362" s="29" t="s">
        <v>274</v>
      </c>
      <c r="B362" s="29" t="s">
        <v>275</v>
      </c>
      <c r="C362" s="29" t="s">
        <v>772</v>
      </c>
      <c r="D362" s="29" t="s">
        <v>1074</v>
      </c>
      <c r="E362" s="29">
        <v>1</v>
      </c>
      <c r="F362" s="29">
        <v>230</v>
      </c>
      <c r="G362" s="29"/>
      <c r="H362" s="29">
        <f t="shared" si="5"/>
        <v>230</v>
      </c>
    </row>
    <row r="363" spans="1:8">
      <c r="A363" s="29" t="s">
        <v>274</v>
      </c>
      <c r="B363" s="29" t="s">
        <v>275</v>
      </c>
      <c r="C363" s="29" t="s">
        <v>794</v>
      </c>
      <c r="D363" s="29" t="s">
        <v>1073</v>
      </c>
      <c r="E363" s="29">
        <v>2</v>
      </c>
      <c r="F363" s="29"/>
      <c r="G363" s="29"/>
      <c r="H363" s="29">
        <f t="shared" si="5"/>
        <v>0</v>
      </c>
    </row>
    <row r="364" spans="1:8">
      <c r="A364" s="29" t="s">
        <v>274</v>
      </c>
      <c r="B364" s="29" t="s">
        <v>275</v>
      </c>
      <c r="C364" s="29" t="s">
        <v>809</v>
      </c>
      <c r="D364" s="29" t="s">
        <v>1073</v>
      </c>
      <c r="E364" s="29">
        <v>1</v>
      </c>
      <c r="F364" s="29"/>
      <c r="G364" s="29"/>
      <c r="H364" s="29">
        <f t="shared" si="5"/>
        <v>0</v>
      </c>
    </row>
    <row r="365" spans="1:8">
      <c r="A365" s="29" t="s">
        <v>274</v>
      </c>
      <c r="B365" s="29" t="s">
        <v>275</v>
      </c>
      <c r="C365" s="29" t="s">
        <v>810</v>
      </c>
      <c r="D365" s="29" t="s">
        <v>1073</v>
      </c>
      <c r="E365" s="29">
        <v>1</v>
      </c>
      <c r="F365" s="29"/>
      <c r="G365" s="29"/>
      <c r="H365" s="29">
        <f t="shared" si="5"/>
        <v>0</v>
      </c>
    </row>
    <row r="366" spans="1:8">
      <c r="A366" s="29" t="s">
        <v>274</v>
      </c>
      <c r="B366" s="29" t="s">
        <v>275</v>
      </c>
      <c r="C366" s="29" t="s">
        <v>817</v>
      </c>
      <c r="D366" s="29" t="s">
        <v>1073</v>
      </c>
      <c r="E366" s="29">
        <v>7</v>
      </c>
      <c r="F366" s="29"/>
      <c r="G366" s="29"/>
      <c r="H366" s="29">
        <f t="shared" si="5"/>
        <v>0</v>
      </c>
    </row>
    <row r="367" spans="1:8" hidden="1">
      <c r="A367" s="29" t="s">
        <v>274</v>
      </c>
      <c r="B367" s="29" t="s">
        <v>275</v>
      </c>
      <c r="C367" s="29" t="s">
        <v>817</v>
      </c>
      <c r="D367" s="29" t="s">
        <v>1074</v>
      </c>
      <c r="E367" s="29">
        <v>3</v>
      </c>
      <c r="F367" s="29"/>
      <c r="G367" s="29"/>
      <c r="H367" s="29">
        <f t="shared" si="5"/>
        <v>0</v>
      </c>
    </row>
    <row r="368" spans="1:8">
      <c r="A368" s="29" t="s">
        <v>274</v>
      </c>
      <c r="B368" s="29" t="s">
        <v>275</v>
      </c>
      <c r="C368" s="29" t="s">
        <v>821</v>
      </c>
      <c r="D368" s="29" t="s">
        <v>1073</v>
      </c>
      <c r="E368" s="29">
        <v>1</v>
      </c>
      <c r="F368" s="29"/>
      <c r="G368" s="29"/>
      <c r="H368" s="29">
        <f t="shared" si="5"/>
        <v>0</v>
      </c>
    </row>
    <row r="369" spans="1:8">
      <c r="A369" s="29" t="s">
        <v>274</v>
      </c>
      <c r="B369" s="29" t="s">
        <v>275</v>
      </c>
      <c r="C369" s="29" t="s">
        <v>822</v>
      </c>
      <c r="D369" s="29" t="s">
        <v>1073</v>
      </c>
      <c r="E369" s="29">
        <v>2</v>
      </c>
      <c r="F369" s="29">
        <v>1</v>
      </c>
      <c r="G369" s="29"/>
      <c r="H369" s="29">
        <f t="shared" si="5"/>
        <v>1</v>
      </c>
    </row>
    <row r="370" spans="1:8">
      <c r="A370" s="29" t="s">
        <v>274</v>
      </c>
      <c r="B370" s="29" t="s">
        <v>275</v>
      </c>
      <c r="C370" s="29" t="s">
        <v>1486</v>
      </c>
      <c r="D370" s="29" t="s">
        <v>1073</v>
      </c>
      <c r="E370" s="29">
        <v>1</v>
      </c>
      <c r="F370" s="29">
        <v>51</v>
      </c>
      <c r="G370" s="29"/>
      <c r="H370" s="29">
        <f t="shared" si="5"/>
        <v>51</v>
      </c>
    </row>
    <row r="371" spans="1:8">
      <c r="A371" s="29" t="s">
        <v>274</v>
      </c>
      <c r="B371" s="29" t="s">
        <v>275</v>
      </c>
      <c r="C371" s="29" t="s">
        <v>1511</v>
      </c>
      <c r="D371" s="29" t="s">
        <v>1073</v>
      </c>
      <c r="E371" s="29">
        <v>2</v>
      </c>
      <c r="F371" s="29">
        <v>75</v>
      </c>
      <c r="G371" s="29"/>
      <c r="H371" s="29">
        <f t="shared" si="5"/>
        <v>75</v>
      </c>
    </row>
    <row r="372" spans="1:8">
      <c r="A372" s="29" t="s">
        <v>274</v>
      </c>
      <c r="B372" s="29" t="s">
        <v>275</v>
      </c>
      <c r="C372" s="29" t="s">
        <v>934</v>
      </c>
      <c r="D372" s="29" t="s">
        <v>1073</v>
      </c>
      <c r="E372" s="29">
        <v>2</v>
      </c>
      <c r="F372" s="29">
        <v>75</v>
      </c>
      <c r="G372" s="29"/>
      <c r="H372" s="29">
        <f t="shared" si="5"/>
        <v>75</v>
      </c>
    </row>
    <row r="373" spans="1:8" hidden="1">
      <c r="A373" s="29" t="s">
        <v>274</v>
      </c>
      <c r="B373" s="29" t="s">
        <v>275</v>
      </c>
      <c r="C373" s="29" t="s">
        <v>1467</v>
      </c>
      <c r="D373" s="29" t="s">
        <v>1074</v>
      </c>
      <c r="E373" s="29">
        <v>1</v>
      </c>
      <c r="F373" s="29"/>
      <c r="G373" s="29"/>
      <c r="H373" s="29">
        <f t="shared" si="5"/>
        <v>0</v>
      </c>
    </row>
    <row r="374" spans="1:8">
      <c r="A374" s="29" t="s">
        <v>274</v>
      </c>
      <c r="B374" s="29" t="s">
        <v>275</v>
      </c>
      <c r="C374" s="29" t="s">
        <v>1573</v>
      </c>
      <c r="D374" s="29" t="s">
        <v>1073</v>
      </c>
      <c r="E374" s="29">
        <v>1</v>
      </c>
      <c r="F374" s="29"/>
      <c r="G374" s="29"/>
      <c r="H374" s="29">
        <f t="shared" si="5"/>
        <v>0</v>
      </c>
    </row>
    <row r="375" spans="1:8" hidden="1">
      <c r="A375" s="29" t="s">
        <v>274</v>
      </c>
      <c r="B375" s="29" t="s">
        <v>275</v>
      </c>
      <c r="C375" s="29" t="s">
        <v>955</v>
      </c>
      <c r="D375" s="29" t="s">
        <v>1074</v>
      </c>
      <c r="E375" s="29">
        <v>4</v>
      </c>
      <c r="F375" s="29"/>
      <c r="G375" s="29"/>
      <c r="H375" s="29">
        <f t="shared" si="5"/>
        <v>0</v>
      </c>
    </row>
    <row r="376" spans="1:8">
      <c r="A376" s="29" t="s">
        <v>274</v>
      </c>
      <c r="B376" s="29" t="s">
        <v>275</v>
      </c>
      <c r="C376" s="29" t="s">
        <v>1572</v>
      </c>
      <c r="D376" s="29" t="s">
        <v>1073</v>
      </c>
      <c r="E376" s="29">
        <v>1</v>
      </c>
      <c r="F376" s="29"/>
      <c r="G376" s="29"/>
      <c r="H376" s="29">
        <f t="shared" si="5"/>
        <v>0</v>
      </c>
    </row>
    <row r="377" spans="1:8" hidden="1">
      <c r="A377" s="29" t="s">
        <v>274</v>
      </c>
      <c r="B377" s="29" t="s">
        <v>275</v>
      </c>
      <c r="C377" s="29" t="s">
        <v>1571</v>
      </c>
      <c r="D377" s="29" t="s">
        <v>1074</v>
      </c>
      <c r="E377" s="29">
        <v>1</v>
      </c>
      <c r="F377" s="29">
        <v>13</v>
      </c>
      <c r="G377" s="29"/>
      <c r="H377" s="29">
        <f t="shared" si="5"/>
        <v>13</v>
      </c>
    </row>
    <row r="378" spans="1:8">
      <c r="A378" s="29" t="s">
        <v>274</v>
      </c>
      <c r="B378" s="29" t="s">
        <v>275</v>
      </c>
      <c r="C378" s="29" t="s">
        <v>1570</v>
      </c>
      <c r="D378" s="29" t="s">
        <v>1073</v>
      </c>
      <c r="E378" s="29">
        <v>1</v>
      </c>
      <c r="F378" s="29"/>
      <c r="G378" s="29"/>
      <c r="H378" s="29">
        <f t="shared" si="5"/>
        <v>0</v>
      </c>
    </row>
    <row r="379" spans="1:8">
      <c r="A379" s="29" t="s">
        <v>274</v>
      </c>
      <c r="B379" s="29" t="s">
        <v>275</v>
      </c>
      <c r="C379" s="29" t="s">
        <v>576</v>
      </c>
      <c r="D379" s="29" t="s">
        <v>1073</v>
      </c>
      <c r="E379" s="29">
        <v>3</v>
      </c>
      <c r="F379" s="29"/>
      <c r="G379" s="29"/>
      <c r="H379" s="29">
        <f t="shared" si="5"/>
        <v>0</v>
      </c>
    </row>
    <row r="380" spans="1:8" hidden="1">
      <c r="A380" s="29" t="s">
        <v>274</v>
      </c>
      <c r="B380" s="29" t="s">
        <v>275</v>
      </c>
      <c r="C380" s="29" t="s">
        <v>576</v>
      </c>
      <c r="D380" s="29" t="s">
        <v>1074</v>
      </c>
      <c r="E380" s="29">
        <v>1</v>
      </c>
      <c r="F380" s="29"/>
      <c r="G380" s="29"/>
      <c r="H380" s="29">
        <f t="shared" si="5"/>
        <v>0</v>
      </c>
    </row>
    <row r="381" spans="1:8">
      <c r="A381" s="29" t="s">
        <v>274</v>
      </c>
      <c r="B381" s="29" t="s">
        <v>275</v>
      </c>
      <c r="C381" s="29" t="s">
        <v>1004</v>
      </c>
      <c r="D381" s="29" t="s">
        <v>1073</v>
      </c>
      <c r="E381" s="29">
        <v>4</v>
      </c>
      <c r="F381" s="29"/>
      <c r="G381" s="29">
        <v>3</v>
      </c>
      <c r="H381" s="29">
        <f t="shared" si="5"/>
        <v>3</v>
      </c>
    </row>
    <row r="382" spans="1:8" hidden="1">
      <c r="A382" s="29" t="s">
        <v>274</v>
      </c>
      <c r="B382" s="29" t="s">
        <v>275</v>
      </c>
      <c r="C382" s="29" t="s">
        <v>1004</v>
      </c>
      <c r="D382" s="29" t="s">
        <v>1074</v>
      </c>
      <c r="E382" s="29">
        <v>7</v>
      </c>
      <c r="F382" s="29"/>
      <c r="G382" s="29"/>
      <c r="H382" s="29">
        <f t="shared" si="5"/>
        <v>0</v>
      </c>
    </row>
    <row r="383" spans="1:8">
      <c r="A383" s="29" t="s">
        <v>274</v>
      </c>
      <c r="B383" s="29" t="s">
        <v>275</v>
      </c>
      <c r="C383" s="29" t="s">
        <v>1005</v>
      </c>
      <c r="D383" s="29" t="s">
        <v>1073</v>
      </c>
      <c r="E383" s="29">
        <v>3</v>
      </c>
      <c r="F383" s="29"/>
      <c r="G383" s="29"/>
      <c r="H383" s="29">
        <f t="shared" si="5"/>
        <v>0</v>
      </c>
    </row>
    <row r="384" spans="1:8" hidden="1">
      <c r="A384" s="29" t="s">
        <v>274</v>
      </c>
      <c r="B384" s="29" t="s">
        <v>275</v>
      </c>
      <c r="C384" s="29" t="s">
        <v>1005</v>
      </c>
      <c r="D384" s="29" t="s">
        <v>1074</v>
      </c>
      <c r="E384" s="29">
        <v>6</v>
      </c>
      <c r="F384" s="29"/>
      <c r="G384" s="29"/>
      <c r="H384" s="29">
        <f t="shared" si="5"/>
        <v>0</v>
      </c>
    </row>
    <row r="385" spans="1:8" hidden="1">
      <c r="A385" s="29" t="s">
        <v>274</v>
      </c>
      <c r="B385" s="29" t="s">
        <v>275</v>
      </c>
      <c r="C385" s="29" t="s">
        <v>583</v>
      </c>
      <c r="D385" s="29" t="s">
        <v>1074</v>
      </c>
      <c r="E385" s="29">
        <v>1</v>
      </c>
      <c r="F385" s="29"/>
      <c r="G385" s="29"/>
      <c r="H385" s="29">
        <f t="shared" si="5"/>
        <v>0</v>
      </c>
    </row>
    <row r="386" spans="1:8">
      <c r="A386" s="29" t="s">
        <v>274</v>
      </c>
      <c r="B386" s="29" t="s">
        <v>275</v>
      </c>
      <c r="C386" s="29" t="s">
        <v>1029</v>
      </c>
      <c r="D386" s="29" t="s">
        <v>1073</v>
      </c>
      <c r="E386" s="29">
        <v>1</v>
      </c>
      <c r="F386" s="29"/>
      <c r="G386" s="29"/>
      <c r="H386" s="29">
        <f t="shared" si="5"/>
        <v>0</v>
      </c>
    </row>
    <row r="387" spans="1:8" hidden="1">
      <c r="A387" s="29" t="s">
        <v>274</v>
      </c>
      <c r="B387" s="29" t="s">
        <v>275</v>
      </c>
      <c r="C387" s="29" t="s">
        <v>1569</v>
      </c>
      <c r="D387" s="29" t="s">
        <v>1095</v>
      </c>
      <c r="E387" s="29">
        <v>1</v>
      </c>
      <c r="F387" s="29"/>
      <c r="G387" s="29"/>
      <c r="H387" s="29">
        <f t="shared" si="5"/>
        <v>0</v>
      </c>
    </row>
    <row r="388" spans="1:8">
      <c r="A388" s="29" t="s">
        <v>274</v>
      </c>
      <c r="B388" s="29" t="s">
        <v>275</v>
      </c>
      <c r="C388" s="29" t="s">
        <v>1040</v>
      </c>
      <c r="D388" s="29" t="s">
        <v>1073</v>
      </c>
      <c r="E388" s="29">
        <v>2</v>
      </c>
      <c r="F388" s="29"/>
      <c r="G388" s="29"/>
      <c r="H388" s="29">
        <f t="shared" si="5"/>
        <v>0</v>
      </c>
    </row>
    <row r="389" spans="1:8" hidden="1">
      <c r="A389" s="29" t="s">
        <v>274</v>
      </c>
      <c r="B389" s="29" t="s">
        <v>275</v>
      </c>
      <c r="C389" s="29" t="s">
        <v>1043</v>
      </c>
      <c r="D389" s="29" t="s">
        <v>1098</v>
      </c>
      <c r="E389" s="29">
        <v>1</v>
      </c>
      <c r="F389" s="29">
        <v>6</v>
      </c>
      <c r="G389" s="29">
        <v>58</v>
      </c>
      <c r="H389" s="29">
        <f t="shared" si="5"/>
        <v>64</v>
      </c>
    </row>
    <row r="390" spans="1:8">
      <c r="A390" s="29" t="s">
        <v>274</v>
      </c>
      <c r="B390" s="29" t="s">
        <v>275</v>
      </c>
      <c r="C390" s="29" t="s">
        <v>1044</v>
      </c>
      <c r="D390" s="29" t="s">
        <v>1073</v>
      </c>
      <c r="E390" s="29">
        <v>1</v>
      </c>
      <c r="F390" s="29"/>
      <c r="G390" s="29"/>
      <c r="H390" s="29">
        <f t="shared" si="5"/>
        <v>0</v>
      </c>
    </row>
    <row r="391" spans="1:8" hidden="1">
      <c r="A391" s="29" t="s">
        <v>274</v>
      </c>
      <c r="B391" s="29" t="s">
        <v>275</v>
      </c>
      <c r="C391" s="29" t="s">
        <v>1044</v>
      </c>
      <c r="D391" s="29" t="s">
        <v>1074</v>
      </c>
      <c r="E391" s="29">
        <v>4</v>
      </c>
      <c r="F391" s="29">
        <v>219</v>
      </c>
      <c r="G391" s="29"/>
      <c r="H391" s="29">
        <f t="shared" si="5"/>
        <v>219</v>
      </c>
    </row>
    <row r="392" spans="1:8" hidden="1">
      <c r="A392" s="29" t="s">
        <v>274</v>
      </c>
      <c r="B392" s="29" t="s">
        <v>275</v>
      </c>
      <c r="C392" s="29" t="s">
        <v>1045</v>
      </c>
      <c r="D392" s="29" t="s">
        <v>1074</v>
      </c>
      <c r="E392" s="29">
        <v>1</v>
      </c>
      <c r="F392" s="29"/>
      <c r="G392" s="29"/>
      <c r="H392" s="29">
        <f t="shared" si="5"/>
        <v>0</v>
      </c>
    </row>
    <row r="393" spans="1:8">
      <c r="A393" s="29" t="s">
        <v>274</v>
      </c>
      <c r="B393" s="29" t="s">
        <v>275</v>
      </c>
      <c r="C393" s="29" t="s">
        <v>1047</v>
      </c>
      <c r="D393" s="29" t="s">
        <v>1073</v>
      </c>
      <c r="E393" s="29">
        <v>1</v>
      </c>
      <c r="F393" s="29"/>
      <c r="G393" s="29"/>
      <c r="H393" s="29">
        <f t="shared" si="5"/>
        <v>0</v>
      </c>
    </row>
    <row r="394" spans="1:8" hidden="1">
      <c r="A394" s="29" t="s">
        <v>274</v>
      </c>
      <c r="B394" s="29" t="s">
        <v>275</v>
      </c>
      <c r="C394" s="29" t="s">
        <v>1048</v>
      </c>
      <c r="D394" s="29" t="s">
        <v>1101</v>
      </c>
      <c r="E394" s="29">
        <v>1</v>
      </c>
      <c r="F394" s="29"/>
      <c r="G394" s="29"/>
      <c r="H394" s="29">
        <f t="shared" si="5"/>
        <v>0</v>
      </c>
    </row>
    <row r="395" spans="1:8">
      <c r="A395" s="29" t="s">
        <v>274</v>
      </c>
      <c r="B395" s="29" t="s">
        <v>275</v>
      </c>
      <c r="C395" s="29" t="s">
        <v>1048</v>
      </c>
      <c r="D395" s="29" t="s">
        <v>1073</v>
      </c>
      <c r="E395" s="29">
        <v>5</v>
      </c>
      <c r="F395" s="29"/>
      <c r="G395" s="29"/>
      <c r="H395" s="29">
        <f t="shared" si="5"/>
        <v>0</v>
      </c>
    </row>
    <row r="396" spans="1:8" hidden="1">
      <c r="A396" s="29" t="s">
        <v>274</v>
      </c>
      <c r="B396" s="29" t="s">
        <v>275</v>
      </c>
      <c r="C396" s="29" t="s">
        <v>1048</v>
      </c>
      <c r="D396" s="29" t="s">
        <v>1074</v>
      </c>
      <c r="E396" s="29">
        <v>1</v>
      </c>
      <c r="F396" s="29"/>
      <c r="G396" s="29"/>
      <c r="H396" s="29">
        <f t="shared" si="5"/>
        <v>0</v>
      </c>
    </row>
    <row r="397" spans="1:8">
      <c r="A397" s="29" t="s">
        <v>274</v>
      </c>
      <c r="B397" s="29" t="s">
        <v>275</v>
      </c>
      <c r="C397" s="29" t="s">
        <v>1059</v>
      </c>
      <c r="D397" s="29" t="s">
        <v>1073</v>
      </c>
      <c r="E397" s="29">
        <v>1</v>
      </c>
      <c r="F397" s="29"/>
      <c r="G397" s="29"/>
      <c r="H397" s="29">
        <f t="shared" si="5"/>
        <v>0</v>
      </c>
    </row>
    <row r="398" spans="1:8">
      <c r="A398" s="29" t="s">
        <v>276</v>
      </c>
      <c r="B398" s="29" t="s">
        <v>277</v>
      </c>
      <c r="C398" s="29" t="s">
        <v>1568</v>
      </c>
      <c r="D398" s="29" t="s">
        <v>1073</v>
      </c>
      <c r="E398" s="29">
        <v>3</v>
      </c>
      <c r="F398" s="29"/>
      <c r="G398" s="29"/>
      <c r="H398" s="29">
        <f t="shared" si="5"/>
        <v>0</v>
      </c>
    </row>
    <row r="399" spans="1:8" hidden="1">
      <c r="A399" s="29" t="s">
        <v>276</v>
      </c>
      <c r="B399" s="29" t="s">
        <v>277</v>
      </c>
      <c r="C399" s="29" t="s">
        <v>850</v>
      </c>
      <c r="D399" s="29" t="s">
        <v>1074</v>
      </c>
      <c r="E399" s="29">
        <v>1</v>
      </c>
      <c r="F399" s="29"/>
      <c r="G399" s="29"/>
      <c r="H399" s="29">
        <f t="shared" si="5"/>
        <v>0</v>
      </c>
    </row>
    <row r="400" spans="1:8" hidden="1">
      <c r="A400" s="29" t="s">
        <v>276</v>
      </c>
      <c r="B400" s="29" t="s">
        <v>277</v>
      </c>
      <c r="C400" s="29" t="s">
        <v>942</v>
      </c>
      <c r="D400" s="29" t="s">
        <v>1074</v>
      </c>
      <c r="E400" s="29">
        <v>4</v>
      </c>
      <c r="F400" s="29"/>
      <c r="G400" s="29"/>
      <c r="H400" s="29">
        <f t="shared" si="5"/>
        <v>0</v>
      </c>
    </row>
    <row r="401" spans="1:8" hidden="1">
      <c r="A401" s="29" t="s">
        <v>278</v>
      </c>
      <c r="B401" s="29" t="s">
        <v>279</v>
      </c>
      <c r="C401" s="29" t="s">
        <v>1567</v>
      </c>
      <c r="D401" s="29" t="s">
        <v>1093</v>
      </c>
      <c r="E401" s="29">
        <v>1</v>
      </c>
      <c r="F401" s="29"/>
      <c r="G401" s="29"/>
      <c r="H401" s="29">
        <f t="shared" si="5"/>
        <v>0</v>
      </c>
    </row>
    <row r="402" spans="1:8">
      <c r="A402" s="29" t="s">
        <v>278</v>
      </c>
      <c r="B402" s="29" t="s">
        <v>279</v>
      </c>
      <c r="C402" s="29" t="s">
        <v>1566</v>
      </c>
      <c r="D402" s="29" t="s">
        <v>1073</v>
      </c>
      <c r="E402" s="29">
        <v>1</v>
      </c>
      <c r="F402" s="29"/>
      <c r="G402" s="29"/>
      <c r="H402" s="29">
        <f t="shared" si="5"/>
        <v>0</v>
      </c>
    </row>
    <row r="403" spans="1:8">
      <c r="A403" s="29" t="s">
        <v>278</v>
      </c>
      <c r="B403" s="29" t="s">
        <v>279</v>
      </c>
      <c r="C403" s="29" t="s">
        <v>895</v>
      </c>
      <c r="D403" s="29" t="s">
        <v>1073</v>
      </c>
      <c r="E403" s="29">
        <v>1</v>
      </c>
      <c r="F403" s="29"/>
      <c r="G403" s="29"/>
      <c r="H403" s="29">
        <f t="shared" si="5"/>
        <v>0</v>
      </c>
    </row>
    <row r="404" spans="1:8">
      <c r="A404" s="29" t="s">
        <v>280</v>
      </c>
      <c r="B404" s="29" t="s">
        <v>281</v>
      </c>
      <c r="C404" s="29" t="s">
        <v>884</v>
      </c>
      <c r="D404" s="29" t="s">
        <v>1073</v>
      </c>
      <c r="E404" s="29">
        <v>1</v>
      </c>
      <c r="F404" s="29"/>
      <c r="G404" s="29"/>
      <c r="H404" s="29">
        <f t="shared" si="5"/>
        <v>0</v>
      </c>
    </row>
    <row r="405" spans="1:8" hidden="1">
      <c r="A405" s="29" t="s">
        <v>280</v>
      </c>
      <c r="B405" s="29" t="s">
        <v>281</v>
      </c>
      <c r="C405" s="29" t="s">
        <v>1565</v>
      </c>
      <c r="D405" s="29" t="s">
        <v>1175</v>
      </c>
      <c r="E405" s="29">
        <v>1</v>
      </c>
      <c r="F405" s="29"/>
      <c r="G405" s="29"/>
      <c r="H405" s="29">
        <f t="shared" si="5"/>
        <v>0</v>
      </c>
    </row>
    <row r="406" spans="1:8" hidden="1">
      <c r="A406" s="29" t="s">
        <v>280</v>
      </c>
      <c r="B406" s="29" t="s">
        <v>281</v>
      </c>
      <c r="C406" s="29" t="s">
        <v>900</v>
      </c>
      <c r="D406" s="29" t="s">
        <v>1134</v>
      </c>
      <c r="E406" s="29">
        <v>1</v>
      </c>
      <c r="F406" s="29"/>
      <c r="G406" s="29"/>
      <c r="H406" s="29">
        <f t="shared" si="5"/>
        <v>0</v>
      </c>
    </row>
    <row r="407" spans="1:8" hidden="1">
      <c r="A407" s="29" t="s">
        <v>280</v>
      </c>
      <c r="B407" s="29" t="s">
        <v>281</v>
      </c>
      <c r="C407" s="29" t="s">
        <v>1564</v>
      </c>
      <c r="D407" s="29" t="s">
        <v>1074</v>
      </c>
      <c r="E407" s="29">
        <v>1</v>
      </c>
      <c r="F407" s="29"/>
      <c r="G407" s="29"/>
      <c r="H407" s="29">
        <f t="shared" ref="H407:H470" si="6">F407+G407</f>
        <v>0</v>
      </c>
    </row>
    <row r="408" spans="1:8">
      <c r="A408" s="29" t="s">
        <v>280</v>
      </c>
      <c r="B408" s="29" t="s">
        <v>281</v>
      </c>
      <c r="C408" s="29" t="s">
        <v>1563</v>
      </c>
      <c r="D408" s="29" t="s">
        <v>1073</v>
      </c>
      <c r="E408" s="29">
        <v>1</v>
      </c>
      <c r="F408" s="29"/>
      <c r="G408" s="29"/>
      <c r="H408" s="29">
        <f t="shared" si="6"/>
        <v>0</v>
      </c>
    </row>
    <row r="409" spans="1:8" hidden="1">
      <c r="A409" s="29" t="s">
        <v>280</v>
      </c>
      <c r="B409" s="29" t="s">
        <v>281</v>
      </c>
      <c r="C409" s="29" t="s">
        <v>1562</v>
      </c>
      <c r="D409" s="29" t="s">
        <v>1080</v>
      </c>
      <c r="E409" s="29">
        <v>1</v>
      </c>
      <c r="F409" s="29"/>
      <c r="G409" s="29"/>
      <c r="H409" s="29">
        <f t="shared" si="6"/>
        <v>0</v>
      </c>
    </row>
    <row r="410" spans="1:8" hidden="1">
      <c r="A410" s="29" t="s">
        <v>282</v>
      </c>
      <c r="B410" s="29" t="s">
        <v>283</v>
      </c>
      <c r="C410" s="29" t="s">
        <v>481</v>
      </c>
      <c r="D410" s="29" t="s">
        <v>1075</v>
      </c>
      <c r="E410" s="29">
        <v>1</v>
      </c>
      <c r="F410" s="29"/>
      <c r="G410" s="29"/>
      <c r="H410" s="29">
        <f t="shared" si="6"/>
        <v>0</v>
      </c>
    </row>
    <row r="411" spans="1:8" hidden="1">
      <c r="A411" s="29" t="s">
        <v>282</v>
      </c>
      <c r="B411" s="29" t="s">
        <v>283</v>
      </c>
      <c r="C411" s="29" t="s">
        <v>689</v>
      </c>
      <c r="D411" s="29" t="s">
        <v>1101</v>
      </c>
      <c r="E411" s="29">
        <v>1</v>
      </c>
      <c r="F411" s="29"/>
      <c r="G411" s="29"/>
      <c r="H411" s="29">
        <f t="shared" si="6"/>
        <v>0</v>
      </c>
    </row>
    <row r="412" spans="1:8">
      <c r="A412" s="29" t="s">
        <v>282</v>
      </c>
      <c r="B412" s="29" t="s">
        <v>283</v>
      </c>
      <c r="C412" s="29" t="s">
        <v>726</v>
      </c>
      <c r="D412" s="29" t="s">
        <v>1073</v>
      </c>
      <c r="E412" s="29">
        <v>1</v>
      </c>
      <c r="F412" s="29"/>
      <c r="G412" s="29"/>
      <c r="H412" s="29">
        <f t="shared" si="6"/>
        <v>0</v>
      </c>
    </row>
    <row r="413" spans="1:8" hidden="1">
      <c r="A413" s="29" t="s">
        <v>282</v>
      </c>
      <c r="B413" s="29" t="s">
        <v>283</v>
      </c>
      <c r="C413" s="29" t="s">
        <v>523</v>
      </c>
      <c r="D413" s="29" t="s">
        <v>1112</v>
      </c>
      <c r="E413" s="29">
        <v>1</v>
      </c>
      <c r="F413" s="29"/>
      <c r="G413" s="29"/>
      <c r="H413" s="29">
        <f t="shared" si="6"/>
        <v>0</v>
      </c>
    </row>
    <row r="414" spans="1:8" hidden="1">
      <c r="A414" s="29" t="s">
        <v>282</v>
      </c>
      <c r="B414" s="29" t="s">
        <v>283</v>
      </c>
      <c r="C414" s="29" t="s">
        <v>786</v>
      </c>
      <c r="D414" s="29" t="s">
        <v>1101</v>
      </c>
      <c r="E414" s="29">
        <v>1</v>
      </c>
      <c r="F414" s="29"/>
      <c r="G414" s="29"/>
      <c r="H414" s="29">
        <f t="shared" si="6"/>
        <v>0</v>
      </c>
    </row>
    <row r="415" spans="1:8">
      <c r="A415" s="29" t="s">
        <v>284</v>
      </c>
      <c r="B415" s="29" t="s">
        <v>285</v>
      </c>
      <c r="C415" s="29" t="s">
        <v>1561</v>
      </c>
      <c r="D415" s="29" t="s">
        <v>1073</v>
      </c>
      <c r="E415" s="29">
        <v>5</v>
      </c>
      <c r="F415" s="29">
        <v>44</v>
      </c>
      <c r="G415" s="29">
        <v>14</v>
      </c>
      <c r="H415" s="29">
        <f t="shared" si="6"/>
        <v>58</v>
      </c>
    </row>
    <row r="416" spans="1:8" hidden="1">
      <c r="A416" s="29" t="s">
        <v>284</v>
      </c>
      <c r="B416" s="29" t="s">
        <v>285</v>
      </c>
      <c r="C416" s="29" t="s">
        <v>550</v>
      </c>
      <c r="D416" s="29" t="s">
        <v>1075</v>
      </c>
      <c r="E416" s="29">
        <v>1</v>
      </c>
      <c r="F416" s="29"/>
      <c r="G416" s="29"/>
      <c r="H416" s="29">
        <f t="shared" si="6"/>
        <v>0</v>
      </c>
    </row>
    <row r="417" spans="1:8">
      <c r="A417" s="29" t="s">
        <v>284</v>
      </c>
      <c r="B417" s="29" t="s">
        <v>285</v>
      </c>
      <c r="C417" s="29" t="s">
        <v>1560</v>
      </c>
      <c r="D417" s="29" t="s">
        <v>1073</v>
      </c>
      <c r="E417" s="29">
        <v>1</v>
      </c>
      <c r="F417" s="29"/>
      <c r="G417" s="29"/>
      <c r="H417" s="29">
        <f t="shared" si="6"/>
        <v>0</v>
      </c>
    </row>
    <row r="418" spans="1:8" hidden="1">
      <c r="A418" s="29" t="s">
        <v>284</v>
      </c>
      <c r="B418" s="29" t="s">
        <v>285</v>
      </c>
      <c r="C418" s="29" t="s">
        <v>1559</v>
      </c>
      <c r="D418" s="29" t="s">
        <v>1134</v>
      </c>
      <c r="E418" s="29">
        <v>1</v>
      </c>
      <c r="F418" s="29"/>
      <c r="G418" s="29"/>
      <c r="H418" s="29">
        <f t="shared" si="6"/>
        <v>0</v>
      </c>
    </row>
    <row r="419" spans="1:8" hidden="1">
      <c r="A419" s="29" t="s">
        <v>286</v>
      </c>
      <c r="B419" s="29" t="s">
        <v>287</v>
      </c>
      <c r="C419" s="29" t="s">
        <v>475</v>
      </c>
      <c r="D419" s="29" t="s">
        <v>1080</v>
      </c>
      <c r="E419" s="29">
        <v>1</v>
      </c>
      <c r="F419" s="29"/>
      <c r="G419" s="29"/>
      <c r="H419" s="29">
        <f t="shared" si="6"/>
        <v>0</v>
      </c>
    </row>
    <row r="420" spans="1:8" hidden="1">
      <c r="A420" s="29" t="s">
        <v>286</v>
      </c>
      <c r="B420" s="29" t="s">
        <v>287</v>
      </c>
      <c r="C420" s="29" t="s">
        <v>1558</v>
      </c>
      <c r="D420" s="29" t="s">
        <v>1095</v>
      </c>
      <c r="E420" s="29">
        <v>1</v>
      </c>
      <c r="F420" s="29">
        <v>20</v>
      </c>
      <c r="G420" s="29"/>
      <c r="H420" s="29">
        <f t="shared" si="6"/>
        <v>20</v>
      </c>
    </row>
    <row r="421" spans="1:8" hidden="1">
      <c r="A421" s="29" t="s">
        <v>286</v>
      </c>
      <c r="B421" s="29" t="s">
        <v>287</v>
      </c>
      <c r="C421" s="29" t="s">
        <v>1557</v>
      </c>
      <c r="D421" s="29" t="s">
        <v>1175</v>
      </c>
      <c r="E421" s="29">
        <v>1</v>
      </c>
      <c r="F421" s="29">
        <v>1000</v>
      </c>
      <c r="G421" s="29"/>
      <c r="H421" s="29">
        <f t="shared" si="6"/>
        <v>1000</v>
      </c>
    </row>
    <row r="422" spans="1:8">
      <c r="A422" s="29" t="s">
        <v>286</v>
      </c>
      <c r="B422" s="29" t="s">
        <v>287</v>
      </c>
      <c r="C422" s="29" t="s">
        <v>702</v>
      </c>
      <c r="D422" s="29" t="s">
        <v>1073</v>
      </c>
      <c r="E422" s="29">
        <v>1</v>
      </c>
      <c r="F422" s="29"/>
      <c r="G422" s="29"/>
      <c r="H422" s="29">
        <f t="shared" si="6"/>
        <v>0</v>
      </c>
    </row>
    <row r="423" spans="1:8">
      <c r="A423" s="29" t="s">
        <v>286</v>
      </c>
      <c r="B423" s="29" t="s">
        <v>287</v>
      </c>
      <c r="C423" s="29" t="s">
        <v>726</v>
      </c>
      <c r="D423" s="29" t="s">
        <v>1073</v>
      </c>
      <c r="E423" s="29">
        <v>1</v>
      </c>
      <c r="F423" s="29"/>
      <c r="G423" s="29"/>
      <c r="H423" s="29">
        <f t="shared" si="6"/>
        <v>0</v>
      </c>
    </row>
    <row r="424" spans="1:8" hidden="1">
      <c r="A424" s="29" t="s">
        <v>286</v>
      </c>
      <c r="B424" s="29" t="s">
        <v>287</v>
      </c>
      <c r="C424" s="29" t="s">
        <v>1556</v>
      </c>
      <c r="D424" s="29" t="s">
        <v>1074</v>
      </c>
      <c r="E424" s="29">
        <v>1</v>
      </c>
      <c r="F424" s="29"/>
      <c r="G424" s="29"/>
      <c r="H424" s="29">
        <f t="shared" si="6"/>
        <v>0</v>
      </c>
    </row>
    <row r="425" spans="1:8" hidden="1">
      <c r="A425" s="29" t="s">
        <v>286</v>
      </c>
      <c r="B425" s="29" t="s">
        <v>287</v>
      </c>
      <c r="C425" s="29" t="s">
        <v>1555</v>
      </c>
      <c r="D425" s="29" t="s">
        <v>1074</v>
      </c>
      <c r="E425" s="29">
        <v>1</v>
      </c>
      <c r="F425" s="29"/>
      <c r="G425" s="29"/>
      <c r="H425" s="29">
        <f t="shared" si="6"/>
        <v>0</v>
      </c>
    </row>
    <row r="426" spans="1:8">
      <c r="A426" s="29" t="s">
        <v>286</v>
      </c>
      <c r="B426" s="29" t="s">
        <v>287</v>
      </c>
      <c r="C426" s="29" t="s">
        <v>1554</v>
      </c>
      <c r="D426" s="29" t="s">
        <v>1073</v>
      </c>
      <c r="E426" s="29">
        <v>1</v>
      </c>
      <c r="F426" s="29"/>
      <c r="G426" s="29"/>
      <c r="H426" s="29">
        <f t="shared" si="6"/>
        <v>0</v>
      </c>
    </row>
    <row r="427" spans="1:8" hidden="1">
      <c r="A427" s="29" t="s">
        <v>286</v>
      </c>
      <c r="B427" s="29" t="s">
        <v>287</v>
      </c>
      <c r="C427" s="29" t="s">
        <v>1553</v>
      </c>
      <c r="D427" s="29" t="s">
        <v>1077</v>
      </c>
      <c r="E427" s="29">
        <v>1</v>
      </c>
      <c r="F427" s="29"/>
      <c r="G427" s="29"/>
      <c r="H427" s="29">
        <f t="shared" si="6"/>
        <v>0</v>
      </c>
    </row>
    <row r="428" spans="1:8">
      <c r="A428" s="29" t="s">
        <v>286</v>
      </c>
      <c r="B428" s="29" t="s">
        <v>287</v>
      </c>
      <c r="C428" s="29" t="s">
        <v>1552</v>
      </c>
      <c r="D428" s="29" t="s">
        <v>1073</v>
      </c>
      <c r="E428" s="29">
        <v>1</v>
      </c>
      <c r="F428" s="29"/>
      <c r="G428" s="29"/>
      <c r="H428" s="29">
        <f t="shared" si="6"/>
        <v>0</v>
      </c>
    </row>
    <row r="429" spans="1:8" hidden="1">
      <c r="A429" s="29" t="s">
        <v>286</v>
      </c>
      <c r="B429" s="29" t="s">
        <v>287</v>
      </c>
      <c r="C429" s="29" t="s">
        <v>1551</v>
      </c>
      <c r="D429" s="29" t="s">
        <v>1329</v>
      </c>
      <c r="E429" s="29">
        <v>1</v>
      </c>
      <c r="F429" s="29"/>
      <c r="G429" s="29"/>
      <c r="H429" s="29">
        <f t="shared" si="6"/>
        <v>0</v>
      </c>
    </row>
    <row r="430" spans="1:8">
      <c r="A430" s="29" t="s">
        <v>286</v>
      </c>
      <c r="B430" s="29" t="s">
        <v>287</v>
      </c>
      <c r="C430" s="29" t="s">
        <v>906</v>
      </c>
      <c r="D430" s="29" t="s">
        <v>1073</v>
      </c>
      <c r="E430" s="29">
        <v>1</v>
      </c>
      <c r="F430" s="29"/>
      <c r="G430" s="29"/>
      <c r="H430" s="29">
        <f t="shared" si="6"/>
        <v>0</v>
      </c>
    </row>
    <row r="431" spans="1:8" hidden="1">
      <c r="A431" s="29" t="s">
        <v>286</v>
      </c>
      <c r="B431" s="29" t="s">
        <v>287</v>
      </c>
      <c r="C431" s="29" t="s">
        <v>906</v>
      </c>
      <c r="D431" s="29" t="s">
        <v>1074</v>
      </c>
      <c r="E431" s="29">
        <v>3</v>
      </c>
      <c r="F431" s="29"/>
      <c r="G431" s="29"/>
      <c r="H431" s="29">
        <f t="shared" si="6"/>
        <v>0</v>
      </c>
    </row>
    <row r="432" spans="1:8">
      <c r="A432" s="29" t="s">
        <v>286</v>
      </c>
      <c r="B432" s="29" t="s">
        <v>287</v>
      </c>
      <c r="C432" s="29" t="s">
        <v>919</v>
      </c>
      <c r="D432" s="29" t="s">
        <v>1073</v>
      </c>
      <c r="E432" s="29">
        <v>1</v>
      </c>
      <c r="F432" s="29"/>
      <c r="G432" s="29"/>
      <c r="H432" s="29">
        <f t="shared" si="6"/>
        <v>0</v>
      </c>
    </row>
    <row r="433" spans="1:8">
      <c r="A433" s="29" t="s">
        <v>286</v>
      </c>
      <c r="B433" s="29" t="s">
        <v>287</v>
      </c>
      <c r="C433" s="29" t="s">
        <v>924</v>
      </c>
      <c r="D433" s="29" t="s">
        <v>1073</v>
      </c>
      <c r="E433" s="29">
        <v>1</v>
      </c>
      <c r="F433" s="29"/>
      <c r="G433" s="29"/>
      <c r="H433" s="29">
        <f t="shared" si="6"/>
        <v>0</v>
      </c>
    </row>
    <row r="434" spans="1:8" hidden="1">
      <c r="A434" s="29" t="s">
        <v>286</v>
      </c>
      <c r="B434" s="29" t="s">
        <v>287</v>
      </c>
      <c r="C434" s="29" t="s">
        <v>924</v>
      </c>
      <c r="D434" s="29" t="s">
        <v>1074</v>
      </c>
      <c r="E434" s="29">
        <v>1</v>
      </c>
      <c r="F434" s="29"/>
      <c r="G434" s="29"/>
      <c r="H434" s="29">
        <f t="shared" si="6"/>
        <v>0</v>
      </c>
    </row>
    <row r="435" spans="1:8">
      <c r="A435" s="29" t="s">
        <v>286</v>
      </c>
      <c r="B435" s="29" t="s">
        <v>287</v>
      </c>
      <c r="C435" s="29" t="s">
        <v>927</v>
      </c>
      <c r="D435" s="29" t="s">
        <v>1073</v>
      </c>
      <c r="E435" s="29">
        <v>1</v>
      </c>
      <c r="F435" s="29"/>
      <c r="G435" s="29"/>
      <c r="H435" s="29">
        <f t="shared" si="6"/>
        <v>0</v>
      </c>
    </row>
    <row r="436" spans="1:8">
      <c r="A436" s="29" t="s">
        <v>286</v>
      </c>
      <c r="B436" s="29" t="s">
        <v>287</v>
      </c>
      <c r="C436" s="29" t="s">
        <v>947</v>
      </c>
      <c r="D436" s="29" t="s">
        <v>1073</v>
      </c>
      <c r="E436" s="29">
        <v>1</v>
      </c>
      <c r="F436" s="29"/>
      <c r="G436" s="29"/>
      <c r="H436" s="29">
        <f t="shared" si="6"/>
        <v>0</v>
      </c>
    </row>
    <row r="437" spans="1:8" hidden="1">
      <c r="A437" s="29" t="s">
        <v>288</v>
      </c>
      <c r="B437" s="29" t="s">
        <v>289</v>
      </c>
      <c r="C437" s="29" t="s">
        <v>1550</v>
      </c>
      <c r="D437" s="29" t="s">
        <v>1093</v>
      </c>
      <c r="E437" s="29">
        <v>1</v>
      </c>
      <c r="F437" s="29"/>
      <c r="G437" s="29"/>
      <c r="H437" s="29">
        <f t="shared" si="6"/>
        <v>0</v>
      </c>
    </row>
    <row r="438" spans="1:8" hidden="1">
      <c r="A438" s="29" t="s">
        <v>288</v>
      </c>
      <c r="B438" s="29" t="s">
        <v>289</v>
      </c>
      <c r="C438" s="29" t="s">
        <v>1549</v>
      </c>
      <c r="D438" s="29" t="s">
        <v>1075</v>
      </c>
      <c r="E438" s="29">
        <v>1</v>
      </c>
      <c r="F438" s="29"/>
      <c r="G438" s="29"/>
      <c r="H438" s="29">
        <f t="shared" si="6"/>
        <v>0</v>
      </c>
    </row>
    <row r="439" spans="1:8">
      <c r="A439" s="29" t="s">
        <v>288</v>
      </c>
      <c r="B439" s="29" t="s">
        <v>289</v>
      </c>
      <c r="C439" s="29" t="s">
        <v>1548</v>
      </c>
      <c r="D439" s="29" t="s">
        <v>1091</v>
      </c>
      <c r="E439" s="29">
        <v>1</v>
      </c>
      <c r="F439" s="29"/>
      <c r="G439" s="29">
        <v>1</v>
      </c>
      <c r="H439" s="29">
        <f t="shared" si="6"/>
        <v>1</v>
      </c>
    </row>
    <row r="440" spans="1:8" hidden="1">
      <c r="A440" s="29" t="s">
        <v>288</v>
      </c>
      <c r="B440" s="29" t="s">
        <v>289</v>
      </c>
      <c r="C440" s="29" t="s">
        <v>1547</v>
      </c>
      <c r="D440" s="29" t="s">
        <v>1265</v>
      </c>
      <c r="E440" s="29">
        <v>1</v>
      </c>
      <c r="F440" s="29"/>
      <c r="G440" s="29"/>
      <c r="H440" s="29">
        <f t="shared" si="6"/>
        <v>0</v>
      </c>
    </row>
    <row r="441" spans="1:8" hidden="1">
      <c r="A441" s="29" t="s">
        <v>288</v>
      </c>
      <c r="B441" s="29" t="s">
        <v>289</v>
      </c>
      <c r="C441" s="29" t="s">
        <v>758</v>
      </c>
      <c r="D441" s="29" t="s">
        <v>1191</v>
      </c>
      <c r="E441" s="29">
        <v>1</v>
      </c>
      <c r="F441" s="29"/>
      <c r="G441" s="29"/>
      <c r="H441" s="29">
        <f t="shared" si="6"/>
        <v>0</v>
      </c>
    </row>
    <row r="442" spans="1:8">
      <c r="A442" s="29" t="s">
        <v>288</v>
      </c>
      <c r="B442" s="29" t="s">
        <v>289</v>
      </c>
      <c r="C442" s="29" t="s">
        <v>1546</v>
      </c>
      <c r="D442" s="29" t="s">
        <v>1073</v>
      </c>
      <c r="E442" s="29">
        <v>1</v>
      </c>
      <c r="F442" s="29"/>
      <c r="G442" s="29"/>
      <c r="H442" s="29">
        <f t="shared" si="6"/>
        <v>0</v>
      </c>
    </row>
    <row r="443" spans="1:8" hidden="1">
      <c r="A443" s="29" t="s">
        <v>288</v>
      </c>
      <c r="B443" s="29" t="s">
        <v>289</v>
      </c>
      <c r="C443" s="29" t="s">
        <v>1545</v>
      </c>
      <c r="D443" s="29" t="s">
        <v>1077</v>
      </c>
      <c r="E443" s="29">
        <v>1</v>
      </c>
      <c r="F443" s="29"/>
      <c r="G443" s="29"/>
      <c r="H443" s="29">
        <f t="shared" si="6"/>
        <v>0</v>
      </c>
    </row>
    <row r="444" spans="1:8" hidden="1">
      <c r="A444" s="29" t="s">
        <v>288</v>
      </c>
      <c r="B444" s="29" t="s">
        <v>289</v>
      </c>
      <c r="C444" s="29" t="s">
        <v>1164</v>
      </c>
      <c r="D444" s="29" t="s">
        <v>1077</v>
      </c>
      <c r="E444" s="29">
        <v>1</v>
      </c>
      <c r="F444" s="29"/>
      <c r="G444" s="29"/>
      <c r="H444" s="29">
        <f t="shared" si="6"/>
        <v>0</v>
      </c>
    </row>
    <row r="445" spans="1:8">
      <c r="A445" s="29" t="s">
        <v>288</v>
      </c>
      <c r="B445" s="29" t="s">
        <v>289</v>
      </c>
      <c r="C445" s="29" t="s">
        <v>1164</v>
      </c>
      <c r="D445" s="29" t="s">
        <v>1073</v>
      </c>
      <c r="E445" s="29">
        <v>1</v>
      </c>
      <c r="F445" s="29"/>
      <c r="G445" s="29"/>
      <c r="H445" s="29">
        <f t="shared" si="6"/>
        <v>0</v>
      </c>
    </row>
    <row r="446" spans="1:8">
      <c r="A446" s="29" t="s">
        <v>288</v>
      </c>
      <c r="B446" s="29" t="s">
        <v>289</v>
      </c>
      <c r="C446" s="29" t="s">
        <v>828</v>
      </c>
      <c r="D446" s="29" t="s">
        <v>1073</v>
      </c>
      <c r="E446" s="29">
        <v>1</v>
      </c>
      <c r="F446" s="29"/>
      <c r="G446" s="29"/>
      <c r="H446" s="29">
        <f t="shared" si="6"/>
        <v>0</v>
      </c>
    </row>
    <row r="447" spans="1:8">
      <c r="A447" s="29" t="s">
        <v>288</v>
      </c>
      <c r="B447" s="29" t="s">
        <v>289</v>
      </c>
      <c r="C447" s="29" t="s">
        <v>1544</v>
      </c>
      <c r="D447" s="29" t="s">
        <v>1073</v>
      </c>
      <c r="E447" s="29">
        <v>1</v>
      </c>
      <c r="F447" s="29"/>
      <c r="G447" s="29"/>
      <c r="H447" s="29">
        <f t="shared" si="6"/>
        <v>0</v>
      </c>
    </row>
    <row r="448" spans="1:8">
      <c r="A448" s="29" t="s">
        <v>288</v>
      </c>
      <c r="B448" s="29" t="s">
        <v>289</v>
      </c>
      <c r="C448" s="29" t="s">
        <v>1543</v>
      </c>
      <c r="D448" s="29" t="s">
        <v>1073</v>
      </c>
      <c r="E448" s="29">
        <v>1</v>
      </c>
      <c r="F448" s="29"/>
      <c r="G448" s="29"/>
      <c r="H448" s="29">
        <f t="shared" si="6"/>
        <v>0</v>
      </c>
    </row>
    <row r="449" spans="1:8">
      <c r="A449" s="29" t="s">
        <v>288</v>
      </c>
      <c r="B449" s="29" t="s">
        <v>289</v>
      </c>
      <c r="C449" s="29" t="s">
        <v>1542</v>
      </c>
      <c r="D449" s="29" t="s">
        <v>1073</v>
      </c>
      <c r="E449" s="29">
        <v>1</v>
      </c>
      <c r="F449" s="29">
        <v>39</v>
      </c>
      <c r="G449" s="29"/>
      <c r="H449" s="29">
        <f t="shared" si="6"/>
        <v>39</v>
      </c>
    </row>
    <row r="450" spans="1:8">
      <c r="A450" s="29" t="s">
        <v>288</v>
      </c>
      <c r="B450" s="29" t="s">
        <v>289</v>
      </c>
      <c r="C450" s="29" t="s">
        <v>1541</v>
      </c>
      <c r="D450" s="29" t="s">
        <v>1073</v>
      </c>
      <c r="E450" s="29">
        <v>1</v>
      </c>
      <c r="F450" s="29"/>
      <c r="G450" s="29"/>
      <c r="H450" s="29">
        <f t="shared" si="6"/>
        <v>0</v>
      </c>
    </row>
    <row r="451" spans="1:8">
      <c r="A451" s="29" t="s">
        <v>288</v>
      </c>
      <c r="B451" s="29" t="s">
        <v>289</v>
      </c>
      <c r="C451" s="29" t="s">
        <v>988</v>
      </c>
      <c r="D451" s="29" t="s">
        <v>1073</v>
      </c>
      <c r="E451" s="29">
        <v>1</v>
      </c>
      <c r="F451" s="29"/>
      <c r="G451" s="29"/>
      <c r="H451" s="29">
        <f t="shared" si="6"/>
        <v>0</v>
      </c>
    </row>
    <row r="452" spans="1:8">
      <c r="A452" s="29" t="s">
        <v>288</v>
      </c>
      <c r="B452" s="29" t="s">
        <v>289</v>
      </c>
      <c r="C452" s="29" t="s">
        <v>992</v>
      </c>
      <c r="D452" s="29" t="s">
        <v>1073</v>
      </c>
      <c r="E452" s="29">
        <v>1</v>
      </c>
      <c r="F452" s="29">
        <v>3</v>
      </c>
      <c r="G452" s="29"/>
      <c r="H452" s="29">
        <f t="shared" si="6"/>
        <v>3</v>
      </c>
    </row>
    <row r="453" spans="1:8">
      <c r="A453" s="29" t="s">
        <v>288</v>
      </c>
      <c r="B453" s="29" t="s">
        <v>289</v>
      </c>
      <c r="C453" s="29" t="s">
        <v>1022</v>
      </c>
      <c r="D453" s="29" t="s">
        <v>1073</v>
      </c>
      <c r="E453" s="29">
        <v>2</v>
      </c>
      <c r="F453" s="29">
        <v>13</v>
      </c>
      <c r="G453" s="29"/>
      <c r="H453" s="29">
        <f t="shared" si="6"/>
        <v>13</v>
      </c>
    </row>
    <row r="454" spans="1:8" hidden="1">
      <c r="A454" s="29" t="s">
        <v>288</v>
      </c>
      <c r="B454" s="29" t="s">
        <v>289</v>
      </c>
      <c r="C454" s="29" t="s">
        <v>1022</v>
      </c>
      <c r="D454" s="29" t="s">
        <v>1074</v>
      </c>
      <c r="E454" s="29">
        <v>2</v>
      </c>
      <c r="F454" s="29">
        <v>1</v>
      </c>
      <c r="G454" s="29"/>
      <c r="H454" s="29">
        <f t="shared" si="6"/>
        <v>1</v>
      </c>
    </row>
    <row r="455" spans="1:8">
      <c r="A455" s="29" t="s">
        <v>290</v>
      </c>
      <c r="B455" s="29" t="s">
        <v>291</v>
      </c>
      <c r="C455" s="29" t="s">
        <v>1540</v>
      </c>
      <c r="D455" s="29" t="s">
        <v>1091</v>
      </c>
      <c r="E455" s="29">
        <v>1</v>
      </c>
      <c r="F455" s="29"/>
      <c r="G455" s="29"/>
      <c r="H455" s="29">
        <f t="shared" si="6"/>
        <v>0</v>
      </c>
    </row>
    <row r="456" spans="1:8">
      <c r="A456" s="29" t="s">
        <v>290</v>
      </c>
      <c r="B456" s="29" t="s">
        <v>291</v>
      </c>
      <c r="C456" s="29" t="s">
        <v>1539</v>
      </c>
      <c r="D456" s="29" t="s">
        <v>1091</v>
      </c>
      <c r="E456" s="29">
        <v>1</v>
      </c>
      <c r="F456" s="29"/>
      <c r="G456" s="29"/>
      <c r="H456" s="29">
        <f t="shared" si="6"/>
        <v>0</v>
      </c>
    </row>
    <row r="457" spans="1:8">
      <c r="A457" s="29" t="s">
        <v>290</v>
      </c>
      <c r="B457" s="29" t="s">
        <v>291</v>
      </c>
      <c r="C457" s="29" t="s">
        <v>726</v>
      </c>
      <c r="D457" s="29" t="s">
        <v>1073</v>
      </c>
      <c r="E457" s="29">
        <v>1</v>
      </c>
      <c r="F457" s="29"/>
      <c r="G457" s="29"/>
      <c r="H457" s="29">
        <f t="shared" si="6"/>
        <v>0</v>
      </c>
    </row>
    <row r="458" spans="1:8" hidden="1">
      <c r="A458" s="29" t="s">
        <v>290</v>
      </c>
      <c r="B458" s="29" t="s">
        <v>291</v>
      </c>
      <c r="C458" s="29" t="s">
        <v>513</v>
      </c>
      <c r="D458" s="29" t="s">
        <v>1075</v>
      </c>
      <c r="E458" s="29">
        <v>5</v>
      </c>
      <c r="F458" s="29"/>
      <c r="G458" s="29"/>
      <c r="H458" s="29">
        <f t="shared" si="6"/>
        <v>0</v>
      </c>
    </row>
    <row r="459" spans="1:8" hidden="1">
      <c r="A459" s="29" t="s">
        <v>290</v>
      </c>
      <c r="B459" s="29" t="s">
        <v>291</v>
      </c>
      <c r="C459" s="29" t="s">
        <v>513</v>
      </c>
      <c r="D459" s="29" t="s">
        <v>1074</v>
      </c>
      <c r="E459" s="29">
        <v>1</v>
      </c>
      <c r="F459" s="29"/>
      <c r="G459" s="29"/>
      <c r="H459" s="29">
        <f t="shared" si="6"/>
        <v>0</v>
      </c>
    </row>
    <row r="460" spans="1:8">
      <c r="A460" s="29" t="s">
        <v>290</v>
      </c>
      <c r="B460" s="29" t="s">
        <v>291</v>
      </c>
      <c r="C460" s="29" t="s">
        <v>1538</v>
      </c>
      <c r="D460" s="29" t="s">
        <v>1073</v>
      </c>
      <c r="E460" s="29">
        <v>2</v>
      </c>
      <c r="F460" s="29"/>
      <c r="G460" s="29"/>
      <c r="H460" s="29">
        <f t="shared" si="6"/>
        <v>0</v>
      </c>
    </row>
    <row r="461" spans="1:8" hidden="1">
      <c r="A461" s="29" t="s">
        <v>290</v>
      </c>
      <c r="B461" s="29" t="s">
        <v>291</v>
      </c>
      <c r="C461" s="29" t="s">
        <v>1537</v>
      </c>
      <c r="D461" s="29" t="s">
        <v>1191</v>
      </c>
      <c r="E461" s="29">
        <v>1</v>
      </c>
      <c r="F461" s="29"/>
      <c r="G461" s="29"/>
      <c r="H461" s="29">
        <f t="shared" si="6"/>
        <v>0</v>
      </c>
    </row>
    <row r="462" spans="1:8">
      <c r="A462" s="29" t="s">
        <v>290</v>
      </c>
      <c r="B462" s="29" t="s">
        <v>291</v>
      </c>
      <c r="C462" s="29" t="s">
        <v>780</v>
      </c>
      <c r="D462" s="29" t="s">
        <v>1073</v>
      </c>
      <c r="E462" s="29">
        <v>1</v>
      </c>
      <c r="F462" s="29"/>
      <c r="G462" s="29"/>
      <c r="H462" s="29">
        <f t="shared" si="6"/>
        <v>0</v>
      </c>
    </row>
    <row r="463" spans="1:8" hidden="1">
      <c r="A463" s="29" t="s">
        <v>290</v>
      </c>
      <c r="B463" s="29" t="s">
        <v>291</v>
      </c>
      <c r="C463" s="29" t="s">
        <v>780</v>
      </c>
      <c r="D463" s="29" t="s">
        <v>1074</v>
      </c>
      <c r="E463" s="29">
        <v>1</v>
      </c>
      <c r="F463" s="29">
        <v>10</v>
      </c>
      <c r="G463" s="29"/>
      <c r="H463" s="29">
        <f t="shared" si="6"/>
        <v>10</v>
      </c>
    </row>
    <row r="464" spans="1:8" hidden="1">
      <c r="A464" s="29" t="s">
        <v>290</v>
      </c>
      <c r="B464" s="29" t="s">
        <v>291</v>
      </c>
      <c r="C464" s="29" t="s">
        <v>792</v>
      </c>
      <c r="D464" s="29" t="s">
        <v>1074</v>
      </c>
      <c r="E464" s="29">
        <v>2</v>
      </c>
      <c r="F464" s="29"/>
      <c r="G464" s="29"/>
      <c r="H464" s="29">
        <f t="shared" si="6"/>
        <v>0</v>
      </c>
    </row>
    <row r="465" spans="1:8">
      <c r="A465" s="29" t="s">
        <v>290</v>
      </c>
      <c r="B465" s="29" t="s">
        <v>291</v>
      </c>
      <c r="C465" s="29" t="s">
        <v>541</v>
      </c>
      <c r="D465" s="29" t="s">
        <v>1073</v>
      </c>
      <c r="E465" s="29">
        <v>2</v>
      </c>
      <c r="F465" s="29"/>
      <c r="G465" s="29"/>
      <c r="H465" s="29">
        <f t="shared" si="6"/>
        <v>0</v>
      </c>
    </row>
    <row r="466" spans="1:8" hidden="1">
      <c r="A466" s="29" t="s">
        <v>290</v>
      </c>
      <c r="B466" s="29" t="s">
        <v>291</v>
      </c>
      <c r="C466" s="29" t="s">
        <v>541</v>
      </c>
      <c r="D466" s="29" t="s">
        <v>1074</v>
      </c>
      <c r="E466" s="29">
        <v>1</v>
      </c>
      <c r="F466" s="29"/>
      <c r="G466" s="29"/>
      <c r="H466" s="29">
        <f t="shared" si="6"/>
        <v>0</v>
      </c>
    </row>
    <row r="467" spans="1:8">
      <c r="A467" s="29" t="s">
        <v>290</v>
      </c>
      <c r="B467" s="29" t="s">
        <v>291</v>
      </c>
      <c r="C467" s="29" t="s">
        <v>1536</v>
      </c>
      <c r="D467" s="29" t="s">
        <v>1073</v>
      </c>
      <c r="E467" s="29">
        <v>1</v>
      </c>
      <c r="F467" s="29">
        <v>120</v>
      </c>
      <c r="G467" s="29"/>
      <c r="H467" s="29">
        <f t="shared" si="6"/>
        <v>120</v>
      </c>
    </row>
    <row r="468" spans="1:8">
      <c r="A468" s="29" t="s">
        <v>290</v>
      </c>
      <c r="B468" s="29" t="s">
        <v>291</v>
      </c>
      <c r="C468" s="29" t="s">
        <v>1535</v>
      </c>
      <c r="D468" s="29" t="s">
        <v>1073</v>
      </c>
      <c r="E468" s="29">
        <v>1</v>
      </c>
      <c r="F468" s="29"/>
      <c r="G468" s="29"/>
      <c r="H468" s="29">
        <f t="shared" si="6"/>
        <v>0</v>
      </c>
    </row>
    <row r="469" spans="1:8" hidden="1">
      <c r="A469" s="29" t="s">
        <v>290</v>
      </c>
      <c r="B469" s="29" t="s">
        <v>291</v>
      </c>
      <c r="C469" s="29" t="s">
        <v>1099</v>
      </c>
      <c r="D469" s="29" t="s">
        <v>1095</v>
      </c>
      <c r="E469" s="29">
        <v>1</v>
      </c>
      <c r="F469" s="29"/>
      <c r="G469" s="29"/>
      <c r="H469" s="29">
        <f t="shared" si="6"/>
        <v>0</v>
      </c>
    </row>
    <row r="470" spans="1:8">
      <c r="A470" s="29" t="s">
        <v>290</v>
      </c>
      <c r="B470" s="29" t="s">
        <v>291</v>
      </c>
      <c r="C470" s="29" t="s">
        <v>1534</v>
      </c>
      <c r="D470" s="29" t="s">
        <v>1073</v>
      </c>
      <c r="E470" s="29">
        <v>1</v>
      </c>
      <c r="F470" s="29"/>
      <c r="G470" s="29"/>
      <c r="H470" s="29">
        <f t="shared" si="6"/>
        <v>0</v>
      </c>
    </row>
    <row r="471" spans="1:8">
      <c r="A471" s="29" t="s">
        <v>290</v>
      </c>
      <c r="B471" s="29" t="s">
        <v>291</v>
      </c>
      <c r="C471" s="29" t="s">
        <v>1403</v>
      </c>
      <c r="D471" s="29" t="s">
        <v>1073</v>
      </c>
      <c r="E471" s="29">
        <v>1</v>
      </c>
      <c r="F471" s="29"/>
      <c r="G471" s="29"/>
      <c r="H471" s="29">
        <f t="shared" ref="H471:H534" si="7">F471+G471</f>
        <v>0</v>
      </c>
    </row>
    <row r="472" spans="1:8" hidden="1">
      <c r="A472" s="29" t="s">
        <v>290</v>
      </c>
      <c r="B472" s="29" t="s">
        <v>291</v>
      </c>
      <c r="C472" s="29" t="s">
        <v>1533</v>
      </c>
      <c r="D472" s="29" t="s">
        <v>1074</v>
      </c>
      <c r="E472" s="29">
        <v>1</v>
      </c>
      <c r="F472" s="29"/>
      <c r="G472" s="29"/>
      <c r="H472" s="29">
        <f t="shared" si="7"/>
        <v>0</v>
      </c>
    </row>
    <row r="473" spans="1:8">
      <c r="A473" s="29" t="s">
        <v>290</v>
      </c>
      <c r="B473" s="29" t="s">
        <v>291</v>
      </c>
      <c r="C473" s="29" t="s">
        <v>1532</v>
      </c>
      <c r="D473" s="29" t="s">
        <v>1073</v>
      </c>
      <c r="E473" s="29">
        <v>2</v>
      </c>
      <c r="F473" s="29"/>
      <c r="G473" s="29"/>
      <c r="H473" s="29">
        <f t="shared" si="7"/>
        <v>0</v>
      </c>
    </row>
    <row r="474" spans="1:8" hidden="1">
      <c r="A474" s="29" t="s">
        <v>290</v>
      </c>
      <c r="B474" s="29" t="s">
        <v>291</v>
      </c>
      <c r="C474" s="29" t="s">
        <v>1531</v>
      </c>
      <c r="D474" s="29" t="s">
        <v>1074</v>
      </c>
      <c r="E474" s="29">
        <v>1</v>
      </c>
      <c r="F474" s="29"/>
      <c r="G474" s="29"/>
      <c r="H474" s="29">
        <f t="shared" si="7"/>
        <v>0</v>
      </c>
    </row>
    <row r="475" spans="1:8" hidden="1">
      <c r="A475" s="29" t="s">
        <v>290</v>
      </c>
      <c r="B475" s="29" t="s">
        <v>291</v>
      </c>
      <c r="C475" s="29" t="s">
        <v>1530</v>
      </c>
      <c r="D475" s="29" t="s">
        <v>1074</v>
      </c>
      <c r="E475" s="29">
        <v>1</v>
      </c>
      <c r="F475" s="29"/>
      <c r="G475" s="29"/>
      <c r="H475" s="29">
        <f t="shared" si="7"/>
        <v>0</v>
      </c>
    </row>
    <row r="476" spans="1:8">
      <c r="A476" s="29" t="s">
        <v>290</v>
      </c>
      <c r="B476" s="29" t="s">
        <v>291</v>
      </c>
      <c r="C476" s="29" t="s">
        <v>949</v>
      </c>
      <c r="D476" s="29" t="s">
        <v>1073</v>
      </c>
      <c r="E476" s="29">
        <v>1</v>
      </c>
      <c r="F476" s="29"/>
      <c r="G476" s="29"/>
      <c r="H476" s="29">
        <f t="shared" si="7"/>
        <v>0</v>
      </c>
    </row>
    <row r="477" spans="1:8">
      <c r="A477" s="29" t="s">
        <v>290</v>
      </c>
      <c r="B477" s="29" t="s">
        <v>291</v>
      </c>
      <c r="C477" s="29" t="s">
        <v>1405</v>
      </c>
      <c r="D477" s="29" t="s">
        <v>1073</v>
      </c>
      <c r="E477" s="29">
        <v>1</v>
      </c>
      <c r="F477" s="29"/>
      <c r="G477" s="29"/>
      <c r="H477" s="29">
        <f t="shared" si="7"/>
        <v>0</v>
      </c>
    </row>
    <row r="478" spans="1:8" hidden="1">
      <c r="A478" s="29" t="s">
        <v>292</v>
      </c>
      <c r="B478" s="29" t="s">
        <v>293</v>
      </c>
      <c r="C478" s="29" t="s">
        <v>1529</v>
      </c>
      <c r="D478" s="29" t="s">
        <v>1080</v>
      </c>
      <c r="E478" s="29">
        <v>1</v>
      </c>
      <c r="F478" s="29"/>
      <c r="G478" s="29"/>
      <c r="H478" s="29">
        <f t="shared" si="7"/>
        <v>0</v>
      </c>
    </row>
    <row r="479" spans="1:8" hidden="1">
      <c r="A479" s="29" t="s">
        <v>292</v>
      </c>
      <c r="B479" s="29" t="s">
        <v>293</v>
      </c>
      <c r="C479" s="29" t="s">
        <v>1528</v>
      </c>
      <c r="D479" s="29" t="s">
        <v>1080</v>
      </c>
      <c r="E479" s="29">
        <v>1</v>
      </c>
      <c r="F479" s="29"/>
      <c r="G479" s="29"/>
      <c r="H479" s="29">
        <f t="shared" si="7"/>
        <v>0</v>
      </c>
    </row>
    <row r="480" spans="1:8" hidden="1">
      <c r="A480" s="29" t="s">
        <v>292</v>
      </c>
      <c r="B480" s="29" t="s">
        <v>293</v>
      </c>
      <c r="C480" s="29" t="s">
        <v>1527</v>
      </c>
      <c r="D480" s="29" t="s">
        <v>1093</v>
      </c>
      <c r="E480" s="29">
        <v>1</v>
      </c>
      <c r="F480" s="29">
        <v>15</v>
      </c>
      <c r="G480" s="29"/>
      <c r="H480" s="29">
        <f t="shared" si="7"/>
        <v>15</v>
      </c>
    </row>
    <row r="481" spans="1:8" hidden="1">
      <c r="A481" s="29" t="s">
        <v>292</v>
      </c>
      <c r="B481" s="29" t="s">
        <v>293</v>
      </c>
      <c r="C481" s="29" t="s">
        <v>1526</v>
      </c>
      <c r="D481" s="29" t="s">
        <v>1093</v>
      </c>
      <c r="E481" s="29">
        <v>1</v>
      </c>
      <c r="F481" s="29"/>
      <c r="G481" s="29"/>
      <c r="H481" s="29">
        <f t="shared" si="7"/>
        <v>0</v>
      </c>
    </row>
    <row r="482" spans="1:8">
      <c r="A482" s="29" t="s">
        <v>292</v>
      </c>
      <c r="B482" s="29" t="s">
        <v>293</v>
      </c>
      <c r="C482" s="29" t="s">
        <v>1525</v>
      </c>
      <c r="D482" s="29" t="s">
        <v>1091</v>
      </c>
      <c r="E482" s="29">
        <v>1</v>
      </c>
      <c r="F482" s="29"/>
      <c r="G482" s="29"/>
      <c r="H482" s="29">
        <f t="shared" si="7"/>
        <v>0</v>
      </c>
    </row>
    <row r="483" spans="1:8">
      <c r="A483" s="29" t="s">
        <v>292</v>
      </c>
      <c r="B483" s="29" t="s">
        <v>293</v>
      </c>
      <c r="C483" s="29" t="s">
        <v>670</v>
      </c>
      <c r="D483" s="29" t="s">
        <v>1073</v>
      </c>
      <c r="E483" s="29">
        <v>1</v>
      </c>
      <c r="F483" s="29"/>
      <c r="G483" s="29"/>
      <c r="H483" s="29">
        <f t="shared" si="7"/>
        <v>0</v>
      </c>
    </row>
    <row r="484" spans="1:8">
      <c r="A484" s="29" t="s">
        <v>292</v>
      </c>
      <c r="B484" s="29" t="s">
        <v>293</v>
      </c>
      <c r="C484" s="29" t="s">
        <v>765</v>
      </c>
      <c r="D484" s="29" t="s">
        <v>1073</v>
      </c>
      <c r="E484" s="29">
        <v>1</v>
      </c>
      <c r="F484" s="29"/>
      <c r="G484" s="29"/>
      <c r="H484" s="29">
        <f t="shared" si="7"/>
        <v>0</v>
      </c>
    </row>
    <row r="485" spans="1:8">
      <c r="A485" s="29" t="s">
        <v>292</v>
      </c>
      <c r="B485" s="29" t="s">
        <v>293</v>
      </c>
      <c r="C485" s="29" t="s">
        <v>1524</v>
      </c>
      <c r="D485" s="29" t="s">
        <v>1073</v>
      </c>
      <c r="E485" s="29">
        <v>1</v>
      </c>
      <c r="F485" s="29"/>
      <c r="G485" s="29"/>
      <c r="H485" s="29">
        <f t="shared" si="7"/>
        <v>0</v>
      </c>
    </row>
    <row r="486" spans="1:8" hidden="1">
      <c r="A486" s="29" t="s">
        <v>292</v>
      </c>
      <c r="B486" s="29" t="s">
        <v>293</v>
      </c>
      <c r="C486" s="29" t="s">
        <v>1058</v>
      </c>
      <c r="D486" s="29" t="s">
        <v>1112</v>
      </c>
      <c r="E486" s="29">
        <v>1</v>
      </c>
      <c r="F486" s="29"/>
      <c r="G486" s="29"/>
      <c r="H486" s="29">
        <f t="shared" si="7"/>
        <v>0</v>
      </c>
    </row>
    <row r="487" spans="1:8">
      <c r="A487" s="29" t="s">
        <v>294</v>
      </c>
      <c r="B487" s="29" t="s">
        <v>295</v>
      </c>
      <c r="C487" s="29" t="s">
        <v>682</v>
      </c>
      <c r="D487" s="29" t="s">
        <v>1073</v>
      </c>
      <c r="E487" s="29">
        <v>1</v>
      </c>
      <c r="F487" s="29"/>
      <c r="G487" s="29"/>
      <c r="H487" s="29">
        <f t="shared" si="7"/>
        <v>0</v>
      </c>
    </row>
    <row r="488" spans="1:8">
      <c r="A488" s="29" t="s">
        <v>294</v>
      </c>
      <c r="B488" s="29" t="s">
        <v>295</v>
      </c>
      <c r="C488" s="29" t="s">
        <v>726</v>
      </c>
      <c r="D488" s="29" t="s">
        <v>1073</v>
      </c>
      <c r="E488" s="29">
        <v>1</v>
      </c>
      <c r="F488" s="29"/>
      <c r="G488" s="29"/>
      <c r="H488" s="29">
        <f t="shared" si="7"/>
        <v>0</v>
      </c>
    </row>
    <row r="489" spans="1:8">
      <c r="A489" s="29" t="s">
        <v>294</v>
      </c>
      <c r="B489" s="29" t="s">
        <v>295</v>
      </c>
      <c r="C489" s="29" t="s">
        <v>1234</v>
      </c>
      <c r="D489" s="29" t="s">
        <v>1091</v>
      </c>
      <c r="E489" s="29">
        <v>1</v>
      </c>
      <c r="F489" s="29"/>
      <c r="G489" s="29"/>
      <c r="H489" s="29">
        <f t="shared" si="7"/>
        <v>0</v>
      </c>
    </row>
    <row r="490" spans="1:8">
      <c r="A490" s="29" t="s">
        <v>294</v>
      </c>
      <c r="B490" s="29" t="s">
        <v>295</v>
      </c>
      <c r="C490" s="29" t="s">
        <v>1523</v>
      </c>
      <c r="D490" s="29" t="s">
        <v>1073</v>
      </c>
      <c r="E490" s="29">
        <v>1</v>
      </c>
      <c r="F490" s="29"/>
      <c r="G490" s="29"/>
      <c r="H490" s="29">
        <f t="shared" si="7"/>
        <v>0</v>
      </c>
    </row>
    <row r="491" spans="1:8" hidden="1">
      <c r="A491" s="29" t="s">
        <v>294</v>
      </c>
      <c r="B491" s="29" t="s">
        <v>295</v>
      </c>
      <c r="C491" s="29" t="s">
        <v>1523</v>
      </c>
      <c r="D491" s="29" t="s">
        <v>1074</v>
      </c>
      <c r="E491" s="29">
        <v>1</v>
      </c>
      <c r="F491" s="29"/>
      <c r="G491" s="29"/>
      <c r="H491" s="29">
        <f t="shared" si="7"/>
        <v>0</v>
      </c>
    </row>
    <row r="492" spans="1:8">
      <c r="A492" s="29" t="s">
        <v>294</v>
      </c>
      <c r="B492" s="29" t="s">
        <v>295</v>
      </c>
      <c r="C492" s="29" t="s">
        <v>755</v>
      </c>
      <c r="D492" s="29" t="s">
        <v>1073</v>
      </c>
      <c r="E492" s="29">
        <v>1</v>
      </c>
      <c r="F492" s="29"/>
      <c r="G492" s="29"/>
      <c r="H492" s="29">
        <f t="shared" si="7"/>
        <v>0</v>
      </c>
    </row>
    <row r="493" spans="1:8">
      <c r="A493" s="29" t="s">
        <v>294</v>
      </c>
      <c r="B493" s="29" t="s">
        <v>295</v>
      </c>
      <c r="C493" s="29" t="s">
        <v>1109</v>
      </c>
      <c r="D493" s="29" t="s">
        <v>1073</v>
      </c>
      <c r="E493" s="29">
        <v>1</v>
      </c>
      <c r="F493" s="29"/>
      <c r="G493" s="29"/>
      <c r="H493" s="29">
        <f t="shared" si="7"/>
        <v>0</v>
      </c>
    </row>
    <row r="494" spans="1:8">
      <c r="A494" s="29" t="s">
        <v>294</v>
      </c>
      <c r="B494" s="29" t="s">
        <v>295</v>
      </c>
      <c r="C494" s="29" t="s">
        <v>1257</v>
      </c>
      <c r="D494" s="29" t="s">
        <v>1073</v>
      </c>
      <c r="E494" s="29">
        <v>1</v>
      </c>
      <c r="F494" s="29"/>
      <c r="G494" s="29"/>
      <c r="H494" s="29">
        <f t="shared" si="7"/>
        <v>0</v>
      </c>
    </row>
    <row r="495" spans="1:8" hidden="1">
      <c r="A495" s="29" t="s">
        <v>294</v>
      </c>
      <c r="B495" s="29" t="s">
        <v>295</v>
      </c>
      <c r="C495" s="29" t="s">
        <v>1360</v>
      </c>
      <c r="D495" s="29" t="s">
        <v>1074</v>
      </c>
      <c r="E495" s="29">
        <v>1</v>
      </c>
      <c r="F495" s="29"/>
      <c r="G495" s="29"/>
      <c r="H495" s="29">
        <f t="shared" si="7"/>
        <v>0</v>
      </c>
    </row>
    <row r="496" spans="1:8">
      <c r="A496" s="29" t="s">
        <v>294</v>
      </c>
      <c r="B496" s="29" t="s">
        <v>295</v>
      </c>
      <c r="C496" s="29" t="s">
        <v>1452</v>
      </c>
      <c r="D496" s="29" t="s">
        <v>1073</v>
      </c>
      <c r="E496" s="29">
        <v>1</v>
      </c>
      <c r="F496" s="29"/>
      <c r="G496" s="29"/>
      <c r="H496" s="29">
        <f t="shared" si="7"/>
        <v>0</v>
      </c>
    </row>
    <row r="497" spans="1:8" hidden="1">
      <c r="A497" s="29" t="s">
        <v>294</v>
      </c>
      <c r="B497" s="29" t="s">
        <v>295</v>
      </c>
      <c r="C497" s="29" t="s">
        <v>1522</v>
      </c>
      <c r="D497" s="29" t="s">
        <v>1134</v>
      </c>
      <c r="E497" s="29">
        <v>1</v>
      </c>
      <c r="F497" s="29"/>
      <c r="G497" s="29"/>
      <c r="H497" s="29">
        <f t="shared" si="7"/>
        <v>0</v>
      </c>
    </row>
    <row r="498" spans="1:8">
      <c r="A498" s="29" t="s">
        <v>294</v>
      </c>
      <c r="B498" s="29" t="s">
        <v>295</v>
      </c>
      <c r="C498" s="29" t="s">
        <v>880</v>
      </c>
      <c r="D498" s="29" t="s">
        <v>1073</v>
      </c>
      <c r="E498" s="29">
        <v>1</v>
      </c>
      <c r="F498" s="29"/>
      <c r="G498" s="29"/>
      <c r="H498" s="29">
        <f t="shared" si="7"/>
        <v>0</v>
      </c>
    </row>
    <row r="499" spans="1:8">
      <c r="A499" s="29" t="s">
        <v>294</v>
      </c>
      <c r="B499" s="29" t="s">
        <v>295</v>
      </c>
      <c r="C499" s="29" t="s">
        <v>889</v>
      </c>
      <c r="D499" s="29" t="s">
        <v>1073</v>
      </c>
      <c r="E499" s="29">
        <v>2</v>
      </c>
      <c r="F499" s="29"/>
      <c r="G499" s="29"/>
      <c r="H499" s="29">
        <f t="shared" si="7"/>
        <v>0</v>
      </c>
    </row>
    <row r="500" spans="1:8" hidden="1">
      <c r="A500" s="29" t="s">
        <v>294</v>
      </c>
      <c r="B500" s="29" t="s">
        <v>295</v>
      </c>
      <c r="C500" s="29" t="s">
        <v>889</v>
      </c>
      <c r="D500" s="29" t="s">
        <v>1074</v>
      </c>
      <c r="E500" s="29">
        <v>1</v>
      </c>
      <c r="F500" s="29"/>
      <c r="G500" s="29"/>
      <c r="H500" s="29">
        <f t="shared" si="7"/>
        <v>0</v>
      </c>
    </row>
    <row r="501" spans="1:8">
      <c r="A501" s="29" t="s">
        <v>294</v>
      </c>
      <c r="B501" s="29" t="s">
        <v>295</v>
      </c>
      <c r="C501" s="29" t="s">
        <v>562</v>
      </c>
      <c r="D501" s="29" t="s">
        <v>1073</v>
      </c>
      <c r="E501" s="29">
        <v>1</v>
      </c>
      <c r="F501" s="29"/>
      <c r="G501" s="29"/>
      <c r="H501" s="29">
        <f t="shared" si="7"/>
        <v>0</v>
      </c>
    </row>
    <row r="502" spans="1:8" hidden="1">
      <c r="A502" s="29" t="s">
        <v>294</v>
      </c>
      <c r="B502" s="29" t="s">
        <v>295</v>
      </c>
      <c r="C502" s="29" t="s">
        <v>562</v>
      </c>
      <c r="D502" s="29" t="s">
        <v>1074</v>
      </c>
      <c r="E502" s="29">
        <v>1</v>
      </c>
      <c r="F502" s="29"/>
      <c r="G502" s="29"/>
      <c r="H502" s="29">
        <f t="shared" si="7"/>
        <v>0</v>
      </c>
    </row>
    <row r="503" spans="1:8" hidden="1">
      <c r="A503" s="29" t="s">
        <v>294</v>
      </c>
      <c r="B503" s="29" t="s">
        <v>295</v>
      </c>
      <c r="C503" s="29" t="s">
        <v>563</v>
      </c>
      <c r="D503" s="29" t="s">
        <v>1074</v>
      </c>
      <c r="E503" s="29">
        <v>4</v>
      </c>
      <c r="F503" s="29"/>
      <c r="G503" s="29"/>
      <c r="H503" s="29">
        <f t="shared" si="7"/>
        <v>0</v>
      </c>
    </row>
    <row r="504" spans="1:8" hidden="1">
      <c r="A504" s="29" t="s">
        <v>294</v>
      </c>
      <c r="B504" s="29" t="s">
        <v>295</v>
      </c>
      <c r="C504" s="29" t="s">
        <v>564</v>
      </c>
      <c r="D504" s="29" t="s">
        <v>1074</v>
      </c>
      <c r="E504" s="29">
        <v>2</v>
      </c>
      <c r="F504" s="29"/>
      <c r="G504" s="29"/>
      <c r="H504" s="29">
        <f t="shared" si="7"/>
        <v>0</v>
      </c>
    </row>
    <row r="505" spans="1:8" hidden="1">
      <c r="A505" s="29" t="s">
        <v>294</v>
      </c>
      <c r="B505" s="29" t="s">
        <v>295</v>
      </c>
      <c r="C505" s="29" t="s">
        <v>565</v>
      </c>
      <c r="D505" s="29" t="s">
        <v>1074</v>
      </c>
      <c r="E505" s="29">
        <v>1</v>
      </c>
      <c r="F505" s="29"/>
      <c r="G505" s="29"/>
      <c r="H505" s="29">
        <f t="shared" si="7"/>
        <v>0</v>
      </c>
    </row>
    <row r="506" spans="1:8">
      <c r="A506" s="29" t="s">
        <v>294</v>
      </c>
      <c r="B506" s="29" t="s">
        <v>295</v>
      </c>
      <c r="C506" s="29" t="s">
        <v>1521</v>
      </c>
      <c r="D506" s="29" t="s">
        <v>1073</v>
      </c>
      <c r="E506" s="29">
        <v>1</v>
      </c>
      <c r="F506" s="29"/>
      <c r="G506" s="29"/>
      <c r="H506" s="29">
        <f t="shared" si="7"/>
        <v>0</v>
      </c>
    </row>
    <row r="507" spans="1:8" hidden="1">
      <c r="A507" s="29" t="s">
        <v>294</v>
      </c>
      <c r="B507" s="29" t="s">
        <v>295</v>
      </c>
      <c r="C507" s="29" t="s">
        <v>964</v>
      </c>
      <c r="D507" s="29" t="s">
        <v>1074</v>
      </c>
      <c r="E507" s="29">
        <v>1</v>
      </c>
      <c r="F507" s="29"/>
      <c r="G507" s="29"/>
      <c r="H507" s="29">
        <f t="shared" si="7"/>
        <v>0</v>
      </c>
    </row>
    <row r="508" spans="1:8">
      <c r="A508" s="29" t="s">
        <v>294</v>
      </c>
      <c r="B508" s="29" t="s">
        <v>295</v>
      </c>
      <c r="C508" s="29" t="s">
        <v>1119</v>
      </c>
      <c r="D508" s="29" t="s">
        <v>1073</v>
      </c>
      <c r="E508" s="29">
        <v>1</v>
      </c>
      <c r="F508" s="29"/>
      <c r="G508" s="29"/>
      <c r="H508" s="29">
        <f t="shared" si="7"/>
        <v>0</v>
      </c>
    </row>
    <row r="509" spans="1:8" hidden="1">
      <c r="A509" s="29" t="s">
        <v>294</v>
      </c>
      <c r="B509" s="29" t="s">
        <v>295</v>
      </c>
      <c r="C509" s="29" t="s">
        <v>570</v>
      </c>
      <c r="D509" s="29" t="s">
        <v>1074</v>
      </c>
      <c r="E509" s="29">
        <v>1</v>
      </c>
      <c r="F509" s="29"/>
      <c r="G509" s="29"/>
      <c r="H509" s="29">
        <f t="shared" si="7"/>
        <v>0</v>
      </c>
    </row>
    <row r="510" spans="1:8">
      <c r="A510" s="29" t="s">
        <v>294</v>
      </c>
      <c r="B510" s="29" t="s">
        <v>295</v>
      </c>
      <c r="C510" s="29" t="s">
        <v>1520</v>
      </c>
      <c r="D510" s="29" t="s">
        <v>1073</v>
      </c>
      <c r="E510" s="29">
        <v>1</v>
      </c>
      <c r="F510" s="29">
        <v>4</v>
      </c>
      <c r="G510" s="29"/>
      <c r="H510" s="29">
        <f t="shared" si="7"/>
        <v>4</v>
      </c>
    </row>
    <row r="511" spans="1:8" hidden="1">
      <c r="A511" s="29" t="s">
        <v>294</v>
      </c>
      <c r="B511" s="29" t="s">
        <v>295</v>
      </c>
      <c r="C511" s="29" t="s">
        <v>1520</v>
      </c>
      <c r="D511" s="29" t="s">
        <v>1134</v>
      </c>
      <c r="E511" s="29">
        <v>1</v>
      </c>
      <c r="F511" s="29">
        <v>10</v>
      </c>
      <c r="G511" s="29"/>
      <c r="H511" s="29">
        <f t="shared" si="7"/>
        <v>10</v>
      </c>
    </row>
    <row r="512" spans="1:8">
      <c r="A512" s="29" t="s">
        <v>294</v>
      </c>
      <c r="B512" s="29" t="s">
        <v>295</v>
      </c>
      <c r="C512" s="29" t="s">
        <v>1519</v>
      </c>
      <c r="D512" s="29" t="s">
        <v>1073</v>
      </c>
      <c r="E512" s="29">
        <v>1</v>
      </c>
      <c r="F512" s="29"/>
      <c r="G512" s="29"/>
      <c r="H512" s="29">
        <f t="shared" si="7"/>
        <v>0</v>
      </c>
    </row>
    <row r="513" spans="1:8">
      <c r="A513" s="29" t="s">
        <v>294</v>
      </c>
      <c r="B513" s="29" t="s">
        <v>295</v>
      </c>
      <c r="C513" s="29" t="s">
        <v>1518</v>
      </c>
      <c r="D513" s="29" t="s">
        <v>1073</v>
      </c>
      <c r="E513" s="29">
        <v>2</v>
      </c>
      <c r="F513" s="29"/>
      <c r="G513" s="29"/>
      <c r="H513" s="29">
        <f t="shared" si="7"/>
        <v>0</v>
      </c>
    </row>
    <row r="514" spans="1:8" hidden="1">
      <c r="A514" s="29" t="s">
        <v>294</v>
      </c>
      <c r="B514" s="29" t="s">
        <v>295</v>
      </c>
      <c r="C514" s="29" t="s">
        <v>1517</v>
      </c>
      <c r="D514" s="29" t="s">
        <v>1093</v>
      </c>
      <c r="E514" s="29">
        <v>1</v>
      </c>
      <c r="F514" s="29"/>
      <c r="G514" s="29"/>
      <c r="H514" s="29">
        <f t="shared" si="7"/>
        <v>0</v>
      </c>
    </row>
    <row r="515" spans="1:8" hidden="1">
      <c r="A515" s="29" t="s">
        <v>294</v>
      </c>
      <c r="B515" s="29" t="s">
        <v>295</v>
      </c>
      <c r="C515" s="29" t="s">
        <v>1023</v>
      </c>
      <c r="D515" s="29" t="s">
        <v>1098</v>
      </c>
      <c r="E515" s="29">
        <v>1</v>
      </c>
      <c r="F515" s="29"/>
      <c r="G515" s="29"/>
      <c r="H515" s="29">
        <f t="shared" si="7"/>
        <v>0</v>
      </c>
    </row>
    <row r="516" spans="1:8">
      <c r="A516" s="29" t="s">
        <v>294</v>
      </c>
      <c r="B516" s="29" t="s">
        <v>295</v>
      </c>
      <c r="C516" s="29" t="s">
        <v>1031</v>
      </c>
      <c r="D516" s="29" t="s">
        <v>1073</v>
      </c>
      <c r="E516" s="29">
        <v>1</v>
      </c>
      <c r="F516" s="29"/>
      <c r="G516" s="29"/>
      <c r="H516" s="29">
        <f t="shared" si="7"/>
        <v>0</v>
      </c>
    </row>
    <row r="517" spans="1:8">
      <c r="A517" s="29" t="s">
        <v>294</v>
      </c>
      <c r="B517" s="29" t="s">
        <v>295</v>
      </c>
      <c r="C517" s="29" t="s">
        <v>1516</v>
      </c>
      <c r="D517" s="29" t="s">
        <v>1073</v>
      </c>
      <c r="E517" s="29">
        <v>1</v>
      </c>
      <c r="F517" s="29">
        <v>4</v>
      </c>
      <c r="G517" s="29"/>
      <c r="H517" s="29">
        <f t="shared" si="7"/>
        <v>4</v>
      </c>
    </row>
    <row r="518" spans="1:8">
      <c r="A518" s="29" t="s">
        <v>294</v>
      </c>
      <c r="B518" s="29" t="s">
        <v>295</v>
      </c>
      <c r="C518" s="29" t="s">
        <v>1516</v>
      </c>
      <c r="D518" s="29" t="s">
        <v>1091</v>
      </c>
      <c r="E518" s="29">
        <v>1</v>
      </c>
      <c r="F518" s="29">
        <v>6</v>
      </c>
      <c r="G518" s="29"/>
      <c r="H518" s="29">
        <f t="shared" si="7"/>
        <v>6</v>
      </c>
    </row>
    <row r="519" spans="1:8">
      <c r="A519" s="29" t="s">
        <v>294</v>
      </c>
      <c r="B519" s="29" t="s">
        <v>295</v>
      </c>
      <c r="C519" s="29" t="s">
        <v>1041</v>
      </c>
      <c r="D519" s="29" t="s">
        <v>1073</v>
      </c>
      <c r="E519" s="29">
        <v>1</v>
      </c>
      <c r="F519" s="29"/>
      <c r="G519" s="29"/>
      <c r="H519" s="29">
        <f t="shared" si="7"/>
        <v>0</v>
      </c>
    </row>
    <row r="520" spans="1:8" hidden="1">
      <c r="A520" s="29" t="s">
        <v>294</v>
      </c>
      <c r="B520" s="29" t="s">
        <v>295</v>
      </c>
      <c r="C520" s="29" t="s">
        <v>1054</v>
      </c>
      <c r="D520" s="29" t="s">
        <v>1074</v>
      </c>
      <c r="E520" s="29">
        <v>1</v>
      </c>
      <c r="F520" s="29"/>
      <c r="G520" s="29"/>
      <c r="H520" s="29">
        <f t="shared" si="7"/>
        <v>0</v>
      </c>
    </row>
    <row r="521" spans="1:8">
      <c r="A521" s="29" t="s">
        <v>296</v>
      </c>
      <c r="B521" s="29" t="s">
        <v>297</v>
      </c>
      <c r="C521" s="29" t="s">
        <v>1515</v>
      </c>
      <c r="D521" s="29" t="s">
        <v>1073</v>
      </c>
      <c r="E521" s="29">
        <v>1</v>
      </c>
      <c r="F521" s="29"/>
      <c r="G521" s="29">
        <v>30</v>
      </c>
      <c r="H521" s="29">
        <f t="shared" si="7"/>
        <v>30</v>
      </c>
    </row>
    <row r="522" spans="1:8">
      <c r="A522" s="29" t="s">
        <v>296</v>
      </c>
      <c r="B522" s="29" t="s">
        <v>297</v>
      </c>
      <c r="C522" s="29" t="s">
        <v>693</v>
      </c>
      <c r="D522" s="29" t="s">
        <v>1073</v>
      </c>
      <c r="E522" s="29">
        <v>2</v>
      </c>
      <c r="F522" s="29"/>
      <c r="G522" s="29"/>
      <c r="H522" s="29">
        <f t="shared" si="7"/>
        <v>0</v>
      </c>
    </row>
    <row r="523" spans="1:8" hidden="1">
      <c r="A523" s="29" t="s">
        <v>296</v>
      </c>
      <c r="B523" s="29" t="s">
        <v>297</v>
      </c>
      <c r="C523" s="29" t="s">
        <v>693</v>
      </c>
      <c r="D523" s="29" t="s">
        <v>1074</v>
      </c>
      <c r="E523" s="29">
        <v>1</v>
      </c>
      <c r="F523" s="29"/>
      <c r="G523" s="29"/>
      <c r="H523" s="29">
        <f t="shared" si="7"/>
        <v>0</v>
      </c>
    </row>
    <row r="524" spans="1:8">
      <c r="A524" s="29" t="s">
        <v>296</v>
      </c>
      <c r="B524" s="29" t="s">
        <v>297</v>
      </c>
      <c r="C524" s="29" t="s">
        <v>511</v>
      </c>
      <c r="D524" s="29" t="s">
        <v>1073</v>
      </c>
      <c r="E524" s="29">
        <v>1</v>
      </c>
      <c r="F524" s="29"/>
      <c r="G524" s="29"/>
      <c r="H524" s="29">
        <f t="shared" si="7"/>
        <v>0</v>
      </c>
    </row>
    <row r="525" spans="1:8" hidden="1">
      <c r="A525" s="29" t="s">
        <v>296</v>
      </c>
      <c r="B525" s="29" t="s">
        <v>297</v>
      </c>
      <c r="C525" s="29" t="s">
        <v>1514</v>
      </c>
      <c r="D525" s="29" t="s">
        <v>1074</v>
      </c>
      <c r="E525" s="29">
        <v>1</v>
      </c>
      <c r="F525" s="29"/>
      <c r="G525" s="29"/>
      <c r="H525" s="29">
        <f t="shared" si="7"/>
        <v>0</v>
      </c>
    </row>
    <row r="526" spans="1:8" hidden="1">
      <c r="A526" s="29" t="s">
        <v>296</v>
      </c>
      <c r="B526" s="29" t="s">
        <v>297</v>
      </c>
      <c r="C526" s="29" t="s">
        <v>1513</v>
      </c>
      <c r="D526" s="29" t="s">
        <v>1077</v>
      </c>
      <c r="E526" s="29">
        <v>1</v>
      </c>
      <c r="F526" s="29"/>
      <c r="G526" s="29"/>
      <c r="H526" s="29">
        <f t="shared" si="7"/>
        <v>0</v>
      </c>
    </row>
    <row r="527" spans="1:8" hidden="1">
      <c r="A527" s="29" t="s">
        <v>296</v>
      </c>
      <c r="B527" s="29" t="s">
        <v>297</v>
      </c>
      <c r="C527" s="29" t="s">
        <v>911</v>
      </c>
      <c r="D527" s="29" t="s">
        <v>1095</v>
      </c>
      <c r="E527" s="29">
        <v>1</v>
      </c>
      <c r="F527" s="29"/>
      <c r="G527" s="29">
        <v>2</v>
      </c>
      <c r="H527" s="29">
        <f t="shared" si="7"/>
        <v>2</v>
      </c>
    </row>
    <row r="528" spans="1:8">
      <c r="A528" s="29" t="s">
        <v>296</v>
      </c>
      <c r="B528" s="29" t="s">
        <v>297</v>
      </c>
      <c r="C528" s="29" t="s">
        <v>1084</v>
      </c>
      <c r="D528" s="29" t="s">
        <v>1073</v>
      </c>
      <c r="E528" s="29">
        <v>1</v>
      </c>
      <c r="F528" s="29"/>
      <c r="G528" s="29"/>
      <c r="H528" s="29">
        <f t="shared" si="7"/>
        <v>0</v>
      </c>
    </row>
    <row r="529" spans="1:8" hidden="1">
      <c r="A529" s="29" t="s">
        <v>296</v>
      </c>
      <c r="B529" s="29" t="s">
        <v>297</v>
      </c>
      <c r="C529" s="29" t="s">
        <v>1512</v>
      </c>
      <c r="D529" s="29" t="s">
        <v>1074</v>
      </c>
      <c r="E529" s="29">
        <v>9</v>
      </c>
      <c r="F529" s="29"/>
      <c r="G529" s="29"/>
      <c r="H529" s="29">
        <f t="shared" si="7"/>
        <v>0</v>
      </c>
    </row>
    <row r="530" spans="1:8">
      <c r="A530" s="29" t="s">
        <v>296</v>
      </c>
      <c r="B530" s="29" t="s">
        <v>297</v>
      </c>
      <c r="C530" s="29" t="s">
        <v>1511</v>
      </c>
      <c r="D530" s="29" t="s">
        <v>1073</v>
      </c>
      <c r="E530" s="29">
        <v>1</v>
      </c>
      <c r="F530" s="29">
        <v>150</v>
      </c>
      <c r="G530" s="29"/>
      <c r="H530" s="29">
        <f t="shared" si="7"/>
        <v>150</v>
      </c>
    </row>
    <row r="531" spans="1:8">
      <c r="A531" s="29" t="s">
        <v>296</v>
      </c>
      <c r="B531" s="29" t="s">
        <v>297</v>
      </c>
      <c r="C531" s="29" t="s">
        <v>1463</v>
      </c>
      <c r="D531" s="29" t="s">
        <v>1073</v>
      </c>
      <c r="E531" s="29">
        <v>2</v>
      </c>
      <c r="F531" s="29"/>
      <c r="G531" s="29"/>
      <c r="H531" s="29">
        <f t="shared" si="7"/>
        <v>0</v>
      </c>
    </row>
    <row r="532" spans="1:8">
      <c r="A532" s="29" t="s">
        <v>296</v>
      </c>
      <c r="B532" s="29" t="s">
        <v>297</v>
      </c>
      <c r="C532" s="29" t="s">
        <v>562</v>
      </c>
      <c r="D532" s="29" t="s">
        <v>1073</v>
      </c>
      <c r="E532" s="29">
        <v>2</v>
      </c>
      <c r="F532" s="29">
        <v>300</v>
      </c>
      <c r="G532" s="29"/>
      <c r="H532" s="29">
        <f t="shared" si="7"/>
        <v>300</v>
      </c>
    </row>
    <row r="533" spans="1:8">
      <c r="A533" s="29" t="s">
        <v>296</v>
      </c>
      <c r="B533" s="29" t="s">
        <v>297</v>
      </c>
      <c r="C533" s="29" t="s">
        <v>565</v>
      </c>
      <c r="D533" s="29" t="s">
        <v>1073</v>
      </c>
      <c r="E533" s="29">
        <v>1</v>
      </c>
      <c r="F533" s="29"/>
      <c r="G533" s="29"/>
      <c r="H533" s="29">
        <f t="shared" si="7"/>
        <v>0</v>
      </c>
    </row>
    <row r="534" spans="1:8" hidden="1">
      <c r="A534" s="29" t="s">
        <v>296</v>
      </c>
      <c r="B534" s="29" t="s">
        <v>297</v>
      </c>
      <c r="C534" s="29" t="s">
        <v>1510</v>
      </c>
      <c r="D534" s="29" t="s">
        <v>1074</v>
      </c>
      <c r="E534" s="29">
        <v>1</v>
      </c>
      <c r="F534" s="29"/>
      <c r="G534" s="29"/>
      <c r="H534" s="29">
        <f t="shared" si="7"/>
        <v>0</v>
      </c>
    </row>
    <row r="535" spans="1:8" hidden="1">
      <c r="A535" s="29" t="s">
        <v>298</v>
      </c>
      <c r="B535" s="29" t="s">
        <v>299</v>
      </c>
      <c r="C535" s="29" t="s">
        <v>487</v>
      </c>
      <c r="D535" s="29" t="s">
        <v>1075</v>
      </c>
      <c r="E535" s="29">
        <v>1</v>
      </c>
      <c r="F535" s="29"/>
      <c r="G535" s="29"/>
      <c r="H535" s="29">
        <f t="shared" ref="H535:H598" si="8">F535+G535</f>
        <v>0</v>
      </c>
    </row>
    <row r="536" spans="1:8">
      <c r="A536" s="29" t="s">
        <v>298</v>
      </c>
      <c r="B536" s="29" t="s">
        <v>299</v>
      </c>
      <c r="C536" s="29" t="s">
        <v>649</v>
      </c>
      <c r="D536" s="29" t="s">
        <v>1073</v>
      </c>
      <c r="E536" s="29">
        <v>1</v>
      </c>
      <c r="F536" s="29"/>
      <c r="G536" s="29"/>
      <c r="H536" s="29">
        <f t="shared" si="8"/>
        <v>0</v>
      </c>
    </row>
    <row r="537" spans="1:8" hidden="1">
      <c r="A537" s="29" t="s">
        <v>298</v>
      </c>
      <c r="B537" s="29" t="s">
        <v>299</v>
      </c>
      <c r="C537" s="29" t="s">
        <v>490</v>
      </c>
      <c r="D537" s="29" t="s">
        <v>1075</v>
      </c>
      <c r="E537" s="29">
        <v>10</v>
      </c>
      <c r="F537" s="29"/>
      <c r="G537" s="29"/>
      <c r="H537" s="29">
        <f t="shared" si="8"/>
        <v>0</v>
      </c>
    </row>
    <row r="538" spans="1:8" hidden="1">
      <c r="A538" s="29" t="s">
        <v>298</v>
      </c>
      <c r="B538" s="29" t="s">
        <v>299</v>
      </c>
      <c r="C538" s="29" t="s">
        <v>492</v>
      </c>
      <c r="D538" s="29" t="s">
        <v>1112</v>
      </c>
      <c r="E538" s="29">
        <v>5</v>
      </c>
      <c r="F538" s="29"/>
      <c r="G538" s="29"/>
      <c r="H538" s="29">
        <f t="shared" si="8"/>
        <v>0</v>
      </c>
    </row>
    <row r="539" spans="1:8" hidden="1">
      <c r="A539" s="29" t="s">
        <v>298</v>
      </c>
      <c r="B539" s="29" t="s">
        <v>299</v>
      </c>
      <c r="C539" s="29" t="s">
        <v>494</v>
      </c>
      <c r="D539" s="29" t="s">
        <v>1101</v>
      </c>
      <c r="E539" s="29">
        <v>1</v>
      </c>
      <c r="F539" s="29"/>
      <c r="G539" s="29"/>
      <c r="H539" s="29">
        <f t="shared" si="8"/>
        <v>0</v>
      </c>
    </row>
    <row r="540" spans="1:8" hidden="1">
      <c r="A540" s="29" t="s">
        <v>298</v>
      </c>
      <c r="B540" s="29" t="s">
        <v>299</v>
      </c>
      <c r="C540" s="29" t="s">
        <v>501</v>
      </c>
      <c r="D540" s="29" t="s">
        <v>1074</v>
      </c>
      <c r="E540" s="29">
        <v>1</v>
      </c>
      <c r="F540" s="29"/>
      <c r="G540" s="29"/>
      <c r="H540" s="29">
        <f t="shared" si="8"/>
        <v>0</v>
      </c>
    </row>
    <row r="541" spans="1:8">
      <c r="A541" s="29" t="s">
        <v>298</v>
      </c>
      <c r="B541" s="29" t="s">
        <v>299</v>
      </c>
      <c r="C541" s="29" t="s">
        <v>702</v>
      </c>
      <c r="D541" s="29" t="s">
        <v>1073</v>
      </c>
      <c r="E541" s="29">
        <v>1</v>
      </c>
      <c r="F541" s="29"/>
      <c r="G541" s="29"/>
      <c r="H541" s="29">
        <f t="shared" si="8"/>
        <v>0</v>
      </c>
    </row>
    <row r="542" spans="1:8" hidden="1">
      <c r="A542" s="29" t="s">
        <v>298</v>
      </c>
      <c r="B542" s="29" t="s">
        <v>299</v>
      </c>
      <c r="C542" s="29" t="s">
        <v>534</v>
      </c>
      <c r="D542" s="29" t="s">
        <v>1075</v>
      </c>
      <c r="E542" s="29">
        <v>1</v>
      </c>
      <c r="F542" s="29"/>
      <c r="G542" s="29"/>
      <c r="H542" s="29">
        <f t="shared" si="8"/>
        <v>0</v>
      </c>
    </row>
    <row r="543" spans="1:8" hidden="1">
      <c r="A543" s="29" t="s">
        <v>298</v>
      </c>
      <c r="B543" s="29" t="s">
        <v>299</v>
      </c>
      <c r="C543" s="29" t="s">
        <v>544</v>
      </c>
      <c r="D543" s="29" t="s">
        <v>1112</v>
      </c>
      <c r="E543" s="29">
        <v>25</v>
      </c>
      <c r="F543" s="29"/>
      <c r="G543" s="29"/>
      <c r="H543" s="29">
        <f t="shared" si="8"/>
        <v>0</v>
      </c>
    </row>
    <row r="544" spans="1:8" hidden="1">
      <c r="A544" s="29" t="s">
        <v>298</v>
      </c>
      <c r="B544" s="29" t="s">
        <v>299</v>
      </c>
      <c r="C544" s="29" t="s">
        <v>545</v>
      </c>
      <c r="D544" s="29" t="s">
        <v>1074</v>
      </c>
      <c r="E544" s="29">
        <v>1</v>
      </c>
      <c r="F544" s="29"/>
      <c r="G544" s="29"/>
      <c r="H544" s="29">
        <f t="shared" si="8"/>
        <v>0</v>
      </c>
    </row>
    <row r="545" spans="1:8" hidden="1">
      <c r="A545" s="29" t="s">
        <v>298</v>
      </c>
      <c r="B545" s="29" t="s">
        <v>299</v>
      </c>
      <c r="C545" s="29" t="s">
        <v>1509</v>
      </c>
      <c r="D545" s="29" t="s">
        <v>1074</v>
      </c>
      <c r="E545" s="29">
        <v>1</v>
      </c>
      <c r="F545" s="29"/>
      <c r="G545" s="29"/>
      <c r="H545" s="29">
        <f t="shared" si="8"/>
        <v>0</v>
      </c>
    </row>
    <row r="546" spans="1:8">
      <c r="A546" s="29" t="s">
        <v>298</v>
      </c>
      <c r="B546" s="29" t="s">
        <v>299</v>
      </c>
      <c r="C546" s="29" t="s">
        <v>1508</v>
      </c>
      <c r="D546" s="29" t="s">
        <v>1073</v>
      </c>
      <c r="E546" s="29">
        <v>1</v>
      </c>
      <c r="F546" s="29"/>
      <c r="G546" s="29"/>
      <c r="H546" s="29">
        <f t="shared" si="8"/>
        <v>0</v>
      </c>
    </row>
    <row r="547" spans="1:8">
      <c r="A547" s="29" t="s">
        <v>298</v>
      </c>
      <c r="B547" s="29" t="s">
        <v>299</v>
      </c>
      <c r="C547" s="29" t="s">
        <v>1507</v>
      </c>
      <c r="D547" s="29" t="s">
        <v>1073</v>
      </c>
      <c r="E547" s="29">
        <v>1</v>
      </c>
      <c r="F547" s="29"/>
      <c r="G547" s="29"/>
      <c r="H547" s="29">
        <f t="shared" si="8"/>
        <v>0</v>
      </c>
    </row>
    <row r="548" spans="1:8">
      <c r="A548" s="29" t="s">
        <v>298</v>
      </c>
      <c r="B548" s="29" t="s">
        <v>299</v>
      </c>
      <c r="C548" s="29" t="s">
        <v>1506</v>
      </c>
      <c r="D548" s="29" t="s">
        <v>1073</v>
      </c>
      <c r="E548" s="29">
        <v>1</v>
      </c>
      <c r="F548" s="29">
        <v>201</v>
      </c>
      <c r="G548" s="29">
        <v>2</v>
      </c>
      <c r="H548" s="29">
        <f t="shared" si="8"/>
        <v>203</v>
      </c>
    </row>
    <row r="549" spans="1:8" hidden="1">
      <c r="A549" s="29" t="s">
        <v>298</v>
      </c>
      <c r="B549" s="29" t="s">
        <v>299</v>
      </c>
      <c r="C549" s="29" t="s">
        <v>1505</v>
      </c>
      <c r="D549" s="29" t="s">
        <v>1074</v>
      </c>
      <c r="E549" s="29">
        <v>1</v>
      </c>
      <c r="F549" s="29"/>
      <c r="G549" s="29"/>
      <c r="H549" s="29">
        <f t="shared" si="8"/>
        <v>0</v>
      </c>
    </row>
    <row r="550" spans="1:8" hidden="1">
      <c r="A550" s="29" t="s">
        <v>298</v>
      </c>
      <c r="B550" s="29" t="s">
        <v>299</v>
      </c>
      <c r="C550" s="29" t="s">
        <v>841</v>
      </c>
      <c r="D550" s="29" t="s">
        <v>1074</v>
      </c>
      <c r="E550" s="29">
        <v>1</v>
      </c>
      <c r="F550" s="29"/>
      <c r="G550" s="29"/>
      <c r="H550" s="29">
        <f t="shared" si="8"/>
        <v>0</v>
      </c>
    </row>
    <row r="551" spans="1:8">
      <c r="A551" s="29" t="s">
        <v>298</v>
      </c>
      <c r="B551" s="29" t="s">
        <v>299</v>
      </c>
      <c r="C551" s="29" t="s">
        <v>842</v>
      </c>
      <c r="D551" s="29" t="s">
        <v>1073</v>
      </c>
      <c r="E551" s="29">
        <v>1</v>
      </c>
      <c r="F551" s="29"/>
      <c r="G551" s="29"/>
      <c r="H551" s="29">
        <f t="shared" si="8"/>
        <v>0</v>
      </c>
    </row>
    <row r="552" spans="1:8">
      <c r="A552" s="29" t="s">
        <v>298</v>
      </c>
      <c r="B552" s="29" t="s">
        <v>299</v>
      </c>
      <c r="C552" s="29" t="s">
        <v>844</v>
      </c>
      <c r="D552" s="29" t="s">
        <v>1073</v>
      </c>
      <c r="E552" s="29">
        <v>6</v>
      </c>
      <c r="F552" s="29"/>
      <c r="G552" s="29"/>
      <c r="H552" s="29">
        <f t="shared" si="8"/>
        <v>0</v>
      </c>
    </row>
    <row r="553" spans="1:8" hidden="1">
      <c r="A553" s="29" t="s">
        <v>298</v>
      </c>
      <c r="B553" s="29" t="s">
        <v>299</v>
      </c>
      <c r="C553" s="29" t="s">
        <v>844</v>
      </c>
      <c r="D553" s="29" t="s">
        <v>1074</v>
      </c>
      <c r="E553" s="29">
        <v>3</v>
      </c>
      <c r="F553" s="29"/>
      <c r="G553" s="29"/>
      <c r="H553" s="29">
        <f t="shared" si="8"/>
        <v>0</v>
      </c>
    </row>
    <row r="554" spans="1:8">
      <c r="A554" s="29" t="s">
        <v>298</v>
      </c>
      <c r="B554" s="29" t="s">
        <v>299</v>
      </c>
      <c r="C554" s="29" t="s">
        <v>849</v>
      </c>
      <c r="D554" s="29" t="s">
        <v>1073</v>
      </c>
      <c r="E554" s="29">
        <v>2</v>
      </c>
      <c r="F554" s="29"/>
      <c r="G554" s="29"/>
      <c r="H554" s="29">
        <f t="shared" si="8"/>
        <v>0</v>
      </c>
    </row>
    <row r="555" spans="1:8">
      <c r="A555" s="29" t="s">
        <v>298</v>
      </c>
      <c r="B555" s="29" t="s">
        <v>299</v>
      </c>
      <c r="C555" s="29" t="s">
        <v>884</v>
      </c>
      <c r="D555" s="29" t="s">
        <v>1073</v>
      </c>
      <c r="E555" s="29">
        <v>1</v>
      </c>
      <c r="F555" s="29"/>
      <c r="G555" s="29"/>
      <c r="H555" s="29">
        <f t="shared" si="8"/>
        <v>0</v>
      </c>
    </row>
    <row r="556" spans="1:8">
      <c r="A556" s="29" t="s">
        <v>298</v>
      </c>
      <c r="B556" s="29" t="s">
        <v>299</v>
      </c>
      <c r="C556" s="29" t="s">
        <v>898</v>
      </c>
      <c r="D556" s="29" t="s">
        <v>1073</v>
      </c>
      <c r="E556" s="29">
        <v>1</v>
      </c>
      <c r="F556" s="29"/>
      <c r="G556" s="29"/>
      <c r="H556" s="29">
        <f t="shared" si="8"/>
        <v>0</v>
      </c>
    </row>
    <row r="557" spans="1:8" hidden="1">
      <c r="A557" s="29" t="s">
        <v>298</v>
      </c>
      <c r="B557" s="29" t="s">
        <v>299</v>
      </c>
      <c r="C557" s="29" t="s">
        <v>558</v>
      </c>
      <c r="D557" s="29" t="s">
        <v>1112</v>
      </c>
      <c r="E557" s="29">
        <v>3</v>
      </c>
      <c r="F557" s="29"/>
      <c r="G557" s="29"/>
      <c r="H557" s="29">
        <f t="shared" si="8"/>
        <v>0</v>
      </c>
    </row>
    <row r="558" spans="1:8">
      <c r="A558" s="29" t="s">
        <v>298</v>
      </c>
      <c r="B558" s="29" t="s">
        <v>299</v>
      </c>
      <c r="C558" s="29" t="s">
        <v>558</v>
      </c>
      <c r="D558" s="29" t="s">
        <v>1073</v>
      </c>
      <c r="E558" s="29">
        <v>2</v>
      </c>
      <c r="F558" s="29"/>
      <c r="G558" s="29"/>
      <c r="H558" s="29">
        <f t="shared" si="8"/>
        <v>0</v>
      </c>
    </row>
    <row r="559" spans="1:8" hidden="1">
      <c r="A559" s="29" t="s">
        <v>298</v>
      </c>
      <c r="B559" s="29" t="s">
        <v>299</v>
      </c>
      <c r="C559" s="29" t="s">
        <v>558</v>
      </c>
      <c r="D559" s="29" t="s">
        <v>1074</v>
      </c>
      <c r="E559" s="29">
        <v>9</v>
      </c>
      <c r="F559" s="29"/>
      <c r="G559" s="29"/>
      <c r="H559" s="29">
        <f t="shared" si="8"/>
        <v>0</v>
      </c>
    </row>
    <row r="560" spans="1:8" hidden="1">
      <c r="A560" s="29" t="s">
        <v>298</v>
      </c>
      <c r="B560" s="29" t="s">
        <v>299</v>
      </c>
      <c r="C560" s="29" t="s">
        <v>569</v>
      </c>
      <c r="D560" s="29" t="s">
        <v>1200</v>
      </c>
      <c r="E560" s="29">
        <v>1</v>
      </c>
      <c r="F560" s="29"/>
      <c r="G560" s="29"/>
      <c r="H560" s="29">
        <f t="shared" si="8"/>
        <v>0</v>
      </c>
    </row>
    <row r="561" spans="1:8">
      <c r="A561" s="29" t="s">
        <v>300</v>
      </c>
      <c r="B561" s="29" t="s">
        <v>301</v>
      </c>
      <c r="C561" s="29" t="s">
        <v>586</v>
      </c>
      <c r="D561" s="29" t="s">
        <v>1073</v>
      </c>
      <c r="E561" s="29">
        <v>1</v>
      </c>
      <c r="F561" s="29"/>
      <c r="G561" s="29"/>
      <c r="H561" s="29">
        <f t="shared" si="8"/>
        <v>0</v>
      </c>
    </row>
    <row r="562" spans="1:8" hidden="1">
      <c r="A562" s="29" t="s">
        <v>300</v>
      </c>
      <c r="B562" s="29" t="s">
        <v>301</v>
      </c>
      <c r="C562" s="29" t="s">
        <v>1504</v>
      </c>
      <c r="D562" s="29" t="s">
        <v>1265</v>
      </c>
      <c r="E562" s="29">
        <v>1</v>
      </c>
      <c r="F562" s="29">
        <v>7</v>
      </c>
      <c r="G562" s="29"/>
      <c r="H562" s="29">
        <f t="shared" si="8"/>
        <v>7</v>
      </c>
    </row>
    <row r="563" spans="1:8" hidden="1">
      <c r="A563" s="29" t="s">
        <v>300</v>
      </c>
      <c r="B563" s="29" t="s">
        <v>301</v>
      </c>
      <c r="C563" s="29" t="s">
        <v>1503</v>
      </c>
      <c r="D563" s="29" t="s">
        <v>1098</v>
      </c>
      <c r="E563" s="29">
        <v>2</v>
      </c>
      <c r="F563" s="29">
        <v>4</v>
      </c>
      <c r="G563" s="29"/>
      <c r="H563" s="29">
        <f t="shared" si="8"/>
        <v>4</v>
      </c>
    </row>
    <row r="564" spans="1:8">
      <c r="A564" s="29" t="s">
        <v>300</v>
      </c>
      <c r="B564" s="29" t="s">
        <v>301</v>
      </c>
      <c r="C564" s="29" t="s">
        <v>1502</v>
      </c>
      <c r="D564" s="29" t="s">
        <v>1073</v>
      </c>
      <c r="E564" s="29">
        <v>3</v>
      </c>
      <c r="F564" s="29">
        <v>42</v>
      </c>
      <c r="G564" s="29"/>
      <c r="H564" s="29">
        <f t="shared" si="8"/>
        <v>42</v>
      </c>
    </row>
    <row r="565" spans="1:8">
      <c r="A565" s="29" t="s">
        <v>300</v>
      </c>
      <c r="B565" s="29" t="s">
        <v>301</v>
      </c>
      <c r="C565" s="29" t="s">
        <v>1501</v>
      </c>
      <c r="D565" s="29" t="s">
        <v>1073</v>
      </c>
      <c r="E565" s="29">
        <v>1</v>
      </c>
      <c r="F565" s="29"/>
      <c r="G565" s="29"/>
      <c r="H565" s="29">
        <f t="shared" si="8"/>
        <v>0</v>
      </c>
    </row>
    <row r="566" spans="1:8">
      <c r="A566" s="29" t="s">
        <v>300</v>
      </c>
      <c r="B566" s="29" t="s">
        <v>301</v>
      </c>
      <c r="C566" s="29" t="s">
        <v>739</v>
      </c>
      <c r="D566" s="29" t="s">
        <v>1073</v>
      </c>
      <c r="E566" s="29">
        <v>1</v>
      </c>
      <c r="F566" s="29"/>
      <c r="G566" s="29"/>
      <c r="H566" s="29">
        <f t="shared" si="8"/>
        <v>0</v>
      </c>
    </row>
    <row r="567" spans="1:8" hidden="1">
      <c r="A567" s="29" t="s">
        <v>300</v>
      </c>
      <c r="B567" s="29" t="s">
        <v>301</v>
      </c>
      <c r="C567" s="29" t="s">
        <v>740</v>
      </c>
      <c r="D567" s="29" t="s">
        <v>1098</v>
      </c>
      <c r="E567" s="29">
        <v>2</v>
      </c>
      <c r="F567" s="29">
        <v>416</v>
      </c>
      <c r="G567" s="29"/>
      <c r="H567" s="29">
        <f t="shared" si="8"/>
        <v>416</v>
      </c>
    </row>
    <row r="568" spans="1:8">
      <c r="A568" s="29" t="s">
        <v>300</v>
      </c>
      <c r="B568" s="29" t="s">
        <v>301</v>
      </c>
      <c r="C568" s="29" t="s">
        <v>740</v>
      </c>
      <c r="D568" s="29" t="s">
        <v>1073</v>
      </c>
      <c r="E568" s="29">
        <v>3</v>
      </c>
      <c r="F568" s="29"/>
      <c r="G568" s="29"/>
      <c r="H568" s="29">
        <f t="shared" si="8"/>
        <v>0</v>
      </c>
    </row>
    <row r="569" spans="1:8" hidden="1">
      <c r="A569" s="29" t="s">
        <v>300</v>
      </c>
      <c r="B569" s="29" t="s">
        <v>301</v>
      </c>
      <c r="C569" s="29" t="s">
        <v>740</v>
      </c>
      <c r="D569" s="29" t="s">
        <v>1074</v>
      </c>
      <c r="E569" s="29">
        <v>1</v>
      </c>
      <c r="F569" s="29">
        <v>26</v>
      </c>
      <c r="G569" s="29"/>
      <c r="H569" s="29">
        <f t="shared" si="8"/>
        <v>26</v>
      </c>
    </row>
    <row r="570" spans="1:8" hidden="1">
      <c r="A570" s="29" t="s">
        <v>300</v>
      </c>
      <c r="B570" s="29" t="s">
        <v>301</v>
      </c>
      <c r="C570" s="29" t="s">
        <v>743</v>
      </c>
      <c r="D570" s="29" t="s">
        <v>1080</v>
      </c>
      <c r="E570" s="29">
        <v>1</v>
      </c>
      <c r="F570" s="29"/>
      <c r="G570" s="29"/>
      <c r="H570" s="29">
        <f t="shared" si="8"/>
        <v>0</v>
      </c>
    </row>
    <row r="571" spans="1:8">
      <c r="A571" s="29" t="s">
        <v>300</v>
      </c>
      <c r="B571" s="29" t="s">
        <v>301</v>
      </c>
      <c r="C571" s="29" t="s">
        <v>744</v>
      </c>
      <c r="D571" s="29" t="s">
        <v>1073</v>
      </c>
      <c r="E571" s="29">
        <v>1</v>
      </c>
      <c r="F571" s="29">
        <v>4</v>
      </c>
      <c r="G571" s="29"/>
      <c r="H571" s="29">
        <f t="shared" si="8"/>
        <v>4</v>
      </c>
    </row>
    <row r="572" spans="1:8" hidden="1">
      <c r="A572" s="29" t="s">
        <v>300</v>
      </c>
      <c r="B572" s="29" t="s">
        <v>301</v>
      </c>
      <c r="C572" s="29" t="s">
        <v>748</v>
      </c>
      <c r="D572" s="29" t="s">
        <v>1074</v>
      </c>
      <c r="E572" s="29">
        <v>1</v>
      </c>
      <c r="F572" s="29"/>
      <c r="G572" s="29"/>
      <c r="H572" s="29">
        <f t="shared" si="8"/>
        <v>0</v>
      </c>
    </row>
    <row r="573" spans="1:8">
      <c r="A573" s="29" t="s">
        <v>300</v>
      </c>
      <c r="B573" s="29" t="s">
        <v>301</v>
      </c>
      <c r="C573" s="29" t="s">
        <v>749</v>
      </c>
      <c r="D573" s="29" t="s">
        <v>1073</v>
      </c>
      <c r="E573" s="29">
        <v>9</v>
      </c>
      <c r="F573" s="29">
        <v>113</v>
      </c>
      <c r="G573" s="29">
        <v>36</v>
      </c>
      <c r="H573" s="29">
        <f t="shared" si="8"/>
        <v>149</v>
      </c>
    </row>
    <row r="574" spans="1:8">
      <c r="A574" s="29" t="s">
        <v>300</v>
      </c>
      <c r="B574" s="29" t="s">
        <v>301</v>
      </c>
      <c r="C574" s="29" t="s">
        <v>1475</v>
      </c>
      <c r="D574" s="29" t="s">
        <v>1073</v>
      </c>
      <c r="E574" s="29">
        <v>2</v>
      </c>
      <c r="F574" s="29">
        <v>34</v>
      </c>
      <c r="G574" s="29"/>
      <c r="H574" s="29">
        <f t="shared" si="8"/>
        <v>34</v>
      </c>
    </row>
    <row r="575" spans="1:8">
      <c r="A575" s="29" t="s">
        <v>300</v>
      </c>
      <c r="B575" s="29" t="s">
        <v>301</v>
      </c>
      <c r="C575" s="29" t="s">
        <v>762</v>
      </c>
      <c r="D575" s="29" t="s">
        <v>1073</v>
      </c>
      <c r="E575" s="29">
        <v>10</v>
      </c>
      <c r="F575" s="29">
        <v>30</v>
      </c>
      <c r="G575" s="29"/>
      <c r="H575" s="29">
        <f t="shared" si="8"/>
        <v>30</v>
      </c>
    </row>
    <row r="576" spans="1:8">
      <c r="A576" s="29" t="s">
        <v>300</v>
      </c>
      <c r="B576" s="29" t="s">
        <v>301</v>
      </c>
      <c r="C576" s="29" t="s">
        <v>1500</v>
      </c>
      <c r="D576" s="29" t="s">
        <v>1073</v>
      </c>
      <c r="E576" s="29">
        <v>1</v>
      </c>
      <c r="F576" s="29"/>
      <c r="G576" s="29"/>
      <c r="H576" s="29">
        <f t="shared" si="8"/>
        <v>0</v>
      </c>
    </row>
    <row r="577" spans="1:8" hidden="1">
      <c r="A577" s="29" t="s">
        <v>300</v>
      </c>
      <c r="B577" s="29" t="s">
        <v>301</v>
      </c>
      <c r="C577" s="29" t="s">
        <v>764</v>
      </c>
      <c r="D577" s="29" t="s">
        <v>1098</v>
      </c>
      <c r="E577" s="29">
        <v>2</v>
      </c>
      <c r="F577" s="29"/>
      <c r="G577" s="29"/>
      <c r="H577" s="29">
        <f t="shared" si="8"/>
        <v>0</v>
      </c>
    </row>
    <row r="578" spans="1:8">
      <c r="A578" s="29" t="s">
        <v>300</v>
      </c>
      <c r="B578" s="29" t="s">
        <v>301</v>
      </c>
      <c r="C578" s="29" t="s">
        <v>764</v>
      </c>
      <c r="D578" s="29" t="s">
        <v>1073</v>
      </c>
      <c r="E578" s="29">
        <v>31</v>
      </c>
      <c r="F578" s="29">
        <v>50</v>
      </c>
      <c r="G578" s="29"/>
      <c r="H578" s="29">
        <f t="shared" si="8"/>
        <v>50</v>
      </c>
    </row>
    <row r="579" spans="1:8">
      <c r="A579" s="29" t="s">
        <v>300</v>
      </c>
      <c r="B579" s="29" t="s">
        <v>301</v>
      </c>
      <c r="C579" s="29" t="s">
        <v>765</v>
      </c>
      <c r="D579" s="29" t="s">
        <v>1073</v>
      </c>
      <c r="E579" s="29">
        <v>5</v>
      </c>
      <c r="F579" s="29">
        <v>159</v>
      </c>
      <c r="G579" s="29"/>
      <c r="H579" s="29">
        <f t="shared" si="8"/>
        <v>159</v>
      </c>
    </row>
    <row r="580" spans="1:8">
      <c r="A580" s="29" t="s">
        <v>300</v>
      </c>
      <c r="B580" s="29" t="s">
        <v>301</v>
      </c>
      <c r="C580" s="29" t="s">
        <v>797</v>
      </c>
      <c r="D580" s="29" t="s">
        <v>1073</v>
      </c>
      <c r="E580" s="29">
        <v>1</v>
      </c>
      <c r="F580" s="29">
        <v>25</v>
      </c>
      <c r="G580" s="29"/>
      <c r="H580" s="29">
        <f t="shared" si="8"/>
        <v>25</v>
      </c>
    </row>
    <row r="581" spans="1:8">
      <c r="A581" s="29" t="s">
        <v>300</v>
      </c>
      <c r="B581" s="29" t="s">
        <v>301</v>
      </c>
      <c r="C581" s="29" t="s">
        <v>822</v>
      </c>
      <c r="D581" s="29" t="s">
        <v>1073</v>
      </c>
      <c r="E581" s="29">
        <v>2</v>
      </c>
      <c r="F581" s="29">
        <v>60</v>
      </c>
      <c r="G581" s="29"/>
      <c r="H581" s="29">
        <f t="shared" si="8"/>
        <v>60</v>
      </c>
    </row>
    <row r="582" spans="1:8" hidden="1">
      <c r="A582" s="29" t="s">
        <v>300</v>
      </c>
      <c r="B582" s="29" t="s">
        <v>301</v>
      </c>
      <c r="C582" s="29" t="s">
        <v>931</v>
      </c>
      <c r="D582" s="29" t="s">
        <v>1074</v>
      </c>
      <c r="E582" s="29">
        <v>1</v>
      </c>
      <c r="F582" s="29"/>
      <c r="G582" s="29"/>
      <c r="H582" s="29">
        <f t="shared" si="8"/>
        <v>0</v>
      </c>
    </row>
    <row r="583" spans="1:8">
      <c r="A583" s="29" t="s">
        <v>300</v>
      </c>
      <c r="B583" s="29" t="s">
        <v>301</v>
      </c>
      <c r="C583" s="29" t="s">
        <v>1394</v>
      </c>
      <c r="D583" s="29" t="s">
        <v>1073</v>
      </c>
      <c r="E583" s="29">
        <v>1</v>
      </c>
      <c r="F583" s="29"/>
      <c r="G583" s="29"/>
      <c r="H583" s="29">
        <f t="shared" si="8"/>
        <v>0</v>
      </c>
    </row>
    <row r="584" spans="1:8">
      <c r="A584" s="29" t="s">
        <v>300</v>
      </c>
      <c r="B584" s="29" t="s">
        <v>301</v>
      </c>
      <c r="C584" s="29" t="s">
        <v>1184</v>
      </c>
      <c r="D584" s="29" t="s">
        <v>1073</v>
      </c>
      <c r="E584" s="29">
        <v>1</v>
      </c>
      <c r="F584" s="29"/>
      <c r="G584" s="29"/>
      <c r="H584" s="29">
        <f t="shared" si="8"/>
        <v>0</v>
      </c>
    </row>
    <row r="585" spans="1:8" hidden="1">
      <c r="A585" s="29" t="s">
        <v>300</v>
      </c>
      <c r="B585" s="29" t="s">
        <v>301</v>
      </c>
      <c r="C585" s="29" t="s">
        <v>1499</v>
      </c>
      <c r="D585" s="29" t="s">
        <v>1074</v>
      </c>
      <c r="E585" s="29">
        <v>1</v>
      </c>
      <c r="F585" s="29"/>
      <c r="G585" s="29"/>
      <c r="H585" s="29">
        <f t="shared" si="8"/>
        <v>0</v>
      </c>
    </row>
    <row r="586" spans="1:8" hidden="1">
      <c r="A586" s="29" t="s">
        <v>300</v>
      </c>
      <c r="B586" s="29" t="s">
        <v>301</v>
      </c>
      <c r="C586" s="29" t="s">
        <v>945</v>
      </c>
      <c r="D586" s="29" t="s">
        <v>1074</v>
      </c>
      <c r="E586" s="29">
        <v>1</v>
      </c>
      <c r="F586" s="29"/>
      <c r="G586" s="29"/>
      <c r="H586" s="29">
        <f t="shared" si="8"/>
        <v>0</v>
      </c>
    </row>
    <row r="587" spans="1:8">
      <c r="A587" s="29" t="s">
        <v>300</v>
      </c>
      <c r="B587" s="29" t="s">
        <v>301</v>
      </c>
      <c r="C587" s="29" t="s">
        <v>947</v>
      </c>
      <c r="D587" s="29" t="s">
        <v>1073</v>
      </c>
      <c r="E587" s="29">
        <v>1</v>
      </c>
      <c r="F587" s="29"/>
      <c r="G587" s="29"/>
      <c r="H587" s="29">
        <f t="shared" si="8"/>
        <v>0</v>
      </c>
    </row>
    <row r="588" spans="1:8">
      <c r="A588" s="29" t="s">
        <v>300</v>
      </c>
      <c r="B588" s="29" t="s">
        <v>301</v>
      </c>
      <c r="C588" s="29" t="s">
        <v>1498</v>
      </c>
      <c r="D588" s="29" t="s">
        <v>1073</v>
      </c>
      <c r="E588" s="29">
        <v>1</v>
      </c>
      <c r="F588" s="29"/>
      <c r="G588" s="29"/>
      <c r="H588" s="29">
        <f t="shared" si="8"/>
        <v>0</v>
      </c>
    </row>
    <row r="589" spans="1:8">
      <c r="A589" s="29" t="s">
        <v>300</v>
      </c>
      <c r="B589" s="29" t="s">
        <v>301</v>
      </c>
      <c r="C589" s="29" t="s">
        <v>565</v>
      </c>
      <c r="D589" s="29" t="s">
        <v>1073</v>
      </c>
      <c r="E589" s="29">
        <v>1</v>
      </c>
      <c r="F589" s="29"/>
      <c r="G589" s="29"/>
      <c r="H589" s="29">
        <f t="shared" si="8"/>
        <v>0</v>
      </c>
    </row>
    <row r="590" spans="1:8">
      <c r="A590" s="29" t="s">
        <v>300</v>
      </c>
      <c r="B590" s="29" t="s">
        <v>301</v>
      </c>
      <c r="C590" s="29" t="s">
        <v>1497</v>
      </c>
      <c r="D590" s="29" t="s">
        <v>1073</v>
      </c>
      <c r="E590" s="29">
        <v>1</v>
      </c>
      <c r="F590" s="29"/>
      <c r="G590" s="29"/>
      <c r="H590" s="29">
        <f t="shared" si="8"/>
        <v>0</v>
      </c>
    </row>
    <row r="591" spans="1:8">
      <c r="A591" s="29" t="s">
        <v>300</v>
      </c>
      <c r="B591" s="29" t="s">
        <v>301</v>
      </c>
      <c r="C591" s="29" t="s">
        <v>1496</v>
      </c>
      <c r="D591" s="29" t="s">
        <v>1073</v>
      </c>
      <c r="E591" s="29">
        <v>1</v>
      </c>
      <c r="F591" s="29"/>
      <c r="G591" s="29"/>
      <c r="H591" s="29">
        <f t="shared" si="8"/>
        <v>0</v>
      </c>
    </row>
    <row r="592" spans="1:8">
      <c r="A592" s="29" t="s">
        <v>300</v>
      </c>
      <c r="B592" s="29" t="s">
        <v>301</v>
      </c>
      <c r="C592" s="29" t="s">
        <v>1418</v>
      </c>
      <c r="D592" s="29" t="s">
        <v>1073</v>
      </c>
      <c r="E592" s="29">
        <v>2</v>
      </c>
      <c r="F592" s="29"/>
      <c r="G592" s="29"/>
      <c r="H592" s="29">
        <f t="shared" si="8"/>
        <v>0</v>
      </c>
    </row>
    <row r="593" spans="1:8">
      <c r="A593" s="29" t="s">
        <v>300</v>
      </c>
      <c r="B593" s="29" t="s">
        <v>301</v>
      </c>
      <c r="C593" s="29" t="s">
        <v>1495</v>
      </c>
      <c r="D593" s="29" t="s">
        <v>1073</v>
      </c>
      <c r="E593" s="29">
        <v>1</v>
      </c>
      <c r="F593" s="29"/>
      <c r="G593" s="29"/>
      <c r="H593" s="29">
        <f t="shared" si="8"/>
        <v>0</v>
      </c>
    </row>
    <row r="594" spans="1:8">
      <c r="A594" s="29" t="s">
        <v>300</v>
      </c>
      <c r="B594" s="29" t="s">
        <v>301</v>
      </c>
      <c r="C594" s="29" t="s">
        <v>1417</v>
      </c>
      <c r="D594" s="29" t="s">
        <v>1073</v>
      </c>
      <c r="E594" s="29">
        <v>1</v>
      </c>
      <c r="F594" s="29"/>
      <c r="G594" s="29"/>
      <c r="H594" s="29">
        <f t="shared" si="8"/>
        <v>0</v>
      </c>
    </row>
    <row r="595" spans="1:8">
      <c r="A595" s="29" t="s">
        <v>300</v>
      </c>
      <c r="B595" s="29" t="s">
        <v>301</v>
      </c>
      <c r="C595" s="29" t="s">
        <v>971</v>
      </c>
      <c r="D595" s="29" t="s">
        <v>1073</v>
      </c>
      <c r="E595" s="29">
        <v>1</v>
      </c>
      <c r="F595" s="29"/>
      <c r="G595" s="29"/>
      <c r="H595" s="29">
        <f t="shared" si="8"/>
        <v>0</v>
      </c>
    </row>
    <row r="596" spans="1:8">
      <c r="A596" s="29" t="s">
        <v>300</v>
      </c>
      <c r="B596" s="29" t="s">
        <v>301</v>
      </c>
      <c r="C596" s="29" t="s">
        <v>972</v>
      </c>
      <c r="D596" s="29" t="s">
        <v>1073</v>
      </c>
      <c r="E596" s="29">
        <v>7</v>
      </c>
      <c r="F596" s="29"/>
      <c r="G596" s="29"/>
      <c r="H596" s="29">
        <f t="shared" si="8"/>
        <v>0</v>
      </c>
    </row>
    <row r="597" spans="1:8" hidden="1">
      <c r="A597" s="29" t="s">
        <v>300</v>
      </c>
      <c r="B597" s="29" t="s">
        <v>301</v>
      </c>
      <c r="C597" s="29" t="s">
        <v>972</v>
      </c>
      <c r="D597" s="29" t="s">
        <v>1074</v>
      </c>
      <c r="E597" s="29">
        <v>1</v>
      </c>
      <c r="F597" s="29"/>
      <c r="G597" s="29"/>
      <c r="H597" s="29">
        <f t="shared" si="8"/>
        <v>0</v>
      </c>
    </row>
    <row r="598" spans="1:8">
      <c r="A598" s="29" t="s">
        <v>300</v>
      </c>
      <c r="B598" s="29" t="s">
        <v>301</v>
      </c>
      <c r="C598" s="29" t="s">
        <v>973</v>
      </c>
      <c r="D598" s="29" t="s">
        <v>1073</v>
      </c>
      <c r="E598" s="29">
        <v>1</v>
      </c>
      <c r="F598" s="29"/>
      <c r="G598" s="29"/>
      <c r="H598" s="29">
        <f t="shared" si="8"/>
        <v>0</v>
      </c>
    </row>
    <row r="599" spans="1:8">
      <c r="A599" s="29" t="s">
        <v>300</v>
      </c>
      <c r="B599" s="29" t="s">
        <v>301</v>
      </c>
      <c r="C599" s="29" t="s">
        <v>974</v>
      </c>
      <c r="D599" s="29" t="s">
        <v>1073</v>
      </c>
      <c r="E599" s="29">
        <v>1</v>
      </c>
      <c r="F599" s="29"/>
      <c r="G599" s="29"/>
      <c r="H599" s="29">
        <f t="shared" ref="H599:H662" si="9">F599+G599</f>
        <v>0</v>
      </c>
    </row>
    <row r="600" spans="1:8">
      <c r="A600" s="29" t="s">
        <v>300</v>
      </c>
      <c r="B600" s="29" t="s">
        <v>301</v>
      </c>
      <c r="C600" s="29" t="s">
        <v>975</v>
      </c>
      <c r="D600" s="29" t="s">
        <v>1073</v>
      </c>
      <c r="E600" s="29">
        <v>2</v>
      </c>
      <c r="F600" s="29"/>
      <c r="G600" s="29"/>
      <c r="H600" s="29">
        <f t="shared" si="9"/>
        <v>0</v>
      </c>
    </row>
    <row r="601" spans="1:8">
      <c r="A601" s="29" t="s">
        <v>300</v>
      </c>
      <c r="B601" s="29" t="s">
        <v>301</v>
      </c>
      <c r="C601" s="29" t="s">
        <v>1494</v>
      </c>
      <c r="D601" s="29" t="s">
        <v>1073</v>
      </c>
      <c r="E601" s="29">
        <v>1</v>
      </c>
      <c r="F601" s="29"/>
      <c r="G601" s="29"/>
      <c r="H601" s="29">
        <f t="shared" si="9"/>
        <v>0</v>
      </c>
    </row>
    <row r="602" spans="1:8">
      <c r="A602" s="29" t="s">
        <v>300</v>
      </c>
      <c r="B602" s="29" t="s">
        <v>301</v>
      </c>
      <c r="C602" s="29" t="s">
        <v>1000</v>
      </c>
      <c r="D602" s="29" t="s">
        <v>1073</v>
      </c>
      <c r="E602" s="29">
        <v>1</v>
      </c>
      <c r="F602" s="29"/>
      <c r="G602" s="29"/>
      <c r="H602" s="29">
        <f t="shared" si="9"/>
        <v>0</v>
      </c>
    </row>
    <row r="603" spans="1:8">
      <c r="A603" s="29" t="s">
        <v>300</v>
      </c>
      <c r="B603" s="29" t="s">
        <v>301</v>
      </c>
      <c r="C603" s="29" t="s">
        <v>1023</v>
      </c>
      <c r="D603" s="29" t="s">
        <v>1073</v>
      </c>
      <c r="E603" s="29">
        <v>6</v>
      </c>
      <c r="F603" s="29">
        <v>5</v>
      </c>
      <c r="G603" s="29"/>
      <c r="H603" s="29">
        <f t="shared" si="9"/>
        <v>5</v>
      </c>
    </row>
    <row r="604" spans="1:8">
      <c r="A604" s="29" t="s">
        <v>300</v>
      </c>
      <c r="B604" s="29" t="s">
        <v>301</v>
      </c>
      <c r="C604" s="29" t="s">
        <v>1493</v>
      </c>
      <c r="D604" s="29" t="s">
        <v>1073</v>
      </c>
      <c r="E604" s="29">
        <v>1</v>
      </c>
      <c r="F604" s="29"/>
      <c r="G604" s="29"/>
      <c r="H604" s="29">
        <f t="shared" si="9"/>
        <v>0</v>
      </c>
    </row>
    <row r="605" spans="1:8">
      <c r="A605" s="29" t="s">
        <v>302</v>
      </c>
      <c r="B605" s="29" t="s">
        <v>303</v>
      </c>
      <c r="C605" s="29" t="s">
        <v>1492</v>
      </c>
      <c r="D605" s="29" t="s">
        <v>1091</v>
      </c>
      <c r="E605" s="29">
        <v>1</v>
      </c>
      <c r="F605" s="29"/>
      <c r="G605" s="29"/>
      <c r="H605" s="29">
        <f t="shared" si="9"/>
        <v>0</v>
      </c>
    </row>
    <row r="606" spans="1:8">
      <c r="A606" s="29" t="s">
        <v>302</v>
      </c>
      <c r="B606" s="29" t="s">
        <v>303</v>
      </c>
      <c r="C606" s="29" t="s">
        <v>473</v>
      </c>
      <c r="D606" s="29" t="s">
        <v>1073</v>
      </c>
      <c r="E606" s="29">
        <v>1</v>
      </c>
      <c r="F606" s="29"/>
      <c r="G606" s="29"/>
      <c r="H606" s="29">
        <f t="shared" si="9"/>
        <v>0</v>
      </c>
    </row>
    <row r="607" spans="1:8" hidden="1">
      <c r="A607" s="29" t="s">
        <v>302</v>
      </c>
      <c r="B607" s="29" t="s">
        <v>303</v>
      </c>
      <c r="C607" s="29" t="s">
        <v>1491</v>
      </c>
      <c r="D607" s="29" t="s">
        <v>1095</v>
      </c>
      <c r="E607" s="29">
        <v>1</v>
      </c>
      <c r="F607" s="29">
        <v>24</v>
      </c>
      <c r="G607" s="29"/>
      <c r="H607" s="29">
        <f t="shared" si="9"/>
        <v>24</v>
      </c>
    </row>
    <row r="608" spans="1:8">
      <c r="A608" s="29" t="s">
        <v>302</v>
      </c>
      <c r="B608" s="29" t="s">
        <v>303</v>
      </c>
      <c r="C608" s="29" t="s">
        <v>666</v>
      </c>
      <c r="D608" s="29" t="s">
        <v>1073</v>
      </c>
      <c r="E608" s="29">
        <v>1</v>
      </c>
      <c r="F608" s="29"/>
      <c r="G608" s="29"/>
      <c r="H608" s="29">
        <f t="shared" si="9"/>
        <v>0</v>
      </c>
    </row>
    <row r="609" spans="1:8">
      <c r="A609" s="29" t="s">
        <v>302</v>
      </c>
      <c r="B609" s="29" t="s">
        <v>303</v>
      </c>
      <c r="C609" s="29" t="s">
        <v>1490</v>
      </c>
      <c r="D609" s="29" t="s">
        <v>1073</v>
      </c>
      <c r="E609" s="29">
        <v>1</v>
      </c>
      <c r="F609" s="29"/>
      <c r="G609" s="29"/>
      <c r="H609" s="29">
        <f t="shared" si="9"/>
        <v>0</v>
      </c>
    </row>
    <row r="610" spans="1:8">
      <c r="A610" s="29" t="s">
        <v>302</v>
      </c>
      <c r="B610" s="29" t="s">
        <v>303</v>
      </c>
      <c r="C610" s="29" t="s">
        <v>1371</v>
      </c>
      <c r="D610" s="29" t="s">
        <v>1073</v>
      </c>
      <c r="E610" s="29">
        <v>1</v>
      </c>
      <c r="F610" s="29"/>
      <c r="G610" s="29"/>
      <c r="H610" s="29">
        <f t="shared" si="9"/>
        <v>0</v>
      </c>
    </row>
    <row r="611" spans="1:8" hidden="1">
      <c r="A611" s="29" t="s">
        <v>302</v>
      </c>
      <c r="B611" s="29" t="s">
        <v>303</v>
      </c>
      <c r="C611" s="29" t="s">
        <v>1442</v>
      </c>
      <c r="D611" s="29" t="s">
        <v>1098</v>
      </c>
      <c r="E611" s="29">
        <v>2</v>
      </c>
      <c r="F611" s="29">
        <v>13</v>
      </c>
      <c r="G611" s="29">
        <v>13</v>
      </c>
      <c r="H611" s="29">
        <f t="shared" si="9"/>
        <v>26</v>
      </c>
    </row>
    <row r="612" spans="1:8">
      <c r="A612" s="29" t="s">
        <v>302</v>
      </c>
      <c r="B612" s="29" t="s">
        <v>303</v>
      </c>
      <c r="C612" s="29" t="s">
        <v>765</v>
      </c>
      <c r="D612" s="29" t="s">
        <v>1073</v>
      </c>
      <c r="E612" s="29">
        <v>1</v>
      </c>
      <c r="F612" s="29">
        <v>28</v>
      </c>
      <c r="G612" s="29"/>
      <c r="H612" s="29">
        <f t="shared" si="9"/>
        <v>28</v>
      </c>
    </row>
    <row r="613" spans="1:8">
      <c r="A613" s="29" t="s">
        <v>302</v>
      </c>
      <c r="B613" s="29" t="s">
        <v>303</v>
      </c>
      <c r="C613" s="29" t="s">
        <v>791</v>
      </c>
      <c r="D613" s="29" t="s">
        <v>1073</v>
      </c>
      <c r="E613" s="29">
        <v>5</v>
      </c>
      <c r="F613" s="29"/>
      <c r="G613" s="29">
        <v>16</v>
      </c>
      <c r="H613" s="29">
        <f t="shared" si="9"/>
        <v>16</v>
      </c>
    </row>
    <row r="614" spans="1:8">
      <c r="A614" s="29" t="s">
        <v>302</v>
      </c>
      <c r="B614" s="29" t="s">
        <v>303</v>
      </c>
      <c r="C614" s="29" t="s">
        <v>534</v>
      </c>
      <c r="D614" s="29" t="s">
        <v>1073</v>
      </c>
      <c r="E614" s="29">
        <v>1</v>
      </c>
      <c r="F614" s="29"/>
      <c r="G614" s="29"/>
      <c r="H614" s="29">
        <f t="shared" si="9"/>
        <v>0</v>
      </c>
    </row>
    <row r="615" spans="1:8">
      <c r="A615" s="29" t="s">
        <v>302</v>
      </c>
      <c r="B615" s="29" t="s">
        <v>303</v>
      </c>
      <c r="C615" s="29" t="s">
        <v>550</v>
      </c>
      <c r="D615" s="29" t="s">
        <v>1073</v>
      </c>
      <c r="E615" s="29">
        <v>2</v>
      </c>
      <c r="F615" s="29"/>
      <c r="G615" s="29"/>
      <c r="H615" s="29">
        <f t="shared" si="9"/>
        <v>0</v>
      </c>
    </row>
    <row r="616" spans="1:8">
      <c r="A616" s="29" t="s">
        <v>302</v>
      </c>
      <c r="B616" s="29" t="s">
        <v>303</v>
      </c>
      <c r="C616" s="29" t="s">
        <v>553</v>
      </c>
      <c r="D616" s="29" t="s">
        <v>1073</v>
      </c>
      <c r="E616" s="29">
        <v>8</v>
      </c>
      <c r="F616" s="29"/>
      <c r="G616" s="29"/>
      <c r="H616" s="29">
        <f t="shared" si="9"/>
        <v>0</v>
      </c>
    </row>
    <row r="617" spans="1:8" hidden="1">
      <c r="A617" s="29" t="s">
        <v>302</v>
      </c>
      <c r="B617" s="29" t="s">
        <v>303</v>
      </c>
      <c r="C617" s="29" t="s">
        <v>553</v>
      </c>
      <c r="D617" s="29" t="s">
        <v>1175</v>
      </c>
      <c r="E617" s="29">
        <v>1</v>
      </c>
      <c r="F617" s="29"/>
      <c r="G617" s="29"/>
      <c r="H617" s="29">
        <f t="shared" si="9"/>
        <v>0</v>
      </c>
    </row>
    <row r="618" spans="1:8">
      <c r="A618" s="29" t="s">
        <v>302</v>
      </c>
      <c r="B618" s="29" t="s">
        <v>303</v>
      </c>
      <c r="C618" s="29" t="s">
        <v>1489</v>
      </c>
      <c r="D618" s="29" t="s">
        <v>1073</v>
      </c>
      <c r="E618" s="29">
        <v>2</v>
      </c>
      <c r="F618" s="29"/>
      <c r="G618" s="29"/>
      <c r="H618" s="29">
        <f t="shared" si="9"/>
        <v>0</v>
      </c>
    </row>
    <row r="619" spans="1:8">
      <c r="A619" s="29" t="s">
        <v>302</v>
      </c>
      <c r="B619" s="29" t="s">
        <v>303</v>
      </c>
      <c r="C619" s="29" t="s">
        <v>882</v>
      </c>
      <c r="D619" s="29" t="s">
        <v>1073</v>
      </c>
      <c r="E619" s="29">
        <v>1</v>
      </c>
      <c r="F619" s="29"/>
      <c r="G619" s="29"/>
      <c r="H619" s="29">
        <f t="shared" si="9"/>
        <v>0</v>
      </c>
    </row>
    <row r="620" spans="1:8">
      <c r="A620" s="29" t="s">
        <v>302</v>
      </c>
      <c r="B620" s="29" t="s">
        <v>303</v>
      </c>
      <c r="C620" s="29" t="s">
        <v>890</v>
      </c>
      <c r="D620" s="29" t="s">
        <v>1073</v>
      </c>
      <c r="E620" s="29">
        <v>2</v>
      </c>
      <c r="F620" s="29">
        <v>7</v>
      </c>
      <c r="G620" s="29"/>
      <c r="H620" s="29">
        <f t="shared" si="9"/>
        <v>7</v>
      </c>
    </row>
    <row r="621" spans="1:8">
      <c r="A621" s="29" t="s">
        <v>302</v>
      </c>
      <c r="B621" s="29" t="s">
        <v>303</v>
      </c>
      <c r="C621" s="29" t="s">
        <v>896</v>
      </c>
      <c r="D621" s="29" t="s">
        <v>1073</v>
      </c>
      <c r="E621" s="29">
        <v>1</v>
      </c>
      <c r="F621" s="29"/>
      <c r="G621" s="29"/>
      <c r="H621" s="29">
        <f t="shared" si="9"/>
        <v>0</v>
      </c>
    </row>
    <row r="622" spans="1:8">
      <c r="A622" s="29" t="s">
        <v>302</v>
      </c>
      <c r="B622" s="29" t="s">
        <v>303</v>
      </c>
      <c r="C622" s="29" t="s">
        <v>1488</v>
      </c>
      <c r="D622" s="29" t="s">
        <v>1073</v>
      </c>
      <c r="E622" s="29">
        <v>1</v>
      </c>
      <c r="F622" s="29"/>
      <c r="G622" s="29"/>
      <c r="H622" s="29">
        <f t="shared" si="9"/>
        <v>0</v>
      </c>
    </row>
    <row r="623" spans="1:8" hidden="1">
      <c r="A623" s="29" t="s">
        <v>302</v>
      </c>
      <c r="B623" s="29" t="s">
        <v>303</v>
      </c>
      <c r="C623" s="29" t="s">
        <v>964</v>
      </c>
      <c r="D623" s="29" t="s">
        <v>1074</v>
      </c>
      <c r="E623" s="29">
        <v>1</v>
      </c>
      <c r="F623" s="29"/>
      <c r="G623" s="29"/>
      <c r="H623" s="29">
        <f t="shared" si="9"/>
        <v>0</v>
      </c>
    </row>
    <row r="624" spans="1:8">
      <c r="A624" s="29" t="s">
        <v>302</v>
      </c>
      <c r="B624" s="29" t="s">
        <v>303</v>
      </c>
      <c r="C624" s="29" t="s">
        <v>967</v>
      </c>
      <c r="D624" s="29" t="s">
        <v>1073</v>
      </c>
      <c r="E624" s="29">
        <v>1</v>
      </c>
      <c r="F624" s="29"/>
      <c r="G624" s="29"/>
      <c r="H624" s="29">
        <f t="shared" si="9"/>
        <v>0</v>
      </c>
    </row>
    <row r="625" spans="1:8">
      <c r="A625" s="29" t="s">
        <v>302</v>
      </c>
      <c r="B625" s="29" t="s">
        <v>303</v>
      </c>
      <c r="C625" s="29" t="s">
        <v>1405</v>
      </c>
      <c r="D625" s="29" t="s">
        <v>1073</v>
      </c>
      <c r="E625" s="29">
        <v>1</v>
      </c>
      <c r="F625" s="29"/>
      <c r="G625" s="29"/>
      <c r="H625" s="29">
        <f t="shared" si="9"/>
        <v>0</v>
      </c>
    </row>
    <row r="626" spans="1:8">
      <c r="A626" s="29" t="s">
        <v>302</v>
      </c>
      <c r="B626" s="29" t="s">
        <v>303</v>
      </c>
      <c r="C626" s="29" t="s">
        <v>1034</v>
      </c>
      <c r="D626" s="29" t="s">
        <v>1073</v>
      </c>
      <c r="E626" s="29">
        <v>2</v>
      </c>
      <c r="F626" s="29">
        <v>5</v>
      </c>
      <c r="G626" s="29">
        <v>2</v>
      </c>
      <c r="H626" s="29">
        <f t="shared" si="9"/>
        <v>7</v>
      </c>
    </row>
    <row r="627" spans="1:8" hidden="1">
      <c r="A627" s="29" t="s">
        <v>302</v>
      </c>
      <c r="B627" s="29" t="s">
        <v>303</v>
      </c>
      <c r="C627" s="29" t="s">
        <v>1034</v>
      </c>
      <c r="D627" s="29" t="s">
        <v>1093</v>
      </c>
      <c r="E627" s="29">
        <v>1</v>
      </c>
      <c r="F627" s="29"/>
      <c r="G627" s="29"/>
      <c r="H627" s="29">
        <f t="shared" si="9"/>
        <v>0</v>
      </c>
    </row>
    <row r="628" spans="1:8">
      <c r="A628" s="29" t="s">
        <v>302</v>
      </c>
      <c r="B628" s="29" t="s">
        <v>303</v>
      </c>
      <c r="C628" s="29" t="s">
        <v>1036</v>
      </c>
      <c r="D628" s="29" t="s">
        <v>1073</v>
      </c>
      <c r="E628" s="29">
        <v>6</v>
      </c>
      <c r="F628" s="29">
        <v>15</v>
      </c>
      <c r="G628" s="29"/>
      <c r="H628" s="29">
        <f t="shared" si="9"/>
        <v>15</v>
      </c>
    </row>
    <row r="629" spans="1:8" hidden="1">
      <c r="A629" s="29" t="s">
        <v>302</v>
      </c>
      <c r="B629" s="29" t="s">
        <v>303</v>
      </c>
      <c r="C629" s="29" t="s">
        <v>1036</v>
      </c>
      <c r="D629" s="29" t="s">
        <v>1074</v>
      </c>
      <c r="E629" s="29">
        <v>1</v>
      </c>
      <c r="F629" s="29"/>
      <c r="G629" s="29"/>
      <c r="H629" s="29">
        <f t="shared" si="9"/>
        <v>0</v>
      </c>
    </row>
    <row r="630" spans="1:8" hidden="1">
      <c r="A630" s="29" t="s">
        <v>302</v>
      </c>
      <c r="B630" s="29" t="s">
        <v>303</v>
      </c>
      <c r="C630" s="29" t="s">
        <v>1037</v>
      </c>
      <c r="D630" s="29" t="s">
        <v>1074</v>
      </c>
      <c r="E630" s="29">
        <v>1</v>
      </c>
      <c r="F630" s="29">
        <v>1</v>
      </c>
      <c r="G630" s="29"/>
      <c r="H630" s="29">
        <f t="shared" si="9"/>
        <v>1</v>
      </c>
    </row>
    <row r="631" spans="1:8" hidden="1">
      <c r="A631" s="29" t="s">
        <v>304</v>
      </c>
      <c r="B631" s="29" t="s">
        <v>305</v>
      </c>
      <c r="C631" s="29" t="s">
        <v>702</v>
      </c>
      <c r="D631" s="29" t="s">
        <v>1101</v>
      </c>
      <c r="E631" s="29">
        <v>1</v>
      </c>
      <c r="F631" s="29"/>
      <c r="G631" s="29"/>
      <c r="H631" s="29">
        <f t="shared" si="9"/>
        <v>0</v>
      </c>
    </row>
    <row r="632" spans="1:8">
      <c r="A632" s="29" t="s">
        <v>304</v>
      </c>
      <c r="B632" s="29" t="s">
        <v>305</v>
      </c>
      <c r="C632" s="29" t="s">
        <v>726</v>
      </c>
      <c r="D632" s="29" t="s">
        <v>1073</v>
      </c>
      <c r="E632" s="29">
        <v>1</v>
      </c>
      <c r="F632" s="29"/>
      <c r="G632" s="29"/>
      <c r="H632" s="29">
        <f t="shared" si="9"/>
        <v>0</v>
      </c>
    </row>
    <row r="633" spans="1:8">
      <c r="A633" s="29" t="s">
        <v>304</v>
      </c>
      <c r="B633" s="29" t="s">
        <v>305</v>
      </c>
      <c r="C633" s="29" t="s">
        <v>787</v>
      </c>
      <c r="D633" s="29" t="s">
        <v>1073</v>
      </c>
      <c r="E633" s="29">
        <v>1</v>
      </c>
      <c r="F633" s="29"/>
      <c r="G633" s="29"/>
      <c r="H633" s="29">
        <f t="shared" si="9"/>
        <v>0</v>
      </c>
    </row>
    <row r="634" spans="1:8">
      <c r="A634" s="29" t="s">
        <v>304</v>
      </c>
      <c r="B634" s="29" t="s">
        <v>305</v>
      </c>
      <c r="C634" s="29" t="s">
        <v>858</v>
      </c>
      <c r="D634" s="29" t="s">
        <v>1073</v>
      </c>
      <c r="E634" s="29">
        <v>1</v>
      </c>
      <c r="F634" s="29"/>
      <c r="G634" s="29"/>
      <c r="H634" s="29">
        <f t="shared" si="9"/>
        <v>0</v>
      </c>
    </row>
    <row r="635" spans="1:8">
      <c r="A635" s="29" t="s">
        <v>304</v>
      </c>
      <c r="B635" s="29" t="s">
        <v>305</v>
      </c>
      <c r="C635" s="29" t="s">
        <v>864</v>
      </c>
      <c r="D635" s="29" t="s">
        <v>1073</v>
      </c>
      <c r="E635" s="29">
        <v>3</v>
      </c>
      <c r="F635" s="29"/>
      <c r="G635" s="29"/>
      <c r="H635" s="29">
        <f t="shared" si="9"/>
        <v>0</v>
      </c>
    </row>
    <row r="636" spans="1:8" hidden="1">
      <c r="A636" s="29" t="s">
        <v>304</v>
      </c>
      <c r="B636" s="29" t="s">
        <v>305</v>
      </c>
      <c r="C636" s="29" t="s">
        <v>868</v>
      </c>
      <c r="D636" s="29" t="s">
        <v>1074</v>
      </c>
      <c r="E636" s="29">
        <v>1</v>
      </c>
      <c r="F636" s="29"/>
      <c r="G636" s="29"/>
      <c r="H636" s="29">
        <f t="shared" si="9"/>
        <v>0</v>
      </c>
    </row>
    <row r="637" spans="1:8">
      <c r="A637" s="29" t="s">
        <v>306</v>
      </c>
      <c r="B637" s="29" t="s">
        <v>307</v>
      </c>
      <c r="C637" s="29" t="s">
        <v>727</v>
      </c>
      <c r="D637" s="29" t="s">
        <v>1073</v>
      </c>
      <c r="E637" s="29">
        <v>1</v>
      </c>
      <c r="F637" s="29"/>
      <c r="G637" s="29">
        <v>550</v>
      </c>
      <c r="H637" s="29">
        <f t="shared" si="9"/>
        <v>550</v>
      </c>
    </row>
    <row r="638" spans="1:8">
      <c r="A638" s="29" t="s">
        <v>306</v>
      </c>
      <c r="B638" s="29" t="s">
        <v>307</v>
      </c>
      <c r="C638" s="29" t="s">
        <v>1487</v>
      </c>
      <c r="D638" s="29" t="s">
        <v>1073</v>
      </c>
      <c r="E638" s="29">
        <v>1</v>
      </c>
      <c r="F638" s="29"/>
      <c r="G638" s="29"/>
      <c r="H638" s="29">
        <f t="shared" si="9"/>
        <v>0</v>
      </c>
    </row>
    <row r="639" spans="1:8" hidden="1">
      <c r="A639" s="29" t="s">
        <v>306</v>
      </c>
      <c r="B639" s="29" t="s">
        <v>307</v>
      </c>
      <c r="C639" s="29" t="s">
        <v>1487</v>
      </c>
      <c r="D639" s="29" t="s">
        <v>1093</v>
      </c>
      <c r="E639" s="29">
        <v>1</v>
      </c>
      <c r="F639" s="29"/>
      <c r="G639" s="29"/>
      <c r="H639" s="29">
        <f t="shared" si="9"/>
        <v>0</v>
      </c>
    </row>
    <row r="640" spans="1:8">
      <c r="A640" s="29" t="s">
        <v>306</v>
      </c>
      <c r="B640" s="29" t="s">
        <v>307</v>
      </c>
      <c r="C640" s="29" t="s">
        <v>1486</v>
      </c>
      <c r="D640" s="29" t="s">
        <v>1073</v>
      </c>
      <c r="E640" s="29">
        <v>1</v>
      </c>
      <c r="F640" s="29"/>
      <c r="G640" s="29"/>
      <c r="H640" s="29">
        <f t="shared" si="9"/>
        <v>0</v>
      </c>
    </row>
    <row r="641" spans="1:8" hidden="1">
      <c r="A641" s="29" t="s">
        <v>306</v>
      </c>
      <c r="B641" s="29" t="s">
        <v>307</v>
      </c>
      <c r="C641" s="29" t="s">
        <v>1486</v>
      </c>
      <c r="D641" s="29" t="s">
        <v>1175</v>
      </c>
      <c r="E641" s="29">
        <v>2</v>
      </c>
      <c r="F641" s="29">
        <v>229</v>
      </c>
      <c r="G641" s="29">
        <v>51</v>
      </c>
      <c r="H641" s="29">
        <f t="shared" si="9"/>
        <v>280</v>
      </c>
    </row>
    <row r="642" spans="1:8" hidden="1">
      <c r="A642" s="29" t="s">
        <v>306</v>
      </c>
      <c r="B642" s="29" t="s">
        <v>307</v>
      </c>
      <c r="C642" s="29" t="s">
        <v>1486</v>
      </c>
      <c r="D642" s="29" t="s">
        <v>1329</v>
      </c>
      <c r="E642" s="29">
        <v>1</v>
      </c>
      <c r="F642" s="29">
        <v>154</v>
      </c>
      <c r="G642" s="29">
        <v>51</v>
      </c>
      <c r="H642" s="29">
        <f t="shared" si="9"/>
        <v>205</v>
      </c>
    </row>
    <row r="643" spans="1:8" hidden="1">
      <c r="A643" s="29" t="s">
        <v>306</v>
      </c>
      <c r="B643" s="29" t="s">
        <v>307</v>
      </c>
      <c r="C643" s="29" t="s">
        <v>1485</v>
      </c>
      <c r="D643" s="29" t="s">
        <v>1080</v>
      </c>
      <c r="E643" s="29">
        <v>1</v>
      </c>
      <c r="F643" s="29"/>
      <c r="G643" s="29"/>
      <c r="H643" s="29">
        <f t="shared" si="9"/>
        <v>0</v>
      </c>
    </row>
    <row r="644" spans="1:8" hidden="1">
      <c r="A644" s="29" t="s">
        <v>308</v>
      </c>
      <c r="B644" s="29" t="s">
        <v>309</v>
      </c>
      <c r="C644" s="29" t="s">
        <v>1484</v>
      </c>
      <c r="D644" s="29" t="s">
        <v>1074</v>
      </c>
      <c r="E644" s="29">
        <v>1</v>
      </c>
      <c r="F644" s="29">
        <v>1</v>
      </c>
      <c r="G644" s="29"/>
      <c r="H644" s="29">
        <f t="shared" si="9"/>
        <v>1</v>
      </c>
    </row>
    <row r="645" spans="1:8" hidden="1">
      <c r="A645" s="29" t="s">
        <v>310</v>
      </c>
      <c r="B645" s="29" t="s">
        <v>311</v>
      </c>
      <c r="C645" s="29" t="s">
        <v>499</v>
      </c>
      <c r="D645" s="29" t="s">
        <v>1112</v>
      </c>
      <c r="E645" s="29">
        <v>4</v>
      </c>
      <c r="F645" s="29"/>
      <c r="G645" s="29"/>
      <c r="H645" s="29">
        <f t="shared" si="9"/>
        <v>0</v>
      </c>
    </row>
    <row r="646" spans="1:8" hidden="1">
      <c r="A646" s="29" t="s">
        <v>310</v>
      </c>
      <c r="B646" s="29" t="s">
        <v>311</v>
      </c>
      <c r="C646" s="29" t="s">
        <v>515</v>
      </c>
      <c r="D646" s="29" t="s">
        <v>1075</v>
      </c>
      <c r="E646" s="29">
        <v>3</v>
      </c>
      <c r="F646" s="29"/>
      <c r="G646" s="29"/>
      <c r="H646" s="29">
        <f t="shared" si="9"/>
        <v>0</v>
      </c>
    </row>
    <row r="647" spans="1:8">
      <c r="A647" s="29" t="s">
        <v>310</v>
      </c>
      <c r="B647" s="29" t="s">
        <v>311</v>
      </c>
      <c r="C647" s="29" t="s">
        <v>789</v>
      </c>
      <c r="D647" s="29" t="s">
        <v>1073</v>
      </c>
      <c r="E647" s="29">
        <v>1</v>
      </c>
      <c r="F647" s="29"/>
      <c r="G647" s="29"/>
      <c r="H647" s="29">
        <f t="shared" si="9"/>
        <v>0</v>
      </c>
    </row>
    <row r="648" spans="1:8" hidden="1">
      <c r="A648" s="29" t="s">
        <v>310</v>
      </c>
      <c r="B648" s="29" t="s">
        <v>311</v>
      </c>
      <c r="C648" s="29" t="s">
        <v>789</v>
      </c>
      <c r="D648" s="29" t="s">
        <v>1074</v>
      </c>
      <c r="E648" s="29">
        <v>1</v>
      </c>
      <c r="F648" s="29"/>
      <c r="G648" s="29"/>
      <c r="H648" s="29">
        <f t="shared" si="9"/>
        <v>0</v>
      </c>
    </row>
    <row r="649" spans="1:8" hidden="1">
      <c r="A649" s="29" t="s">
        <v>310</v>
      </c>
      <c r="B649" s="29" t="s">
        <v>311</v>
      </c>
      <c r="C649" s="29" t="s">
        <v>1483</v>
      </c>
      <c r="D649" s="29" t="s">
        <v>1074</v>
      </c>
      <c r="E649" s="29">
        <v>1</v>
      </c>
      <c r="F649" s="29">
        <v>22</v>
      </c>
      <c r="G649" s="29"/>
      <c r="H649" s="29">
        <f t="shared" si="9"/>
        <v>22</v>
      </c>
    </row>
    <row r="650" spans="1:8" hidden="1">
      <c r="A650" s="29" t="s">
        <v>310</v>
      </c>
      <c r="B650" s="29" t="s">
        <v>311</v>
      </c>
      <c r="C650" s="29" t="s">
        <v>1482</v>
      </c>
      <c r="D650" s="29" t="s">
        <v>1074</v>
      </c>
      <c r="E650" s="29">
        <v>1</v>
      </c>
      <c r="F650" s="29">
        <v>70</v>
      </c>
      <c r="G650" s="29">
        <v>22</v>
      </c>
      <c r="H650" s="29">
        <f t="shared" si="9"/>
        <v>92</v>
      </c>
    </row>
    <row r="651" spans="1:8">
      <c r="A651" s="29" t="s">
        <v>310</v>
      </c>
      <c r="B651" s="29" t="s">
        <v>311</v>
      </c>
      <c r="C651" s="29" t="s">
        <v>993</v>
      </c>
      <c r="D651" s="29" t="s">
        <v>1073</v>
      </c>
      <c r="E651" s="29">
        <v>1</v>
      </c>
      <c r="F651" s="29">
        <v>5</v>
      </c>
      <c r="G651" s="29"/>
      <c r="H651" s="29">
        <f t="shared" si="9"/>
        <v>5</v>
      </c>
    </row>
    <row r="652" spans="1:8" hidden="1">
      <c r="A652" s="29" t="s">
        <v>310</v>
      </c>
      <c r="B652" s="29" t="s">
        <v>311</v>
      </c>
      <c r="C652" s="29" t="s">
        <v>993</v>
      </c>
      <c r="D652" s="29" t="s">
        <v>1074</v>
      </c>
      <c r="E652" s="29">
        <v>1</v>
      </c>
      <c r="F652" s="29"/>
      <c r="G652" s="29"/>
      <c r="H652" s="29">
        <f t="shared" si="9"/>
        <v>0</v>
      </c>
    </row>
    <row r="653" spans="1:8" hidden="1">
      <c r="A653" s="29" t="s">
        <v>310</v>
      </c>
      <c r="B653" s="29" t="s">
        <v>311</v>
      </c>
      <c r="C653" s="29" t="s">
        <v>1033</v>
      </c>
      <c r="D653" s="29" t="s">
        <v>1074</v>
      </c>
      <c r="E653" s="29">
        <v>2</v>
      </c>
      <c r="F653" s="29">
        <v>6</v>
      </c>
      <c r="G653" s="29"/>
      <c r="H653" s="29">
        <f t="shared" si="9"/>
        <v>6</v>
      </c>
    </row>
    <row r="654" spans="1:8" hidden="1">
      <c r="A654" s="29" t="s">
        <v>312</v>
      </c>
      <c r="B654" s="29" t="s">
        <v>313</v>
      </c>
      <c r="C654" s="29" t="s">
        <v>1481</v>
      </c>
      <c r="D654" s="29" t="s">
        <v>1093</v>
      </c>
      <c r="E654" s="29">
        <v>1</v>
      </c>
      <c r="F654" s="29"/>
      <c r="G654" s="29"/>
      <c r="H654" s="29">
        <f t="shared" si="9"/>
        <v>0</v>
      </c>
    </row>
    <row r="655" spans="1:8" hidden="1">
      <c r="A655" s="29" t="s">
        <v>312</v>
      </c>
      <c r="B655" s="29" t="s">
        <v>313</v>
      </c>
      <c r="C655" s="29" t="s">
        <v>589</v>
      </c>
      <c r="D655" s="29" t="s">
        <v>1080</v>
      </c>
      <c r="E655" s="29">
        <v>1</v>
      </c>
      <c r="F655" s="29"/>
      <c r="G655" s="29">
        <v>300</v>
      </c>
      <c r="H655" s="29">
        <f t="shared" si="9"/>
        <v>300</v>
      </c>
    </row>
    <row r="656" spans="1:8">
      <c r="A656" s="29" t="s">
        <v>312</v>
      </c>
      <c r="B656" s="29" t="s">
        <v>313</v>
      </c>
      <c r="C656" s="29" t="s">
        <v>591</v>
      </c>
      <c r="D656" s="29" t="s">
        <v>1073</v>
      </c>
      <c r="E656" s="29">
        <v>1</v>
      </c>
      <c r="F656" s="29"/>
      <c r="G656" s="29"/>
      <c r="H656" s="29">
        <f t="shared" si="9"/>
        <v>0</v>
      </c>
    </row>
    <row r="657" spans="1:8" hidden="1">
      <c r="A657" s="29" t="s">
        <v>312</v>
      </c>
      <c r="B657" s="29" t="s">
        <v>313</v>
      </c>
      <c r="C657" s="29" t="s">
        <v>1480</v>
      </c>
      <c r="D657" s="29" t="s">
        <v>1074</v>
      </c>
      <c r="E657" s="29">
        <v>1</v>
      </c>
      <c r="F657" s="29"/>
      <c r="G657" s="29"/>
      <c r="H657" s="29">
        <f t="shared" si="9"/>
        <v>0</v>
      </c>
    </row>
    <row r="658" spans="1:8">
      <c r="A658" s="29" t="s">
        <v>312</v>
      </c>
      <c r="B658" s="29" t="s">
        <v>313</v>
      </c>
      <c r="C658" s="29" t="s">
        <v>600</v>
      </c>
      <c r="D658" s="29" t="s">
        <v>1091</v>
      </c>
      <c r="E658" s="29">
        <v>1</v>
      </c>
      <c r="F658" s="29">
        <v>10</v>
      </c>
      <c r="G658" s="29"/>
      <c r="H658" s="29">
        <f t="shared" si="9"/>
        <v>10</v>
      </c>
    </row>
    <row r="659" spans="1:8">
      <c r="A659" s="29" t="s">
        <v>312</v>
      </c>
      <c r="B659" s="29" t="s">
        <v>313</v>
      </c>
      <c r="C659" s="29" t="s">
        <v>1479</v>
      </c>
      <c r="D659" s="29" t="s">
        <v>1091</v>
      </c>
      <c r="E659" s="29">
        <v>1</v>
      </c>
      <c r="F659" s="29"/>
      <c r="G659" s="29">
        <v>11</v>
      </c>
      <c r="H659" s="29">
        <f t="shared" si="9"/>
        <v>11</v>
      </c>
    </row>
    <row r="660" spans="1:8" hidden="1">
      <c r="A660" s="29" t="s">
        <v>312</v>
      </c>
      <c r="B660" s="29" t="s">
        <v>313</v>
      </c>
      <c r="C660" s="29" t="s">
        <v>1478</v>
      </c>
      <c r="D660" s="29" t="s">
        <v>1093</v>
      </c>
      <c r="E660" s="29">
        <v>1</v>
      </c>
      <c r="F660" s="29"/>
      <c r="G660" s="29">
        <v>2</v>
      </c>
      <c r="H660" s="29">
        <f t="shared" si="9"/>
        <v>2</v>
      </c>
    </row>
    <row r="661" spans="1:8">
      <c r="A661" s="29" t="s">
        <v>312</v>
      </c>
      <c r="B661" s="29" t="s">
        <v>313</v>
      </c>
      <c r="C661" s="29" t="s">
        <v>1477</v>
      </c>
      <c r="D661" s="29" t="s">
        <v>1091</v>
      </c>
      <c r="E661" s="29">
        <v>1</v>
      </c>
      <c r="F661" s="29"/>
      <c r="G661" s="29"/>
      <c r="H661" s="29">
        <f t="shared" si="9"/>
        <v>0</v>
      </c>
    </row>
    <row r="662" spans="1:8">
      <c r="A662" s="29" t="s">
        <v>312</v>
      </c>
      <c r="B662" s="29" t="s">
        <v>313</v>
      </c>
      <c r="C662" s="29" t="s">
        <v>609</v>
      </c>
      <c r="D662" s="29" t="s">
        <v>1073</v>
      </c>
      <c r="E662" s="29">
        <v>1</v>
      </c>
      <c r="F662" s="29"/>
      <c r="G662" s="29">
        <v>30</v>
      </c>
      <c r="H662" s="29">
        <f t="shared" si="9"/>
        <v>30</v>
      </c>
    </row>
    <row r="663" spans="1:8">
      <c r="A663" s="29" t="s">
        <v>312</v>
      </c>
      <c r="B663" s="29" t="s">
        <v>313</v>
      </c>
      <c r="C663" s="29" t="s">
        <v>611</v>
      </c>
      <c r="D663" s="29" t="s">
        <v>1073</v>
      </c>
      <c r="E663" s="29">
        <v>1</v>
      </c>
      <c r="F663" s="29"/>
      <c r="G663" s="29">
        <v>1</v>
      </c>
      <c r="H663" s="29">
        <f t="shared" ref="H663:H726" si="10">F663+G663</f>
        <v>1</v>
      </c>
    </row>
    <row r="664" spans="1:8">
      <c r="A664" s="29" t="s">
        <v>312</v>
      </c>
      <c r="B664" s="29" t="s">
        <v>313</v>
      </c>
      <c r="C664" s="29" t="s">
        <v>615</v>
      </c>
      <c r="D664" s="29" t="s">
        <v>1073</v>
      </c>
      <c r="E664" s="29">
        <v>1</v>
      </c>
      <c r="F664" s="29"/>
      <c r="G664" s="29">
        <v>50</v>
      </c>
      <c r="H664" s="29">
        <f t="shared" si="10"/>
        <v>50</v>
      </c>
    </row>
    <row r="665" spans="1:8">
      <c r="A665" s="29" t="s">
        <v>312</v>
      </c>
      <c r="B665" s="29" t="s">
        <v>313</v>
      </c>
      <c r="C665" s="29" t="s">
        <v>617</v>
      </c>
      <c r="D665" s="29" t="s">
        <v>1073</v>
      </c>
      <c r="E665" s="29">
        <v>1</v>
      </c>
      <c r="F665" s="29"/>
      <c r="G665" s="29">
        <v>1</v>
      </c>
      <c r="H665" s="29">
        <f t="shared" si="10"/>
        <v>1</v>
      </c>
    </row>
    <row r="666" spans="1:8" hidden="1">
      <c r="A666" s="29" t="s">
        <v>312</v>
      </c>
      <c r="B666" s="29" t="s">
        <v>313</v>
      </c>
      <c r="C666" s="29" t="s">
        <v>628</v>
      </c>
      <c r="D666" s="29" t="s">
        <v>1098</v>
      </c>
      <c r="E666" s="29">
        <v>1</v>
      </c>
      <c r="F666" s="29"/>
      <c r="G666" s="29"/>
      <c r="H666" s="29">
        <f t="shared" si="10"/>
        <v>0</v>
      </c>
    </row>
    <row r="667" spans="1:8">
      <c r="A667" s="29" t="s">
        <v>312</v>
      </c>
      <c r="B667" s="29" t="s">
        <v>313</v>
      </c>
      <c r="C667" s="29" t="s">
        <v>495</v>
      </c>
      <c r="D667" s="29" t="s">
        <v>1073</v>
      </c>
      <c r="E667" s="29">
        <v>1</v>
      </c>
      <c r="F667" s="29"/>
      <c r="G667" s="29">
        <v>200</v>
      </c>
      <c r="H667" s="29">
        <f t="shared" si="10"/>
        <v>200</v>
      </c>
    </row>
    <row r="668" spans="1:8">
      <c r="A668" s="29" t="s">
        <v>312</v>
      </c>
      <c r="B668" s="29" t="s">
        <v>313</v>
      </c>
      <c r="C668" s="29" t="s">
        <v>1476</v>
      </c>
      <c r="D668" s="29" t="s">
        <v>1073</v>
      </c>
      <c r="E668" s="29">
        <v>1</v>
      </c>
      <c r="F668" s="29">
        <v>1</v>
      </c>
      <c r="G668" s="29"/>
      <c r="H668" s="29">
        <f t="shared" si="10"/>
        <v>1</v>
      </c>
    </row>
    <row r="669" spans="1:8">
      <c r="A669" s="29" t="s">
        <v>312</v>
      </c>
      <c r="B669" s="29" t="s">
        <v>313</v>
      </c>
      <c r="C669" s="29" t="s">
        <v>660</v>
      </c>
      <c r="D669" s="29" t="s">
        <v>1073</v>
      </c>
      <c r="E669" s="29">
        <v>1</v>
      </c>
      <c r="F669" s="29"/>
      <c r="G669" s="29">
        <v>1</v>
      </c>
      <c r="H669" s="29">
        <f t="shared" si="10"/>
        <v>1</v>
      </c>
    </row>
    <row r="670" spans="1:8">
      <c r="A670" s="29" t="s">
        <v>312</v>
      </c>
      <c r="B670" s="29" t="s">
        <v>313</v>
      </c>
      <c r="C670" s="29" t="s">
        <v>667</v>
      </c>
      <c r="D670" s="29" t="s">
        <v>1073</v>
      </c>
      <c r="E670" s="29">
        <v>1</v>
      </c>
      <c r="F670" s="29"/>
      <c r="G670" s="29"/>
      <c r="H670" s="29">
        <f t="shared" si="10"/>
        <v>0</v>
      </c>
    </row>
    <row r="671" spans="1:8">
      <c r="A671" s="29" t="s">
        <v>312</v>
      </c>
      <c r="B671" s="29" t="s">
        <v>313</v>
      </c>
      <c r="C671" s="29" t="s">
        <v>668</v>
      </c>
      <c r="D671" s="29" t="s">
        <v>1073</v>
      </c>
      <c r="E671" s="29">
        <v>1</v>
      </c>
      <c r="F671" s="29"/>
      <c r="G671" s="29">
        <v>300</v>
      </c>
      <c r="H671" s="29">
        <f t="shared" si="10"/>
        <v>300</v>
      </c>
    </row>
    <row r="672" spans="1:8">
      <c r="A672" s="29" t="s">
        <v>312</v>
      </c>
      <c r="B672" s="29" t="s">
        <v>313</v>
      </c>
      <c r="C672" s="29" t="s">
        <v>675</v>
      </c>
      <c r="D672" s="29" t="s">
        <v>1073</v>
      </c>
      <c r="E672" s="29">
        <v>1</v>
      </c>
      <c r="F672" s="29"/>
      <c r="G672" s="29"/>
      <c r="H672" s="29">
        <f t="shared" si="10"/>
        <v>0</v>
      </c>
    </row>
    <row r="673" spans="1:8">
      <c r="A673" s="29" t="s">
        <v>312</v>
      </c>
      <c r="B673" s="29" t="s">
        <v>313</v>
      </c>
      <c r="C673" s="29" t="s">
        <v>681</v>
      </c>
      <c r="D673" s="29" t="s">
        <v>1073</v>
      </c>
      <c r="E673" s="29">
        <v>1</v>
      </c>
      <c r="F673" s="29"/>
      <c r="G673" s="29"/>
      <c r="H673" s="29">
        <f t="shared" si="10"/>
        <v>0</v>
      </c>
    </row>
    <row r="674" spans="1:8">
      <c r="A674" s="29" t="s">
        <v>312</v>
      </c>
      <c r="B674" s="29" t="s">
        <v>313</v>
      </c>
      <c r="C674" s="29" t="s">
        <v>684</v>
      </c>
      <c r="D674" s="29" t="s">
        <v>1073</v>
      </c>
      <c r="E674" s="29">
        <v>1</v>
      </c>
      <c r="F674" s="29"/>
      <c r="G674" s="29"/>
      <c r="H674" s="29">
        <f t="shared" si="10"/>
        <v>0</v>
      </c>
    </row>
    <row r="675" spans="1:8">
      <c r="A675" s="29" t="s">
        <v>312</v>
      </c>
      <c r="B675" s="29" t="s">
        <v>313</v>
      </c>
      <c r="C675" s="29" t="s">
        <v>688</v>
      </c>
      <c r="D675" s="29" t="s">
        <v>1073</v>
      </c>
      <c r="E675" s="29">
        <v>1</v>
      </c>
      <c r="F675" s="29"/>
      <c r="G675" s="29">
        <v>300</v>
      </c>
      <c r="H675" s="29">
        <f t="shared" si="10"/>
        <v>300</v>
      </c>
    </row>
    <row r="676" spans="1:8">
      <c r="A676" s="29" t="s">
        <v>312</v>
      </c>
      <c r="B676" s="29" t="s">
        <v>313</v>
      </c>
      <c r="C676" s="29" t="s">
        <v>704</v>
      </c>
      <c r="D676" s="29" t="s">
        <v>1073</v>
      </c>
      <c r="E676" s="29">
        <v>1</v>
      </c>
      <c r="F676" s="29"/>
      <c r="G676" s="29"/>
      <c r="H676" s="29">
        <f t="shared" si="10"/>
        <v>0</v>
      </c>
    </row>
    <row r="677" spans="1:8">
      <c r="A677" s="29" t="s">
        <v>312</v>
      </c>
      <c r="B677" s="29" t="s">
        <v>313</v>
      </c>
      <c r="C677" s="29" t="s">
        <v>716</v>
      </c>
      <c r="D677" s="29" t="s">
        <v>1073</v>
      </c>
      <c r="E677" s="29">
        <v>2</v>
      </c>
      <c r="F677" s="29"/>
      <c r="G677" s="29"/>
      <c r="H677" s="29">
        <f t="shared" si="10"/>
        <v>0</v>
      </c>
    </row>
    <row r="678" spans="1:8">
      <c r="A678" s="29" t="s">
        <v>312</v>
      </c>
      <c r="B678" s="29" t="s">
        <v>313</v>
      </c>
      <c r="C678" s="29" t="s">
        <v>723</v>
      </c>
      <c r="D678" s="29" t="s">
        <v>1073</v>
      </c>
      <c r="E678" s="29">
        <v>1</v>
      </c>
      <c r="F678" s="29">
        <v>2</v>
      </c>
      <c r="G678" s="29"/>
      <c r="H678" s="29">
        <f t="shared" si="10"/>
        <v>2</v>
      </c>
    </row>
    <row r="679" spans="1:8">
      <c r="A679" s="29" t="s">
        <v>312</v>
      </c>
      <c r="B679" s="29" t="s">
        <v>313</v>
      </c>
      <c r="C679" s="29" t="s">
        <v>1475</v>
      </c>
      <c r="D679" s="29" t="s">
        <v>1073</v>
      </c>
      <c r="E679" s="29">
        <v>1</v>
      </c>
      <c r="F679" s="29"/>
      <c r="G679" s="29"/>
      <c r="H679" s="29">
        <f t="shared" si="10"/>
        <v>0</v>
      </c>
    </row>
    <row r="680" spans="1:8">
      <c r="A680" s="29" t="s">
        <v>312</v>
      </c>
      <c r="B680" s="29" t="s">
        <v>313</v>
      </c>
      <c r="C680" s="29" t="s">
        <v>778</v>
      </c>
      <c r="D680" s="29" t="s">
        <v>1073</v>
      </c>
      <c r="E680" s="29">
        <v>1</v>
      </c>
      <c r="F680" s="29"/>
      <c r="G680" s="29"/>
      <c r="H680" s="29">
        <f t="shared" si="10"/>
        <v>0</v>
      </c>
    </row>
    <row r="681" spans="1:8">
      <c r="A681" s="29" t="s">
        <v>312</v>
      </c>
      <c r="B681" s="29" t="s">
        <v>313</v>
      </c>
      <c r="C681" s="29" t="s">
        <v>1474</v>
      </c>
      <c r="D681" s="29" t="s">
        <v>1073</v>
      </c>
      <c r="E681" s="29">
        <v>1</v>
      </c>
      <c r="F681" s="29"/>
      <c r="G681" s="29"/>
      <c r="H681" s="29">
        <f t="shared" si="10"/>
        <v>0</v>
      </c>
    </row>
    <row r="682" spans="1:8">
      <c r="A682" s="29" t="s">
        <v>312</v>
      </c>
      <c r="B682" s="29" t="s">
        <v>313</v>
      </c>
      <c r="C682" s="29" t="s">
        <v>801</v>
      </c>
      <c r="D682" s="29" t="s">
        <v>1073</v>
      </c>
      <c r="E682" s="29">
        <v>1</v>
      </c>
      <c r="F682" s="29">
        <v>98</v>
      </c>
      <c r="G682" s="29"/>
      <c r="H682" s="29">
        <f t="shared" si="10"/>
        <v>98</v>
      </c>
    </row>
    <row r="683" spans="1:8">
      <c r="A683" s="29" t="s">
        <v>312</v>
      </c>
      <c r="B683" s="29" t="s">
        <v>313</v>
      </c>
      <c r="C683" s="29" t="s">
        <v>802</v>
      </c>
      <c r="D683" s="29" t="s">
        <v>1073</v>
      </c>
      <c r="E683" s="29">
        <v>1</v>
      </c>
      <c r="F683" s="29">
        <v>22</v>
      </c>
      <c r="G683" s="29"/>
      <c r="H683" s="29">
        <f t="shared" si="10"/>
        <v>22</v>
      </c>
    </row>
    <row r="684" spans="1:8" hidden="1">
      <c r="A684" s="29" t="s">
        <v>312</v>
      </c>
      <c r="B684" s="29" t="s">
        <v>313</v>
      </c>
      <c r="C684" s="29" t="s">
        <v>1473</v>
      </c>
      <c r="D684" s="29" t="s">
        <v>1074</v>
      </c>
      <c r="E684" s="29">
        <v>1</v>
      </c>
      <c r="F684" s="29"/>
      <c r="G684" s="29"/>
      <c r="H684" s="29">
        <f t="shared" si="10"/>
        <v>0</v>
      </c>
    </row>
    <row r="685" spans="1:8">
      <c r="A685" s="29" t="s">
        <v>312</v>
      </c>
      <c r="B685" s="29" t="s">
        <v>313</v>
      </c>
      <c r="C685" s="29" t="s">
        <v>808</v>
      </c>
      <c r="D685" s="29" t="s">
        <v>1073</v>
      </c>
      <c r="E685" s="29">
        <v>1</v>
      </c>
      <c r="F685" s="29">
        <v>2</v>
      </c>
      <c r="G685" s="29"/>
      <c r="H685" s="29">
        <f t="shared" si="10"/>
        <v>2</v>
      </c>
    </row>
    <row r="686" spans="1:8">
      <c r="A686" s="29" t="s">
        <v>312</v>
      </c>
      <c r="B686" s="29" t="s">
        <v>313</v>
      </c>
      <c r="C686" s="29" t="s">
        <v>553</v>
      </c>
      <c r="D686" s="29" t="s">
        <v>1073</v>
      </c>
      <c r="E686" s="29">
        <v>1</v>
      </c>
      <c r="F686" s="29"/>
      <c r="G686" s="29"/>
      <c r="H686" s="29">
        <f t="shared" si="10"/>
        <v>0</v>
      </c>
    </row>
    <row r="687" spans="1:8" hidden="1">
      <c r="A687" s="29" t="s">
        <v>312</v>
      </c>
      <c r="B687" s="29" t="s">
        <v>313</v>
      </c>
      <c r="C687" s="29" t="s">
        <v>829</v>
      </c>
      <c r="D687" s="29" t="s">
        <v>1074</v>
      </c>
      <c r="E687" s="29">
        <v>1</v>
      </c>
      <c r="F687" s="29"/>
      <c r="G687" s="29"/>
      <c r="H687" s="29">
        <f t="shared" si="10"/>
        <v>0</v>
      </c>
    </row>
    <row r="688" spans="1:8">
      <c r="A688" s="29" t="s">
        <v>312</v>
      </c>
      <c r="B688" s="29" t="s">
        <v>313</v>
      </c>
      <c r="C688" s="29" t="s">
        <v>833</v>
      </c>
      <c r="D688" s="29" t="s">
        <v>1073</v>
      </c>
      <c r="E688" s="29">
        <v>1</v>
      </c>
      <c r="F688" s="29"/>
      <c r="G688" s="29"/>
      <c r="H688" s="29">
        <f t="shared" si="10"/>
        <v>0</v>
      </c>
    </row>
    <row r="689" spans="1:8">
      <c r="A689" s="29" t="s">
        <v>312</v>
      </c>
      <c r="B689" s="29" t="s">
        <v>313</v>
      </c>
      <c r="C689" s="29" t="s">
        <v>841</v>
      </c>
      <c r="D689" s="29" t="s">
        <v>1073</v>
      </c>
      <c r="E689" s="29">
        <v>1</v>
      </c>
      <c r="F689" s="29"/>
      <c r="G689" s="29"/>
      <c r="H689" s="29">
        <f t="shared" si="10"/>
        <v>0</v>
      </c>
    </row>
    <row r="690" spans="1:8" hidden="1">
      <c r="A690" s="29" t="s">
        <v>314</v>
      </c>
      <c r="B690" s="29" t="s">
        <v>315</v>
      </c>
      <c r="C690" s="29" t="s">
        <v>620</v>
      </c>
      <c r="D690" s="29" t="s">
        <v>1080</v>
      </c>
      <c r="E690" s="29">
        <v>1</v>
      </c>
      <c r="F690" s="29">
        <v>1</v>
      </c>
      <c r="G690" s="29"/>
      <c r="H690" s="29">
        <f t="shared" si="10"/>
        <v>1</v>
      </c>
    </row>
    <row r="691" spans="1:8">
      <c r="A691" s="29" t="s">
        <v>314</v>
      </c>
      <c r="B691" s="29" t="s">
        <v>315</v>
      </c>
      <c r="C691" s="29" t="s">
        <v>690</v>
      </c>
      <c r="D691" s="29" t="s">
        <v>1073</v>
      </c>
      <c r="E691" s="29">
        <v>1</v>
      </c>
      <c r="F691" s="29"/>
      <c r="G691" s="29"/>
      <c r="H691" s="29">
        <f t="shared" si="10"/>
        <v>0</v>
      </c>
    </row>
    <row r="692" spans="1:8" hidden="1">
      <c r="A692" s="29" t="s">
        <v>314</v>
      </c>
      <c r="B692" s="29" t="s">
        <v>315</v>
      </c>
      <c r="C692" s="29" t="s">
        <v>699</v>
      </c>
      <c r="D692" s="29" t="s">
        <v>1074</v>
      </c>
      <c r="E692" s="29">
        <v>1</v>
      </c>
      <c r="F692" s="29"/>
      <c r="G692" s="29"/>
      <c r="H692" s="29">
        <f t="shared" si="10"/>
        <v>0</v>
      </c>
    </row>
    <row r="693" spans="1:8">
      <c r="A693" s="29" t="s">
        <v>314</v>
      </c>
      <c r="B693" s="29" t="s">
        <v>315</v>
      </c>
      <c r="C693" s="29" t="s">
        <v>1472</v>
      </c>
      <c r="D693" s="29" t="s">
        <v>1073</v>
      </c>
      <c r="E693" s="29">
        <v>1</v>
      </c>
      <c r="F693" s="29"/>
      <c r="G693" s="29"/>
      <c r="H693" s="29">
        <f t="shared" si="10"/>
        <v>0</v>
      </c>
    </row>
    <row r="694" spans="1:8" hidden="1">
      <c r="A694" s="29" t="s">
        <v>314</v>
      </c>
      <c r="B694" s="29" t="s">
        <v>315</v>
      </c>
      <c r="C694" s="29" t="s">
        <v>738</v>
      </c>
      <c r="D694" s="29" t="s">
        <v>1074</v>
      </c>
      <c r="E694" s="29">
        <v>1</v>
      </c>
      <c r="F694" s="29"/>
      <c r="G694" s="29"/>
      <c r="H694" s="29">
        <f t="shared" si="10"/>
        <v>0</v>
      </c>
    </row>
    <row r="695" spans="1:8">
      <c r="A695" s="29" t="s">
        <v>314</v>
      </c>
      <c r="B695" s="29" t="s">
        <v>315</v>
      </c>
      <c r="C695" s="29" t="s">
        <v>1471</v>
      </c>
      <c r="D695" s="29" t="s">
        <v>1073</v>
      </c>
      <c r="E695" s="29">
        <v>2</v>
      </c>
      <c r="F695" s="29"/>
      <c r="G695" s="29"/>
      <c r="H695" s="29">
        <f t="shared" si="10"/>
        <v>0</v>
      </c>
    </row>
    <row r="696" spans="1:8">
      <c r="A696" s="29" t="s">
        <v>314</v>
      </c>
      <c r="B696" s="29" t="s">
        <v>315</v>
      </c>
      <c r="C696" s="29" t="s">
        <v>884</v>
      </c>
      <c r="D696" s="29" t="s">
        <v>1073</v>
      </c>
      <c r="E696" s="29">
        <v>1</v>
      </c>
      <c r="F696" s="29"/>
      <c r="G696" s="29"/>
      <c r="H696" s="29">
        <f t="shared" si="10"/>
        <v>0</v>
      </c>
    </row>
    <row r="697" spans="1:8">
      <c r="A697" s="29" t="s">
        <v>314</v>
      </c>
      <c r="B697" s="29" t="s">
        <v>315</v>
      </c>
      <c r="C697" s="29" t="s">
        <v>1470</v>
      </c>
      <c r="D697" s="29" t="s">
        <v>1073</v>
      </c>
      <c r="E697" s="29">
        <v>1</v>
      </c>
      <c r="F697" s="29"/>
      <c r="G697" s="29"/>
      <c r="H697" s="29">
        <f t="shared" si="10"/>
        <v>0</v>
      </c>
    </row>
    <row r="698" spans="1:8">
      <c r="A698" s="29" t="s">
        <v>314</v>
      </c>
      <c r="B698" s="29" t="s">
        <v>315</v>
      </c>
      <c r="C698" s="29" t="s">
        <v>562</v>
      </c>
      <c r="D698" s="29" t="s">
        <v>1073</v>
      </c>
      <c r="E698" s="29">
        <v>5</v>
      </c>
      <c r="F698" s="29"/>
      <c r="G698" s="29"/>
      <c r="H698" s="29">
        <f t="shared" si="10"/>
        <v>0</v>
      </c>
    </row>
    <row r="699" spans="1:8">
      <c r="A699" s="29" t="s">
        <v>314</v>
      </c>
      <c r="B699" s="29" t="s">
        <v>315</v>
      </c>
      <c r="C699" s="29" t="s">
        <v>1469</v>
      </c>
      <c r="D699" s="29" t="s">
        <v>1073</v>
      </c>
      <c r="E699" s="29">
        <v>2</v>
      </c>
      <c r="F699" s="29"/>
      <c r="G699" s="29"/>
      <c r="H699" s="29">
        <f t="shared" si="10"/>
        <v>0</v>
      </c>
    </row>
    <row r="700" spans="1:8" hidden="1">
      <c r="A700" s="29" t="s">
        <v>314</v>
      </c>
      <c r="B700" s="29" t="s">
        <v>315</v>
      </c>
      <c r="C700" s="29" t="s">
        <v>1468</v>
      </c>
      <c r="D700" s="29" t="s">
        <v>1134</v>
      </c>
      <c r="E700" s="29">
        <v>1</v>
      </c>
      <c r="F700" s="29"/>
      <c r="G700" s="29"/>
      <c r="H700" s="29">
        <f t="shared" si="10"/>
        <v>0</v>
      </c>
    </row>
    <row r="701" spans="1:8" hidden="1">
      <c r="A701" s="29" t="s">
        <v>314</v>
      </c>
      <c r="B701" s="29" t="s">
        <v>315</v>
      </c>
      <c r="C701" s="29" t="s">
        <v>1468</v>
      </c>
      <c r="D701" s="29" t="s">
        <v>1074</v>
      </c>
      <c r="E701" s="29">
        <v>3</v>
      </c>
      <c r="F701" s="29">
        <v>300</v>
      </c>
      <c r="G701" s="29"/>
      <c r="H701" s="29">
        <f t="shared" si="10"/>
        <v>300</v>
      </c>
    </row>
    <row r="702" spans="1:8" hidden="1">
      <c r="A702" s="29" t="s">
        <v>314</v>
      </c>
      <c r="B702" s="29" t="s">
        <v>315</v>
      </c>
      <c r="C702" s="29" t="s">
        <v>1467</v>
      </c>
      <c r="D702" s="29" t="s">
        <v>1074</v>
      </c>
      <c r="E702" s="29">
        <v>1</v>
      </c>
      <c r="F702" s="29"/>
      <c r="G702" s="29"/>
      <c r="H702" s="29">
        <f t="shared" si="10"/>
        <v>0</v>
      </c>
    </row>
    <row r="703" spans="1:8">
      <c r="A703" s="29" t="s">
        <v>314</v>
      </c>
      <c r="B703" s="29" t="s">
        <v>315</v>
      </c>
      <c r="C703" s="29" t="s">
        <v>1466</v>
      </c>
      <c r="D703" s="29" t="s">
        <v>1073</v>
      </c>
      <c r="E703" s="29">
        <v>5</v>
      </c>
      <c r="F703" s="29">
        <v>1</v>
      </c>
      <c r="G703" s="29"/>
      <c r="H703" s="29">
        <f t="shared" si="10"/>
        <v>1</v>
      </c>
    </row>
    <row r="704" spans="1:8" hidden="1">
      <c r="A704" s="29" t="s">
        <v>314</v>
      </c>
      <c r="B704" s="29" t="s">
        <v>315</v>
      </c>
      <c r="C704" s="29" t="s">
        <v>1465</v>
      </c>
      <c r="D704" s="29" t="s">
        <v>1134</v>
      </c>
      <c r="E704" s="29">
        <v>1</v>
      </c>
      <c r="F704" s="29"/>
      <c r="G704" s="29"/>
      <c r="H704" s="29">
        <f t="shared" si="10"/>
        <v>0</v>
      </c>
    </row>
    <row r="705" spans="1:8" hidden="1">
      <c r="A705" s="29" t="s">
        <v>314</v>
      </c>
      <c r="B705" s="29" t="s">
        <v>315</v>
      </c>
      <c r="C705" s="29" t="s">
        <v>1465</v>
      </c>
      <c r="D705" s="29" t="s">
        <v>1074</v>
      </c>
      <c r="E705" s="29">
        <v>1</v>
      </c>
      <c r="F705" s="29"/>
      <c r="G705" s="29"/>
      <c r="H705" s="29">
        <f t="shared" si="10"/>
        <v>0</v>
      </c>
    </row>
    <row r="706" spans="1:8">
      <c r="A706" s="29" t="s">
        <v>314</v>
      </c>
      <c r="B706" s="29" t="s">
        <v>315</v>
      </c>
      <c r="C706" s="29" t="s">
        <v>1011</v>
      </c>
      <c r="D706" s="29" t="s">
        <v>1073</v>
      </c>
      <c r="E706" s="29">
        <v>1</v>
      </c>
      <c r="F706" s="29"/>
      <c r="G706" s="29"/>
      <c r="H706" s="29">
        <f t="shared" si="10"/>
        <v>0</v>
      </c>
    </row>
    <row r="707" spans="1:8">
      <c r="A707" s="29" t="s">
        <v>314</v>
      </c>
      <c r="B707" s="29" t="s">
        <v>315</v>
      </c>
      <c r="C707" s="29" t="s">
        <v>1051</v>
      </c>
      <c r="D707" s="29" t="s">
        <v>1073</v>
      </c>
      <c r="E707" s="29">
        <v>1</v>
      </c>
      <c r="F707" s="29"/>
      <c r="G707" s="29">
        <v>1</v>
      </c>
      <c r="H707" s="29">
        <f t="shared" si="10"/>
        <v>1</v>
      </c>
    </row>
    <row r="708" spans="1:8">
      <c r="A708" s="29" t="s">
        <v>316</v>
      </c>
      <c r="B708" s="29" t="s">
        <v>317</v>
      </c>
      <c r="C708" s="29" t="s">
        <v>1464</v>
      </c>
      <c r="D708" s="29" t="s">
        <v>1073</v>
      </c>
      <c r="E708" s="29">
        <v>2</v>
      </c>
      <c r="F708" s="29">
        <v>2</v>
      </c>
      <c r="G708" s="29"/>
      <c r="H708" s="29">
        <f t="shared" si="10"/>
        <v>2</v>
      </c>
    </row>
    <row r="709" spans="1:8">
      <c r="A709" s="29" t="s">
        <v>316</v>
      </c>
      <c r="B709" s="29" t="s">
        <v>317</v>
      </c>
      <c r="C709" s="29" t="s">
        <v>726</v>
      </c>
      <c r="D709" s="29" t="s">
        <v>1073</v>
      </c>
      <c r="E709" s="29">
        <v>1</v>
      </c>
      <c r="F709" s="29"/>
      <c r="G709" s="29"/>
      <c r="H709" s="29">
        <f t="shared" si="10"/>
        <v>0</v>
      </c>
    </row>
    <row r="710" spans="1:8">
      <c r="A710" s="29" t="s">
        <v>316</v>
      </c>
      <c r="B710" s="29" t="s">
        <v>317</v>
      </c>
      <c r="C710" s="29" t="s">
        <v>1463</v>
      </c>
      <c r="D710" s="29" t="s">
        <v>1073</v>
      </c>
      <c r="E710" s="29">
        <v>3</v>
      </c>
      <c r="F710" s="29"/>
      <c r="G710" s="29"/>
      <c r="H710" s="29">
        <f t="shared" si="10"/>
        <v>0</v>
      </c>
    </row>
    <row r="711" spans="1:8">
      <c r="A711" s="29" t="s">
        <v>316</v>
      </c>
      <c r="B711" s="29" t="s">
        <v>317</v>
      </c>
      <c r="C711" s="29" t="s">
        <v>1462</v>
      </c>
      <c r="D711" s="29" t="s">
        <v>1073</v>
      </c>
      <c r="E711" s="29">
        <v>1</v>
      </c>
      <c r="F711" s="29"/>
      <c r="G711" s="29"/>
      <c r="H711" s="29">
        <f t="shared" si="10"/>
        <v>0</v>
      </c>
    </row>
    <row r="712" spans="1:8" hidden="1">
      <c r="A712" s="29" t="s">
        <v>316</v>
      </c>
      <c r="B712" s="29" t="s">
        <v>317</v>
      </c>
      <c r="C712" s="29" t="s">
        <v>965</v>
      </c>
      <c r="D712" s="29" t="s">
        <v>1074</v>
      </c>
      <c r="E712" s="29">
        <v>1</v>
      </c>
      <c r="F712" s="29"/>
      <c r="G712" s="29"/>
      <c r="H712" s="29">
        <f t="shared" si="10"/>
        <v>0</v>
      </c>
    </row>
    <row r="713" spans="1:8">
      <c r="A713" s="29" t="s">
        <v>316</v>
      </c>
      <c r="B713" s="29" t="s">
        <v>317</v>
      </c>
      <c r="C713" s="29" t="s">
        <v>1461</v>
      </c>
      <c r="D713" s="29" t="s">
        <v>1073</v>
      </c>
      <c r="E713" s="29">
        <v>1</v>
      </c>
      <c r="F713" s="29"/>
      <c r="G713" s="29"/>
      <c r="H713" s="29">
        <f t="shared" si="10"/>
        <v>0</v>
      </c>
    </row>
    <row r="714" spans="1:8">
      <c r="A714" s="29" t="s">
        <v>316</v>
      </c>
      <c r="B714" s="29" t="s">
        <v>317</v>
      </c>
      <c r="C714" s="29" t="s">
        <v>969</v>
      </c>
      <c r="D714" s="29" t="s">
        <v>1073</v>
      </c>
      <c r="E714" s="29">
        <v>2</v>
      </c>
      <c r="F714" s="29"/>
      <c r="G714" s="29"/>
      <c r="H714" s="29">
        <f t="shared" si="10"/>
        <v>0</v>
      </c>
    </row>
    <row r="715" spans="1:8" hidden="1">
      <c r="A715" s="29" t="s">
        <v>316</v>
      </c>
      <c r="B715" s="29" t="s">
        <v>317</v>
      </c>
      <c r="C715" s="29" t="s">
        <v>981</v>
      </c>
      <c r="D715" s="29" t="s">
        <v>1074</v>
      </c>
      <c r="E715" s="29">
        <v>17</v>
      </c>
      <c r="F715" s="29"/>
      <c r="G715" s="29"/>
      <c r="H715" s="29">
        <f t="shared" si="10"/>
        <v>0</v>
      </c>
    </row>
    <row r="716" spans="1:8" hidden="1">
      <c r="A716" s="29" t="s">
        <v>316</v>
      </c>
      <c r="B716" s="29" t="s">
        <v>317</v>
      </c>
      <c r="C716" s="29" t="s">
        <v>982</v>
      </c>
      <c r="D716" s="29" t="s">
        <v>1074</v>
      </c>
      <c r="E716" s="29">
        <v>1</v>
      </c>
      <c r="F716" s="29"/>
      <c r="G716" s="29"/>
      <c r="H716" s="29">
        <f t="shared" si="10"/>
        <v>0</v>
      </c>
    </row>
    <row r="717" spans="1:8" hidden="1">
      <c r="A717" s="29" t="s">
        <v>316</v>
      </c>
      <c r="B717" s="29" t="s">
        <v>317</v>
      </c>
      <c r="C717" s="29" t="s">
        <v>1460</v>
      </c>
      <c r="D717" s="29" t="s">
        <v>1074</v>
      </c>
      <c r="E717" s="29">
        <v>1</v>
      </c>
      <c r="F717" s="29">
        <v>4</v>
      </c>
      <c r="G717" s="29"/>
      <c r="H717" s="29">
        <f t="shared" si="10"/>
        <v>4</v>
      </c>
    </row>
    <row r="718" spans="1:8" hidden="1">
      <c r="A718" s="29" t="s">
        <v>316</v>
      </c>
      <c r="B718" s="29" t="s">
        <v>317</v>
      </c>
      <c r="C718" s="29" t="s">
        <v>997</v>
      </c>
      <c r="D718" s="29" t="s">
        <v>1074</v>
      </c>
      <c r="E718" s="29">
        <v>2</v>
      </c>
      <c r="F718" s="29">
        <v>40</v>
      </c>
      <c r="G718" s="29"/>
      <c r="H718" s="29">
        <f t="shared" si="10"/>
        <v>40</v>
      </c>
    </row>
    <row r="719" spans="1:8" hidden="1">
      <c r="A719" s="29" t="s">
        <v>316</v>
      </c>
      <c r="B719" s="29" t="s">
        <v>317</v>
      </c>
      <c r="C719" s="29" t="s">
        <v>1459</v>
      </c>
      <c r="D719" s="29" t="s">
        <v>1074</v>
      </c>
      <c r="E719" s="29">
        <v>1</v>
      </c>
      <c r="F719" s="29"/>
      <c r="G719" s="29">
        <v>438</v>
      </c>
      <c r="H719" s="29">
        <f t="shared" si="10"/>
        <v>438</v>
      </c>
    </row>
    <row r="720" spans="1:8" hidden="1">
      <c r="A720" s="29" t="s">
        <v>316</v>
      </c>
      <c r="B720" s="29" t="s">
        <v>317</v>
      </c>
      <c r="C720" s="29" t="s">
        <v>1013</v>
      </c>
      <c r="D720" s="29" t="s">
        <v>1074</v>
      </c>
      <c r="E720" s="29">
        <v>2</v>
      </c>
      <c r="F720" s="29">
        <v>3600</v>
      </c>
      <c r="G720" s="29">
        <v>18</v>
      </c>
      <c r="H720" s="29">
        <f t="shared" si="10"/>
        <v>3618</v>
      </c>
    </row>
    <row r="721" spans="1:8" hidden="1">
      <c r="A721" s="29" t="s">
        <v>316</v>
      </c>
      <c r="B721" s="29" t="s">
        <v>317</v>
      </c>
      <c r="C721" s="29" t="s">
        <v>1015</v>
      </c>
      <c r="D721" s="29" t="s">
        <v>1074</v>
      </c>
      <c r="E721" s="29">
        <v>1</v>
      </c>
      <c r="F721" s="29"/>
      <c r="G721" s="29"/>
      <c r="H721" s="29">
        <f t="shared" si="10"/>
        <v>0</v>
      </c>
    </row>
    <row r="722" spans="1:8">
      <c r="A722" s="29" t="s">
        <v>318</v>
      </c>
      <c r="B722" s="29" t="s">
        <v>319</v>
      </c>
      <c r="C722" s="29" t="s">
        <v>1458</v>
      </c>
      <c r="D722" s="29" t="s">
        <v>1073</v>
      </c>
      <c r="E722" s="29">
        <v>2</v>
      </c>
      <c r="F722" s="29"/>
      <c r="G722" s="29"/>
      <c r="H722" s="29">
        <f t="shared" si="10"/>
        <v>0</v>
      </c>
    </row>
    <row r="723" spans="1:8">
      <c r="A723" s="29" t="s">
        <v>318</v>
      </c>
      <c r="B723" s="29" t="s">
        <v>319</v>
      </c>
      <c r="C723" s="29" t="s">
        <v>1457</v>
      </c>
      <c r="D723" s="29" t="s">
        <v>1073</v>
      </c>
      <c r="E723" s="29">
        <v>1</v>
      </c>
      <c r="F723" s="29"/>
      <c r="G723" s="29"/>
      <c r="H723" s="29">
        <f t="shared" si="10"/>
        <v>0</v>
      </c>
    </row>
    <row r="724" spans="1:8">
      <c r="A724" s="29" t="s">
        <v>318</v>
      </c>
      <c r="B724" s="29" t="s">
        <v>319</v>
      </c>
      <c r="C724" s="29" t="s">
        <v>1456</v>
      </c>
      <c r="D724" s="29" t="s">
        <v>1073</v>
      </c>
      <c r="E724" s="29">
        <v>1</v>
      </c>
      <c r="F724" s="29"/>
      <c r="G724" s="29"/>
      <c r="H724" s="29">
        <f t="shared" si="10"/>
        <v>0</v>
      </c>
    </row>
    <row r="725" spans="1:8" hidden="1">
      <c r="A725" s="29" t="s">
        <v>318</v>
      </c>
      <c r="B725" s="29" t="s">
        <v>319</v>
      </c>
      <c r="C725" s="29" t="s">
        <v>799</v>
      </c>
      <c r="D725" s="29" t="s">
        <v>1093</v>
      </c>
      <c r="E725" s="29">
        <v>1</v>
      </c>
      <c r="F725" s="29">
        <v>80</v>
      </c>
      <c r="G725" s="29"/>
      <c r="H725" s="29">
        <f t="shared" si="10"/>
        <v>80</v>
      </c>
    </row>
    <row r="726" spans="1:8">
      <c r="A726" s="29" t="s">
        <v>318</v>
      </c>
      <c r="B726" s="29" t="s">
        <v>319</v>
      </c>
      <c r="C726" s="29" t="s">
        <v>820</v>
      </c>
      <c r="D726" s="29" t="s">
        <v>1073</v>
      </c>
      <c r="E726" s="29">
        <v>2</v>
      </c>
      <c r="F726" s="29"/>
      <c r="G726" s="29"/>
      <c r="H726" s="29">
        <f t="shared" si="10"/>
        <v>0</v>
      </c>
    </row>
    <row r="727" spans="1:8" hidden="1">
      <c r="A727" s="29" t="s">
        <v>318</v>
      </c>
      <c r="B727" s="29" t="s">
        <v>319</v>
      </c>
      <c r="C727" s="29" t="s">
        <v>1455</v>
      </c>
      <c r="D727" s="29" t="s">
        <v>1074</v>
      </c>
      <c r="E727" s="29">
        <v>1</v>
      </c>
      <c r="F727" s="29"/>
      <c r="G727" s="29"/>
      <c r="H727" s="29">
        <f t="shared" ref="H727:H790" si="11">F727+G727</f>
        <v>0</v>
      </c>
    </row>
    <row r="728" spans="1:8" hidden="1">
      <c r="A728" s="29" t="s">
        <v>318</v>
      </c>
      <c r="B728" s="29" t="s">
        <v>319</v>
      </c>
      <c r="C728" s="29" t="s">
        <v>876</v>
      </c>
      <c r="D728" s="29" t="s">
        <v>1074</v>
      </c>
      <c r="E728" s="29">
        <v>3</v>
      </c>
      <c r="F728" s="29">
        <v>15</v>
      </c>
      <c r="G728" s="29"/>
      <c r="H728" s="29">
        <f t="shared" si="11"/>
        <v>15</v>
      </c>
    </row>
    <row r="729" spans="1:8">
      <c r="A729" s="29" t="s">
        <v>318</v>
      </c>
      <c r="B729" s="29" t="s">
        <v>319</v>
      </c>
      <c r="C729" s="29" t="s">
        <v>884</v>
      </c>
      <c r="D729" s="29" t="s">
        <v>1073</v>
      </c>
      <c r="E729" s="29">
        <v>1</v>
      </c>
      <c r="F729" s="29"/>
      <c r="G729" s="29"/>
      <c r="H729" s="29">
        <f t="shared" si="11"/>
        <v>0</v>
      </c>
    </row>
    <row r="730" spans="1:8">
      <c r="A730" s="29" t="s">
        <v>318</v>
      </c>
      <c r="B730" s="29" t="s">
        <v>319</v>
      </c>
      <c r="C730" s="29" t="s">
        <v>900</v>
      </c>
      <c r="D730" s="29" t="s">
        <v>1073</v>
      </c>
      <c r="E730" s="29">
        <v>4</v>
      </c>
      <c r="F730" s="29">
        <v>20</v>
      </c>
      <c r="G730" s="29"/>
      <c r="H730" s="29">
        <f t="shared" si="11"/>
        <v>20</v>
      </c>
    </row>
    <row r="731" spans="1:8" hidden="1">
      <c r="A731" s="29" t="s">
        <v>318</v>
      </c>
      <c r="B731" s="29" t="s">
        <v>319</v>
      </c>
      <c r="C731" s="29" t="s">
        <v>902</v>
      </c>
      <c r="D731" s="29" t="s">
        <v>1074</v>
      </c>
      <c r="E731" s="29">
        <v>1</v>
      </c>
      <c r="F731" s="29">
        <v>5</v>
      </c>
      <c r="G731" s="29"/>
      <c r="H731" s="29">
        <f t="shared" si="11"/>
        <v>5</v>
      </c>
    </row>
    <row r="732" spans="1:8" hidden="1">
      <c r="A732" s="29" t="s">
        <v>318</v>
      </c>
      <c r="B732" s="29" t="s">
        <v>319</v>
      </c>
      <c r="C732" s="29" t="s">
        <v>906</v>
      </c>
      <c r="D732" s="29" t="s">
        <v>1074</v>
      </c>
      <c r="E732" s="29">
        <v>1</v>
      </c>
      <c r="F732" s="29">
        <v>10</v>
      </c>
      <c r="G732" s="29"/>
      <c r="H732" s="29">
        <f t="shared" si="11"/>
        <v>10</v>
      </c>
    </row>
    <row r="733" spans="1:8" hidden="1">
      <c r="A733" s="29" t="s">
        <v>318</v>
      </c>
      <c r="B733" s="29" t="s">
        <v>319</v>
      </c>
      <c r="C733" s="29" t="s">
        <v>908</v>
      </c>
      <c r="D733" s="29" t="s">
        <v>1074</v>
      </c>
      <c r="E733" s="29">
        <v>1</v>
      </c>
      <c r="F733" s="29"/>
      <c r="G733" s="29"/>
      <c r="H733" s="29">
        <f t="shared" si="11"/>
        <v>0</v>
      </c>
    </row>
    <row r="734" spans="1:8" hidden="1">
      <c r="A734" s="29" t="s">
        <v>318</v>
      </c>
      <c r="B734" s="29" t="s">
        <v>319</v>
      </c>
      <c r="C734" s="29" t="s">
        <v>909</v>
      </c>
      <c r="D734" s="29" t="s">
        <v>1095</v>
      </c>
      <c r="E734" s="29">
        <v>1</v>
      </c>
      <c r="F734" s="29">
        <v>20</v>
      </c>
      <c r="G734" s="29"/>
      <c r="H734" s="29">
        <f t="shared" si="11"/>
        <v>20</v>
      </c>
    </row>
    <row r="735" spans="1:8" hidden="1">
      <c r="A735" s="29" t="s">
        <v>320</v>
      </c>
      <c r="B735" s="29" t="s">
        <v>321</v>
      </c>
      <c r="C735" s="29" t="s">
        <v>470</v>
      </c>
      <c r="D735" s="29" t="s">
        <v>1074</v>
      </c>
      <c r="E735" s="29">
        <v>1</v>
      </c>
      <c r="F735" s="29"/>
      <c r="G735" s="29"/>
      <c r="H735" s="29">
        <f t="shared" si="11"/>
        <v>0</v>
      </c>
    </row>
    <row r="736" spans="1:8" hidden="1">
      <c r="A736" s="29" t="s">
        <v>320</v>
      </c>
      <c r="B736" s="29" t="s">
        <v>321</v>
      </c>
      <c r="C736" s="29" t="s">
        <v>1454</v>
      </c>
      <c r="D736" s="29" t="s">
        <v>1093</v>
      </c>
      <c r="E736" s="29">
        <v>1</v>
      </c>
      <c r="F736" s="29"/>
      <c r="G736" s="29"/>
      <c r="H736" s="29">
        <f t="shared" si="11"/>
        <v>0</v>
      </c>
    </row>
    <row r="737" spans="1:8">
      <c r="A737" s="29" t="s">
        <v>320</v>
      </c>
      <c r="B737" s="29" t="s">
        <v>321</v>
      </c>
      <c r="C737" s="29" t="s">
        <v>1453</v>
      </c>
      <c r="D737" s="29" t="s">
        <v>1073</v>
      </c>
      <c r="E737" s="29">
        <v>1</v>
      </c>
      <c r="F737" s="29"/>
      <c r="G737" s="29"/>
      <c r="H737" s="29">
        <f t="shared" si="11"/>
        <v>0</v>
      </c>
    </row>
    <row r="738" spans="1:8" hidden="1">
      <c r="A738" s="29" t="s">
        <v>320</v>
      </c>
      <c r="B738" s="29" t="s">
        <v>321</v>
      </c>
      <c r="C738" s="29" t="s">
        <v>668</v>
      </c>
      <c r="D738" s="29" t="s">
        <v>1175</v>
      </c>
      <c r="E738" s="29">
        <v>2</v>
      </c>
      <c r="F738" s="29">
        <v>6</v>
      </c>
      <c r="G738" s="29"/>
      <c r="H738" s="29">
        <f t="shared" si="11"/>
        <v>6</v>
      </c>
    </row>
    <row r="739" spans="1:8" hidden="1">
      <c r="A739" s="29" t="s">
        <v>320</v>
      </c>
      <c r="B739" s="29" t="s">
        <v>321</v>
      </c>
      <c r="C739" s="29" t="s">
        <v>673</v>
      </c>
      <c r="D739" s="29" t="s">
        <v>1140</v>
      </c>
      <c r="E739" s="29">
        <v>1</v>
      </c>
      <c r="F739" s="29"/>
      <c r="G739" s="29"/>
      <c r="H739" s="29">
        <f t="shared" si="11"/>
        <v>0</v>
      </c>
    </row>
    <row r="740" spans="1:8" hidden="1">
      <c r="A740" s="29" t="s">
        <v>320</v>
      </c>
      <c r="B740" s="29" t="s">
        <v>321</v>
      </c>
      <c r="C740" s="29" t="s">
        <v>674</v>
      </c>
      <c r="D740" s="29" t="s">
        <v>1074</v>
      </c>
      <c r="E740" s="29">
        <v>1</v>
      </c>
      <c r="F740" s="29"/>
      <c r="G740" s="29"/>
      <c r="H740" s="29">
        <f t="shared" si="11"/>
        <v>0</v>
      </c>
    </row>
    <row r="741" spans="1:8">
      <c r="A741" s="29" t="s">
        <v>320</v>
      </c>
      <c r="B741" s="29" t="s">
        <v>321</v>
      </c>
      <c r="C741" s="29" t="s">
        <v>678</v>
      </c>
      <c r="D741" s="29" t="s">
        <v>1073</v>
      </c>
      <c r="E741" s="29">
        <v>1</v>
      </c>
      <c r="F741" s="29"/>
      <c r="G741" s="29"/>
      <c r="H741" s="29">
        <f t="shared" si="11"/>
        <v>0</v>
      </c>
    </row>
    <row r="742" spans="1:8">
      <c r="A742" s="29" t="s">
        <v>320</v>
      </c>
      <c r="B742" s="29" t="s">
        <v>321</v>
      </c>
      <c r="C742" s="29" t="s">
        <v>680</v>
      </c>
      <c r="D742" s="29" t="s">
        <v>1073</v>
      </c>
      <c r="E742" s="29">
        <v>1</v>
      </c>
      <c r="F742" s="29"/>
      <c r="G742" s="29"/>
      <c r="H742" s="29">
        <f t="shared" si="11"/>
        <v>0</v>
      </c>
    </row>
    <row r="743" spans="1:8" hidden="1">
      <c r="A743" s="29" t="s">
        <v>320</v>
      </c>
      <c r="B743" s="29" t="s">
        <v>321</v>
      </c>
      <c r="C743" s="29" t="s">
        <v>681</v>
      </c>
      <c r="D743" s="29" t="s">
        <v>1098</v>
      </c>
      <c r="E743" s="29">
        <v>1</v>
      </c>
      <c r="F743" s="29"/>
      <c r="G743" s="29"/>
      <c r="H743" s="29">
        <f t="shared" si="11"/>
        <v>0</v>
      </c>
    </row>
    <row r="744" spans="1:8">
      <c r="A744" s="29" t="s">
        <v>320</v>
      </c>
      <c r="B744" s="29" t="s">
        <v>321</v>
      </c>
      <c r="C744" s="29" t="s">
        <v>702</v>
      </c>
      <c r="D744" s="29" t="s">
        <v>1073</v>
      </c>
      <c r="E744" s="29">
        <v>1</v>
      </c>
      <c r="F744" s="29"/>
      <c r="G744" s="29"/>
      <c r="H744" s="29">
        <f t="shared" si="11"/>
        <v>0</v>
      </c>
    </row>
    <row r="745" spans="1:8">
      <c r="A745" s="29" t="s">
        <v>320</v>
      </c>
      <c r="B745" s="29" t="s">
        <v>321</v>
      </c>
      <c r="C745" s="29" t="s">
        <v>710</v>
      </c>
      <c r="D745" s="29" t="s">
        <v>1073</v>
      </c>
      <c r="E745" s="29">
        <v>2</v>
      </c>
      <c r="F745" s="29"/>
      <c r="G745" s="29"/>
      <c r="H745" s="29">
        <f t="shared" si="11"/>
        <v>0</v>
      </c>
    </row>
    <row r="746" spans="1:8" hidden="1">
      <c r="A746" s="29" t="s">
        <v>320</v>
      </c>
      <c r="B746" s="29" t="s">
        <v>321</v>
      </c>
      <c r="C746" s="29" t="s">
        <v>743</v>
      </c>
      <c r="D746" s="29" t="s">
        <v>1074</v>
      </c>
      <c r="E746" s="29">
        <v>1</v>
      </c>
      <c r="F746" s="29"/>
      <c r="G746" s="29"/>
      <c r="H746" s="29">
        <f t="shared" si="11"/>
        <v>0</v>
      </c>
    </row>
    <row r="747" spans="1:8">
      <c r="A747" s="29" t="s">
        <v>320</v>
      </c>
      <c r="B747" s="29" t="s">
        <v>321</v>
      </c>
      <c r="C747" s="29" t="s">
        <v>755</v>
      </c>
      <c r="D747" s="29" t="s">
        <v>1073</v>
      </c>
      <c r="E747" s="29">
        <v>5</v>
      </c>
      <c r="F747" s="29">
        <v>1</v>
      </c>
      <c r="G747" s="29"/>
      <c r="H747" s="29">
        <f t="shared" si="11"/>
        <v>1</v>
      </c>
    </row>
    <row r="748" spans="1:8">
      <c r="A748" s="29" t="s">
        <v>320</v>
      </c>
      <c r="B748" s="29" t="s">
        <v>321</v>
      </c>
      <c r="C748" s="29" t="s">
        <v>761</v>
      </c>
      <c r="D748" s="29" t="s">
        <v>1073</v>
      </c>
      <c r="E748" s="29">
        <v>1</v>
      </c>
      <c r="F748" s="29"/>
      <c r="G748" s="29"/>
      <c r="H748" s="29">
        <f t="shared" si="11"/>
        <v>0</v>
      </c>
    </row>
    <row r="749" spans="1:8">
      <c r="A749" s="29" t="s">
        <v>320</v>
      </c>
      <c r="B749" s="29" t="s">
        <v>321</v>
      </c>
      <c r="C749" s="29" t="s">
        <v>763</v>
      </c>
      <c r="D749" s="29" t="s">
        <v>1073</v>
      </c>
      <c r="E749" s="29">
        <v>1</v>
      </c>
      <c r="F749" s="29"/>
      <c r="G749" s="29"/>
      <c r="H749" s="29">
        <f t="shared" si="11"/>
        <v>0</v>
      </c>
    </row>
    <row r="750" spans="1:8">
      <c r="A750" s="29" t="s">
        <v>320</v>
      </c>
      <c r="B750" s="29" t="s">
        <v>321</v>
      </c>
      <c r="C750" s="29" t="s">
        <v>1452</v>
      </c>
      <c r="D750" s="29" t="s">
        <v>1073</v>
      </c>
      <c r="E750" s="29">
        <v>1</v>
      </c>
      <c r="F750" s="29"/>
      <c r="G750" s="29"/>
      <c r="H750" s="29">
        <f t="shared" si="11"/>
        <v>0</v>
      </c>
    </row>
    <row r="751" spans="1:8">
      <c r="A751" s="29" t="s">
        <v>320</v>
      </c>
      <c r="B751" s="29" t="s">
        <v>321</v>
      </c>
      <c r="C751" s="29" t="s">
        <v>810</v>
      </c>
      <c r="D751" s="29" t="s">
        <v>1073</v>
      </c>
      <c r="E751" s="29">
        <v>1</v>
      </c>
      <c r="F751" s="29"/>
      <c r="G751" s="29"/>
      <c r="H751" s="29">
        <f t="shared" si="11"/>
        <v>0</v>
      </c>
    </row>
    <row r="752" spans="1:8" hidden="1">
      <c r="A752" s="29" t="s">
        <v>320</v>
      </c>
      <c r="B752" s="29" t="s">
        <v>321</v>
      </c>
      <c r="C752" s="29" t="s">
        <v>815</v>
      </c>
      <c r="D752" s="29" t="s">
        <v>1074</v>
      </c>
      <c r="E752" s="29">
        <v>1</v>
      </c>
      <c r="F752" s="29"/>
      <c r="G752" s="29"/>
      <c r="H752" s="29">
        <f t="shared" si="11"/>
        <v>0</v>
      </c>
    </row>
    <row r="753" spans="1:8">
      <c r="A753" s="29" t="s">
        <v>320</v>
      </c>
      <c r="B753" s="29" t="s">
        <v>321</v>
      </c>
      <c r="C753" s="29" t="s">
        <v>1451</v>
      </c>
      <c r="D753" s="29" t="s">
        <v>1073</v>
      </c>
      <c r="E753" s="29">
        <v>1</v>
      </c>
      <c r="F753" s="29"/>
      <c r="G753" s="29"/>
      <c r="H753" s="29">
        <f t="shared" si="11"/>
        <v>0</v>
      </c>
    </row>
    <row r="754" spans="1:8" hidden="1">
      <c r="A754" s="29" t="s">
        <v>320</v>
      </c>
      <c r="B754" s="29" t="s">
        <v>321</v>
      </c>
      <c r="C754" s="29" t="s">
        <v>1450</v>
      </c>
      <c r="D754" s="29" t="s">
        <v>1074</v>
      </c>
      <c r="E754" s="29">
        <v>1</v>
      </c>
      <c r="F754" s="29">
        <v>100</v>
      </c>
      <c r="G754" s="29"/>
      <c r="H754" s="29">
        <f t="shared" si="11"/>
        <v>100</v>
      </c>
    </row>
    <row r="755" spans="1:8">
      <c r="A755" s="29" t="s">
        <v>320</v>
      </c>
      <c r="B755" s="29" t="s">
        <v>321</v>
      </c>
      <c r="C755" s="29" t="s">
        <v>1024</v>
      </c>
      <c r="D755" s="29" t="s">
        <v>1073</v>
      </c>
      <c r="E755" s="29">
        <v>1</v>
      </c>
      <c r="F755" s="29"/>
      <c r="G755" s="29"/>
      <c r="H755" s="29">
        <f t="shared" si="11"/>
        <v>0</v>
      </c>
    </row>
    <row r="756" spans="1:8" hidden="1">
      <c r="A756" s="29" t="s">
        <v>322</v>
      </c>
      <c r="B756" s="29" t="s">
        <v>323</v>
      </c>
      <c r="C756" s="29" t="s">
        <v>467</v>
      </c>
      <c r="D756" s="29" t="s">
        <v>1080</v>
      </c>
      <c r="E756" s="29">
        <v>1</v>
      </c>
      <c r="F756" s="29"/>
      <c r="G756" s="29"/>
      <c r="H756" s="29">
        <f t="shared" si="11"/>
        <v>0</v>
      </c>
    </row>
    <row r="757" spans="1:8" hidden="1">
      <c r="A757" s="29" t="s">
        <v>322</v>
      </c>
      <c r="B757" s="29" t="s">
        <v>323</v>
      </c>
      <c r="C757" s="29" t="s">
        <v>1449</v>
      </c>
      <c r="D757" s="29" t="s">
        <v>1080</v>
      </c>
      <c r="E757" s="29">
        <v>1</v>
      </c>
      <c r="F757" s="29"/>
      <c r="G757" s="29"/>
      <c r="H757" s="29">
        <f t="shared" si="11"/>
        <v>0</v>
      </c>
    </row>
    <row r="758" spans="1:8">
      <c r="A758" s="29" t="s">
        <v>322</v>
      </c>
      <c r="B758" s="29" t="s">
        <v>323</v>
      </c>
      <c r="C758" s="29" t="s">
        <v>473</v>
      </c>
      <c r="D758" s="29" t="s">
        <v>1073</v>
      </c>
      <c r="E758" s="29">
        <v>1</v>
      </c>
      <c r="F758" s="29"/>
      <c r="G758" s="29"/>
      <c r="H758" s="29">
        <f t="shared" si="11"/>
        <v>0</v>
      </c>
    </row>
    <row r="759" spans="1:8">
      <c r="A759" s="29" t="s">
        <v>322</v>
      </c>
      <c r="B759" s="29" t="s">
        <v>323</v>
      </c>
      <c r="C759" s="29" t="s">
        <v>1448</v>
      </c>
      <c r="D759" s="29" t="s">
        <v>1073</v>
      </c>
      <c r="E759" s="29">
        <v>1</v>
      </c>
      <c r="F759" s="29"/>
      <c r="G759" s="29"/>
      <c r="H759" s="29">
        <f t="shared" si="11"/>
        <v>0</v>
      </c>
    </row>
    <row r="760" spans="1:8">
      <c r="A760" s="29" t="s">
        <v>322</v>
      </c>
      <c r="B760" s="29" t="s">
        <v>323</v>
      </c>
      <c r="C760" s="29" t="s">
        <v>1448</v>
      </c>
      <c r="D760" s="29" t="s">
        <v>1091</v>
      </c>
      <c r="E760" s="29">
        <v>1</v>
      </c>
      <c r="F760" s="29"/>
      <c r="G760" s="29"/>
      <c r="H760" s="29">
        <f t="shared" si="11"/>
        <v>0</v>
      </c>
    </row>
    <row r="761" spans="1:8" hidden="1">
      <c r="A761" s="29" t="s">
        <v>322</v>
      </c>
      <c r="B761" s="29" t="s">
        <v>323</v>
      </c>
      <c r="C761" s="29" t="s">
        <v>1447</v>
      </c>
      <c r="D761" s="29" t="s">
        <v>1098</v>
      </c>
      <c r="E761" s="29">
        <v>1</v>
      </c>
      <c r="F761" s="29"/>
      <c r="G761" s="29"/>
      <c r="H761" s="29">
        <f t="shared" si="11"/>
        <v>0</v>
      </c>
    </row>
    <row r="762" spans="1:8">
      <c r="A762" s="29" t="s">
        <v>322</v>
      </c>
      <c r="B762" s="29" t="s">
        <v>323</v>
      </c>
      <c r="C762" s="29" t="s">
        <v>602</v>
      </c>
      <c r="D762" s="29" t="s">
        <v>1073</v>
      </c>
      <c r="E762" s="29">
        <v>1</v>
      </c>
      <c r="F762" s="29"/>
      <c r="G762" s="29"/>
      <c r="H762" s="29">
        <f t="shared" si="11"/>
        <v>0</v>
      </c>
    </row>
    <row r="763" spans="1:8" hidden="1">
      <c r="A763" s="29" t="s">
        <v>322</v>
      </c>
      <c r="B763" s="29" t="s">
        <v>323</v>
      </c>
      <c r="C763" s="29" t="s">
        <v>630</v>
      </c>
      <c r="D763" s="29" t="s">
        <v>1098</v>
      </c>
      <c r="E763" s="29">
        <v>1</v>
      </c>
      <c r="F763" s="29"/>
      <c r="G763" s="29">
        <v>5</v>
      </c>
      <c r="H763" s="29">
        <f t="shared" si="11"/>
        <v>5</v>
      </c>
    </row>
    <row r="764" spans="1:8">
      <c r="A764" s="29" t="s">
        <v>322</v>
      </c>
      <c r="B764" s="29" t="s">
        <v>323</v>
      </c>
      <c r="C764" s="29" t="s">
        <v>634</v>
      </c>
      <c r="D764" s="29" t="s">
        <v>1073</v>
      </c>
      <c r="E764" s="29">
        <v>1</v>
      </c>
      <c r="F764" s="29"/>
      <c r="G764" s="29"/>
      <c r="H764" s="29">
        <f t="shared" si="11"/>
        <v>0</v>
      </c>
    </row>
    <row r="765" spans="1:8">
      <c r="A765" s="29" t="s">
        <v>322</v>
      </c>
      <c r="B765" s="29" t="s">
        <v>323</v>
      </c>
      <c r="C765" s="29" t="s">
        <v>635</v>
      </c>
      <c r="D765" s="29" t="s">
        <v>1073</v>
      </c>
      <c r="E765" s="29">
        <v>1</v>
      </c>
      <c r="F765" s="29"/>
      <c r="G765" s="29"/>
      <c r="H765" s="29">
        <f t="shared" si="11"/>
        <v>0</v>
      </c>
    </row>
    <row r="766" spans="1:8">
      <c r="A766" s="29" t="s">
        <v>322</v>
      </c>
      <c r="B766" s="29" t="s">
        <v>323</v>
      </c>
      <c r="C766" s="29" t="s">
        <v>1446</v>
      </c>
      <c r="D766" s="29" t="s">
        <v>1073</v>
      </c>
      <c r="E766" s="29">
        <v>2</v>
      </c>
      <c r="F766" s="29">
        <v>50</v>
      </c>
      <c r="G766" s="29"/>
      <c r="H766" s="29">
        <f t="shared" si="11"/>
        <v>50</v>
      </c>
    </row>
    <row r="767" spans="1:8">
      <c r="A767" s="29" t="s">
        <v>322</v>
      </c>
      <c r="B767" s="29" t="s">
        <v>323</v>
      </c>
      <c r="C767" s="29" t="s">
        <v>638</v>
      </c>
      <c r="D767" s="29" t="s">
        <v>1073</v>
      </c>
      <c r="E767" s="29">
        <v>3</v>
      </c>
      <c r="F767" s="29"/>
      <c r="G767" s="29"/>
      <c r="H767" s="29">
        <f t="shared" si="11"/>
        <v>0</v>
      </c>
    </row>
    <row r="768" spans="1:8" hidden="1">
      <c r="A768" s="29" t="s">
        <v>322</v>
      </c>
      <c r="B768" s="29" t="s">
        <v>323</v>
      </c>
      <c r="C768" s="29" t="s">
        <v>638</v>
      </c>
      <c r="D768" s="29" t="s">
        <v>1080</v>
      </c>
      <c r="E768" s="29">
        <v>1</v>
      </c>
      <c r="F768" s="29"/>
      <c r="G768" s="29">
        <v>40</v>
      </c>
      <c r="H768" s="29">
        <f t="shared" si="11"/>
        <v>40</v>
      </c>
    </row>
    <row r="769" spans="1:8">
      <c r="A769" s="29" t="s">
        <v>322</v>
      </c>
      <c r="B769" s="29" t="s">
        <v>323</v>
      </c>
      <c r="C769" s="29" t="s">
        <v>638</v>
      </c>
      <c r="D769" s="29" t="s">
        <v>1102</v>
      </c>
      <c r="E769" s="29">
        <v>1</v>
      </c>
      <c r="F769" s="29"/>
      <c r="G769" s="29"/>
      <c r="H769" s="29">
        <f t="shared" si="11"/>
        <v>0</v>
      </c>
    </row>
    <row r="770" spans="1:8" hidden="1">
      <c r="A770" s="29" t="s">
        <v>322</v>
      </c>
      <c r="B770" s="29" t="s">
        <v>323</v>
      </c>
      <c r="C770" s="29" t="s">
        <v>647</v>
      </c>
      <c r="D770" s="29" t="s">
        <v>1074</v>
      </c>
      <c r="E770" s="29">
        <v>1</v>
      </c>
      <c r="F770" s="29"/>
      <c r="G770" s="29"/>
      <c r="H770" s="29">
        <f t="shared" si="11"/>
        <v>0</v>
      </c>
    </row>
    <row r="771" spans="1:8" hidden="1">
      <c r="A771" s="29" t="s">
        <v>322</v>
      </c>
      <c r="B771" s="29" t="s">
        <v>323</v>
      </c>
      <c r="C771" s="29" t="s">
        <v>1445</v>
      </c>
      <c r="D771" s="29" t="s">
        <v>1080</v>
      </c>
      <c r="E771" s="29">
        <v>1</v>
      </c>
      <c r="F771" s="29">
        <v>3</v>
      </c>
      <c r="G771" s="29"/>
      <c r="H771" s="29">
        <f t="shared" si="11"/>
        <v>3</v>
      </c>
    </row>
    <row r="772" spans="1:8">
      <c r="A772" s="29" t="s">
        <v>322</v>
      </c>
      <c r="B772" s="29" t="s">
        <v>323</v>
      </c>
      <c r="C772" s="29" t="s">
        <v>664</v>
      </c>
      <c r="D772" s="29" t="s">
        <v>1073</v>
      </c>
      <c r="E772" s="29">
        <v>1</v>
      </c>
      <c r="F772" s="29"/>
      <c r="G772" s="29"/>
      <c r="H772" s="29">
        <f t="shared" si="11"/>
        <v>0</v>
      </c>
    </row>
    <row r="773" spans="1:8" hidden="1">
      <c r="A773" s="29" t="s">
        <v>322</v>
      </c>
      <c r="B773" s="29" t="s">
        <v>323</v>
      </c>
      <c r="C773" s="29" t="s">
        <v>500</v>
      </c>
      <c r="D773" s="29" t="s">
        <v>1080</v>
      </c>
      <c r="E773" s="29">
        <v>1</v>
      </c>
      <c r="F773" s="29"/>
      <c r="G773" s="29"/>
      <c r="H773" s="29">
        <f t="shared" si="11"/>
        <v>0</v>
      </c>
    </row>
    <row r="774" spans="1:8" hidden="1">
      <c r="A774" s="29" t="s">
        <v>322</v>
      </c>
      <c r="B774" s="29" t="s">
        <v>323</v>
      </c>
      <c r="C774" s="29" t="s">
        <v>1444</v>
      </c>
      <c r="D774" s="29" t="s">
        <v>1098</v>
      </c>
      <c r="E774" s="29">
        <v>3</v>
      </c>
      <c r="F774" s="29">
        <v>28</v>
      </c>
      <c r="G774" s="29">
        <v>40</v>
      </c>
      <c r="H774" s="29">
        <f t="shared" si="11"/>
        <v>68</v>
      </c>
    </row>
    <row r="775" spans="1:8" hidden="1">
      <c r="A775" s="29" t="s">
        <v>322</v>
      </c>
      <c r="B775" s="29" t="s">
        <v>323</v>
      </c>
      <c r="C775" s="29" t="s">
        <v>1443</v>
      </c>
      <c r="D775" s="29" t="s">
        <v>1074</v>
      </c>
      <c r="E775" s="29">
        <v>1</v>
      </c>
      <c r="F775" s="29"/>
      <c r="G775" s="29">
        <v>1</v>
      </c>
      <c r="H775" s="29">
        <f t="shared" si="11"/>
        <v>1</v>
      </c>
    </row>
    <row r="776" spans="1:8">
      <c r="A776" s="29" t="s">
        <v>322</v>
      </c>
      <c r="B776" s="29" t="s">
        <v>323</v>
      </c>
      <c r="C776" s="29" t="s">
        <v>726</v>
      </c>
      <c r="D776" s="29" t="s">
        <v>1073</v>
      </c>
      <c r="E776" s="29">
        <v>1</v>
      </c>
      <c r="F776" s="29"/>
      <c r="G776" s="29"/>
      <c r="H776" s="29">
        <f t="shared" si="11"/>
        <v>0</v>
      </c>
    </row>
    <row r="777" spans="1:8" hidden="1">
      <c r="A777" s="29" t="s">
        <v>322</v>
      </c>
      <c r="B777" s="29" t="s">
        <v>323</v>
      </c>
      <c r="C777" s="29" t="s">
        <v>514</v>
      </c>
      <c r="D777" s="29" t="s">
        <v>1080</v>
      </c>
      <c r="E777" s="29">
        <v>1</v>
      </c>
      <c r="F777" s="29"/>
      <c r="G777" s="29"/>
      <c r="H777" s="29">
        <f t="shared" si="11"/>
        <v>0</v>
      </c>
    </row>
    <row r="778" spans="1:8">
      <c r="A778" s="29" t="s">
        <v>322</v>
      </c>
      <c r="B778" s="29" t="s">
        <v>323</v>
      </c>
      <c r="C778" s="29" t="s">
        <v>740</v>
      </c>
      <c r="D778" s="29" t="s">
        <v>1073</v>
      </c>
      <c r="E778" s="29">
        <v>2</v>
      </c>
      <c r="F778" s="29">
        <v>356</v>
      </c>
      <c r="G778" s="29"/>
      <c r="H778" s="29">
        <f t="shared" si="11"/>
        <v>356</v>
      </c>
    </row>
    <row r="779" spans="1:8">
      <c r="A779" s="29" t="s">
        <v>322</v>
      </c>
      <c r="B779" s="29" t="s">
        <v>323</v>
      </c>
      <c r="C779" s="29" t="s">
        <v>744</v>
      </c>
      <c r="D779" s="29" t="s">
        <v>1073</v>
      </c>
      <c r="E779" s="29">
        <v>1</v>
      </c>
      <c r="F779" s="29">
        <v>55</v>
      </c>
      <c r="G779" s="29"/>
      <c r="H779" s="29">
        <f t="shared" si="11"/>
        <v>55</v>
      </c>
    </row>
    <row r="780" spans="1:8">
      <c r="A780" s="29" t="s">
        <v>322</v>
      </c>
      <c r="B780" s="29" t="s">
        <v>323</v>
      </c>
      <c r="C780" s="29" t="s">
        <v>1442</v>
      </c>
      <c r="D780" s="29" t="s">
        <v>1073</v>
      </c>
      <c r="E780" s="29">
        <v>1</v>
      </c>
      <c r="F780" s="29"/>
      <c r="G780" s="29">
        <v>55</v>
      </c>
      <c r="H780" s="29">
        <f t="shared" si="11"/>
        <v>55</v>
      </c>
    </row>
    <row r="781" spans="1:8">
      <c r="A781" s="29" t="s">
        <v>322</v>
      </c>
      <c r="B781" s="29" t="s">
        <v>323</v>
      </c>
      <c r="C781" s="29" t="s">
        <v>765</v>
      </c>
      <c r="D781" s="29" t="s">
        <v>1073</v>
      </c>
      <c r="E781" s="29">
        <v>2</v>
      </c>
      <c r="F781" s="29">
        <v>30</v>
      </c>
      <c r="G781" s="29"/>
      <c r="H781" s="29">
        <f t="shared" si="11"/>
        <v>30</v>
      </c>
    </row>
    <row r="782" spans="1:8">
      <c r="A782" s="29" t="s">
        <v>322</v>
      </c>
      <c r="B782" s="29" t="s">
        <v>323</v>
      </c>
      <c r="C782" s="29" t="s">
        <v>778</v>
      </c>
      <c r="D782" s="29" t="s">
        <v>1073</v>
      </c>
      <c r="E782" s="29">
        <v>1</v>
      </c>
      <c r="F782" s="29">
        <v>1</v>
      </c>
      <c r="G782" s="29"/>
      <c r="H782" s="29">
        <f t="shared" si="11"/>
        <v>1</v>
      </c>
    </row>
    <row r="783" spans="1:8" hidden="1">
      <c r="A783" s="29" t="s">
        <v>322</v>
      </c>
      <c r="B783" s="29" t="s">
        <v>323</v>
      </c>
      <c r="C783" s="29" t="s">
        <v>1441</v>
      </c>
      <c r="D783" s="29" t="s">
        <v>1098</v>
      </c>
      <c r="E783" s="29">
        <v>5</v>
      </c>
      <c r="F783" s="29"/>
      <c r="G783" s="29"/>
      <c r="H783" s="29">
        <f t="shared" si="11"/>
        <v>0</v>
      </c>
    </row>
    <row r="784" spans="1:8">
      <c r="A784" s="29" t="s">
        <v>322</v>
      </c>
      <c r="B784" s="29" t="s">
        <v>323</v>
      </c>
      <c r="C784" s="29" t="s">
        <v>827</v>
      </c>
      <c r="D784" s="29" t="s">
        <v>1073</v>
      </c>
      <c r="E784" s="29">
        <v>2</v>
      </c>
      <c r="F784" s="29"/>
      <c r="G784" s="29"/>
      <c r="H784" s="29">
        <f t="shared" si="11"/>
        <v>0</v>
      </c>
    </row>
    <row r="785" spans="1:8">
      <c r="A785" s="29" t="s">
        <v>322</v>
      </c>
      <c r="B785" s="29" t="s">
        <v>323</v>
      </c>
      <c r="C785" s="29" t="s">
        <v>1148</v>
      </c>
      <c r="D785" s="29" t="s">
        <v>1073</v>
      </c>
      <c r="E785" s="29">
        <v>1</v>
      </c>
      <c r="F785" s="29"/>
      <c r="G785" s="29"/>
      <c r="H785" s="29">
        <f t="shared" si="11"/>
        <v>0</v>
      </c>
    </row>
    <row r="786" spans="1:8">
      <c r="A786" s="29" t="s">
        <v>322</v>
      </c>
      <c r="B786" s="29" t="s">
        <v>323</v>
      </c>
      <c r="C786" s="29" t="s">
        <v>880</v>
      </c>
      <c r="D786" s="29" t="s">
        <v>1073</v>
      </c>
      <c r="E786" s="29">
        <v>2</v>
      </c>
      <c r="F786" s="29"/>
      <c r="G786" s="29"/>
      <c r="H786" s="29">
        <f t="shared" si="11"/>
        <v>0</v>
      </c>
    </row>
    <row r="787" spans="1:8">
      <c r="A787" s="29" t="s">
        <v>322</v>
      </c>
      <c r="B787" s="29" t="s">
        <v>323</v>
      </c>
      <c r="C787" s="29" t="s">
        <v>557</v>
      </c>
      <c r="D787" s="29" t="s">
        <v>1073</v>
      </c>
      <c r="E787" s="29">
        <v>2</v>
      </c>
      <c r="F787" s="29"/>
      <c r="G787" s="29"/>
      <c r="H787" s="29">
        <f t="shared" si="11"/>
        <v>0</v>
      </c>
    </row>
    <row r="788" spans="1:8" hidden="1">
      <c r="A788" s="29" t="s">
        <v>322</v>
      </c>
      <c r="B788" s="29" t="s">
        <v>323</v>
      </c>
      <c r="C788" s="29" t="s">
        <v>557</v>
      </c>
      <c r="D788" s="29" t="s">
        <v>1074</v>
      </c>
      <c r="E788" s="29">
        <v>1</v>
      </c>
      <c r="F788" s="29"/>
      <c r="G788" s="29"/>
      <c r="H788" s="29">
        <f t="shared" si="11"/>
        <v>0</v>
      </c>
    </row>
    <row r="789" spans="1:8">
      <c r="A789" s="29" t="s">
        <v>322</v>
      </c>
      <c r="B789" s="29" t="s">
        <v>323</v>
      </c>
      <c r="C789" s="29" t="s">
        <v>891</v>
      </c>
      <c r="D789" s="29" t="s">
        <v>1073</v>
      </c>
      <c r="E789" s="29">
        <v>1</v>
      </c>
      <c r="F789" s="29"/>
      <c r="G789" s="29"/>
      <c r="H789" s="29">
        <f t="shared" si="11"/>
        <v>0</v>
      </c>
    </row>
    <row r="790" spans="1:8">
      <c r="A790" s="29" t="s">
        <v>322</v>
      </c>
      <c r="B790" s="29" t="s">
        <v>323</v>
      </c>
      <c r="C790" s="29" t="s">
        <v>892</v>
      </c>
      <c r="D790" s="29" t="s">
        <v>1073</v>
      </c>
      <c r="E790" s="29">
        <v>2</v>
      </c>
      <c r="F790" s="29">
        <v>1</v>
      </c>
      <c r="G790" s="29"/>
      <c r="H790" s="29">
        <f t="shared" si="11"/>
        <v>1</v>
      </c>
    </row>
    <row r="791" spans="1:8">
      <c r="A791" s="29" t="s">
        <v>322</v>
      </c>
      <c r="B791" s="29" t="s">
        <v>323</v>
      </c>
      <c r="C791" s="29" t="s">
        <v>894</v>
      </c>
      <c r="D791" s="29" t="s">
        <v>1073</v>
      </c>
      <c r="E791" s="29">
        <v>1</v>
      </c>
      <c r="F791" s="29"/>
      <c r="G791" s="29"/>
      <c r="H791" s="29">
        <f t="shared" ref="H791:H854" si="12">F791+G791</f>
        <v>0</v>
      </c>
    </row>
    <row r="792" spans="1:8">
      <c r="A792" s="29" t="s">
        <v>322</v>
      </c>
      <c r="B792" s="29" t="s">
        <v>323</v>
      </c>
      <c r="C792" s="29" t="s">
        <v>903</v>
      </c>
      <c r="D792" s="29" t="s">
        <v>1073</v>
      </c>
      <c r="E792" s="29">
        <v>1</v>
      </c>
      <c r="F792" s="29"/>
      <c r="G792" s="29"/>
      <c r="H792" s="29">
        <f t="shared" si="12"/>
        <v>0</v>
      </c>
    </row>
    <row r="793" spans="1:8">
      <c r="A793" s="29" t="s">
        <v>322</v>
      </c>
      <c r="B793" s="29" t="s">
        <v>323</v>
      </c>
      <c r="C793" s="29" t="s">
        <v>1440</v>
      </c>
      <c r="D793" s="29" t="s">
        <v>1073</v>
      </c>
      <c r="E793" s="29">
        <v>4</v>
      </c>
      <c r="F793" s="29">
        <v>100</v>
      </c>
      <c r="G793" s="29"/>
      <c r="H793" s="29">
        <f t="shared" si="12"/>
        <v>100</v>
      </c>
    </row>
    <row r="794" spans="1:8">
      <c r="A794" s="29" t="s">
        <v>322</v>
      </c>
      <c r="B794" s="29" t="s">
        <v>323</v>
      </c>
      <c r="C794" s="29" t="s">
        <v>932</v>
      </c>
      <c r="D794" s="29" t="s">
        <v>1073</v>
      </c>
      <c r="E794" s="29">
        <v>1</v>
      </c>
      <c r="F794" s="29"/>
      <c r="G794" s="29"/>
      <c r="H794" s="29">
        <f t="shared" si="12"/>
        <v>0</v>
      </c>
    </row>
    <row r="795" spans="1:8">
      <c r="A795" s="29" t="s">
        <v>322</v>
      </c>
      <c r="B795" s="29" t="s">
        <v>323</v>
      </c>
      <c r="C795" s="29" t="s">
        <v>936</v>
      </c>
      <c r="D795" s="29" t="s">
        <v>1073</v>
      </c>
      <c r="E795" s="29">
        <v>1</v>
      </c>
      <c r="F795" s="29"/>
      <c r="G795" s="29"/>
      <c r="H795" s="29">
        <f t="shared" si="12"/>
        <v>0</v>
      </c>
    </row>
    <row r="796" spans="1:8" hidden="1">
      <c r="A796" s="29" t="s">
        <v>322</v>
      </c>
      <c r="B796" s="29" t="s">
        <v>323</v>
      </c>
      <c r="C796" s="29" t="s">
        <v>937</v>
      </c>
      <c r="D796" s="29" t="s">
        <v>1074</v>
      </c>
      <c r="E796" s="29">
        <v>1</v>
      </c>
      <c r="F796" s="29"/>
      <c r="G796" s="29"/>
      <c r="H796" s="29">
        <f t="shared" si="12"/>
        <v>0</v>
      </c>
    </row>
    <row r="797" spans="1:8" hidden="1">
      <c r="A797" s="29" t="s">
        <v>322</v>
      </c>
      <c r="B797" s="29" t="s">
        <v>323</v>
      </c>
      <c r="C797" s="29" t="s">
        <v>944</v>
      </c>
      <c r="D797" s="29" t="s">
        <v>1074</v>
      </c>
      <c r="E797" s="29">
        <v>1</v>
      </c>
      <c r="F797" s="29"/>
      <c r="G797" s="29"/>
      <c r="H797" s="29">
        <f t="shared" si="12"/>
        <v>0</v>
      </c>
    </row>
    <row r="798" spans="1:8">
      <c r="A798" s="29" t="s">
        <v>322</v>
      </c>
      <c r="B798" s="29" t="s">
        <v>323</v>
      </c>
      <c r="C798" s="29" t="s">
        <v>965</v>
      </c>
      <c r="D798" s="29" t="s">
        <v>1073</v>
      </c>
      <c r="E798" s="29">
        <v>1</v>
      </c>
      <c r="F798" s="29"/>
      <c r="G798" s="29"/>
      <c r="H798" s="29">
        <f t="shared" si="12"/>
        <v>0</v>
      </c>
    </row>
    <row r="799" spans="1:8">
      <c r="A799" s="29" t="s">
        <v>322</v>
      </c>
      <c r="B799" s="29" t="s">
        <v>323</v>
      </c>
      <c r="C799" s="29" t="s">
        <v>1367</v>
      </c>
      <c r="D799" s="29" t="s">
        <v>1073</v>
      </c>
      <c r="E799" s="29">
        <v>1</v>
      </c>
      <c r="F799" s="29"/>
      <c r="G799" s="29"/>
      <c r="H799" s="29">
        <f t="shared" si="12"/>
        <v>0</v>
      </c>
    </row>
    <row r="800" spans="1:8">
      <c r="A800" s="29" t="s">
        <v>322</v>
      </c>
      <c r="B800" s="29" t="s">
        <v>323</v>
      </c>
      <c r="C800" s="29" t="s">
        <v>989</v>
      </c>
      <c r="D800" s="29" t="s">
        <v>1073</v>
      </c>
      <c r="E800" s="29">
        <v>1</v>
      </c>
      <c r="F800" s="29"/>
      <c r="G800" s="29">
        <v>1002</v>
      </c>
      <c r="H800" s="29">
        <f t="shared" si="12"/>
        <v>1002</v>
      </c>
    </row>
    <row r="801" spans="1:8">
      <c r="A801" s="29" t="s">
        <v>322</v>
      </c>
      <c r="B801" s="29" t="s">
        <v>323</v>
      </c>
      <c r="C801" s="29" t="s">
        <v>1439</v>
      </c>
      <c r="D801" s="29" t="s">
        <v>1073</v>
      </c>
      <c r="E801" s="29">
        <v>3</v>
      </c>
      <c r="F801" s="29">
        <v>134</v>
      </c>
      <c r="G801" s="29"/>
      <c r="H801" s="29">
        <f t="shared" si="12"/>
        <v>134</v>
      </c>
    </row>
    <row r="802" spans="1:8" hidden="1">
      <c r="A802" s="29" t="s">
        <v>322</v>
      </c>
      <c r="B802" s="29" t="s">
        <v>323</v>
      </c>
      <c r="C802" s="29" t="s">
        <v>990</v>
      </c>
      <c r="D802" s="29" t="s">
        <v>1191</v>
      </c>
      <c r="E802" s="29">
        <v>2</v>
      </c>
      <c r="F802" s="29"/>
      <c r="G802" s="29"/>
      <c r="H802" s="29">
        <f t="shared" si="12"/>
        <v>0</v>
      </c>
    </row>
    <row r="803" spans="1:8">
      <c r="A803" s="29" t="s">
        <v>322</v>
      </c>
      <c r="B803" s="29" t="s">
        <v>323</v>
      </c>
      <c r="C803" s="29" t="s">
        <v>990</v>
      </c>
      <c r="D803" s="29" t="s">
        <v>1073</v>
      </c>
      <c r="E803" s="29">
        <v>13</v>
      </c>
      <c r="F803" s="29"/>
      <c r="G803" s="29">
        <v>134</v>
      </c>
      <c r="H803" s="29">
        <f t="shared" si="12"/>
        <v>134</v>
      </c>
    </row>
    <row r="804" spans="1:8" hidden="1">
      <c r="A804" s="29" t="s">
        <v>322</v>
      </c>
      <c r="B804" s="29" t="s">
        <v>323</v>
      </c>
      <c r="C804" s="29" t="s">
        <v>990</v>
      </c>
      <c r="D804" s="29" t="s">
        <v>1175</v>
      </c>
      <c r="E804" s="29">
        <v>1</v>
      </c>
      <c r="F804" s="29"/>
      <c r="G804" s="29"/>
      <c r="H804" s="29">
        <f t="shared" si="12"/>
        <v>0</v>
      </c>
    </row>
    <row r="805" spans="1:8" hidden="1">
      <c r="A805" s="29" t="s">
        <v>322</v>
      </c>
      <c r="B805" s="29" t="s">
        <v>323</v>
      </c>
      <c r="C805" s="29" t="s">
        <v>990</v>
      </c>
      <c r="D805" s="29" t="s">
        <v>1074</v>
      </c>
      <c r="E805" s="29">
        <v>4</v>
      </c>
      <c r="F805" s="29">
        <v>134</v>
      </c>
      <c r="G805" s="29"/>
      <c r="H805" s="29">
        <f t="shared" si="12"/>
        <v>134</v>
      </c>
    </row>
    <row r="806" spans="1:8" hidden="1">
      <c r="A806" s="29" t="s">
        <v>322</v>
      </c>
      <c r="B806" s="29" t="s">
        <v>323</v>
      </c>
      <c r="C806" s="29" t="s">
        <v>1011</v>
      </c>
      <c r="D806" s="29" t="s">
        <v>1074</v>
      </c>
      <c r="E806" s="29">
        <v>1</v>
      </c>
      <c r="F806" s="29"/>
      <c r="G806" s="29"/>
      <c r="H806" s="29">
        <f t="shared" si="12"/>
        <v>0</v>
      </c>
    </row>
    <row r="807" spans="1:8">
      <c r="A807" s="29" t="s">
        <v>322</v>
      </c>
      <c r="B807" s="29" t="s">
        <v>323</v>
      </c>
      <c r="C807" s="29" t="s">
        <v>1012</v>
      </c>
      <c r="D807" s="29" t="s">
        <v>1073</v>
      </c>
      <c r="E807" s="29">
        <v>1</v>
      </c>
      <c r="F807" s="29"/>
      <c r="G807" s="29"/>
      <c r="H807" s="29">
        <f t="shared" si="12"/>
        <v>0</v>
      </c>
    </row>
    <row r="808" spans="1:8" hidden="1">
      <c r="A808" s="29" t="s">
        <v>322</v>
      </c>
      <c r="B808" s="29" t="s">
        <v>323</v>
      </c>
      <c r="C808" s="29" t="s">
        <v>1025</v>
      </c>
      <c r="D808" s="29" t="s">
        <v>1098</v>
      </c>
      <c r="E808" s="29">
        <v>1</v>
      </c>
      <c r="F808" s="29">
        <v>82</v>
      </c>
      <c r="G808" s="29"/>
      <c r="H808" s="29">
        <f t="shared" si="12"/>
        <v>82</v>
      </c>
    </row>
    <row r="809" spans="1:8">
      <c r="A809" s="29" t="s">
        <v>322</v>
      </c>
      <c r="B809" s="29" t="s">
        <v>323</v>
      </c>
      <c r="C809" s="29" t="s">
        <v>1051</v>
      </c>
      <c r="D809" s="29" t="s">
        <v>1073</v>
      </c>
      <c r="E809" s="29">
        <v>2</v>
      </c>
      <c r="F809" s="29"/>
      <c r="G809" s="29"/>
      <c r="H809" s="29">
        <f t="shared" si="12"/>
        <v>0</v>
      </c>
    </row>
    <row r="810" spans="1:8" hidden="1">
      <c r="A810" s="29" t="s">
        <v>322</v>
      </c>
      <c r="B810" s="29" t="s">
        <v>323</v>
      </c>
      <c r="C810" s="29" t="s">
        <v>584</v>
      </c>
      <c r="D810" s="29" t="s">
        <v>1098</v>
      </c>
      <c r="E810" s="29">
        <v>1</v>
      </c>
      <c r="F810" s="29"/>
      <c r="G810" s="29"/>
      <c r="H810" s="29">
        <f t="shared" si="12"/>
        <v>0</v>
      </c>
    </row>
    <row r="811" spans="1:8" hidden="1">
      <c r="A811" s="29" t="s">
        <v>324</v>
      </c>
      <c r="B811" s="29" t="s">
        <v>325</v>
      </c>
      <c r="C811" s="29" t="s">
        <v>493</v>
      </c>
      <c r="D811" s="29" t="s">
        <v>1101</v>
      </c>
      <c r="E811" s="29">
        <v>1</v>
      </c>
      <c r="F811" s="29"/>
      <c r="G811" s="29"/>
      <c r="H811" s="29">
        <f t="shared" si="12"/>
        <v>0</v>
      </c>
    </row>
    <row r="812" spans="1:8">
      <c r="A812" s="29" t="s">
        <v>324</v>
      </c>
      <c r="B812" s="29" t="s">
        <v>325</v>
      </c>
      <c r="C812" s="29" t="s">
        <v>694</v>
      </c>
      <c r="D812" s="29" t="s">
        <v>1073</v>
      </c>
      <c r="E812" s="29">
        <v>1</v>
      </c>
      <c r="F812" s="29"/>
      <c r="G812" s="29"/>
      <c r="H812" s="29">
        <f t="shared" si="12"/>
        <v>0</v>
      </c>
    </row>
    <row r="813" spans="1:8" hidden="1">
      <c r="A813" s="29" t="s">
        <v>324</v>
      </c>
      <c r="B813" s="29" t="s">
        <v>325</v>
      </c>
      <c r="C813" s="29" t="s">
        <v>702</v>
      </c>
      <c r="D813" s="29" t="s">
        <v>1101</v>
      </c>
      <c r="E813" s="29">
        <v>1</v>
      </c>
      <c r="F813" s="29"/>
      <c r="G813" s="29"/>
      <c r="H813" s="29">
        <f t="shared" si="12"/>
        <v>0</v>
      </c>
    </row>
    <row r="814" spans="1:8">
      <c r="A814" s="29" t="s">
        <v>324</v>
      </c>
      <c r="B814" s="29" t="s">
        <v>325</v>
      </c>
      <c r="C814" s="29" t="s">
        <v>702</v>
      </c>
      <c r="D814" s="29" t="s">
        <v>1073</v>
      </c>
      <c r="E814" s="29">
        <v>5</v>
      </c>
      <c r="F814" s="29"/>
      <c r="G814" s="29"/>
      <c r="H814" s="29">
        <f t="shared" si="12"/>
        <v>0</v>
      </c>
    </row>
    <row r="815" spans="1:8" hidden="1">
      <c r="A815" s="29" t="s">
        <v>324</v>
      </c>
      <c r="B815" s="29" t="s">
        <v>325</v>
      </c>
      <c r="C815" s="29" t="s">
        <v>705</v>
      </c>
      <c r="D815" s="29" t="s">
        <v>1191</v>
      </c>
      <c r="E815" s="29">
        <v>2</v>
      </c>
      <c r="F815" s="29"/>
      <c r="G815" s="29"/>
      <c r="H815" s="29">
        <f t="shared" si="12"/>
        <v>0</v>
      </c>
    </row>
    <row r="816" spans="1:8" hidden="1">
      <c r="A816" s="29" t="s">
        <v>324</v>
      </c>
      <c r="B816" s="29" t="s">
        <v>325</v>
      </c>
      <c r="C816" s="29" t="s">
        <v>705</v>
      </c>
      <c r="D816" s="29" t="s">
        <v>1074</v>
      </c>
      <c r="E816" s="29">
        <v>1</v>
      </c>
      <c r="F816" s="29"/>
      <c r="G816" s="29"/>
      <c r="H816" s="29">
        <f t="shared" si="12"/>
        <v>0</v>
      </c>
    </row>
    <row r="817" spans="1:8">
      <c r="A817" s="29" t="s">
        <v>324</v>
      </c>
      <c r="B817" s="29" t="s">
        <v>325</v>
      </c>
      <c r="C817" s="29" t="s">
        <v>707</v>
      </c>
      <c r="D817" s="29" t="s">
        <v>1073</v>
      </c>
      <c r="E817" s="29">
        <v>6</v>
      </c>
      <c r="F817" s="29">
        <v>1200</v>
      </c>
      <c r="G817" s="29"/>
      <c r="H817" s="29">
        <f t="shared" si="12"/>
        <v>1200</v>
      </c>
    </row>
    <row r="818" spans="1:8" hidden="1">
      <c r="A818" s="29" t="s">
        <v>324</v>
      </c>
      <c r="B818" s="29" t="s">
        <v>325</v>
      </c>
      <c r="C818" s="29" t="s">
        <v>707</v>
      </c>
      <c r="D818" s="29" t="s">
        <v>1074</v>
      </c>
      <c r="E818" s="29">
        <v>1</v>
      </c>
      <c r="F818" s="29"/>
      <c r="G818" s="29"/>
      <c r="H818" s="29">
        <f t="shared" si="12"/>
        <v>0</v>
      </c>
    </row>
    <row r="819" spans="1:8">
      <c r="A819" s="29" t="s">
        <v>324</v>
      </c>
      <c r="B819" s="29" t="s">
        <v>325</v>
      </c>
      <c r="C819" s="29" t="s">
        <v>710</v>
      </c>
      <c r="D819" s="29" t="s">
        <v>1073</v>
      </c>
      <c r="E819" s="29">
        <v>1</v>
      </c>
      <c r="F819" s="29"/>
      <c r="G819" s="29"/>
      <c r="H819" s="29">
        <f t="shared" si="12"/>
        <v>0</v>
      </c>
    </row>
    <row r="820" spans="1:8">
      <c r="A820" s="29" t="s">
        <v>324</v>
      </c>
      <c r="B820" s="29" t="s">
        <v>325</v>
      </c>
      <c r="C820" s="29" t="s">
        <v>720</v>
      </c>
      <c r="D820" s="29" t="s">
        <v>1073</v>
      </c>
      <c r="E820" s="29">
        <v>2</v>
      </c>
      <c r="F820" s="29"/>
      <c r="G820" s="29"/>
      <c r="H820" s="29">
        <f t="shared" si="12"/>
        <v>0</v>
      </c>
    </row>
    <row r="821" spans="1:8">
      <c r="A821" s="29" t="s">
        <v>324</v>
      </c>
      <c r="B821" s="29" t="s">
        <v>325</v>
      </c>
      <c r="C821" s="29" t="s">
        <v>726</v>
      </c>
      <c r="D821" s="29" t="s">
        <v>1073</v>
      </c>
      <c r="E821" s="29">
        <v>1</v>
      </c>
      <c r="F821" s="29"/>
      <c r="G821" s="29"/>
      <c r="H821" s="29">
        <f t="shared" si="12"/>
        <v>0</v>
      </c>
    </row>
    <row r="822" spans="1:8" hidden="1">
      <c r="A822" s="29" t="s">
        <v>324</v>
      </c>
      <c r="B822" s="29" t="s">
        <v>325</v>
      </c>
      <c r="C822" s="29" t="s">
        <v>517</v>
      </c>
      <c r="D822" s="29" t="s">
        <v>1075</v>
      </c>
      <c r="E822" s="29">
        <v>1</v>
      </c>
      <c r="F822" s="29"/>
      <c r="G822" s="29"/>
      <c r="H822" s="29">
        <f t="shared" si="12"/>
        <v>0</v>
      </c>
    </row>
    <row r="823" spans="1:8">
      <c r="A823" s="29" t="s">
        <v>324</v>
      </c>
      <c r="B823" s="29" t="s">
        <v>325</v>
      </c>
      <c r="C823" s="29" t="s">
        <v>1438</v>
      </c>
      <c r="D823" s="29" t="s">
        <v>1073</v>
      </c>
      <c r="E823" s="29">
        <v>2</v>
      </c>
      <c r="F823" s="29"/>
      <c r="G823" s="29"/>
      <c r="H823" s="29">
        <f t="shared" si="12"/>
        <v>0</v>
      </c>
    </row>
    <row r="824" spans="1:8" hidden="1">
      <c r="A824" s="29" t="s">
        <v>324</v>
      </c>
      <c r="B824" s="29" t="s">
        <v>325</v>
      </c>
      <c r="C824" s="29" t="s">
        <v>523</v>
      </c>
      <c r="D824" s="29" t="s">
        <v>1098</v>
      </c>
      <c r="E824" s="29">
        <v>4</v>
      </c>
      <c r="F824" s="29"/>
      <c r="G824" s="29"/>
      <c r="H824" s="29">
        <f t="shared" si="12"/>
        <v>0</v>
      </c>
    </row>
    <row r="825" spans="1:8">
      <c r="A825" s="29" t="s">
        <v>324</v>
      </c>
      <c r="B825" s="29" t="s">
        <v>325</v>
      </c>
      <c r="C825" s="29" t="s">
        <v>757</v>
      </c>
      <c r="D825" s="29" t="s">
        <v>1073</v>
      </c>
      <c r="E825" s="29">
        <v>4</v>
      </c>
      <c r="F825" s="29"/>
      <c r="G825" s="29"/>
      <c r="H825" s="29">
        <f t="shared" si="12"/>
        <v>0</v>
      </c>
    </row>
    <row r="826" spans="1:8">
      <c r="A826" s="29" t="s">
        <v>324</v>
      </c>
      <c r="B826" s="29" t="s">
        <v>325</v>
      </c>
      <c r="C826" s="29" t="s">
        <v>761</v>
      </c>
      <c r="D826" s="29" t="s">
        <v>1073</v>
      </c>
      <c r="E826" s="29">
        <v>4</v>
      </c>
      <c r="F826" s="29"/>
      <c r="G826" s="29"/>
      <c r="H826" s="29">
        <f t="shared" si="12"/>
        <v>0</v>
      </c>
    </row>
    <row r="827" spans="1:8">
      <c r="A827" s="29" t="s">
        <v>324</v>
      </c>
      <c r="B827" s="29" t="s">
        <v>325</v>
      </c>
      <c r="C827" s="29" t="s">
        <v>1437</v>
      </c>
      <c r="D827" s="29" t="s">
        <v>1073</v>
      </c>
      <c r="E827" s="29">
        <v>1</v>
      </c>
      <c r="F827" s="29"/>
      <c r="G827" s="29"/>
      <c r="H827" s="29">
        <f t="shared" si="12"/>
        <v>0</v>
      </c>
    </row>
    <row r="828" spans="1:8">
      <c r="A828" s="29" t="s">
        <v>324</v>
      </c>
      <c r="B828" s="29" t="s">
        <v>325</v>
      </c>
      <c r="C828" s="29" t="s">
        <v>776</v>
      </c>
      <c r="D828" s="29" t="s">
        <v>1073</v>
      </c>
      <c r="E828" s="29">
        <v>1</v>
      </c>
      <c r="F828" s="29"/>
      <c r="G828" s="29"/>
      <c r="H828" s="29">
        <f t="shared" si="12"/>
        <v>0</v>
      </c>
    </row>
    <row r="829" spans="1:8" hidden="1">
      <c r="A829" s="29" t="s">
        <v>324</v>
      </c>
      <c r="B829" s="29" t="s">
        <v>325</v>
      </c>
      <c r="C829" s="29" t="s">
        <v>777</v>
      </c>
      <c r="D829" s="29" t="s">
        <v>1436</v>
      </c>
      <c r="E829" s="29">
        <v>11</v>
      </c>
      <c r="F829" s="29">
        <v>498</v>
      </c>
      <c r="G829" s="29"/>
      <c r="H829" s="29">
        <f t="shared" si="12"/>
        <v>498</v>
      </c>
    </row>
    <row r="830" spans="1:8">
      <c r="A830" s="29" t="s">
        <v>324</v>
      </c>
      <c r="B830" s="29" t="s">
        <v>325</v>
      </c>
      <c r="C830" s="29" t="s">
        <v>779</v>
      </c>
      <c r="D830" s="29" t="s">
        <v>1073</v>
      </c>
      <c r="E830" s="29">
        <v>2</v>
      </c>
      <c r="F830" s="29"/>
      <c r="G830" s="29"/>
      <c r="H830" s="29">
        <f t="shared" si="12"/>
        <v>0</v>
      </c>
    </row>
    <row r="831" spans="1:8">
      <c r="A831" s="29" t="s">
        <v>324</v>
      </c>
      <c r="B831" s="29" t="s">
        <v>325</v>
      </c>
      <c r="C831" s="29" t="s">
        <v>782</v>
      </c>
      <c r="D831" s="29" t="s">
        <v>1073</v>
      </c>
      <c r="E831" s="29">
        <v>1</v>
      </c>
      <c r="F831" s="29"/>
      <c r="G831" s="29"/>
      <c r="H831" s="29">
        <f t="shared" si="12"/>
        <v>0</v>
      </c>
    </row>
    <row r="832" spans="1:8">
      <c r="A832" s="29" t="s">
        <v>324</v>
      </c>
      <c r="B832" s="29" t="s">
        <v>325</v>
      </c>
      <c r="C832" s="29" t="s">
        <v>785</v>
      </c>
      <c r="D832" s="29" t="s">
        <v>1073</v>
      </c>
      <c r="E832" s="29">
        <v>1</v>
      </c>
      <c r="F832" s="29"/>
      <c r="G832" s="29"/>
      <c r="H832" s="29">
        <f t="shared" si="12"/>
        <v>0</v>
      </c>
    </row>
    <row r="833" spans="1:8" hidden="1">
      <c r="A833" s="29" t="s">
        <v>324</v>
      </c>
      <c r="B833" s="29" t="s">
        <v>325</v>
      </c>
      <c r="C833" s="29" t="s">
        <v>552</v>
      </c>
      <c r="D833" s="29" t="s">
        <v>1075</v>
      </c>
      <c r="E833" s="29">
        <v>6</v>
      </c>
      <c r="F833" s="29"/>
      <c r="G833" s="29"/>
      <c r="H833" s="29">
        <f t="shared" si="12"/>
        <v>0</v>
      </c>
    </row>
    <row r="834" spans="1:8">
      <c r="A834" s="29" t="s">
        <v>324</v>
      </c>
      <c r="B834" s="29" t="s">
        <v>325</v>
      </c>
      <c r="C834" s="29" t="s">
        <v>827</v>
      </c>
      <c r="D834" s="29" t="s">
        <v>1073</v>
      </c>
      <c r="E834" s="29">
        <v>1</v>
      </c>
      <c r="F834" s="29"/>
      <c r="G834" s="29"/>
      <c r="H834" s="29">
        <f t="shared" si="12"/>
        <v>0</v>
      </c>
    </row>
    <row r="835" spans="1:8">
      <c r="A835" s="29" t="s">
        <v>324</v>
      </c>
      <c r="B835" s="29" t="s">
        <v>325</v>
      </c>
      <c r="C835" s="29" t="s">
        <v>830</v>
      </c>
      <c r="D835" s="29" t="s">
        <v>1073</v>
      </c>
      <c r="E835" s="29">
        <v>1</v>
      </c>
      <c r="F835" s="29"/>
      <c r="G835" s="29"/>
      <c r="H835" s="29">
        <f t="shared" si="12"/>
        <v>0</v>
      </c>
    </row>
    <row r="836" spans="1:8">
      <c r="A836" s="29" t="s">
        <v>324</v>
      </c>
      <c r="B836" s="29" t="s">
        <v>325</v>
      </c>
      <c r="C836" s="29" t="s">
        <v>833</v>
      </c>
      <c r="D836" s="29" t="s">
        <v>1073</v>
      </c>
      <c r="E836" s="29">
        <v>1</v>
      </c>
      <c r="F836" s="29"/>
      <c r="G836" s="29"/>
      <c r="H836" s="29">
        <f t="shared" si="12"/>
        <v>0</v>
      </c>
    </row>
    <row r="837" spans="1:8">
      <c r="A837" s="29" t="s">
        <v>324</v>
      </c>
      <c r="B837" s="29" t="s">
        <v>325</v>
      </c>
      <c r="C837" s="29" t="s">
        <v>858</v>
      </c>
      <c r="D837" s="29" t="s">
        <v>1073</v>
      </c>
      <c r="E837" s="29">
        <v>1</v>
      </c>
      <c r="F837" s="29"/>
      <c r="G837" s="29">
        <v>10000</v>
      </c>
      <c r="H837" s="29">
        <f t="shared" si="12"/>
        <v>10000</v>
      </c>
    </row>
    <row r="838" spans="1:8" hidden="1">
      <c r="A838" s="29" t="s">
        <v>324</v>
      </c>
      <c r="B838" s="29" t="s">
        <v>325</v>
      </c>
      <c r="C838" s="29" t="s">
        <v>859</v>
      </c>
      <c r="D838" s="29" t="s">
        <v>1074</v>
      </c>
      <c r="E838" s="29">
        <v>1</v>
      </c>
      <c r="F838" s="29"/>
      <c r="G838" s="29"/>
      <c r="H838" s="29">
        <f t="shared" si="12"/>
        <v>0</v>
      </c>
    </row>
    <row r="839" spans="1:8">
      <c r="A839" s="29" t="s">
        <v>324</v>
      </c>
      <c r="B839" s="29" t="s">
        <v>325</v>
      </c>
      <c r="C839" s="29" t="s">
        <v>864</v>
      </c>
      <c r="D839" s="29" t="s">
        <v>1073</v>
      </c>
      <c r="E839" s="29">
        <v>6</v>
      </c>
      <c r="F839" s="29"/>
      <c r="G839" s="29"/>
      <c r="H839" s="29">
        <f t="shared" si="12"/>
        <v>0</v>
      </c>
    </row>
    <row r="840" spans="1:8" hidden="1">
      <c r="A840" s="29" t="s">
        <v>324</v>
      </c>
      <c r="B840" s="29" t="s">
        <v>325</v>
      </c>
      <c r="C840" s="29" t="s">
        <v>864</v>
      </c>
      <c r="D840" s="29" t="s">
        <v>1074</v>
      </c>
      <c r="E840" s="29">
        <v>1</v>
      </c>
      <c r="F840" s="29"/>
      <c r="G840" s="29"/>
      <c r="H840" s="29">
        <f t="shared" si="12"/>
        <v>0</v>
      </c>
    </row>
    <row r="841" spans="1:8" hidden="1">
      <c r="A841" s="29" t="s">
        <v>324</v>
      </c>
      <c r="B841" s="29" t="s">
        <v>325</v>
      </c>
      <c r="C841" s="29" t="s">
        <v>868</v>
      </c>
      <c r="D841" s="29" t="s">
        <v>1074</v>
      </c>
      <c r="E841" s="29">
        <v>1</v>
      </c>
      <c r="F841" s="29"/>
      <c r="G841" s="29"/>
      <c r="H841" s="29">
        <f t="shared" si="12"/>
        <v>0</v>
      </c>
    </row>
    <row r="842" spans="1:8">
      <c r="A842" s="29" t="s">
        <v>324</v>
      </c>
      <c r="B842" s="29" t="s">
        <v>325</v>
      </c>
      <c r="C842" s="29" t="s">
        <v>917</v>
      </c>
      <c r="D842" s="29" t="s">
        <v>1073</v>
      </c>
      <c r="E842" s="29">
        <v>1</v>
      </c>
      <c r="F842" s="29"/>
      <c r="G842" s="29"/>
      <c r="H842" s="29">
        <f t="shared" si="12"/>
        <v>0</v>
      </c>
    </row>
    <row r="843" spans="1:8" hidden="1">
      <c r="A843" s="29" t="s">
        <v>324</v>
      </c>
      <c r="B843" s="29" t="s">
        <v>325</v>
      </c>
      <c r="C843" s="29" t="s">
        <v>920</v>
      </c>
      <c r="D843" s="29" t="s">
        <v>1074</v>
      </c>
      <c r="E843" s="29">
        <v>1</v>
      </c>
      <c r="F843" s="29"/>
      <c r="G843" s="29"/>
      <c r="H843" s="29">
        <f t="shared" si="12"/>
        <v>0</v>
      </c>
    </row>
    <row r="844" spans="1:8">
      <c r="A844" s="29" t="s">
        <v>324</v>
      </c>
      <c r="B844" s="29" t="s">
        <v>325</v>
      </c>
      <c r="C844" s="29" t="s">
        <v>566</v>
      </c>
      <c r="D844" s="29" t="s">
        <v>1073</v>
      </c>
      <c r="E844" s="29">
        <v>4</v>
      </c>
      <c r="F844" s="29"/>
      <c r="G844" s="29"/>
      <c r="H844" s="29">
        <f t="shared" si="12"/>
        <v>0</v>
      </c>
    </row>
    <row r="845" spans="1:8">
      <c r="A845" s="29" t="s">
        <v>324</v>
      </c>
      <c r="B845" s="29" t="s">
        <v>325</v>
      </c>
      <c r="C845" s="29" t="s">
        <v>1282</v>
      </c>
      <c r="D845" s="29" t="s">
        <v>1073</v>
      </c>
      <c r="E845" s="29">
        <v>1</v>
      </c>
      <c r="F845" s="29"/>
      <c r="G845" s="29"/>
      <c r="H845" s="29">
        <f t="shared" si="12"/>
        <v>0</v>
      </c>
    </row>
    <row r="846" spans="1:8" hidden="1">
      <c r="A846" s="29" t="s">
        <v>324</v>
      </c>
      <c r="B846" s="29" t="s">
        <v>325</v>
      </c>
      <c r="C846" s="29" t="s">
        <v>574</v>
      </c>
      <c r="D846" s="29" t="s">
        <v>1074</v>
      </c>
      <c r="E846" s="29">
        <v>1</v>
      </c>
      <c r="F846" s="29"/>
      <c r="G846" s="29"/>
      <c r="H846" s="29">
        <f t="shared" si="12"/>
        <v>0</v>
      </c>
    </row>
    <row r="847" spans="1:8" hidden="1">
      <c r="A847" s="29" t="s">
        <v>324</v>
      </c>
      <c r="B847" s="29" t="s">
        <v>325</v>
      </c>
      <c r="C847" s="29" t="s">
        <v>1435</v>
      </c>
      <c r="D847" s="29" t="s">
        <v>1074</v>
      </c>
      <c r="E847" s="29">
        <v>1</v>
      </c>
      <c r="F847" s="29"/>
      <c r="G847" s="29"/>
      <c r="H847" s="29">
        <f t="shared" si="12"/>
        <v>0</v>
      </c>
    </row>
    <row r="848" spans="1:8">
      <c r="A848" s="29" t="s">
        <v>324</v>
      </c>
      <c r="B848" s="29" t="s">
        <v>325</v>
      </c>
      <c r="C848" s="29" t="s">
        <v>1002</v>
      </c>
      <c r="D848" s="29" t="s">
        <v>1073</v>
      </c>
      <c r="E848" s="29">
        <v>1</v>
      </c>
      <c r="F848" s="29"/>
      <c r="G848" s="29"/>
      <c r="H848" s="29">
        <f t="shared" si="12"/>
        <v>0</v>
      </c>
    </row>
    <row r="849" spans="1:8">
      <c r="A849" s="29" t="s">
        <v>324</v>
      </c>
      <c r="B849" s="29" t="s">
        <v>325</v>
      </c>
      <c r="C849" s="29" t="s">
        <v>1020</v>
      </c>
      <c r="D849" s="29" t="s">
        <v>1073</v>
      </c>
      <c r="E849" s="29">
        <v>14</v>
      </c>
      <c r="F849" s="29"/>
      <c r="G849" s="29"/>
      <c r="H849" s="29">
        <f t="shared" si="12"/>
        <v>0</v>
      </c>
    </row>
    <row r="850" spans="1:8" hidden="1">
      <c r="A850" s="29" t="s">
        <v>324</v>
      </c>
      <c r="B850" s="29" t="s">
        <v>325</v>
      </c>
      <c r="C850" s="29" t="s">
        <v>1042</v>
      </c>
      <c r="D850" s="29" t="s">
        <v>1074</v>
      </c>
      <c r="E850" s="29">
        <v>1</v>
      </c>
      <c r="F850" s="29">
        <v>5015</v>
      </c>
      <c r="G850" s="29"/>
      <c r="H850" s="29">
        <f t="shared" si="12"/>
        <v>5015</v>
      </c>
    </row>
    <row r="851" spans="1:8">
      <c r="A851" s="29" t="s">
        <v>326</v>
      </c>
      <c r="B851" s="29" t="s">
        <v>327</v>
      </c>
      <c r="C851" s="29" t="s">
        <v>1434</v>
      </c>
      <c r="D851" s="29" t="s">
        <v>1073</v>
      </c>
      <c r="E851" s="29">
        <v>1</v>
      </c>
      <c r="F851" s="29">
        <v>1</v>
      </c>
      <c r="G851" s="29"/>
      <c r="H851" s="29">
        <f t="shared" si="12"/>
        <v>1</v>
      </c>
    </row>
    <row r="852" spans="1:8">
      <c r="A852" s="29" t="s">
        <v>326</v>
      </c>
      <c r="B852" s="29" t="s">
        <v>327</v>
      </c>
      <c r="C852" s="29" t="s">
        <v>1433</v>
      </c>
      <c r="D852" s="29" t="s">
        <v>1073</v>
      </c>
      <c r="E852" s="29">
        <v>2</v>
      </c>
      <c r="F852" s="29">
        <v>6</v>
      </c>
      <c r="G852" s="29"/>
      <c r="H852" s="29">
        <f t="shared" si="12"/>
        <v>6</v>
      </c>
    </row>
    <row r="853" spans="1:8" hidden="1">
      <c r="A853" s="29" t="s">
        <v>326</v>
      </c>
      <c r="B853" s="29" t="s">
        <v>327</v>
      </c>
      <c r="C853" s="29" t="s">
        <v>503</v>
      </c>
      <c r="D853" s="29" t="s">
        <v>1080</v>
      </c>
      <c r="E853" s="29">
        <v>1</v>
      </c>
      <c r="F853" s="29"/>
      <c r="G853" s="29"/>
      <c r="H853" s="29">
        <f t="shared" si="12"/>
        <v>0</v>
      </c>
    </row>
    <row r="854" spans="1:8">
      <c r="A854" s="29" t="s">
        <v>326</v>
      </c>
      <c r="B854" s="29" t="s">
        <v>327</v>
      </c>
      <c r="C854" s="29" t="s">
        <v>726</v>
      </c>
      <c r="D854" s="29" t="s">
        <v>1073</v>
      </c>
      <c r="E854" s="29">
        <v>1</v>
      </c>
      <c r="F854" s="29"/>
      <c r="G854" s="29"/>
      <c r="H854" s="29">
        <f t="shared" si="12"/>
        <v>0</v>
      </c>
    </row>
    <row r="855" spans="1:8">
      <c r="A855" s="29" t="s">
        <v>326</v>
      </c>
      <c r="B855" s="29" t="s">
        <v>327</v>
      </c>
      <c r="C855" s="29" t="s">
        <v>1424</v>
      </c>
      <c r="D855" s="29" t="s">
        <v>1073</v>
      </c>
      <c r="E855" s="29">
        <v>1</v>
      </c>
      <c r="F855" s="29"/>
      <c r="G855" s="29"/>
      <c r="H855" s="29">
        <f t="shared" ref="H855:H918" si="13">F855+G855</f>
        <v>0</v>
      </c>
    </row>
    <row r="856" spans="1:8">
      <c r="A856" s="29" t="s">
        <v>326</v>
      </c>
      <c r="B856" s="29" t="s">
        <v>327</v>
      </c>
      <c r="C856" s="29" t="s">
        <v>539</v>
      </c>
      <c r="D856" s="29" t="s">
        <v>1073</v>
      </c>
      <c r="E856" s="29">
        <v>8</v>
      </c>
      <c r="F856" s="29"/>
      <c r="G856" s="29">
        <v>2</v>
      </c>
      <c r="H856" s="29">
        <f t="shared" si="13"/>
        <v>2</v>
      </c>
    </row>
    <row r="857" spans="1:8" hidden="1">
      <c r="A857" s="29" t="s">
        <v>326</v>
      </c>
      <c r="B857" s="29" t="s">
        <v>327</v>
      </c>
      <c r="C857" s="29" t="s">
        <v>539</v>
      </c>
      <c r="D857" s="29" t="s">
        <v>1074</v>
      </c>
      <c r="E857" s="29">
        <v>1</v>
      </c>
      <c r="F857" s="29"/>
      <c r="G857" s="29"/>
      <c r="H857" s="29">
        <f t="shared" si="13"/>
        <v>0</v>
      </c>
    </row>
    <row r="858" spans="1:8">
      <c r="A858" s="29" t="s">
        <v>326</v>
      </c>
      <c r="B858" s="29" t="s">
        <v>327</v>
      </c>
      <c r="C858" s="29" t="s">
        <v>1432</v>
      </c>
      <c r="D858" s="29" t="s">
        <v>1073</v>
      </c>
      <c r="E858" s="29">
        <v>8</v>
      </c>
      <c r="F858" s="29"/>
      <c r="G858" s="29"/>
      <c r="H858" s="29">
        <f t="shared" si="13"/>
        <v>0</v>
      </c>
    </row>
    <row r="859" spans="1:8" hidden="1">
      <c r="A859" s="29" t="s">
        <v>326</v>
      </c>
      <c r="B859" s="29" t="s">
        <v>327</v>
      </c>
      <c r="C859" s="29" t="s">
        <v>1432</v>
      </c>
      <c r="D859" s="29" t="s">
        <v>1074</v>
      </c>
      <c r="E859" s="29">
        <v>2</v>
      </c>
      <c r="F859" s="29"/>
      <c r="G859" s="29"/>
      <c r="H859" s="29">
        <f t="shared" si="13"/>
        <v>0</v>
      </c>
    </row>
    <row r="860" spans="1:8">
      <c r="A860" s="29" t="s">
        <v>326</v>
      </c>
      <c r="B860" s="29" t="s">
        <v>327</v>
      </c>
      <c r="C860" s="29" t="s">
        <v>796</v>
      </c>
      <c r="D860" s="29" t="s">
        <v>1073</v>
      </c>
      <c r="E860" s="29">
        <v>1</v>
      </c>
      <c r="F860" s="29"/>
      <c r="G860" s="29"/>
      <c r="H860" s="29">
        <f t="shared" si="13"/>
        <v>0</v>
      </c>
    </row>
    <row r="861" spans="1:8" hidden="1">
      <c r="A861" s="29" t="s">
        <v>326</v>
      </c>
      <c r="B861" s="29" t="s">
        <v>327</v>
      </c>
      <c r="C861" s="29" t="s">
        <v>796</v>
      </c>
      <c r="D861" s="29" t="s">
        <v>1093</v>
      </c>
      <c r="E861" s="29">
        <v>1</v>
      </c>
      <c r="F861" s="29">
        <v>1</v>
      </c>
      <c r="G861" s="29"/>
      <c r="H861" s="29">
        <f t="shared" si="13"/>
        <v>1</v>
      </c>
    </row>
    <row r="862" spans="1:8" hidden="1">
      <c r="A862" s="29" t="s">
        <v>326</v>
      </c>
      <c r="B862" s="29" t="s">
        <v>327</v>
      </c>
      <c r="C862" s="29" t="s">
        <v>796</v>
      </c>
      <c r="D862" s="29" t="s">
        <v>1074</v>
      </c>
      <c r="E862" s="29">
        <v>1</v>
      </c>
      <c r="F862" s="29">
        <v>20</v>
      </c>
      <c r="G862" s="29">
        <v>15</v>
      </c>
      <c r="H862" s="29">
        <f t="shared" si="13"/>
        <v>35</v>
      </c>
    </row>
    <row r="863" spans="1:8">
      <c r="A863" s="29" t="s">
        <v>326</v>
      </c>
      <c r="B863" s="29" t="s">
        <v>327</v>
      </c>
      <c r="C863" s="29" t="s">
        <v>1389</v>
      </c>
      <c r="D863" s="29" t="s">
        <v>1073</v>
      </c>
      <c r="E863" s="29">
        <v>1</v>
      </c>
      <c r="F863" s="29">
        <v>14</v>
      </c>
      <c r="G863" s="29"/>
      <c r="H863" s="29">
        <f t="shared" si="13"/>
        <v>14</v>
      </c>
    </row>
    <row r="864" spans="1:8" hidden="1">
      <c r="A864" s="29" t="s">
        <v>326</v>
      </c>
      <c r="B864" s="29" t="s">
        <v>327</v>
      </c>
      <c r="C864" s="29" t="s">
        <v>1431</v>
      </c>
      <c r="D864" s="29" t="s">
        <v>1175</v>
      </c>
      <c r="E864" s="29">
        <v>1</v>
      </c>
      <c r="F864" s="29">
        <v>91</v>
      </c>
      <c r="G864" s="29"/>
      <c r="H864" s="29">
        <f t="shared" si="13"/>
        <v>91</v>
      </c>
    </row>
    <row r="865" spans="1:8">
      <c r="A865" s="29" t="s">
        <v>326</v>
      </c>
      <c r="B865" s="29" t="s">
        <v>327</v>
      </c>
      <c r="C865" s="29" t="s">
        <v>1430</v>
      </c>
      <c r="D865" s="29" t="s">
        <v>1073</v>
      </c>
      <c r="E865" s="29">
        <v>1</v>
      </c>
      <c r="F865" s="29"/>
      <c r="G865" s="29"/>
      <c r="H865" s="29">
        <f t="shared" si="13"/>
        <v>0</v>
      </c>
    </row>
    <row r="866" spans="1:8">
      <c r="A866" s="29" t="s">
        <v>326</v>
      </c>
      <c r="B866" s="29" t="s">
        <v>327</v>
      </c>
      <c r="C866" s="29" t="s">
        <v>1429</v>
      </c>
      <c r="D866" s="29" t="s">
        <v>1073</v>
      </c>
      <c r="E866" s="29">
        <v>1</v>
      </c>
      <c r="F866" s="29"/>
      <c r="G866" s="29"/>
      <c r="H866" s="29">
        <f t="shared" si="13"/>
        <v>0</v>
      </c>
    </row>
    <row r="867" spans="1:8">
      <c r="A867" s="29" t="s">
        <v>326</v>
      </c>
      <c r="B867" s="29" t="s">
        <v>327</v>
      </c>
      <c r="C867" s="29" t="s">
        <v>1351</v>
      </c>
      <c r="D867" s="29" t="s">
        <v>1073</v>
      </c>
      <c r="E867" s="29">
        <v>1</v>
      </c>
      <c r="F867" s="29">
        <v>98</v>
      </c>
      <c r="G867" s="29"/>
      <c r="H867" s="29">
        <f t="shared" si="13"/>
        <v>98</v>
      </c>
    </row>
    <row r="868" spans="1:8" hidden="1">
      <c r="A868" s="29" t="s">
        <v>326</v>
      </c>
      <c r="B868" s="29" t="s">
        <v>327</v>
      </c>
      <c r="C868" s="29" t="s">
        <v>1428</v>
      </c>
      <c r="D868" s="29" t="s">
        <v>1074</v>
      </c>
      <c r="E868" s="29">
        <v>1</v>
      </c>
      <c r="F868" s="29"/>
      <c r="G868" s="29"/>
      <c r="H868" s="29">
        <f t="shared" si="13"/>
        <v>0</v>
      </c>
    </row>
    <row r="869" spans="1:8">
      <c r="A869" s="29" t="s">
        <v>326</v>
      </c>
      <c r="B869" s="29" t="s">
        <v>327</v>
      </c>
      <c r="C869" s="29" t="s">
        <v>1427</v>
      </c>
      <c r="D869" s="29" t="s">
        <v>1073</v>
      </c>
      <c r="E869" s="29">
        <v>2</v>
      </c>
      <c r="F869" s="29"/>
      <c r="G869" s="29"/>
      <c r="H869" s="29">
        <f t="shared" si="13"/>
        <v>0</v>
      </c>
    </row>
    <row r="870" spans="1:8">
      <c r="A870" s="29" t="s">
        <v>326</v>
      </c>
      <c r="B870" s="29" t="s">
        <v>327</v>
      </c>
      <c r="C870" s="29" t="s">
        <v>1426</v>
      </c>
      <c r="D870" s="29" t="s">
        <v>1073</v>
      </c>
      <c r="E870" s="29">
        <v>1</v>
      </c>
      <c r="F870" s="29"/>
      <c r="G870" s="29"/>
      <c r="H870" s="29">
        <f t="shared" si="13"/>
        <v>0</v>
      </c>
    </row>
    <row r="871" spans="1:8" hidden="1">
      <c r="A871" s="29" t="s">
        <v>326</v>
      </c>
      <c r="B871" s="29" t="s">
        <v>327</v>
      </c>
      <c r="C871" s="29" t="s">
        <v>1425</v>
      </c>
      <c r="D871" s="29" t="s">
        <v>1074</v>
      </c>
      <c r="E871" s="29">
        <v>1</v>
      </c>
      <c r="F871" s="29"/>
      <c r="G871" s="29"/>
      <c r="H871" s="29">
        <f t="shared" si="13"/>
        <v>0</v>
      </c>
    </row>
    <row r="872" spans="1:8">
      <c r="A872" s="29" t="s">
        <v>326</v>
      </c>
      <c r="B872" s="29" t="s">
        <v>327</v>
      </c>
      <c r="C872" s="29" t="s">
        <v>1024</v>
      </c>
      <c r="D872" s="29" t="s">
        <v>1091</v>
      </c>
      <c r="E872" s="29">
        <v>2</v>
      </c>
      <c r="F872" s="29">
        <v>1</v>
      </c>
      <c r="G872" s="29">
        <v>1</v>
      </c>
      <c r="H872" s="29">
        <f t="shared" si="13"/>
        <v>2</v>
      </c>
    </row>
    <row r="873" spans="1:8" hidden="1">
      <c r="A873" s="29" t="s">
        <v>326</v>
      </c>
      <c r="B873" s="29" t="s">
        <v>327</v>
      </c>
      <c r="C873" s="29" t="s">
        <v>1024</v>
      </c>
      <c r="D873" s="29" t="s">
        <v>1093</v>
      </c>
      <c r="E873" s="29">
        <v>1</v>
      </c>
      <c r="F873" s="29"/>
      <c r="G873" s="29"/>
      <c r="H873" s="29">
        <f t="shared" si="13"/>
        <v>0</v>
      </c>
    </row>
    <row r="874" spans="1:8" hidden="1">
      <c r="A874" s="29" t="s">
        <v>326</v>
      </c>
      <c r="B874" s="29" t="s">
        <v>327</v>
      </c>
      <c r="C874" s="29" t="s">
        <v>1054</v>
      </c>
      <c r="D874" s="29" t="s">
        <v>1074</v>
      </c>
      <c r="E874" s="29">
        <v>1</v>
      </c>
      <c r="F874" s="29"/>
      <c r="G874" s="29"/>
      <c r="H874" s="29">
        <f t="shared" si="13"/>
        <v>0</v>
      </c>
    </row>
    <row r="875" spans="1:8" hidden="1">
      <c r="A875" s="29" t="s">
        <v>328</v>
      </c>
      <c r="B875" s="29" t="s">
        <v>329</v>
      </c>
      <c r="C875" s="29" t="s">
        <v>652</v>
      </c>
      <c r="D875" s="29" t="s">
        <v>1101</v>
      </c>
      <c r="E875" s="29">
        <v>1</v>
      </c>
      <c r="F875" s="29"/>
      <c r="G875" s="29"/>
      <c r="H875" s="29">
        <f t="shared" si="13"/>
        <v>0</v>
      </c>
    </row>
    <row r="876" spans="1:8">
      <c r="A876" s="29" t="s">
        <v>328</v>
      </c>
      <c r="B876" s="29" t="s">
        <v>329</v>
      </c>
      <c r="C876" s="29" t="s">
        <v>1167</v>
      </c>
      <c r="D876" s="29" t="s">
        <v>1073</v>
      </c>
      <c r="E876" s="29">
        <v>1</v>
      </c>
      <c r="F876" s="29"/>
      <c r="G876" s="29"/>
      <c r="H876" s="29">
        <f t="shared" si="13"/>
        <v>0</v>
      </c>
    </row>
    <row r="877" spans="1:8" hidden="1">
      <c r="A877" s="29" t="s">
        <v>328</v>
      </c>
      <c r="B877" s="29" t="s">
        <v>329</v>
      </c>
      <c r="C877" s="29" t="s">
        <v>514</v>
      </c>
      <c r="D877" s="29" t="s">
        <v>1075</v>
      </c>
      <c r="E877" s="29">
        <v>1</v>
      </c>
      <c r="F877" s="29"/>
      <c r="G877" s="29"/>
      <c r="H877" s="29">
        <f t="shared" si="13"/>
        <v>0</v>
      </c>
    </row>
    <row r="878" spans="1:8" hidden="1">
      <c r="A878" s="29" t="s">
        <v>328</v>
      </c>
      <c r="B878" s="29" t="s">
        <v>329</v>
      </c>
      <c r="C878" s="29" t="s">
        <v>524</v>
      </c>
      <c r="D878" s="29" t="s">
        <v>1074</v>
      </c>
      <c r="E878" s="29">
        <v>1</v>
      </c>
      <c r="F878" s="29"/>
      <c r="G878" s="29"/>
      <c r="H878" s="29">
        <f t="shared" si="13"/>
        <v>0</v>
      </c>
    </row>
    <row r="879" spans="1:8">
      <c r="A879" s="29" t="s">
        <v>328</v>
      </c>
      <c r="B879" s="29" t="s">
        <v>329</v>
      </c>
      <c r="C879" s="29" t="s">
        <v>1424</v>
      </c>
      <c r="D879" s="29" t="s">
        <v>1073</v>
      </c>
      <c r="E879" s="29">
        <v>1</v>
      </c>
      <c r="F879" s="29"/>
      <c r="G879" s="29"/>
      <c r="H879" s="29">
        <f t="shared" si="13"/>
        <v>0</v>
      </c>
    </row>
    <row r="880" spans="1:8">
      <c r="A880" s="29" t="s">
        <v>328</v>
      </c>
      <c r="B880" s="29" t="s">
        <v>329</v>
      </c>
      <c r="C880" s="29" t="s">
        <v>1423</v>
      </c>
      <c r="D880" s="29" t="s">
        <v>1073</v>
      </c>
      <c r="E880" s="29">
        <v>3</v>
      </c>
      <c r="F880" s="29">
        <v>9</v>
      </c>
      <c r="G880" s="29">
        <v>5</v>
      </c>
      <c r="H880" s="29">
        <f t="shared" si="13"/>
        <v>14</v>
      </c>
    </row>
    <row r="881" spans="1:8">
      <c r="A881" s="29" t="s">
        <v>328</v>
      </c>
      <c r="B881" s="29" t="s">
        <v>329</v>
      </c>
      <c r="C881" s="29" t="s">
        <v>797</v>
      </c>
      <c r="D881" s="29" t="s">
        <v>1073</v>
      </c>
      <c r="E881" s="29">
        <v>1</v>
      </c>
      <c r="F881" s="29"/>
      <c r="G881" s="29"/>
      <c r="H881" s="29">
        <f t="shared" si="13"/>
        <v>0</v>
      </c>
    </row>
    <row r="882" spans="1:8" hidden="1">
      <c r="A882" s="29" t="s">
        <v>328</v>
      </c>
      <c r="B882" s="29" t="s">
        <v>329</v>
      </c>
      <c r="C882" s="29" t="s">
        <v>1422</v>
      </c>
      <c r="D882" s="29" t="s">
        <v>1074</v>
      </c>
      <c r="E882" s="29">
        <v>1</v>
      </c>
      <c r="F882" s="29"/>
      <c r="G882" s="29"/>
      <c r="H882" s="29">
        <f t="shared" si="13"/>
        <v>0</v>
      </c>
    </row>
    <row r="883" spans="1:8" hidden="1">
      <c r="A883" s="29" t="s">
        <v>328</v>
      </c>
      <c r="B883" s="29" t="s">
        <v>329</v>
      </c>
      <c r="C883" s="29" t="s">
        <v>1164</v>
      </c>
      <c r="D883" s="29" t="s">
        <v>1077</v>
      </c>
      <c r="E883" s="29">
        <v>1</v>
      </c>
      <c r="F883" s="29"/>
      <c r="G883" s="29"/>
      <c r="H883" s="29">
        <f t="shared" si="13"/>
        <v>0</v>
      </c>
    </row>
    <row r="884" spans="1:8">
      <c r="A884" s="29" t="s">
        <v>328</v>
      </c>
      <c r="B884" s="29" t="s">
        <v>329</v>
      </c>
      <c r="C884" s="29" t="s">
        <v>821</v>
      </c>
      <c r="D884" s="29" t="s">
        <v>1073</v>
      </c>
      <c r="E884" s="29">
        <v>1</v>
      </c>
      <c r="F884" s="29"/>
      <c r="G884" s="29"/>
      <c r="H884" s="29">
        <f t="shared" si="13"/>
        <v>0</v>
      </c>
    </row>
    <row r="885" spans="1:8">
      <c r="A885" s="29" t="s">
        <v>328</v>
      </c>
      <c r="B885" s="29" t="s">
        <v>329</v>
      </c>
      <c r="C885" s="29" t="s">
        <v>829</v>
      </c>
      <c r="D885" s="29" t="s">
        <v>1073</v>
      </c>
      <c r="E885" s="29">
        <v>1</v>
      </c>
      <c r="F885" s="29"/>
      <c r="G885" s="29"/>
      <c r="H885" s="29">
        <f t="shared" si="13"/>
        <v>0</v>
      </c>
    </row>
    <row r="886" spans="1:8" hidden="1">
      <c r="A886" s="29" t="s">
        <v>328</v>
      </c>
      <c r="B886" s="29" t="s">
        <v>329</v>
      </c>
      <c r="C886" s="29" t="s">
        <v>837</v>
      </c>
      <c r="D886" s="29" t="s">
        <v>1074</v>
      </c>
      <c r="E886" s="29">
        <v>1</v>
      </c>
      <c r="F886" s="29"/>
      <c r="G886" s="29"/>
      <c r="H886" s="29">
        <f t="shared" si="13"/>
        <v>0</v>
      </c>
    </row>
    <row r="887" spans="1:8">
      <c r="A887" s="29" t="s">
        <v>328</v>
      </c>
      <c r="B887" s="29" t="s">
        <v>329</v>
      </c>
      <c r="C887" s="29" t="s">
        <v>866</v>
      </c>
      <c r="D887" s="29" t="s">
        <v>1073</v>
      </c>
      <c r="E887" s="29">
        <v>1</v>
      </c>
      <c r="F887" s="29"/>
      <c r="G887" s="29"/>
      <c r="H887" s="29">
        <f t="shared" si="13"/>
        <v>0</v>
      </c>
    </row>
    <row r="888" spans="1:8">
      <c r="A888" s="29" t="s">
        <v>328</v>
      </c>
      <c r="B888" s="29" t="s">
        <v>329</v>
      </c>
      <c r="C888" s="29" t="s">
        <v>873</v>
      </c>
      <c r="D888" s="29" t="s">
        <v>1073</v>
      </c>
      <c r="E888" s="29">
        <v>2</v>
      </c>
      <c r="F888" s="29"/>
      <c r="G888" s="29">
        <v>30</v>
      </c>
      <c r="H888" s="29">
        <f t="shared" si="13"/>
        <v>30</v>
      </c>
    </row>
    <row r="889" spans="1:8" hidden="1">
      <c r="A889" s="29" t="s">
        <v>328</v>
      </c>
      <c r="B889" s="29" t="s">
        <v>329</v>
      </c>
      <c r="C889" s="29" t="s">
        <v>1421</v>
      </c>
      <c r="D889" s="29" t="s">
        <v>1093</v>
      </c>
      <c r="E889" s="29">
        <v>1</v>
      </c>
      <c r="F889" s="29">
        <v>20</v>
      </c>
      <c r="G889" s="29"/>
      <c r="H889" s="29">
        <f t="shared" si="13"/>
        <v>20</v>
      </c>
    </row>
    <row r="890" spans="1:8">
      <c r="A890" s="29" t="s">
        <v>328</v>
      </c>
      <c r="B890" s="29" t="s">
        <v>329</v>
      </c>
      <c r="C890" s="29" t="s">
        <v>1420</v>
      </c>
      <c r="D890" s="29" t="s">
        <v>1073</v>
      </c>
      <c r="E890" s="29">
        <v>1</v>
      </c>
      <c r="F890" s="29"/>
      <c r="G890" s="29"/>
      <c r="H890" s="29">
        <f t="shared" si="13"/>
        <v>0</v>
      </c>
    </row>
    <row r="891" spans="1:8" hidden="1">
      <c r="A891" s="29" t="s">
        <v>328</v>
      </c>
      <c r="B891" s="29" t="s">
        <v>329</v>
      </c>
      <c r="C891" s="29" t="s">
        <v>1419</v>
      </c>
      <c r="D891" s="29" t="s">
        <v>1074</v>
      </c>
      <c r="E891" s="29">
        <v>1</v>
      </c>
      <c r="F891" s="29">
        <v>11</v>
      </c>
      <c r="G891" s="29"/>
      <c r="H891" s="29">
        <f t="shared" si="13"/>
        <v>11</v>
      </c>
    </row>
    <row r="892" spans="1:8">
      <c r="A892" s="29" t="s">
        <v>328</v>
      </c>
      <c r="B892" s="29" t="s">
        <v>329</v>
      </c>
      <c r="C892" s="29" t="s">
        <v>1418</v>
      </c>
      <c r="D892" s="29" t="s">
        <v>1073</v>
      </c>
      <c r="E892" s="29">
        <v>2</v>
      </c>
      <c r="F892" s="29"/>
      <c r="G892" s="29"/>
      <c r="H892" s="29">
        <f t="shared" si="13"/>
        <v>0</v>
      </c>
    </row>
    <row r="893" spans="1:8" hidden="1">
      <c r="A893" s="29" t="s">
        <v>328</v>
      </c>
      <c r="B893" s="29" t="s">
        <v>329</v>
      </c>
      <c r="C893" s="29" t="s">
        <v>1418</v>
      </c>
      <c r="D893" s="29" t="s">
        <v>1093</v>
      </c>
      <c r="E893" s="29">
        <v>1</v>
      </c>
      <c r="F893" s="29"/>
      <c r="G893" s="29"/>
      <c r="H893" s="29">
        <f t="shared" si="13"/>
        <v>0</v>
      </c>
    </row>
    <row r="894" spans="1:8">
      <c r="A894" s="29" t="s">
        <v>328</v>
      </c>
      <c r="B894" s="29" t="s">
        <v>329</v>
      </c>
      <c r="C894" s="29" t="s">
        <v>1417</v>
      </c>
      <c r="D894" s="29" t="s">
        <v>1073</v>
      </c>
      <c r="E894" s="29">
        <v>1</v>
      </c>
      <c r="F894" s="29"/>
      <c r="G894" s="29"/>
      <c r="H894" s="29">
        <f t="shared" si="13"/>
        <v>0</v>
      </c>
    </row>
    <row r="895" spans="1:8" hidden="1">
      <c r="A895" s="29" t="s">
        <v>328</v>
      </c>
      <c r="B895" s="29" t="s">
        <v>329</v>
      </c>
      <c r="C895" s="29" t="s">
        <v>987</v>
      </c>
      <c r="D895" s="29" t="s">
        <v>1074</v>
      </c>
      <c r="E895" s="29">
        <v>4</v>
      </c>
      <c r="F895" s="29"/>
      <c r="G895" s="29"/>
      <c r="H895" s="29">
        <f t="shared" si="13"/>
        <v>0</v>
      </c>
    </row>
    <row r="896" spans="1:8" hidden="1">
      <c r="A896" s="29" t="s">
        <v>328</v>
      </c>
      <c r="B896" s="29" t="s">
        <v>329</v>
      </c>
      <c r="C896" s="29" t="s">
        <v>1004</v>
      </c>
      <c r="D896" s="29" t="s">
        <v>1074</v>
      </c>
      <c r="E896" s="29">
        <v>1</v>
      </c>
      <c r="F896" s="29"/>
      <c r="G896" s="29"/>
      <c r="H896" s="29">
        <f t="shared" si="13"/>
        <v>0</v>
      </c>
    </row>
    <row r="897" spans="1:8" hidden="1">
      <c r="A897" s="29" t="s">
        <v>328</v>
      </c>
      <c r="B897" s="29" t="s">
        <v>329</v>
      </c>
      <c r="C897" s="29" t="s">
        <v>1416</v>
      </c>
      <c r="D897" s="29" t="s">
        <v>1095</v>
      </c>
      <c r="E897" s="29">
        <v>3</v>
      </c>
      <c r="F897" s="29">
        <v>13</v>
      </c>
      <c r="G897" s="29"/>
      <c r="H897" s="29">
        <f t="shared" si="13"/>
        <v>13</v>
      </c>
    </row>
    <row r="898" spans="1:8" hidden="1">
      <c r="A898" s="29" t="s">
        <v>330</v>
      </c>
      <c r="B898" s="29" t="s">
        <v>331</v>
      </c>
      <c r="C898" s="29" t="s">
        <v>1415</v>
      </c>
      <c r="D898" s="29" t="s">
        <v>1095</v>
      </c>
      <c r="E898" s="29">
        <v>1</v>
      </c>
      <c r="F898" s="29"/>
      <c r="G898" s="29">
        <v>1</v>
      </c>
      <c r="H898" s="29">
        <f t="shared" si="13"/>
        <v>1</v>
      </c>
    </row>
    <row r="899" spans="1:8" hidden="1">
      <c r="A899" s="29" t="s">
        <v>330</v>
      </c>
      <c r="B899" s="29" t="s">
        <v>331</v>
      </c>
      <c r="C899" s="29" t="s">
        <v>1414</v>
      </c>
      <c r="D899" s="29" t="s">
        <v>1175</v>
      </c>
      <c r="E899" s="29">
        <v>2</v>
      </c>
      <c r="F899" s="29"/>
      <c r="G899" s="29"/>
      <c r="H899" s="29">
        <f t="shared" si="13"/>
        <v>0</v>
      </c>
    </row>
    <row r="900" spans="1:8">
      <c r="A900" s="29" t="s">
        <v>330</v>
      </c>
      <c r="B900" s="29" t="s">
        <v>331</v>
      </c>
      <c r="C900" s="29" t="s">
        <v>1413</v>
      </c>
      <c r="D900" s="29" t="s">
        <v>1073</v>
      </c>
      <c r="E900" s="29">
        <v>1</v>
      </c>
      <c r="F900" s="29">
        <v>4</v>
      </c>
      <c r="G900" s="29"/>
      <c r="H900" s="29">
        <f t="shared" si="13"/>
        <v>4</v>
      </c>
    </row>
    <row r="901" spans="1:8" hidden="1">
      <c r="A901" s="29" t="s">
        <v>330</v>
      </c>
      <c r="B901" s="29" t="s">
        <v>331</v>
      </c>
      <c r="C901" s="29" t="s">
        <v>526</v>
      </c>
      <c r="D901" s="29" t="s">
        <v>1075</v>
      </c>
      <c r="E901" s="29">
        <v>5</v>
      </c>
      <c r="F901" s="29"/>
      <c r="G901" s="29"/>
      <c r="H901" s="29">
        <f t="shared" si="13"/>
        <v>0</v>
      </c>
    </row>
    <row r="902" spans="1:8">
      <c r="A902" s="29" t="s">
        <v>330</v>
      </c>
      <c r="B902" s="29" t="s">
        <v>331</v>
      </c>
      <c r="C902" s="29" t="s">
        <v>1412</v>
      </c>
      <c r="D902" s="29" t="s">
        <v>1073</v>
      </c>
      <c r="E902" s="29">
        <v>2</v>
      </c>
      <c r="F902" s="29"/>
      <c r="G902" s="29"/>
      <c r="H902" s="29">
        <f t="shared" si="13"/>
        <v>0</v>
      </c>
    </row>
    <row r="903" spans="1:8">
      <c r="A903" s="29" t="s">
        <v>330</v>
      </c>
      <c r="B903" s="29" t="s">
        <v>331</v>
      </c>
      <c r="C903" s="29" t="s">
        <v>1411</v>
      </c>
      <c r="D903" s="29" t="s">
        <v>1073</v>
      </c>
      <c r="E903" s="29">
        <v>4</v>
      </c>
      <c r="F903" s="29"/>
      <c r="G903" s="29"/>
      <c r="H903" s="29">
        <f t="shared" si="13"/>
        <v>0</v>
      </c>
    </row>
    <row r="904" spans="1:8" hidden="1">
      <c r="A904" s="29" t="s">
        <v>330</v>
      </c>
      <c r="B904" s="29" t="s">
        <v>331</v>
      </c>
      <c r="C904" s="29" t="s">
        <v>539</v>
      </c>
      <c r="D904" s="29" t="s">
        <v>1075</v>
      </c>
      <c r="E904" s="29">
        <v>4</v>
      </c>
      <c r="F904" s="29"/>
      <c r="G904" s="29"/>
      <c r="H904" s="29">
        <f t="shared" si="13"/>
        <v>0</v>
      </c>
    </row>
    <row r="905" spans="1:8" hidden="1">
      <c r="A905" s="29" t="s">
        <v>330</v>
      </c>
      <c r="B905" s="29" t="s">
        <v>331</v>
      </c>
      <c r="C905" s="29" t="s">
        <v>540</v>
      </c>
      <c r="D905" s="29" t="s">
        <v>1075</v>
      </c>
      <c r="E905" s="29">
        <v>4</v>
      </c>
      <c r="F905" s="29"/>
      <c r="G905" s="29"/>
      <c r="H905" s="29">
        <f t="shared" si="13"/>
        <v>0</v>
      </c>
    </row>
    <row r="906" spans="1:8" hidden="1">
      <c r="A906" s="29" t="s">
        <v>330</v>
      </c>
      <c r="B906" s="29" t="s">
        <v>331</v>
      </c>
      <c r="C906" s="29" t="s">
        <v>541</v>
      </c>
      <c r="D906" s="29" t="s">
        <v>1075</v>
      </c>
      <c r="E906" s="29">
        <v>3</v>
      </c>
      <c r="F906" s="29"/>
      <c r="G906" s="29"/>
      <c r="H906" s="29">
        <f t="shared" si="13"/>
        <v>0</v>
      </c>
    </row>
    <row r="907" spans="1:8">
      <c r="A907" s="29" t="s">
        <v>330</v>
      </c>
      <c r="B907" s="29" t="s">
        <v>331</v>
      </c>
      <c r="C907" s="29" t="s">
        <v>1410</v>
      </c>
      <c r="D907" s="29" t="s">
        <v>1073</v>
      </c>
      <c r="E907" s="29">
        <v>1</v>
      </c>
      <c r="F907" s="29"/>
      <c r="G907" s="29">
        <v>21</v>
      </c>
      <c r="H907" s="29">
        <f t="shared" si="13"/>
        <v>21</v>
      </c>
    </row>
    <row r="908" spans="1:8" hidden="1">
      <c r="A908" s="29" t="s">
        <v>330</v>
      </c>
      <c r="B908" s="29" t="s">
        <v>331</v>
      </c>
      <c r="C908" s="29" t="s">
        <v>1312</v>
      </c>
      <c r="D908" s="29" t="s">
        <v>1074</v>
      </c>
      <c r="E908" s="29">
        <v>1</v>
      </c>
      <c r="F908" s="29"/>
      <c r="G908" s="29"/>
      <c r="H908" s="29">
        <f t="shared" si="13"/>
        <v>0</v>
      </c>
    </row>
    <row r="909" spans="1:8">
      <c r="A909" s="29" t="s">
        <v>330</v>
      </c>
      <c r="B909" s="29" t="s">
        <v>331</v>
      </c>
      <c r="C909" s="29" t="s">
        <v>562</v>
      </c>
      <c r="D909" s="29" t="s">
        <v>1073</v>
      </c>
      <c r="E909" s="29">
        <v>1</v>
      </c>
      <c r="F909" s="29"/>
      <c r="G909" s="29"/>
      <c r="H909" s="29">
        <f t="shared" si="13"/>
        <v>0</v>
      </c>
    </row>
    <row r="910" spans="1:8">
      <c r="A910" s="29" t="s">
        <v>330</v>
      </c>
      <c r="B910" s="29" t="s">
        <v>331</v>
      </c>
      <c r="C910" s="29" t="s">
        <v>933</v>
      </c>
      <c r="D910" s="29" t="s">
        <v>1073</v>
      </c>
      <c r="E910" s="29">
        <v>4</v>
      </c>
      <c r="F910" s="29"/>
      <c r="G910" s="29"/>
      <c r="H910" s="29">
        <f t="shared" si="13"/>
        <v>0</v>
      </c>
    </row>
    <row r="911" spans="1:8" hidden="1">
      <c r="A911" s="29" t="s">
        <v>330</v>
      </c>
      <c r="B911" s="29" t="s">
        <v>331</v>
      </c>
      <c r="C911" s="29" t="s">
        <v>933</v>
      </c>
      <c r="D911" s="29" t="s">
        <v>1074</v>
      </c>
      <c r="E911" s="29">
        <v>1</v>
      </c>
      <c r="F911" s="29"/>
      <c r="G911" s="29"/>
      <c r="H911" s="29">
        <f t="shared" si="13"/>
        <v>0</v>
      </c>
    </row>
    <row r="912" spans="1:8" hidden="1">
      <c r="A912" s="29" t="s">
        <v>330</v>
      </c>
      <c r="B912" s="29" t="s">
        <v>331</v>
      </c>
      <c r="C912" s="29" t="s">
        <v>1409</v>
      </c>
      <c r="D912" s="29" t="s">
        <v>1074</v>
      </c>
      <c r="E912" s="29">
        <v>1</v>
      </c>
      <c r="F912" s="29"/>
      <c r="G912" s="29"/>
      <c r="H912" s="29">
        <f t="shared" si="13"/>
        <v>0</v>
      </c>
    </row>
    <row r="913" spans="1:8">
      <c r="A913" s="29" t="s">
        <v>330</v>
      </c>
      <c r="B913" s="29" t="s">
        <v>331</v>
      </c>
      <c r="C913" s="29" t="s">
        <v>1408</v>
      </c>
      <c r="D913" s="29" t="s">
        <v>1073</v>
      </c>
      <c r="E913" s="29">
        <v>1</v>
      </c>
      <c r="F913" s="29"/>
      <c r="G913" s="29"/>
      <c r="H913" s="29">
        <f t="shared" si="13"/>
        <v>0</v>
      </c>
    </row>
    <row r="914" spans="1:8">
      <c r="A914" s="29" t="s">
        <v>330</v>
      </c>
      <c r="B914" s="29" t="s">
        <v>331</v>
      </c>
      <c r="C914" s="29" t="s">
        <v>576</v>
      </c>
      <c r="D914" s="29" t="s">
        <v>1073</v>
      </c>
      <c r="E914" s="29">
        <v>1</v>
      </c>
      <c r="F914" s="29"/>
      <c r="G914" s="29"/>
      <c r="H914" s="29">
        <f t="shared" si="13"/>
        <v>0</v>
      </c>
    </row>
    <row r="915" spans="1:8">
      <c r="A915" s="29" t="s">
        <v>332</v>
      </c>
      <c r="B915" s="29" t="s">
        <v>333</v>
      </c>
      <c r="C915" s="29" t="s">
        <v>1162</v>
      </c>
      <c r="D915" s="29" t="s">
        <v>1073</v>
      </c>
      <c r="E915" s="29">
        <v>1</v>
      </c>
      <c r="F915" s="29">
        <v>18</v>
      </c>
      <c r="G915" s="29"/>
      <c r="H915" s="29">
        <f t="shared" si="13"/>
        <v>18</v>
      </c>
    </row>
    <row r="916" spans="1:8" hidden="1">
      <c r="A916" s="29" t="s">
        <v>332</v>
      </c>
      <c r="B916" s="29" t="s">
        <v>333</v>
      </c>
      <c r="C916" s="29" t="s">
        <v>812</v>
      </c>
      <c r="D916" s="29" t="s">
        <v>1074</v>
      </c>
      <c r="E916" s="29">
        <v>2</v>
      </c>
      <c r="F916" s="29"/>
      <c r="G916" s="29"/>
      <c r="H916" s="29">
        <f t="shared" si="13"/>
        <v>0</v>
      </c>
    </row>
    <row r="917" spans="1:8" hidden="1">
      <c r="A917" s="29" t="s">
        <v>332</v>
      </c>
      <c r="B917" s="29" t="s">
        <v>333</v>
      </c>
      <c r="C917" s="29" t="s">
        <v>553</v>
      </c>
      <c r="D917" s="29" t="s">
        <v>1101</v>
      </c>
      <c r="E917" s="29">
        <v>4</v>
      </c>
      <c r="F917" s="29"/>
      <c r="G917" s="29">
        <v>9</v>
      </c>
      <c r="H917" s="29">
        <f t="shared" si="13"/>
        <v>9</v>
      </c>
    </row>
    <row r="918" spans="1:8">
      <c r="A918" s="29" t="s">
        <v>332</v>
      </c>
      <c r="B918" s="29" t="s">
        <v>333</v>
      </c>
      <c r="C918" s="29" t="s">
        <v>881</v>
      </c>
      <c r="D918" s="29" t="s">
        <v>1073</v>
      </c>
      <c r="E918" s="29">
        <v>1</v>
      </c>
      <c r="F918" s="29"/>
      <c r="G918" s="29"/>
      <c r="H918" s="29">
        <f t="shared" si="13"/>
        <v>0</v>
      </c>
    </row>
    <row r="919" spans="1:8">
      <c r="A919" s="29" t="s">
        <v>332</v>
      </c>
      <c r="B919" s="29" t="s">
        <v>333</v>
      </c>
      <c r="C919" s="29" t="s">
        <v>1407</v>
      </c>
      <c r="D919" s="29" t="s">
        <v>1073</v>
      </c>
      <c r="E919" s="29">
        <v>3</v>
      </c>
      <c r="F919" s="29">
        <v>39</v>
      </c>
      <c r="G919" s="29">
        <v>67</v>
      </c>
      <c r="H919" s="29">
        <f t="shared" ref="H919:H982" si="14">F919+G919</f>
        <v>106</v>
      </c>
    </row>
    <row r="920" spans="1:8" hidden="1">
      <c r="A920" s="29" t="s">
        <v>332</v>
      </c>
      <c r="B920" s="29" t="s">
        <v>333</v>
      </c>
      <c r="C920" s="29" t="s">
        <v>1406</v>
      </c>
      <c r="D920" s="29" t="s">
        <v>1074</v>
      </c>
      <c r="E920" s="29">
        <v>1</v>
      </c>
      <c r="F920" s="29">
        <v>5</v>
      </c>
      <c r="G920" s="29"/>
      <c r="H920" s="29">
        <f t="shared" si="14"/>
        <v>5</v>
      </c>
    </row>
    <row r="921" spans="1:8">
      <c r="A921" s="29" t="s">
        <v>332</v>
      </c>
      <c r="B921" s="29" t="s">
        <v>333</v>
      </c>
      <c r="C921" s="29" t="s">
        <v>1405</v>
      </c>
      <c r="D921" s="29" t="s">
        <v>1073</v>
      </c>
      <c r="E921" s="29">
        <v>1</v>
      </c>
      <c r="F921" s="29"/>
      <c r="G921" s="29"/>
      <c r="H921" s="29">
        <f t="shared" si="14"/>
        <v>0</v>
      </c>
    </row>
    <row r="922" spans="1:8">
      <c r="A922" s="29" t="s">
        <v>332</v>
      </c>
      <c r="B922" s="29" t="s">
        <v>333</v>
      </c>
      <c r="C922" s="29" t="s">
        <v>1027</v>
      </c>
      <c r="D922" s="29" t="s">
        <v>1073</v>
      </c>
      <c r="E922" s="29">
        <v>1</v>
      </c>
      <c r="F922" s="29"/>
      <c r="G922" s="29"/>
      <c r="H922" s="29">
        <f t="shared" si="14"/>
        <v>0</v>
      </c>
    </row>
    <row r="923" spans="1:8">
      <c r="A923" s="29" t="s">
        <v>332</v>
      </c>
      <c r="B923" s="29" t="s">
        <v>333</v>
      </c>
      <c r="C923" s="29" t="s">
        <v>1059</v>
      </c>
      <c r="D923" s="29" t="s">
        <v>1073</v>
      </c>
      <c r="E923" s="29">
        <v>1</v>
      </c>
      <c r="F923" s="29"/>
      <c r="G923" s="29"/>
      <c r="H923" s="29">
        <f t="shared" si="14"/>
        <v>0</v>
      </c>
    </row>
    <row r="924" spans="1:8">
      <c r="A924" s="29" t="s">
        <v>334</v>
      </c>
      <c r="B924" s="29" t="s">
        <v>335</v>
      </c>
      <c r="C924" s="29" t="s">
        <v>1298</v>
      </c>
      <c r="D924" s="29" t="s">
        <v>1073</v>
      </c>
      <c r="E924" s="29">
        <v>1</v>
      </c>
      <c r="F924" s="29"/>
      <c r="G924" s="29"/>
      <c r="H924" s="29">
        <f t="shared" si="14"/>
        <v>0</v>
      </c>
    </row>
    <row r="925" spans="1:8">
      <c r="A925" s="29" t="s">
        <v>334</v>
      </c>
      <c r="B925" s="29" t="s">
        <v>335</v>
      </c>
      <c r="C925" s="29" t="s">
        <v>1404</v>
      </c>
      <c r="D925" s="29" t="s">
        <v>1073</v>
      </c>
      <c r="E925" s="29">
        <v>1</v>
      </c>
      <c r="F925" s="29">
        <v>2</v>
      </c>
      <c r="G925" s="29"/>
      <c r="H925" s="29">
        <f t="shared" si="14"/>
        <v>2</v>
      </c>
    </row>
    <row r="926" spans="1:8" hidden="1">
      <c r="A926" s="29" t="s">
        <v>334</v>
      </c>
      <c r="B926" s="29" t="s">
        <v>335</v>
      </c>
      <c r="C926" s="29" t="s">
        <v>1403</v>
      </c>
      <c r="D926" s="29" t="s">
        <v>1095</v>
      </c>
      <c r="E926" s="29">
        <v>1</v>
      </c>
      <c r="F926" s="29"/>
      <c r="G926" s="29"/>
      <c r="H926" s="29">
        <f t="shared" si="14"/>
        <v>0</v>
      </c>
    </row>
    <row r="927" spans="1:8">
      <c r="A927" s="29" t="s">
        <v>334</v>
      </c>
      <c r="B927" s="29" t="s">
        <v>335</v>
      </c>
      <c r="C927" s="29" t="s">
        <v>1402</v>
      </c>
      <c r="D927" s="29" t="s">
        <v>1073</v>
      </c>
      <c r="E927" s="29">
        <v>3</v>
      </c>
      <c r="F927" s="29"/>
      <c r="G927" s="29"/>
      <c r="H927" s="29">
        <f t="shared" si="14"/>
        <v>0</v>
      </c>
    </row>
    <row r="928" spans="1:8">
      <c r="A928" s="29" t="s">
        <v>334</v>
      </c>
      <c r="B928" s="29" t="s">
        <v>335</v>
      </c>
      <c r="C928" s="29" t="s">
        <v>964</v>
      </c>
      <c r="D928" s="29" t="s">
        <v>1073</v>
      </c>
      <c r="E928" s="29">
        <v>3</v>
      </c>
      <c r="F928" s="29"/>
      <c r="G928" s="29"/>
      <c r="H928" s="29">
        <f t="shared" si="14"/>
        <v>0</v>
      </c>
    </row>
    <row r="929" spans="1:8" hidden="1">
      <c r="A929" s="29" t="s">
        <v>334</v>
      </c>
      <c r="B929" s="29" t="s">
        <v>335</v>
      </c>
      <c r="C929" s="29" t="s">
        <v>965</v>
      </c>
      <c r="D929" s="29" t="s">
        <v>1074</v>
      </c>
      <c r="E929" s="29">
        <v>1</v>
      </c>
      <c r="F929" s="29"/>
      <c r="G929" s="29"/>
      <c r="H929" s="29">
        <f t="shared" si="14"/>
        <v>0</v>
      </c>
    </row>
    <row r="930" spans="1:8">
      <c r="A930" s="29" t="s">
        <v>334</v>
      </c>
      <c r="B930" s="29" t="s">
        <v>335</v>
      </c>
      <c r="C930" s="29" t="s">
        <v>1401</v>
      </c>
      <c r="D930" s="29" t="s">
        <v>1073</v>
      </c>
      <c r="E930" s="29">
        <v>4</v>
      </c>
      <c r="F930" s="29"/>
      <c r="G930" s="29"/>
      <c r="H930" s="29">
        <f t="shared" si="14"/>
        <v>0</v>
      </c>
    </row>
    <row r="931" spans="1:8" hidden="1">
      <c r="A931" s="29" t="s">
        <v>334</v>
      </c>
      <c r="B931" s="29" t="s">
        <v>335</v>
      </c>
      <c r="C931" s="29" t="s">
        <v>1400</v>
      </c>
      <c r="D931" s="29" t="s">
        <v>1074</v>
      </c>
      <c r="E931" s="29">
        <v>1</v>
      </c>
      <c r="F931" s="29">
        <v>3</v>
      </c>
      <c r="G931" s="29"/>
      <c r="H931" s="29">
        <f t="shared" si="14"/>
        <v>3</v>
      </c>
    </row>
    <row r="932" spans="1:8">
      <c r="A932" s="29" t="s">
        <v>334</v>
      </c>
      <c r="B932" s="29" t="s">
        <v>335</v>
      </c>
      <c r="C932" s="29" t="s">
        <v>576</v>
      </c>
      <c r="D932" s="29" t="s">
        <v>1073</v>
      </c>
      <c r="E932" s="29">
        <v>1</v>
      </c>
      <c r="F932" s="29"/>
      <c r="G932" s="29"/>
      <c r="H932" s="29">
        <f t="shared" si="14"/>
        <v>0</v>
      </c>
    </row>
    <row r="933" spans="1:8" hidden="1">
      <c r="A933" s="29" t="s">
        <v>336</v>
      </c>
      <c r="B933" s="29" t="s">
        <v>337</v>
      </c>
      <c r="C933" s="29" t="s">
        <v>807</v>
      </c>
      <c r="D933" s="29" t="s">
        <v>1077</v>
      </c>
      <c r="E933" s="29">
        <v>1</v>
      </c>
      <c r="F933" s="29"/>
      <c r="G933" s="29"/>
      <c r="H933" s="29">
        <f t="shared" si="14"/>
        <v>0</v>
      </c>
    </row>
    <row r="934" spans="1:8">
      <c r="A934" s="29" t="s">
        <v>336</v>
      </c>
      <c r="B934" s="29" t="s">
        <v>337</v>
      </c>
      <c r="C934" s="29" t="s">
        <v>807</v>
      </c>
      <c r="D934" s="29" t="s">
        <v>1073</v>
      </c>
      <c r="E934" s="29">
        <v>1</v>
      </c>
      <c r="F934" s="29"/>
      <c r="G934" s="29"/>
      <c r="H934" s="29">
        <f t="shared" si="14"/>
        <v>0</v>
      </c>
    </row>
    <row r="935" spans="1:8">
      <c r="A935" s="29" t="s">
        <v>336</v>
      </c>
      <c r="B935" s="29" t="s">
        <v>337</v>
      </c>
      <c r="C935" s="29" t="s">
        <v>1136</v>
      </c>
      <c r="D935" s="29" t="s">
        <v>1073</v>
      </c>
      <c r="E935" s="29">
        <v>1</v>
      </c>
      <c r="F935" s="29"/>
      <c r="G935" s="29"/>
      <c r="H935" s="29">
        <f t="shared" si="14"/>
        <v>0</v>
      </c>
    </row>
    <row r="936" spans="1:8" hidden="1">
      <c r="A936" s="29" t="s">
        <v>338</v>
      </c>
      <c r="B936" s="29" t="s">
        <v>339</v>
      </c>
      <c r="C936" s="29" t="s">
        <v>1399</v>
      </c>
      <c r="D936" s="29" t="s">
        <v>1080</v>
      </c>
      <c r="E936" s="29">
        <v>1</v>
      </c>
      <c r="F936" s="29"/>
      <c r="G936" s="29"/>
      <c r="H936" s="29">
        <f t="shared" si="14"/>
        <v>0</v>
      </c>
    </row>
    <row r="937" spans="1:8" hidden="1">
      <c r="A937" s="29" t="s">
        <v>338</v>
      </c>
      <c r="B937" s="29" t="s">
        <v>339</v>
      </c>
      <c r="C937" s="29" t="s">
        <v>632</v>
      </c>
      <c r="D937" s="29" t="s">
        <v>1398</v>
      </c>
      <c r="E937" s="29">
        <v>1</v>
      </c>
      <c r="F937" s="29"/>
      <c r="G937" s="29"/>
      <c r="H937" s="29">
        <f t="shared" si="14"/>
        <v>0</v>
      </c>
    </row>
    <row r="938" spans="1:8">
      <c r="A938" s="29" t="s">
        <v>338</v>
      </c>
      <c r="B938" s="29" t="s">
        <v>339</v>
      </c>
      <c r="C938" s="29" t="s">
        <v>644</v>
      </c>
      <c r="D938" s="29" t="s">
        <v>1073</v>
      </c>
      <c r="E938" s="29">
        <v>6</v>
      </c>
      <c r="F938" s="29"/>
      <c r="G938" s="29"/>
      <c r="H938" s="29">
        <f t="shared" si="14"/>
        <v>0</v>
      </c>
    </row>
    <row r="939" spans="1:8" hidden="1">
      <c r="A939" s="29" t="s">
        <v>338</v>
      </c>
      <c r="B939" s="29" t="s">
        <v>339</v>
      </c>
      <c r="C939" s="29" t="s">
        <v>645</v>
      </c>
      <c r="D939" s="29" t="s">
        <v>1098</v>
      </c>
      <c r="E939" s="29">
        <v>1</v>
      </c>
      <c r="F939" s="29"/>
      <c r="G939" s="29"/>
      <c r="H939" s="29">
        <f t="shared" si="14"/>
        <v>0</v>
      </c>
    </row>
    <row r="940" spans="1:8">
      <c r="A940" s="29" t="s">
        <v>338</v>
      </c>
      <c r="B940" s="29" t="s">
        <v>339</v>
      </c>
      <c r="C940" s="29" t="s">
        <v>645</v>
      </c>
      <c r="D940" s="29" t="s">
        <v>1073</v>
      </c>
      <c r="E940" s="29">
        <v>16</v>
      </c>
      <c r="F940" s="29">
        <v>10</v>
      </c>
      <c r="G940" s="29"/>
      <c r="H940" s="29">
        <f t="shared" si="14"/>
        <v>10</v>
      </c>
    </row>
    <row r="941" spans="1:8">
      <c r="A941" s="29" t="s">
        <v>338</v>
      </c>
      <c r="B941" s="29" t="s">
        <v>339</v>
      </c>
      <c r="C941" s="29" t="s">
        <v>1397</v>
      </c>
      <c r="D941" s="29" t="s">
        <v>1073</v>
      </c>
      <c r="E941" s="29">
        <v>1</v>
      </c>
      <c r="F941" s="29"/>
      <c r="G941" s="29"/>
      <c r="H941" s="29">
        <f t="shared" si="14"/>
        <v>0</v>
      </c>
    </row>
    <row r="942" spans="1:8">
      <c r="A942" s="29" t="s">
        <v>338</v>
      </c>
      <c r="B942" s="29" t="s">
        <v>339</v>
      </c>
      <c r="C942" s="29" t="s">
        <v>740</v>
      </c>
      <c r="D942" s="29" t="s">
        <v>1073</v>
      </c>
      <c r="E942" s="29">
        <v>4</v>
      </c>
      <c r="F942" s="29">
        <v>157</v>
      </c>
      <c r="G942" s="29"/>
      <c r="H942" s="29">
        <f t="shared" si="14"/>
        <v>157</v>
      </c>
    </row>
    <row r="943" spans="1:8">
      <c r="A943" s="29" t="s">
        <v>338</v>
      </c>
      <c r="B943" s="29" t="s">
        <v>339</v>
      </c>
      <c r="C943" s="29" t="s">
        <v>744</v>
      </c>
      <c r="D943" s="29" t="s">
        <v>1073</v>
      </c>
      <c r="E943" s="29">
        <v>5</v>
      </c>
      <c r="F943" s="29"/>
      <c r="G943" s="29"/>
      <c r="H943" s="29">
        <f t="shared" si="14"/>
        <v>0</v>
      </c>
    </row>
    <row r="944" spans="1:8" hidden="1">
      <c r="A944" s="29" t="s">
        <v>338</v>
      </c>
      <c r="B944" s="29" t="s">
        <v>339</v>
      </c>
      <c r="C944" s="29" t="s">
        <v>748</v>
      </c>
      <c r="D944" s="29" t="s">
        <v>1095</v>
      </c>
      <c r="E944" s="29">
        <v>1</v>
      </c>
      <c r="F944" s="29">
        <v>30</v>
      </c>
      <c r="G944" s="29"/>
      <c r="H944" s="29">
        <f t="shared" si="14"/>
        <v>30</v>
      </c>
    </row>
    <row r="945" spans="1:8" hidden="1">
      <c r="A945" s="29" t="s">
        <v>338</v>
      </c>
      <c r="B945" s="29" t="s">
        <v>339</v>
      </c>
      <c r="C945" s="29" t="s">
        <v>755</v>
      </c>
      <c r="D945" s="29" t="s">
        <v>1098</v>
      </c>
      <c r="E945" s="29">
        <v>11</v>
      </c>
      <c r="F945" s="29"/>
      <c r="G945" s="29"/>
      <c r="H945" s="29">
        <f t="shared" si="14"/>
        <v>0</v>
      </c>
    </row>
    <row r="946" spans="1:8">
      <c r="A946" s="29" t="s">
        <v>338</v>
      </c>
      <c r="B946" s="29" t="s">
        <v>339</v>
      </c>
      <c r="C946" s="29" t="s">
        <v>755</v>
      </c>
      <c r="D946" s="29" t="s">
        <v>1073</v>
      </c>
      <c r="E946" s="29">
        <v>5</v>
      </c>
      <c r="F946" s="29"/>
      <c r="G946" s="29"/>
      <c r="H946" s="29">
        <f t="shared" si="14"/>
        <v>0</v>
      </c>
    </row>
    <row r="947" spans="1:8">
      <c r="A947" s="29" t="s">
        <v>338</v>
      </c>
      <c r="B947" s="29" t="s">
        <v>339</v>
      </c>
      <c r="C947" s="29" t="s">
        <v>759</v>
      </c>
      <c r="D947" s="29" t="s">
        <v>1073</v>
      </c>
      <c r="E947" s="29">
        <v>3</v>
      </c>
      <c r="F947" s="29">
        <v>3</v>
      </c>
      <c r="G947" s="29"/>
      <c r="H947" s="29">
        <f t="shared" si="14"/>
        <v>3</v>
      </c>
    </row>
    <row r="948" spans="1:8">
      <c r="A948" s="29" t="s">
        <v>338</v>
      </c>
      <c r="B948" s="29" t="s">
        <v>339</v>
      </c>
      <c r="C948" s="29" t="s">
        <v>534</v>
      </c>
      <c r="D948" s="29" t="s">
        <v>1073</v>
      </c>
      <c r="E948" s="29">
        <v>1</v>
      </c>
      <c r="F948" s="29"/>
      <c r="G948" s="29"/>
      <c r="H948" s="29">
        <f t="shared" si="14"/>
        <v>0</v>
      </c>
    </row>
    <row r="949" spans="1:8">
      <c r="A949" s="29" t="s">
        <v>338</v>
      </c>
      <c r="B949" s="29" t="s">
        <v>339</v>
      </c>
      <c r="C949" s="29" t="s">
        <v>1396</v>
      </c>
      <c r="D949" s="29" t="s">
        <v>1073</v>
      </c>
      <c r="E949" s="29">
        <v>2</v>
      </c>
      <c r="F949" s="29">
        <v>60</v>
      </c>
      <c r="G949" s="29"/>
      <c r="H949" s="29">
        <f t="shared" si="14"/>
        <v>60</v>
      </c>
    </row>
    <row r="950" spans="1:8" hidden="1">
      <c r="A950" s="29" t="s">
        <v>338</v>
      </c>
      <c r="B950" s="29" t="s">
        <v>339</v>
      </c>
      <c r="C950" s="29" t="s">
        <v>863</v>
      </c>
      <c r="D950" s="29" t="s">
        <v>1074</v>
      </c>
      <c r="E950" s="29">
        <v>2</v>
      </c>
      <c r="F950" s="29"/>
      <c r="G950" s="29"/>
      <c r="H950" s="29">
        <f t="shared" si="14"/>
        <v>0</v>
      </c>
    </row>
    <row r="951" spans="1:8">
      <c r="A951" s="29" t="s">
        <v>338</v>
      </c>
      <c r="B951" s="29" t="s">
        <v>339</v>
      </c>
      <c r="C951" s="29" t="s">
        <v>880</v>
      </c>
      <c r="D951" s="29" t="s">
        <v>1073</v>
      </c>
      <c r="E951" s="29">
        <v>1</v>
      </c>
      <c r="F951" s="29"/>
      <c r="G951" s="29"/>
      <c r="H951" s="29">
        <f t="shared" si="14"/>
        <v>0</v>
      </c>
    </row>
    <row r="952" spans="1:8">
      <c r="A952" s="29" t="s">
        <v>338</v>
      </c>
      <c r="B952" s="29" t="s">
        <v>339</v>
      </c>
      <c r="C952" s="29" t="s">
        <v>1106</v>
      </c>
      <c r="D952" s="29" t="s">
        <v>1073</v>
      </c>
      <c r="E952" s="29">
        <v>1</v>
      </c>
      <c r="F952" s="29"/>
      <c r="G952" s="29"/>
      <c r="H952" s="29">
        <f t="shared" si="14"/>
        <v>0</v>
      </c>
    </row>
    <row r="953" spans="1:8">
      <c r="A953" s="29" t="s">
        <v>338</v>
      </c>
      <c r="B953" s="29" t="s">
        <v>339</v>
      </c>
      <c r="C953" s="29" t="s">
        <v>884</v>
      </c>
      <c r="D953" s="29" t="s">
        <v>1073</v>
      </c>
      <c r="E953" s="29">
        <v>1</v>
      </c>
      <c r="F953" s="29"/>
      <c r="G953" s="29"/>
      <c r="H953" s="29">
        <f t="shared" si="14"/>
        <v>0</v>
      </c>
    </row>
    <row r="954" spans="1:8">
      <c r="A954" s="29" t="s">
        <v>338</v>
      </c>
      <c r="B954" s="29" t="s">
        <v>339</v>
      </c>
      <c r="C954" s="29" t="s">
        <v>885</v>
      </c>
      <c r="D954" s="29" t="s">
        <v>1073</v>
      </c>
      <c r="E954" s="29">
        <v>1</v>
      </c>
      <c r="F954" s="29"/>
      <c r="G954" s="29"/>
      <c r="H954" s="29">
        <f t="shared" si="14"/>
        <v>0</v>
      </c>
    </row>
    <row r="955" spans="1:8">
      <c r="A955" s="29" t="s">
        <v>338</v>
      </c>
      <c r="B955" s="29" t="s">
        <v>339</v>
      </c>
      <c r="C955" s="29" t="s">
        <v>886</v>
      </c>
      <c r="D955" s="29" t="s">
        <v>1073</v>
      </c>
      <c r="E955" s="29">
        <v>4</v>
      </c>
      <c r="F955" s="29">
        <v>17</v>
      </c>
      <c r="G955" s="29"/>
      <c r="H955" s="29">
        <f t="shared" si="14"/>
        <v>17</v>
      </c>
    </row>
    <row r="956" spans="1:8">
      <c r="A956" s="29" t="s">
        <v>338</v>
      </c>
      <c r="B956" s="29" t="s">
        <v>339</v>
      </c>
      <c r="C956" s="29" t="s">
        <v>1308</v>
      </c>
      <c r="D956" s="29" t="s">
        <v>1073</v>
      </c>
      <c r="E956" s="29">
        <v>1</v>
      </c>
      <c r="F956" s="29"/>
      <c r="G956" s="29"/>
      <c r="H956" s="29">
        <f t="shared" si="14"/>
        <v>0</v>
      </c>
    </row>
    <row r="957" spans="1:8">
      <c r="A957" s="29" t="s">
        <v>338</v>
      </c>
      <c r="B957" s="29" t="s">
        <v>339</v>
      </c>
      <c r="C957" s="29" t="s">
        <v>888</v>
      </c>
      <c r="D957" s="29" t="s">
        <v>1073</v>
      </c>
      <c r="E957" s="29">
        <v>7</v>
      </c>
      <c r="F957" s="29"/>
      <c r="G957" s="29"/>
      <c r="H957" s="29">
        <f t="shared" si="14"/>
        <v>0</v>
      </c>
    </row>
    <row r="958" spans="1:8">
      <c r="A958" s="29" t="s">
        <v>338</v>
      </c>
      <c r="B958" s="29" t="s">
        <v>339</v>
      </c>
      <c r="C958" s="29" t="s">
        <v>1395</v>
      </c>
      <c r="D958" s="29" t="s">
        <v>1073</v>
      </c>
      <c r="E958" s="29">
        <v>3</v>
      </c>
      <c r="F958" s="29"/>
      <c r="G958" s="29"/>
      <c r="H958" s="29">
        <f t="shared" si="14"/>
        <v>0</v>
      </c>
    </row>
    <row r="959" spans="1:8">
      <c r="A959" s="29" t="s">
        <v>338</v>
      </c>
      <c r="B959" s="29" t="s">
        <v>339</v>
      </c>
      <c r="C959" s="29" t="s">
        <v>1394</v>
      </c>
      <c r="D959" s="29" t="s">
        <v>1073</v>
      </c>
      <c r="E959" s="29">
        <v>1</v>
      </c>
      <c r="F959" s="29"/>
      <c r="G959" s="29"/>
      <c r="H959" s="29">
        <f t="shared" si="14"/>
        <v>0</v>
      </c>
    </row>
    <row r="960" spans="1:8">
      <c r="A960" s="29" t="s">
        <v>338</v>
      </c>
      <c r="B960" s="29" t="s">
        <v>339</v>
      </c>
      <c r="C960" s="29" t="s">
        <v>962</v>
      </c>
      <c r="D960" s="29" t="s">
        <v>1073</v>
      </c>
      <c r="E960" s="29">
        <v>2</v>
      </c>
      <c r="F960" s="29"/>
      <c r="G960" s="29"/>
      <c r="H960" s="29">
        <f t="shared" si="14"/>
        <v>0</v>
      </c>
    </row>
    <row r="961" spans="1:8" hidden="1">
      <c r="A961" s="29" t="s">
        <v>338</v>
      </c>
      <c r="B961" s="29" t="s">
        <v>339</v>
      </c>
      <c r="C961" s="29" t="s">
        <v>1393</v>
      </c>
      <c r="D961" s="29" t="s">
        <v>1140</v>
      </c>
      <c r="E961" s="29">
        <v>1</v>
      </c>
      <c r="F961" s="29"/>
      <c r="G961" s="29"/>
      <c r="H961" s="29">
        <f t="shared" si="14"/>
        <v>0</v>
      </c>
    </row>
    <row r="962" spans="1:8">
      <c r="A962" s="29" t="s">
        <v>338</v>
      </c>
      <c r="B962" s="29" t="s">
        <v>339</v>
      </c>
      <c r="C962" s="29" t="s">
        <v>1021</v>
      </c>
      <c r="D962" s="29" t="s">
        <v>1073</v>
      </c>
      <c r="E962" s="29">
        <v>11</v>
      </c>
      <c r="F962" s="29">
        <v>8</v>
      </c>
      <c r="G962" s="29">
        <v>4</v>
      </c>
      <c r="H962" s="29">
        <f t="shared" si="14"/>
        <v>12</v>
      </c>
    </row>
    <row r="963" spans="1:8" hidden="1">
      <c r="A963" s="29" t="s">
        <v>338</v>
      </c>
      <c r="B963" s="29" t="s">
        <v>339</v>
      </c>
      <c r="C963" s="29" t="s">
        <v>1021</v>
      </c>
      <c r="D963" s="29" t="s">
        <v>1074</v>
      </c>
      <c r="E963" s="29">
        <v>1</v>
      </c>
      <c r="F963" s="29"/>
      <c r="G963" s="29"/>
      <c r="H963" s="29">
        <f t="shared" si="14"/>
        <v>0</v>
      </c>
    </row>
    <row r="964" spans="1:8">
      <c r="A964" s="29" t="s">
        <v>338</v>
      </c>
      <c r="B964" s="29" t="s">
        <v>339</v>
      </c>
      <c r="C964" s="29" t="s">
        <v>1026</v>
      </c>
      <c r="D964" s="29" t="s">
        <v>1073</v>
      </c>
      <c r="E964" s="29">
        <v>1</v>
      </c>
      <c r="F964" s="29"/>
      <c r="G964" s="29"/>
      <c r="H964" s="29">
        <f t="shared" si="14"/>
        <v>0</v>
      </c>
    </row>
    <row r="965" spans="1:8">
      <c r="A965" s="29" t="s">
        <v>338</v>
      </c>
      <c r="B965" s="29" t="s">
        <v>339</v>
      </c>
      <c r="C965" s="29" t="s">
        <v>1036</v>
      </c>
      <c r="D965" s="29" t="s">
        <v>1073</v>
      </c>
      <c r="E965" s="29">
        <v>16</v>
      </c>
      <c r="F965" s="29">
        <v>4</v>
      </c>
      <c r="G965" s="29"/>
      <c r="H965" s="29">
        <f t="shared" si="14"/>
        <v>4</v>
      </c>
    </row>
    <row r="966" spans="1:8">
      <c r="A966" s="29" t="s">
        <v>338</v>
      </c>
      <c r="B966" s="29" t="s">
        <v>339</v>
      </c>
      <c r="C966" s="29" t="s">
        <v>1038</v>
      </c>
      <c r="D966" s="29" t="s">
        <v>1073</v>
      </c>
      <c r="E966" s="29">
        <v>15</v>
      </c>
      <c r="F966" s="29">
        <v>30</v>
      </c>
      <c r="G966" s="29"/>
      <c r="H966" s="29">
        <f t="shared" si="14"/>
        <v>30</v>
      </c>
    </row>
    <row r="967" spans="1:8">
      <c r="A967" s="29" t="s">
        <v>338</v>
      </c>
      <c r="B967" s="29" t="s">
        <v>339</v>
      </c>
      <c r="C967" s="29" t="s">
        <v>1056</v>
      </c>
      <c r="D967" s="29" t="s">
        <v>1073</v>
      </c>
      <c r="E967" s="29">
        <v>1</v>
      </c>
      <c r="F967" s="29"/>
      <c r="G967" s="29"/>
      <c r="H967" s="29">
        <f t="shared" si="14"/>
        <v>0</v>
      </c>
    </row>
    <row r="968" spans="1:8" hidden="1">
      <c r="A968" s="29" t="s">
        <v>340</v>
      </c>
      <c r="B968" s="29" t="s">
        <v>341</v>
      </c>
      <c r="C968" s="29" t="s">
        <v>621</v>
      </c>
      <c r="D968" s="29" t="s">
        <v>1093</v>
      </c>
      <c r="E968" s="29">
        <v>2</v>
      </c>
      <c r="F968" s="29"/>
      <c r="G968" s="29"/>
      <c r="H968" s="29">
        <f t="shared" si="14"/>
        <v>0</v>
      </c>
    </row>
    <row r="969" spans="1:8">
      <c r="A969" s="29" t="s">
        <v>340</v>
      </c>
      <c r="B969" s="29" t="s">
        <v>341</v>
      </c>
      <c r="C969" s="29" t="s">
        <v>702</v>
      </c>
      <c r="D969" s="29" t="s">
        <v>1073</v>
      </c>
      <c r="E969" s="29">
        <v>1</v>
      </c>
      <c r="F969" s="29"/>
      <c r="G969" s="29"/>
      <c r="H969" s="29">
        <f t="shared" si="14"/>
        <v>0</v>
      </c>
    </row>
    <row r="970" spans="1:8">
      <c r="A970" s="29" t="s">
        <v>340</v>
      </c>
      <c r="B970" s="29" t="s">
        <v>341</v>
      </c>
      <c r="C970" s="29" t="s">
        <v>710</v>
      </c>
      <c r="D970" s="29" t="s">
        <v>1073</v>
      </c>
      <c r="E970" s="29">
        <v>1</v>
      </c>
      <c r="F970" s="29"/>
      <c r="G970" s="29"/>
      <c r="H970" s="29">
        <f t="shared" si="14"/>
        <v>0</v>
      </c>
    </row>
    <row r="971" spans="1:8" hidden="1">
      <c r="A971" s="29" t="s">
        <v>340</v>
      </c>
      <c r="B971" s="29" t="s">
        <v>341</v>
      </c>
      <c r="C971" s="29" t="s">
        <v>519</v>
      </c>
      <c r="D971" s="29" t="s">
        <v>1075</v>
      </c>
      <c r="E971" s="29">
        <v>16</v>
      </c>
      <c r="F971" s="29"/>
      <c r="G971" s="29"/>
      <c r="H971" s="29">
        <f t="shared" si="14"/>
        <v>0</v>
      </c>
    </row>
    <row r="972" spans="1:8" hidden="1">
      <c r="A972" s="29" t="s">
        <v>340</v>
      </c>
      <c r="B972" s="29" t="s">
        <v>341</v>
      </c>
      <c r="C972" s="29" t="s">
        <v>524</v>
      </c>
      <c r="D972" s="29" t="s">
        <v>1074</v>
      </c>
      <c r="E972" s="29">
        <v>1</v>
      </c>
      <c r="F972" s="29"/>
      <c r="G972" s="29"/>
      <c r="H972" s="29">
        <f t="shared" si="14"/>
        <v>0</v>
      </c>
    </row>
    <row r="973" spans="1:8">
      <c r="A973" s="29" t="s">
        <v>340</v>
      </c>
      <c r="B973" s="29" t="s">
        <v>341</v>
      </c>
      <c r="C973" s="29" t="s">
        <v>819</v>
      </c>
      <c r="D973" s="29" t="s">
        <v>1073</v>
      </c>
      <c r="E973" s="29">
        <v>2</v>
      </c>
      <c r="F973" s="29"/>
      <c r="G973" s="29"/>
      <c r="H973" s="29">
        <f t="shared" si="14"/>
        <v>0</v>
      </c>
    </row>
    <row r="974" spans="1:8" hidden="1">
      <c r="A974" s="29" t="s">
        <v>340</v>
      </c>
      <c r="B974" s="29" t="s">
        <v>341</v>
      </c>
      <c r="C974" s="29" t="s">
        <v>830</v>
      </c>
      <c r="D974" s="29" t="s">
        <v>1074</v>
      </c>
      <c r="E974" s="29">
        <v>1</v>
      </c>
      <c r="F974" s="29"/>
      <c r="G974" s="29"/>
      <c r="H974" s="29">
        <f t="shared" si="14"/>
        <v>0</v>
      </c>
    </row>
    <row r="975" spans="1:8" hidden="1">
      <c r="A975" s="29" t="s">
        <v>342</v>
      </c>
      <c r="B975" s="29" t="s">
        <v>343</v>
      </c>
      <c r="C975" s="29" t="s">
        <v>505</v>
      </c>
      <c r="D975" s="29" t="s">
        <v>1392</v>
      </c>
      <c r="E975" s="29">
        <v>1</v>
      </c>
      <c r="F975" s="29"/>
      <c r="G975" s="29"/>
      <c r="H975" s="29">
        <f t="shared" si="14"/>
        <v>0</v>
      </c>
    </row>
    <row r="976" spans="1:8" hidden="1">
      <c r="A976" s="29" t="s">
        <v>342</v>
      </c>
      <c r="B976" s="29" t="s">
        <v>343</v>
      </c>
      <c r="C976" s="29" t="s">
        <v>725</v>
      </c>
      <c r="D976" s="29" t="s">
        <v>1074</v>
      </c>
      <c r="E976" s="29">
        <v>1</v>
      </c>
      <c r="F976" s="29">
        <v>69</v>
      </c>
      <c r="G976" s="29"/>
      <c r="H976" s="29">
        <f t="shared" si="14"/>
        <v>69</v>
      </c>
    </row>
    <row r="977" spans="1:8" hidden="1">
      <c r="A977" s="29" t="s">
        <v>342</v>
      </c>
      <c r="B977" s="29" t="s">
        <v>343</v>
      </c>
      <c r="C977" s="29" t="s">
        <v>516</v>
      </c>
      <c r="D977" s="29" t="s">
        <v>1112</v>
      </c>
      <c r="E977" s="29">
        <v>1</v>
      </c>
      <c r="F977" s="29"/>
      <c r="G977" s="29"/>
      <c r="H977" s="29">
        <f t="shared" si="14"/>
        <v>0</v>
      </c>
    </row>
    <row r="978" spans="1:8">
      <c r="A978" s="29" t="s">
        <v>342</v>
      </c>
      <c r="B978" s="29" t="s">
        <v>343</v>
      </c>
      <c r="C978" s="29" t="s">
        <v>816</v>
      </c>
      <c r="D978" s="29" t="s">
        <v>1073</v>
      </c>
      <c r="E978" s="29">
        <v>1</v>
      </c>
      <c r="F978" s="29">
        <v>5</v>
      </c>
      <c r="G978" s="29"/>
      <c r="H978" s="29">
        <f t="shared" si="14"/>
        <v>5</v>
      </c>
    </row>
    <row r="979" spans="1:8" hidden="1">
      <c r="A979" s="29" t="s">
        <v>342</v>
      </c>
      <c r="B979" s="29" t="s">
        <v>343</v>
      </c>
      <c r="C979" s="29" t="s">
        <v>856</v>
      </c>
      <c r="D979" s="29" t="s">
        <v>1074</v>
      </c>
      <c r="E979" s="29">
        <v>1</v>
      </c>
      <c r="F979" s="29"/>
      <c r="G979" s="29"/>
      <c r="H979" s="29">
        <f t="shared" si="14"/>
        <v>0</v>
      </c>
    </row>
    <row r="980" spans="1:8">
      <c r="A980" s="29" t="s">
        <v>342</v>
      </c>
      <c r="B980" s="29" t="s">
        <v>343</v>
      </c>
      <c r="C980" s="29" t="s">
        <v>557</v>
      </c>
      <c r="D980" s="29" t="s">
        <v>1073</v>
      </c>
      <c r="E980" s="29">
        <v>1</v>
      </c>
      <c r="F980" s="29"/>
      <c r="G980" s="29"/>
      <c r="H980" s="29">
        <f t="shared" si="14"/>
        <v>0</v>
      </c>
    </row>
    <row r="981" spans="1:8">
      <c r="A981" s="29" t="s">
        <v>342</v>
      </c>
      <c r="B981" s="29" t="s">
        <v>343</v>
      </c>
      <c r="C981" s="29" t="s">
        <v>899</v>
      </c>
      <c r="D981" s="29" t="s">
        <v>1073</v>
      </c>
      <c r="E981" s="29">
        <v>2</v>
      </c>
      <c r="F981" s="29"/>
      <c r="G981" s="29"/>
      <c r="H981" s="29">
        <f t="shared" si="14"/>
        <v>0</v>
      </c>
    </row>
    <row r="982" spans="1:8" hidden="1">
      <c r="A982" s="29" t="s">
        <v>344</v>
      </c>
      <c r="B982" s="29" t="s">
        <v>345</v>
      </c>
      <c r="C982" s="29" t="s">
        <v>783</v>
      </c>
      <c r="D982" s="29" t="s">
        <v>1074</v>
      </c>
      <c r="E982" s="29">
        <v>1</v>
      </c>
      <c r="F982" s="29"/>
      <c r="G982" s="29"/>
      <c r="H982" s="29">
        <f t="shared" si="14"/>
        <v>0</v>
      </c>
    </row>
    <row r="983" spans="1:8">
      <c r="A983" s="29" t="s">
        <v>344</v>
      </c>
      <c r="B983" s="29" t="s">
        <v>345</v>
      </c>
      <c r="C983" s="29" t="s">
        <v>1391</v>
      </c>
      <c r="D983" s="29" t="s">
        <v>1073</v>
      </c>
      <c r="E983" s="29">
        <v>2</v>
      </c>
      <c r="F983" s="29"/>
      <c r="G983" s="29">
        <v>1</v>
      </c>
      <c r="H983" s="29">
        <f t="shared" ref="H983:H1046" si="15">F983+G983</f>
        <v>1</v>
      </c>
    </row>
    <row r="984" spans="1:8">
      <c r="A984" s="29" t="s">
        <v>344</v>
      </c>
      <c r="B984" s="29" t="s">
        <v>345</v>
      </c>
      <c r="C984" s="29" t="s">
        <v>1390</v>
      </c>
      <c r="D984" s="29" t="s">
        <v>1073</v>
      </c>
      <c r="E984" s="29">
        <v>2</v>
      </c>
      <c r="F984" s="29"/>
      <c r="G984" s="29">
        <v>2</v>
      </c>
      <c r="H984" s="29">
        <f t="shared" si="15"/>
        <v>2</v>
      </c>
    </row>
    <row r="985" spans="1:8" hidden="1">
      <c r="A985" s="29" t="s">
        <v>344</v>
      </c>
      <c r="B985" s="29" t="s">
        <v>345</v>
      </c>
      <c r="C985" s="29" t="s">
        <v>1390</v>
      </c>
      <c r="D985" s="29" t="s">
        <v>1074</v>
      </c>
      <c r="E985" s="29">
        <v>1</v>
      </c>
      <c r="F985" s="29"/>
      <c r="G985" s="29">
        <v>1</v>
      </c>
      <c r="H985" s="29">
        <f t="shared" si="15"/>
        <v>1</v>
      </c>
    </row>
    <row r="986" spans="1:8">
      <c r="A986" s="29" t="s">
        <v>344</v>
      </c>
      <c r="B986" s="29" t="s">
        <v>345</v>
      </c>
      <c r="C986" s="29" t="s">
        <v>1159</v>
      </c>
      <c r="D986" s="29" t="s">
        <v>1073</v>
      </c>
      <c r="E986" s="29">
        <v>3</v>
      </c>
      <c r="F986" s="29">
        <v>153</v>
      </c>
      <c r="G986" s="29"/>
      <c r="H986" s="29">
        <f t="shared" si="15"/>
        <v>153</v>
      </c>
    </row>
    <row r="987" spans="1:8">
      <c r="A987" s="29" t="s">
        <v>344</v>
      </c>
      <c r="B987" s="29" t="s">
        <v>345</v>
      </c>
      <c r="C987" s="29" t="s">
        <v>800</v>
      </c>
      <c r="D987" s="29" t="s">
        <v>1073</v>
      </c>
      <c r="E987" s="29">
        <v>1</v>
      </c>
      <c r="F987" s="29"/>
      <c r="G987" s="29"/>
      <c r="H987" s="29">
        <f t="shared" si="15"/>
        <v>0</v>
      </c>
    </row>
    <row r="988" spans="1:8" hidden="1">
      <c r="A988" s="29" t="s">
        <v>344</v>
      </c>
      <c r="B988" s="29" t="s">
        <v>345</v>
      </c>
      <c r="C988" s="29" t="s">
        <v>800</v>
      </c>
      <c r="D988" s="29" t="s">
        <v>1074</v>
      </c>
      <c r="E988" s="29">
        <v>1</v>
      </c>
      <c r="F988" s="29">
        <v>102</v>
      </c>
      <c r="G988" s="29"/>
      <c r="H988" s="29">
        <f t="shared" si="15"/>
        <v>102</v>
      </c>
    </row>
    <row r="989" spans="1:8">
      <c r="A989" s="29" t="s">
        <v>344</v>
      </c>
      <c r="B989" s="29" t="s">
        <v>345</v>
      </c>
      <c r="C989" s="29" t="s">
        <v>1389</v>
      </c>
      <c r="D989" s="29" t="s">
        <v>1073</v>
      </c>
      <c r="E989" s="29">
        <v>1</v>
      </c>
      <c r="F989" s="29">
        <v>200</v>
      </c>
      <c r="G989" s="29"/>
      <c r="H989" s="29">
        <f t="shared" si="15"/>
        <v>200</v>
      </c>
    </row>
    <row r="990" spans="1:8">
      <c r="A990" s="29" t="s">
        <v>344</v>
      </c>
      <c r="B990" s="29" t="s">
        <v>345</v>
      </c>
      <c r="C990" s="29" t="s">
        <v>872</v>
      </c>
      <c r="D990" s="29" t="s">
        <v>1073</v>
      </c>
      <c r="E990" s="29">
        <v>1</v>
      </c>
      <c r="F990" s="29"/>
      <c r="G990" s="29"/>
      <c r="H990" s="29">
        <f t="shared" si="15"/>
        <v>0</v>
      </c>
    </row>
    <row r="991" spans="1:8">
      <c r="A991" s="29" t="s">
        <v>344</v>
      </c>
      <c r="B991" s="29" t="s">
        <v>345</v>
      </c>
      <c r="C991" s="29" t="s">
        <v>1388</v>
      </c>
      <c r="D991" s="29" t="s">
        <v>1073</v>
      </c>
      <c r="E991" s="29">
        <v>1</v>
      </c>
      <c r="F991" s="29"/>
      <c r="G991" s="29"/>
      <c r="H991" s="29">
        <f t="shared" si="15"/>
        <v>0</v>
      </c>
    </row>
    <row r="992" spans="1:8">
      <c r="A992" s="29" t="s">
        <v>344</v>
      </c>
      <c r="B992" s="29" t="s">
        <v>345</v>
      </c>
      <c r="C992" s="29" t="s">
        <v>1387</v>
      </c>
      <c r="D992" s="29" t="s">
        <v>1073</v>
      </c>
      <c r="E992" s="29">
        <v>1</v>
      </c>
      <c r="F992" s="29"/>
      <c r="G992" s="29"/>
      <c r="H992" s="29">
        <f t="shared" si="15"/>
        <v>0</v>
      </c>
    </row>
    <row r="993" spans="1:8" hidden="1">
      <c r="A993" s="29" t="s">
        <v>346</v>
      </c>
      <c r="B993" s="29" t="s">
        <v>347</v>
      </c>
      <c r="C993" s="29" t="s">
        <v>465</v>
      </c>
      <c r="D993" s="29" t="s">
        <v>1075</v>
      </c>
      <c r="E993" s="29">
        <v>1</v>
      </c>
      <c r="F993" s="29"/>
      <c r="G993" s="29"/>
      <c r="H993" s="29">
        <f t="shared" si="15"/>
        <v>0</v>
      </c>
    </row>
    <row r="994" spans="1:8" hidden="1">
      <c r="A994" s="29" t="s">
        <v>346</v>
      </c>
      <c r="B994" s="29" t="s">
        <v>347</v>
      </c>
      <c r="C994" s="29" t="s">
        <v>484</v>
      </c>
      <c r="D994" s="29" t="s">
        <v>1075</v>
      </c>
      <c r="E994" s="29">
        <v>1</v>
      </c>
      <c r="F994" s="29"/>
      <c r="G994" s="29"/>
      <c r="H994" s="29">
        <f t="shared" si="15"/>
        <v>0</v>
      </c>
    </row>
    <row r="995" spans="1:8" hidden="1">
      <c r="A995" s="29" t="s">
        <v>346</v>
      </c>
      <c r="B995" s="29" t="s">
        <v>347</v>
      </c>
      <c r="C995" s="29" t="s">
        <v>492</v>
      </c>
      <c r="D995" s="29" t="s">
        <v>1112</v>
      </c>
      <c r="E995" s="29">
        <v>5</v>
      </c>
      <c r="F995" s="29"/>
      <c r="G995" s="29"/>
      <c r="H995" s="29">
        <f t="shared" si="15"/>
        <v>0</v>
      </c>
    </row>
    <row r="996" spans="1:8" hidden="1">
      <c r="A996" s="29" t="s">
        <v>346</v>
      </c>
      <c r="B996" s="29" t="s">
        <v>347</v>
      </c>
      <c r="C996" s="29" t="s">
        <v>493</v>
      </c>
      <c r="D996" s="29" t="s">
        <v>1101</v>
      </c>
      <c r="E996" s="29">
        <v>1</v>
      </c>
      <c r="F996" s="29"/>
      <c r="G996" s="29"/>
      <c r="H996" s="29">
        <f t="shared" si="15"/>
        <v>0</v>
      </c>
    </row>
    <row r="997" spans="1:8" hidden="1">
      <c r="A997" s="29" t="s">
        <v>346</v>
      </c>
      <c r="B997" s="29" t="s">
        <v>347</v>
      </c>
      <c r="C997" s="29" t="s">
        <v>494</v>
      </c>
      <c r="D997" s="29" t="s">
        <v>1101</v>
      </c>
      <c r="E997" s="29">
        <v>1</v>
      </c>
      <c r="F997" s="29"/>
      <c r="G997" s="29"/>
      <c r="H997" s="29">
        <f t="shared" si="15"/>
        <v>0</v>
      </c>
    </row>
    <row r="998" spans="1:8" hidden="1">
      <c r="A998" s="29" t="s">
        <v>346</v>
      </c>
      <c r="B998" s="29" t="s">
        <v>347</v>
      </c>
      <c r="C998" s="29" t="s">
        <v>687</v>
      </c>
      <c r="D998" s="29" t="s">
        <v>1074</v>
      </c>
      <c r="E998" s="29">
        <v>1</v>
      </c>
      <c r="F998" s="29"/>
      <c r="G998" s="29"/>
      <c r="H998" s="29">
        <f t="shared" si="15"/>
        <v>0</v>
      </c>
    </row>
    <row r="999" spans="1:8" hidden="1">
      <c r="A999" s="29" t="s">
        <v>346</v>
      </c>
      <c r="B999" s="29" t="s">
        <v>347</v>
      </c>
      <c r="C999" s="29" t="s">
        <v>689</v>
      </c>
      <c r="D999" s="29" t="s">
        <v>1101</v>
      </c>
      <c r="E999" s="29">
        <v>1</v>
      </c>
      <c r="F999" s="29"/>
      <c r="G999" s="29"/>
      <c r="H999" s="29">
        <f t="shared" si="15"/>
        <v>0</v>
      </c>
    </row>
    <row r="1000" spans="1:8">
      <c r="A1000" s="29" t="s">
        <v>346</v>
      </c>
      <c r="B1000" s="29" t="s">
        <v>347</v>
      </c>
      <c r="C1000" s="29" t="s">
        <v>702</v>
      </c>
      <c r="D1000" s="29" t="s">
        <v>1073</v>
      </c>
      <c r="E1000" s="29">
        <v>1</v>
      </c>
      <c r="F1000" s="29"/>
      <c r="G1000" s="29"/>
      <c r="H1000" s="29">
        <f t="shared" si="15"/>
        <v>0</v>
      </c>
    </row>
    <row r="1001" spans="1:8">
      <c r="A1001" s="29" t="s">
        <v>346</v>
      </c>
      <c r="B1001" s="29" t="s">
        <v>347</v>
      </c>
      <c r="C1001" s="29" t="s">
        <v>726</v>
      </c>
      <c r="D1001" s="29" t="s">
        <v>1073</v>
      </c>
      <c r="E1001" s="29">
        <v>1</v>
      </c>
      <c r="F1001" s="29"/>
      <c r="G1001" s="29"/>
      <c r="H1001" s="29">
        <f t="shared" si="15"/>
        <v>0</v>
      </c>
    </row>
    <row r="1002" spans="1:8">
      <c r="A1002" s="29" t="s">
        <v>346</v>
      </c>
      <c r="B1002" s="29" t="s">
        <v>347</v>
      </c>
      <c r="C1002" s="29" t="s">
        <v>1386</v>
      </c>
      <c r="D1002" s="29" t="s">
        <v>1073</v>
      </c>
      <c r="E1002" s="29">
        <v>1</v>
      </c>
      <c r="F1002" s="29">
        <v>80</v>
      </c>
      <c r="G1002" s="29"/>
      <c r="H1002" s="29">
        <f t="shared" si="15"/>
        <v>80</v>
      </c>
    </row>
    <row r="1003" spans="1:8" hidden="1">
      <c r="A1003" s="29" t="s">
        <v>346</v>
      </c>
      <c r="B1003" s="29" t="s">
        <v>347</v>
      </c>
      <c r="C1003" s="29" t="s">
        <v>535</v>
      </c>
      <c r="D1003" s="29" t="s">
        <v>1075</v>
      </c>
      <c r="E1003" s="29">
        <v>21</v>
      </c>
      <c r="F1003" s="29"/>
      <c r="G1003" s="29"/>
      <c r="H1003" s="29">
        <f t="shared" si="15"/>
        <v>0</v>
      </c>
    </row>
    <row r="1004" spans="1:8" hidden="1">
      <c r="A1004" s="29" t="s">
        <v>346</v>
      </c>
      <c r="B1004" s="29" t="s">
        <v>347</v>
      </c>
      <c r="C1004" s="29" t="s">
        <v>544</v>
      </c>
      <c r="D1004" s="29" t="s">
        <v>1075</v>
      </c>
      <c r="E1004" s="29">
        <v>1</v>
      </c>
      <c r="F1004" s="29"/>
      <c r="G1004" s="29"/>
      <c r="H1004" s="29">
        <f t="shared" si="15"/>
        <v>0</v>
      </c>
    </row>
    <row r="1005" spans="1:8" hidden="1">
      <c r="A1005" s="29" t="s">
        <v>346</v>
      </c>
      <c r="B1005" s="29" t="s">
        <v>347</v>
      </c>
      <c r="C1005" s="29" t="s">
        <v>545</v>
      </c>
      <c r="D1005" s="29" t="s">
        <v>1074</v>
      </c>
      <c r="E1005" s="29">
        <v>1</v>
      </c>
      <c r="F1005" s="29"/>
      <c r="G1005" s="29"/>
      <c r="H1005" s="29">
        <f t="shared" si="15"/>
        <v>0</v>
      </c>
    </row>
    <row r="1006" spans="1:8">
      <c r="A1006" s="29" t="s">
        <v>346</v>
      </c>
      <c r="B1006" s="29" t="s">
        <v>347</v>
      </c>
      <c r="C1006" s="29" t="s">
        <v>815</v>
      </c>
      <c r="D1006" s="29" t="s">
        <v>1073</v>
      </c>
      <c r="E1006" s="29">
        <v>1</v>
      </c>
      <c r="F1006" s="29"/>
      <c r="G1006" s="29"/>
      <c r="H1006" s="29">
        <f t="shared" si="15"/>
        <v>0</v>
      </c>
    </row>
    <row r="1007" spans="1:8">
      <c r="A1007" s="29" t="s">
        <v>346</v>
      </c>
      <c r="B1007" s="29" t="s">
        <v>347</v>
      </c>
      <c r="C1007" s="29" t="s">
        <v>854</v>
      </c>
      <c r="D1007" s="29" t="s">
        <v>1073</v>
      </c>
      <c r="E1007" s="29">
        <v>3</v>
      </c>
      <c r="F1007" s="29"/>
      <c r="G1007" s="29"/>
      <c r="H1007" s="29">
        <f t="shared" si="15"/>
        <v>0</v>
      </c>
    </row>
    <row r="1008" spans="1:8" hidden="1">
      <c r="A1008" s="29" t="s">
        <v>346</v>
      </c>
      <c r="B1008" s="29" t="s">
        <v>347</v>
      </c>
      <c r="C1008" s="29" t="s">
        <v>854</v>
      </c>
      <c r="D1008" s="29" t="s">
        <v>1074</v>
      </c>
      <c r="E1008" s="29">
        <v>3</v>
      </c>
      <c r="F1008" s="29"/>
      <c r="G1008" s="29"/>
      <c r="H1008" s="29">
        <f t="shared" si="15"/>
        <v>0</v>
      </c>
    </row>
    <row r="1009" spans="1:8">
      <c r="A1009" s="29" t="s">
        <v>346</v>
      </c>
      <c r="B1009" s="29" t="s">
        <v>347</v>
      </c>
      <c r="C1009" s="29" t="s">
        <v>557</v>
      </c>
      <c r="D1009" s="29" t="s">
        <v>1073</v>
      </c>
      <c r="E1009" s="29">
        <v>1</v>
      </c>
      <c r="F1009" s="29"/>
      <c r="G1009" s="29"/>
      <c r="H1009" s="29">
        <f t="shared" si="15"/>
        <v>0</v>
      </c>
    </row>
    <row r="1010" spans="1:8">
      <c r="A1010" s="29" t="s">
        <v>348</v>
      </c>
      <c r="B1010" s="29" t="s">
        <v>349</v>
      </c>
      <c r="C1010" s="29" t="s">
        <v>1385</v>
      </c>
      <c r="D1010" s="29" t="s">
        <v>1073</v>
      </c>
      <c r="E1010" s="29">
        <v>1</v>
      </c>
      <c r="F1010" s="29">
        <v>1</v>
      </c>
      <c r="G1010" s="29">
        <v>1</v>
      </c>
      <c r="H1010" s="29">
        <f t="shared" si="15"/>
        <v>2</v>
      </c>
    </row>
    <row r="1011" spans="1:8" hidden="1">
      <c r="A1011" s="29" t="s">
        <v>348</v>
      </c>
      <c r="B1011" s="29" t="s">
        <v>349</v>
      </c>
      <c r="C1011" s="29" t="s">
        <v>1384</v>
      </c>
      <c r="D1011" s="29" t="s">
        <v>1093</v>
      </c>
      <c r="E1011" s="29">
        <v>1</v>
      </c>
      <c r="F1011" s="29"/>
      <c r="G1011" s="29"/>
      <c r="H1011" s="29">
        <f t="shared" si="15"/>
        <v>0</v>
      </c>
    </row>
    <row r="1012" spans="1:8" hidden="1">
      <c r="A1012" s="29" t="s">
        <v>348</v>
      </c>
      <c r="B1012" s="29" t="s">
        <v>349</v>
      </c>
      <c r="C1012" s="29" t="s">
        <v>493</v>
      </c>
      <c r="D1012" s="29" t="s">
        <v>1101</v>
      </c>
      <c r="E1012" s="29">
        <v>1</v>
      </c>
      <c r="F1012" s="29"/>
      <c r="G1012" s="29"/>
      <c r="H1012" s="29">
        <f t="shared" si="15"/>
        <v>0</v>
      </c>
    </row>
    <row r="1013" spans="1:8" hidden="1">
      <c r="A1013" s="29" t="s">
        <v>348</v>
      </c>
      <c r="B1013" s="29" t="s">
        <v>349</v>
      </c>
      <c r="C1013" s="29" t="s">
        <v>1383</v>
      </c>
      <c r="D1013" s="29" t="s">
        <v>1175</v>
      </c>
      <c r="E1013" s="29">
        <v>1</v>
      </c>
      <c r="F1013" s="29"/>
      <c r="G1013" s="29"/>
      <c r="H1013" s="29">
        <f t="shared" si="15"/>
        <v>0</v>
      </c>
    </row>
    <row r="1014" spans="1:8" hidden="1">
      <c r="A1014" s="29" t="s">
        <v>348</v>
      </c>
      <c r="B1014" s="29" t="s">
        <v>349</v>
      </c>
      <c r="C1014" s="29" t="s">
        <v>702</v>
      </c>
      <c r="D1014" s="29" t="s">
        <v>1101</v>
      </c>
      <c r="E1014" s="29">
        <v>1</v>
      </c>
      <c r="F1014" s="29"/>
      <c r="G1014" s="29"/>
      <c r="H1014" s="29">
        <f t="shared" si="15"/>
        <v>0</v>
      </c>
    </row>
    <row r="1015" spans="1:8">
      <c r="A1015" s="29" t="s">
        <v>348</v>
      </c>
      <c r="B1015" s="29" t="s">
        <v>349</v>
      </c>
      <c r="C1015" s="29" t="s">
        <v>702</v>
      </c>
      <c r="D1015" s="29" t="s">
        <v>1073</v>
      </c>
      <c r="E1015" s="29">
        <v>1</v>
      </c>
      <c r="F1015" s="29"/>
      <c r="G1015" s="29"/>
      <c r="H1015" s="29">
        <f t="shared" si="15"/>
        <v>0</v>
      </c>
    </row>
    <row r="1016" spans="1:8">
      <c r="A1016" s="29" t="s">
        <v>348</v>
      </c>
      <c r="B1016" s="29" t="s">
        <v>349</v>
      </c>
      <c r="C1016" s="29" t="s">
        <v>720</v>
      </c>
      <c r="D1016" s="29" t="s">
        <v>1073</v>
      </c>
      <c r="E1016" s="29">
        <v>1</v>
      </c>
      <c r="F1016" s="29"/>
      <c r="G1016" s="29"/>
      <c r="H1016" s="29">
        <f t="shared" si="15"/>
        <v>0</v>
      </c>
    </row>
    <row r="1017" spans="1:8">
      <c r="A1017" s="29" t="s">
        <v>348</v>
      </c>
      <c r="B1017" s="29" t="s">
        <v>349</v>
      </c>
      <c r="C1017" s="29" t="s">
        <v>726</v>
      </c>
      <c r="D1017" s="29" t="s">
        <v>1073</v>
      </c>
      <c r="E1017" s="29">
        <v>1</v>
      </c>
      <c r="F1017" s="29"/>
      <c r="G1017" s="29"/>
      <c r="H1017" s="29">
        <f t="shared" si="15"/>
        <v>0</v>
      </c>
    </row>
    <row r="1018" spans="1:8">
      <c r="A1018" s="29" t="s">
        <v>348</v>
      </c>
      <c r="B1018" s="29" t="s">
        <v>349</v>
      </c>
      <c r="C1018" s="29" t="s">
        <v>756</v>
      </c>
      <c r="D1018" s="29" t="s">
        <v>1073</v>
      </c>
      <c r="E1018" s="29">
        <v>5</v>
      </c>
      <c r="F1018" s="29"/>
      <c r="G1018" s="29"/>
      <c r="H1018" s="29">
        <f t="shared" si="15"/>
        <v>0</v>
      </c>
    </row>
    <row r="1019" spans="1:8">
      <c r="A1019" s="29" t="s">
        <v>348</v>
      </c>
      <c r="B1019" s="29" t="s">
        <v>349</v>
      </c>
      <c r="C1019" s="29" t="s">
        <v>765</v>
      </c>
      <c r="D1019" s="29" t="s">
        <v>1073</v>
      </c>
      <c r="E1019" s="29">
        <v>1</v>
      </c>
      <c r="F1019" s="29"/>
      <c r="G1019" s="29"/>
      <c r="H1019" s="29">
        <f t="shared" si="15"/>
        <v>0</v>
      </c>
    </row>
    <row r="1020" spans="1:8" hidden="1">
      <c r="A1020" s="29" t="s">
        <v>348</v>
      </c>
      <c r="B1020" s="29" t="s">
        <v>349</v>
      </c>
      <c r="C1020" s="29" t="s">
        <v>1382</v>
      </c>
      <c r="D1020" s="29" t="s">
        <v>1074</v>
      </c>
      <c r="E1020" s="29">
        <v>1</v>
      </c>
      <c r="F1020" s="29"/>
      <c r="G1020" s="29"/>
      <c r="H1020" s="29">
        <f t="shared" si="15"/>
        <v>0</v>
      </c>
    </row>
    <row r="1021" spans="1:8" hidden="1">
      <c r="A1021" s="29" t="s">
        <v>348</v>
      </c>
      <c r="B1021" s="29" t="s">
        <v>349</v>
      </c>
      <c r="C1021" s="29" t="s">
        <v>547</v>
      </c>
      <c r="D1021" s="29" t="s">
        <v>1075</v>
      </c>
      <c r="E1021" s="29">
        <v>2</v>
      </c>
      <c r="F1021" s="29"/>
      <c r="G1021" s="29"/>
      <c r="H1021" s="29">
        <f t="shared" si="15"/>
        <v>0</v>
      </c>
    </row>
    <row r="1022" spans="1:8" hidden="1">
      <c r="A1022" s="29" t="s">
        <v>348</v>
      </c>
      <c r="B1022" s="29" t="s">
        <v>349</v>
      </c>
      <c r="C1022" s="29" t="s">
        <v>551</v>
      </c>
      <c r="D1022" s="29" t="s">
        <v>1074</v>
      </c>
      <c r="E1022" s="29">
        <v>1</v>
      </c>
      <c r="F1022" s="29"/>
      <c r="G1022" s="29"/>
      <c r="H1022" s="29">
        <f t="shared" si="15"/>
        <v>0</v>
      </c>
    </row>
    <row r="1023" spans="1:8" hidden="1">
      <c r="A1023" s="29" t="s">
        <v>348</v>
      </c>
      <c r="B1023" s="29" t="s">
        <v>349</v>
      </c>
      <c r="C1023" s="29" t="s">
        <v>552</v>
      </c>
      <c r="D1023" s="29" t="s">
        <v>1075</v>
      </c>
      <c r="E1023" s="29">
        <v>1</v>
      </c>
      <c r="F1023" s="29"/>
      <c r="G1023" s="29"/>
      <c r="H1023" s="29">
        <f t="shared" si="15"/>
        <v>0</v>
      </c>
    </row>
    <row r="1024" spans="1:8">
      <c r="A1024" s="29" t="s">
        <v>348</v>
      </c>
      <c r="B1024" s="29" t="s">
        <v>349</v>
      </c>
      <c r="C1024" s="29" t="s">
        <v>835</v>
      </c>
      <c r="D1024" s="29" t="s">
        <v>1073</v>
      </c>
      <c r="E1024" s="29">
        <v>1</v>
      </c>
      <c r="F1024" s="29"/>
      <c r="G1024" s="29"/>
      <c r="H1024" s="29">
        <f t="shared" si="15"/>
        <v>0</v>
      </c>
    </row>
    <row r="1025" spans="1:8" hidden="1">
      <c r="A1025" s="29" t="s">
        <v>348</v>
      </c>
      <c r="B1025" s="29" t="s">
        <v>349</v>
      </c>
      <c r="C1025" s="29" t="s">
        <v>576</v>
      </c>
      <c r="D1025" s="29" t="s">
        <v>1381</v>
      </c>
      <c r="E1025" s="29">
        <v>1</v>
      </c>
      <c r="F1025" s="29"/>
      <c r="G1025" s="29"/>
      <c r="H1025" s="29">
        <f t="shared" si="15"/>
        <v>0</v>
      </c>
    </row>
    <row r="1026" spans="1:8" hidden="1">
      <c r="A1026" s="29" t="s">
        <v>348</v>
      </c>
      <c r="B1026" s="29" t="s">
        <v>349</v>
      </c>
      <c r="C1026" s="29" t="s">
        <v>1059</v>
      </c>
      <c r="D1026" s="29" t="s">
        <v>1074</v>
      </c>
      <c r="E1026" s="29">
        <v>1</v>
      </c>
      <c r="F1026" s="29">
        <v>555</v>
      </c>
      <c r="G1026" s="29"/>
      <c r="H1026" s="29">
        <f t="shared" si="15"/>
        <v>555</v>
      </c>
    </row>
    <row r="1027" spans="1:8">
      <c r="A1027" s="29" t="s">
        <v>350</v>
      </c>
      <c r="B1027" s="29" t="s">
        <v>351</v>
      </c>
      <c r="C1027" s="29" t="s">
        <v>835</v>
      </c>
      <c r="D1027" s="29" t="s">
        <v>1073</v>
      </c>
      <c r="E1027" s="29">
        <v>1</v>
      </c>
      <c r="F1027" s="29"/>
      <c r="G1027" s="29"/>
      <c r="H1027" s="29">
        <f t="shared" si="15"/>
        <v>0</v>
      </c>
    </row>
    <row r="1028" spans="1:8">
      <c r="A1028" s="29" t="s">
        <v>352</v>
      </c>
      <c r="B1028" s="29" t="s">
        <v>353</v>
      </c>
      <c r="C1028" s="29" t="s">
        <v>1380</v>
      </c>
      <c r="D1028" s="29" t="s">
        <v>1073</v>
      </c>
      <c r="E1028" s="29">
        <v>1</v>
      </c>
      <c r="F1028" s="29"/>
      <c r="G1028" s="29"/>
      <c r="H1028" s="29">
        <f t="shared" si="15"/>
        <v>0</v>
      </c>
    </row>
    <row r="1029" spans="1:8">
      <c r="A1029" s="29" t="s">
        <v>352</v>
      </c>
      <c r="B1029" s="29" t="s">
        <v>353</v>
      </c>
      <c r="C1029" s="29" t="s">
        <v>1379</v>
      </c>
      <c r="D1029" s="29" t="s">
        <v>1073</v>
      </c>
      <c r="E1029" s="29">
        <v>1</v>
      </c>
      <c r="F1029" s="29"/>
      <c r="G1029" s="29"/>
      <c r="H1029" s="29">
        <f t="shared" si="15"/>
        <v>0</v>
      </c>
    </row>
    <row r="1030" spans="1:8" hidden="1">
      <c r="A1030" s="29" t="s">
        <v>352</v>
      </c>
      <c r="B1030" s="29" t="s">
        <v>353</v>
      </c>
      <c r="C1030" s="29" t="s">
        <v>1379</v>
      </c>
      <c r="D1030" s="29" t="s">
        <v>1074</v>
      </c>
      <c r="E1030" s="29">
        <v>1</v>
      </c>
      <c r="F1030" s="29"/>
      <c r="G1030" s="29"/>
      <c r="H1030" s="29">
        <f t="shared" si="15"/>
        <v>0</v>
      </c>
    </row>
    <row r="1031" spans="1:8">
      <c r="A1031" s="29" t="s">
        <v>352</v>
      </c>
      <c r="B1031" s="29" t="s">
        <v>353</v>
      </c>
      <c r="C1031" s="29" t="s">
        <v>1378</v>
      </c>
      <c r="D1031" s="29" t="s">
        <v>1073</v>
      </c>
      <c r="E1031" s="29">
        <v>3</v>
      </c>
      <c r="F1031" s="29">
        <v>1</v>
      </c>
      <c r="G1031" s="29"/>
      <c r="H1031" s="29">
        <f t="shared" si="15"/>
        <v>1</v>
      </c>
    </row>
    <row r="1032" spans="1:8">
      <c r="A1032" s="29" t="s">
        <v>352</v>
      </c>
      <c r="B1032" s="29" t="s">
        <v>353</v>
      </c>
      <c r="C1032" s="29" t="s">
        <v>788</v>
      </c>
      <c r="D1032" s="29" t="s">
        <v>1073</v>
      </c>
      <c r="E1032" s="29">
        <v>9</v>
      </c>
      <c r="F1032" s="29"/>
      <c r="G1032" s="29">
        <v>63</v>
      </c>
      <c r="H1032" s="29">
        <f t="shared" si="15"/>
        <v>63</v>
      </c>
    </row>
    <row r="1033" spans="1:8">
      <c r="A1033" s="29" t="s">
        <v>352</v>
      </c>
      <c r="B1033" s="29" t="s">
        <v>353</v>
      </c>
      <c r="C1033" s="29" t="s">
        <v>797</v>
      </c>
      <c r="D1033" s="29" t="s">
        <v>1073</v>
      </c>
      <c r="E1033" s="29">
        <v>1</v>
      </c>
      <c r="F1033" s="29"/>
      <c r="G1033" s="29"/>
      <c r="H1033" s="29">
        <f t="shared" si="15"/>
        <v>0</v>
      </c>
    </row>
    <row r="1034" spans="1:8">
      <c r="A1034" s="29" t="s">
        <v>352</v>
      </c>
      <c r="B1034" s="29" t="s">
        <v>353</v>
      </c>
      <c r="C1034" s="29" t="s">
        <v>1377</v>
      </c>
      <c r="D1034" s="29" t="s">
        <v>1073</v>
      </c>
      <c r="E1034" s="29">
        <v>1</v>
      </c>
      <c r="F1034" s="29">
        <v>50</v>
      </c>
      <c r="G1034" s="29"/>
      <c r="H1034" s="29">
        <f t="shared" si="15"/>
        <v>50</v>
      </c>
    </row>
    <row r="1035" spans="1:8">
      <c r="A1035" s="29" t="s">
        <v>352</v>
      </c>
      <c r="B1035" s="29" t="s">
        <v>353</v>
      </c>
      <c r="C1035" s="29" t="s">
        <v>1376</v>
      </c>
      <c r="D1035" s="29" t="s">
        <v>1073</v>
      </c>
      <c r="E1035" s="29">
        <v>1</v>
      </c>
      <c r="F1035" s="29">
        <v>50</v>
      </c>
      <c r="G1035" s="29"/>
      <c r="H1035" s="29">
        <f t="shared" si="15"/>
        <v>50</v>
      </c>
    </row>
    <row r="1036" spans="1:8" hidden="1">
      <c r="A1036" s="29" t="s">
        <v>352</v>
      </c>
      <c r="B1036" s="29" t="s">
        <v>353</v>
      </c>
      <c r="C1036" s="29" t="s">
        <v>1164</v>
      </c>
      <c r="D1036" s="29" t="s">
        <v>1077</v>
      </c>
      <c r="E1036" s="29">
        <v>1</v>
      </c>
      <c r="F1036" s="29"/>
      <c r="G1036" s="29"/>
      <c r="H1036" s="29">
        <f t="shared" si="15"/>
        <v>0</v>
      </c>
    </row>
    <row r="1037" spans="1:8">
      <c r="A1037" s="29" t="s">
        <v>352</v>
      </c>
      <c r="B1037" s="29" t="s">
        <v>353</v>
      </c>
      <c r="C1037" s="29" t="s">
        <v>1375</v>
      </c>
      <c r="D1037" s="29" t="s">
        <v>1073</v>
      </c>
      <c r="E1037" s="29">
        <v>1</v>
      </c>
      <c r="F1037" s="29">
        <v>30</v>
      </c>
      <c r="G1037" s="29"/>
      <c r="H1037" s="29">
        <f t="shared" si="15"/>
        <v>30</v>
      </c>
    </row>
    <row r="1038" spans="1:8" hidden="1">
      <c r="A1038" s="29" t="s">
        <v>352</v>
      </c>
      <c r="B1038" s="29" t="s">
        <v>353</v>
      </c>
      <c r="C1038" s="29" t="s">
        <v>1374</v>
      </c>
      <c r="D1038" s="29" t="s">
        <v>1175</v>
      </c>
      <c r="E1038" s="29">
        <v>1</v>
      </c>
      <c r="F1038" s="29"/>
      <c r="G1038" s="29"/>
      <c r="H1038" s="29">
        <f t="shared" si="15"/>
        <v>0</v>
      </c>
    </row>
    <row r="1039" spans="1:8">
      <c r="A1039" s="29" t="s">
        <v>352</v>
      </c>
      <c r="B1039" s="29" t="s">
        <v>353</v>
      </c>
      <c r="C1039" s="29" t="s">
        <v>1373</v>
      </c>
      <c r="D1039" s="29" t="s">
        <v>1073</v>
      </c>
      <c r="E1039" s="29">
        <v>1</v>
      </c>
      <c r="F1039" s="29"/>
      <c r="G1039" s="29"/>
      <c r="H1039" s="29">
        <f t="shared" si="15"/>
        <v>0</v>
      </c>
    </row>
    <row r="1040" spans="1:8">
      <c r="A1040" s="29" t="s">
        <v>354</v>
      </c>
      <c r="B1040" s="29" t="s">
        <v>355</v>
      </c>
      <c r="C1040" s="29" t="s">
        <v>1372</v>
      </c>
      <c r="D1040" s="29" t="s">
        <v>1073</v>
      </c>
      <c r="E1040" s="29">
        <v>1</v>
      </c>
      <c r="F1040" s="29"/>
      <c r="G1040" s="29"/>
      <c r="H1040" s="29">
        <f t="shared" si="15"/>
        <v>0</v>
      </c>
    </row>
    <row r="1041" spans="1:8" hidden="1">
      <c r="A1041" s="29" t="s">
        <v>354</v>
      </c>
      <c r="B1041" s="29" t="s">
        <v>355</v>
      </c>
      <c r="C1041" s="29" t="s">
        <v>1372</v>
      </c>
      <c r="D1041" s="29" t="s">
        <v>1074</v>
      </c>
      <c r="E1041" s="29">
        <v>1</v>
      </c>
      <c r="F1041" s="29"/>
      <c r="G1041" s="29"/>
      <c r="H1041" s="29">
        <f t="shared" si="15"/>
        <v>0</v>
      </c>
    </row>
    <row r="1042" spans="1:8" hidden="1">
      <c r="A1042" s="29" t="s">
        <v>356</v>
      </c>
      <c r="B1042" s="29" t="s">
        <v>357</v>
      </c>
      <c r="C1042" s="29" t="s">
        <v>692</v>
      </c>
      <c r="D1042" s="29" t="s">
        <v>1074</v>
      </c>
      <c r="E1042" s="29">
        <v>1</v>
      </c>
      <c r="F1042" s="29"/>
      <c r="G1042" s="29"/>
      <c r="H1042" s="29">
        <f t="shared" si="15"/>
        <v>0</v>
      </c>
    </row>
    <row r="1043" spans="1:8" hidden="1">
      <c r="A1043" s="29" t="s">
        <v>356</v>
      </c>
      <c r="B1043" s="29" t="s">
        <v>357</v>
      </c>
      <c r="C1043" s="29" t="s">
        <v>1371</v>
      </c>
      <c r="D1043" s="29" t="s">
        <v>1095</v>
      </c>
      <c r="E1043" s="29">
        <v>1</v>
      </c>
      <c r="F1043" s="29"/>
      <c r="G1043" s="29"/>
      <c r="H1043" s="29">
        <f t="shared" si="15"/>
        <v>0</v>
      </c>
    </row>
    <row r="1044" spans="1:8">
      <c r="A1044" s="29" t="s">
        <v>356</v>
      </c>
      <c r="B1044" s="29" t="s">
        <v>357</v>
      </c>
      <c r="C1044" s="29" t="s">
        <v>1370</v>
      </c>
      <c r="D1044" s="29" t="s">
        <v>1073</v>
      </c>
      <c r="E1044" s="29">
        <v>1</v>
      </c>
      <c r="F1044" s="29">
        <v>9</v>
      </c>
      <c r="G1044" s="29">
        <v>5</v>
      </c>
      <c r="H1044" s="29">
        <f t="shared" si="15"/>
        <v>14</v>
      </c>
    </row>
    <row r="1045" spans="1:8">
      <c r="A1045" s="29" t="s">
        <v>356</v>
      </c>
      <c r="B1045" s="29" t="s">
        <v>357</v>
      </c>
      <c r="C1045" s="29" t="s">
        <v>747</v>
      </c>
      <c r="D1045" s="29" t="s">
        <v>1073</v>
      </c>
      <c r="E1045" s="29">
        <v>1</v>
      </c>
      <c r="F1045" s="29"/>
      <c r="G1045" s="29"/>
      <c r="H1045" s="29">
        <f t="shared" si="15"/>
        <v>0</v>
      </c>
    </row>
    <row r="1046" spans="1:8">
      <c r="A1046" s="29" t="s">
        <v>358</v>
      </c>
      <c r="B1046" s="29" t="s">
        <v>359</v>
      </c>
      <c r="C1046" s="29" t="s">
        <v>702</v>
      </c>
      <c r="D1046" s="29" t="s">
        <v>1073</v>
      </c>
      <c r="E1046" s="29">
        <v>1</v>
      </c>
      <c r="F1046" s="29"/>
      <c r="G1046" s="29"/>
      <c r="H1046" s="29">
        <f t="shared" si="15"/>
        <v>0</v>
      </c>
    </row>
    <row r="1047" spans="1:8" hidden="1">
      <c r="A1047" s="29" t="s">
        <v>358</v>
      </c>
      <c r="B1047" s="29" t="s">
        <v>359</v>
      </c>
      <c r="C1047" s="29" t="s">
        <v>519</v>
      </c>
      <c r="D1047" s="29" t="s">
        <v>1075</v>
      </c>
      <c r="E1047" s="29">
        <v>11</v>
      </c>
      <c r="F1047" s="29"/>
      <c r="G1047" s="29"/>
      <c r="H1047" s="29">
        <f t="shared" ref="H1047:H1110" si="16">F1047+G1047</f>
        <v>0</v>
      </c>
    </row>
    <row r="1048" spans="1:8">
      <c r="A1048" s="29" t="s">
        <v>358</v>
      </c>
      <c r="B1048" s="29" t="s">
        <v>359</v>
      </c>
      <c r="C1048" s="29" t="s">
        <v>534</v>
      </c>
      <c r="D1048" s="29" t="s">
        <v>1073</v>
      </c>
      <c r="E1048" s="29">
        <v>1</v>
      </c>
      <c r="F1048" s="29"/>
      <c r="G1048" s="29"/>
      <c r="H1048" s="29">
        <f t="shared" si="16"/>
        <v>0</v>
      </c>
    </row>
    <row r="1049" spans="1:8" hidden="1">
      <c r="A1049" s="29" t="s">
        <v>358</v>
      </c>
      <c r="B1049" s="29" t="s">
        <v>359</v>
      </c>
      <c r="C1049" s="29" t="s">
        <v>546</v>
      </c>
      <c r="D1049" s="29" t="s">
        <v>1075</v>
      </c>
      <c r="E1049" s="29">
        <v>1</v>
      </c>
      <c r="F1049" s="29"/>
      <c r="G1049" s="29"/>
      <c r="H1049" s="29">
        <f t="shared" si="16"/>
        <v>0</v>
      </c>
    </row>
    <row r="1050" spans="1:8">
      <c r="A1050" s="29" t="s">
        <v>358</v>
      </c>
      <c r="B1050" s="29" t="s">
        <v>359</v>
      </c>
      <c r="C1050" s="29" t="s">
        <v>1369</v>
      </c>
      <c r="D1050" s="29" t="s">
        <v>1073</v>
      </c>
      <c r="E1050" s="29">
        <v>1</v>
      </c>
      <c r="F1050" s="29"/>
      <c r="G1050" s="29"/>
      <c r="H1050" s="29">
        <f t="shared" si="16"/>
        <v>0</v>
      </c>
    </row>
    <row r="1051" spans="1:8">
      <c r="A1051" s="29" t="s">
        <v>358</v>
      </c>
      <c r="B1051" s="29" t="s">
        <v>359</v>
      </c>
      <c r="C1051" s="29" t="s">
        <v>906</v>
      </c>
      <c r="D1051" s="29" t="s">
        <v>1073</v>
      </c>
      <c r="E1051" s="29">
        <v>1</v>
      </c>
      <c r="F1051" s="29"/>
      <c r="G1051" s="29"/>
      <c r="H1051" s="29">
        <f t="shared" si="16"/>
        <v>0</v>
      </c>
    </row>
    <row r="1052" spans="1:8" hidden="1">
      <c r="A1052" s="29" t="s">
        <v>358</v>
      </c>
      <c r="B1052" s="29" t="s">
        <v>359</v>
      </c>
      <c r="C1052" s="29" t="s">
        <v>928</v>
      </c>
      <c r="D1052" s="29" t="s">
        <v>1074</v>
      </c>
      <c r="E1052" s="29">
        <v>1</v>
      </c>
      <c r="F1052" s="29"/>
      <c r="G1052" s="29"/>
      <c r="H1052" s="29">
        <f t="shared" si="16"/>
        <v>0</v>
      </c>
    </row>
    <row r="1053" spans="1:8">
      <c r="A1053" s="29" t="s">
        <v>358</v>
      </c>
      <c r="B1053" s="29" t="s">
        <v>359</v>
      </c>
      <c r="C1053" s="29" t="s">
        <v>962</v>
      </c>
      <c r="D1053" s="29" t="s">
        <v>1073</v>
      </c>
      <c r="E1053" s="29">
        <v>1</v>
      </c>
      <c r="F1053" s="29"/>
      <c r="G1053" s="29"/>
      <c r="H1053" s="29">
        <f t="shared" si="16"/>
        <v>0</v>
      </c>
    </row>
    <row r="1054" spans="1:8" hidden="1">
      <c r="A1054" s="29" t="s">
        <v>358</v>
      </c>
      <c r="B1054" s="29" t="s">
        <v>359</v>
      </c>
      <c r="C1054" s="29" t="s">
        <v>1368</v>
      </c>
      <c r="D1054" s="29" t="s">
        <v>1074</v>
      </c>
      <c r="E1054" s="29">
        <v>1</v>
      </c>
      <c r="F1054" s="29"/>
      <c r="G1054" s="29"/>
      <c r="H1054" s="29">
        <f t="shared" si="16"/>
        <v>0</v>
      </c>
    </row>
    <row r="1055" spans="1:8">
      <c r="A1055" s="29" t="s">
        <v>358</v>
      </c>
      <c r="B1055" s="29" t="s">
        <v>359</v>
      </c>
      <c r="C1055" s="29" t="s">
        <v>1367</v>
      </c>
      <c r="D1055" s="29" t="s">
        <v>1073</v>
      </c>
      <c r="E1055" s="29">
        <v>1</v>
      </c>
      <c r="F1055" s="29"/>
      <c r="G1055" s="29"/>
      <c r="H1055" s="29">
        <f t="shared" si="16"/>
        <v>0</v>
      </c>
    </row>
    <row r="1056" spans="1:8" hidden="1">
      <c r="A1056" s="29" t="s">
        <v>358</v>
      </c>
      <c r="B1056" s="29" t="s">
        <v>359</v>
      </c>
      <c r="C1056" s="29" t="s">
        <v>573</v>
      </c>
      <c r="D1056" s="29" t="s">
        <v>1112</v>
      </c>
      <c r="E1056" s="29">
        <v>1</v>
      </c>
      <c r="F1056" s="29"/>
      <c r="G1056" s="29"/>
      <c r="H1056" s="29">
        <f t="shared" si="16"/>
        <v>0</v>
      </c>
    </row>
    <row r="1057" spans="1:8" hidden="1">
      <c r="A1057" s="29" t="s">
        <v>360</v>
      </c>
      <c r="B1057" s="29" t="s">
        <v>361</v>
      </c>
      <c r="C1057" s="29" t="s">
        <v>1366</v>
      </c>
      <c r="D1057" s="29" t="s">
        <v>1093</v>
      </c>
      <c r="E1057" s="29">
        <v>1</v>
      </c>
      <c r="F1057" s="29"/>
      <c r="G1057" s="29"/>
      <c r="H1057" s="29">
        <f t="shared" si="16"/>
        <v>0</v>
      </c>
    </row>
    <row r="1058" spans="1:8">
      <c r="A1058" s="29" t="s">
        <v>360</v>
      </c>
      <c r="B1058" s="29" t="s">
        <v>361</v>
      </c>
      <c r="C1058" s="29" t="s">
        <v>1103</v>
      </c>
      <c r="D1058" s="29" t="s">
        <v>1102</v>
      </c>
      <c r="E1058" s="29">
        <v>1</v>
      </c>
      <c r="F1058" s="29">
        <v>30</v>
      </c>
      <c r="G1058" s="29">
        <v>20</v>
      </c>
      <c r="H1058" s="29">
        <f t="shared" si="16"/>
        <v>50</v>
      </c>
    </row>
    <row r="1059" spans="1:8">
      <c r="A1059" s="29" t="s">
        <v>360</v>
      </c>
      <c r="B1059" s="29" t="s">
        <v>361</v>
      </c>
      <c r="C1059" s="29" t="s">
        <v>1365</v>
      </c>
      <c r="D1059" s="29" t="s">
        <v>1073</v>
      </c>
      <c r="E1059" s="29">
        <v>1</v>
      </c>
      <c r="F1059" s="29"/>
      <c r="G1059" s="29"/>
      <c r="H1059" s="29">
        <f t="shared" si="16"/>
        <v>0</v>
      </c>
    </row>
    <row r="1060" spans="1:8" hidden="1">
      <c r="A1060" s="29" t="s">
        <v>360</v>
      </c>
      <c r="B1060" s="29" t="s">
        <v>361</v>
      </c>
      <c r="C1060" s="29" t="s">
        <v>1364</v>
      </c>
      <c r="D1060" s="29" t="s">
        <v>1134</v>
      </c>
      <c r="E1060" s="29">
        <v>1</v>
      </c>
      <c r="F1060" s="29"/>
      <c r="G1060" s="29"/>
      <c r="H1060" s="29">
        <f t="shared" si="16"/>
        <v>0</v>
      </c>
    </row>
    <row r="1061" spans="1:8" hidden="1">
      <c r="A1061" s="29" t="s">
        <v>360</v>
      </c>
      <c r="B1061" s="29" t="s">
        <v>361</v>
      </c>
      <c r="C1061" s="29" t="s">
        <v>1363</v>
      </c>
      <c r="D1061" s="29" t="s">
        <v>1080</v>
      </c>
      <c r="E1061" s="29">
        <v>1</v>
      </c>
      <c r="F1061" s="29">
        <v>1</v>
      </c>
      <c r="G1061" s="29"/>
      <c r="H1061" s="29">
        <f t="shared" si="16"/>
        <v>1</v>
      </c>
    </row>
    <row r="1062" spans="1:8">
      <c r="A1062" s="29" t="s">
        <v>360</v>
      </c>
      <c r="B1062" s="29" t="s">
        <v>361</v>
      </c>
      <c r="C1062" s="29" t="s">
        <v>1362</v>
      </c>
      <c r="D1062" s="29" t="s">
        <v>1073</v>
      </c>
      <c r="E1062" s="29">
        <v>1</v>
      </c>
      <c r="F1062" s="29"/>
      <c r="G1062" s="29"/>
      <c r="H1062" s="29">
        <f t="shared" si="16"/>
        <v>0</v>
      </c>
    </row>
    <row r="1063" spans="1:8" hidden="1">
      <c r="A1063" s="29" t="s">
        <v>360</v>
      </c>
      <c r="B1063" s="29" t="s">
        <v>361</v>
      </c>
      <c r="C1063" s="29" t="s">
        <v>642</v>
      </c>
      <c r="D1063" s="29" t="s">
        <v>1074</v>
      </c>
      <c r="E1063" s="29">
        <v>1</v>
      </c>
      <c r="F1063" s="29"/>
      <c r="G1063" s="29"/>
      <c r="H1063" s="29">
        <f t="shared" si="16"/>
        <v>0</v>
      </c>
    </row>
    <row r="1064" spans="1:8">
      <c r="A1064" s="29" t="s">
        <v>360</v>
      </c>
      <c r="B1064" s="29" t="s">
        <v>361</v>
      </c>
      <c r="C1064" s="29" t="s">
        <v>702</v>
      </c>
      <c r="D1064" s="29" t="s">
        <v>1073</v>
      </c>
      <c r="E1064" s="29">
        <v>1</v>
      </c>
      <c r="F1064" s="29"/>
      <c r="G1064" s="29"/>
      <c r="H1064" s="29">
        <f t="shared" si="16"/>
        <v>0</v>
      </c>
    </row>
    <row r="1065" spans="1:8">
      <c r="A1065" s="29" t="s">
        <v>360</v>
      </c>
      <c r="B1065" s="29" t="s">
        <v>361</v>
      </c>
      <c r="C1065" s="29" t="s">
        <v>710</v>
      </c>
      <c r="D1065" s="29" t="s">
        <v>1073</v>
      </c>
      <c r="E1065" s="29">
        <v>1</v>
      </c>
      <c r="F1065" s="29"/>
      <c r="G1065" s="29"/>
      <c r="H1065" s="29">
        <f t="shared" si="16"/>
        <v>0</v>
      </c>
    </row>
    <row r="1066" spans="1:8">
      <c r="A1066" s="29" t="s">
        <v>360</v>
      </c>
      <c r="B1066" s="29" t="s">
        <v>361</v>
      </c>
      <c r="C1066" s="29" t="s">
        <v>712</v>
      </c>
      <c r="D1066" s="29" t="s">
        <v>1073</v>
      </c>
      <c r="E1066" s="29">
        <v>1</v>
      </c>
      <c r="F1066" s="29"/>
      <c r="G1066" s="29"/>
      <c r="H1066" s="29">
        <f t="shared" si="16"/>
        <v>0</v>
      </c>
    </row>
    <row r="1067" spans="1:8">
      <c r="A1067" s="29" t="s">
        <v>360</v>
      </c>
      <c r="B1067" s="29" t="s">
        <v>361</v>
      </c>
      <c r="C1067" s="29" t="s">
        <v>724</v>
      </c>
      <c r="D1067" s="29" t="s">
        <v>1073</v>
      </c>
      <c r="E1067" s="29">
        <v>1</v>
      </c>
      <c r="F1067" s="29"/>
      <c r="G1067" s="29"/>
      <c r="H1067" s="29">
        <f t="shared" si="16"/>
        <v>0</v>
      </c>
    </row>
    <row r="1068" spans="1:8">
      <c r="A1068" s="29" t="s">
        <v>360</v>
      </c>
      <c r="B1068" s="29" t="s">
        <v>361</v>
      </c>
      <c r="C1068" s="29" t="s">
        <v>726</v>
      </c>
      <c r="D1068" s="29" t="s">
        <v>1073</v>
      </c>
      <c r="E1068" s="29">
        <v>1</v>
      </c>
      <c r="F1068" s="29"/>
      <c r="G1068" s="29"/>
      <c r="H1068" s="29">
        <f t="shared" si="16"/>
        <v>0</v>
      </c>
    </row>
    <row r="1069" spans="1:8" hidden="1">
      <c r="A1069" s="29" t="s">
        <v>360</v>
      </c>
      <c r="B1069" s="29" t="s">
        <v>361</v>
      </c>
      <c r="C1069" s="29" t="s">
        <v>511</v>
      </c>
      <c r="D1069" s="29" t="s">
        <v>1075</v>
      </c>
      <c r="E1069" s="29">
        <v>13</v>
      </c>
      <c r="F1069" s="29"/>
      <c r="G1069" s="29"/>
      <c r="H1069" s="29">
        <f t="shared" si="16"/>
        <v>0</v>
      </c>
    </row>
    <row r="1070" spans="1:8">
      <c r="A1070" s="29" t="s">
        <v>360</v>
      </c>
      <c r="B1070" s="29" t="s">
        <v>361</v>
      </c>
      <c r="C1070" s="29" t="s">
        <v>1361</v>
      </c>
      <c r="D1070" s="29" t="s">
        <v>1073</v>
      </c>
      <c r="E1070" s="29">
        <v>2</v>
      </c>
      <c r="F1070" s="29">
        <v>54</v>
      </c>
      <c r="G1070" s="29"/>
      <c r="H1070" s="29">
        <f t="shared" si="16"/>
        <v>54</v>
      </c>
    </row>
    <row r="1071" spans="1:8" hidden="1">
      <c r="A1071" s="29" t="s">
        <v>360</v>
      </c>
      <c r="B1071" s="29" t="s">
        <v>361</v>
      </c>
      <c r="C1071" s="29" t="s">
        <v>530</v>
      </c>
      <c r="D1071" s="29" t="s">
        <v>1075</v>
      </c>
      <c r="E1071" s="29">
        <v>1</v>
      </c>
      <c r="F1071" s="29"/>
      <c r="G1071" s="29"/>
      <c r="H1071" s="29">
        <f t="shared" si="16"/>
        <v>0</v>
      </c>
    </row>
    <row r="1072" spans="1:8" hidden="1">
      <c r="A1072" s="29" t="s">
        <v>360</v>
      </c>
      <c r="B1072" s="29" t="s">
        <v>361</v>
      </c>
      <c r="C1072" s="29" t="s">
        <v>1360</v>
      </c>
      <c r="D1072" s="29" t="s">
        <v>1074</v>
      </c>
      <c r="E1072" s="29">
        <v>1</v>
      </c>
      <c r="F1072" s="29"/>
      <c r="G1072" s="29"/>
      <c r="H1072" s="29">
        <f t="shared" si="16"/>
        <v>0</v>
      </c>
    </row>
    <row r="1073" spans="1:8" hidden="1">
      <c r="A1073" s="29" t="s">
        <v>360</v>
      </c>
      <c r="B1073" s="29" t="s">
        <v>361</v>
      </c>
      <c r="C1073" s="29" t="s">
        <v>1359</v>
      </c>
      <c r="D1073" s="29" t="s">
        <v>1074</v>
      </c>
      <c r="E1073" s="29">
        <v>1</v>
      </c>
      <c r="F1073" s="29"/>
      <c r="G1073" s="29"/>
      <c r="H1073" s="29">
        <f t="shared" si="16"/>
        <v>0</v>
      </c>
    </row>
    <row r="1074" spans="1:8">
      <c r="A1074" s="29" t="s">
        <v>360</v>
      </c>
      <c r="B1074" s="29" t="s">
        <v>361</v>
      </c>
      <c r="C1074" s="29" t="s">
        <v>552</v>
      </c>
      <c r="D1074" s="29" t="s">
        <v>1073</v>
      </c>
      <c r="E1074" s="29">
        <v>1</v>
      </c>
      <c r="F1074" s="29"/>
      <c r="G1074" s="29"/>
      <c r="H1074" s="29">
        <f t="shared" si="16"/>
        <v>0</v>
      </c>
    </row>
    <row r="1075" spans="1:8">
      <c r="A1075" s="29" t="s">
        <v>360</v>
      </c>
      <c r="B1075" s="29" t="s">
        <v>361</v>
      </c>
      <c r="C1075" s="29" t="s">
        <v>1358</v>
      </c>
      <c r="D1075" s="29" t="s">
        <v>1073</v>
      </c>
      <c r="E1075" s="29">
        <v>2</v>
      </c>
      <c r="F1075" s="29"/>
      <c r="G1075" s="29"/>
      <c r="H1075" s="29">
        <f t="shared" si="16"/>
        <v>0</v>
      </c>
    </row>
    <row r="1076" spans="1:8">
      <c r="A1076" s="29" t="s">
        <v>360</v>
      </c>
      <c r="B1076" s="29" t="s">
        <v>361</v>
      </c>
      <c r="C1076" s="29" t="s">
        <v>835</v>
      </c>
      <c r="D1076" s="29" t="s">
        <v>1073</v>
      </c>
      <c r="E1076" s="29">
        <v>1</v>
      </c>
      <c r="F1076" s="29"/>
      <c r="G1076" s="29"/>
      <c r="H1076" s="29">
        <f t="shared" si="16"/>
        <v>0</v>
      </c>
    </row>
    <row r="1077" spans="1:8">
      <c r="A1077" s="29" t="s">
        <v>360</v>
      </c>
      <c r="B1077" s="29" t="s">
        <v>361</v>
      </c>
      <c r="C1077" s="29" t="s">
        <v>906</v>
      </c>
      <c r="D1077" s="29" t="s">
        <v>1073</v>
      </c>
      <c r="E1077" s="29">
        <v>3</v>
      </c>
      <c r="F1077" s="29"/>
      <c r="G1077" s="29"/>
      <c r="H1077" s="29">
        <f t="shared" si="16"/>
        <v>0</v>
      </c>
    </row>
    <row r="1078" spans="1:8">
      <c r="A1078" s="29" t="s">
        <v>360</v>
      </c>
      <c r="B1078" s="29" t="s">
        <v>361</v>
      </c>
      <c r="C1078" s="29" t="s">
        <v>910</v>
      </c>
      <c r="D1078" s="29" t="s">
        <v>1073</v>
      </c>
      <c r="E1078" s="29">
        <v>1</v>
      </c>
      <c r="F1078" s="29"/>
      <c r="G1078" s="29"/>
      <c r="H1078" s="29">
        <f t="shared" si="16"/>
        <v>0</v>
      </c>
    </row>
    <row r="1079" spans="1:8">
      <c r="A1079" s="29" t="s">
        <v>362</v>
      </c>
      <c r="B1079" s="29" t="s">
        <v>363</v>
      </c>
      <c r="C1079" s="29" t="s">
        <v>1357</v>
      </c>
      <c r="D1079" s="29" t="s">
        <v>1073</v>
      </c>
      <c r="E1079" s="29">
        <v>1</v>
      </c>
      <c r="F1079" s="29">
        <v>1</v>
      </c>
      <c r="G1079" s="29"/>
      <c r="H1079" s="29">
        <f t="shared" si="16"/>
        <v>1</v>
      </c>
    </row>
    <row r="1080" spans="1:8">
      <c r="A1080" s="29" t="s">
        <v>362</v>
      </c>
      <c r="B1080" s="29" t="s">
        <v>363</v>
      </c>
      <c r="C1080" s="29" t="s">
        <v>1356</v>
      </c>
      <c r="D1080" s="29" t="s">
        <v>1073</v>
      </c>
      <c r="E1080" s="29">
        <v>1</v>
      </c>
      <c r="F1080" s="29">
        <v>25</v>
      </c>
      <c r="G1080" s="29"/>
      <c r="H1080" s="29">
        <f t="shared" si="16"/>
        <v>25</v>
      </c>
    </row>
    <row r="1081" spans="1:8">
      <c r="A1081" s="29" t="s">
        <v>362</v>
      </c>
      <c r="B1081" s="29" t="s">
        <v>363</v>
      </c>
      <c r="C1081" s="29" t="s">
        <v>884</v>
      </c>
      <c r="D1081" s="29" t="s">
        <v>1073</v>
      </c>
      <c r="E1081" s="29">
        <v>1</v>
      </c>
      <c r="F1081" s="29"/>
      <c r="G1081" s="29"/>
      <c r="H1081" s="29">
        <f t="shared" si="16"/>
        <v>0</v>
      </c>
    </row>
    <row r="1082" spans="1:8">
      <c r="A1082" s="29" t="s">
        <v>362</v>
      </c>
      <c r="B1082" s="29" t="s">
        <v>363</v>
      </c>
      <c r="C1082" s="29" t="s">
        <v>1201</v>
      </c>
      <c r="D1082" s="29" t="s">
        <v>1073</v>
      </c>
      <c r="E1082" s="29">
        <v>1</v>
      </c>
      <c r="F1082" s="29">
        <v>11</v>
      </c>
      <c r="G1082" s="29">
        <v>15</v>
      </c>
      <c r="H1082" s="29">
        <f t="shared" si="16"/>
        <v>26</v>
      </c>
    </row>
    <row r="1083" spans="1:8" hidden="1">
      <c r="A1083" s="29" t="s">
        <v>362</v>
      </c>
      <c r="B1083" s="29" t="s">
        <v>363</v>
      </c>
      <c r="C1083" s="29" t="s">
        <v>571</v>
      </c>
      <c r="D1083" s="29" t="s">
        <v>1074</v>
      </c>
      <c r="E1083" s="29">
        <v>1</v>
      </c>
      <c r="F1083" s="29"/>
      <c r="G1083" s="29"/>
      <c r="H1083" s="29">
        <f t="shared" si="16"/>
        <v>0</v>
      </c>
    </row>
    <row r="1084" spans="1:8" hidden="1">
      <c r="A1084" s="29" t="s">
        <v>362</v>
      </c>
      <c r="B1084" s="29" t="s">
        <v>363</v>
      </c>
      <c r="C1084" s="29" t="s">
        <v>1355</v>
      </c>
      <c r="D1084" s="29" t="s">
        <v>1074</v>
      </c>
      <c r="E1084" s="29">
        <v>1</v>
      </c>
      <c r="F1084" s="29"/>
      <c r="G1084" s="29"/>
      <c r="H1084" s="29">
        <f t="shared" si="16"/>
        <v>0</v>
      </c>
    </row>
    <row r="1085" spans="1:8">
      <c r="A1085" s="29" t="s">
        <v>362</v>
      </c>
      <c r="B1085" s="29" t="s">
        <v>363</v>
      </c>
      <c r="C1085" s="29" t="s">
        <v>1002</v>
      </c>
      <c r="D1085" s="29" t="s">
        <v>1073</v>
      </c>
      <c r="E1085" s="29">
        <v>1</v>
      </c>
      <c r="F1085" s="29"/>
      <c r="G1085" s="29"/>
      <c r="H1085" s="29">
        <f t="shared" si="16"/>
        <v>0</v>
      </c>
    </row>
    <row r="1086" spans="1:8">
      <c r="A1086" s="29" t="s">
        <v>362</v>
      </c>
      <c r="B1086" s="29" t="s">
        <v>363</v>
      </c>
      <c r="C1086" s="29" t="s">
        <v>1354</v>
      </c>
      <c r="D1086" s="29" t="s">
        <v>1073</v>
      </c>
      <c r="E1086" s="29">
        <v>1</v>
      </c>
      <c r="F1086" s="29">
        <v>3</v>
      </c>
      <c r="G1086" s="29"/>
      <c r="H1086" s="29">
        <f t="shared" si="16"/>
        <v>3</v>
      </c>
    </row>
    <row r="1087" spans="1:8" hidden="1">
      <c r="A1087" s="29" t="s">
        <v>364</v>
      </c>
      <c r="B1087" s="29" t="s">
        <v>365</v>
      </c>
      <c r="C1087" s="29" t="s">
        <v>1353</v>
      </c>
      <c r="D1087" s="29" t="s">
        <v>1080</v>
      </c>
      <c r="E1087" s="29">
        <v>1</v>
      </c>
      <c r="F1087" s="29">
        <v>1</v>
      </c>
      <c r="G1087" s="29"/>
      <c r="H1087" s="29">
        <f t="shared" si="16"/>
        <v>1</v>
      </c>
    </row>
    <row r="1088" spans="1:8">
      <c r="A1088" s="29" t="s">
        <v>364</v>
      </c>
      <c r="B1088" s="29" t="s">
        <v>365</v>
      </c>
      <c r="C1088" s="29" t="s">
        <v>626</v>
      </c>
      <c r="D1088" s="29" t="s">
        <v>1073</v>
      </c>
      <c r="E1088" s="29">
        <v>1</v>
      </c>
      <c r="F1088" s="29"/>
      <c r="G1088" s="29"/>
      <c r="H1088" s="29">
        <f t="shared" si="16"/>
        <v>0</v>
      </c>
    </row>
    <row r="1089" spans="1:8">
      <c r="A1089" s="29" t="s">
        <v>364</v>
      </c>
      <c r="B1089" s="29" t="s">
        <v>365</v>
      </c>
      <c r="C1089" s="29" t="s">
        <v>1352</v>
      </c>
      <c r="D1089" s="29" t="s">
        <v>1073</v>
      </c>
      <c r="E1089" s="29">
        <v>1</v>
      </c>
      <c r="F1089" s="29">
        <v>5</v>
      </c>
      <c r="G1089" s="29"/>
      <c r="H1089" s="29">
        <f t="shared" si="16"/>
        <v>5</v>
      </c>
    </row>
    <row r="1090" spans="1:8" hidden="1">
      <c r="A1090" s="29" t="s">
        <v>364</v>
      </c>
      <c r="B1090" s="29" t="s">
        <v>365</v>
      </c>
      <c r="C1090" s="29" t="s">
        <v>1351</v>
      </c>
      <c r="D1090" s="29" t="s">
        <v>1074</v>
      </c>
      <c r="E1090" s="29">
        <v>1</v>
      </c>
      <c r="F1090" s="29">
        <v>18</v>
      </c>
      <c r="G1090" s="29"/>
      <c r="H1090" s="29">
        <f t="shared" si="16"/>
        <v>18</v>
      </c>
    </row>
    <row r="1091" spans="1:8">
      <c r="A1091" s="29" t="s">
        <v>364</v>
      </c>
      <c r="B1091" s="29" t="s">
        <v>365</v>
      </c>
      <c r="C1091" s="29" t="s">
        <v>1350</v>
      </c>
      <c r="D1091" s="29" t="s">
        <v>1091</v>
      </c>
      <c r="E1091" s="29">
        <v>1</v>
      </c>
      <c r="F1091" s="29"/>
      <c r="G1091" s="29"/>
      <c r="H1091" s="29">
        <f t="shared" si="16"/>
        <v>0</v>
      </c>
    </row>
    <row r="1092" spans="1:8">
      <c r="A1092" s="29" t="s">
        <v>364</v>
      </c>
      <c r="B1092" s="29" t="s">
        <v>365</v>
      </c>
      <c r="C1092" s="29" t="s">
        <v>1349</v>
      </c>
      <c r="D1092" s="29" t="s">
        <v>1073</v>
      </c>
      <c r="E1092" s="29">
        <v>1</v>
      </c>
      <c r="F1092" s="29"/>
      <c r="G1092" s="29"/>
      <c r="H1092" s="29">
        <f t="shared" si="16"/>
        <v>0</v>
      </c>
    </row>
    <row r="1093" spans="1:8">
      <c r="A1093" s="29" t="s">
        <v>364</v>
      </c>
      <c r="B1093" s="29" t="s">
        <v>365</v>
      </c>
      <c r="C1093" s="29" t="s">
        <v>1348</v>
      </c>
      <c r="D1093" s="29" t="s">
        <v>1073</v>
      </c>
      <c r="E1093" s="29">
        <v>1</v>
      </c>
      <c r="F1093" s="29"/>
      <c r="G1093" s="29"/>
      <c r="H1093" s="29">
        <f t="shared" si="16"/>
        <v>0</v>
      </c>
    </row>
    <row r="1094" spans="1:8" hidden="1">
      <c r="A1094" s="29" t="s">
        <v>366</v>
      </c>
      <c r="B1094" s="29" t="s">
        <v>367</v>
      </c>
      <c r="C1094" s="29" t="s">
        <v>499</v>
      </c>
      <c r="D1094" s="29" t="s">
        <v>1112</v>
      </c>
      <c r="E1094" s="29">
        <v>2</v>
      </c>
      <c r="F1094" s="29"/>
      <c r="G1094" s="29"/>
      <c r="H1094" s="29">
        <f t="shared" si="16"/>
        <v>0</v>
      </c>
    </row>
    <row r="1095" spans="1:8" hidden="1">
      <c r="A1095" s="29" t="s">
        <v>366</v>
      </c>
      <c r="B1095" s="29" t="s">
        <v>367</v>
      </c>
      <c r="C1095" s="29" t="s">
        <v>515</v>
      </c>
      <c r="D1095" s="29" t="s">
        <v>1075</v>
      </c>
      <c r="E1095" s="29">
        <v>5</v>
      </c>
      <c r="F1095" s="29"/>
      <c r="G1095" s="29"/>
      <c r="H1095" s="29">
        <f t="shared" si="16"/>
        <v>0</v>
      </c>
    </row>
    <row r="1096" spans="1:8">
      <c r="A1096" s="29" t="s">
        <v>366</v>
      </c>
      <c r="B1096" s="29" t="s">
        <v>367</v>
      </c>
      <c r="C1096" s="29" t="s">
        <v>529</v>
      </c>
      <c r="D1096" s="29" t="s">
        <v>1073</v>
      </c>
      <c r="E1096" s="29">
        <v>1</v>
      </c>
      <c r="F1096" s="29"/>
      <c r="G1096" s="29"/>
      <c r="H1096" s="29">
        <f t="shared" si="16"/>
        <v>0</v>
      </c>
    </row>
    <row r="1097" spans="1:8">
      <c r="A1097" s="29" t="s">
        <v>366</v>
      </c>
      <c r="B1097" s="29" t="s">
        <v>367</v>
      </c>
      <c r="C1097" s="29" t="s">
        <v>1347</v>
      </c>
      <c r="D1097" s="29" t="s">
        <v>1073</v>
      </c>
      <c r="E1097" s="29">
        <v>3</v>
      </c>
      <c r="F1097" s="29"/>
      <c r="G1097" s="29"/>
      <c r="H1097" s="29">
        <f t="shared" si="16"/>
        <v>0</v>
      </c>
    </row>
    <row r="1098" spans="1:8">
      <c r="A1098" s="29" t="s">
        <v>366</v>
      </c>
      <c r="B1098" s="29" t="s">
        <v>367</v>
      </c>
      <c r="C1098" s="29" t="s">
        <v>1346</v>
      </c>
      <c r="D1098" s="29" t="s">
        <v>1073</v>
      </c>
      <c r="E1098" s="29">
        <v>2</v>
      </c>
      <c r="F1098" s="29"/>
      <c r="G1098" s="29"/>
      <c r="H1098" s="29">
        <f t="shared" si="16"/>
        <v>0</v>
      </c>
    </row>
    <row r="1099" spans="1:8">
      <c r="A1099" s="29" t="s">
        <v>366</v>
      </c>
      <c r="B1099" s="29" t="s">
        <v>367</v>
      </c>
      <c r="C1099" s="29" t="s">
        <v>1345</v>
      </c>
      <c r="D1099" s="29" t="s">
        <v>1073</v>
      </c>
      <c r="E1099" s="29">
        <v>1</v>
      </c>
      <c r="F1099" s="29"/>
      <c r="G1099" s="29"/>
      <c r="H1099" s="29">
        <f t="shared" si="16"/>
        <v>0</v>
      </c>
    </row>
    <row r="1100" spans="1:8">
      <c r="A1100" s="29" t="s">
        <v>366</v>
      </c>
      <c r="B1100" s="29" t="s">
        <v>367</v>
      </c>
      <c r="C1100" s="29" t="s">
        <v>796</v>
      </c>
      <c r="D1100" s="29" t="s">
        <v>1073</v>
      </c>
      <c r="E1100" s="29">
        <v>1</v>
      </c>
      <c r="F1100" s="29">
        <v>59</v>
      </c>
      <c r="G1100" s="29"/>
      <c r="H1100" s="29">
        <f t="shared" si="16"/>
        <v>59</v>
      </c>
    </row>
    <row r="1101" spans="1:8" hidden="1">
      <c r="A1101" s="29" t="s">
        <v>366</v>
      </c>
      <c r="B1101" s="29" t="s">
        <v>367</v>
      </c>
      <c r="C1101" s="29" t="s">
        <v>1344</v>
      </c>
      <c r="D1101" s="29" t="s">
        <v>1074</v>
      </c>
      <c r="E1101" s="29">
        <v>1</v>
      </c>
      <c r="F1101" s="29"/>
      <c r="G1101" s="29"/>
      <c r="H1101" s="29">
        <f t="shared" si="16"/>
        <v>0</v>
      </c>
    </row>
    <row r="1102" spans="1:8">
      <c r="A1102" s="29" t="s">
        <v>366</v>
      </c>
      <c r="B1102" s="29" t="s">
        <v>367</v>
      </c>
      <c r="C1102" s="29" t="s">
        <v>821</v>
      </c>
      <c r="D1102" s="29" t="s">
        <v>1073</v>
      </c>
      <c r="E1102" s="29">
        <v>1</v>
      </c>
      <c r="F1102" s="29"/>
      <c r="G1102" s="29"/>
      <c r="H1102" s="29">
        <f t="shared" si="16"/>
        <v>0</v>
      </c>
    </row>
    <row r="1103" spans="1:8">
      <c r="A1103" s="29" t="s">
        <v>366</v>
      </c>
      <c r="B1103" s="29" t="s">
        <v>367</v>
      </c>
      <c r="C1103" s="29" t="s">
        <v>1343</v>
      </c>
      <c r="D1103" s="29" t="s">
        <v>1073</v>
      </c>
      <c r="E1103" s="29">
        <v>1</v>
      </c>
      <c r="F1103" s="29">
        <v>70</v>
      </c>
      <c r="G1103" s="29"/>
      <c r="H1103" s="29">
        <f t="shared" si="16"/>
        <v>70</v>
      </c>
    </row>
    <row r="1104" spans="1:8" hidden="1">
      <c r="A1104" s="29" t="s">
        <v>366</v>
      </c>
      <c r="B1104" s="29" t="s">
        <v>367</v>
      </c>
      <c r="C1104" s="29" t="s">
        <v>1104</v>
      </c>
      <c r="D1104" s="29" t="s">
        <v>1074</v>
      </c>
      <c r="E1104" s="29">
        <v>1</v>
      </c>
      <c r="F1104" s="29">
        <v>40</v>
      </c>
      <c r="G1104" s="29"/>
      <c r="H1104" s="29">
        <f t="shared" si="16"/>
        <v>40</v>
      </c>
    </row>
    <row r="1105" spans="1:8">
      <c r="A1105" s="29" t="s">
        <v>368</v>
      </c>
      <c r="B1105" s="29" t="s">
        <v>369</v>
      </c>
      <c r="C1105" s="29" t="s">
        <v>1342</v>
      </c>
      <c r="D1105" s="29" t="s">
        <v>1073</v>
      </c>
      <c r="E1105" s="29">
        <v>2</v>
      </c>
      <c r="F1105" s="29"/>
      <c r="G1105" s="29"/>
      <c r="H1105" s="29">
        <f t="shared" si="16"/>
        <v>0</v>
      </c>
    </row>
    <row r="1106" spans="1:8" hidden="1">
      <c r="A1106" s="29" t="s">
        <v>368</v>
      </c>
      <c r="B1106" s="29" t="s">
        <v>369</v>
      </c>
      <c r="C1106" s="29" t="s">
        <v>1342</v>
      </c>
      <c r="D1106" s="29" t="s">
        <v>1074</v>
      </c>
      <c r="E1106" s="29">
        <v>1</v>
      </c>
      <c r="F1106" s="29"/>
      <c r="G1106" s="29"/>
      <c r="H1106" s="29">
        <f t="shared" si="16"/>
        <v>0</v>
      </c>
    </row>
    <row r="1107" spans="1:8" hidden="1">
      <c r="A1107" s="29" t="s">
        <v>368</v>
      </c>
      <c r="B1107" s="29" t="s">
        <v>369</v>
      </c>
      <c r="C1107" s="29" t="s">
        <v>575</v>
      </c>
      <c r="D1107" s="29" t="s">
        <v>1074</v>
      </c>
      <c r="E1107" s="29">
        <v>4</v>
      </c>
      <c r="F1107" s="29"/>
      <c r="G1107" s="29"/>
      <c r="H1107" s="29">
        <f t="shared" si="16"/>
        <v>0</v>
      </c>
    </row>
    <row r="1108" spans="1:8">
      <c r="A1108" s="29" t="s">
        <v>370</v>
      </c>
      <c r="B1108" s="29" t="s">
        <v>371</v>
      </c>
      <c r="C1108" s="29" t="s">
        <v>702</v>
      </c>
      <c r="D1108" s="29" t="s">
        <v>1073</v>
      </c>
      <c r="E1108" s="29">
        <v>6</v>
      </c>
      <c r="F1108" s="29"/>
      <c r="G1108" s="29"/>
      <c r="H1108" s="29">
        <f t="shared" si="16"/>
        <v>0</v>
      </c>
    </row>
    <row r="1109" spans="1:8">
      <c r="A1109" s="29" t="s">
        <v>370</v>
      </c>
      <c r="B1109" s="29" t="s">
        <v>371</v>
      </c>
      <c r="C1109" s="29" t="s">
        <v>705</v>
      </c>
      <c r="D1109" s="29" t="s">
        <v>1073</v>
      </c>
      <c r="E1109" s="29">
        <v>1</v>
      </c>
      <c r="F1109" s="29"/>
      <c r="G1109" s="29"/>
      <c r="H1109" s="29">
        <f t="shared" si="16"/>
        <v>0</v>
      </c>
    </row>
    <row r="1110" spans="1:8">
      <c r="A1110" s="29" t="s">
        <v>370</v>
      </c>
      <c r="B1110" s="29" t="s">
        <v>371</v>
      </c>
      <c r="C1110" s="29" t="s">
        <v>726</v>
      </c>
      <c r="D1110" s="29" t="s">
        <v>1073</v>
      </c>
      <c r="E1110" s="29">
        <v>1</v>
      </c>
      <c r="F1110" s="29"/>
      <c r="G1110" s="29"/>
      <c r="H1110" s="29">
        <f t="shared" si="16"/>
        <v>0</v>
      </c>
    </row>
    <row r="1111" spans="1:8" hidden="1">
      <c r="A1111" s="29" t="s">
        <v>370</v>
      </c>
      <c r="B1111" s="29" t="s">
        <v>371</v>
      </c>
      <c r="C1111" s="29" t="s">
        <v>1341</v>
      </c>
      <c r="D1111" s="29" t="s">
        <v>1093</v>
      </c>
      <c r="E1111" s="29">
        <v>1</v>
      </c>
      <c r="F1111" s="29"/>
      <c r="G1111" s="29"/>
      <c r="H1111" s="29">
        <f t="shared" ref="H1111:H1174" si="17">F1111+G1111</f>
        <v>0</v>
      </c>
    </row>
    <row r="1112" spans="1:8">
      <c r="A1112" s="29" t="s">
        <v>370</v>
      </c>
      <c r="B1112" s="29" t="s">
        <v>371</v>
      </c>
      <c r="C1112" s="29" t="s">
        <v>744</v>
      </c>
      <c r="D1112" s="29" t="s">
        <v>1073</v>
      </c>
      <c r="E1112" s="29">
        <v>1</v>
      </c>
      <c r="F1112" s="29"/>
      <c r="G1112" s="29"/>
      <c r="H1112" s="29">
        <f t="shared" si="17"/>
        <v>0</v>
      </c>
    </row>
    <row r="1113" spans="1:8">
      <c r="A1113" s="29" t="s">
        <v>370</v>
      </c>
      <c r="B1113" s="29" t="s">
        <v>371</v>
      </c>
      <c r="C1113" s="29" t="s">
        <v>751</v>
      </c>
      <c r="D1113" s="29" t="s">
        <v>1073</v>
      </c>
      <c r="E1113" s="29">
        <v>26</v>
      </c>
      <c r="F1113" s="29">
        <v>42</v>
      </c>
      <c r="G1113" s="29">
        <v>4</v>
      </c>
      <c r="H1113" s="29">
        <f t="shared" si="17"/>
        <v>46</v>
      </c>
    </row>
    <row r="1114" spans="1:8" hidden="1">
      <c r="A1114" s="29" t="s">
        <v>370</v>
      </c>
      <c r="B1114" s="29" t="s">
        <v>371</v>
      </c>
      <c r="C1114" s="29" t="s">
        <v>805</v>
      </c>
      <c r="D1114" s="29" t="s">
        <v>1074</v>
      </c>
      <c r="E1114" s="29">
        <v>1</v>
      </c>
      <c r="F1114" s="29"/>
      <c r="G1114" s="29"/>
      <c r="H1114" s="29">
        <f t="shared" si="17"/>
        <v>0</v>
      </c>
    </row>
    <row r="1115" spans="1:8">
      <c r="A1115" s="29" t="s">
        <v>370</v>
      </c>
      <c r="B1115" s="29" t="s">
        <v>371</v>
      </c>
      <c r="C1115" s="29" t="s">
        <v>806</v>
      </c>
      <c r="D1115" s="29" t="s">
        <v>1073</v>
      </c>
      <c r="E1115" s="29">
        <v>2</v>
      </c>
      <c r="F1115" s="29"/>
      <c r="G1115" s="29"/>
      <c r="H1115" s="29">
        <f t="shared" si="17"/>
        <v>0</v>
      </c>
    </row>
    <row r="1116" spans="1:8">
      <c r="A1116" s="29" t="s">
        <v>370</v>
      </c>
      <c r="B1116" s="29" t="s">
        <v>371</v>
      </c>
      <c r="C1116" s="29" t="s">
        <v>848</v>
      </c>
      <c r="D1116" s="29" t="s">
        <v>1073</v>
      </c>
      <c r="E1116" s="29">
        <v>6</v>
      </c>
      <c r="F1116" s="29"/>
      <c r="G1116" s="29"/>
      <c r="H1116" s="29">
        <f t="shared" si="17"/>
        <v>0</v>
      </c>
    </row>
    <row r="1117" spans="1:8">
      <c r="A1117" s="29" t="s">
        <v>370</v>
      </c>
      <c r="B1117" s="29" t="s">
        <v>371</v>
      </c>
      <c r="C1117" s="29" t="s">
        <v>970</v>
      </c>
      <c r="D1117" s="29" t="s">
        <v>1073</v>
      </c>
      <c r="E1117" s="29">
        <v>7</v>
      </c>
      <c r="F1117" s="29"/>
      <c r="G1117" s="29"/>
      <c r="H1117" s="29">
        <f t="shared" si="17"/>
        <v>0</v>
      </c>
    </row>
    <row r="1118" spans="1:8">
      <c r="A1118" s="29" t="s">
        <v>370</v>
      </c>
      <c r="B1118" s="29" t="s">
        <v>371</v>
      </c>
      <c r="C1118" s="29" t="s">
        <v>1340</v>
      </c>
      <c r="D1118" s="29" t="s">
        <v>1073</v>
      </c>
      <c r="E1118" s="29">
        <v>2</v>
      </c>
      <c r="F1118" s="29">
        <v>8</v>
      </c>
      <c r="G1118" s="29"/>
      <c r="H1118" s="29">
        <f t="shared" si="17"/>
        <v>8</v>
      </c>
    </row>
    <row r="1119" spans="1:8" hidden="1">
      <c r="A1119" s="29" t="s">
        <v>370</v>
      </c>
      <c r="B1119" s="29" t="s">
        <v>371</v>
      </c>
      <c r="C1119" s="29" t="s">
        <v>1340</v>
      </c>
      <c r="D1119" s="29" t="s">
        <v>1074</v>
      </c>
      <c r="E1119" s="29">
        <v>2</v>
      </c>
      <c r="F1119" s="29">
        <v>34</v>
      </c>
      <c r="G1119" s="29">
        <v>270</v>
      </c>
      <c r="H1119" s="29">
        <f t="shared" si="17"/>
        <v>304</v>
      </c>
    </row>
    <row r="1120" spans="1:8" hidden="1">
      <c r="A1120" s="29" t="s">
        <v>372</v>
      </c>
      <c r="B1120" s="29" t="s">
        <v>373</v>
      </c>
      <c r="C1120" s="29" t="s">
        <v>527</v>
      </c>
      <c r="D1120" s="29" t="s">
        <v>1075</v>
      </c>
      <c r="E1120" s="29">
        <v>1</v>
      </c>
      <c r="F1120" s="29"/>
      <c r="G1120" s="29"/>
      <c r="H1120" s="29">
        <f t="shared" si="17"/>
        <v>0</v>
      </c>
    </row>
    <row r="1121" spans="1:8">
      <c r="A1121" s="29" t="s">
        <v>372</v>
      </c>
      <c r="B1121" s="29" t="s">
        <v>373</v>
      </c>
      <c r="C1121" s="29" t="s">
        <v>974</v>
      </c>
      <c r="D1121" s="29" t="s">
        <v>1073</v>
      </c>
      <c r="E1121" s="29">
        <v>1</v>
      </c>
      <c r="F1121" s="29"/>
      <c r="G1121" s="29"/>
      <c r="H1121" s="29">
        <f t="shared" si="17"/>
        <v>0</v>
      </c>
    </row>
    <row r="1122" spans="1:8">
      <c r="A1122" s="29" t="s">
        <v>372</v>
      </c>
      <c r="B1122" s="29" t="s">
        <v>373</v>
      </c>
      <c r="C1122" s="29" t="s">
        <v>1001</v>
      </c>
      <c r="D1122" s="29" t="s">
        <v>1073</v>
      </c>
      <c r="E1122" s="29">
        <v>1</v>
      </c>
      <c r="F1122" s="29"/>
      <c r="G1122" s="29"/>
      <c r="H1122" s="29">
        <f t="shared" si="17"/>
        <v>0</v>
      </c>
    </row>
    <row r="1123" spans="1:8">
      <c r="A1123" s="29" t="s">
        <v>374</v>
      </c>
      <c r="B1123" s="29" t="s">
        <v>375</v>
      </c>
      <c r="C1123" s="29" t="s">
        <v>1339</v>
      </c>
      <c r="D1123" s="29" t="s">
        <v>1073</v>
      </c>
      <c r="E1123" s="29">
        <v>1</v>
      </c>
      <c r="F1123" s="29"/>
      <c r="G1123" s="29"/>
      <c r="H1123" s="29">
        <f t="shared" si="17"/>
        <v>0</v>
      </c>
    </row>
    <row r="1124" spans="1:8">
      <c r="A1124" s="29" t="s">
        <v>374</v>
      </c>
      <c r="B1124" s="29" t="s">
        <v>375</v>
      </c>
      <c r="C1124" s="29" t="s">
        <v>1338</v>
      </c>
      <c r="D1124" s="29" t="s">
        <v>1091</v>
      </c>
      <c r="E1124" s="29">
        <v>1</v>
      </c>
      <c r="F1124" s="29"/>
      <c r="G1124" s="29"/>
      <c r="H1124" s="29">
        <f t="shared" si="17"/>
        <v>0</v>
      </c>
    </row>
    <row r="1125" spans="1:8" hidden="1">
      <c r="A1125" s="29" t="s">
        <v>374</v>
      </c>
      <c r="B1125" s="29" t="s">
        <v>375</v>
      </c>
      <c r="C1125" s="29" t="s">
        <v>1337</v>
      </c>
      <c r="D1125" s="29" t="s">
        <v>1080</v>
      </c>
      <c r="E1125" s="29">
        <v>1</v>
      </c>
      <c r="F1125" s="29"/>
      <c r="G1125" s="29"/>
      <c r="H1125" s="29">
        <f t="shared" si="17"/>
        <v>0</v>
      </c>
    </row>
    <row r="1126" spans="1:8" hidden="1">
      <c r="A1126" s="29" t="s">
        <v>374</v>
      </c>
      <c r="B1126" s="29" t="s">
        <v>375</v>
      </c>
      <c r="C1126" s="29" t="s">
        <v>499</v>
      </c>
      <c r="D1126" s="29" t="s">
        <v>1112</v>
      </c>
      <c r="E1126" s="29">
        <v>3</v>
      </c>
      <c r="F1126" s="29"/>
      <c r="G1126" s="29"/>
      <c r="H1126" s="29">
        <f t="shared" si="17"/>
        <v>0</v>
      </c>
    </row>
    <row r="1127" spans="1:8">
      <c r="A1127" s="29" t="s">
        <v>374</v>
      </c>
      <c r="B1127" s="29" t="s">
        <v>375</v>
      </c>
      <c r="C1127" s="29" t="s">
        <v>499</v>
      </c>
      <c r="D1127" s="29" t="s">
        <v>1073</v>
      </c>
      <c r="E1127" s="29">
        <v>2</v>
      </c>
      <c r="F1127" s="29">
        <v>1</v>
      </c>
      <c r="G1127" s="29">
        <v>49</v>
      </c>
      <c r="H1127" s="29">
        <f t="shared" si="17"/>
        <v>50</v>
      </c>
    </row>
    <row r="1128" spans="1:8" hidden="1">
      <c r="A1128" s="29" t="s">
        <v>374</v>
      </c>
      <c r="B1128" s="29" t="s">
        <v>375</v>
      </c>
      <c r="C1128" s="29" t="s">
        <v>500</v>
      </c>
      <c r="D1128" s="29" t="s">
        <v>1074</v>
      </c>
      <c r="E1128" s="29">
        <v>1</v>
      </c>
      <c r="F1128" s="29">
        <v>1</v>
      </c>
      <c r="G1128" s="29"/>
      <c r="H1128" s="29">
        <f t="shared" si="17"/>
        <v>1</v>
      </c>
    </row>
    <row r="1129" spans="1:8">
      <c r="A1129" s="29" t="s">
        <v>374</v>
      </c>
      <c r="B1129" s="29" t="s">
        <v>375</v>
      </c>
      <c r="C1129" s="29" t="s">
        <v>1336</v>
      </c>
      <c r="D1129" s="29" t="s">
        <v>1073</v>
      </c>
      <c r="E1129" s="29">
        <v>1</v>
      </c>
      <c r="F1129" s="29"/>
      <c r="G1129" s="29"/>
      <c r="H1129" s="29">
        <f t="shared" si="17"/>
        <v>0</v>
      </c>
    </row>
    <row r="1130" spans="1:8">
      <c r="A1130" s="29" t="s">
        <v>374</v>
      </c>
      <c r="B1130" s="29" t="s">
        <v>375</v>
      </c>
      <c r="C1130" s="29" t="s">
        <v>1335</v>
      </c>
      <c r="D1130" s="29" t="s">
        <v>1091</v>
      </c>
      <c r="E1130" s="29">
        <v>1</v>
      </c>
      <c r="F1130" s="29"/>
      <c r="G1130" s="29"/>
      <c r="H1130" s="29">
        <f t="shared" si="17"/>
        <v>0</v>
      </c>
    </row>
    <row r="1131" spans="1:8" hidden="1">
      <c r="A1131" s="29" t="s">
        <v>374</v>
      </c>
      <c r="B1131" s="29" t="s">
        <v>375</v>
      </c>
      <c r="C1131" s="29" t="s">
        <v>515</v>
      </c>
      <c r="D1131" s="29" t="s">
        <v>1075</v>
      </c>
      <c r="E1131" s="29">
        <v>2</v>
      </c>
      <c r="F1131" s="29"/>
      <c r="G1131" s="29"/>
      <c r="H1131" s="29">
        <f t="shared" si="17"/>
        <v>0</v>
      </c>
    </row>
    <row r="1132" spans="1:8" hidden="1">
      <c r="A1132" s="29" t="s">
        <v>374</v>
      </c>
      <c r="B1132" s="29" t="s">
        <v>375</v>
      </c>
      <c r="C1132" s="29" t="s">
        <v>515</v>
      </c>
      <c r="D1132" s="29" t="s">
        <v>1074</v>
      </c>
      <c r="E1132" s="29">
        <v>1</v>
      </c>
      <c r="F1132" s="29"/>
      <c r="G1132" s="29"/>
      <c r="H1132" s="29">
        <f t="shared" si="17"/>
        <v>0</v>
      </c>
    </row>
    <row r="1133" spans="1:8">
      <c r="A1133" s="29" t="s">
        <v>374</v>
      </c>
      <c r="B1133" s="29" t="s">
        <v>375</v>
      </c>
      <c r="C1133" s="29" t="s">
        <v>1334</v>
      </c>
      <c r="D1133" s="29" t="s">
        <v>1073</v>
      </c>
      <c r="E1133" s="29">
        <v>1</v>
      </c>
      <c r="F1133" s="29"/>
      <c r="G1133" s="29"/>
      <c r="H1133" s="29">
        <f t="shared" si="17"/>
        <v>0</v>
      </c>
    </row>
    <row r="1134" spans="1:8">
      <c r="A1134" s="29" t="s">
        <v>374</v>
      </c>
      <c r="B1134" s="29" t="s">
        <v>375</v>
      </c>
      <c r="C1134" s="29" t="s">
        <v>748</v>
      </c>
      <c r="D1134" s="29" t="s">
        <v>1073</v>
      </c>
      <c r="E1134" s="29">
        <v>1</v>
      </c>
      <c r="F1134" s="29">
        <v>95</v>
      </c>
      <c r="G1134" s="29">
        <v>127</v>
      </c>
      <c r="H1134" s="29">
        <f t="shared" si="17"/>
        <v>222</v>
      </c>
    </row>
    <row r="1135" spans="1:8" hidden="1">
      <c r="A1135" s="29" t="s">
        <v>374</v>
      </c>
      <c r="B1135" s="29" t="s">
        <v>375</v>
      </c>
      <c r="C1135" s="29" t="s">
        <v>769</v>
      </c>
      <c r="D1135" s="29" t="s">
        <v>1074</v>
      </c>
      <c r="E1135" s="29">
        <v>1</v>
      </c>
      <c r="F1135" s="29"/>
      <c r="G1135" s="29"/>
      <c r="H1135" s="29">
        <f t="shared" si="17"/>
        <v>0</v>
      </c>
    </row>
    <row r="1136" spans="1:8" hidden="1">
      <c r="A1136" s="29" t="s">
        <v>374</v>
      </c>
      <c r="B1136" s="29" t="s">
        <v>375</v>
      </c>
      <c r="C1136" s="29" t="s">
        <v>1333</v>
      </c>
      <c r="D1136" s="29" t="s">
        <v>1175</v>
      </c>
      <c r="E1136" s="29">
        <v>1</v>
      </c>
      <c r="F1136" s="29"/>
      <c r="G1136" s="29"/>
      <c r="H1136" s="29">
        <f t="shared" si="17"/>
        <v>0</v>
      </c>
    </row>
    <row r="1137" spans="1:8" hidden="1">
      <c r="A1137" s="29" t="s">
        <v>374</v>
      </c>
      <c r="B1137" s="29" t="s">
        <v>375</v>
      </c>
      <c r="C1137" s="29" t="s">
        <v>913</v>
      </c>
      <c r="D1137" s="29" t="s">
        <v>1095</v>
      </c>
      <c r="E1137" s="29">
        <v>1</v>
      </c>
      <c r="F1137" s="29">
        <v>15</v>
      </c>
      <c r="G1137" s="29"/>
      <c r="H1137" s="29">
        <f t="shared" si="17"/>
        <v>15</v>
      </c>
    </row>
    <row r="1138" spans="1:8">
      <c r="A1138" s="29" t="s">
        <v>374</v>
      </c>
      <c r="B1138" s="29" t="s">
        <v>375</v>
      </c>
      <c r="C1138" s="29" t="s">
        <v>914</v>
      </c>
      <c r="D1138" s="29" t="s">
        <v>1073</v>
      </c>
      <c r="E1138" s="29">
        <v>1</v>
      </c>
      <c r="F1138" s="29"/>
      <c r="G1138" s="29"/>
      <c r="H1138" s="29">
        <f t="shared" si="17"/>
        <v>0</v>
      </c>
    </row>
    <row r="1139" spans="1:8">
      <c r="A1139" s="29" t="s">
        <v>374</v>
      </c>
      <c r="B1139" s="29" t="s">
        <v>375</v>
      </c>
      <c r="C1139" s="29" t="s">
        <v>1332</v>
      </c>
      <c r="D1139" s="29" t="s">
        <v>1073</v>
      </c>
      <c r="E1139" s="29">
        <v>1</v>
      </c>
      <c r="F1139" s="29"/>
      <c r="G1139" s="29"/>
      <c r="H1139" s="29">
        <f t="shared" si="17"/>
        <v>0</v>
      </c>
    </row>
    <row r="1140" spans="1:8" hidden="1">
      <c r="A1140" s="29" t="s">
        <v>374</v>
      </c>
      <c r="B1140" s="29" t="s">
        <v>375</v>
      </c>
      <c r="C1140" s="29" t="s">
        <v>560</v>
      </c>
      <c r="D1140" s="29" t="s">
        <v>1074</v>
      </c>
      <c r="E1140" s="29">
        <v>2</v>
      </c>
      <c r="F1140" s="29"/>
      <c r="G1140" s="29"/>
      <c r="H1140" s="29">
        <f t="shared" si="17"/>
        <v>0</v>
      </c>
    </row>
    <row r="1141" spans="1:8">
      <c r="A1141" s="29" t="s">
        <v>374</v>
      </c>
      <c r="B1141" s="29" t="s">
        <v>375</v>
      </c>
      <c r="C1141" s="29" t="s">
        <v>979</v>
      </c>
      <c r="D1141" s="29" t="s">
        <v>1073</v>
      </c>
      <c r="E1141" s="29">
        <v>1</v>
      </c>
      <c r="F1141" s="29"/>
      <c r="G1141" s="29"/>
      <c r="H1141" s="29">
        <f t="shared" si="17"/>
        <v>0</v>
      </c>
    </row>
    <row r="1142" spans="1:8" hidden="1">
      <c r="A1142" s="29" t="s">
        <v>374</v>
      </c>
      <c r="B1142" s="29" t="s">
        <v>375</v>
      </c>
      <c r="C1142" s="29" t="s">
        <v>1010</v>
      </c>
      <c r="D1142" s="29" t="s">
        <v>1112</v>
      </c>
      <c r="E1142" s="29">
        <v>1</v>
      </c>
      <c r="F1142" s="29"/>
      <c r="G1142" s="29">
        <v>8395</v>
      </c>
      <c r="H1142" s="29">
        <f t="shared" si="17"/>
        <v>8395</v>
      </c>
    </row>
    <row r="1143" spans="1:8" hidden="1">
      <c r="A1143" s="29" t="s">
        <v>374</v>
      </c>
      <c r="B1143" s="29" t="s">
        <v>375</v>
      </c>
      <c r="C1143" s="29" t="s">
        <v>1010</v>
      </c>
      <c r="D1143" s="29" t="s">
        <v>1074</v>
      </c>
      <c r="E1143" s="29">
        <v>1</v>
      </c>
      <c r="F1143" s="29"/>
      <c r="G1143" s="29">
        <v>5209</v>
      </c>
      <c r="H1143" s="29">
        <f t="shared" si="17"/>
        <v>5209</v>
      </c>
    </row>
    <row r="1144" spans="1:8">
      <c r="A1144" s="29" t="s">
        <v>376</v>
      </c>
      <c r="B1144" s="29" t="s">
        <v>377</v>
      </c>
      <c r="C1144" s="29" t="s">
        <v>1078</v>
      </c>
      <c r="D1144" s="29" t="s">
        <v>1073</v>
      </c>
      <c r="E1144" s="29">
        <v>1</v>
      </c>
      <c r="F1144" s="29"/>
      <c r="G1144" s="29"/>
      <c r="H1144" s="29">
        <f t="shared" si="17"/>
        <v>0</v>
      </c>
    </row>
    <row r="1145" spans="1:8" hidden="1">
      <c r="A1145" s="29" t="s">
        <v>376</v>
      </c>
      <c r="B1145" s="29" t="s">
        <v>377</v>
      </c>
      <c r="C1145" s="29" t="s">
        <v>1331</v>
      </c>
      <c r="D1145" s="29" t="s">
        <v>1074</v>
      </c>
      <c r="E1145" s="29">
        <v>2</v>
      </c>
      <c r="F1145" s="29">
        <v>10</v>
      </c>
      <c r="G1145" s="29"/>
      <c r="H1145" s="29">
        <f t="shared" si="17"/>
        <v>10</v>
      </c>
    </row>
    <row r="1146" spans="1:8" hidden="1">
      <c r="A1146" s="29" t="s">
        <v>378</v>
      </c>
      <c r="B1146" s="29" t="s">
        <v>379</v>
      </c>
      <c r="C1146" s="29" t="s">
        <v>1330</v>
      </c>
      <c r="D1146" s="29" t="s">
        <v>1329</v>
      </c>
      <c r="E1146" s="29">
        <v>1</v>
      </c>
      <c r="F1146" s="29"/>
      <c r="G1146" s="29"/>
      <c r="H1146" s="29">
        <f t="shared" si="17"/>
        <v>0</v>
      </c>
    </row>
    <row r="1147" spans="1:8">
      <c r="A1147" s="29" t="s">
        <v>378</v>
      </c>
      <c r="B1147" s="29" t="s">
        <v>379</v>
      </c>
      <c r="C1147" s="29" t="s">
        <v>1328</v>
      </c>
      <c r="D1147" s="29" t="s">
        <v>1073</v>
      </c>
      <c r="E1147" s="29">
        <v>1</v>
      </c>
      <c r="F1147" s="29"/>
      <c r="G1147" s="29"/>
      <c r="H1147" s="29">
        <f t="shared" si="17"/>
        <v>0</v>
      </c>
    </row>
    <row r="1148" spans="1:8">
      <c r="A1148" s="29" t="s">
        <v>378</v>
      </c>
      <c r="B1148" s="29" t="s">
        <v>379</v>
      </c>
      <c r="C1148" s="29" t="s">
        <v>757</v>
      </c>
      <c r="D1148" s="29" t="s">
        <v>1073</v>
      </c>
      <c r="E1148" s="29">
        <v>1</v>
      </c>
      <c r="F1148" s="29"/>
      <c r="G1148" s="29"/>
      <c r="H1148" s="29">
        <f t="shared" si="17"/>
        <v>0</v>
      </c>
    </row>
    <row r="1149" spans="1:8" hidden="1">
      <c r="A1149" s="29" t="s">
        <v>378</v>
      </c>
      <c r="B1149" s="29" t="s">
        <v>379</v>
      </c>
      <c r="C1149" s="29" t="s">
        <v>757</v>
      </c>
      <c r="D1149" s="29" t="s">
        <v>1074</v>
      </c>
      <c r="E1149" s="29">
        <v>1</v>
      </c>
      <c r="F1149" s="29"/>
      <c r="G1149" s="29"/>
      <c r="H1149" s="29">
        <f t="shared" si="17"/>
        <v>0</v>
      </c>
    </row>
    <row r="1150" spans="1:8" hidden="1">
      <c r="A1150" s="29" t="s">
        <v>378</v>
      </c>
      <c r="B1150" s="29" t="s">
        <v>379</v>
      </c>
      <c r="C1150" s="29" t="s">
        <v>760</v>
      </c>
      <c r="D1150" s="29" t="s">
        <v>1074</v>
      </c>
      <c r="E1150" s="29">
        <v>1</v>
      </c>
      <c r="F1150" s="29"/>
      <c r="G1150" s="29"/>
      <c r="H1150" s="29">
        <f t="shared" si="17"/>
        <v>0</v>
      </c>
    </row>
    <row r="1151" spans="1:8">
      <c r="A1151" s="29" t="s">
        <v>378</v>
      </c>
      <c r="B1151" s="29" t="s">
        <v>379</v>
      </c>
      <c r="C1151" s="29" t="s">
        <v>1204</v>
      </c>
      <c r="D1151" s="29" t="s">
        <v>1073</v>
      </c>
      <c r="E1151" s="29">
        <v>1</v>
      </c>
      <c r="F1151" s="29"/>
      <c r="G1151" s="29"/>
      <c r="H1151" s="29">
        <f t="shared" si="17"/>
        <v>0</v>
      </c>
    </row>
    <row r="1152" spans="1:8" hidden="1">
      <c r="A1152" s="29" t="s">
        <v>378</v>
      </c>
      <c r="B1152" s="29" t="s">
        <v>379</v>
      </c>
      <c r="C1152" s="29" t="s">
        <v>860</v>
      </c>
      <c r="D1152" s="29" t="s">
        <v>1074</v>
      </c>
      <c r="E1152" s="29">
        <v>1</v>
      </c>
      <c r="F1152" s="29"/>
      <c r="G1152" s="29"/>
      <c r="H1152" s="29">
        <f t="shared" si="17"/>
        <v>0</v>
      </c>
    </row>
    <row r="1153" spans="1:8">
      <c r="A1153" s="29" t="s">
        <v>378</v>
      </c>
      <c r="B1153" s="29" t="s">
        <v>379</v>
      </c>
      <c r="C1153" s="29" t="s">
        <v>1327</v>
      </c>
      <c r="D1153" s="29" t="s">
        <v>1073</v>
      </c>
      <c r="E1153" s="29">
        <v>1</v>
      </c>
      <c r="F1153" s="29"/>
      <c r="G1153" s="29"/>
      <c r="H1153" s="29">
        <f t="shared" si="17"/>
        <v>0</v>
      </c>
    </row>
    <row r="1154" spans="1:8">
      <c r="A1154" s="29" t="s">
        <v>378</v>
      </c>
      <c r="B1154" s="29" t="s">
        <v>379</v>
      </c>
      <c r="C1154" s="29" t="s">
        <v>1326</v>
      </c>
      <c r="D1154" s="29" t="s">
        <v>1073</v>
      </c>
      <c r="E1154" s="29">
        <v>1</v>
      </c>
      <c r="F1154" s="29"/>
      <c r="G1154" s="29"/>
      <c r="H1154" s="29">
        <f t="shared" si="17"/>
        <v>0</v>
      </c>
    </row>
    <row r="1155" spans="1:8" hidden="1">
      <c r="A1155" s="29" t="s">
        <v>378</v>
      </c>
      <c r="B1155" s="29" t="s">
        <v>379</v>
      </c>
      <c r="C1155" s="29" t="s">
        <v>562</v>
      </c>
      <c r="D1155" s="29" t="s">
        <v>1074</v>
      </c>
      <c r="E1155" s="29">
        <v>1</v>
      </c>
      <c r="F1155" s="29"/>
      <c r="G1155" s="29"/>
      <c r="H1155" s="29">
        <f t="shared" si="17"/>
        <v>0</v>
      </c>
    </row>
    <row r="1156" spans="1:8">
      <c r="A1156" s="29" t="s">
        <v>378</v>
      </c>
      <c r="B1156" s="29" t="s">
        <v>379</v>
      </c>
      <c r="C1156" s="29" t="s">
        <v>937</v>
      </c>
      <c r="D1156" s="29" t="s">
        <v>1073</v>
      </c>
      <c r="E1156" s="29">
        <v>6</v>
      </c>
      <c r="F1156" s="29"/>
      <c r="G1156" s="29"/>
      <c r="H1156" s="29">
        <f t="shared" si="17"/>
        <v>0</v>
      </c>
    </row>
    <row r="1157" spans="1:8">
      <c r="A1157" s="29" t="s">
        <v>378</v>
      </c>
      <c r="B1157" s="29" t="s">
        <v>379</v>
      </c>
      <c r="C1157" s="29" t="s">
        <v>1325</v>
      </c>
      <c r="D1157" s="29" t="s">
        <v>1073</v>
      </c>
      <c r="E1157" s="29">
        <v>1</v>
      </c>
      <c r="F1157" s="29"/>
      <c r="G1157" s="29"/>
      <c r="H1157" s="29">
        <f t="shared" si="17"/>
        <v>0</v>
      </c>
    </row>
    <row r="1158" spans="1:8">
      <c r="A1158" s="29" t="s">
        <v>378</v>
      </c>
      <c r="B1158" s="29" t="s">
        <v>379</v>
      </c>
      <c r="C1158" s="29" t="s">
        <v>1324</v>
      </c>
      <c r="D1158" s="29" t="s">
        <v>1073</v>
      </c>
      <c r="E1158" s="29">
        <v>2</v>
      </c>
      <c r="F1158" s="29">
        <v>65</v>
      </c>
      <c r="G1158" s="29"/>
      <c r="H1158" s="29">
        <f t="shared" si="17"/>
        <v>65</v>
      </c>
    </row>
    <row r="1159" spans="1:8" hidden="1">
      <c r="A1159" s="29" t="s">
        <v>380</v>
      </c>
      <c r="B1159" s="29" t="s">
        <v>381</v>
      </c>
      <c r="C1159" s="29" t="s">
        <v>1323</v>
      </c>
      <c r="D1159" s="29" t="s">
        <v>1080</v>
      </c>
      <c r="E1159" s="29">
        <v>1</v>
      </c>
      <c r="F1159" s="29"/>
      <c r="G1159" s="29"/>
      <c r="H1159" s="29">
        <f t="shared" si="17"/>
        <v>0</v>
      </c>
    </row>
    <row r="1160" spans="1:8" hidden="1">
      <c r="A1160" s="29" t="s">
        <v>380</v>
      </c>
      <c r="B1160" s="29" t="s">
        <v>381</v>
      </c>
      <c r="C1160" s="29" t="s">
        <v>1322</v>
      </c>
      <c r="D1160" s="29" t="s">
        <v>1093</v>
      </c>
      <c r="E1160" s="29">
        <v>1</v>
      </c>
      <c r="F1160" s="29"/>
      <c r="G1160" s="29"/>
      <c r="H1160" s="29">
        <f t="shared" si="17"/>
        <v>0</v>
      </c>
    </row>
    <row r="1161" spans="1:8" hidden="1">
      <c r="A1161" s="29" t="s">
        <v>380</v>
      </c>
      <c r="B1161" s="29" t="s">
        <v>381</v>
      </c>
      <c r="C1161" s="29" t="s">
        <v>590</v>
      </c>
      <c r="D1161" s="29" t="s">
        <v>1074</v>
      </c>
      <c r="E1161" s="29">
        <v>1</v>
      </c>
      <c r="F1161" s="29"/>
      <c r="G1161" s="29"/>
      <c r="H1161" s="29">
        <f t="shared" si="17"/>
        <v>0</v>
      </c>
    </row>
    <row r="1162" spans="1:8">
      <c r="A1162" s="29" t="s">
        <v>380</v>
      </c>
      <c r="B1162" s="29" t="s">
        <v>381</v>
      </c>
      <c r="C1162" s="29" t="s">
        <v>1321</v>
      </c>
      <c r="D1162" s="29" t="s">
        <v>1073</v>
      </c>
      <c r="E1162" s="29">
        <v>1</v>
      </c>
      <c r="F1162" s="29"/>
      <c r="G1162" s="29"/>
      <c r="H1162" s="29">
        <f t="shared" si="17"/>
        <v>0</v>
      </c>
    </row>
    <row r="1163" spans="1:8">
      <c r="A1163" s="29" t="s">
        <v>380</v>
      </c>
      <c r="B1163" s="29" t="s">
        <v>381</v>
      </c>
      <c r="C1163" s="29" t="s">
        <v>1320</v>
      </c>
      <c r="D1163" s="29" t="s">
        <v>1073</v>
      </c>
      <c r="E1163" s="29">
        <v>1</v>
      </c>
      <c r="F1163" s="29"/>
      <c r="G1163" s="29"/>
      <c r="H1163" s="29">
        <f t="shared" si="17"/>
        <v>0</v>
      </c>
    </row>
    <row r="1164" spans="1:8">
      <c r="A1164" s="29" t="s">
        <v>380</v>
      </c>
      <c r="B1164" s="29" t="s">
        <v>381</v>
      </c>
      <c r="C1164" s="29" t="s">
        <v>1319</v>
      </c>
      <c r="D1164" s="29" t="s">
        <v>1073</v>
      </c>
      <c r="E1164" s="29">
        <v>1</v>
      </c>
      <c r="F1164" s="29"/>
      <c r="G1164" s="29"/>
      <c r="H1164" s="29">
        <f t="shared" si="17"/>
        <v>0</v>
      </c>
    </row>
    <row r="1165" spans="1:8" hidden="1">
      <c r="A1165" s="29" t="s">
        <v>380</v>
      </c>
      <c r="B1165" s="29" t="s">
        <v>381</v>
      </c>
      <c r="C1165" s="29" t="s">
        <v>1318</v>
      </c>
      <c r="D1165" s="29" t="s">
        <v>1101</v>
      </c>
      <c r="E1165" s="29">
        <v>2</v>
      </c>
      <c r="F1165" s="29"/>
      <c r="G1165" s="29"/>
      <c r="H1165" s="29">
        <f t="shared" si="17"/>
        <v>0</v>
      </c>
    </row>
    <row r="1166" spans="1:8" hidden="1">
      <c r="A1166" s="29" t="s">
        <v>380</v>
      </c>
      <c r="B1166" s="29" t="s">
        <v>381</v>
      </c>
      <c r="C1166" s="29" t="s">
        <v>1318</v>
      </c>
      <c r="D1166" s="29" t="s">
        <v>1095</v>
      </c>
      <c r="E1166" s="29">
        <v>1</v>
      </c>
      <c r="F1166" s="29"/>
      <c r="G1166" s="29"/>
      <c r="H1166" s="29">
        <f t="shared" si="17"/>
        <v>0</v>
      </c>
    </row>
    <row r="1167" spans="1:8">
      <c r="A1167" s="29" t="s">
        <v>380</v>
      </c>
      <c r="B1167" s="29" t="s">
        <v>381</v>
      </c>
      <c r="C1167" s="29" t="s">
        <v>1318</v>
      </c>
      <c r="D1167" s="29" t="s">
        <v>1091</v>
      </c>
      <c r="E1167" s="29">
        <v>1</v>
      </c>
      <c r="F1167" s="29"/>
      <c r="G1167" s="29"/>
      <c r="H1167" s="29">
        <f t="shared" si="17"/>
        <v>0</v>
      </c>
    </row>
    <row r="1168" spans="1:8" hidden="1">
      <c r="A1168" s="29" t="s">
        <v>380</v>
      </c>
      <c r="B1168" s="29" t="s">
        <v>381</v>
      </c>
      <c r="C1168" s="29" t="s">
        <v>1317</v>
      </c>
      <c r="D1168" s="29" t="s">
        <v>1093</v>
      </c>
      <c r="E1168" s="29">
        <v>1</v>
      </c>
      <c r="F1168" s="29"/>
      <c r="G1168" s="29"/>
      <c r="H1168" s="29">
        <f t="shared" si="17"/>
        <v>0</v>
      </c>
    </row>
    <row r="1169" spans="1:8">
      <c r="A1169" s="29" t="s">
        <v>380</v>
      </c>
      <c r="B1169" s="29" t="s">
        <v>381</v>
      </c>
      <c r="C1169" s="29" t="s">
        <v>669</v>
      </c>
      <c r="D1169" s="29" t="s">
        <v>1073</v>
      </c>
      <c r="E1169" s="29">
        <v>8</v>
      </c>
      <c r="F1169" s="29">
        <v>106</v>
      </c>
      <c r="G1169" s="29">
        <v>800</v>
      </c>
      <c r="H1169" s="29">
        <f t="shared" si="17"/>
        <v>906</v>
      </c>
    </row>
    <row r="1170" spans="1:8" hidden="1">
      <c r="A1170" s="29" t="s">
        <v>380</v>
      </c>
      <c r="B1170" s="29" t="s">
        <v>381</v>
      </c>
      <c r="C1170" s="29" t="s">
        <v>669</v>
      </c>
      <c r="D1170" s="29" t="s">
        <v>1074</v>
      </c>
      <c r="E1170" s="29">
        <v>2</v>
      </c>
      <c r="F1170" s="29"/>
      <c r="G1170" s="29"/>
      <c r="H1170" s="29">
        <f t="shared" si="17"/>
        <v>0</v>
      </c>
    </row>
    <row r="1171" spans="1:8">
      <c r="A1171" s="29" t="s">
        <v>380</v>
      </c>
      <c r="B1171" s="29" t="s">
        <v>381</v>
      </c>
      <c r="C1171" s="29" t="s">
        <v>1316</v>
      </c>
      <c r="D1171" s="29" t="s">
        <v>1073</v>
      </c>
      <c r="E1171" s="29">
        <v>1</v>
      </c>
      <c r="F1171" s="29"/>
      <c r="G1171" s="29"/>
      <c r="H1171" s="29">
        <f t="shared" si="17"/>
        <v>0</v>
      </c>
    </row>
    <row r="1172" spans="1:8">
      <c r="A1172" s="29" t="s">
        <v>380</v>
      </c>
      <c r="B1172" s="29" t="s">
        <v>381</v>
      </c>
      <c r="C1172" s="29" t="s">
        <v>734</v>
      </c>
      <c r="D1172" s="29" t="s">
        <v>1073</v>
      </c>
      <c r="E1172" s="29">
        <v>1</v>
      </c>
      <c r="F1172" s="29"/>
      <c r="G1172" s="29"/>
      <c r="H1172" s="29">
        <f t="shared" si="17"/>
        <v>0</v>
      </c>
    </row>
    <row r="1173" spans="1:8">
      <c r="A1173" s="29" t="s">
        <v>380</v>
      </c>
      <c r="B1173" s="29" t="s">
        <v>381</v>
      </c>
      <c r="C1173" s="29" t="s">
        <v>1315</v>
      </c>
      <c r="D1173" s="29" t="s">
        <v>1073</v>
      </c>
      <c r="E1173" s="29">
        <v>1</v>
      </c>
      <c r="F1173" s="29">
        <v>1</v>
      </c>
      <c r="G1173" s="29"/>
      <c r="H1173" s="29">
        <f t="shared" si="17"/>
        <v>1</v>
      </c>
    </row>
    <row r="1174" spans="1:8">
      <c r="A1174" s="29" t="s">
        <v>380</v>
      </c>
      <c r="B1174" s="29" t="s">
        <v>381</v>
      </c>
      <c r="C1174" s="29" t="s">
        <v>1314</v>
      </c>
      <c r="D1174" s="29" t="s">
        <v>1073</v>
      </c>
      <c r="E1174" s="29">
        <v>1</v>
      </c>
      <c r="F1174" s="29"/>
      <c r="G1174" s="29"/>
      <c r="H1174" s="29">
        <f t="shared" si="17"/>
        <v>0</v>
      </c>
    </row>
    <row r="1175" spans="1:8" hidden="1">
      <c r="A1175" s="29" t="s">
        <v>380</v>
      </c>
      <c r="B1175" s="29" t="s">
        <v>381</v>
      </c>
      <c r="C1175" s="29" t="s">
        <v>1262</v>
      </c>
      <c r="D1175" s="29" t="s">
        <v>1140</v>
      </c>
      <c r="E1175" s="29">
        <v>1</v>
      </c>
      <c r="F1175" s="29">
        <v>50</v>
      </c>
      <c r="G1175" s="29"/>
      <c r="H1175" s="29">
        <f t="shared" ref="H1175:H1238" si="18">F1175+G1175</f>
        <v>50</v>
      </c>
    </row>
    <row r="1176" spans="1:8">
      <c r="A1176" s="29" t="s">
        <v>380</v>
      </c>
      <c r="B1176" s="29" t="s">
        <v>381</v>
      </c>
      <c r="C1176" s="29" t="s">
        <v>744</v>
      </c>
      <c r="D1176" s="29" t="s">
        <v>1073</v>
      </c>
      <c r="E1176" s="29">
        <v>7</v>
      </c>
      <c r="F1176" s="29"/>
      <c r="G1176" s="29"/>
      <c r="H1176" s="29">
        <f t="shared" si="18"/>
        <v>0</v>
      </c>
    </row>
    <row r="1177" spans="1:8" hidden="1">
      <c r="A1177" s="29" t="s">
        <v>380</v>
      </c>
      <c r="B1177" s="29" t="s">
        <v>381</v>
      </c>
      <c r="C1177" s="29" t="s">
        <v>744</v>
      </c>
      <c r="D1177" s="29" t="s">
        <v>1074</v>
      </c>
      <c r="E1177" s="29">
        <v>1</v>
      </c>
      <c r="F1177" s="29"/>
      <c r="G1177" s="29"/>
      <c r="H1177" s="29">
        <f t="shared" si="18"/>
        <v>0</v>
      </c>
    </row>
    <row r="1178" spans="1:8">
      <c r="A1178" s="29" t="s">
        <v>380</v>
      </c>
      <c r="B1178" s="29" t="s">
        <v>381</v>
      </c>
      <c r="C1178" s="29" t="s">
        <v>746</v>
      </c>
      <c r="D1178" s="29" t="s">
        <v>1073</v>
      </c>
      <c r="E1178" s="29">
        <v>1</v>
      </c>
      <c r="F1178" s="29"/>
      <c r="G1178" s="29"/>
      <c r="H1178" s="29">
        <f t="shared" si="18"/>
        <v>0</v>
      </c>
    </row>
    <row r="1179" spans="1:8">
      <c r="A1179" s="29" t="s">
        <v>380</v>
      </c>
      <c r="B1179" s="29" t="s">
        <v>381</v>
      </c>
      <c r="C1179" s="29" t="s">
        <v>748</v>
      </c>
      <c r="D1179" s="29" t="s">
        <v>1073</v>
      </c>
      <c r="E1179" s="29">
        <v>1</v>
      </c>
      <c r="F1179" s="29"/>
      <c r="G1179" s="29"/>
      <c r="H1179" s="29">
        <f t="shared" si="18"/>
        <v>0</v>
      </c>
    </row>
    <row r="1180" spans="1:8">
      <c r="A1180" s="29" t="s">
        <v>380</v>
      </c>
      <c r="B1180" s="29" t="s">
        <v>381</v>
      </c>
      <c r="C1180" s="29" t="s">
        <v>749</v>
      </c>
      <c r="D1180" s="29" t="s">
        <v>1073</v>
      </c>
      <c r="E1180" s="29">
        <v>1</v>
      </c>
      <c r="F1180" s="29">
        <v>52</v>
      </c>
      <c r="G1180" s="29"/>
      <c r="H1180" s="29">
        <f t="shared" si="18"/>
        <v>52</v>
      </c>
    </row>
    <row r="1181" spans="1:8">
      <c r="A1181" s="29" t="s">
        <v>380</v>
      </c>
      <c r="B1181" s="29" t="s">
        <v>381</v>
      </c>
      <c r="C1181" s="29" t="s">
        <v>760</v>
      </c>
      <c r="D1181" s="29" t="s">
        <v>1073</v>
      </c>
      <c r="E1181" s="29">
        <v>2</v>
      </c>
      <c r="F1181" s="29"/>
      <c r="G1181" s="29"/>
      <c r="H1181" s="29">
        <f t="shared" si="18"/>
        <v>0</v>
      </c>
    </row>
    <row r="1182" spans="1:8">
      <c r="A1182" s="29" t="s">
        <v>380</v>
      </c>
      <c r="B1182" s="29" t="s">
        <v>381</v>
      </c>
      <c r="C1182" s="29" t="s">
        <v>762</v>
      </c>
      <c r="D1182" s="29" t="s">
        <v>1073</v>
      </c>
      <c r="E1182" s="29">
        <v>1</v>
      </c>
      <c r="F1182" s="29">
        <v>30</v>
      </c>
      <c r="G1182" s="29"/>
      <c r="H1182" s="29">
        <f t="shared" si="18"/>
        <v>30</v>
      </c>
    </row>
    <row r="1183" spans="1:8">
      <c r="A1183" s="29" t="s">
        <v>380</v>
      </c>
      <c r="B1183" s="29" t="s">
        <v>381</v>
      </c>
      <c r="C1183" s="29" t="s">
        <v>763</v>
      </c>
      <c r="D1183" s="29" t="s">
        <v>1073</v>
      </c>
      <c r="E1183" s="29">
        <v>1</v>
      </c>
      <c r="F1183" s="29"/>
      <c r="G1183" s="29"/>
      <c r="H1183" s="29">
        <f t="shared" si="18"/>
        <v>0</v>
      </c>
    </row>
    <row r="1184" spans="1:8">
      <c r="A1184" s="29" t="s">
        <v>380</v>
      </c>
      <c r="B1184" s="29" t="s">
        <v>381</v>
      </c>
      <c r="C1184" s="29" t="s">
        <v>765</v>
      </c>
      <c r="D1184" s="29" t="s">
        <v>1073</v>
      </c>
      <c r="E1184" s="29">
        <v>2</v>
      </c>
      <c r="F1184" s="29"/>
      <c r="G1184" s="29"/>
      <c r="H1184" s="29">
        <f t="shared" si="18"/>
        <v>0</v>
      </c>
    </row>
    <row r="1185" spans="1:8">
      <c r="A1185" s="29" t="s">
        <v>380</v>
      </c>
      <c r="B1185" s="29" t="s">
        <v>381</v>
      </c>
      <c r="C1185" s="29" t="s">
        <v>815</v>
      </c>
      <c r="D1185" s="29" t="s">
        <v>1073</v>
      </c>
      <c r="E1185" s="29">
        <v>2</v>
      </c>
      <c r="F1185" s="29"/>
      <c r="G1185" s="29"/>
      <c r="H1185" s="29">
        <f t="shared" si="18"/>
        <v>0</v>
      </c>
    </row>
    <row r="1186" spans="1:8">
      <c r="A1186" s="29" t="s">
        <v>380</v>
      </c>
      <c r="B1186" s="29" t="s">
        <v>381</v>
      </c>
      <c r="C1186" s="29" t="s">
        <v>821</v>
      </c>
      <c r="D1186" s="29" t="s">
        <v>1073</v>
      </c>
      <c r="E1186" s="29">
        <v>2</v>
      </c>
      <c r="F1186" s="29"/>
      <c r="G1186" s="29"/>
      <c r="H1186" s="29">
        <f t="shared" si="18"/>
        <v>0</v>
      </c>
    </row>
    <row r="1187" spans="1:8" hidden="1">
      <c r="A1187" s="29" t="s">
        <v>380</v>
      </c>
      <c r="B1187" s="29" t="s">
        <v>381</v>
      </c>
      <c r="C1187" s="29" t="s">
        <v>1313</v>
      </c>
      <c r="D1187" s="29" t="s">
        <v>1074</v>
      </c>
      <c r="E1187" s="29">
        <v>1</v>
      </c>
      <c r="F1187" s="29"/>
      <c r="G1187" s="29"/>
      <c r="H1187" s="29">
        <f t="shared" si="18"/>
        <v>0</v>
      </c>
    </row>
    <row r="1188" spans="1:8" hidden="1">
      <c r="A1188" s="29" t="s">
        <v>380</v>
      </c>
      <c r="B1188" s="29" t="s">
        <v>381</v>
      </c>
      <c r="C1188" s="29" t="s">
        <v>1312</v>
      </c>
      <c r="D1188" s="29" t="s">
        <v>1074</v>
      </c>
      <c r="E1188" s="29">
        <v>1</v>
      </c>
      <c r="F1188" s="29">
        <v>2</v>
      </c>
      <c r="G1188" s="29"/>
      <c r="H1188" s="29">
        <f t="shared" si="18"/>
        <v>2</v>
      </c>
    </row>
    <row r="1189" spans="1:8">
      <c r="A1189" s="29" t="s">
        <v>380</v>
      </c>
      <c r="B1189" s="29" t="s">
        <v>381</v>
      </c>
      <c r="C1189" s="29" t="s">
        <v>1311</v>
      </c>
      <c r="D1189" s="29" t="s">
        <v>1073</v>
      </c>
      <c r="E1189" s="29">
        <v>1</v>
      </c>
      <c r="F1189" s="29">
        <v>45</v>
      </c>
      <c r="G1189" s="29"/>
      <c r="H1189" s="29">
        <f t="shared" si="18"/>
        <v>45</v>
      </c>
    </row>
    <row r="1190" spans="1:8">
      <c r="A1190" s="29" t="s">
        <v>380</v>
      </c>
      <c r="B1190" s="29" t="s">
        <v>381</v>
      </c>
      <c r="C1190" s="29" t="s">
        <v>881</v>
      </c>
      <c r="D1190" s="29" t="s">
        <v>1073</v>
      </c>
      <c r="E1190" s="29">
        <v>3</v>
      </c>
      <c r="F1190" s="29"/>
      <c r="G1190" s="29"/>
      <c r="H1190" s="29">
        <f t="shared" si="18"/>
        <v>0</v>
      </c>
    </row>
    <row r="1191" spans="1:8" hidden="1">
      <c r="A1191" s="29" t="s">
        <v>380</v>
      </c>
      <c r="B1191" s="29" t="s">
        <v>381</v>
      </c>
      <c r="C1191" s="29" t="s">
        <v>881</v>
      </c>
      <c r="D1191" s="29" t="s">
        <v>1074</v>
      </c>
      <c r="E1191" s="29">
        <v>1</v>
      </c>
      <c r="F1191" s="29"/>
      <c r="G1191" s="29"/>
      <c r="H1191" s="29">
        <f t="shared" si="18"/>
        <v>0</v>
      </c>
    </row>
    <row r="1192" spans="1:8">
      <c r="A1192" s="29" t="s">
        <v>380</v>
      </c>
      <c r="B1192" s="29" t="s">
        <v>381</v>
      </c>
      <c r="C1192" s="29" t="s">
        <v>1310</v>
      </c>
      <c r="D1192" s="29" t="s">
        <v>1073</v>
      </c>
      <c r="E1192" s="29">
        <v>1</v>
      </c>
      <c r="F1192" s="29">
        <v>3</v>
      </c>
      <c r="G1192" s="29">
        <v>220</v>
      </c>
      <c r="H1192" s="29">
        <f t="shared" si="18"/>
        <v>223</v>
      </c>
    </row>
    <row r="1193" spans="1:8" hidden="1">
      <c r="A1193" s="29" t="s">
        <v>380</v>
      </c>
      <c r="B1193" s="29" t="s">
        <v>381</v>
      </c>
      <c r="C1193" s="29" t="s">
        <v>1309</v>
      </c>
      <c r="D1193" s="29" t="s">
        <v>1074</v>
      </c>
      <c r="E1193" s="29">
        <v>1</v>
      </c>
      <c r="F1193" s="29"/>
      <c r="G1193" s="29">
        <v>29</v>
      </c>
      <c r="H1193" s="29">
        <f t="shared" si="18"/>
        <v>29</v>
      </c>
    </row>
    <row r="1194" spans="1:8">
      <c r="A1194" s="29" t="s">
        <v>380</v>
      </c>
      <c r="B1194" s="29" t="s">
        <v>381</v>
      </c>
      <c r="C1194" s="29" t="s">
        <v>1308</v>
      </c>
      <c r="D1194" s="29" t="s">
        <v>1073</v>
      </c>
      <c r="E1194" s="29">
        <v>1</v>
      </c>
      <c r="F1194" s="29"/>
      <c r="G1194" s="29"/>
      <c r="H1194" s="29">
        <f t="shared" si="18"/>
        <v>0</v>
      </c>
    </row>
    <row r="1195" spans="1:8">
      <c r="A1195" s="29" t="s">
        <v>380</v>
      </c>
      <c r="B1195" s="29" t="s">
        <v>381</v>
      </c>
      <c r="C1195" s="29" t="s">
        <v>933</v>
      </c>
      <c r="D1195" s="29" t="s">
        <v>1073</v>
      </c>
      <c r="E1195" s="29">
        <v>1</v>
      </c>
      <c r="F1195" s="29">
        <v>220</v>
      </c>
      <c r="G1195" s="29"/>
      <c r="H1195" s="29">
        <f t="shared" si="18"/>
        <v>220</v>
      </c>
    </row>
    <row r="1196" spans="1:8">
      <c r="A1196" s="29" t="s">
        <v>380</v>
      </c>
      <c r="B1196" s="29" t="s">
        <v>381</v>
      </c>
      <c r="C1196" s="29" t="s">
        <v>966</v>
      </c>
      <c r="D1196" s="29" t="s">
        <v>1073</v>
      </c>
      <c r="E1196" s="29">
        <v>1</v>
      </c>
      <c r="F1196" s="29"/>
      <c r="G1196" s="29"/>
      <c r="H1196" s="29">
        <f t="shared" si="18"/>
        <v>0</v>
      </c>
    </row>
    <row r="1197" spans="1:8" hidden="1">
      <c r="A1197" s="29" t="s">
        <v>380</v>
      </c>
      <c r="B1197" s="29" t="s">
        <v>381</v>
      </c>
      <c r="C1197" s="29" t="s">
        <v>1307</v>
      </c>
      <c r="D1197" s="29" t="s">
        <v>1074</v>
      </c>
      <c r="E1197" s="29">
        <v>1</v>
      </c>
      <c r="F1197" s="29">
        <v>75</v>
      </c>
      <c r="G1197" s="29">
        <v>86</v>
      </c>
      <c r="H1197" s="29">
        <f t="shared" si="18"/>
        <v>161</v>
      </c>
    </row>
    <row r="1198" spans="1:8">
      <c r="A1198" s="29" t="s">
        <v>380</v>
      </c>
      <c r="B1198" s="29" t="s">
        <v>381</v>
      </c>
      <c r="C1198" s="29" t="s">
        <v>1306</v>
      </c>
      <c r="D1198" s="29" t="s">
        <v>1073</v>
      </c>
      <c r="E1198" s="29">
        <v>1</v>
      </c>
      <c r="F1198" s="29"/>
      <c r="G1198" s="29">
        <v>79</v>
      </c>
      <c r="H1198" s="29">
        <f t="shared" si="18"/>
        <v>79</v>
      </c>
    </row>
    <row r="1199" spans="1:8" hidden="1">
      <c r="A1199" s="29" t="s">
        <v>382</v>
      </c>
      <c r="B1199" s="29" t="s">
        <v>383</v>
      </c>
      <c r="C1199" s="29" t="s">
        <v>1305</v>
      </c>
      <c r="D1199" s="29" t="s">
        <v>1080</v>
      </c>
      <c r="E1199" s="29">
        <v>1</v>
      </c>
      <c r="F1199" s="29"/>
      <c r="G1199" s="29"/>
      <c r="H1199" s="29">
        <f t="shared" si="18"/>
        <v>0</v>
      </c>
    </row>
    <row r="1200" spans="1:8" hidden="1">
      <c r="A1200" s="29" t="s">
        <v>382</v>
      </c>
      <c r="B1200" s="29" t="s">
        <v>383</v>
      </c>
      <c r="C1200" s="29" t="s">
        <v>1304</v>
      </c>
      <c r="D1200" s="29" t="s">
        <v>1074</v>
      </c>
      <c r="E1200" s="29">
        <v>1</v>
      </c>
      <c r="F1200" s="29"/>
      <c r="G1200" s="29"/>
      <c r="H1200" s="29">
        <f t="shared" si="18"/>
        <v>0</v>
      </c>
    </row>
    <row r="1201" spans="1:8">
      <c r="A1201" s="29" t="s">
        <v>382</v>
      </c>
      <c r="B1201" s="29" t="s">
        <v>383</v>
      </c>
      <c r="C1201" s="29" t="s">
        <v>631</v>
      </c>
      <c r="D1201" s="29" t="s">
        <v>1073</v>
      </c>
      <c r="E1201" s="29">
        <v>1</v>
      </c>
      <c r="F1201" s="29">
        <v>80</v>
      </c>
      <c r="G1201" s="29"/>
      <c r="H1201" s="29">
        <f t="shared" si="18"/>
        <v>80</v>
      </c>
    </row>
    <row r="1202" spans="1:8">
      <c r="A1202" s="29" t="s">
        <v>382</v>
      </c>
      <c r="B1202" s="29" t="s">
        <v>383</v>
      </c>
      <c r="C1202" s="29" t="s">
        <v>1303</v>
      </c>
      <c r="D1202" s="29" t="s">
        <v>1073</v>
      </c>
      <c r="E1202" s="29">
        <v>1</v>
      </c>
      <c r="F1202" s="29">
        <v>250</v>
      </c>
      <c r="G1202" s="29"/>
      <c r="H1202" s="29">
        <f t="shared" si="18"/>
        <v>250</v>
      </c>
    </row>
    <row r="1203" spans="1:8">
      <c r="A1203" s="29" t="s">
        <v>382</v>
      </c>
      <c r="B1203" s="29" t="s">
        <v>383</v>
      </c>
      <c r="C1203" s="29" t="s">
        <v>1302</v>
      </c>
      <c r="D1203" s="29" t="s">
        <v>1073</v>
      </c>
      <c r="E1203" s="29">
        <v>1</v>
      </c>
      <c r="F1203" s="29"/>
      <c r="G1203" s="29"/>
      <c r="H1203" s="29">
        <f t="shared" si="18"/>
        <v>0</v>
      </c>
    </row>
    <row r="1204" spans="1:8">
      <c r="A1204" s="29" t="s">
        <v>382</v>
      </c>
      <c r="B1204" s="29" t="s">
        <v>383</v>
      </c>
      <c r="C1204" s="29" t="s">
        <v>1301</v>
      </c>
      <c r="D1204" s="29" t="s">
        <v>1073</v>
      </c>
      <c r="E1204" s="29">
        <v>1</v>
      </c>
      <c r="F1204" s="29"/>
      <c r="G1204" s="29"/>
      <c r="H1204" s="29">
        <f t="shared" si="18"/>
        <v>0</v>
      </c>
    </row>
    <row r="1205" spans="1:8">
      <c r="A1205" s="29" t="s">
        <v>382</v>
      </c>
      <c r="B1205" s="29" t="s">
        <v>383</v>
      </c>
      <c r="C1205" s="29" t="s">
        <v>696</v>
      </c>
      <c r="D1205" s="29" t="s">
        <v>1102</v>
      </c>
      <c r="E1205" s="29">
        <v>1</v>
      </c>
      <c r="F1205" s="29"/>
      <c r="G1205" s="29"/>
      <c r="H1205" s="29">
        <f t="shared" si="18"/>
        <v>0</v>
      </c>
    </row>
    <row r="1206" spans="1:8">
      <c r="A1206" s="29" t="s">
        <v>382</v>
      </c>
      <c r="B1206" s="29" t="s">
        <v>383</v>
      </c>
      <c r="C1206" s="29" t="s">
        <v>722</v>
      </c>
      <c r="D1206" s="29" t="s">
        <v>1102</v>
      </c>
      <c r="E1206" s="29">
        <v>1</v>
      </c>
      <c r="F1206" s="29">
        <v>30</v>
      </c>
      <c r="G1206" s="29"/>
      <c r="H1206" s="29">
        <f t="shared" si="18"/>
        <v>30</v>
      </c>
    </row>
    <row r="1207" spans="1:8" hidden="1">
      <c r="A1207" s="29" t="s">
        <v>382</v>
      </c>
      <c r="B1207" s="29" t="s">
        <v>383</v>
      </c>
      <c r="C1207" s="29" t="s">
        <v>1300</v>
      </c>
      <c r="D1207" s="29" t="s">
        <v>1095</v>
      </c>
      <c r="E1207" s="29">
        <v>1</v>
      </c>
      <c r="F1207" s="29"/>
      <c r="G1207" s="29"/>
      <c r="H1207" s="29">
        <f t="shared" si="18"/>
        <v>0</v>
      </c>
    </row>
    <row r="1208" spans="1:8">
      <c r="A1208" s="29" t="s">
        <v>382</v>
      </c>
      <c r="B1208" s="29" t="s">
        <v>383</v>
      </c>
      <c r="C1208" s="29" t="s">
        <v>1299</v>
      </c>
      <c r="D1208" s="29" t="s">
        <v>1073</v>
      </c>
      <c r="E1208" s="29">
        <v>1</v>
      </c>
      <c r="F1208" s="29"/>
      <c r="G1208" s="29"/>
      <c r="H1208" s="29">
        <f t="shared" si="18"/>
        <v>0</v>
      </c>
    </row>
    <row r="1209" spans="1:8">
      <c r="A1209" s="29" t="s">
        <v>382</v>
      </c>
      <c r="B1209" s="29" t="s">
        <v>383</v>
      </c>
      <c r="C1209" s="29" t="s">
        <v>1298</v>
      </c>
      <c r="D1209" s="29" t="s">
        <v>1073</v>
      </c>
      <c r="E1209" s="29">
        <v>1</v>
      </c>
      <c r="F1209" s="29"/>
      <c r="G1209" s="29"/>
      <c r="H1209" s="29">
        <f t="shared" si="18"/>
        <v>0</v>
      </c>
    </row>
    <row r="1210" spans="1:8">
      <c r="A1210" s="29" t="s">
        <v>382</v>
      </c>
      <c r="B1210" s="29" t="s">
        <v>383</v>
      </c>
      <c r="C1210" s="29" t="s">
        <v>1297</v>
      </c>
      <c r="D1210" s="29" t="s">
        <v>1073</v>
      </c>
      <c r="E1210" s="29">
        <v>1</v>
      </c>
      <c r="F1210" s="29"/>
      <c r="G1210" s="29"/>
      <c r="H1210" s="29">
        <f t="shared" si="18"/>
        <v>0</v>
      </c>
    </row>
    <row r="1211" spans="1:8">
      <c r="A1211" s="29" t="s">
        <v>382</v>
      </c>
      <c r="B1211" s="29" t="s">
        <v>383</v>
      </c>
      <c r="C1211" s="29" t="s">
        <v>1296</v>
      </c>
      <c r="D1211" s="29" t="s">
        <v>1073</v>
      </c>
      <c r="E1211" s="29">
        <v>2</v>
      </c>
      <c r="F1211" s="29"/>
      <c r="G1211" s="29"/>
      <c r="H1211" s="29">
        <f t="shared" si="18"/>
        <v>0</v>
      </c>
    </row>
    <row r="1212" spans="1:8">
      <c r="A1212" s="29" t="s">
        <v>382</v>
      </c>
      <c r="B1212" s="29" t="s">
        <v>383</v>
      </c>
      <c r="C1212" s="29" t="s">
        <v>1295</v>
      </c>
      <c r="D1212" s="29" t="s">
        <v>1073</v>
      </c>
      <c r="E1212" s="29">
        <v>1</v>
      </c>
      <c r="F1212" s="29"/>
      <c r="G1212" s="29"/>
      <c r="H1212" s="29">
        <f t="shared" si="18"/>
        <v>0</v>
      </c>
    </row>
    <row r="1213" spans="1:8">
      <c r="A1213" s="29" t="s">
        <v>382</v>
      </c>
      <c r="B1213" s="29" t="s">
        <v>383</v>
      </c>
      <c r="C1213" s="29" t="s">
        <v>1294</v>
      </c>
      <c r="D1213" s="29" t="s">
        <v>1073</v>
      </c>
      <c r="E1213" s="29">
        <v>1</v>
      </c>
      <c r="F1213" s="29"/>
      <c r="G1213" s="29"/>
      <c r="H1213" s="29">
        <f t="shared" si="18"/>
        <v>0</v>
      </c>
    </row>
    <row r="1214" spans="1:8">
      <c r="A1214" s="29" t="s">
        <v>382</v>
      </c>
      <c r="B1214" s="29" t="s">
        <v>383</v>
      </c>
      <c r="C1214" s="29" t="s">
        <v>1293</v>
      </c>
      <c r="D1214" s="29" t="s">
        <v>1073</v>
      </c>
      <c r="E1214" s="29">
        <v>1</v>
      </c>
      <c r="F1214" s="29"/>
      <c r="G1214" s="29"/>
      <c r="H1214" s="29">
        <f t="shared" si="18"/>
        <v>0</v>
      </c>
    </row>
    <row r="1215" spans="1:8">
      <c r="A1215" s="29" t="s">
        <v>382</v>
      </c>
      <c r="B1215" s="29" t="s">
        <v>383</v>
      </c>
      <c r="C1215" s="29" t="s">
        <v>1292</v>
      </c>
      <c r="D1215" s="29" t="s">
        <v>1073</v>
      </c>
      <c r="E1215" s="29">
        <v>3</v>
      </c>
      <c r="F1215" s="29"/>
      <c r="G1215" s="29"/>
      <c r="H1215" s="29">
        <f t="shared" si="18"/>
        <v>0</v>
      </c>
    </row>
    <row r="1216" spans="1:8">
      <c r="A1216" s="29" t="s">
        <v>382</v>
      </c>
      <c r="B1216" s="29" t="s">
        <v>383</v>
      </c>
      <c r="C1216" s="29" t="s">
        <v>1291</v>
      </c>
      <c r="D1216" s="29" t="s">
        <v>1073</v>
      </c>
      <c r="E1216" s="29">
        <v>1</v>
      </c>
      <c r="F1216" s="29"/>
      <c r="G1216" s="29"/>
      <c r="H1216" s="29">
        <f t="shared" si="18"/>
        <v>0</v>
      </c>
    </row>
    <row r="1217" spans="1:8">
      <c r="A1217" s="29" t="s">
        <v>382</v>
      </c>
      <c r="B1217" s="29" t="s">
        <v>383</v>
      </c>
      <c r="C1217" s="29" t="s">
        <v>1290</v>
      </c>
      <c r="D1217" s="29" t="s">
        <v>1073</v>
      </c>
      <c r="E1217" s="29">
        <v>1</v>
      </c>
      <c r="F1217" s="29"/>
      <c r="G1217" s="29"/>
      <c r="H1217" s="29">
        <f t="shared" si="18"/>
        <v>0</v>
      </c>
    </row>
    <row r="1218" spans="1:8">
      <c r="A1218" s="29" t="s">
        <v>382</v>
      </c>
      <c r="B1218" s="29" t="s">
        <v>383</v>
      </c>
      <c r="C1218" s="29" t="s">
        <v>773</v>
      </c>
      <c r="D1218" s="29" t="s">
        <v>1073</v>
      </c>
      <c r="E1218" s="29">
        <v>1</v>
      </c>
      <c r="F1218" s="29"/>
      <c r="G1218" s="29"/>
      <c r="H1218" s="29">
        <f t="shared" si="18"/>
        <v>0</v>
      </c>
    </row>
    <row r="1219" spans="1:8" hidden="1">
      <c r="A1219" s="29" t="s">
        <v>382</v>
      </c>
      <c r="B1219" s="29" t="s">
        <v>383</v>
      </c>
      <c r="C1219" s="29" t="s">
        <v>1289</v>
      </c>
      <c r="D1219" s="29" t="s">
        <v>1074</v>
      </c>
      <c r="E1219" s="29">
        <v>1</v>
      </c>
      <c r="F1219" s="29"/>
      <c r="G1219" s="29"/>
      <c r="H1219" s="29">
        <f t="shared" si="18"/>
        <v>0</v>
      </c>
    </row>
    <row r="1220" spans="1:8" hidden="1">
      <c r="A1220" s="29" t="s">
        <v>382</v>
      </c>
      <c r="B1220" s="29" t="s">
        <v>383</v>
      </c>
      <c r="C1220" s="29" t="s">
        <v>818</v>
      </c>
      <c r="D1220" s="29" t="s">
        <v>1074</v>
      </c>
      <c r="E1220" s="29">
        <v>1</v>
      </c>
      <c r="F1220" s="29"/>
      <c r="G1220" s="29"/>
      <c r="H1220" s="29">
        <f t="shared" si="18"/>
        <v>0</v>
      </c>
    </row>
    <row r="1221" spans="1:8">
      <c r="A1221" s="29" t="s">
        <v>382</v>
      </c>
      <c r="B1221" s="29" t="s">
        <v>383</v>
      </c>
      <c r="C1221" s="29" t="s">
        <v>1288</v>
      </c>
      <c r="D1221" s="29" t="s">
        <v>1073</v>
      </c>
      <c r="E1221" s="29">
        <v>1</v>
      </c>
      <c r="F1221" s="29"/>
      <c r="G1221" s="29"/>
      <c r="H1221" s="29">
        <f t="shared" si="18"/>
        <v>0</v>
      </c>
    </row>
    <row r="1222" spans="1:8">
      <c r="A1222" s="29" t="s">
        <v>382</v>
      </c>
      <c r="B1222" s="29" t="s">
        <v>383</v>
      </c>
      <c r="C1222" s="29" t="s">
        <v>876</v>
      </c>
      <c r="D1222" s="29" t="s">
        <v>1073</v>
      </c>
      <c r="E1222" s="29">
        <v>1</v>
      </c>
      <c r="F1222" s="29"/>
      <c r="G1222" s="29"/>
      <c r="H1222" s="29">
        <f t="shared" si="18"/>
        <v>0</v>
      </c>
    </row>
    <row r="1223" spans="1:8">
      <c r="A1223" s="29" t="s">
        <v>382</v>
      </c>
      <c r="B1223" s="29" t="s">
        <v>383</v>
      </c>
      <c r="C1223" s="29" t="s">
        <v>1287</v>
      </c>
      <c r="D1223" s="29" t="s">
        <v>1073</v>
      </c>
      <c r="E1223" s="29">
        <v>1</v>
      </c>
      <c r="F1223" s="29"/>
      <c r="G1223" s="29"/>
      <c r="H1223" s="29">
        <f t="shared" si="18"/>
        <v>0</v>
      </c>
    </row>
    <row r="1224" spans="1:8">
      <c r="A1224" s="29" t="s">
        <v>382</v>
      </c>
      <c r="B1224" s="29" t="s">
        <v>383</v>
      </c>
      <c r="C1224" s="29" t="s">
        <v>1286</v>
      </c>
      <c r="D1224" s="29" t="s">
        <v>1073</v>
      </c>
      <c r="E1224" s="29">
        <v>1</v>
      </c>
      <c r="F1224" s="29"/>
      <c r="G1224" s="29"/>
      <c r="H1224" s="29">
        <f t="shared" si="18"/>
        <v>0</v>
      </c>
    </row>
    <row r="1225" spans="1:8">
      <c r="A1225" s="29" t="s">
        <v>382</v>
      </c>
      <c r="B1225" s="29" t="s">
        <v>383</v>
      </c>
      <c r="C1225" s="29" t="s">
        <v>1186</v>
      </c>
      <c r="D1225" s="29" t="s">
        <v>1073</v>
      </c>
      <c r="E1225" s="29">
        <v>3</v>
      </c>
      <c r="F1225" s="29"/>
      <c r="G1225" s="29"/>
      <c r="H1225" s="29">
        <f t="shared" si="18"/>
        <v>0</v>
      </c>
    </row>
    <row r="1226" spans="1:8" hidden="1">
      <c r="A1226" s="29" t="s">
        <v>382</v>
      </c>
      <c r="B1226" s="29" t="s">
        <v>383</v>
      </c>
      <c r="C1226" s="29" t="s">
        <v>1285</v>
      </c>
      <c r="D1226" s="29" t="s">
        <v>1074</v>
      </c>
      <c r="E1226" s="29">
        <v>1</v>
      </c>
      <c r="F1226" s="29"/>
      <c r="G1226" s="29"/>
      <c r="H1226" s="29">
        <f t="shared" si="18"/>
        <v>0</v>
      </c>
    </row>
    <row r="1227" spans="1:8" hidden="1">
      <c r="A1227" s="29" t="s">
        <v>382</v>
      </c>
      <c r="B1227" s="29" t="s">
        <v>383</v>
      </c>
      <c r="C1227" s="29" t="s">
        <v>1284</v>
      </c>
      <c r="D1227" s="29" t="s">
        <v>1074</v>
      </c>
      <c r="E1227" s="29">
        <v>1</v>
      </c>
      <c r="F1227" s="29"/>
      <c r="G1227" s="29"/>
      <c r="H1227" s="29">
        <f t="shared" si="18"/>
        <v>0</v>
      </c>
    </row>
    <row r="1228" spans="1:8">
      <c r="A1228" s="29" t="s">
        <v>382</v>
      </c>
      <c r="B1228" s="29" t="s">
        <v>383</v>
      </c>
      <c r="C1228" s="29" t="s">
        <v>1283</v>
      </c>
      <c r="D1228" s="29" t="s">
        <v>1102</v>
      </c>
      <c r="E1228" s="29">
        <v>1</v>
      </c>
      <c r="F1228" s="29"/>
      <c r="G1228" s="29"/>
      <c r="H1228" s="29">
        <f t="shared" si="18"/>
        <v>0</v>
      </c>
    </row>
    <row r="1229" spans="1:8" hidden="1">
      <c r="A1229" s="29" t="s">
        <v>382</v>
      </c>
      <c r="B1229" s="29" t="s">
        <v>383</v>
      </c>
      <c r="C1229" s="29" t="s">
        <v>1282</v>
      </c>
      <c r="D1229" s="29" t="s">
        <v>1074</v>
      </c>
      <c r="E1229" s="29">
        <v>1</v>
      </c>
      <c r="F1229" s="29"/>
      <c r="G1229" s="29"/>
      <c r="H1229" s="29">
        <f t="shared" si="18"/>
        <v>0</v>
      </c>
    </row>
    <row r="1230" spans="1:8">
      <c r="A1230" s="29" t="s">
        <v>382</v>
      </c>
      <c r="B1230" s="29" t="s">
        <v>383</v>
      </c>
      <c r="C1230" s="29" t="s">
        <v>1137</v>
      </c>
      <c r="D1230" s="29" t="s">
        <v>1073</v>
      </c>
      <c r="E1230" s="29">
        <v>1</v>
      </c>
      <c r="F1230" s="29"/>
      <c r="G1230" s="29"/>
      <c r="H1230" s="29">
        <f t="shared" si="18"/>
        <v>0</v>
      </c>
    </row>
    <row r="1231" spans="1:8">
      <c r="A1231" s="29" t="s">
        <v>382</v>
      </c>
      <c r="B1231" s="29" t="s">
        <v>383</v>
      </c>
      <c r="C1231" s="29" t="s">
        <v>1281</v>
      </c>
      <c r="D1231" s="29" t="s">
        <v>1073</v>
      </c>
      <c r="E1231" s="29">
        <v>3</v>
      </c>
      <c r="F1231" s="29"/>
      <c r="G1231" s="29"/>
      <c r="H1231" s="29">
        <f t="shared" si="18"/>
        <v>0</v>
      </c>
    </row>
    <row r="1232" spans="1:8">
      <c r="A1232" s="29" t="s">
        <v>382</v>
      </c>
      <c r="B1232" s="29" t="s">
        <v>383</v>
      </c>
      <c r="C1232" s="29" t="s">
        <v>1096</v>
      </c>
      <c r="D1232" s="29" t="s">
        <v>1073</v>
      </c>
      <c r="E1232" s="29">
        <v>19</v>
      </c>
      <c r="F1232" s="29"/>
      <c r="G1232" s="29"/>
      <c r="H1232" s="29">
        <f t="shared" si="18"/>
        <v>0</v>
      </c>
    </row>
    <row r="1233" spans="1:8">
      <c r="A1233" s="29" t="s">
        <v>382</v>
      </c>
      <c r="B1233" s="29" t="s">
        <v>383</v>
      </c>
      <c r="C1233" s="29" t="s">
        <v>1280</v>
      </c>
      <c r="D1233" s="29" t="s">
        <v>1073</v>
      </c>
      <c r="E1233" s="29">
        <v>1</v>
      </c>
      <c r="F1233" s="29"/>
      <c r="G1233" s="29"/>
      <c r="H1233" s="29">
        <f t="shared" si="18"/>
        <v>0</v>
      </c>
    </row>
    <row r="1234" spans="1:8" hidden="1">
      <c r="A1234" s="29" t="s">
        <v>382</v>
      </c>
      <c r="B1234" s="29" t="s">
        <v>383</v>
      </c>
      <c r="C1234" s="29" t="s">
        <v>1279</v>
      </c>
      <c r="D1234" s="29" t="s">
        <v>1074</v>
      </c>
      <c r="E1234" s="29">
        <v>1</v>
      </c>
      <c r="F1234" s="29"/>
      <c r="G1234" s="29"/>
      <c r="H1234" s="29">
        <f t="shared" si="18"/>
        <v>0</v>
      </c>
    </row>
    <row r="1235" spans="1:8" hidden="1">
      <c r="A1235" s="29" t="s">
        <v>382</v>
      </c>
      <c r="B1235" s="29" t="s">
        <v>383</v>
      </c>
      <c r="C1235" s="29" t="s">
        <v>1278</v>
      </c>
      <c r="D1235" s="29" t="s">
        <v>1074</v>
      </c>
      <c r="E1235" s="29">
        <v>1</v>
      </c>
      <c r="F1235" s="29"/>
      <c r="G1235" s="29"/>
      <c r="H1235" s="29">
        <f t="shared" si="18"/>
        <v>0</v>
      </c>
    </row>
    <row r="1236" spans="1:8">
      <c r="A1236" s="29" t="s">
        <v>382</v>
      </c>
      <c r="B1236" s="29" t="s">
        <v>383</v>
      </c>
      <c r="C1236" s="29" t="s">
        <v>1277</v>
      </c>
      <c r="D1236" s="29" t="s">
        <v>1073</v>
      </c>
      <c r="E1236" s="29">
        <v>1</v>
      </c>
      <c r="F1236" s="29"/>
      <c r="G1236" s="29"/>
      <c r="H1236" s="29">
        <f t="shared" si="18"/>
        <v>0</v>
      </c>
    </row>
    <row r="1237" spans="1:8">
      <c r="A1237" s="29" t="s">
        <v>382</v>
      </c>
      <c r="B1237" s="29" t="s">
        <v>383</v>
      </c>
      <c r="C1237" s="29" t="s">
        <v>986</v>
      </c>
      <c r="D1237" s="29" t="s">
        <v>1073</v>
      </c>
      <c r="E1237" s="29">
        <v>1</v>
      </c>
      <c r="F1237" s="29">
        <v>655</v>
      </c>
      <c r="G1237" s="29"/>
      <c r="H1237" s="29">
        <f t="shared" si="18"/>
        <v>655</v>
      </c>
    </row>
    <row r="1238" spans="1:8" hidden="1">
      <c r="A1238" s="29" t="s">
        <v>382</v>
      </c>
      <c r="B1238" s="29" t="s">
        <v>383</v>
      </c>
      <c r="C1238" s="29" t="s">
        <v>1174</v>
      </c>
      <c r="D1238" s="29" t="s">
        <v>1074</v>
      </c>
      <c r="E1238" s="29">
        <v>3</v>
      </c>
      <c r="F1238" s="29"/>
      <c r="G1238" s="29"/>
      <c r="H1238" s="29">
        <f t="shared" si="18"/>
        <v>0</v>
      </c>
    </row>
    <row r="1239" spans="1:8" hidden="1">
      <c r="A1239" s="29" t="s">
        <v>382</v>
      </c>
      <c r="B1239" s="29" t="s">
        <v>383</v>
      </c>
      <c r="C1239" s="29" t="s">
        <v>1276</v>
      </c>
      <c r="D1239" s="29" t="s">
        <v>1175</v>
      </c>
      <c r="E1239" s="29">
        <v>1</v>
      </c>
      <c r="F1239" s="29"/>
      <c r="G1239" s="29"/>
      <c r="H1239" s="29">
        <f t="shared" ref="H1239:H1302" si="19">F1239+G1239</f>
        <v>0</v>
      </c>
    </row>
    <row r="1240" spans="1:8" hidden="1">
      <c r="A1240" s="29" t="s">
        <v>382</v>
      </c>
      <c r="B1240" s="29" t="s">
        <v>383</v>
      </c>
      <c r="C1240" s="29" t="s">
        <v>1275</v>
      </c>
      <c r="D1240" s="29" t="s">
        <v>1074</v>
      </c>
      <c r="E1240" s="29">
        <v>1</v>
      </c>
      <c r="F1240" s="29"/>
      <c r="G1240" s="29"/>
      <c r="H1240" s="29">
        <f t="shared" si="19"/>
        <v>0</v>
      </c>
    </row>
    <row r="1241" spans="1:8">
      <c r="A1241" s="29" t="s">
        <v>382</v>
      </c>
      <c r="B1241" s="29" t="s">
        <v>383</v>
      </c>
      <c r="C1241" s="29" t="s">
        <v>576</v>
      </c>
      <c r="D1241" s="29" t="s">
        <v>1073</v>
      </c>
      <c r="E1241" s="29">
        <v>1</v>
      </c>
      <c r="F1241" s="29"/>
      <c r="G1241" s="29"/>
      <c r="H1241" s="29">
        <f t="shared" si="19"/>
        <v>0</v>
      </c>
    </row>
    <row r="1242" spans="1:8">
      <c r="A1242" s="29" t="s">
        <v>382</v>
      </c>
      <c r="B1242" s="29" t="s">
        <v>383</v>
      </c>
      <c r="C1242" s="29" t="s">
        <v>1274</v>
      </c>
      <c r="D1242" s="29" t="s">
        <v>1073</v>
      </c>
      <c r="E1242" s="29">
        <v>2</v>
      </c>
      <c r="F1242" s="29"/>
      <c r="G1242" s="29"/>
      <c r="H1242" s="29">
        <f t="shared" si="19"/>
        <v>0</v>
      </c>
    </row>
    <row r="1243" spans="1:8" hidden="1">
      <c r="A1243" s="29" t="s">
        <v>382</v>
      </c>
      <c r="B1243" s="29" t="s">
        <v>383</v>
      </c>
      <c r="C1243" s="29" t="s">
        <v>1273</v>
      </c>
      <c r="D1243" s="29" t="s">
        <v>1095</v>
      </c>
      <c r="E1243" s="29">
        <v>2</v>
      </c>
      <c r="F1243" s="29"/>
      <c r="G1243" s="29"/>
      <c r="H1243" s="29">
        <f t="shared" si="19"/>
        <v>0</v>
      </c>
    </row>
    <row r="1244" spans="1:8">
      <c r="A1244" s="29" t="s">
        <v>382</v>
      </c>
      <c r="B1244" s="29" t="s">
        <v>383</v>
      </c>
      <c r="C1244" s="29" t="s">
        <v>1003</v>
      </c>
      <c r="D1244" s="29" t="s">
        <v>1073</v>
      </c>
      <c r="E1244" s="29">
        <v>1</v>
      </c>
      <c r="F1244" s="29"/>
      <c r="G1244" s="29"/>
      <c r="H1244" s="29">
        <f t="shared" si="19"/>
        <v>0</v>
      </c>
    </row>
    <row r="1245" spans="1:8" hidden="1">
      <c r="A1245" s="29" t="s">
        <v>382</v>
      </c>
      <c r="B1245" s="29" t="s">
        <v>383</v>
      </c>
      <c r="C1245" s="29" t="s">
        <v>1003</v>
      </c>
      <c r="D1245" s="29" t="s">
        <v>1074</v>
      </c>
      <c r="E1245" s="29">
        <v>2</v>
      </c>
      <c r="F1245" s="29"/>
      <c r="G1245" s="29"/>
      <c r="H1245" s="29">
        <f t="shared" si="19"/>
        <v>0</v>
      </c>
    </row>
    <row r="1246" spans="1:8" hidden="1">
      <c r="A1246" s="29" t="s">
        <v>382</v>
      </c>
      <c r="B1246" s="29" t="s">
        <v>383</v>
      </c>
      <c r="C1246" s="29" t="s">
        <v>1272</v>
      </c>
      <c r="D1246" s="29" t="s">
        <v>1134</v>
      </c>
      <c r="E1246" s="29">
        <v>1</v>
      </c>
      <c r="F1246" s="29"/>
      <c r="G1246" s="29">
        <v>47</v>
      </c>
      <c r="H1246" s="29">
        <f t="shared" si="19"/>
        <v>47</v>
      </c>
    </row>
    <row r="1247" spans="1:8" hidden="1">
      <c r="A1247" s="29" t="s">
        <v>382</v>
      </c>
      <c r="B1247" s="29" t="s">
        <v>383</v>
      </c>
      <c r="C1247" s="29" t="s">
        <v>578</v>
      </c>
      <c r="D1247" s="29" t="s">
        <v>1112</v>
      </c>
      <c r="E1247" s="29">
        <v>6</v>
      </c>
      <c r="F1247" s="29"/>
      <c r="G1247" s="29">
        <v>87</v>
      </c>
      <c r="H1247" s="29">
        <f t="shared" si="19"/>
        <v>87</v>
      </c>
    </row>
    <row r="1248" spans="1:8" hidden="1">
      <c r="A1248" s="29" t="s">
        <v>382</v>
      </c>
      <c r="B1248" s="29" t="s">
        <v>383</v>
      </c>
      <c r="C1248" s="29" t="s">
        <v>578</v>
      </c>
      <c r="D1248" s="29" t="s">
        <v>1080</v>
      </c>
      <c r="E1248" s="29">
        <v>14</v>
      </c>
      <c r="F1248" s="29"/>
      <c r="G1248" s="29"/>
      <c r="H1248" s="29">
        <f t="shared" si="19"/>
        <v>0</v>
      </c>
    </row>
    <row r="1249" spans="1:8" hidden="1">
      <c r="A1249" s="29" t="s">
        <v>382</v>
      </c>
      <c r="B1249" s="29" t="s">
        <v>383</v>
      </c>
      <c r="C1249" s="29" t="s">
        <v>578</v>
      </c>
      <c r="D1249" s="29" t="s">
        <v>1074</v>
      </c>
      <c r="E1249" s="29">
        <v>7</v>
      </c>
      <c r="F1249" s="29"/>
      <c r="G1249" s="29"/>
      <c r="H1249" s="29">
        <f t="shared" si="19"/>
        <v>0</v>
      </c>
    </row>
    <row r="1250" spans="1:8">
      <c r="A1250" s="29" t="s">
        <v>382</v>
      </c>
      <c r="B1250" s="29" t="s">
        <v>383</v>
      </c>
      <c r="C1250" s="29" t="s">
        <v>1011</v>
      </c>
      <c r="D1250" s="29" t="s">
        <v>1073</v>
      </c>
      <c r="E1250" s="29">
        <v>1</v>
      </c>
      <c r="F1250" s="29">
        <v>366</v>
      </c>
      <c r="G1250" s="29"/>
      <c r="H1250" s="29">
        <f t="shared" si="19"/>
        <v>366</v>
      </c>
    </row>
    <row r="1251" spans="1:8" hidden="1">
      <c r="A1251" s="29" t="s">
        <v>382</v>
      </c>
      <c r="B1251" s="29" t="s">
        <v>383</v>
      </c>
      <c r="C1251" s="29" t="s">
        <v>583</v>
      </c>
      <c r="D1251" s="29" t="s">
        <v>1080</v>
      </c>
      <c r="E1251" s="29">
        <v>2</v>
      </c>
      <c r="F1251" s="29"/>
      <c r="G1251" s="29"/>
      <c r="H1251" s="29">
        <f t="shared" si="19"/>
        <v>0</v>
      </c>
    </row>
    <row r="1252" spans="1:8" hidden="1">
      <c r="A1252" s="29" t="s">
        <v>382</v>
      </c>
      <c r="B1252" s="29" t="s">
        <v>383</v>
      </c>
      <c r="C1252" s="29" t="s">
        <v>583</v>
      </c>
      <c r="D1252" s="29" t="s">
        <v>1074</v>
      </c>
      <c r="E1252" s="29">
        <v>1</v>
      </c>
      <c r="F1252" s="29"/>
      <c r="G1252" s="29"/>
      <c r="H1252" s="29">
        <f t="shared" si="19"/>
        <v>0</v>
      </c>
    </row>
    <row r="1253" spans="1:8">
      <c r="A1253" s="29" t="s">
        <v>382</v>
      </c>
      <c r="B1253" s="29" t="s">
        <v>383</v>
      </c>
      <c r="C1253" s="29" t="s">
        <v>1271</v>
      </c>
      <c r="D1253" s="29" t="s">
        <v>1073</v>
      </c>
      <c r="E1253" s="29">
        <v>1</v>
      </c>
      <c r="F1253" s="29"/>
      <c r="G1253" s="29"/>
      <c r="H1253" s="29">
        <f t="shared" si="19"/>
        <v>0</v>
      </c>
    </row>
    <row r="1254" spans="1:8">
      <c r="A1254" s="29" t="s">
        <v>382</v>
      </c>
      <c r="B1254" s="29" t="s">
        <v>383</v>
      </c>
      <c r="C1254" s="29" t="s">
        <v>1017</v>
      </c>
      <c r="D1254" s="29" t="s">
        <v>1073</v>
      </c>
      <c r="E1254" s="29">
        <v>5</v>
      </c>
      <c r="F1254" s="29">
        <v>3</v>
      </c>
      <c r="G1254" s="29"/>
      <c r="H1254" s="29">
        <f t="shared" si="19"/>
        <v>3</v>
      </c>
    </row>
    <row r="1255" spans="1:8" hidden="1">
      <c r="A1255" s="29" t="s">
        <v>382</v>
      </c>
      <c r="B1255" s="29" t="s">
        <v>383</v>
      </c>
      <c r="C1255" s="29" t="s">
        <v>1017</v>
      </c>
      <c r="D1255" s="29" t="s">
        <v>1134</v>
      </c>
      <c r="E1255" s="29">
        <v>3</v>
      </c>
      <c r="F1255" s="29"/>
      <c r="G1255" s="29">
        <v>7</v>
      </c>
      <c r="H1255" s="29">
        <f t="shared" si="19"/>
        <v>7</v>
      </c>
    </row>
    <row r="1256" spans="1:8" hidden="1">
      <c r="A1256" s="29" t="s">
        <v>382</v>
      </c>
      <c r="B1256" s="29" t="s">
        <v>383</v>
      </c>
      <c r="C1256" s="29" t="s">
        <v>1270</v>
      </c>
      <c r="D1256" s="29" t="s">
        <v>1095</v>
      </c>
      <c r="E1256" s="29">
        <v>7</v>
      </c>
      <c r="F1256" s="29"/>
      <c r="G1256" s="29"/>
      <c r="H1256" s="29">
        <f t="shared" si="19"/>
        <v>0</v>
      </c>
    </row>
    <row r="1257" spans="1:8" hidden="1">
      <c r="A1257" s="29" t="s">
        <v>382</v>
      </c>
      <c r="B1257" s="29" t="s">
        <v>383</v>
      </c>
      <c r="C1257" s="29" t="s">
        <v>1269</v>
      </c>
      <c r="D1257" s="29" t="s">
        <v>1093</v>
      </c>
      <c r="E1257" s="29">
        <v>5</v>
      </c>
      <c r="F1257" s="29"/>
      <c r="G1257" s="29">
        <v>15</v>
      </c>
      <c r="H1257" s="29">
        <f t="shared" si="19"/>
        <v>15</v>
      </c>
    </row>
    <row r="1258" spans="1:8">
      <c r="A1258" s="29" t="s">
        <v>382</v>
      </c>
      <c r="B1258" s="29" t="s">
        <v>383</v>
      </c>
      <c r="C1258" s="29" t="s">
        <v>1268</v>
      </c>
      <c r="D1258" s="29" t="s">
        <v>1073</v>
      </c>
      <c r="E1258" s="29">
        <v>1</v>
      </c>
      <c r="F1258" s="29"/>
      <c r="G1258" s="29"/>
      <c r="H1258" s="29">
        <f t="shared" si="19"/>
        <v>0</v>
      </c>
    </row>
    <row r="1259" spans="1:8" hidden="1">
      <c r="A1259" s="29" t="s">
        <v>382</v>
      </c>
      <c r="B1259" s="29" t="s">
        <v>383</v>
      </c>
      <c r="C1259" s="29" t="s">
        <v>1267</v>
      </c>
      <c r="D1259" s="29" t="s">
        <v>1095</v>
      </c>
      <c r="E1259" s="29">
        <v>2</v>
      </c>
      <c r="F1259" s="29"/>
      <c r="G1259" s="29"/>
      <c r="H1259" s="29">
        <f t="shared" si="19"/>
        <v>0</v>
      </c>
    </row>
    <row r="1260" spans="1:8">
      <c r="A1260" s="29" t="s">
        <v>382</v>
      </c>
      <c r="B1260" s="29" t="s">
        <v>383</v>
      </c>
      <c r="C1260" s="29" t="s">
        <v>1267</v>
      </c>
      <c r="D1260" s="29" t="s">
        <v>1073</v>
      </c>
      <c r="E1260" s="29">
        <v>13</v>
      </c>
      <c r="F1260" s="29"/>
      <c r="G1260" s="29"/>
      <c r="H1260" s="29">
        <f t="shared" si="19"/>
        <v>0</v>
      </c>
    </row>
    <row r="1261" spans="1:8" hidden="1">
      <c r="A1261" s="29" t="s">
        <v>382</v>
      </c>
      <c r="B1261" s="29" t="s">
        <v>383</v>
      </c>
      <c r="C1261" s="29" t="s">
        <v>1267</v>
      </c>
      <c r="D1261" s="29" t="s">
        <v>1074</v>
      </c>
      <c r="E1261" s="29">
        <v>2</v>
      </c>
      <c r="F1261" s="29"/>
      <c r="G1261" s="29"/>
      <c r="H1261" s="29">
        <f t="shared" si="19"/>
        <v>0</v>
      </c>
    </row>
    <row r="1262" spans="1:8">
      <c r="A1262" s="29" t="s">
        <v>382</v>
      </c>
      <c r="B1262" s="29" t="s">
        <v>383</v>
      </c>
      <c r="C1262" s="29" t="s">
        <v>1266</v>
      </c>
      <c r="D1262" s="29" t="s">
        <v>1073</v>
      </c>
      <c r="E1262" s="29">
        <v>1</v>
      </c>
      <c r="F1262" s="29"/>
      <c r="G1262" s="29"/>
      <c r="H1262" s="29">
        <f t="shared" si="19"/>
        <v>0</v>
      </c>
    </row>
    <row r="1263" spans="1:8" hidden="1">
      <c r="A1263" s="29" t="s">
        <v>382</v>
      </c>
      <c r="B1263" s="29" t="s">
        <v>383</v>
      </c>
      <c r="C1263" s="29" t="s">
        <v>1266</v>
      </c>
      <c r="D1263" s="29" t="s">
        <v>1265</v>
      </c>
      <c r="E1263" s="29">
        <v>1</v>
      </c>
      <c r="F1263" s="29">
        <v>1</v>
      </c>
      <c r="G1263" s="29"/>
      <c r="H1263" s="29">
        <f t="shared" si="19"/>
        <v>1</v>
      </c>
    </row>
    <row r="1264" spans="1:8" hidden="1">
      <c r="A1264" s="29" t="s">
        <v>382</v>
      </c>
      <c r="B1264" s="29" t="s">
        <v>383</v>
      </c>
      <c r="C1264" s="29" t="s">
        <v>1264</v>
      </c>
      <c r="D1264" s="29" t="s">
        <v>1095</v>
      </c>
      <c r="E1264" s="29">
        <v>2</v>
      </c>
      <c r="F1264" s="29"/>
      <c r="G1264" s="29"/>
      <c r="H1264" s="29">
        <f t="shared" si="19"/>
        <v>0</v>
      </c>
    </row>
    <row r="1265" spans="1:8" hidden="1">
      <c r="A1265" s="29" t="s">
        <v>382</v>
      </c>
      <c r="B1265" s="29" t="s">
        <v>383</v>
      </c>
      <c r="C1265" s="29" t="s">
        <v>584</v>
      </c>
      <c r="D1265" s="29" t="s">
        <v>1095</v>
      </c>
      <c r="E1265" s="29">
        <v>1</v>
      </c>
      <c r="F1265" s="29"/>
      <c r="G1265" s="29"/>
      <c r="H1265" s="29">
        <f t="shared" si="19"/>
        <v>0</v>
      </c>
    </row>
    <row r="1266" spans="1:8">
      <c r="A1266" s="29" t="s">
        <v>382</v>
      </c>
      <c r="B1266" s="29" t="s">
        <v>383</v>
      </c>
      <c r="C1266" s="29" t="s">
        <v>584</v>
      </c>
      <c r="D1266" s="29" t="s">
        <v>1073</v>
      </c>
      <c r="E1266" s="29">
        <v>1</v>
      </c>
      <c r="F1266" s="29">
        <v>2</v>
      </c>
      <c r="G1266" s="29"/>
      <c r="H1266" s="29">
        <f t="shared" si="19"/>
        <v>2</v>
      </c>
    </row>
    <row r="1267" spans="1:8" hidden="1">
      <c r="A1267" s="29" t="s">
        <v>382</v>
      </c>
      <c r="B1267" s="29" t="s">
        <v>383</v>
      </c>
      <c r="C1267" s="29" t="s">
        <v>1263</v>
      </c>
      <c r="D1267" s="29" t="s">
        <v>1074</v>
      </c>
      <c r="E1267" s="29">
        <v>1</v>
      </c>
      <c r="F1267" s="29"/>
      <c r="G1267" s="29"/>
      <c r="H1267" s="29">
        <f t="shared" si="19"/>
        <v>0</v>
      </c>
    </row>
    <row r="1268" spans="1:8">
      <c r="A1268" s="29" t="s">
        <v>384</v>
      </c>
      <c r="B1268" s="29" t="s">
        <v>385</v>
      </c>
      <c r="C1268" s="29" t="s">
        <v>1262</v>
      </c>
      <c r="D1268" s="29" t="s">
        <v>1073</v>
      </c>
      <c r="E1268" s="29">
        <v>1</v>
      </c>
      <c r="F1268" s="29"/>
      <c r="G1268" s="29"/>
      <c r="H1268" s="29">
        <f t="shared" si="19"/>
        <v>0</v>
      </c>
    </row>
    <row r="1269" spans="1:8">
      <c r="A1269" s="29" t="s">
        <v>384</v>
      </c>
      <c r="B1269" s="29" t="s">
        <v>385</v>
      </c>
      <c r="C1269" s="29" t="s">
        <v>781</v>
      </c>
      <c r="D1269" s="29" t="s">
        <v>1073</v>
      </c>
      <c r="E1269" s="29">
        <v>1</v>
      </c>
      <c r="F1269" s="29"/>
      <c r="G1269" s="29"/>
      <c r="H1269" s="29">
        <f t="shared" si="19"/>
        <v>0</v>
      </c>
    </row>
    <row r="1270" spans="1:8" hidden="1">
      <c r="A1270" s="29" t="s">
        <v>384</v>
      </c>
      <c r="B1270" s="29" t="s">
        <v>385</v>
      </c>
      <c r="C1270" s="29" t="s">
        <v>542</v>
      </c>
      <c r="D1270" s="29" t="s">
        <v>1074</v>
      </c>
      <c r="E1270" s="29">
        <v>1</v>
      </c>
      <c r="F1270" s="29"/>
      <c r="G1270" s="29">
        <v>4</v>
      </c>
      <c r="H1270" s="29">
        <f t="shared" si="19"/>
        <v>4</v>
      </c>
    </row>
    <row r="1271" spans="1:8" hidden="1">
      <c r="A1271" s="29" t="s">
        <v>384</v>
      </c>
      <c r="B1271" s="29" t="s">
        <v>385</v>
      </c>
      <c r="C1271" s="29" t="s">
        <v>1261</v>
      </c>
      <c r="D1271" s="29" t="s">
        <v>1074</v>
      </c>
      <c r="E1271" s="29">
        <v>1</v>
      </c>
      <c r="F1271" s="29"/>
      <c r="G1271" s="29"/>
      <c r="H1271" s="29">
        <f t="shared" si="19"/>
        <v>0</v>
      </c>
    </row>
    <row r="1272" spans="1:8">
      <c r="A1272" s="29" t="s">
        <v>384</v>
      </c>
      <c r="B1272" s="29" t="s">
        <v>385</v>
      </c>
      <c r="C1272" s="29" t="s">
        <v>1260</v>
      </c>
      <c r="D1272" s="29" t="s">
        <v>1073</v>
      </c>
      <c r="E1272" s="29">
        <v>1</v>
      </c>
      <c r="F1272" s="29"/>
      <c r="G1272" s="29"/>
      <c r="H1272" s="29">
        <f t="shared" si="19"/>
        <v>0</v>
      </c>
    </row>
    <row r="1273" spans="1:8" hidden="1">
      <c r="A1273" s="29" t="s">
        <v>384</v>
      </c>
      <c r="B1273" s="29" t="s">
        <v>385</v>
      </c>
      <c r="C1273" s="29" t="s">
        <v>953</v>
      </c>
      <c r="D1273" s="29" t="s">
        <v>1074</v>
      </c>
      <c r="E1273" s="29">
        <v>1</v>
      </c>
      <c r="F1273" s="29"/>
      <c r="G1273" s="29"/>
      <c r="H1273" s="29">
        <f t="shared" si="19"/>
        <v>0</v>
      </c>
    </row>
    <row r="1274" spans="1:8">
      <c r="A1274" s="29" t="s">
        <v>384</v>
      </c>
      <c r="B1274" s="29" t="s">
        <v>385</v>
      </c>
      <c r="C1274" s="29" t="s">
        <v>967</v>
      </c>
      <c r="D1274" s="29" t="s">
        <v>1073</v>
      </c>
      <c r="E1274" s="29">
        <v>7</v>
      </c>
      <c r="F1274" s="29"/>
      <c r="G1274" s="29"/>
      <c r="H1274" s="29">
        <f t="shared" si="19"/>
        <v>0</v>
      </c>
    </row>
    <row r="1275" spans="1:8">
      <c r="A1275" s="29" t="s">
        <v>384</v>
      </c>
      <c r="B1275" s="29" t="s">
        <v>385</v>
      </c>
      <c r="C1275" s="29" t="s">
        <v>1259</v>
      </c>
      <c r="D1275" s="29" t="s">
        <v>1073</v>
      </c>
      <c r="E1275" s="29">
        <v>7</v>
      </c>
      <c r="F1275" s="29">
        <v>11</v>
      </c>
      <c r="G1275" s="29">
        <v>2</v>
      </c>
      <c r="H1275" s="29">
        <f t="shared" si="19"/>
        <v>13</v>
      </c>
    </row>
    <row r="1276" spans="1:8">
      <c r="A1276" s="29" t="s">
        <v>386</v>
      </c>
      <c r="B1276" s="29" t="s">
        <v>387</v>
      </c>
      <c r="C1276" s="29" t="s">
        <v>1258</v>
      </c>
      <c r="D1276" s="29" t="s">
        <v>1073</v>
      </c>
      <c r="E1276" s="29">
        <v>1</v>
      </c>
      <c r="F1276" s="29"/>
      <c r="G1276" s="29"/>
      <c r="H1276" s="29">
        <f t="shared" si="19"/>
        <v>0</v>
      </c>
    </row>
    <row r="1277" spans="1:8">
      <c r="A1277" s="29" t="s">
        <v>386</v>
      </c>
      <c r="B1277" s="29" t="s">
        <v>387</v>
      </c>
      <c r="C1277" s="29" t="s">
        <v>1257</v>
      </c>
      <c r="D1277" s="29" t="s">
        <v>1073</v>
      </c>
      <c r="E1277" s="29">
        <v>1</v>
      </c>
      <c r="F1277" s="29"/>
      <c r="G1277" s="29"/>
      <c r="H1277" s="29">
        <f t="shared" si="19"/>
        <v>0</v>
      </c>
    </row>
    <row r="1278" spans="1:8">
      <c r="A1278" s="29" t="s">
        <v>386</v>
      </c>
      <c r="B1278" s="29" t="s">
        <v>387</v>
      </c>
      <c r="C1278" s="29" t="s">
        <v>1256</v>
      </c>
      <c r="D1278" s="29" t="s">
        <v>1073</v>
      </c>
      <c r="E1278" s="29">
        <v>1</v>
      </c>
      <c r="F1278" s="29">
        <v>12</v>
      </c>
      <c r="G1278" s="29"/>
      <c r="H1278" s="29">
        <f t="shared" si="19"/>
        <v>12</v>
      </c>
    </row>
    <row r="1279" spans="1:8" hidden="1">
      <c r="A1279" s="29" t="s">
        <v>386</v>
      </c>
      <c r="B1279" s="29" t="s">
        <v>387</v>
      </c>
      <c r="C1279" s="29" t="s">
        <v>1256</v>
      </c>
      <c r="D1279" s="29" t="s">
        <v>1074</v>
      </c>
      <c r="E1279" s="29">
        <v>1</v>
      </c>
      <c r="F1279" s="29"/>
      <c r="G1279" s="29"/>
      <c r="H1279" s="29">
        <f t="shared" si="19"/>
        <v>0</v>
      </c>
    </row>
    <row r="1280" spans="1:8">
      <c r="A1280" s="29" t="s">
        <v>386</v>
      </c>
      <c r="B1280" s="29" t="s">
        <v>387</v>
      </c>
      <c r="C1280" s="29" t="s">
        <v>1255</v>
      </c>
      <c r="D1280" s="29" t="s">
        <v>1073</v>
      </c>
      <c r="E1280" s="29">
        <v>1</v>
      </c>
      <c r="F1280" s="29"/>
      <c r="G1280" s="29"/>
      <c r="H1280" s="29">
        <f t="shared" si="19"/>
        <v>0</v>
      </c>
    </row>
    <row r="1281" spans="1:8">
      <c r="A1281" s="29" t="s">
        <v>386</v>
      </c>
      <c r="B1281" s="29" t="s">
        <v>387</v>
      </c>
      <c r="C1281" s="29" t="s">
        <v>1108</v>
      </c>
      <c r="D1281" s="29" t="s">
        <v>1073</v>
      </c>
      <c r="E1281" s="29">
        <v>1</v>
      </c>
      <c r="F1281" s="29"/>
      <c r="G1281" s="29"/>
      <c r="H1281" s="29">
        <f t="shared" si="19"/>
        <v>0</v>
      </c>
    </row>
    <row r="1282" spans="1:8" hidden="1">
      <c r="A1282" s="29" t="s">
        <v>386</v>
      </c>
      <c r="B1282" s="29" t="s">
        <v>387</v>
      </c>
      <c r="C1282" s="29" t="s">
        <v>562</v>
      </c>
      <c r="D1282" s="29" t="s">
        <v>1074</v>
      </c>
      <c r="E1282" s="29">
        <v>1</v>
      </c>
      <c r="F1282" s="29"/>
      <c r="G1282" s="29"/>
      <c r="H1282" s="29">
        <f t="shared" si="19"/>
        <v>0</v>
      </c>
    </row>
    <row r="1283" spans="1:8" hidden="1">
      <c r="A1283" s="29" t="s">
        <v>386</v>
      </c>
      <c r="B1283" s="29" t="s">
        <v>387</v>
      </c>
      <c r="C1283" s="29" t="s">
        <v>1254</v>
      </c>
      <c r="D1283" s="29" t="s">
        <v>1175</v>
      </c>
      <c r="E1283" s="29">
        <v>1</v>
      </c>
      <c r="F1283" s="29"/>
      <c r="G1283" s="29"/>
      <c r="H1283" s="29">
        <f t="shared" si="19"/>
        <v>0</v>
      </c>
    </row>
    <row r="1284" spans="1:8">
      <c r="A1284" s="29" t="s">
        <v>386</v>
      </c>
      <c r="B1284" s="29" t="s">
        <v>387</v>
      </c>
      <c r="C1284" s="29" t="s">
        <v>1253</v>
      </c>
      <c r="D1284" s="29" t="s">
        <v>1073</v>
      </c>
      <c r="E1284" s="29">
        <v>1</v>
      </c>
      <c r="F1284" s="29"/>
      <c r="G1284" s="29"/>
      <c r="H1284" s="29">
        <f t="shared" si="19"/>
        <v>0</v>
      </c>
    </row>
    <row r="1285" spans="1:8" hidden="1">
      <c r="A1285" s="29" t="s">
        <v>386</v>
      </c>
      <c r="B1285" s="29" t="s">
        <v>387</v>
      </c>
      <c r="C1285" s="29" t="s">
        <v>1252</v>
      </c>
      <c r="D1285" s="29" t="s">
        <v>1074</v>
      </c>
      <c r="E1285" s="29">
        <v>1</v>
      </c>
      <c r="F1285" s="29"/>
      <c r="G1285" s="29"/>
      <c r="H1285" s="29">
        <f t="shared" si="19"/>
        <v>0</v>
      </c>
    </row>
    <row r="1286" spans="1:8" hidden="1">
      <c r="A1286" s="29" t="s">
        <v>386</v>
      </c>
      <c r="B1286" s="29" t="s">
        <v>387</v>
      </c>
      <c r="C1286" s="29" t="s">
        <v>1251</v>
      </c>
      <c r="D1286" s="29" t="s">
        <v>1191</v>
      </c>
      <c r="E1286" s="29">
        <v>1</v>
      </c>
      <c r="F1286" s="29"/>
      <c r="G1286" s="29"/>
      <c r="H1286" s="29">
        <f t="shared" si="19"/>
        <v>0</v>
      </c>
    </row>
    <row r="1287" spans="1:8" hidden="1">
      <c r="A1287" s="29" t="s">
        <v>386</v>
      </c>
      <c r="B1287" s="29" t="s">
        <v>387</v>
      </c>
      <c r="C1287" s="29" t="s">
        <v>1251</v>
      </c>
      <c r="D1287" s="29" t="s">
        <v>1093</v>
      </c>
      <c r="E1287" s="29">
        <v>3</v>
      </c>
      <c r="F1287" s="29"/>
      <c r="G1287" s="29"/>
      <c r="H1287" s="29">
        <f t="shared" si="19"/>
        <v>0</v>
      </c>
    </row>
    <row r="1288" spans="1:8" hidden="1">
      <c r="A1288" s="29" t="s">
        <v>386</v>
      </c>
      <c r="B1288" s="29" t="s">
        <v>387</v>
      </c>
      <c r="C1288" s="29" t="s">
        <v>1251</v>
      </c>
      <c r="D1288" s="29" t="s">
        <v>1074</v>
      </c>
      <c r="E1288" s="29">
        <v>1</v>
      </c>
      <c r="F1288" s="29"/>
      <c r="G1288" s="29"/>
      <c r="H1288" s="29">
        <f t="shared" si="19"/>
        <v>0</v>
      </c>
    </row>
    <row r="1289" spans="1:8" hidden="1">
      <c r="A1289" s="29" t="s">
        <v>388</v>
      </c>
      <c r="B1289" s="29" t="s">
        <v>389</v>
      </c>
      <c r="C1289" s="29" t="s">
        <v>1250</v>
      </c>
      <c r="D1289" s="29" t="s">
        <v>1093</v>
      </c>
      <c r="E1289" s="29">
        <v>1</v>
      </c>
      <c r="F1289" s="29"/>
      <c r="G1289" s="29">
        <v>1</v>
      </c>
      <c r="H1289" s="29">
        <f t="shared" si="19"/>
        <v>1</v>
      </c>
    </row>
    <row r="1290" spans="1:8" hidden="1">
      <c r="A1290" s="29" t="s">
        <v>388</v>
      </c>
      <c r="B1290" s="29" t="s">
        <v>389</v>
      </c>
      <c r="C1290" s="29" t="s">
        <v>473</v>
      </c>
      <c r="D1290" s="29" t="s">
        <v>1112</v>
      </c>
      <c r="E1290" s="29">
        <v>1</v>
      </c>
      <c r="F1290" s="29"/>
      <c r="G1290" s="29"/>
      <c r="H1290" s="29">
        <f t="shared" si="19"/>
        <v>0</v>
      </c>
    </row>
    <row r="1291" spans="1:8">
      <c r="A1291" s="29" t="s">
        <v>388</v>
      </c>
      <c r="B1291" s="29" t="s">
        <v>389</v>
      </c>
      <c r="C1291" s="29" t="s">
        <v>603</v>
      </c>
      <c r="D1291" s="29" t="s">
        <v>1073</v>
      </c>
      <c r="E1291" s="29">
        <v>1</v>
      </c>
      <c r="F1291" s="29"/>
      <c r="G1291" s="29"/>
      <c r="H1291" s="29">
        <f t="shared" si="19"/>
        <v>0</v>
      </c>
    </row>
    <row r="1292" spans="1:8" hidden="1">
      <c r="A1292" s="29" t="s">
        <v>388</v>
      </c>
      <c r="B1292" s="29" t="s">
        <v>389</v>
      </c>
      <c r="C1292" s="29" t="s">
        <v>476</v>
      </c>
      <c r="D1292" s="29" t="s">
        <v>1075</v>
      </c>
      <c r="E1292" s="29">
        <v>1</v>
      </c>
      <c r="F1292" s="29"/>
      <c r="G1292" s="29"/>
      <c r="H1292" s="29">
        <f t="shared" si="19"/>
        <v>0</v>
      </c>
    </row>
    <row r="1293" spans="1:8">
      <c r="A1293" s="29" t="s">
        <v>388</v>
      </c>
      <c r="B1293" s="29" t="s">
        <v>389</v>
      </c>
      <c r="C1293" s="29" t="s">
        <v>618</v>
      </c>
      <c r="D1293" s="29" t="s">
        <v>1073</v>
      </c>
      <c r="E1293" s="29">
        <v>1</v>
      </c>
      <c r="F1293" s="29"/>
      <c r="G1293" s="29"/>
      <c r="H1293" s="29">
        <f t="shared" si="19"/>
        <v>0</v>
      </c>
    </row>
    <row r="1294" spans="1:8" hidden="1">
      <c r="A1294" s="29" t="s">
        <v>388</v>
      </c>
      <c r="B1294" s="29" t="s">
        <v>389</v>
      </c>
      <c r="C1294" s="29" t="s">
        <v>485</v>
      </c>
      <c r="D1294" s="29" t="s">
        <v>1112</v>
      </c>
      <c r="E1294" s="29">
        <v>1</v>
      </c>
      <c r="F1294" s="29"/>
      <c r="G1294" s="29"/>
      <c r="H1294" s="29">
        <f t="shared" si="19"/>
        <v>0</v>
      </c>
    </row>
    <row r="1295" spans="1:8" hidden="1">
      <c r="A1295" s="29" t="s">
        <v>388</v>
      </c>
      <c r="B1295" s="29" t="s">
        <v>389</v>
      </c>
      <c r="C1295" s="29" t="s">
        <v>492</v>
      </c>
      <c r="D1295" s="29" t="s">
        <v>1112</v>
      </c>
      <c r="E1295" s="29">
        <v>4</v>
      </c>
      <c r="F1295" s="29"/>
      <c r="G1295" s="29"/>
      <c r="H1295" s="29">
        <f t="shared" si="19"/>
        <v>0</v>
      </c>
    </row>
    <row r="1296" spans="1:8" hidden="1">
      <c r="A1296" s="29" t="s">
        <v>388</v>
      </c>
      <c r="B1296" s="29" t="s">
        <v>389</v>
      </c>
      <c r="C1296" s="29" t="s">
        <v>493</v>
      </c>
      <c r="D1296" s="29" t="s">
        <v>1101</v>
      </c>
      <c r="E1296" s="29">
        <v>1</v>
      </c>
      <c r="F1296" s="29"/>
      <c r="G1296" s="29"/>
      <c r="H1296" s="29">
        <f t="shared" si="19"/>
        <v>0</v>
      </c>
    </row>
    <row r="1297" spans="1:8" hidden="1">
      <c r="A1297" s="29" t="s">
        <v>388</v>
      </c>
      <c r="B1297" s="29" t="s">
        <v>389</v>
      </c>
      <c r="C1297" s="29" t="s">
        <v>494</v>
      </c>
      <c r="D1297" s="29" t="s">
        <v>1101</v>
      </c>
      <c r="E1297" s="29">
        <v>2</v>
      </c>
      <c r="F1297" s="29"/>
      <c r="G1297" s="29"/>
      <c r="H1297" s="29">
        <f t="shared" si="19"/>
        <v>0</v>
      </c>
    </row>
    <row r="1298" spans="1:8">
      <c r="A1298" s="29" t="s">
        <v>388</v>
      </c>
      <c r="B1298" s="29" t="s">
        <v>389</v>
      </c>
      <c r="C1298" s="29" t="s">
        <v>502</v>
      </c>
      <c r="D1298" s="29" t="s">
        <v>1073</v>
      </c>
      <c r="E1298" s="29">
        <v>1</v>
      </c>
      <c r="F1298" s="29"/>
      <c r="G1298" s="29"/>
      <c r="H1298" s="29">
        <f t="shared" si="19"/>
        <v>0</v>
      </c>
    </row>
    <row r="1299" spans="1:8">
      <c r="A1299" s="29" t="s">
        <v>388</v>
      </c>
      <c r="B1299" s="29" t="s">
        <v>389</v>
      </c>
      <c r="C1299" s="29" t="s">
        <v>702</v>
      </c>
      <c r="D1299" s="29" t="s">
        <v>1073</v>
      </c>
      <c r="E1299" s="29">
        <v>1</v>
      </c>
      <c r="F1299" s="29"/>
      <c r="G1299" s="29"/>
      <c r="H1299" s="29">
        <f t="shared" si="19"/>
        <v>0</v>
      </c>
    </row>
    <row r="1300" spans="1:8">
      <c r="A1300" s="29" t="s">
        <v>388</v>
      </c>
      <c r="B1300" s="29" t="s">
        <v>389</v>
      </c>
      <c r="C1300" s="29" t="s">
        <v>726</v>
      </c>
      <c r="D1300" s="29" t="s">
        <v>1073</v>
      </c>
      <c r="E1300" s="29">
        <v>1</v>
      </c>
      <c r="F1300" s="29"/>
      <c r="G1300" s="29"/>
      <c r="H1300" s="29">
        <f t="shared" si="19"/>
        <v>0</v>
      </c>
    </row>
    <row r="1301" spans="1:8" hidden="1">
      <c r="A1301" s="29" t="s">
        <v>388</v>
      </c>
      <c r="B1301" s="29" t="s">
        <v>389</v>
      </c>
      <c r="C1301" s="29" t="s">
        <v>787</v>
      </c>
      <c r="D1301" s="29" t="s">
        <v>1093</v>
      </c>
      <c r="E1301" s="29">
        <v>1</v>
      </c>
      <c r="F1301" s="29"/>
      <c r="G1301" s="29"/>
      <c r="H1301" s="29">
        <f t="shared" si="19"/>
        <v>0</v>
      </c>
    </row>
    <row r="1302" spans="1:8" hidden="1">
      <c r="A1302" s="29" t="s">
        <v>388</v>
      </c>
      <c r="B1302" s="29" t="s">
        <v>389</v>
      </c>
      <c r="C1302" s="29" t="s">
        <v>793</v>
      </c>
      <c r="D1302" s="29" t="s">
        <v>1074</v>
      </c>
      <c r="E1302" s="29">
        <v>2</v>
      </c>
      <c r="F1302" s="29">
        <v>5</v>
      </c>
      <c r="G1302" s="29"/>
      <c r="H1302" s="29">
        <f t="shared" si="19"/>
        <v>5</v>
      </c>
    </row>
    <row r="1303" spans="1:8" hidden="1">
      <c r="A1303" s="29" t="s">
        <v>388</v>
      </c>
      <c r="B1303" s="29" t="s">
        <v>389</v>
      </c>
      <c r="C1303" s="29" t="s">
        <v>795</v>
      </c>
      <c r="D1303" s="29" t="s">
        <v>1074</v>
      </c>
      <c r="E1303" s="29">
        <v>1</v>
      </c>
      <c r="F1303" s="29"/>
      <c r="G1303" s="29"/>
      <c r="H1303" s="29">
        <f t="shared" ref="H1303:H1366" si="20">F1303+G1303</f>
        <v>0</v>
      </c>
    </row>
    <row r="1304" spans="1:8" hidden="1">
      <c r="A1304" s="29" t="s">
        <v>388</v>
      </c>
      <c r="B1304" s="29" t="s">
        <v>389</v>
      </c>
      <c r="C1304" s="29" t="s">
        <v>545</v>
      </c>
      <c r="D1304" s="29" t="s">
        <v>1074</v>
      </c>
      <c r="E1304" s="29">
        <v>1</v>
      </c>
      <c r="F1304" s="29"/>
      <c r="G1304" s="29"/>
      <c r="H1304" s="29">
        <f t="shared" si="20"/>
        <v>0</v>
      </c>
    </row>
    <row r="1305" spans="1:8">
      <c r="A1305" s="29" t="s">
        <v>388</v>
      </c>
      <c r="B1305" s="29" t="s">
        <v>389</v>
      </c>
      <c r="C1305" s="29" t="s">
        <v>815</v>
      </c>
      <c r="D1305" s="29" t="s">
        <v>1073</v>
      </c>
      <c r="E1305" s="29">
        <v>2</v>
      </c>
      <c r="F1305" s="29"/>
      <c r="G1305" s="29"/>
      <c r="H1305" s="29">
        <f t="shared" si="20"/>
        <v>0</v>
      </c>
    </row>
    <row r="1306" spans="1:8">
      <c r="A1306" s="29" t="s">
        <v>388</v>
      </c>
      <c r="B1306" s="29" t="s">
        <v>389</v>
      </c>
      <c r="C1306" s="29" t="s">
        <v>818</v>
      </c>
      <c r="D1306" s="29" t="s">
        <v>1073</v>
      </c>
      <c r="E1306" s="29">
        <v>1</v>
      </c>
      <c r="F1306" s="29"/>
      <c r="G1306" s="29"/>
      <c r="H1306" s="29">
        <f t="shared" si="20"/>
        <v>0</v>
      </c>
    </row>
    <row r="1307" spans="1:8">
      <c r="A1307" s="29" t="s">
        <v>388</v>
      </c>
      <c r="B1307" s="29" t="s">
        <v>389</v>
      </c>
      <c r="C1307" s="29" t="s">
        <v>854</v>
      </c>
      <c r="D1307" s="29" t="s">
        <v>1073</v>
      </c>
      <c r="E1307" s="29">
        <v>5</v>
      </c>
      <c r="F1307" s="29"/>
      <c r="G1307" s="29"/>
      <c r="H1307" s="29">
        <f t="shared" si="20"/>
        <v>0</v>
      </c>
    </row>
    <row r="1308" spans="1:8" hidden="1">
      <c r="A1308" s="29" t="s">
        <v>388</v>
      </c>
      <c r="B1308" s="29" t="s">
        <v>389</v>
      </c>
      <c r="C1308" s="29" t="s">
        <v>854</v>
      </c>
      <c r="D1308" s="29" t="s">
        <v>1074</v>
      </c>
      <c r="E1308" s="29">
        <v>1</v>
      </c>
      <c r="F1308" s="29"/>
      <c r="G1308" s="29"/>
      <c r="H1308" s="29">
        <f t="shared" si="20"/>
        <v>0</v>
      </c>
    </row>
    <row r="1309" spans="1:8">
      <c r="A1309" s="29" t="s">
        <v>388</v>
      </c>
      <c r="B1309" s="29" t="s">
        <v>389</v>
      </c>
      <c r="C1309" s="29" t="s">
        <v>875</v>
      </c>
      <c r="D1309" s="29" t="s">
        <v>1073</v>
      </c>
      <c r="E1309" s="29">
        <v>1</v>
      </c>
      <c r="F1309" s="29"/>
      <c r="G1309" s="29"/>
      <c r="H1309" s="29">
        <f t="shared" si="20"/>
        <v>0</v>
      </c>
    </row>
    <row r="1310" spans="1:8" hidden="1">
      <c r="A1310" s="29" t="s">
        <v>388</v>
      </c>
      <c r="B1310" s="29" t="s">
        <v>389</v>
      </c>
      <c r="C1310" s="29" t="s">
        <v>557</v>
      </c>
      <c r="D1310" s="29" t="s">
        <v>1074</v>
      </c>
      <c r="E1310" s="29">
        <v>3</v>
      </c>
      <c r="F1310" s="29"/>
      <c r="G1310" s="29"/>
      <c r="H1310" s="29">
        <f t="shared" si="20"/>
        <v>0</v>
      </c>
    </row>
    <row r="1311" spans="1:8" hidden="1">
      <c r="A1311" s="29" t="s">
        <v>388</v>
      </c>
      <c r="B1311" s="29" t="s">
        <v>389</v>
      </c>
      <c r="C1311" s="29" t="s">
        <v>966</v>
      </c>
      <c r="D1311" s="29" t="s">
        <v>1074</v>
      </c>
      <c r="E1311" s="29">
        <v>1</v>
      </c>
      <c r="F1311" s="29"/>
      <c r="G1311" s="29"/>
      <c r="H1311" s="29">
        <f t="shared" si="20"/>
        <v>0</v>
      </c>
    </row>
    <row r="1312" spans="1:8" hidden="1">
      <c r="A1312" s="29" t="s">
        <v>388</v>
      </c>
      <c r="B1312" s="29" t="s">
        <v>389</v>
      </c>
      <c r="C1312" s="29" t="s">
        <v>567</v>
      </c>
      <c r="D1312" s="29" t="s">
        <v>1200</v>
      </c>
      <c r="E1312" s="29">
        <v>1</v>
      </c>
      <c r="F1312" s="29"/>
      <c r="G1312" s="29"/>
      <c r="H1312" s="29">
        <f t="shared" si="20"/>
        <v>0</v>
      </c>
    </row>
    <row r="1313" spans="1:8" hidden="1">
      <c r="A1313" s="29" t="s">
        <v>388</v>
      </c>
      <c r="B1313" s="29" t="s">
        <v>389</v>
      </c>
      <c r="C1313" s="29" t="s">
        <v>568</v>
      </c>
      <c r="D1313" s="29" t="s">
        <v>1074</v>
      </c>
      <c r="E1313" s="29">
        <v>1</v>
      </c>
      <c r="F1313" s="29"/>
      <c r="G1313" s="29"/>
      <c r="H1313" s="29">
        <f t="shared" si="20"/>
        <v>0</v>
      </c>
    </row>
    <row r="1314" spans="1:8" hidden="1">
      <c r="A1314" s="29" t="s">
        <v>388</v>
      </c>
      <c r="B1314" s="29" t="s">
        <v>389</v>
      </c>
      <c r="C1314" s="29" t="s">
        <v>576</v>
      </c>
      <c r="D1314" s="29" t="s">
        <v>1112</v>
      </c>
      <c r="E1314" s="29">
        <v>1</v>
      </c>
      <c r="F1314" s="29"/>
      <c r="G1314" s="29"/>
      <c r="H1314" s="29">
        <f t="shared" si="20"/>
        <v>0</v>
      </c>
    </row>
    <row r="1315" spans="1:8">
      <c r="A1315" s="29" t="s">
        <v>390</v>
      </c>
      <c r="B1315" s="29" t="s">
        <v>391</v>
      </c>
      <c r="C1315" s="29" t="s">
        <v>1249</v>
      </c>
      <c r="D1315" s="29" t="s">
        <v>1073</v>
      </c>
      <c r="E1315" s="29">
        <v>1</v>
      </c>
      <c r="F1315" s="29"/>
      <c r="G1315" s="29">
        <v>1</v>
      </c>
      <c r="H1315" s="29">
        <f t="shared" si="20"/>
        <v>1</v>
      </c>
    </row>
    <row r="1316" spans="1:8">
      <c r="A1316" s="29" t="s">
        <v>390</v>
      </c>
      <c r="B1316" s="29" t="s">
        <v>391</v>
      </c>
      <c r="C1316" s="29" t="s">
        <v>729</v>
      </c>
      <c r="D1316" s="29" t="s">
        <v>1073</v>
      </c>
      <c r="E1316" s="29">
        <v>2</v>
      </c>
      <c r="F1316" s="29">
        <v>15</v>
      </c>
      <c r="G1316" s="29"/>
      <c r="H1316" s="29">
        <f t="shared" si="20"/>
        <v>15</v>
      </c>
    </row>
    <row r="1317" spans="1:8">
      <c r="A1317" s="29" t="s">
        <v>390</v>
      </c>
      <c r="B1317" s="29" t="s">
        <v>391</v>
      </c>
      <c r="C1317" s="29" t="s">
        <v>730</v>
      </c>
      <c r="D1317" s="29" t="s">
        <v>1073</v>
      </c>
      <c r="E1317" s="29">
        <v>1</v>
      </c>
      <c r="F1317" s="29"/>
      <c r="G1317" s="29"/>
      <c r="H1317" s="29">
        <f t="shared" si="20"/>
        <v>0</v>
      </c>
    </row>
    <row r="1318" spans="1:8">
      <c r="A1318" s="29" t="s">
        <v>390</v>
      </c>
      <c r="B1318" s="29" t="s">
        <v>391</v>
      </c>
      <c r="C1318" s="29" t="s">
        <v>731</v>
      </c>
      <c r="D1318" s="29" t="s">
        <v>1073</v>
      </c>
      <c r="E1318" s="29">
        <v>1</v>
      </c>
      <c r="F1318" s="29">
        <v>624</v>
      </c>
      <c r="G1318" s="29">
        <v>936</v>
      </c>
      <c r="H1318" s="29">
        <f t="shared" si="20"/>
        <v>1560</v>
      </c>
    </row>
    <row r="1319" spans="1:8">
      <c r="A1319" s="29" t="s">
        <v>390</v>
      </c>
      <c r="B1319" s="29" t="s">
        <v>391</v>
      </c>
      <c r="C1319" s="29" t="s">
        <v>738</v>
      </c>
      <c r="D1319" s="29" t="s">
        <v>1073</v>
      </c>
      <c r="E1319" s="29">
        <v>1</v>
      </c>
      <c r="F1319" s="29"/>
      <c r="G1319" s="29"/>
      <c r="H1319" s="29">
        <f t="shared" si="20"/>
        <v>0</v>
      </c>
    </row>
    <row r="1320" spans="1:8" hidden="1">
      <c r="A1320" s="29" t="s">
        <v>390</v>
      </c>
      <c r="B1320" s="29" t="s">
        <v>391</v>
      </c>
      <c r="C1320" s="29" t="s">
        <v>794</v>
      </c>
      <c r="D1320" s="29" t="s">
        <v>1074</v>
      </c>
      <c r="E1320" s="29">
        <v>1</v>
      </c>
      <c r="F1320" s="29"/>
      <c r="G1320" s="29"/>
      <c r="H1320" s="29">
        <f t="shared" si="20"/>
        <v>0</v>
      </c>
    </row>
    <row r="1321" spans="1:8" hidden="1">
      <c r="A1321" s="29" t="s">
        <v>390</v>
      </c>
      <c r="B1321" s="29" t="s">
        <v>391</v>
      </c>
      <c r="C1321" s="29" t="s">
        <v>542</v>
      </c>
      <c r="D1321" s="29" t="s">
        <v>1075</v>
      </c>
      <c r="E1321" s="29">
        <v>1</v>
      </c>
      <c r="F1321" s="29"/>
      <c r="G1321" s="29"/>
      <c r="H1321" s="29">
        <f t="shared" si="20"/>
        <v>0</v>
      </c>
    </row>
    <row r="1322" spans="1:8">
      <c r="A1322" s="29" t="s">
        <v>390</v>
      </c>
      <c r="B1322" s="29" t="s">
        <v>391</v>
      </c>
      <c r="C1322" s="29" t="s">
        <v>551</v>
      </c>
      <c r="D1322" s="29" t="s">
        <v>1073</v>
      </c>
      <c r="E1322" s="29">
        <v>1</v>
      </c>
      <c r="F1322" s="29"/>
      <c r="G1322" s="29"/>
      <c r="H1322" s="29">
        <f t="shared" si="20"/>
        <v>0</v>
      </c>
    </row>
    <row r="1323" spans="1:8" hidden="1">
      <c r="A1323" s="29" t="s">
        <v>390</v>
      </c>
      <c r="B1323" s="29" t="s">
        <v>391</v>
      </c>
      <c r="C1323" s="29" t="s">
        <v>812</v>
      </c>
      <c r="D1323" s="29" t="s">
        <v>1101</v>
      </c>
      <c r="E1323" s="29">
        <v>2</v>
      </c>
      <c r="F1323" s="29">
        <v>53</v>
      </c>
      <c r="G1323" s="29"/>
      <c r="H1323" s="29">
        <f t="shared" si="20"/>
        <v>53</v>
      </c>
    </row>
    <row r="1324" spans="1:8" hidden="1">
      <c r="A1324" s="29" t="s">
        <v>390</v>
      </c>
      <c r="B1324" s="29" t="s">
        <v>391</v>
      </c>
      <c r="C1324" s="29" t="s">
        <v>814</v>
      </c>
      <c r="D1324" s="29" t="s">
        <v>1101</v>
      </c>
      <c r="E1324" s="29">
        <v>1</v>
      </c>
      <c r="F1324" s="29"/>
      <c r="G1324" s="29"/>
      <c r="H1324" s="29">
        <f t="shared" si="20"/>
        <v>0</v>
      </c>
    </row>
    <row r="1325" spans="1:8">
      <c r="A1325" s="29" t="s">
        <v>390</v>
      </c>
      <c r="B1325" s="29" t="s">
        <v>391</v>
      </c>
      <c r="C1325" s="29" t="s">
        <v>814</v>
      </c>
      <c r="D1325" s="29" t="s">
        <v>1073</v>
      </c>
      <c r="E1325" s="29">
        <v>1</v>
      </c>
      <c r="F1325" s="29"/>
      <c r="G1325" s="29"/>
      <c r="H1325" s="29">
        <f t="shared" si="20"/>
        <v>0</v>
      </c>
    </row>
    <row r="1326" spans="1:8">
      <c r="A1326" s="29" t="s">
        <v>390</v>
      </c>
      <c r="B1326" s="29" t="s">
        <v>391</v>
      </c>
      <c r="C1326" s="29" t="s">
        <v>818</v>
      </c>
      <c r="D1326" s="29" t="s">
        <v>1073</v>
      </c>
      <c r="E1326" s="29">
        <v>1</v>
      </c>
      <c r="F1326" s="29">
        <v>60</v>
      </c>
      <c r="G1326" s="29"/>
      <c r="H1326" s="29">
        <f t="shared" si="20"/>
        <v>60</v>
      </c>
    </row>
    <row r="1327" spans="1:8">
      <c r="A1327" s="29" t="s">
        <v>390</v>
      </c>
      <c r="B1327" s="29" t="s">
        <v>391</v>
      </c>
      <c r="C1327" s="29" t="s">
        <v>1248</v>
      </c>
      <c r="D1327" s="29" t="s">
        <v>1073</v>
      </c>
      <c r="E1327" s="29">
        <v>1</v>
      </c>
      <c r="F1327" s="29"/>
      <c r="G1327" s="29"/>
      <c r="H1327" s="29">
        <f t="shared" si="20"/>
        <v>0</v>
      </c>
    </row>
    <row r="1328" spans="1:8">
      <c r="A1328" s="29" t="s">
        <v>390</v>
      </c>
      <c r="B1328" s="29" t="s">
        <v>391</v>
      </c>
      <c r="C1328" s="29" t="s">
        <v>935</v>
      </c>
      <c r="D1328" s="29" t="s">
        <v>1073</v>
      </c>
      <c r="E1328" s="29">
        <v>1</v>
      </c>
      <c r="F1328" s="29"/>
      <c r="G1328" s="29"/>
      <c r="H1328" s="29">
        <f t="shared" si="20"/>
        <v>0</v>
      </c>
    </row>
    <row r="1329" spans="1:8" hidden="1">
      <c r="A1329" s="29" t="s">
        <v>390</v>
      </c>
      <c r="B1329" s="29" t="s">
        <v>391</v>
      </c>
      <c r="C1329" s="29" t="s">
        <v>956</v>
      </c>
      <c r="D1329" s="29" t="s">
        <v>1074</v>
      </c>
      <c r="E1329" s="29">
        <v>1</v>
      </c>
      <c r="F1329" s="29"/>
      <c r="G1329" s="29"/>
      <c r="H1329" s="29">
        <f t="shared" si="20"/>
        <v>0</v>
      </c>
    </row>
    <row r="1330" spans="1:8" hidden="1">
      <c r="A1330" s="29" t="s">
        <v>390</v>
      </c>
      <c r="B1330" s="29" t="s">
        <v>391</v>
      </c>
      <c r="C1330" s="29" t="s">
        <v>957</v>
      </c>
      <c r="D1330" s="29" t="s">
        <v>1074</v>
      </c>
      <c r="E1330" s="29">
        <v>3</v>
      </c>
      <c r="F1330" s="29"/>
      <c r="G1330" s="29"/>
      <c r="H1330" s="29">
        <f t="shared" si="20"/>
        <v>0</v>
      </c>
    </row>
    <row r="1331" spans="1:8">
      <c r="A1331" s="29" t="s">
        <v>390</v>
      </c>
      <c r="B1331" s="29" t="s">
        <v>391</v>
      </c>
      <c r="C1331" s="29" t="s">
        <v>959</v>
      </c>
      <c r="D1331" s="29" t="s">
        <v>1073</v>
      </c>
      <c r="E1331" s="29">
        <v>1</v>
      </c>
      <c r="F1331" s="29"/>
      <c r="G1331" s="29"/>
      <c r="H1331" s="29">
        <f t="shared" si="20"/>
        <v>0</v>
      </c>
    </row>
    <row r="1332" spans="1:8">
      <c r="A1332" s="29" t="s">
        <v>390</v>
      </c>
      <c r="B1332" s="29" t="s">
        <v>391</v>
      </c>
      <c r="C1332" s="29" t="s">
        <v>1028</v>
      </c>
      <c r="D1332" s="29" t="s">
        <v>1073</v>
      </c>
      <c r="E1332" s="29">
        <v>1</v>
      </c>
      <c r="F1332" s="29"/>
      <c r="G1332" s="29"/>
      <c r="H1332" s="29">
        <f t="shared" si="20"/>
        <v>0</v>
      </c>
    </row>
    <row r="1333" spans="1:8" hidden="1">
      <c r="A1333" s="29" t="s">
        <v>392</v>
      </c>
      <c r="B1333" s="29" t="s">
        <v>393</v>
      </c>
      <c r="C1333" s="29" t="s">
        <v>1247</v>
      </c>
      <c r="D1333" s="29" t="s">
        <v>1093</v>
      </c>
      <c r="E1333" s="29">
        <v>1</v>
      </c>
      <c r="F1333" s="29"/>
      <c r="G1333" s="29"/>
      <c r="H1333" s="29">
        <f t="shared" si="20"/>
        <v>0</v>
      </c>
    </row>
    <row r="1334" spans="1:8" hidden="1">
      <c r="A1334" s="29" t="s">
        <v>392</v>
      </c>
      <c r="B1334" s="29" t="s">
        <v>393</v>
      </c>
      <c r="C1334" s="29" t="s">
        <v>1246</v>
      </c>
      <c r="D1334" s="29" t="s">
        <v>1080</v>
      </c>
      <c r="E1334" s="29">
        <v>1</v>
      </c>
      <c r="F1334" s="29"/>
      <c r="G1334" s="29"/>
      <c r="H1334" s="29">
        <f t="shared" si="20"/>
        <v>0</v>
      </c>
    </row>
    <row r="1335" spans="1:8" hidden="1">
      <c r="A1335" s="29" t="s">
        <v>392</v>
      </c>
      <c r="B1335" s="29" t="s">
        <v>393</v>
      </c>
      <c r="C1335" s="29" t="s">
        <v>1245</v>
      </c>
      <c r="D1335" s="29" t="s">
        <v>1080</v>
      </c>
      <c r="E1335" s="29">
        <v>1</v>
      </c>
      <c r="F1335" s="29"/>
      <c r="G1335" s="29"/>
      <c r="H1335" s="29">
        <f t="shared" si="20"/>
        <v>0</v>
      </c>
    </row>
    <row r="1336" spans="1:8" hidden="1">
      <c r="A1336" s="29" t="s">
        <v>392</v>
      </c>
      <c r="B1336" s="29" t="s">
        <v>393</v>
      </c>
      <c r="C1336" s="29" t="s">
        <v>1244</v>
      </c>
      <c r="D1336" s="29" t="s">
        <v>1093</v>
      </c>
      <c r="E1336" s="29">
        <v>1</v>
      </c>
      <c r="F1336" s="29"/>
      <c r="G1336" s="29">
        <v>9</v>
      </c>
      <c r="H1336" s="29">
        <f t="shared" si="20"/>
        <v>9</v>
      </c>
    </row>
    <row r="1337" spans="1:8" hidden="1">
      <c r="A1337" s="29" t="s">
        <v>392</v>
      </c>
      <c r="B1337" s="29" t="s">
        <v>393</v>
      </c>
      <c r="C1337" s="29" t="s">
        <v>608</v>
      </c>
      <c r="D1337" s="29" t="s">
        <v>1074</v>
      </c>
      <c r="E1337" s="29">
        <v>1</v>
      </c>
      <c r="F1337" s="29"/>
      <c r="G1337" s="29"/>
      <c r="H1337" s="29">
        <f t="shared" si="20"/>
        <v>0</v>
      </c>
    </row>
    <row r="1338" spans="1:8" hidden="1">
      <c r="A1338" s="29" t="s">
        <v>392</v>
      </c>
      <c r="B1338" s="29" t="s">
        <v>393</v>
      </c>
      <c r="C1338" s="29" t="s">
        <v>1243</v>
      </c>
      <c r="D1338" s="29" t="s">
        <v>1093</v>
      </c>
      <c r="E1338" s="29">
        <v>1</v>
      </c>
      <c r="F1338" s="29"/>
      <c r="G1338" s="29"/>
      <c r="H1338" s="29">
        <f t="shared" si="20"/>
        <v>0</v>
      </c>
    </row>
    <row r="1339" spans="1:8">
      <c r="A1339" s="29" t="s">
        <v>392</v>
      </c>
      <c r="B1339" s="29" t="s">
        <v>393</v>
      </c>
      <c r="C1339" s="29" t="s">
        <v>1242</v>
      </c>
      <c r="D1339" s="29" t="s">
        <v>1073</v>
      </c>
      <c r="E1339" s="29">
        <v>1</v>
      </c>
      <c r="F1339" s="29"/>
      <c r="G1339" s="29"/>
      <c r="H1339" s="29">
        <f t="shared" si="20"/>
        <v>0</v>
      </c>
    </row>
    <row r="1340" spans="1:8" hidden="1">
      <c r="A1340" s="29" t="s">
        <v>392</v>
      </c>
      <c r="B1340" s="29" t="s">
        <v>393</v>
      </c>
      <c r="C1340" s="29" t="s">
        <v>1241</v>
      </c>
      <c r="D1340" s="29" t="s">
        <v>1074</v>
      </c>
      <c r="E1340" s="29">
        <v>1</v>
      </c>
      <c r="F1340" s="29">
        <v>150</v>
      </c>
      <c r="G1340" s="29">
        <v>420</v>
      </c>
      <c r="H1340" s="29">
        <f t="shared" si="20"/>
        <v>570</v>
      </c>
    </row>
    <row r="1341" spans="1:8" hidden="1">
      <c r="A1341" s="29" t="s">
        <v>392</v>
      </c>
      <c r="B1341" s="29" t="s">
        <v>393</v>
      </c>
      <c r="C1341" s="29" t="s">
        <v>1111</v>
      </c>
      <c r="D1341" s="29" t="s">
        <v>1074</v>
      </c>
      <c r="E1341" s="29">
        <v>1</v>
      </c>
      <c r="F1341" s="29"/>
      <c r="G1341" s="29"/>
      <c r="H1341" s="29">
        <f t="shared" si="20"/>
        <v>0</v>
      </c>
    </row>
    <row r="1342" spans="1:8" hidden="1">
      <c r="A1342" s="29" t="s">
        <v>392</v>
      </c>
      <c r="B1342" s="29" t="s">
        <v>393</v>
      </c>
      <c r="C1342" s="29" t="s">
        <v>1240</v>
      </c>
      <c r="D1342" s="29" t="s">
        <v>1074</v>
      </c>
      <c r="E1342" s="29">
        <v>1</v>
      </c>
      <c r="F1342" s="29"/>
      <c r="G1342" s="29"/>
      <c r="H1342" s="29">
        <f t="shared" si="20"/>
        <v>0</v>
      </c>
    </row>
    <row r="1343" spans="1:8" hidden="1">
      <c r="A1343" s="29" t="s">
        <v>392</v>
      </c>
      <c r="B1343" s="29" t="s">
        <v>393</v>
      </c>
      <c r="C1343" s="29" t="s">
        <v>1239</v>
      </c>
      <c r="D1343" s="29" t="s">
        <v>1074</v>
      </c>
      <c r="E1343" s="29">
        <v>1</v>
      </c>
      <c r="F1343" s="29">
        <v>3</v>
      </c>
      <c r="G1343" s="29">
        <v>5</v>
      </c>
      <c r="H1343" s="29">
        <f t="shared" si="20"/>
        <v>8</v>
      </c>
    </row>
    <row r="1344" spans="1:8">
      <c r="A1344" s="29" t="s">
        <v>392</v>
      </c>
      <c r="B1344" s="29" t="s">
        <v>393</v>
      </c>
      <c r="C1344" s="29" t="s">
        <v>1238</v>
      </c>
      <c r="D1344" s="29" t="s">
        <v>1073</v>
      </c>
      <c r="E1344" s="29">
        <v>1</v>
      </c>
      <c r="F1344" s="29">
        <v>20</v>
      </c>
      <c r="G1344" s="29">
        <v>24</v>
      </c>
      <c r="H1344" s="29">
        <f t="shared" si="20"/>
        <v>44</v>
      </c>
    </row>
    <row r="1345" spans="1:8" hidden="1">
      <c r="A1345" s="29" t="s">
        <v>392</v>
      </c>
      <c r="B1345" s="29" t="s">
        <v>393</v>
      </c>
      <c r="C1345" s="29" t="s">
        <v>1238</v>
      </c>
      <c r="D1345" s="29" t="s">
        <v>1074</v>
      </c>
      <c r="E1345" s="29">
        <v>1</v>
      </c>
      <c r="F1345" s="29"/>
      <c r="G1345" s="29"/>
      <c r="H1345" s="29">
        <f t="shared" si="20"/>
        <v>0</v>
      </c>
    </row>
    <row r="1346" spans="1:8">
      <c r="A1346" s="29" t="s">
        <v>392</v>
      </c>
      <c r="B1346" s="29" t="s">
        <v>393</v>
      </c>
      <c r="C1346" s="29" t="s">
        <v>1237</v>
      </c>
      <c r="D1346" s="29" t="s">
        <v>1073</v>
      </c>
      <c r="E1346" s="29">
        <v>1</v>
      </c>
      <c r="F1346" s="29"/>
      <c r="G1346" s="29"/>
      <c r="H1346" s="29">
        <f t="shared" si="20"/>
        <v>0</v>
      </c>
    </row>
    <row r="1347" spans="1:8" hidden="1">
      <c r="A1347" s="29" t="s">
        <v>392</v>
      </c>
      <c r="B1347" s="29" t="s">
        <v>393</v>
      </c>
      <c r="C1347" s="29" t="s">
        <v>1236</v>
      </c>
      <c r="D1347" s="29" t="s">
        <v>1074</v>
      </c>
      <c r="E1347" s="29">
        <v>1</v>
      </c>
      <c r="F1347" s="29">
        <v>2</v>
      </c>
      <c r="G1347" s="29"/>
      <c r="H1347" s="29">
        <f t="shared" si="20"/>
        <v>2</v>
      </c>
    </row>
    <row r="1348" spans="1:8" hidden="1">
      <c r="A1348" s="29" t="s">
        <v>392</v>
      </c>
      <c r="B1348" s="29" t="s">
        <v>393</v>
      </c>
      <c r="C1348" s="29" t="s">
        <v>1235</v>
      </c>
      <c r="D1348" s="29" t="s">
        <v>1080</v>
      </c>
      <c r="E1348" s="29">
        <v>1</v>
      </c>
      <c r="F1348" s="29"/>
      <c r="G1348" s="29"/>
      <c r="H1348" s="29">
        <f t="shared" si="20"/>
        <v>0</v>
      </c>
    </row>
    <row r="1349" spans="1:8" hidden="1">
      <c r="A1349" s="29" t="s">
        <v>394</v>
      </c>
      <c r="B1349" s="29" t="s">
        <v>395</v>
      </c>
      <c r="C1349" s="29" t="s">
        <v>683</v>
      </c>
      <c r="D1349" s="29" t="s">
        <v>1098</v>
      </c>
      <c r="E1349" s="29">
        <v>1</v>
      </c>
      <c r="F1349" s="29">
        <v>10</v>
      </c>
      <c r="G1349" s="29"/>
      <c r="H1349" s="29">
        <f t="shared" si="20"/>
        <v>10</v>
      </c>
    </row>
    <row r="1350" spans="1:8" hidden="1">
      <c r="A1350" s="29" t="s">
        <v>394</v>
      </c>
      <c r="B1350" s="29" t="s">
        <v>395</v>
      </c>
      <c r="C1350" s="29" t="s">
        <v>683</v>
      </c>
      <c r="D1350" s="29" t="s">
        <v>1074</v>
      </c>
      <c r="E1350" s="29">
        <v>1</v>
      </c>
      <c r="F1350" s="29">
        <v>10</v>
      </c>
      <c r="G1350" s="29"/>
      <c r="H1350" s="29">
        <f t="shared" si="20"/>
        <v>10</v>
      </c>
    </row>
    <row r="1351" spans="1:8">
      <c r="A1351" s="29" t="s">
        <v>394</v>
      </c>
      <c r="B1351" s="29" t="s">
        <v>395</v>
      </c>
      <c r="C1351" s="29" t="s">
        <v>710</v>
      </c>
      <c r="D1351" s="29" t="s">
        <v>1073</v>
      </c>
      <c r="E1351" s="29">
        <v>2</v>
      </c>
      <c r="F1351" s="29"/>
      <c r="G1351" s="29"/>
      <c r="H1351" s="29">
        <f t="shared" si="20"/>
        <v>0</v>
      </c>
    </row>
    <row r="1352" spans="1:8">
      <c r="A1352" s="29" t="s">
        <v>394</v>
      </c>
      <c r="B1352" s="29" t="s">
        <v>395</v>
      </c>
      <c r="C1352" s="29" t="s">
        <v>711</v>
      </c>
      <c r="D1352" s="29" t="s">
        <v>1073</v>
      </c>
      <c r="E1352" s="29">
        <v>1</v>
      </c>
      <c r="F1352" s="29"/>
      <c r="G1352" s="29"/>
      <c r="H1352" s="29">
        <f t="shared" si="20"/>
        <v>0</v>
      </c>
    </row>
    <row r="1353" spans="1:8" hidden="1">
      <c r="A1353" s="29" t="s">
        <v>394</v>
      </c>
      <c r="B1353" s="29" t="s">
        <v>395</v>
      </c>
      <c r="C1353" s="29" t="s">
        <v>711</v>
      </c>
      <c r="D1353" s="29" t="s">
        <v>1074</v>
      </c>
      <c r="E1353" s="29">
        <v>2</v>
      </c>
      <c r="F1353" s="29"/>
      <c r="G1353" s="29"/>
      <c r="H1353" s="29">
        <f t="shared" si="20"/>
        <v>0</v>
      </c>
    </row>
    <row r="1354" spans="1:8">
      <c r="A1354" s="29" t="s">
        <v>394</v>
      </c>
      <c r="B1354" s="29" t="s">
        <v>395</v>
      </c>
      <c r="C1354" s="29" t="s">
        <v>718</v>
      </c>
      <c r="D1354" s="29" t="s">
        <v>1073</v>
      </c>
      <c r="E1354" s="29">
        <v>1</v>
      </c>
      <c r="F1354" s="29"/>
      <c r="G1354" s="29"/>
      <c r="H1354" s="29">
        <f t="shared" si="20"/>
        <v>0</v>
      </c>
    </row>
    <row r="1355" spans="1:8">
      <c r="A1355" s="29" t="s">
        <v>394</v>
      </c>
      <c r="B1355" s="29" t="s">
        <v>395</v>
      </c>
      <c r="C1355" s="29" t="s">
        <v>1234</v>
      </c>
      <c r="D1355" s="29" t="s">
        <v>1091</v>
      </c>
      <c r="E1355" s="29">
        <v>1</v>
      </c>
      <c r="F1355" s="29"/>
      <c r="G1355" s="29"/>
      <c r="H1355" s="29">
        <f t="shared" si="20"/>
        <v>0</v>
      </c>
    </row>
    <row r="1356" spans="1:8" hidden="1">
      <c r="A1356" s="29" t="s">
        <v>394</v>
      </c>
      <c r="B1356" s="29" t="s">
        <v>395</v>
      </c>
      <c r="C1356" s="29" t="s">
        <v>524</v>
      </c>
      <c r="D1356" s="29" t="s">
        <v>1074</v>
      </c>
      <c r="E1356" s="29">
        <v>1</v>
      </c>
      <c r="F1356" s="29"/>
      <c r="G1356" s="29"/>
      <c r="H1356" s="29">
        <f t="shared" si="20"/>
        <v>0</v>
      </c>
    </row>
    <row r="1357" spans="1:8" hidden="1">
      <c r="A1357" s="29" t="s">
        <v>394</v>
      </c>
      <c r="B1357" s="29" t="s">
        <v>395</v>
      </c>
      <c r="C1357" s="29" t="s">
        <v>526</v>
      </c>
      <c r="D1357" s="29" t="s">
        <v>1112</v>
      </c>
      <c r="E1357" s="29">
        <v>2</v>
      </c>
      <c r="F1357" s="29"/>
      <c r="G1357" s="29"/>
      <c r="H1357" s="29">
        <f t="shared" si="20"/>
        <v>0</v>
      </c>
    </row>
    <row r="1358" spans="1:8" hidden="1">
      <c r="A1358" s="29" t="s">
        <v>394</v>
      </c>
      <c r="B1358" s="29" t="s">
        <v>395</v>
      </c>
      <c r="C1358" s="29" t="s">
        <v>526</v>
      </c>
      <c r="D1358" s="29" t="s">
        <v>1074</v>
      </c>
      <c r="E1358" s="29">
        <v>1</v>
      </c>
      <c r="F1358" s="29"/>
      <c r="G1358" s="29"/>
      <c r="H1358" s="29">
        <f t="shared" si="20"/>
        <v>0</v>
      </c>
    </row>
    <row r="1359" spans="1:8">
      <c r="A1359" s="29" t="s">
        <v>394</v>
      </c>
      <c r="B1359" s="29" t="s">
        <v>395</v>
      </c>
      <c r="C1359" s="29" t="s">
        <v>737</v>
      </c>
      <c r="D1359" s="29" t="s">
        <v>1073</v>
      </c>
      <c r="E1359" s="29">
        <v>1</v>
      </c>
      <c r="F1359" s="29"/>
      <c r="G1359" s="29"/>
      <c r="H1359" s="29">
        <f t="shared" si="20"/>
        <v>0</v>
      </c>
    </row>
    <row r="1360" spans="1:8">
      <c r="A1360" s="29" t="s">
        <v>394</v>
      </c>
      <c r="B1360" s="29" t="s">
        <v>395</v>
      </c>
      <c r="C1360" s="29" t="s">
        <v>1233</v>
      </c>
      <c r="D1360" s="29" t="s">
        <v>1073</v>
      </c>
      <c r="E1360" s="29">
        <v>2</v>
      </c>
      <c r="F1360" s="29">
        <v>32</v>
      </c>
      <c r="G1360" s="29"/>
      <c r="H1360" s="29">
        <f t="shared" si="20"/>
        <v>32</v>
      </c>
    </row>
    <row r="1361" spans="1:8" hidden="1">
      <c r="A1361" s="29" t="s">
        <v>394</v>
      </c>
      <c r="B1361" s="29" t="s">
        <v>395</v>
      </c>
      <c r="C1361" s="29" t="s">
        <v>537</v>
      </c>
      <c r="D1361" s="29" t="s">
        <v>1075</v>
      </c>
      <c r="E1361" s="29">
        <v>1</v>
      </c>
      <c r="F1361" s="29"/>
      <c r="G1361" s="29"/>
      <c r="H1361" s="29">
        <f t="shared" si="20"/>
        <v>0</v>
      </c>
    </row>
    <row r="1362" spans="1:8" hidden="1">
      <c r="A1362" s="29" t="s">
        <v>394</v>
      </c>
      <c r="B1362" s="29" t="s">
        <v>395</v>
      </c>
      <c r="C1362" s="29" t="s">
        <v>875</v>
      </c>
      <c r="D1362" s="29" t="s">
        <v>1093</v>
      </c>
      <c r="E1362" s="29">
        <v>1</v>
      </c>
      <c r="F1362" s="29"/>
      <c r="G1362" s="29"/>
      <c r="H1362" s="29">
        <f t="shared" si="20"/>
        <v>0</v>
      </c>
    </row>
    <row r="1363" spans="1:8" hidden="1">
      <c r="A1363" s="29" t="s">
        <v>394</v>
      </c>
      <c r="B1363" s="29" t="s">
        <v>395</v>
      </c>
      <c r="C1363" s="29" t="s">
        <v>907</v>
      </c>
      <c r="D1363" s="29" t="s">
        <v>1074</v>
      </c>
      <c r="E1363" s="29">
        <v>1</v>
      </c>
      <c r="F1363" s="29">
        <v>1660</v>
      </c>
      <c r="G1363" s="29"/>
      <c r="H1363" s="29">
        <f t="shared" si="20"/>
        <v>1660</v>
      </c>
    </row>
    <row r="1364" spans="1:8" hidden="1">
      <c r="A1364" s="29" t="s">
        <v>394</v>
      </c>
      <c r="B1364" s="29" t="s">
        <v>395</v>
      </c>
      <c r="C1364" s="29" t="s">
        <v>1232</v>
      </c>
      <c r="D1364" s="29" t="s">
        <v>1095</v>
      </c>
      <c r="E1364" s="29">
        <v>1</v>
      </c>
      <c r="F1364" s="29"/>
      <c r="G1364" s="29"/>
      <c r="H1364" s="29">
        <f t="shared" si="20"/>
        <v>0</v>
      </c>
    </row>
    <row r="1365" spans="1:8">
      <c r="A1365" s="29" t="s">
        <v>394</v>
      </c>
      <c r="B1365" s="29" t="s">
        <v>395</v>
      </c>
      <c r="C1365" s="29" t="s">
        <v>1231</v>
      </c>
      <c r="D1365" s="29" t="s">
        <v>1073</v>
      </c>
      <c r="E1365" s="29">
        <v>2</v>
      </c>
      <c r="F1365" s="29"/>
      <c r="G1365" s="29"/>
      <c r="H1365" s="29">
        <f t="shared" si="20"/>
        <v>0</v>
      </c>
    </row>
    <row r="1366" spans="1:8">
      <c r="A1366" s="29" t="s">
        <v>394</v>
      </c>
      <c r="B1366" s="29" t="s">
        <v>395</v>
      </c>
      <c r="C1366" s="29" t="s">
        <v>1208</v>
      </c>
      <c r="D1366" s="29" t="s">
        <v>1073</v>
      </c>
      <c r="E1366" s="29">
        <v>1</v>
      </c>
      <c r="F1366" s="29"/>
      <c r="G1366" s="29"/>
      <c r="H1366" s="29">
        <f t="shared" si="20"/>
        <v>0</v>
      </c>
    </row>
    <row r="1367" spans="1:8">
      <c r="A1367" s="29" t="s">
        <v>394</v>
      </c>
      <c r="B1367" s="29" t="s">
        <v>395</v>
      </c>
      <c r="C1367" s="29" t="s">
        <v>987</v>
      </c>
      <c r="D1367" s="29" t="s">
        <v>1073</v>
      </c>
      <c r="E1367" s="29">
        <v>1</v>
      </c>
      <c r="F1367" s="29"/>
      <c r="G1367" s="29"/>
      <c r="H1367" s="29">
        <f t="shared" ref="H1367:H1430" si="21">F1367+G1367</f>
        <v>0</v>
      </c>
    </row>
    <row r="1368" spans="1:8" hidden="1">
      <c r="A1368" s="29" t="s">
        <v>394</v>
      </c>
      <c r="B1368" s="29" t="s">
        <v>395</v>
      </c>
      <c r="C1368" s="29" t="s">
        <v>1230</v>
      </c>
      <c r="D1368" s="29" t="s">
        <v>1074</v>
      </c>
      <c r="E1368" s="29">
        <v>1</v>
      </c>
      <c r="F1368" s="29"/>
      <c r="G1368" s="29"/>
      <c r="H1368" s="29">
        <f t="shared" si="21"/>
        <v>0</v>
      </c>
    </row>
    <row r="1369" spans="1:8">
      <c r="A1369" s="29" t="s">
        <v>394</v>
      </c>
      <c r="B1369" s="29" t="s">
        <v>395</v>
      </c>
      <c r="C1369" s="29" t="s">
        <v>1229</v>
      </c>
      <c r="D1369" s="29" t="s">
        <v>1073</v>
      </c>
      <c r="E1369" s="29">
        <v>1</v>
      </c>
      <c r="F1369" s="29"/>
      <c r="G1369" s="29"/>
      <c r="H1369" s="29">
        <f t="shared" si="21"/>
        <v>0</v>
      </c>
    </row>
    <row r="1370" spans="1:8">
      <c r="A1370" s="29" t="s">
        <v>394</v>
      </c>
      <c r="B1370" s="29" t="s">
        <v>395</v>
      </c>
      <c r="C1370" s="29" t="s">
        <v>1228</v>
      </c>
      <c r="D1370" s="29" t="s">
        <v>1073</v>
      </c>
      <c r="E1370" s="29">
        <v>1</v>
      </c>
      <c r="F1370" s="29">
        <v>8</v>
      </c>
      <c r="G1370" s="29"/>
      <c r="H1370" s="29">
        <f t="shared" si="21"/>
        <v>8</v>
      </c>
    </row>
    <row r="1371" spans="1:8">
      <c r="A1371" s="29" t="s">
        <v>394</v>
      </c>
      <c r="B1371" s="29" t="s">
        <v>395</v>
      </c>
      <c r="C1371" s="29" t="s">
        <v>1049</v>
      </c>
      <c r="D1371" s="29" t="s">
        <v>1073</v>
      </c>
      <c r="E1371" s="29">
        <v>1</v>
      </c>
      <c r="F1371" s="29">
        <v>20</v>
      </c>
      <c r="G1371" s="29"/>
      <c r="H1371" s="29">
        <f t="shared" si="21"/>
        <v>20</v>
      </c>
    </row>
    <row r="1372" spans="1:8">
      <c r="A1372" s="29" t="s">
        <v>394</v>
      </c>
      <c r="B1372" s="29" t="s">
        <v>395</v>
      </c>
      <c r="C1372" s="29" t="s">
        <v>1055</v>
      </c>
      <c r="D1372" s="29" t="s">
        <v>1073</v>
      </c>
      <c r="E1372" s="29">
        <v>1</v>
      </c>
      <c r="F1372" s="29"/>
      <c r="G1372" s="29"/>
      <c r="H1372" s="29">
        <f t="shared" si="21"/>
        <v>0</v>
      </c>
    </row>
    <row r="1373" spans="1:8" hidden="1">
      <c r="A1373" s="29" t="s">
        <v>396</v>
      </c>
      <c r="B1373" s="29" t="s">
        <v>397</v>
      </c>
      <c r="C1373" s="29" t="s">
        <v>1227</v>
      </c>
      <c r="D1373" s="29" t="s">
        <v>1080</v>
      </c>
      <c r="E1373" s="29">
        <v>1</v>
      </c>
      <c r="F1373" s="29"/>
      <c r="G1373" s="29"/>
      <c r="H1373" s="29">
        <f t="shared" si="21"/>
        <v>0</v>
      </c>
    </row>
    <row r="1374" spans="1:8">
      <c r="A1374" s="29" t="s">
        <v>396</v>
      </c>
      <c r="B1374" s="29" t="s">
        <v>397</v>
      </c>
      <c r="C1374" s="29" t="s">
        <v>1226</v>
      </c>
      <c r="D1374" s="29" t="s">
        <v>1091</v>
      </c>
      <c r="E1374" s="29">
        <v>1</v>
      </c>
      <c r="F1374" s="29"/>
      <c r="G1374" s="29"/>
      <c r="H1374" s="29">
        <f t="shared" si="21"/>
        <v>0</v>
      </c>
    </row>
    <row r="1375" spans="1:8" hidden="1">
      <c r="A1375" s="29" t="s">
        <v>396</v>
      </c>
      <c r="B1375" s="29" t="s">
        <v>397</v>
      </c>
      <c r="C1375" s="29" t="s">
        <v>659</v>
      </c>
      <c r="D1375" s="29" t="s">
        <v>1074</v>
      </c>
      <c r="E1375" s="29">
        <v>1</v>
      </c>
      <c r="F1375" s="29"/>
      <c r="G1375" s="29"/>
      <c r="H1375" s="29">
        <f t="shared" si="21"/>
        <v>0</v>
      </c>
    </row>
    <row r="1376" spans="1:8">
      <c r="A1376" s="29" t="s">
        <v>396</v>
      </c>
      <c r="B1376" s="29" t="s">
        <v>397</v>
      </c>
      <c r="C1376" s="29" t="s">
        <v>662</v>
      </c>
      <c r="D1376" s="29" t="s">
        <v>1073</v>
      </c>
      <c r="E1376" s="29">
        <v>1</v>
      </c>
      <c r="F1376" s="29">
        <v>10</v>
      </c>
      <c r="G1376" s="29"/>
      <c r="H1376" s="29">
        <f t="shared" si="21"/>
        <v>10</v>
      </c>
    </row>
    <row r="1377" spans="1:8" hidden="1">
      <c r="A1377" s="29" t="s">
        <v>396</v>
      </c>
      <c r="B1377" s="29" t="s">
        <v>397</v>
      </c>
      <c r="C1377" s="29" t="s">
        <v>1225</v>
      </c>
      <c r="D1377" s="29" t="s">
        <v>1080</v>
      </c>
      <c r="E1377" s="29">
        <v>1</v>
      </c>
      <c r="F1377" s="29"/>
      <c r="G1377" s="29"/>
      <c r="H1377" s="29">
        <f t="shared" si="21"/>
        <v>0</v>
      </c>
    </row>
    <row r="1378" spans="1:8">
      <c r="A1378" s="29" t="s">
        <v>396</v>
      </c>
      <c r="B1378" s="29" t="s">
        <v>397</v>
      </c>
      <c r="C1378" s="29" t="s">
        <v>668</v>
      </c>
      <c r="D1378" s="29" t="s">
        <v>1073</v>
      </c>
      <c r="E1378" s="29">
        <v>1</v>
      </c>
      <c r="F1378" s="29"/>
      <c r="G1378" s="29"/>
      <c r="H1378" s="29">
        <f t="shared" si="21"/>
        <v>0</v>
      </c>
    </row>
    <row r="1379" spans="1:8" hidden="1">
      <c r="A1379" s="29" t="s">
        <v>396</v>
      </c>
      <c r="B1379" s="29" t="s">
        <v>397</v>
      </c>
      <c r="C1379" s="29" t="s">
        <v>1224</v>
      </c>
      <c r="D1379" s="29" t="s">
        <v>1175</v>
      </c>
      <c r="E1379" s="29">
        <v>1</v>
      </c>
      <c r="F1379" s="29">
        <v>25</v>
      </c>
      <c r="G1379" s="29"/>
      <c r="H1379" s="29">
        <f t="shared" si="21"/>
        <v>25</v>
      </c>
    </row>
    <row r="1380" spans="1:8">
      <c r="A1380" s="29" t="s">
        <v>396</v>
      </c>
      <c r="B1380" s="29" t="s">
        <v>397</v>
      </c>
      <c r="C1380" s="29" t="s">
        <v>1223</v>
      </c>
      <c r="D1380" s="29" t="s">
        <v>1073</v>
      </c>
      <c r="E1380" s="29">
        <v>1</v>
      </c>
      <c r="F1380" s="29"/>
      <c r="G1380" s="29"/>
      <c r="H1380" s="29">
        <f t="shared" si="21"/>
        <v>0</v>
      </c>
    </row>
    <row r="1381" spans="1:8" hidden="1">
      <c r="A1381" s="29" t="s">
        <v>396</v>
      </c>
      <c r="B1381" s="29" t="s">
        <v>397</v>
      </c>
      <c r="C1381" s="29" t="s">
        <v>1222</v>
      </c>
      <c r="D1381" s="29" t="s">
        <v>1093</v>
      </c>
      <c r="E1381" s="29">
        <v>1</v>
      </c>
      <c r="F1381" s="29"/>
      <c r="G1381" s="29"/>
      <c r="H1381" s="29">
        <f t="shared" si="21"/>
        <v>0</v>
      </c>
    </row>
    <row r="1382" spans="1:8">
      <c r="A1382" s="29" t="s">
        <v>396</v>
      </c>
      <c r="B1382" s="29" t="s">
        <v>397</v>
      </c>
      <c r="C1382" s="29" t="s">
        <v>1221</v>
      </c>
      <c r="D1382" s="29" t="s">
        <v>1073</v>
      </c>
      <c r="E1382" s="29">
        <v>1</v>
      </c>
      <c r="F1382" s="29"/>
      <c r="G1382" s="29"/>
      <c r="H1382" s="29">
        <f t="shared" si="21"/>
        <v>0</v>
      </c>
    </row>
    <row r="1383" spans="1:8">
      <c r="A1383" s="29" t="s">
        <v>396</v>
      </c>
      <c r="B1383" s="29" t="s">
        <v>397</v>
      </c>
      <c r="C1383" s="29" t="s">
        <v>1220</v>
      </c>
      <c r="D1383" s="29" t="s">
        <v>1073</v>
      </c>
      <c r="E1383" s="29">
        <v>1</v>
      </c>
      <c r="F1383" s="29"/>
      <c r="G1383" s="29"/>
      <c r="H1383" s="29">
        <f t="shared" si="21"/>
        <v>0</v>
      </c>
    </row>
    <row r="1384" spans="1:8" hidden="1">
      <c r="A1384" s="29" t="s">
        <v>396</v>
      </c>
      <c r="B1384" s="29" t="s">
        <v>397</v>
      </c>
      <c r="C1384" s="29" t="s">
        <v>1219</v>
      </c>
      <c r="D1384" s="29" t="s">
        <v>1074</v>
      </c>
      <c r="E1384" s="29">
        <v>1</v>
      </c>
      <c r="F1384" s="29"/>
      <c r="G1384" s="29"/>
      <c r="H1384" s="29">
        <f t="shared" si="21"/>
        <v>0</v>
      </c>
    </row>
    <row r="1385" spans="1:8">
      <c r="A1385" s="29" t="s">
        <v>396</v>
      </c>
      <c r="B1385" s="29" t="s">
        <v>397</v>
      </c>
      <c r="C1385" s="29" t="s">
        <v>1218</v>
      </c>
      <c r="D1385" s="29" t="s">
        <v>1073</v>
      </c>
      <c r="E1385" s="29">
        <v>1</v>
      </c>
      <c r="F1385" s="29"/>
      <c r="G1385" s="29"/>
      <c r="H1385" s="29">
        <f t="shared" si="21"/>
        <v>0</v>
      </c>
    </row>
    <row r="1386" spans="1:8">
      <c r="A1386" s="29" t="s">
        <v>396</v>
      </c>
      <c r="B1386" s="29" t="s">
        <v>397</v>
      </c>
      <c r="C1386" s="29" t="s">
        <v>1217</v>
      </c>
      <c r="D1386" s="29" t="s">
        <v>1073</v>
      </c>
      <c r="E1386" s="29">
        <v>1</v>
      </c>
      <c r="F1386" s="29"/>
      <c r="G1386" s="29"/>
      <c r="H1386" s="29">
        <f t="shared" si="21"/>
        <v>0</v>
      </c>
    </row>
    <row r="1387" spans="1:8" hidden="1">
      <c r="A1387" s="29" t="s">
        <v>396</v>
      </c>
      <c r="B1387" s="29" t="s">
        <v>397</v>
      </c>
      <c r="C1387" s="29" t="s">
        <v>736</v>
      </c>
      <c r="D1387" s="29" t="s">
        <v>1074</v>
      </c>
      <c r="E1387" s="29">
        <v>1</v>
      </c>
      <c r="F1387" s="29"/>
      <c r="G1387" s="29"/>
      <c r="H1387" s="29">
        <f t="shared" si="21"/>
        <v>0</v>
      </c>
    </row>
    <row r="1388" spans="1:8" hidden="1">
      <c r="A1388" s="29" t="s">
        <v>396</v>
      </c>
      <c r="B1388" s="29" t="s">
        <v>397</v>
      </c>
      <c r="C1388" s="29" t="s">
        <v>524</v>
      </c>
      <c r="D1388" s="29" t="s">
        <v>1074</v>
      </c>
      <c r="E1388" s="29">
        <v>1</v>
      </c>
      <c r="F1388" s="29"/>
      <c r="G1388" s="29"/>
      <c r="H1388" s="29">
        <f t="shared" si="21"/>
        <v>0</v>
      </c>
    </row>
    <row r="1389" spans="1:8" hidden="1">
      <c r="A1389" s="29" t="s">
        <v>396</v>
      </c>
      <c r="B1389" s="29" t="s">
        <v>397</v>
      </c>
      <c r="C1389" s="29" t="s">
        <v>742</v>
      </c>
      <c r="D1389" s="29" t="s">
        <v>1095</v>
      </c>
      <c r="E1389" s="29">
        <v>1</v>
      </c>
      <c r="F1389" s="29"/>
      <c r="G1389" s="29"/>
      <c r="H1389" s="29">
        <f t="shared" si="21"/>
        <v>0</v>
      </c>
    </row>
    <row r="1390" spans="1:8">
      <c r="A1390" s="29" t="s">
        <v>396</v>
      </c>
      <c r="B1390" s="29" t="s">
        <v>397</v>
      </c>
      <c r="C1390" s="29" t="s">
        <v>1110</v>
      </c>
      <c r="D1390" s="29" t="s">
        <v>1073</v>
      </c>
      <c r="E1390" s="29">
        <v>1</v>
      </c>
      <c r="F1390" s="29">
        <v>30</v>
      </c>
      <c r="G1390" s="29"/>
      <c r="H1390" s="29">
        <f t="shared" si="21"/>
        <v>30</v>
      </c>
    </row>
    <row r="1391" spans="1:8" hidden="1">
      <c r="A1391" s="29" t="s">
        <v>396</v>
      </c>
      <c r="B1391" s="29" t="s">
        <v>397</v>
      </c>
      <c r="C1391" s="29" t="s">
        <v>761</v>
      </c>
      <c r="D1391" s="29" t="s">
        <v>1074</v>
      </c>
      <c r="E1391" s="29">
        <v>1</v>
      </c>
      <c r="F1391" s="29">
        <v>12</v>
      </c>
      <c r="G1391" s="29"/>
      <c r="H1391" s="29">
        <f t="shared" si="21"/>
        <v>12</v>
      </c>
    </row>
    <row r="1392" spans="1:8">
      <c r="A1392" s="29" t="s">
        <v>396</v>
      </c>
      <c r="B1392" s="29" t="s">
        <v>397</v>
      </c>
      <c r="C1392" s="29" t="s">
        <v>797</v>
      </c>
      <c r="D1392" s="29" t="s">
        <v>1073</v>
      </c>
      <c r="E1392" s="29">
        <v>1</v>
      </c>
      <c r="F1392" s="29"/>
      <c r="G1392" s="29"/>
      <c r="H1392" s="29">
        <f t="shared" si="21"/>
        <v>0</v>
      </c>
    </row>
    <row r="1393" spans="1:8">
      <c r="A1393" s="29" t="s">
        <v>396</v>
      </c>
      <c r="B1393" s="29" t="s">
        <v>397</v>
      </c>
      <c r="C1393" s="29" t="s">
        <v>1216</v>
      </c>
      <c r="D1393" s="29" t="s">
        <v>1073</v>
      </c>
      <c r="E1393" s="29">
        <v>10</v>
      </c>
      <c r="F1393" s="29">
        <v>3</v>
      </c>
      <c r="G1393" s="29"/>
      <c r="H1393" s="29">
        <f t="shared" si="21"/>
        <v>3</v>
      </c>
    </row>
    <row r="1394" spans="1:8">
      <c r="A1394" s="29" t="s">
        <v>396</v>
      </c>
      <c r="B1394" s="29" t="s">
        <v>397</v>
      </c>
      <c r="C1394" s="29" t="s">
        <v>819</v>
      </c>
      <c r="D1394" s="29" t="s">
        <v>1073</v>
      </c>
      <c r="E1394" s="29">
        <v>2</v>
      </c>
      <c r="F1394" s="29">
        <v>3</v>
      </c>
      <c r="G1394" s="29"/>
      <c r="H1394" s="29">
        <f t="shared" si="21"/>
        <v>3</v>
      </c>
    </row>
    <row r="1395" spans="1:8" hidden="1">
      <c r="A1395" s="29" t="s">
        <v>396</v>
      </c>
      <c r="B1395" s="29" t="s">
        <v>397</v>
      </c>
      <c r="C1395" s="29" t="s">
        <v>1107</v>
      </c>
      <c r="D1395" s="29" t="s">
        <v>1175</v>
      </c>
      <c r="E1395" s="29">
        <v>1</v>
      </c>
      <c r="F1395" s="29"/>
      <c r="G1395" s="29"/>
      <c r="H1395" s="29">
        <f t="shared" si="21"/>
        <v>0</v>
      </c>
    </row>
    <row r="1396" spans="1:8" hidden="1">
      <c r="A1396" s="29" t="s">
        <v>398</v>
      </c>
      <c r="B1396" s="29" t="s">
        <v>399</v>
      </c>
      <c r="C1396" s="29" t="s">
        <v>489</v>
      </c>
      <c r="D1396" s="29" t="s">
        <v>1112</v>
      </c>
      <c r="E1396" s="29">
        <v>1</v>
      </c>
      <c r="F1396" s="29"/>
      <c r="G1396" s="29"/>
      <c r="H1396" s="29">
        <f t="shared" si="21"/>
        <v>0</v>
      </c>
    </row>
    <row r="1397" spans="1:8" hidden="1">
      <c r="A1397" s="29" t="s">
        <v>398</v>
      </c>
      <c r="B1397" s="29" t="s">
        <v>399</v>
      </c>
      <c r="C1397" s="29" t="s">
        <v>491</v>
      </c>
      <c r="D1397" s="29" t="s">
        <v>1112</v>
      </c>
      <c r="E1397" s="29">
        <v>2</v>
      </c>
      <c r="F1397" s="29"/>
      <c r="G1397" s="29"/>
      <c r="H1397" s="29">
        <f t="shared" si="21"/>
        <v>0</v>
      </c>
    </row>
    <row r="1398" spans="1:8" hidden="1">
      <c r="A1398" s="29" t="s">
        <v>398</v>
      </c>
      <c r="B1398" s="29" t="s">
        <v>399</v>
      </c>
      <c r="C1398" s="29" t="s">
        <v>493</v>
      </c>
      <c r="D1398" s="29" t="s">
        <v>1101</v>
      </c>
      <c r="E1398" s="29">
        <v>1</v>
      </c>
      <c r="F1398" s="29"/>
      <c r="G1398" s="29"/>
      <c r="H1398" s="29">
        <f t="shared" si="21"/>
        <v>0</v>
      </c>
    </row>
    <row r="1399" spans="1:8" hidden="1">
      <c r="A1399" s="29" t="s">
        <v>398</v>
      </c>
      <c r="B1399" s="29" t="s">
        <v>399</v>
      </c>
      <c r="C1399" s="29" t="s">
        <v>494</v>
      </c>
      <c r="D1399" s="29" t="s">
        <v>1101</v>
      </c>
      <c r="E1399" s="29">
        <v>3</v>
      </c>
      <c r="F1399" s="29"/>
      <c r="G1399" s="29"/>
      <c r="H1399" s="29">
        <f t="shared" si="21"/>
        <v>0</v>
      </c>
    </row>
    <row r="1400" spans="1:8">
      <c r="A1400" s="29" t="s">
        <v>398</v>
      </c>
      <c r="B1400" s="29" t="s">
        <v>399</v>
      </c>
      <c r="C1400" s="29" t="s">
        <v>702</v>
      </c>
      <c r="D1400" s="29" t="s">
        <v>1073</v>
      </c>
      <c r="E1400" s="29">
        <v>1</v>
      </c>
      <c r="F1400" s="29"/>
      <c r="G1400" s="29"/>
      <c r="H1400" s="29">
        <f t="shared" si="21"/>
        <v>0</v>
      </c>
    </row>
    <row r="1401" spans="1:8">
      <c r="A1401" s="29" t="s">
        <v>398</v>
      </c>
      <c r="B1401" s="29" t="s">
        <v>399</v>
      </c>
      <c r="C1401" s="29" t="s">
        <v>726</v>
      </c>
      <c r="D1401" s="29" t="s">
        <v>1073</v>
      </c>
      <c r="E1401" s="29">
        <v>1</v>
      </c>
      <c r="F1401" s="29"/>
      <c r="G1401" s="29"/>
      <c r="H1401" s="29">
        <f t="shared" si="21"/>
        <v>0</v>
      </c>
    </row>
    <row r="1402" spans="1:8">
      <c r="A1402" s="29" t="s">
        <v>398</v>
      </c>
      <c r="B1402" s="29" t="s">
        <v>399</v>
      </c>
      <c r="C1402" s="29" t="s">
        <v>765</v>
      </c>
      <c r="D1402" s="29" t="s">
        <v>1073</v>
      </c>
      <c r="E1402" s="29">
        <v>1</v>
      </c>
      <c r="F1402" s="29"/>
      <c r="G1402" s="29"/>
      <c r="H1402" s="29">
        <f t="shared" si="21"/>
        <v>0</v>
      </c>
    </row>
    <row r="1403" spans="1:8" hidden="1">
      <c r="A1403" s="29" t="s">
        <v>398</v>
      </c>
      <c r="B1403" s="29" t="s">
        <v>399</v>
      </c>
      <c r="C1403" s="29" t="s">
        <v>788</v>
      </c>
      <c r="D1403" s="29" t="s">
        <v>1074</v>
      </c>
      <c r="E1403" s="29">
        <v>1</v>
      </c>
      <c r="F1403" s="29"/>
      <c r="G1403" s="29"/>
      <c r="H1403" s="29">
        <f t="shared" si="21"/>
        <v>0</v>
      </c>
    </row>
    <row r="1404" spans="1:8" hidden="1">
      <c r="A1404" s="29" t="s">
        <v>398</v>
      </c>
      <c r="B1404" s="29" t="s">
        <v>399</v>
      </c>
      <c r="C1404" s="29" t="s">
        <v>534</v>
      </c>
      <c r="D1404" s="29" t="s">
        <v>1101</v>
      </c>
      <c r="E1404" s="29">
        <v>1</v>
      </c>
      <c r="F1404" s="29"/>
      <c r="G1404" s="29"/>
      <c r="H1404" s="29">
        <f t="shared" si="21"/>
        <v>0</v>
      </c>
    </row>
    <row r="1405" spans="1:8" hidden="1">
      <c r="A1405" s="29" t="s">
        <v>398</v>
      </c>
      <c r="B1405" s="29" t="s">
        <v>399</v>
      </c>
      <c r="C1405" s="29" t="s">
        <v>544</v>
      </c>
      <c r="D1405" s="29" t="s">
        <v>1112</v>
      </c>
      <c r="E1405" s="29">
        <v>1</v>
      </c>
      <c r="F1405" s="29"/>
      <c r="G1405" s="29"/>
      <c r="H1405" s="29">
        <f t="shared" si="21"/>
        <v>0</v>
      </c>
    </row>
    <row r="1406" spans="1:8">
      <c r="A1406" s="29" t="s">
        <v>398</v>
      </c>
      <c r="B1406" s="29" t="s">
        <v>399</v>
      </c>
      <c r="C1406" s="29" t="s">
        <v>816</v>
      </c>
      <c r="D1406" s="29" t="s">
        <v>1073</v>
      </c>
      <c r="E1406" s="29">
        <v>1</v>
      </c>
      <c r="F1406" s="29"/>
      <c r="G1406" s="29"/>
      <c r="H1406" s="29">
        <f t="shared" si="21"/>
        <v>0</v>
      </c>
    </row>
    <row r="1407" spans="1:8" hidden="1">
      <c r="A1407" s="29" t="s">
        <v>398</v>
      </c>
      <c r="B1407" s="29" t="s">
        <v>399</v>
      </c>
      <c r="C1407" s="29" t="s">
        <v>816</v>
      </c>
      <c r="D1407" s="29" t="s">
        <v>1074</v>
      </c>
      <c r="E1407" s="29">
        <v>1</v>
      </c>
      <c r="F1407" s="29"/>
      <c r="G1407" s="29"/>
      <c r="H1407" s="29">
        <f t="shared" si="21"/>
        <v>0</v>
      </c>
    </row>
    <row r="1408" spans="1:8">
      <c r="A1408" s="29" t="s">
        <v>398</v>
      </c>
      <c r="B1408" s="29" t="s">
        <v>399</v>
      </c>
      <c r="C1408" s="29" t="s">
        <v>854</v>
      </c>
      <c r="D1408" s="29" t="s">
        <v>1073</v>
      </c>
      <c r="E1408" s="29">
        <v>7</v>
      </c>
      <c r="F1408" s="29"/>
      <c r="G1408" s="29"/>
      <c r="H1408" s="29">
        <f t="shared" si="21"/>
        <v>0</v>
      </c>
    </row>
    <row r="1409" spans="1:8">
      <c r="A1409" s="29" t="s">
        <v>398</v>
      </c>
      <c r="B1409" s="29" t="s">
        <v>399</v>
      </c>
      <c r="C1409" s="29" t="s">
        <v>856</v>
      </c>
      <c r="D1409" s="29" t="s">
        <v>1073</v>
      </c>
      <c r="E1409" s="29">
        <v>1</v>
      </c>
      <c r="F1409" s="29"/>
      <c r="G1409" s="29"/>
      <c r="H1409" s="29">
        <f t="shared" si="21"/>
        <v>0</v>
      </c>
    </row>
    <row r="1410" spans="1:8">
      <c r="A1410" s="29" t="s">
        <v>398</v>
      </c>
      <c r="B1410" s="29" t="s">
        <v>399</v>
      </c>
      <c r="C1410" s="29" t="s">
        <v>557</v>
      </c>
      <c r="D1410" s="29" t="s">
        <v>1073</v>
      </c>
      <c r="E1410" s="29">
        <v>4</v>
      </c>
      <c r="F1410" s="29"/>
      <c r="G1410" s="29"/>
      <c r="H1410" s="29">
        <f t="shared" si="21"/>
        <v>0</v>
      </c>
    </row>
    <row r="1411" spans="1:8" hidden="1">
      <c r="A1411" s="29" t="s">
        <v>398</v>
      </c>
      <c r="B1411" s="29" t="s">
        <v>399</v>
      </c>
      <c r="C1411" s="29" t="s">
        <v>557</v>
      </c>
      <c r="D1411" s="29" t="s">
        <v>1074</v>
      </c>
      <c r="E1411" s="29">
        <v>1</v>
      </c>
      <c r="F1411" s="29"/>
      <c r="G1411" s="29"/>
      <c r="H1411" s="29">
        <f t="shared" si="21"/>
        <v>0</v>
      </c>
    </row>
    <row r="1412" spans="1:8">
      <c r="A1412" s="29" t="s">
        <v>398</v>
      </c>
      <c r="B1412" s="29" t="s">
        <v>399</v>
      </c>
      <c r="C1412" s="29" t="s">
        <v>898</v>
      </c>
      <c r="D1412" s="29" t="s">
        <v>1073</v>
      </c>
      <c r="E1412" s="29">
        <v>1</v>
      </c>
      <c r="F1412" s="29"/>
      <c r="G1412" s="29"/>
      <c r="H1412" s="29">
        <f t="shared" si="21"/>
        <v>0</v>
      </c>
    </row>
    <row r="1413" spans="1:8" hidden="1">
      <c r="A1413" s="29" t="s">
        <v>398</v>
      </c>
      <c r="B1413" s="29" t="s">
        <v>399</v>
      </c>
      <c r="C1413" s="29" t="s">
        <v>1215</v>
      </c>
      <c r="D1413" s="29" t="s">
        <v>1112</v>
      </c>
      <c r="E1413" s="29">
        <v>1</v>
      </c>
      <c r="F1413" s="29"/>
      <c r="G1413" s="29"/>
      <c r="H1413" s="29">
        <f t="shared" si="21"/>
        <v>0</v>
      </c>
    </row>
    <row r="1414" spans="1:8" hidden="1">
      <c r="A1414" s="29" t="s">
        <v>398</v>
      </c>
      <c r="B1414" s="29" t="s">
        <v>399</v>
      </c>
      <c r="C1414" s="29" t="s">
        <v>1059</v>
      </c>
      <c r="D1414" s="29" t="s">
        <v>1074</v>
      </c>
      <c r="E1414" s="29">
        <v>1</v>
      </c>
      <c r="F1414" s="29"/>
      <c r="G1414" s="29"/>
      <c r="H1414" s="29">
        <f t="shared" si="21"/>
        <v>0</v>
      </c>
    </row>
    <row r="1415" spans="1:8">
      <c r="A1415" s="29" t="s">
        <v>400</v>
      </c>
      <c r="B1415" s="29" t="s">
        <v>401</v>
      </c>
      <c r="C1415" s="29" t="s">
        <v>1214</v>
      </c>
      <c r="D1415" s="29" t="s">
        <v>1073</v>
      </c>
      <c r="E1415" s="29">
        <v>1</v>
      </c>
      <c r="F1415" s="29"/>
      <c r="G1415" s="29">
        <v>1</v>
      </c>
      <c r="H1415" s="29">
        <f t="shared" si="21"/>
        <v>1</v>
      </c>
    </row>
    <row r="1416" spans="1:8">
      <c r="A1416" s="29" t="s">
        <v>400</v>
      </c>
      <c r="B1416" s="29" t="s">
        <v>401</v>
      </c>
      <c r="C1416" s="29" t="s">
        <v>874</v>
      </c>
      <c r="D1416" s="29" t="s">
        <v>1073</v>
      </c>
      <c r="E1416" s="29">
        <v>1</v>
      </c>
      <c r="F1416" s="29"/>
      <c r="G1416" s="29">
        <v>1</v>
      </c>
      <c r="H1416" s="29">
        <f t="shared" si="21"/>
        <v>1</v>
      </c>
    </row>
    <row r="1417" spans="1:8">
      <c r="A1417" s="29" t="s">
        <v>400</v>
      </c>
      <c r="B1417" s="29" t="s">
        <v>401</v>
      </c>
      <c r="C1417" s="29" t="s">
        <v>884</v>
      </c>
      <c r="D1417" s="29" t="s">
        <v>1073</v>
      </c>
      <c r="E1417" s="29">
        <v>1</v>
      </c>
      <c r="F1417" s="29"/>
      <c r="G1417" s="29"/>
      <c r="H1417" s="29">
        <f t="shared" si="21"/>
        <v>0</v>
      </c>
    </row>
    <row r="1418" spans="1:8">
      <c r="A1418" s="29" t="s">
        <v>400</v>
      </c>
      <c r="B1418" s="29" t="s">
        <v>401</v>
      </c>
      <c r="C1418" s="29" t="s">
        <v>887</v>
      </c>
      <c r="D1418" s="29" t="s">
        <v>1073</v>
      </c>
      <c r="E1418" s="29">
        <v>1</v>
      </c>
      <c r="F1418" s="29"/>
      <c r="G1418" s="29">
        <v>1</v>
      </c>
      <c r="H1418" s="29">
        <f t="shared" si="21"/>
        <v>1</v>
      </c>
    </row>
    <row r="1419" spans="1:8" hidden="1">
      <c r="A1419" s="29" t="s">
        <v>400</v>
      </c>
      <c r="B1419" s="29" t="s">
        <v>401</v>
      </c>
      <c r="C1419" s="29" t="s">
        <v>1213</v>
      </c>
      <c r="D1419" s="29" t="s">
        <v>1074</v>
      </c>
      <c r="E1419" s="29">
        <v>1</v>
      </c>
      <c r="F1419" s="29"/>
      <c r="G1419" s="29"/>
      <c r="H1419" s="29">
        <f t="shared" si="21"/>
        <v>0</v>
      </c>
    </row>
    <row r="1420" spans="1:8">
      <c r="A1420" s="29" t="s">
        <v>400</v>
      </c>
      <c r="B1420" s="29" t="s">
        <v>401</v>
      </c>
      <c r="C1420" s="29" t="s">
        <v>1212</v>
      </c>
      <c r="D1420" s="29" t="s">
        <v>1073</v>
      </c>
      <c r="E1420" s="29">
        <v>1</v>
      </c>
      <c r="F1420" s="29"/>
      <c r="G1420" s="29"/>
      <c r="H1420" s="29">
        <f t="shared" si="21"/>
        <v>0</v>
      </c>
    </row>
    <row r="1421" spans="1:8">
      <c r="A1421" s="29" t="s">
        <v>400</v>
      </c>
      <c r="B1421" s="29" t="s">
        <v>401</v>
      </c>
      <c r="C1421" s="29" t="s">
        <v>1211</v>
      </c>
      <c r="D1421" s="29" t="s">
        <v>1073</v>
      </c>
      <c r="E1421" s="29">
        <v>1</v>
      </c>
      <c r="F1421" s="29"/>
      <c r="G1421" s="29"/>
      <c r="H1421" s="29">
        <f t="shared" si="21"/>
        <v>0</v>
      </c>
    </row>
    <row r="1422" spans="1:8">
      <c r="A1422" s="29" t="s">
        <v>400</v>
      </c>
      <c r="B1422" s="29" t="s">
        <v>401</v>
      </c>
      <c r="C1422" s="29" t="s">
        <v>966</v>
      </c>
      <c r="D1422" s="29" t="s">
        <v>1073</v>
      </c>
      <c r="E1422" s="29">
        <v>1</v>
      </c>
      <c r="F1422" s="29"/>
      <c r="G1422" s="29"/>
      <c r="H1422" s="29">
        <f t="shared" si="21"/>
        <v>0</v>
      </c>
    </row>
    <row r="1423" spans="1:8">
      <c r="A1423" s="29" t="s">
        <v>400</v>
      </c>
      <c r="B1423" s="29" t="s">
        <v>401</v>
      </c>
      <c r="C1423" s="29" t="s">
        <v>967</v>
      </c>
      <c r="D1423" s="29" t="s">
        <v>1073</v>
      </c>
      <c r="E1423" s="29">
        <v>1</v>
      </c>
      <c r="F1423" s="29"/>
      <c r="G1423" s="29"/>
      <c r="H1423" s="29">
        <f t="shared" si="21"/>
        <v>0</v>
      </c>
    </row>
    <row r="1424" spans="1:8" hidden="1">
      <c r="A1424" s="29" t="s">
        <v>400</v>
      </c>
      <c r="B1424" s="29" t="s">
        <v>401</v>
      </c>
      <c r="C1424" s="29" t="s">
        <v>967</v>
      </c>
      <c r="D1424" s="29" t="s">
        <v>1074</v>
      </c>
      <c r="E1424" s="29">
        <v>1</v>
      </c>
      <c r="F1424" s="29">
        <v>38</v>
      </c>
      <c r="G1424" s="29"/>
      <c r="H1424" s="29">
        <f t="shared" si="21"/>
        <v>38</v>
      </c>
    </row>
    <row r="1425" spans="1:8">
      <c r="A1425" s="29" t="s">
        <v>400</v>
      </c>
      <c r="B1425" s="29" t="s">
        <v>401</v>
      </c>
      <c r="C1425" s="29" t="s">
        <v>1210</v>
      </c>
      <c r="D1425" s="29" t="s">
        <v>1073</v>
      </c>
      <c r="E1425" s="29">
        <v>1</v>
      </c>
      <c r="F1425" s="29"/>
      <c r="G1425" s="29"/>
      <c r="H1425" s="29">
        <f t="shared" si="21"/>
        <v>0</v>
      </c>
    </row>
    <row r="1426" spans="1:8" hidden="1">
      <c r="A1426" s="29" t="s">
        <v>402</v>
      </c>
      <c r="B1426" s="29" t="s">
        <v>403</v>
      </c>
      <c r="C1426" s="29" t="s">
        <v>619</v>
      </c>
      <c r="D1426" s="29" t="s">
        <v>1098</v>
      </c>
      <c r="E1426" s="29">
        <v>1</v>
      </c>
      <c r="F1426" s="29">
        <v>65</v>
      </c>
      <c r="G1426" s="29">
        <v>200</v>
      </c>
      <c r="H1426" s="29">
        <f t="shared" si="21"/>
        <v>265</v>
      </c>
    </row>
    <row r="1427" spans="1:8">
      <c r="A1427" s="29" t="s">
        <v>402</v>
      </c>
      <c r="B1427" s="29" t="s">
        <v>403</v>
      </c>
      <c r="C1427" s="29" t="s">
        <v>486</v>
      </c>
      <c r="D1427" s="29" t="s">
        <v>1073</v>
      </c>
      <c r="E1427" s="29">
        <v>1</v>
      </c>
      <c r="F1427" s="29"/>
      <c r="G1427" s="29"/>
      <c r="H1427" s="29">
        <f t="shared" si="21"/>
        <v>0</v>
      </c>
    </row>
    <row r="1428" spans="1:8">
      <c r="A1428" s="29" t="s">
        <v>402</v>
      </c>
      <c r="B1428" s="29" t="s">
        <v>403</v>
      </c>
      <c r="C1428" s="29" t="s">
        <v>654</v>
      </c>
      <c r="D1428" s="29" t="s">
        <v>1073</v>
      </c>
      <c r="E1428" s="29">
        <v>1</v>
      </c>
      <c r="F1428" s="29"/>
      <c r="G1428" s="29"/>
      <c r="H1428" s="29">
        <f t="shared" si="21"/>
        <v>0</v>
      </c>
    </row>
    <row r="1429" spans="1:8" hidden="1">
      <c r="A1429" s="29" t="s">
        <v>402</v>
      </c>
      <c r="B1429" s="29" t="s">
        <v>403</v>
      </c>
      <c r="C1429" s="29" t="s">
        <v>521</v>
      </c>
      <c r="D1429" s="29" t="s">
        <v>1074</v>
      </c>
      <c r="E1429" s="29">
        <v>1</v>
      </c>
      <c r="F1429" s="29"/>
      <c r="G1429" s="29"/>
      <c r="H1429" s="29">
        <f t="shared" si="21"/>
        <v>0</v>
      </c>
    </row>
    <row r="1430" spans="1:8" hidden="1">
      <c r="A1430" s="29" t="s">
        <v>402</v>
      </c>
      <c r="B1430" s="29" t="s">
        <v>403</v>
      </c>
      <c r="C1430" s="29" t="s">
        <v>524</v>
      </c>
      <c r="D1430" s="29" t="s">
        <v>1074</v>
      </c>
      <c r="E1430" s="29">
        <v>1</v>
      </c>
      <c r="F1430" s="29"/>
      <c r="G1430" s="29"/>
      <c r="H1430" s="29">
        <f t="shared" si="21"/>
        <v>0</v>
      </c>
    </row>
    <row r="1431" spans="1:8" hidden="1">
      <c r="A1431" s="29" t="s">
        <v>402</v>
      </c>
      <c r="B1431" s="29" t="s">
        <v>403</v>
      </c>
      <c r="C1431" s="29" t="s">
        <v>549</v>
      </c>
      <c r="D1431" s="29" t="s">
        <v>1075</v>
      </c>
      <c r="E1431" s="29">
        <v>1</v>
      </c>
      <c r="F1431" s="29"/>
      <c r="G1431" s="29"/>
      <c r="H1431" s="29">
        <f t="shared" ref="H1431:H1494" si="22">F1431+G1431</f>
        <v>0</v>
      </c>
    </row>
    <row r="1432" spans="1:8">
      <c r="A1432" s="29" t="s">
        <v>402</v>
      </c>
      <c r="B1432" s="29" t="s">
        <v>403</v>
      </c>
      <c r="C1432" s="29" t="s">
        <v>1209</v>
      </c>
      <c r="D1432" s="29" t="s">
        <v>1073</v>
      </c>
      <c r="E1432" s="29">
        <v>9</v>
      </c>
      <c r="F1432" s="29"/>
      <c r="G1432" s="29"/>
      <c r="H1432" s="29">
        <f t="shared" si="22"/>
        <v>0</v>
      </c>
    </row>
    <row r="1433" spans="1:8" hidden="1">
      <c r="A1433" s="29" t="s">
        <v>402</v>
      </c>
      <c r="B1433" s="29" t="s">
        <v>403</v>
      </c>
      <c r="C1433" s="29" t="s">
        <v>1208</v>
      </c>
      <c r="D1433" s="29" t="s">
        <v>1074</v>
      </c>
      <c r="E1433" s="29">
        <v>1</v>
      </c>
      <c r="F1433" s="29">
        <v>40</v>
      </c>
      <c r="G1433" s="29"/>
      <c r="H1433" s="29">
        <f t="shared" si="22"/>
        <v>40</v>
      </c>
    </row>
    <row r="1434" spans="1:8">
      <c r="A1434" s="29" t="s">
        <v>402</v>
      </c>
      <c r="B1434" s="29" t="s">
        <v>403</v>
      </c>
      <c r="C1434" s="29" t="s">
        <v>1207</v>
      </c>
      <c r="D1434" s="29" t="s">
        <v>1073</v>
      </c>
      <c r="E1434" s="29">
        <v>2</v>
      </c>
      <c r="F1434" s="29"/>
      <c r="G1434" s="29"/>
      <c r="H1434" s="29">
        <f t="shared" si="22"/>
        <v>0</v>
      </c>
    </row>
    <row r="1435" spans="1:8" hidden="1">
      <c r="A1435" s="29" t="s">
        <v>402</v>
      </c>
      <c r="B1435" s="29" t="s">
        <v>403</v>
      </c>
      <c r="C1435" s="29" t="s">
        <v>1206</v>
      </c>
      <c r="D1435" s="29" t="s">
        <v>1074</v>
      </c>
      <c r="E1435" s="29">
        <v>1</v>
      </c>
      <c r="F1435" s="29">
        <v>387</v>
      </c>
      <c r="G1435" s="29"/>
      <c r="H1435" s="29">
        <f t="shared" si="22"/>
        <v>387</v>
      </c>
    </row>
    <row r="1436" spans="1:8">
      <c r="A1436" s="29" t="s">
        <v>404</v>
      </c>
      <c r="B1436" s="29" t="s">
        <v>405</v>
      </c>
      <c r="C1436" s="29" t="s">
        <v>980</v>
      </c>
      <c r="D1436" s="29" t="s">
        <v>1073</v>
      </c>
      <c r="E1436" s="29">
        <v>1</v>
      </c>
      <c r="F1436" s="29"/>
      <c r="G1436" s="29"/>
      <c r="H1436" s="29">
        <f t="shared" si="22"/>
        <v>0</v>
      </c>
    </row>
    <row r="1437" spans="1:8" hidden="1">
      <c r="A1437" s="29" t="s">
        <v>406</v>
      </c>
      <c r="B1437" s="29" t="s">
        <v>407</v>
      </c>
      <c r="C1437" s="29" t="s">
        <v>1205</v>
      </c>
      <c r="D1437" s="29" t="s">
        <v>1074</v>
      </c>
      <c r="E1437" s="29">
        <v>1</v>
      </c>
      <c r="F1437" s="29"/>
      <c r="G1437" s="29"/>
      <c r="H1437" s="29">
        <f t="shared" si="22"/>
        <v>0</v>
      </c>
    </row>
    <row r="1438" spans="1:8">
      <c r="A1438" s="29" t="s">
        <v>406</v>
      </c>
      <c r="B1438" s="29" t="s">
        <v>407</v>
      </c>
      <c r="C1438" s="29" t="s">
        <v>757</v>
      </c>
      <c r="D1438" s="29" t="s">
        <v>1073</v>
      </c>
      <c r="E1438" s="29">
        <v>1</v>
      </c>
      <c r="F1438" s="29"/>
      <c r="G1438" s="29"/>
      <c r="H1438" s="29">
        <f t="shared" si="22"/>
        <v>0</v>
      </c>
    </row>
    <row r="1439" spans="1:8" hidden="1">
      <c r="A1439" s="29" t="s">
        <v>406</v>
      </c>
      <c r="B1439" s="29" t="s">
        <v>407</v>
      </c>
      <c r="C1439" s="29" t="s">
        <v>534</v>
      </c>
      <c r="D1439" s="29" t="s">
        <v>1112</v>
      </c>
      <c r="E1439" s="29">
        <v>2</v>
      </c>
      <c r="F1439" s="29"/>
      <c r="G1439" s="29"/>
      <c r="H1439" s="29">
        <f t="shared" si="22"/>
        <v>0</v>
      </c>
    </row>
    <row r="1440" spans="1:8">
      <c r="A1440" s="29" t="s">
        <v>406</v>
      </c>
      <c r="B1440" s="29" t="s">
        <v>407</v>
      </c>
      <c r="C1440" s="29" t="s">
        <v>534</v>
      </c>
      <c r="D1440" s="29" t="s">
        <v>1073</v>
      </c>
      <c r="E1440" s="29">
        <v>2</v>
      </c>
      <c r="F1440" s="29"/>
      <c r="G1440" s="29"/>
      <c r="H1440" s="29">
        <f t="shared" si="22"/>
        <v>0</v>
      </c>
    </row>
    <row r="1441" spans="1:8" hidden="1">
      <c r="A1441" s="29" t="s">
        <v>406</v>
      </c>
      <c r="B1441" s="29" t="s">
        <v>407</v>
      </c>
      <c r="C1441" s="29" t="s">
        <v>534</v>
      </c>
      <c r="D1441" s="29" t="s">
        <v>1075</v>
      </c>
      <c r="E1441" s="29">
        <v>1</v>
      </c>
      <c r="F1441" s="29"/>
      <c r="G1441" s="29"/>
      <c r="H1441" s="29">
        <f t="shared" si="22"/>
        <v>0</v>
      </c>
    </row>
    <row r="1442" spans="1:8" hidden="1">
      <c r="A1442" s="29" t="s">
        <v>406</v>
      </c>
      <c r="B1442" s="29" t="s">
        <v>407</v>
      </c>
      <c r="C1442" s="29" t="s">
        <v>534</v>
      </c>
      <c r="D1442" s="29" t="s">
        <v>1074</v>
      </c>
      <c r="E1442" s="29">
        <v>1</v>
      </c>
      <c r="F1442" s="29"/>
      <c r="G1442" s="29"/>
      <c r="H1442" s="29">
        <f t="shared" si="22"/>
        <v>0</v>
      </c>
    </row>
    <row r="1443" spans="1:8">
      <c r="A1443" s="29" t="s">
        <v>406</v>
      </c>
      <c r="B1443" s="29" t="s">
        <v>407</v>
      </c>
      <c r="C1443" s="29" t="s">
        <v>1204</v>
      </c>
      <c r="D1443" s="29" t="s">
        <v>1073</v>
      </c>
      <c r="E1443" s="29">
        <v>1</v>
      </c>
      <c r="F1443" s="29"/>
      <c r="G1443" s="29"/>
      <c r="H1443" s="29">
        <f t="shared" si="22"/>
        <v>0</v>
      </c>
    </row>
    <row r="1444" spans="1:8">
      <c r="A1444" s="29" t="s">
        <v>406</v>
      </c>
      <c r="B1444" s="29" t="s">
        <v>407</v>
      </c>
      <c r="C1444" s="29" t="s">
        <v>1203</v>
      </c>
      <c r="D1444" s="29" t="s">
        <v>1073</v>
      </c>
      <c r="E1444" s="29">
        <v>2</v>
      </c>
      <c r="F1444" s="29">
        <v>398</v>
      </c>
      <c r="G1444" s="29"/>
      <c r="H1444" s="29">
        <f t="shared" si="22"/>
        <v>398</v>
      </c>
    </row>
    <row r="1445" spans="1:8" hidden="1">
      <c r="A1445" s="29" t="s">
        <v>406</v>
      </c>
      <c r="B1445" s="29" t="s">
        <v>407</v>
      </c>
      <c r="C1445" s="29" t="s">
        <v>1203</v>
      </c>
      <c r="D1445" s="29" t="s">
        <v>1074</v>
      </c>
      <c r="E1445" s="29">
        <v>2</v>
      </c>
      <c r="F1445" s="29">
        <v>6</v>
      </c>
      <c r="G1445" s="29"/>
      <c r="H1445" s="29">
        <f t="shared" si="22"/>
        <v>6</v>
      </c>
    </row>
    <row r="1446" spans="1:8" hidden="1">
      <c r="A1446" s="29" t="s">
        <v>406</v>
      </c>
      <c r="B1446" s="29" t="s">
        <v>407</v>
      </c>
      <c r="C1446" s="29" t="s">
        <v>1202</v>
      </c>
      <c r="D1446" s="29" t="s">
        <v>1074</v>
      </c>
      <c r="E1446" s="29">
        <v>1</v>
      </c>
      <c r="F1446" s="29">
        <v>137</v>
      </c>
      <c r="G1446" s="29"/>
      <c r="H1446" s="29">
        <f t="shared" si="22"/>
        <v>137</v>
      </c>
    </row>
    <row r="1447" spans="1:8">
      <c r="A1447" s="29" t="s">
        <v>406</v>
      </c>
      <c r="B1447" s="29" t="s">
        <v>407</v>
      </c>
      <c r="C1447" s="29" t="s">
        <v>563</v>
      </c>
      <c r="D1447" s="29" t="s">
        <v>1073</v>
      </c>
      <c r="E1447" s="29">
        <v>1</v>
      </c>
      <c r="F1447" s="29"/>
      <c r="G1447" s="29"/>
      <c r="H1447" s="29">
        <f t="shared" si="22"/>
        <v>0</v>
      </c>
    </row>
    <row r="1448" spans="1:8" hidden="1">
      <c r="A1448" s="29" t="s">
        <v>406</v>
      </c>
      <c r="B1448" s="29" t="s">
        <v>407</v>
      </c>
      <c r="C1448" s="29" t="s">
        <v>1201</v>
      </c>
      <c r="D1448" s="29" t="s">
        <v>1074</v>
      </c>
      <c r="E1448" s="29">
        <v>1</v>
      </c>
      <c r="F1448" s="29">
        <v>70</v>
      </c>
      <c r="G1448" s="29">
        <v>42</v>
      </c>
      <c r="H1448" s="29">
        <f t="shared" si="22"/>
        <v>112</v>
      </c>
    </row>
    <row r="1449" spans="1:8" hidden="1">
      <c r="A1449" s="29" t="s">
        <v>408</v>
      </c>
      <c r="B1449" s="29" t="s">
        <v>409</v>
      </c>
      <c r="C1449" s="29" t="s">
        <v>468</v>
      </c>
      <c r="D1449" s="29" t="s">
        <v>1075</v>
      </c>
      <c r="E1449" s="29">
        <v>1</v>
      </c>
      <c r="F1449" s="29"/>
      <c r="G1449" s="29"/>
      <c r="H1449" s="29">
        <f t="shared" si="22"/>
        <v>0</v>
      </c>
    </row>
    <row r="1450" spans="1:8" hidden="1">
      <c r="A1450" s="29" t="s">
        <v>408</v>
      </c>
      <c r="B1450" s="29" t="s">
        <v>409</v>
      </c>
      <c r="C1450" s="29" t="s">
        <v>492</v>
      </c>
      <c r="D1450" s="29" t="s">
        <v>1112</v>
      </c>
      <c r="E1450" s="29">
        <v>3</v>
      </c>
      <c r="F1450" s="29"/>
      <c r="G1450" s="29"/>
      <c r="H1450" s="29">
        <f t="shared" si="22"/>
        <v>0</v>
      </c>
    </row>
    <row r="1451" spans="1:8" hidden="1">
      <c r="A1451" s="29" t="s">
        <v>408</v>
      </c>
      <c r="B1451" s="29" t="s">
        <v>409</v>
      </c>
      <c r="C1451" s="29" t="s">
        <v>494</v>
      </c>
      <c r="D1451" s="29" t="s">
        <v>1101</v>
      </c>
      <c r="E1451" s="29">
        <v>1</v>
      </c>
      <c r="F1451" s="29"/>
      <c r="G1451" s="29"/>
      <c r="H1451" s="29">
        <f t="shared" si="22"/>
        <v>0</v>
      </c>
    </row>
    <row r="1452" spans="1:8">
      <c r="A1452" s="29" t="s">
        <v>408</v>
      </c>
      <c r="B1452" s="29" t="s">
        <v>409</v>
      </c>
      <c r="C1452" s="29" t="s">
        <v>726</v>
      </c>
      <c r="D1452" s="29" t="s">
        <v>1073</v>
      </c>
      <c r="E1452" s="29">
        <v>1</v>
      </c>
      <c r="F1452" s="29"/>
      <c r="G1452" s="29"/>
      <c r="H1452" s="29">
        <f t="shared" si="22"/>
        <v>0</v>
      </c>
    </row>
    <row r="1453" spans="1:8">
      <c r="A1453" s="29" t="s">
        <v>408</v>
      </c>
      <c r="B1453" s="29" t="s">
        <v>409</v>
      </c>
      <c r="C1453" s="29" t="s">
        <v>771</v>
      </c>
      <c r="D1453" s="29" t="s">
        <v>1073</v>
      </c>
      <c r="E1453" s="29">
        <v>1</v>
      </c>
      <c r="F1453" s="29"/>
      <c r="G1453" s="29">
        <v>10</v>
      </c>
      <c r="H1453" s="29">
        <f t="shared" si="22"/>
        <v>10</v>
      </c>
    </row>
    <row r="1454" spans="1:8" hidden="1">
      <c r="A1454" s="29" t="s">
        <v>408</v>
      </c>
      <c r="B1454" s="29" t="s">
        <v>409</v>
      </c>
      <c r="C1454" s="29" t="s">
        <v>543</v>
      </c>
      <c r="D1454" s="29" t="s">
        <v>1112</v>
      </c>
      <c r="E1454" s="29">
        <v>20</v>
      </c>
      <c r="F1454" s="29"/>
      <c r="G1454" s="29"/>
      <c r="H1454" s="29">
        <f t="shared" si="22"/>
        <v>0</v>
      </c>
    </row>
    <row r="1455" spans="1:8" hidden="1">
      <c r="A1455" s="29" t="s">
        <v>408</v>
      </c>
      <c r="B1455" s="29" t="s">
        <v>409</v>
      </c>
      <c r="C1455" s="29" t="s">
        <v>545</v>
      </c>
      <c r="D1455" s="29" t="s">
        <v>1074</v>
      </c>
      <c r="E1455" s="29">
        <v>1</v>
      </c>
      <c r="F1455" s="29"/>
      <c r="G1455" s="29"/>
      <c r="H1455" s="29">
        <f t="shared" si="22"/>
        <v>0</v>
      </c>
    </row>
    <row r="1456" spans="1:8" hidden="1">
      <c r="A1456" s="29" t="s">
        <v>408</v>
      </c>
      <c r="B1456" s="29" t="s">
        <v>409</v>
      </c>
      <c r="C1456" s="29" t="s">
        <v>555</v>
      </c>
      <c r="D1456" s="29" t="s">
        <v>1112</v>
      </c>
      <c r="E1456" s="29">
        <v>1</v>
      </c>
      <c r="F1456" s="29"/>
      <c r="G1456" s="29"/>
      <c r="H1456" s="29">
        <f t="shared" si="22"/>
        <v>0</v>
      </c>
    </row>
    <row r="1457" spans="1:8" hidden="1">
      <c r="A1457" s="29" t="s">
        <v>408</v>
      </c>
      <c r="B1457" s="29" t="s">
        <v>409</v>
      </c>
      <c r="C1457" s="29" t="s">
        <v>839</v>
      </c>
      <c r="D1457" s="29" t="s">
        <v>1074</v>
      </c>
      <c r="E1457" s="29">
        <v>1</v>
      </c>
      <c r="F1457" s="29"/>
      <c r="G1457" s="29"/>
      <c r="H1457" s="29">
        <f t="shared" si="22"/>
        <v>0</v>
      </c>
    </row>
    <row r="1458" spans="1:8">
      <c r="A1458" s="29" t="s">
        <v>408</v>
      </c>
      <c r="B1458" s="29" t="s">
        <v>409</v>
      </c>
      <c r="C1458" s="29" t="s">
        <v>854</v>
      </c>
      <c r="D1458" s="29" t="s">
        <v>1073</v>
      </c>
      <c r="E1458" s="29">
        <v>4</v>
      </c>
      <c r="F1458" s="29"/>
      <c r="G1458" s="29"/>
      <c r="H1458" s="29">
        <f t="shared" si="22"/>
        <v>0</v>
      </c>
    </row>
    <row r="1459" spans="1:8">
      <c r="A1459" s="29" t="s">
        <v>408</v>
      </c>
      <c r="B1459" s="29" t="s">
        <v>409</v>
      </c>
      <c r="C1459" s="29" t="s">
        <v>880</v>
      </c>
      <c r="D1459" s="29" t="s">
        <v>1073</v>
      </c>
      <c r="E1459" s="29">
        <v>1</v>
      </c>
      <c r="F1459" s="29"/>
      <c r="G1459" s="29"/>
      <c r="H1459" s="29">
        <f t="shared" si="22"/>
        <v>0</v>
      </c>
    </row>
    <row r="1460" spans="1:8">
      <c r="A1460" s="29" t="s">
        <v>408</v>
      </c>
      <c r="B1460" s="29" t="s">
        <v>409</v>
      </c>
      <c r="C1460" s="29" t="s">
        <v>883</v>
      </c>
      <c r="D1460" s="29" t="s">
        <v>1073</v>
      </c>
      <c r="E1460" s="29">
        <v>1</v>
      </c>
      <c r="F1460" s="29"/>
      <c r="G1460" s="29"/>
      <c r="H1460" s="29">
        <f t="shared" si="22"/>
        <v>0</v>
      </c>
    </row>
    <row r="1461" spans="1:8">
      <c r="A1461" s="29" t="s">
        <v>408</v>
      </c>
      <c r="B1461" s="29" t="s">
        <v>409</v>
      </c>
      <c r="C1461" s="29" t="s">
        <v>557</v>
      </c>
      <c r="D1461" s="29" t="s">
        <v>1073</v>
      </c>
      <c r="E1461" s="29">
        <v>4</v>
      </c>
      <c r="F1461" s="29"/>
      <c r="G1461" s="29"/>
      <c r="H1461" s="29">
        <f t="shared" si="22"/>
        <v>0</v>
      </c>
    </row>
    <row r="1462" spans="1:8" hidden="1">
      <c r="A1462" s="29" t="s">
        <v>408</v>
      </c>
      <c r="B1462" s="29" t="s">
        <v>409</v>
      </c>
      <c r="C1462" s="29" t="s">
        <v>557</v>
      </c>
      <c r="D1462" s="29" t="s">
        <v>1074</v>
      </c>
      <c r="E1462" s="29">
        <v>1</v>
      </c>
      <c r="F1462" s="29"/>
      <c r="G1462" s="29"/>
      <c r="H1462" s="29">
        <f t="shared" si="22"/>
        <v>0</v>
      </c>
    </row>
    <row r="1463" spans="1:8" hidden="1">
      <c r="A1463" s="29" t="s">
        <v>408</v>
      </c>
      <c r="B1463" s="29" t="s">
        <v>409</v>
      </c>
      <c r="C1463" s="29" t="s">
        <v>571</v>
      </c>
      <c r="D1463" s="29" t="s">
        <v>1200</v>
      </c>
      <c r="E1463" s="29">
        <v>1</v>
      </c>
      <c r="F1463" s="29"/>
      <c r="G1463" s="29"/>
      <c r="H1463" s="29">
        <f t="shared" si="22"/>
        <v>0</v>
      </c>
    </row>
    <row r="1464" spans="1:8">
      <c r="A1464" s="29" t="s">
        <v>410</v>
      </c>
      <c r="B1464" s="29" t="s">
        <v>411</v>
      </c>
      <c r="C1464" s="29" t="s">
        <v>597</v>
      </c>
      <c r="D1464" s="29" t="s">
        <v>1073</v>
      </c>
      <c r="E1464" s="29">
        <v>1</v>
      </c>
      <c r="F1464" s="29"/>
      <c r="G1464" s="29"/>
      <c r="H1464" s="29">
        <f t="shared" si="22"/>
        <v>0</v>
      </c>
    </row>
    <row r="1465" spans="1:8" hidden="1">
      <c r="A1465" s="29" t="s">
        <v>410</v>
      </c>
      <c r="B1465" s="29" t="s">
        <v>411</v>
      </c>
      <c r="C1465" s="29" t="s">
        <v>1199</v>
      </c>
      <c r="D1465" s="29" t="s">
        <v>1134</v>
      </c>
      <c r="E1465" s="29">
        <v>1</v>
      </c>
      <c r="F1465" s="29"/>
      <c r="G1465" s="29"/>
      <c r="H1465" s="29">
        <f t="shared" si="22"/>
        <v>0</v>
      </c>
    </row>
    <row r="1466" spans="1:8" hidden="1">
      <c r="A1466" s="29" t="s">
        <v>410</v>
      </c>
      <c r="B1466" s="29" t="s">
        <v>411</v>
      </c>
      <c r="C1466" s="29" t="s">
        <v>1198</v>
      </c>
      <c r="D1466" s="29" t="s">
        <v>1093</v>
      </c>
      <c r="E1466" s="29">
        <v>1</v>
      </c>
      <c r="F1466" s="29">
        <v>156</v>
      </c>
      <c r="G1466" s="29"/>
      <c r="H1466" s="29">
        <f t="shared" si="22"/>
        <v>156</v>
      </c>
    </row>
    <row r="1467" spans="1:8" hidden="1">
      <c r="A1467" s="29" t="s">
        <v>410</v>
      </c>
      <c r="B1467" s="29" t="s">
        <v>411</v>
      </c>
      <c r="C1467" s="29" t="s">
        <v>651</v>
      </c>
      <c r="D1467" s="29" t="s">
        <v>1080</v>
      </c>
      <c r="E1467" s="29">
        <v>1</v>
      </c>
      <c r="F1467" s="29"/>
      <c r="G1467" s="29"/>
      <c r="H1467" s="29">
        <f t="shared" si="22"/>
        <v>0</v>
      </c>
    </row>
    <row r="1468" spans="1:8" hidden="1">
      <c r="A1468" s="29" t="s">
        <v>410</v>
      </c>
      <c r="B1468" s="29" t="s">
        <v>411</v>
      </c>
      <c r="C1468" s="29" t="s">
        <v>504</v>
      </c>
      <c r="D1468" s="29" t="s">
        <v>1075</v>
      </c>
      <c r="E1468" s="29">
        <v>1</v>
      </c>
      <c r="F1468" s="29"/>
      <c r="G1468" s="29"/>
      <c r="H1468" s="29">
        <f t="shared" si="22"/>
        <v>0</v>
      </c>
    </row>
    <row r="1469" spans="1:8">
      <c r="A1469" s="29" t="s">
        <v>410</v>
      </c>
      <c r="B1469" s="29" t="s">
        <v>411</v>
      </c>
      <c r="C1469" s="29" t="s">
        <v>705</v>
      </c>
      <c r="D1469" s="29" t="s">
        <v>1073</v>
      </c>
      <c r="E1469" s="29">
        <v>1</v>
      </c>
      <c r="F1469" s="29"/>
      <c r="G1469" s="29"/>
      <c r="H1469" s="29">
        <f t="shared" si="22"/>
        <v>0</v>
      </c>
    </row>
    <row r="1470" spans="1:8">
      <c r="A1470" s="29" t="s">
        <v>410</v>
      </c>
      <c r="B1470" s="29" t="s">
        <v>411</v>
      </c>
      <c r="C1470" s="29" t="s">
        <v>716</v>
      </c>
      <c r="D1470" s="29" t="s">
        <v>1073</v>
      </c>
      <c r="E1470" s="29">
        <v>1</v>
      </c>
      <c r="F1470" s="29"/>
      <c r="G1470" s="29"/>
      <c r="H1470" s="29">
        <f t="shared" si="22"/>
        <v>0</v>
      </c>
    </row>
    <row r="1471" spans="1:8">
      <c r="A1471" s="29" t="s">
        <v>410</v>
      </c>
      <c r="B1471" s="29" t="s">
        <v>411</v>
      </c>
      <c r="C1471" s="29" t="s">
        <v>726</v>
      </c>
      <c r="D1471" s="29" t="s">
        <v>1073</v>
      </c>
      <c r="E1471" s="29">
        <v>1</v>
      </c>
      <c r="F1471" s="29"/>
      <c r="G1471" s="29"/>
      <c r="H1471" s="29">
        <f t="shared" si="22"/>
        <v>0</v>
      </c>
    </row>
    <row r="1472" spans="1:8" hidden="1">
      <c r="A1472" s="29" t="s">
        <v>410</v>
      </c>
      <c r="B1472" s="29" t="s">
        <v>411</v>
      </c>
      <c r="C1472" s="29" t="s">
        <v>520</v>
      </c>
      <c r="D1472" s="29" t="s">
        <v>1075</v>
      </c>
      <c r="E1472" s="29">
        <v>47</v>
      </c>
      <c r="F1472" s="29"/>
      <c r="G1472" s="29"/>
      <c r="H1472" s="29">
        <f t="shared" si="22"/>
        <v>0</v>
      </c>
    </row>
    <row r="1473" spans="1:8" hidden="1">
      <c r="A1473" s="29" t="s">
        <v>410</v>
      </c>
      <c r="B1473" s="29" t="s">
        <v>411</v>
      </c>
      <c r="C1473" s="29" t="s">
        <v>520</v>
      </c>
      <c r="D1473" s="29" t="s">
        <v>1074</v>
      </c>
      <c r="E1473" s="29">
        <v>3</v>
      </c>
      <c r="F1473" s="29"/>
      <c r="G1473" s="29"/>
      <c r="H1473" s="29">
        <f t="shared" si="22"/>
        <v>0</v>
      </c>
    </row>
    <row r="1474" spans="1:8">
      <c r="A1474" s="29" t="s">
        <v>410</v>
      </c>
      <c r="B1474" s="29" t="s">
        <v>411</v>
      </c>
      <c r="C1474" s="29" t="s">
        <v>553</v>
      </c>
      <c r="D1474" s="29" t="s">
        <v>1073</v>
      </c>
      <c r="E1474" s="29">
        <v>1</v>
      </c>
      <c r="F1474" s="29">
        <v>150</v>
      </c>
      <c r="G1474" s="29"/>
      <c r="H1474" s="29">
        <f t="shared" si="22"/>
        <v>150</v>
      </c>
    </row>
    <row r="1475" spans="1:8">
      <c r="A1475" s="29" t="s">
        <v>410</v>
      </c>
      <c r="B1475" s="29" t="s">
        <v>411</v>
      </c>
      <c r="C1475" s="29" t="s">
        <v>554</v>
      </c>
      <c r="D1475" s="29" t="s">
        <v>1073</v>
      </c>
      <c r="E1475" s="29">
        <v>2</v>
      </c>
      <c r="F1475" s="29"/>
      <c r="G1475" s="29"/>
      <c r="H1475" s="29">
        <f t="shared" si="22"/>
        <v>0</v>
      </c>
    </row>
    <row r="1476" spans="1:8" hidden="1">
      <c r="A1476" s="29" t="s">
        <v>410</v>
      </c>
      <c r="B1476" s="29" t="s">
        <v>411</v>
      </c>
      <c r="C1476" s="29" t="s">
        <v>554</v>
      </c>
      <c r="D1476" s="29" t="s">
        <v>1074</v>
      </c>
      <c r="E1476" s="29">
        <v>1</v>
      </c>
      <c r="F1476" s="29"/>
      <c r="G1476" s="29"/>
      <c r="H1476" s="29">
        <f t="shared" si="22"/>
        <v>0</v>
      </c>
    </row>
    <row r="1477" spans="1:8">
      <c r="A1477" s="29" t="s">
        <v>410</v>
      </c>
      <c r="B1477" s="29" t="s">
        <v>411</v>
      </c>
      <c r="C1477" s="29" t="s">
        <v>836</v>
      </c>
      <c r="D1477" s="29" t="s">
        <v>1073</v>
      </c>
      <c r="E1477" s="29">
        <v>1</v>
      </c>
      <c r="F1477" s="29"/>
      <c r="G1477" s="29"/>
      <c r="H1477" s="29">
        <f t="shared" si="22"/>
        <v>0</v>
      </c>
    </row>
    <row r="1478" spans="1:8" hidden="1">
      <c r="A1478" s="29" t="s">
        <v>410</v>
      </c>
      <c r="B1478" s="29" t="s">
        <v>411</v>
      </c>
      <c r="C1478" s="29" t="s">
        <v>1197</v>
      </c>
      <c r="D1478" s="29" t="s">
        <v>1134</v>
      </c>
      <c r="E1478" s="29">
        <v>1</v>
      </c>
      <c r="F1478" s="29"/>
      <c r="G1478" s="29"/>
      <c r="H1478" s="29">
        <f t="shared" si="22"/>
        <v>0</v>
      </c>
    </row>
    <row r="1479" spans="1:8" hidden="1">
      <c r="A1479" s="29" t="s">
        <v>410</v>
      </c>
      <c r="B1479" s="29" t="s">
        <v>411</v>
      </c>
      <c r="C1479" s="29" t="s">
        <v>852</v>
      </c>
      <c r="D1479" s="29" t="s">
        <v>1074</v>
      </c>
      <c r="E1479" s="29">
        <v>1</v>
      </c>
      <c r="F1479" s="29"/>
      <c r="G1479" s="29"/>
      <c r="H1479" s="29">
        <f t="shared" si="22"/>
        <v>0</v>
      </c>
    </row>
    <row r="1480" spans="1:8">
      <c r="A1480" s="29" t="s">
        <v>410</v>
      </c>
      <c r="B1480" s="29" t="s">
        <v>411</v>
      </c>
      <c r="C1480" s="29" t="s">
        <v>911</v>
      </c>
      <c r="D1480" s="29" t="s">
        <v>1073</v>
      </c>
      <c r="E1480" s="29">
        <v>1</v>
      </c>
      <c r="F1480" s="29">
        <v>37</v>
      </c>
      <c r="G1480" s="29"/>
      <c r="H1480" s="29">
        <f t="shared" si="22"/>
        <v>37</v>
      </c>
    </row>
    <row r="1481" spans="1:8">
      <c r="A1481" s="29" t="s">
        <v>410</v>
      </c>
      <c r="B1481" s="29" t="s">
        <v>411</v>
      </c>
      <c r="C1481" s="29" t="s">
        <v>930</v>
      </c>
      <c r="D1481" s="29" t="s">
        <v>1073</v>
      </c>
      <c r="E1481" s="29">
        <v>1</v>
      </c>
      <c r="F1481" s="29"/>
      <c r="G1481" s="29"/>
      <c r="H1481" s="29">
        <f t="shared" si="22"/>
        <v>0</v>
      </c>
    </row>
    <row r="1482" spans="1:8">
      <c r="A1482" s="29" t="s">
        <v>410</v>
      </c>
      <c r="B1482" s="29" t="s">
        <v>411</v>
      </c>
      <c r="C1482" s="29" t="s">
        <v>943</v>
      </c>
      <c r="D1482" s="29" t="s">
        <v>1073</v>
      </c>
      <c r="E1482" s="29">
        <v>1</v>
      </c>
      <c r="F1482" s="29"/>
      <c r="G1482" s="29"/>
      <c r="H1482" s="29">
        <f t="shared" si="22"/>
        <v>0</v>
      </c>
    </row>
    <row r="1483" spans="1:8">
      <c r="A1483" s="29" t="s">
        <v>410</v>
      </c>
      <c r="B1483" s="29" t="s">
        <v>411</v>
      </c>
      <c r="C1483" s="29" t="s">
        <v>945</v>
      </c>
      <c r="D1483" s="29" t="s">
        <v>1073</v>
      </c>
      <c r="E1483" s="29">
        <v>1</v>
      </c>
      <c r="F1483" s="29"/>
      <c r="G1483" s="29"/>
      <c r="H1483" s="29">
        <f t="shared" si="22"/>
        <v>0</v>
      </c>
    </row>
    <row r="1484" spans="1:8" hidden="1">
      <c r="A1484" s="29" t="s">
        <v>410</v>
      </c>
      <c r="B1484" s="29" t="s">
        <v>411</v>
      </c>
      <c r="C1484" s="29" t="s">
        <v>946</v>
      </c>
      <c r="D1484" s="29" t="s">
        <v>1074</v>
      </c>
      <c r="E1484" s="29">
        <v>2</v>
      </c>
      <c r="F1484" s="29"/>
      <c r="G1484" s="29"/>
      <c r="H1484" s="29">
        <f t="shared" si="22"/>
        <v>0</v>
      </c>
    </row>
    <row r="1485" spans="1:8">
      <c r="A1485" s="29" t="s">
        <v>410</v>
      </c>
      <c r="B1485" s="29" t="s">
        <v>411</v>
      </c>
      <c r="C1485" s="29" t="s">
        <v>953</v>
      </c>
      <c r="D1485" s="29" t="s">
        <v>1073</v>
      </c>
      <c r="E1485" s="29">
        <v>1</v>
      </c>
      <c r="F1485" s="29"/>
      <c r="G1485" s="29"/>
      <c r="H1485" s="29">
        <f t="shared" si="22"/>
        <v>0</v>
      </c>
    </row>
    <row r="1486" spans="1:8">
      <c r="A1486" s="29" t="s">
        <v>410</v>
      </c>
      <c r="B1486" s="29" t="s">
        <v>411</v>
      </c>
      <c r="C1486" s="29" t="s">
        <v>955</v>
      </c>
      <c r="D1486" s="29" t="s">
        <v>1073</v>
      </c>
      <c r="E1486" s="29">
        <v>9</v>
      </c>
      <c r="F1486" s="29"/>
      <c r="G1486" s="29"/>
      <c r="H1486" s="29">
        <f t="shared" si="22"/>
        <v>0</v>
      </c>
    </row>
    <row r="1487" spans="1:8">
      <c r="A1487" s="29" t="s">
        <v>410</v>
      </c>
      <c r="B1487" s="29" t="s">
        <v>411</v>
      </c>
      <c r="C1487" s="29" t="s">
        <v>958</v>
      </c>
      <c r="D1487" s="29" t="s">
        <v>1073</v>
      </c>
      <c r="E1487" s="29">
        <v>1</v>
      </c>
      <c r="F1487" s="29"/>
      <c r="G1487" s="29"/>
      <c r="H1487" s="29">
        <f t="shared" si="22"/>
        <v>0</v>
      </c>
    </row>
    <row r="1488" spans="1:8">
      <c r="A1488" s="29" t="s">
        <v>410</v>
      </c>
      <c r="B1488" s="29" t="s">
        <v>411</v>
      </c>
      <c r="C1488" s="29" t="s">
        <v>1196</v>
      </c>
      <c r="D1488" s="29" t="s">
        <v>1073</v>
      </c>
      <c r="E1488" s="29">
        <v>1</v>
      </c>
      <c r="F1488" s="29"/>
      <c r="G1488" s="29"/>
      <c r="H1488" s="29">
        <f t="shared" si="22"/>
        <v>0</v>
      </c>
    </row>
    <row r="1489" spans="1:8">
      <c r="A1489" s="29" t="s">
        <v>412</v>
      </c>
      <c r="B1489" s="29" t="s">
        <v>413</v>
      </c>
      <c r="C1489" s="29" t="s">
        <v>1195</v>
      </c>
      <c r="D1489" s="29" t="s">
        <v>1073</v>
      </c>
      <c r="E1489" s="29">
        <v>2</v>
      </c>
      <c r="F1489" s="29"/>
      <c r="G1489" s="29"/>
      <c r="H1489" s="29">
        <f t="shared" si="22"/>
        <v>0</v>
      </c>
    </row>
    <row r="1490" spans="1:8">
      <c r="A1490" s="29" t="s">
        <v>412</v>
      </c>
      <c r="B1490" s="29" t="s">
        <v>413</v>
      </c>
      <c r="C1490" s="29" t="s">
        <v>726</v>
      </c>
      <c r="D1490" s="29" t="s">
        <v>1073</v>
      </c>
      <c r="E1490" s="29">
        <v>1</v>
      </c>
      <c r="F1490" s="29"/>
      <c r="G1490" s="29"/>
      <c r="H1490" s="29">
        <f t="shared" si="22"/>
        <v>0</v>
      </c>
    </row>
    <row r="1491" spans="1:8">
      <c r="A1491" s="29" t="s">
        <v>414</v>
      </c>
      <c r="B1491" s="29" t="s">
        <v>415</v>
      </c>
      <c r="C1491" s="29" t="s">
        <v>639</v>
      </c>
      <c r="D1491" s="29" t="s">
        <v>1073</v>
      </c>
      <c r="E1491" s="29">
        <v>1</v>
      </c>
      <c r="F1491" s="29"/>
      <c r="G1491" s="29">
        <v>20</v>
      </c>
      <c r="H1491" s="29">
        <f t="shared" si="22"/>
        <v>20</v>
      </c>
    </row>
    <row r="1492" spans="1:8">
      <c r="A1492" s="29" t="s">
        <v>414</v>
      </c>
      <c r="B1492" s="29" t="s">
        <v>415</v>
      </c>
      <c r="C1492" s="29" t="s">
        <v>1194</v>
      </c>
      <c r="D1492" s="29" t="s">
        <v>1073</v>
      </c>
      <c r="E1492" s="29">
        <v>1</v>
      </c>
      <c r="F1492" s="29"/>
      <c r="G1492" s="29"/>
      <c r="H1492" s="29">
        <f t="shared" si="22"/>
        <v>0</v>
      </c>
    </row>
    <row r="1493" spans="1:8">
      <c r="A1493" s="29" t="s">
        <v>414</v>
      </c>
      <c r="B1493" s="29" t="s">
        <v>415</v>
      </c>
      <c r="C1493" s="29" t="s">
        <v>740</v>
      </c>
      <c r="D1493" s="29" t="s">
        <v>1073</v>
      </c>
      <c r="E1493" s="29">
        <v>2</v>
      </c>
      <c r="F1493" s="29">
        <v>87</v>
      </c>
      <c r="G1493" s="29"/>
      <c r="H1493" s="29">
        <f t="shared" si="22"/>
        <v>87</v>
      </c>
    </row>
    <row r="1494" spans="1:8">
      <c r="A1494" s="29" t="s">
        <v>414</v>
      </c>
      <c r="B1494" s="29" t="s">
        <v>415</v>
      </c>
      <c r="C1494" s="29" t="s">
        <v>750</v>
      </c>
      <c r="D1494" s="29" t="s">
        <v>1073</v>
      </c>
      <c r="E1494" s="29">
        <v>3</v>
      </c>
      <c r="F1494" s="29"/>
      <c r="G1494" s="29"/>
      <c r="H1494" s="29">
        <f t="shared" si="22"/>
        <v>0</v>
      </c>
    </row>
    <row r="1495" spans="1:8">
      <c r="A1495" s="29" t="s">
        <v>414</v>
      </c>
      <c r="B1495" s="29" t="s">
        <v>415</v>
      </c>
      <c r="C1495" s="29" t="s">
        <v>1193</v>
      </c>
      <c r="D1495" s="29" t="s">
        <v>1073</v>
      </c>
      <c r="E1495" s="29">
        <v>1</v>
      </c>
      <c r="F1495" s="29">
        <v>7</v>
      </c>
      <c r="G1495" s="29"/>
      <c r="H1495" s="29">
        <f t="shared" ref="H1495:H1558" si="23">F1495+G1495</f>
        <v>7</v>
      </c>
    </row>
    <row r="1496" spans="1:8">
      <c r="A1496" s="29" t="s">
        <v>414</v>
      </c>
      <c r="B1496" s="29" t="s">
        <v>415</v>
      </c>
      <c r="C1496" s="29" t="s">
        <v>1192</v>
      </c>
      <c r="D1496" s="29" t="s">
        <v>1073</v>
      </c>
      <c r="E1496" s="29">
        <v>3</v>
      </c>
      <c r="F1496" s="29"/>
      <c r="G1496" s="29"/>
      <c r="H1496" s="29">
        <f t="shared" si="23"/>
        <v>0</v>
      </c>
    </row>
    <row r="1497" spans="1:8" hidden="1">
      <c r="A1497" s="29" t="s">
        <v>414</v>
      </c>
      <c r="B1497" s="29" t="s">
        <v>415</v>
      </c>
      <c r="C1497" s="29" t="s">
        <v>1192</v>
      </c>
      <c r="D1497" s="29" t="s">
        <v>1074</v>
      </c>
      <c r="E1497" s="29">
        <v>1</v>
      </c>
      <c r="F1497" s="29"/>
      <c r="G1497" s="29"/>
      <c r="H1497" s="29">
        <f t="shared" si="23"/>
        <v>0</v>
      </c>
    </row>
    <row r="1498" spans="1:8" hidden="1">
      <c r="A1498" s="29" t="s">
        <v>414</v>
      </c>
      <c r="B1498" s="29" t="s">
        <v>415</v>
      </c>
      <c r="C1498" s="29" t="s">
        <v>554</v>
      </c>
      <c r="D1498" s="29" t="s">
        <v>1074</v>
      </c>
      <c r="E1498" s="29">
        <v>1</v>
      </c>
      <c r="F1498" s="29"/>
      <c r="G1498" s="29">
        <v>20</v>
      </c>
      <c r="H1498" s="29">
        <f t="shared" si="23"/>
        <v>20</v>
      </c>
    </row>
    <row r="1499" spans="1:8">
      <c r="A1499" s="29" t="s">
        <v>414</v>
      </c>
      <c r="B1499" s="29" t="s">
        <v>415</v>
      </c>
      <c r="C1499" s="29" t="s">
        <v>823</v>
      </c>
      <c r="D1499" s="29" t="s">
        <v>1073</v>
      </c>
      <c r="E1499" s="29">
        <v>3</v>
      </c>
      <c r="F1499" s="29"/>
      <c r="G1499" s="29"/>
      <c r="H1499" s="29">
        <f t="shared" si="23"/>
        <v>0</v>
      </c>
    </row>
    <row r="1500" spans="1:8" hidden="1">
      <c r="A1500" s="29" t="s">
        <v>414</v>
      </c>
      <c r="B1500" s="29" t="s">
        <v>415</v>
      </c>
      <c r="C1500" s="29" t="s">
        <v>823</v>
      </c>
      <c r="D1500" s="29" t="s">
        <v>1074</v>
      </c>
      <c r="E1500" s="29">
        <v>1</v>
      </c>
      <c r="F1500" s="29"/>
      <c r="G1500" s="29"/>
      <c r="H1500" s="29">
        <f t="shared" si="23"/>
        <v>0</v>
      </c>
    </row>
    <row r="1501" spans="1:8" hidden="1">
      <c r="A1501" s="29" t="s">
        <v>414</v>
      </c>
      <c r="B1501" s="29" t="s">
        <v>415</v>
      </c>
      <c r="C1501" s="29" t="s">
        <v>845</v>
      </c>
      <c r="D1501" s="29" t="s">
        <v>1191</v>
      </c>
      <c r="E1501" s="29">
        <v>1</v>
      </c>
      <c r="F1501" s="29"/>
      <c r="G1501" s="29"/>
      <c r="H1501" s="29">
        <f t="shared" si="23"/>
        <v>0</v>
      </c>
    </row>
    <row r="1502" spans="1:8">
      <c r="A1502" s="29" t="s">
        <v>414</v>
      </c>
      <c r="B1502" s="29" t="s">
        <v>415</v>
      </c>
      <c r="C1502" s="29" t="s">
        <v>845</v>
      </c>
      <c r="D1502" s="29" t="s">
        <v>1073</v>
      </c>
      <c r="E1502" s="29">
        <v>5</v>
      </c>
      <c r="F1502" s="29"/>
      <c r="G1502" s="29"/>
      <c r="H1502" s="29">
        <f t="shared" si="23"/>
        <v>0</v>
      </c>
    </row>
    <row r="1503" spans="1:8" hidden="1">
      <c r="A1503" s="29" t="s">
        <v>414</v>
      </c>
      <c r="B1503" s="29" t="s">
        <v>415</v>
      </c>
      <c r="C1503" s="29" t="s">
        <v>845</v>
      </c>
      <c r="D1503" s="29" t="s">
        <v>1074</v>
      </c>
      <c r="E1503" s="29">
        <v>1</v>
      </c>
      <c r="F1503" s="29"/>
      <c r="G1503" s="29"/>
      <c r="H1503" s="29">
        <f t="shared" si="23"/>
        <v>0</v>
      </c>
    </row>
    <row r="1504" spans="1:8" hidden="1">
      <c r="A1504" s="29" t="s">
        <v>414</v>
      </c>
      <c r="B1504" s="29" t="s">
        <v>415</v>
      </c>
      <c r="C1504" s="29" t="s">
        <v>846</v>
      </c>
      <c r="D1504" s="29" t="s">
        <v>1095</v>
      </c>
      <c r="E1504" s="29">
        <v>1</v>
      </c>
      <c r="F1504" s="29"/>
      <c r="G1504" s="29"/>
      <c r="H1504" s="29">
        <f t="shared" si="23"/>
        <v>0</v>
      </c>
    </row>
    <row r="1505" spans="1:8">
      <c r="A1505" s="29" t="s">
        <v>414</v>
      </c>
      <c r="B1505" s="29" t="s">
        <v>415</v>
      </c>
      <c r="C1505" s="29" t="s">
        <v>853</v>
      </c>
      <c r="D1505" s="29" t="s">
        <v>1073</v>
      </c>
      <c r="E1505" s="29">
        <v>1</v>
      </c>
      <c r="F1505" s="29"/>
      <c r="G1505" s="29"/>
      <c r="H1505" s="29">
        <f t="shared" si="23"/>
        <v>0</v>
      </c>
    </row>
    <row r="1506" spans="1:8">
      <c r="A1506" s="29" t="s">
        <v>414</v>
      </c>
      <c r="B1506" s="29" t="s">
        <v>415</v>
      </c>
      <c r="C1506" s="29" t="s">
        <v>557</v>
      </c>
      <c r="D1506" s="29" t="s">
        <v>1073</v>
      </c>
      <c r="E1506" s="29">
        <v>1</v>
      </c>
      <c r="F1506" s="29"/>
      <c r="G1506" s="29"/>
      <c r="H1506" s="29">
        <f t="shared" si="23"/>
        <v>0</v>
      </c>
    </row>
    <row r="1507" spans="1:8">
      <c r="A1507" s="29" t="s">
        <v>414</v>
      </c>
      <c r="B1507" s="29" t="s">
        <v>415</v>
      </c>
      <c r="C1507" s="29" t="s">
        <v>892</v>
      </c>
      <c r="D1507" s="29" t="s">
        <v>1073</v>
      </c>
      <c r="E1507" s="29">
        <v>1</v>
      </c>
      <c r="F1507" s="29"/>
      <c r="G1507" s="29"/>
      <c r="H1507" s="29">
        <f t="shared" si="23"/>
        <v>0</v>
      </c>
    </row>
    <row r="1508" spans="1:8">
      <c r="A1508" s="29" t="s">
        <v>416</v>
      </c>
      <c r="B1508" s="29" t="s">
        <v>417</v>
      </c>
      <c r="C1508" s="29" t="s">
        <v>497</v>
      </c>
      <c r="D1508" s="29" t="s">
        <v>1073</v>
      </c>
      <c r="E1508" s="29">
        <v>1</v>
      </c>
      <c r="F1508" s="29"/>
      <c r="G1508" s="29"/>
      <c r="H1508" s="29">
        <f t="shared" si="23"/>
        <v>0</v>
      </c>
    </row>
    <row r="1509" spans="1:8">
      <c r="A1509" s="29" t="s">
        <v>416</v>
      </c>
      <c r="B1509" s="29" t="s">
        <v>417</v>
      </c>
      <c r="C1509" s="29" t="s">
        <v>1190</v>
      </c>
      <c r="D1509" s="29" t="s">
        <v>1073</v>
      </c>
      <c r="E1509" s="29">
        <v>1</v>
      </c>
      <c r="F1509" s="29"/>
      <c r="G1509" s="29"/>
      <c r="H1509" s="29">
        <f t="shared" si="23"/>
        <v>0</v>
      </c>
    </row>
    <row r="1510" spans="1:8">
      <c r="A1510" s="29" t="s">
        <v>416</v>
      </c>
      <c r="B1510" s="29" t="s">
        <v>417</v>
      </c>
      <c r="C1510" s="29" t="s">
        <v>701</v>
      </c>
      <c r="D1510" s="29" t="s">
        <v>1073</v>
      </c>
      <c r="E1510" s="29">
        <v>1</v>
      </c>
      <c r="F1510" s="29"/>
      <c r="G1510" s="29"/>
      <c r="H1510" s="29">
        <f t="shared" si="23"/>
        <v>0</v>
      </c>
    </row>
    <row r="1511" spans="1:8">
      <c r="A1511" s="29" t="s">
        <v>416</v>
      </c>
      <c r="B1511" s="29" t="s">
        <v>417</v>
      </c>
      <c r="C1511" s="29" t="s">
        <v>1189</v>
      </c>
      <c r="D1511" s="29" t="s">
        <v>1073</v>
      </c>
      <c r="E1511" s="29">
        <v>1</v>
      </c>
      <c r="F1511" s="29"/>
      <c r="G1511" s="29"/>
      <c r="H1511" s="29">
        <f t="shared" si="23"/>
        <v>0</v>
      </c>
    </row>
    <row r="1512" spans="1:8">
      <c r="A1512" s="29" t="s">
        <v>416</v>
      </c>
      <c r="B1512" s="29" t="s">
        <v>417</v>
      </c>
      <c r="C1512" s="29" t="s">
        <v>1188</v>
      </c>
      <c r="D1512" s="29" t="s">
        <v>1073</v>
      </c>
      <c r="E1512" s="29">
        <v>1</v>
      </c>
      <c r="F1512" s="29"/>
      <c r="G1512" s="29"/>
      <c r="H1512" s="29">
        <f t="shared" si="23"/>
        <v>0</v>
      </c>
    </row>
    <row r="1513" spans="1:8" hidden="1">
      <c r="A1513" s="29" t="s">
        <v>416</v>
      </c>
      <c r="B1513" s="29" t="s">
        <v>417</v>
      </c>
      <c r="C1513" s="29" t="s">
        <v>876</v>
      </c>
      <c r="D1513" s="29" t="s">
        <v>1074</v>
      </c>
      <c r="E1513" s="29">
        <v>1</v>
      </c>
      <c r="F1513" s="29"/>
      <c r="G1513" s="29"/>
      <c r="H1513" s="29">
        <f t="shared" si="23"/>
        <v>0</v>
      </c>
    </row>
    <row r="1514" spans="1:8">
      <c r="A1514" s="29" t="s">
        <v>416</v>
      </c>
      <c r="B1514" s="29" t="s">
        <v>417</v>
      </c>
      <c r="C1514" s="29" t="s">
        <v>1187</v>
      </c>
      <c r="D1514" s="29" t="s">
        <v>1073</v>
      </c>
      <c r="E1514" s="29">
        <v>1</v>
      </c>
      <c r="F1514" s="29"/>
      <c r="G1514" s="29"/>
      <c r="H1514" s="29">
        <f t="shared" si="23"/>
        <v>0</v>
      </c>
    </row>
    <row r="1515" spans="1:8">
      <c r="A1515" s="29" t="s">
        <v>416</v>
      </c>
      <c r="B1515" s="29" t="s">
        <v>417</v>
      </c>
      <c r="C1515" s="29" t="s">
        <v>1186</v>
      </c>
      <c r="D1515" s="29" t="s">
        <v>1073</v>
      </c>
      <c r="E1515" s="29">
        <v>1</v>
      </c>
      <c r="F1515" s="29"/>
      <c r="G1515" s="29"/>
      <c r="H1515" s="29">
        <f t="shared" si="23"/>
        <v>0</v>
      </c>
    </row>
    <row r="1516" spans="1:8">
      <c r="A1516" s="29" t="s">
        <v>416</v>
      </c>
      <c r="B1516" s="29" t="s">
        <v>417</v>
      </c>
      <c r="C1516" s="29" t="s">
        <v>912</v>
      </c>
      <c r="D1516" s="29" t="s">
        <v>1073</v>
      </c>
      <c r="E1516" s="29">
        <v>1</v>
      </c>
      <c r="F1516" s="29"/>
      <c r="G1516" s="29"/>
      <c r="H1516" s="29">
        <f t="shared" si="23"/>
        <v>0</v>
      </c>
    </row>
    <row r="1517" spans="1:8">
      <c r="A1517" s="29" t="s">
        <v>416</v>
      </c>
      <c r="B1517" s="29" t="s">
        <v>417</v>
      </c>
      <c r="C1517" s="29" t="s">
        <v>913</v>
      </c>
      <c r="D1517" s="29" t="s">
        <v>1073</v>
      </c>
      <c r="E1517" s="29">
        <v>1</v>
      </c>
      <c r="F1517" s="29"/>
      <c r="G1517" s="29"/>
      <c r="H1517" s="29">
        <f t="shared" si="23"/>
        <v>0</v>
      </c>
    </row>
    <row r="1518" spans="1:8">
      <c r="A1518" s="29" t="s">
        <v>416</v>
      </c>
      <c r="B1518" s="29" t="s">
        <v>417</v>
      </c>
      <c r="C1518" s="29" t="s">
        <v>923</v>
      </c>
      <c r="D1518" s="29" t="s">
        <v>1073</v>
      </c>
      <c r="E1518" s="29">
        <v>1</v>
      </c>
      <c r="F1518" s="29"/>
      <c r="G1518" s="29"/>
      <c r="H1518" s="29">
        <f t="shared" si="23"/>
        <v>0</v>
      </c>
    </row>
    <row r="1519" spans="1:8" hidden="1">
      <c r="A1519" s="29" t="s">
        <v>416</v>
      </c>
      <c r="B1519" s="29" t="s">
        <v>417</v>
      </c>
      <c r="C1519" s="29" t="s">
        <v>559</v>
      </c>
      <c r="D1519" s="29" t="s">
        <v>1074</v>
      </c>
      <c r="E1519" s="29">
        <v>1</v>
      </c>
      <c r="F1519" s="29"/>
      <c r="G1519" s="29"/>
      <c r="H1519" s="29">
        <f t="shared" si="23"/>
        <v>0</v>
      </c>
    </row>
    <row r="1520" spans="1:8">
      <c r="A1520" s="29" t="s">
        <v>416</v>
      </c>
      <c r="B1520" s="29" t="s">
        <v>417</v>
      </c>
      <c r="C1520" s="29" t="s">
        <v>1185</v>
      </c>
      <c r="D1520" s="29" t="s">
        <v>1073</v>
      </c>
      <c r="E1520" s="29">
        <v>1</v>
      </c>
      <c r="F1520" s="29"/>
      <c r="G1520" s="29"/>
      <c r="H1520" s="29">
        <f t="shared" si="23"/>
        <v>0</v>
      </c>
    </row>
    <row r="1521" spans="1:8" hidden="1">
      <c r="A1521" s="29" t="s">
        <v>416</v>
      </c>
      <c r="B1521" s="29" t="s">
        <v>417</v>
      </c>
      <c r="C1521" s="29" t="s">
        <v>1184</v>
      </c>
      <c r="D1521" s="29" t="s">
        <v>1074</v>
      </c>
      <c r="E1521" s="29">
        <v>1</v>
      </c>
      <c r="F1521" s="29"/>
      <c r="G1521" s="29"/>
      <c r="H1521" s="29">
        <f t="shared" si="23"/>
        <v>0</v>
      </c>
    </row>
    <row r="1522" spans="1:8">
      <c r="A1522" s="29" t="s">
        <v>416</v>
      </c>
      <c r="B1522" s="29" t="s">
        <v>417</v>
      </c>
      <c r="C1522" s="29" t="s">
        <v>1183</v>
      </c>
      <c r="D1522" s="29" t="s">
        <v>1073</v>
      </c>
      <c r="E1522" s="29">
        <v>4</v>
      </c>
      <c r="F1522" s="29"/>
      <c r="G1522" s="29"/>
      <c r="H1522" s="29">
        <f t="shared" si="23"/>
        <v>0</v>
      </c>
    </row>
    <row r="1523" spans="1:8" hidden="1">
      <c r="A1523" s="29" t="s">
        <v>416</v>
      </c>
      <c r="B1523" s="29" t="s">
        <v>417</v>
      </c>
      <c r="C1523" s="29" t="s">
        <v>1183</v>
      </c>
      <c r="D1523" s="29" t="s">
        <v>1074</v>
      </c>
      <c r="E1523" s="29">
        <v>1</v>
      </c>
      <c r="F1523" s="29"/>
      <c r="G1523" s="29"/>
      <c r="H1523" s="29">
        <f t="shared" si="23"/>
        <v>0</v>
      </c>
    </row>
    <row r="1524" spans="1:8">
      <c r="A1524" s="29" t="s">
        <v>416</v>
      </c>
      <c r="B1524" s="29" t="s">
        <v>417</v>
      </c>
      <c r="C1524" s="29" t="s">
        <v>951</v>
      </c>
      <c r="D1524" s="29" t="s">
        <v>1073</v>
      </c>
      <c r="E1524" s="29">
        <v>1</v>
      </c>
      <c r="F1524" s="29"/>
      <c r="G1524" s="29"/>
      <c r="H1524" s="29">
        <f t="shared" si="23"/>
        <v>0</v>
      </c>
    </row>
    <row r="1525" spans="1:8">
      <c r="A1525" s="29" t="s">
        <v>416</v>
      </c>
      <c r="B1525" s="29" t="s">
        <v>417</v>
      </c>
      <c r="C1525" s="29" t="s">
        <v>952</v>
      </c>
      <c r="D1525" s="29" t="s">
        <v>1073</v>
      </c>
      <c r="E1525" s="29">
        <v>3</v>
      </c>
      <c r="F1525" s="29"/>
      <c r="G1525" s="29"/>
      <c r="H1525" s="29">
        <f t="shared" si="23"/>
        <v>0</v>
      </c>
    </row>
    <row r="1526" spans="1:8" hidden="1">
      <c r="A1526" s="29" t="s">
        <v>416</v>
      </c>
      <c r="B1526" s="29" t="s">
        <v>417</v>
      </c>
      <c r="C1526" s="29" t="s">
        <v>954</v>
      </c>
      <c r="D1526" s="29" t="s">
        <v>1074</v>
      </c>
      <c r="E1526" s="29">
        <v>1</v>
      </c>
      <c r="F1526" s="29"/>
      <c r="G1526" s="29"/>
      <c r="H1526" s="29">
        <f t="shared" si="23"/>
        <v>0</v>
      </c>
    </row>
    <row r="1527" spans="1:8">
      <c r="A1527" s="29" t="s">
        <v>416</v>
      </c>
      <c r="B1527" s="29" t="s">
        <v>417</v>
      </c>
      <c r="C1527" s="29" t="s">
        <v>1182</v>
      </c>
      <c r="D1527" s="29" t="s">
        <v>1073</v>
      </c>
      <c r="E1527" s="29">
        <v>1</v>
      </c>
      <c r="F1527" s="29"/>
      <c r="G1527" s="29"/>
      <c r="H1527" s="29">
        <f t="shared" si="23"/>
        <v>0</v>
      </c>
    </row>
    <row r="1528" spans="1:8">
      <c r="A1528" s="29" t="s">
        <v>416</v>
      </c>
      <c r="B1528" s="29" t="s">
        <v>417</v>
      </c>
      <c r="C1528" s="29" t="s">
        <v>1181</v>
      </c>
      <c r="D1528" s="29" t="s">
        <v>1073</v>
      </c>
      <c r="E1528" s="29">
        <v>4</v>
      </c>
      <c r="F1528" s="29"/>
      <c r="G1528" s="29"/>
      <c r="H1528" s="29">
        <f t="shared" si="23"/>
        <v>0</v>
      </c>
    </row>
    <row r="1529" spans="1:8" hidden="1">
      <c r="A1529" s="29" t="s">
        <v>416</v>
      </c>
      <c r="B1529" s="29" t="s">
        <v>417</v>
      </c>
      <c r="C1529" s="29" t="s">
        <v>1181</v>
      </c>
      <c r="D1529" s="29" t="s">
        <v>1074</v>
      </c>
      <c r="E1529" s="29">
        <v>1</v>
      </c>
      <c r="F1529" s="29"/>
      <c r="G1529" s="29"/>
      <c r="H1529" s="29">
        <f t="shared" si="23"/>
        <v>0</v>
      </c>
    </row>
    <row r="1530" spans="1:8">
      <c r="A1530" s="29" t="s">
        <v>416</v>
      </c>
      <c r="B1530" s="29" t="s">
        <v>417</v>
      </c>
      <c r="C1530" s="29" t="s">
        <v>963</v>
      </c>
      <c r="D1530" s="29" t="s">
        <v>1073</v>
      </c>
      <c r="E1530" s="29">
        <v>4</v>
      </c>
      <c r="F1530" s="29"/>
      <c r="G1530" s="29"/>
      <c r="H1530" s="29">
        <f t="shared" si="23"/>
        <v>0</v>
      </c>
    </row>
    <row r="1531" spans="1:8">
      <c r="A1531" s="29" t="s">
        <v>416</v>
      </c>
      <c r="B1531" s="29" t="s">
        <v>417</v>
      </c>
      <c r="C1531" s="29" t="s">
        <v>965</v>
      </c>
      <c r="D1531" s="29" t="s">
        <v>1073</v>
      </c>
      <c r="E1531" s="29">
        <v>1</v>
      </c>
      <c r="F1531" s="29"/>
      <c r="G1531" s="29"/>
      <c r="H1531" s="29">
        <f t="shared" si="23"/>
        <v>0</v>
      </c>
    </row>
    <row r="1532" spans="1:8" hidden="1">
      <c r="A1532" s="29" t="s">
        <v>416</v>
      </c>
      <c r="B1532" s="29" t="s">
        <v>417</v>
      </c>
      <c r="C1532" s="29" t="s">
        <v>1180</v>
      </c>
      <c r="D1532" s="29" t="s">
        <v>1074</v>
      </c>
      <c r="E1532" s="29">
        <v>2</v>
      </c>
      <c r="F1532" s="29">
        <v>180</v>
      </c>
      <c r="G1532" s="29"/>
      <c r="H1532" s="29">
        <f t="shared" si="23"/>
        <v>180</v>
      </c>
    </row>
    <row r="1533" spans="1:8">
      <c r="A1533" s="29" t="s">
        <v>416</v>
      </c>
      <c r="B1533" s="29" t="s">
        <v>417</v>
      </c>
      <c r="C1533" s="29" t="s">
        <v>1179</v>
      </c>
      <c r="D1533" s="29" t="s">
        <v>1073</v>
      </c>
      <c r="E1533" s="29">
        <v>1</v>
      </c>
      <c r="F1533" s="29"/>
      <c r="G1533" s="29"/>
      <c r="H1533" s="29">
        <f t="shared" si="23"/>
        <v>0</v>
      </c>
    </row>
    <row r="1534" spans="1:8">
      <c r="A1534" s="29" t="s">
        <v>416</v>
      </c>
      <c r="B1534" s="29" t="s">
        <v>417</v>
      </c>
      <c r="C1534" s="29" t="s">
        <v>1178</v>
      </c>
      <c r="D1534" s="29" t="s">
        <v>1073</v>
      </c>
      <c r="E1534" s="29">
        <v>1</v>
      </c>
      <c r="F1534" s="29"/>
      <c r="G1534" s="29"/>
      <c r="H1534" s="29">
        <f t="shared" si="23"/>
        <v>0</v>
      </c>
    </row>
    <row r="1535" spans="1:8">
      <c r="A1535" s="29" t="s">
        <v>416</v>
      </c>
      <c r="B1535" s="29" t="s">
        <v>417</v>
      </c>
      <c r="C1535" s="29" t="s">
        <v>978</v>
      </c>
      <c r="D1535" s="29" t="s">
        <v>1073</v>
      </c>
      <c r="E1535" s="29">
        <v>5</v>
      </c>
      <c r="F1535" s="29"/>
      <c r="G1535" s="29"/>
      <c r="H1535" s="29">
        <f t="shared" si="23"/>
        <v>0</v>
      </c>
    </row>
    <row r="1536" spans="1:8" hidden="1">
      <c r="A1536" s="29" t="s">
        <v>416</v>
      </c>
      <c r="B1536" s="29" t="s">
        <v>417</v>
      </c>
      <c r="C1536" s="29" t="s">
        <v>978</v>
      </c>
      <c r="D1536" s="29" t="s">
        <v>1074</v>
      </c>
      <c r="E1536" s="29">
        <v>2</v>
      </c>
      <c r="F1536" s="29">
        <v>168</v>
      </c>
      <c r="G1536" s="29"/>
      <c r="H1536" s="29">
        <f t="shared" si="23"/>
        <v>168</v>
      </c>
    </row>
    <row r="1537" spans="1:8" hidden="1">
      <c r="A1537" s="29" t="s">
        <v>416</v>
      </c>
      <c r="B1537" s="29" t="s">
        <v>417</v>
      </c>
      <c r="C1537" s="29" t="s">
        <v>1177</v>
      </c>
      <c r="D1537" s="29" t="s">
        <v>1074</v>
      </c>
      <c r="E1537" s="29">
        <v>1</v>
      </c>
      <c r="F1537" s="29"/>
      <c r="G1537" s="29"/>
      <c r="H1537" s="29">
        <f t="shared" si="23"/>
        <v>0</v>
      </c>
    </row>
    <row r="1538" spans="1:8">
      <c r="A1538" s="29" t="s">
        <v>416</v>
      </c>
      <c r="B1538" s="29" t="s">
        <v>417</v>
      </c>
      <c r="C1538" s="29" t="s">
        <v>980</v>
      </c>
      <c r="D1538" s="29" t="s">
        <v>1073</v>
      </c>
      <c r="E1538" s="29">
        <v>1</v>
      </c>
      <c r="F1538" s="29"/>
      <c r="G1538" s="29"/>
      <c r="H1538" s="29">
        <f t="shared" si="23"/>
        <v>0</v>
      </c>
    </row>
    <row r="1539" spans="1:8" hidden="1">
      <c r="A1539" s="29" t="s">
        <v>416</v>
      </c>
      <c r="B1539" s="29" t="s">
        <v>417</v>
      </c>
      <c r="C1539" s="29" t="s">
        <v>572</v>
      </c>
      <c r="D1539" s="29" t="s">
        <v>1074</v>
      </c>
      <c r="E1539" s="29">
        <v>3</v>
      </c>
      <c r="F1539" s="29"/>
      <c r="G1539" s="29"/>
      <c r="H1539" s="29">
        <f t="shared" si="23"/>
        <v>0</v>
      </c>
    </row>
    <row r="1540" spans="1:8" hidden="1">
      <c r="A1540" s="29" t="s">
        <v>416</v>
      </c>
      <c r="B1540" s="29" t="s">
        <v>417</v>
      </c>
      <c r="C1540" s="29" t="s">
        <v>1176</v>
      </c>
      <c r="D1540" s="29" t="s">
        <v>1175</v>
      </c>
      <c r="E1540" s="29">
        <v>1</v>
      </c>
      <c r="F1540" s="29"/>
      <c r="G1540" s="29"/>
      <c r="H1540" s="29">
        <f t="shared" si="23"/>
        <v>0</v>
      </c>
    </row>
    <row r="1541" spans="1:8">
      <c r="A1541" s="29" t="s">
        <v>416</v>
      </c>
      <c r="B1541" s="29" t="s">
        <v>417</v>
      </c>
      <c r="C1541" s="29" t="s">
        <v>1174</v>
      </c>
      <c r="D1541" s="29" t="s">
        <v>1073</v>
      </c>
      <c r="E1541" s="29">
        <v>1</v>
      </c>
      <c r="F1541" s="29"/>
      <c r="G1541" s="29"/>
      <c r="H1541" s="29">
        <f t="shared" si="23"/>
        <v>0</v>
      </c>
    </row>
    <row r="1542" spans="1:8" hidden="1">
      <c r="A1542" s="29" t="s">
        <v>416</v>
      </c>
      <c r="B1542" s="29" t="s">
        <v>417</v>
      </c>
      <c r="C1542" s="29" t="s">
        <v>1174</v>
      </c>
      <c r="D1542" s="29" t="s">
        <v>1074</v>
      </c>
      <c r="E1542" s="29">
        <v>1</v>
      </c>
      <c r="F1542" s="29"/>
      <c r="G1542" s="29"/>
      <c r="H1542" s="29">
        <f t="shared" si="23"/>
        <v>0</v>
      </c>
    </row>
    <row r="1543" spans="1:8">
      <c r="A1543" s="29" t="s">
        <v>416</v>
      </c>
      <c r="B1543" s="29" t="s">
        <v>417</v>
      </c>
      <c r="C1543" s="29" t="s">
        <v>1173</v>
      </c>
      <c r="D1543" s="29" t="s">
        <v>1073</v>
      </c>
      <c r="E1543" s="29">
        <v>1</v>
      </c>
      <c r="F1543" s="29"/>
      <c r="G1543" s="29"/>
      <c r="H1543" s="29">
        <f t="shared" si="23"/>
        <v>0</v>
      </c>
    </row>
    <row r="1544" spans="1:8" hidden="1">
      <c r="A1544" s="29" t="s">
        <v>416</v>
      </c>
      <c r="B1544" s="29" t="s">
        <v>417</v>
      </c>
      <c r="C1544" s="29" t="s">
        <v>583</v>
      </c>
      <c r="D1544" s="29" t="s">
        <v>1074</v>
      </c>
      <c r="E1544" s="29">
        <v>1</v>
      </c>
      <c r="F1544" s="29">
        <v>267</v>
      </c>
      <c r="G1544" s="29"/>
      <c r="H1544" s="29">
        <f t="shared" si="23"/>
        <v>267</v>
      </c>
    </row>
    <row r="1545" spans="1:8" hidden="1">
      <c r="A1545" s="29" t="s">
        <v>416</v>
      </c>
      <c r="B1545" s="29" t="s">
        <v>417</v>
      </c>
      <c r="C1545" s="29" t="s">
        <v>1038</v>
      </c>
      <c r="D1545" s="29" t="s">
        <v>1074</v>
      </c>
      <c r="E1545" s="29">
        <v>1</v>
      </c>
      <c r="F1545" s="29"/>
      <c r="G1545" s="29"/>
      <c r="H1545" s="29">
        <f t="shared" si="23"/>
        <v>0</v>
      </c>
    </row>
    <row r="1546" spans="1:8">
      <c r="A1546" s="29" t="s">
        <v>418</v>
      </c>
      <c r="B1546" s="29" t="s">
        <v>419</v>
      </c>
      <c r="C1546" s="29" t="s">
        <v>702</v>
      </c>
      <c r="D1546" s="29" t="s">
        <v>1073</v>
      </c>
      <c r="E1546" s="29">
        <v>1</v>
      </c>
      <c r="F1546" s="29"/>
      <c r="G1546" s="29"/>
      <c r="H1546" s="29">
        <f t="shared" si="23"/>
        <v>0</v>
      </c>
    </row>
    <row r="1547" spans="1:8" hidden="1">
      <c r="A1547" s="29" t="s">
        <v>418</v>
      </c>
      <c r="B1547" s="29" t="s">
        <v>419</v>
      </c>
      <c r="C1547" s="29" t="s">
        <v>1172</v>
      </c>
      <c r="D1547" s="29" t="s">
        <v>1077</v>
      </c>
      <c r="E1547" s="29">
        <v>1</v>
      </c>
      <c r="F1547" s="29"/>
      <c r="G1547" s="29"/>
      <c r="H1547" s="29">
        <f t="shared" si="23"/>
        <v>0</v>
      </c>
    </row>
    <row r="1548" spans="1:8">
      <c r="A1548" s="29" t="s">
        <v>420</v>
      </c>
      <c r="B1548" s="29" t="s">
        <v>421</v>
      </c>
      <c r="C1548" s="29" t="s">
        <v>702</v>
      </c>
      <c r="D1548" s="29" t="s">
        <v>1073</v>
      </c>
      <c r="E1548" s="29">
        <v>1</v>
      </c>
      <c r="F1548" s="29"/>
      <c r="G1548" s="29"/>
      <c r="H1548" s="29">
        <f t="shared" si="23"/>
        <v>0</v>
      </c>
    </row>
    <row r="1549" spans="1:8" hidden="1">
      <c r="A1549" s="29" t="s">
        <v>420</v>
      </c>
      <c r="B1549" s="29" t="s">
        <v>421</v>
      </c>
      <c r="C1549" s="29" t="s">
        <v>508</v>
      </c>
      <c r="D1549" s="29" t="s">
        <v>1112</v>
      </c>
      <c r="E1549" s="29">
        <v>1</v>
      </c>
      <c r="F1549" s="29"/>
      <c r="G1549" s="29"/>
      <c r="H1549" s="29">
        <f t="shared" si="23"/>
        <v>0</v>
      </c>
    </row>
    <row r="1550" spans="1:8" hidden="1">
      <c r="A1550" s="29" t="s">
        <v>420</v>
      </c>
      <c r="B1550" s="29" t="s">
        <v>421</v>
      </c>
      <c r="C1550" s="29" t="s">
        <v>510</v>
      </c>
      <c r="D1550" s="29" t="s">
        <v>1112</v>
      </c>
      <c r="E1550" s="29">
        <v>4</v>
      </c>
      <c r="F1550" s="29"/>
      <c r="G1550" s="29"/>
      <c r="H1550" s="29">
        <f t="shared" si="23"/>
        <v>0</v>
      </c>
    </row>
    <row r="1551" spans="1:8" hidden="1">
      <c r="A1551" s="29" t="s">
        <v>420</v>
      </c>
      <c r="B1551" s="29" t="s">
        <v>421</v>
      </c>
      <c r="C1551" s="29" t="s">
        <v>522</v>
      </c>
      <c r="D1551" s="29" t="s">
        <v>1075</v>
      </c>
      <c r="E1551" s="29">
        <v>6</v>
      </c>
      <c r="F1551" s="29"/>
      <c r="G1551" s="29"/>
      <c r="H1551" s="29">
        <f t="shared" si="23"/>
        <v>0</v>
      </c>
    </row>
    <row r="1552" spans="1:8">
      <c r="A1552" s="29" t="s">
        <v>420</v>
      </c>
      <c r="B1552" s="29" t="s">
        <v>421</v>
      </c>
      <c r="C1552" s="29" t="s">
        <v>844</v>
      </c>
      <c r="D1552" s="29" t="s">
        <v>1073</v>
      </c>
      <c r="E1552" s="29">
        <v>1</v>
      </c>
      <c r="F1552" s="29"/>
      <c r="G1552" s="29"/>
      <c r="H1552" s="29">
        <f t="shared" si="23"/>
        <v>0</v>
      </c>
    </row>
    <row r="1553" spans="1:8">
      <c r="A1553" s="29" t="s">
        <v>420</v>
      </c>
      <c r="B1553" s="29" t="s">
        <v>421</v>
      </c>
      <c r="C1553" s="29" t="s">
        <v>857</v>
      </c>
      <c r="D1553" s="29" t="s">
        <v>1073</v>
      </c>
      <c r="E1553" s="29">
        <v>1</v>
      </c>
      <c r="F1553" s="29"/>
      <c r="G1553" s="29">
        <v>856</v>
      </c>
      <c r="H1553" s="29">
        <f t="shared" si="23"/>
        <v>856</v>
      </c>
    </row>
    <row r="1554" spans="1:8">
      <c r="A1554" s="29" t="s">
        <v>420</v>
      </c>
      <c r="B1554" s="29" t="s">
        <v>421</v>
      </c>
      <c r="C1554" s="29" t="s">
        <v>859</v>
      </c>
      <c r="D1554" s="29" t="s">
        <v>1073</v>
      </c>
      <c r="E1554" s="29">
        <v>1</v>
      </c>
      <c r="F1554" s="29"/>
      <c r="G1554" s="29"/>
      <c r="H1554" s="29">
        <f t="shared" si="23"/>
        <v>0</v>
      </c>
    </row>
    <row r="1555" spans="1:8">
      <c r="A1555" s="29" t="s">
        <v>420</v>
      </c>
      <c r="B1555" s="29" t="s">
        <v>421</v>
      </c>
      <c r="C1555" s="29" t="s">
        <v>864</v>
      </c>
      <c r="D1555" s="29" t="s">
        <v>1073</v>
      </c>
      <c r="E1555" s="29">
        <v>1</v>
      </c>
      <c r="F1555" s="29"/>
      <c r="G1555" s="29"/>
      <c r="H1555" s="29">
        <f t="shared" si="23"/>
        <v>0</v>
      </c>
    </row>
    <row r="1556" spans="1:8" hidden="1">
      <c r="A1556" s="29" t="s">
        <v>420</v>
      </c>
      <c r="B1556" s="29" t="s">
        <v>421</v>
      </c>
      <c r="C1556" s="29" t="s">
        <v>864</v>
      </c>
      <c r="D1556" s="29" t="s">
        <v>1074</v>
      </c>
      <c r="E1556" s="29">
        <v>2</v>
      </c>
      <c r="F1556" s="29"/>
      <c r="G1556" s="29"/>
      <c r="H1556" s="29">
        <f t="shared" si="23"/>
        <v>0</v>
      </c>
    </row>
    <row r="1557" spans="1:8">
      <c r="A1557" s="29" t="s">
        <v>420</v>
      </c>
      <c r="B1557" s="29" t="s">
        <v>421</v>
      </c>
      <c r="C1557" s="29" t="s">
        <v>865</v>
      </c>
      <c r="D1557" s="29" t="s">
        <v>1073</v>
      </c>
      <c r="E1557" s="29">
        <v>1</v>
      </c>
      <c r="F1557" s="29"/>
      <c r="G1557" s="29"/>
      <c r="H1557" s="29">
        <f t="shared" si="23"/>
        <v>0</v>
      </c>
    </row>
    <row r="1558" spans="1:8">
      <c r="A1558" s="29" t="s">
        <v>420</v>
      </c>
      <c r="B1558" s="29" t="s">
        <v>421</v>
      </c>
      <c r="C1558" s="29" t="s">
        <v>906</v>
      </c>
      <c r="D1558" s="29" t="s">
        <v>1073</v>
      </c>
      <c r="E1558" s="29">
        <v>1</v>
      </c>
      <c r="F1558" s="29"/>
      <c r="G1558" s="29"/>
      <c r="H1558" s="29">
        <f t="shared" si="23"/>
        <v>0</v>
      </c>
    </row>
    <row r="1559" spans="1:8">
      <c r="A1559" s="29" t="s">
        <v>420</v>
      </c>
      <c r="B1559" s="29" t="s">
        <v>421</v>
      </c>
      <c r="C1559" s="29" t="s">
        <v>933</v>
      </c>
      <c r="D1559" s="29" t="s">
        <v>1073</v>
      </c>
      <c r="E1559" s="29">
        <v>1</v>
      </c>
      <c r="F1559" s="29"/>
      <c r="G1559" s="29"/>
      <c r="H1559" s="29">
        <f t="shared" ref="H1559:H1622" si="24">F1559+G1559</f>
        <v>0</v>
      </c>
    </row>
    <row r="1560" spans="1:8" hidden="1">
      <c r="A1560" s="29" t="s">
        <v>420</v>
      </c>
      <c r="B1560" s="29" t="s">
        <v>421</v>
      </c>
      <c r="C1560" s="29" t="s">
        <v>959</v>
      </c>
      <c r="D1560" s="29" t="s">
        <v>1074</v>
      </c>
      <c r="E1560" s="29">
        <v>1</v>
      </c>
      <c r="F1560" s="29">
        <v>35</v>
      </c>
      <c r="G1560" s="29"/>
      <c r="H1560" s="29">
        <f t="shared" si="24"/>
        <v>35</v>
      </c>
    </row>
    <row r="1561" spans="1:8" hidden="1">
      <c r="A1561" s="29" t="s">
        <v>420</v>
      </c>
      <c r="B1561" s="29" t="s">
        <v>421</v>
      </c>
      <c r="C1561" s="29" t="s">
        <v>1171</v>
      </c>
      <c r="D1561" s="29" t="s">
        <v>1074</v>
      </c>
      <c r="E1561" s="29">
        <v>1</v>
      </c>
      <c r="F1561" s="29"/>
      <c r="G1561" s="29"/>
      <c r="H1561" s="29">
        <f t="shared" si="24"/>
        <v>0</v>
      </c>
    </row>
    <row r="1562" spans="1:8">
      <c r="A1562" s="29" t="s">
        <v>420</v>
      </c>
      <c r="B1562" s="29" t="s">
        <v>421</v>
      </c>
      <c r="C1562" s="29" t="s">
        <v>1170</v>
      </c>
      <c r="D1562" s="29" t="s">
        <v>1073</v>
      </c>
      <c r="E1562" s="29">
        <v>3</v>
      </c>
      <c r="F1562" s="29"/>
      <c r="G1562" s="29"/>
      <c r="H1562" s="29">
        <f t="shared" si="24"/>
        <v>0</v>
      </c>
    </row>
    <row r="1563" spans="1:8" hidden="1">
      <c r="A1563" s="29" t="s">
        <v>420</v>
      </c>
      <c r="B1563" s="29" t="s">
        <v>421</v>
      </c>
      <c r="C1563" s="29" t="s">
        <v>1170</v>
      </c>
      <c r="D1563" s="29" t="s">
        <v>1074</v>
      </c>
      <c r="E1563" s="29">
        <v>1</v>
      </c>
      <c r="F1563" s="29"/>
      <c r="G1563" s="29"/>
      <c r="H1563" s="29">
        <f t="shared" si="24"/>
        <v>0</v>
      </c>
    </row>
    <row r="1564" spans="1:8">
      <c r="A1564" s="29" t="s">
        <v>420</v>
      </c>
      <c r="B1564" s="29" t="s">
        <v>421</v>
      </c>
      <c r="C1564" s="29" t="s">
        <v>1169</v>
      </c>
      <c r="D1564" s="29" t="s">
        <v>1073</v>
      </c>
      <c r="E1564" s="29">
        <v>2</v>
      </c>
      <c r="F1564" s="29"/>
      <c r="G1564" s="29"/>
      <c r="H1564" s="29">
        <f t="shared" si="24"/>
        <v>0</v>
      </c>
    </row>
    <row r="1565" spans="1:8" hidden="1">
      <c r="A1565" s="29" t="s">
        <v>420</v>
      </c>
      <c r="B1565" s="29" t="s">
        <v>421</v>
      </c>
      <c r="C1565" s="29" t="s">
        <v>1169</v>
      </c>
      <c r="D1565" s="29" t="s">
        <v>1074</v>
      </c>
      <c r="E1565" s="29">
        <v>1</v>
      </c>
      <c r="F1565" s="29"/>
      <c r="G1565" s="29"/>
      <c r="H1565" s="29">
        <f t="shared" si="24"/>
        <v>0</v>
      </c>
    </row>
    <row r="1566" spans="1:8">
      <c r="A1566" s="29" t="s">
        <v>420</v>
      </c>
      <c r="B1566" s="29" t="s">
        <v>421</v>
      </c>
      <c r="C1566" s="29" t="s">
        <v>1135</v>
      </c>
      <c r="D1566" s="29" t="s">
        <v>1073</v>
      </c>
      <c r="E1566" s="29">
        <v>4</v>
      </c>
      <c r="F1566" s="29"/>
      <c r="G1566" s="29"/>
      <c r="H1566" s="29">
        <f t="shared" si="24"/>
        <v>0</v>
      </c>
    </row>
    <row r="1567" spans="1:8" hidden="1">
      <c r="A1567" s="29" t="s">
        <v>422</v>
      </c>
      <c r="B1567" s="29" t="s">
        <v>423</v>
      </c>
      <c r="C1567" s="29" t="s">
        <v>1168</v>
      </c>
      <c r="D1567" s="29" t="s">
        <v>1093</v>
      </c>
      <c r="E1567" s="29">
        <v>1</v>
      </c>
      <c r="F1567" s="29"/>
      <c r="G1567" s="29"/>
      <c r="H1567" s="29">
        <f t="shared" si="24"/>
        <v>0</v>
      </c>
    </row>
    <row r="1568" spans="1:8">
      <c r="A1568" s="29" t="s">
        <v>422</v>
      </c>
      <c r="B1568" s="29" t="s">
        <v>423</v>
      </c>
      <c r="C1568" s="29" t="s">
        <v>702</v>
      </c>
      <c r="D1568" s="29" t="s">
        <v>1073</v>
      </c>
      <c r="E1568" s="29">
        <v>1</v>
      </c>
      <c r="F1568" s="29"/>
      <c r="G1568" s="29"/>
      <c r="H1568" s="29">
        <f t="shared" si="24"/>
        <v>0</v>
      </c>
    </row>
    <row r="1569" spans="1:8">
      <c r="A1569" s="29" t="s">
        <v>422</v>
      </c>
      <c r="B1569" s="29" t="s">
        <v>423</v>
      </c>
      <c r="C1569" s="29" t="s">
        <v>1167</v>
      </c>
      <c r="D1569" s="29" t="s">
        <v>1073</v>
      </c>
      <c r="E1569" s="29">
        <v>1</v>
      </c>
      <c r="F1569" s="29"/>
      <c r="G1569" s="29"/>
      <c r="H1569" s="29">
        <f t="shared" si="24"/>
        <v>0</v>
      </c>
    </row>
    <row r="1570" spans="1:8">
      <c r="A1570" s="29" t="s">
        <v>422</v>
      </c>
      <c r="B1570" s="29" t="s">
        <v>423</v>
      </c>
      <c r="C1570" s="29" t="s">
        <v>534</v>
      </c>
      <c r="D1570" s="29" t="s">
        <v>1073</v>
      </c>
      <c r="E1570" s="29">
        <v>1</v>
      </c>
      <c r="F1570" s="29"/>
      <c r="G1570" s="29"/>
      <c r="H1570" s="29">
        <f t="shared" si="24"/>
        <v>0</v>
      </c>
    </row>
    <row r="1571" spans="1:8">
      <c r="A1571" s="29" t="s">
        <v>422</v>
      </c>
      <c r="B1571" s="29" t="s">
        <v>423</v>
      </c>
      <c r="C1571" s="29" t="s">
        <v>1166</v>
      </c>
      <c r="D1571" s="29" t="s">
        <v>1073</v>
      </c>
      <c r="E1571" s="29">
        <v>1</v>
      </c>
      <c r="F1571" s="29"/>
      <c r="G1571" s="29"/>
      <c r="H1571" s="29">
        <f t="shared" si="24"/>
        <v>0</v>
      </c>
    </row>
    <row r="1572" spans="1:8">
      <c r="A1572" s="29" t="s">
        <v>422</v>
      </c>
      <c r="B1572" s="29" t="s">
        <v>423</v>
      </c>
      <c r="C1572" s="29" t="s">
        <v>1165</v>
      </c>
      <c r="D1572" s="29" t="s">
        <v>1073</v>
      </c>
      <c r="E1572" s="29">
        <v>2</v>
      </c>
      <c r="F1572" s="29"/>
      <c r="G1572" s="29"/>
      <c r="H1572" s="29">
        <f t="shared" si="24"/>
        <v>0</v>
      </c>
    </row>
    <row r="1573" spans="1:8">
      <c r="A1573" s="29" t="s">
        <v>424</v>
      </c>
      <c r="B1573" s="29" t="s">
        <v>425</v>
      </c>
      <c r="C1573" s="29" t="s">
        <v>702</v>
      </c>
      <c r="D1573" s="29" t="s">
        <v>1073</v>
      </c>
      <c r="E1573" s="29">
        <v>1</v>
      </c>
      <c r="F1573" s="29"/>
      <c r="G1573" s="29"/>
      <c r="H1573" s="29">
        <f t="shared" si="24"/>
        <v>0</v>
      </c>
    </row>
    <row r="1574" spans="1:8">
      <c r="A1574" s="29" t="s">
        <v>424</v>
      </c>
      <c r="B1574" s="29" t="s">
        <v>425</v>
      </c>
      <c r="C1574" s="29" t="s">
        <v>715</v>
      </c>
      <c r="D1574" s="29" t="s">
        <v>1073</v>
      </c>
      <c r="E1574" s="29">
        <v>1</v>
      </c>
      <c r="F1574" s="29"/>
      <c r="G1574" s="29"/>
      <c r="H1574" s="29">
        <f t="shared" si="24"/>
        <v>0</v>
      </c>
    </row>
    <row r="1575" spans="1:8" hidden="1">
      <c r="A1575" s="29" t="s">
        <v>424</v>
      </c>
      <c r="B1575" s="29" t="s">
        <v>425</v>
      </c>
      <c r="C1575" s="29" t="s">
        <v>1164</v>
      </c>
      <c r="D1575" s="29" t="s">
        <v>1077</v>
      </c>
      <c r="E1575" s="29">
        <v>1</v>
      </c>
      <c r="F1575" s="29"/>
      <c r="G1575" s="29"/>
      <c r="H1575" s="29">
        <f t="shared" si="24"/>
        <v>0</v>
      </c>
    </row>
    <row r="1576" spans="1:8">
      <c r="A1576" s="29" t="s">
        <v>424</v>
      </c>
      <c r="B1576" s="29" t="s">
        <v>425</v>
      </c>
      <c r="C1576" s="29" t="s">
        <v>1164</v>
      </c>
      <c r="D1576" s="29" t="s">
        <v>1073</v>
      </c>
      <c r="E1576" s="29">
        <v>1</v>
      </c>
      <c r="F1576" s="29"/>
      <c r="G1576" s="29"/>
      <c r="H1576" s="29">
        <f t="shared" si="24"/>
        <v>0</v>
      </c>
    </row>
    <row r="1577" spans="1:8" hidden="1">
      <c r="A1577" s="29" t="s">
        <v>424</v>
      </c>
      <c r="B1577" s="29" t="s">
        <v>425</v>
      </c>
      <c r="C1577" s="29" t="s">
        <v>552</v>
      </c>
      <c r="D1577" s="29" t="s">
        <v>1075</v>
      </c>
      <c r="E1577" s="29">
        <v>1</v>
      </c>
      <c r="F1577" s="29"/>
      <c r="G1577" s="29"/>
      <c r="H1577" s="29">
        <f t="shared" si="24"/>
        <v>0</v>
      </c>
    </row>
    <row r="1578" spans="1:8">
      <c r="A1578" s="29" t="s">
        <v>426</v>
      </c>
      <c r="B1578" s="29" t="s">
        <v>427</v>
      </c>
      <c r="C1578" s="29" t="s">
        <v>1163</v>
      </c>
      <c r="D1578" s="29" t="s">
        <v>1073</v>
      </c>
      <c r="E1578" s="29">
        <v>1</v>
      </c>
      <c r="F1578" s="29"/>
      <c r="G1578" s="29">
        <v>12</v>
      </c>
      <c r="H1578" s="29">
        <f t="shared" si="24"/>
        <v>12</v>
      </c>
    </row>
    <row r="1579" spans="1:8" hidden="1">
      <c r="A1579" s="29" t="s">
        <v>426</v>
      </c>
      <c r="B1579" s="29" t="s">
        <v>427</v>
      </c>
      <c r="C1579" s="29" t="s">
        <v>1092</v>
      </c>
      <c r="D1579" s="29" t="s">
        <v>1074</v>
      </c>
      <c r="E1579" s="29">
        <v>1</v>
      </c>
      <c r="F1579" s="29"/>
      <c r="G1579" s="29"/>
      <c r="H1579" s="29">
        <f t="shared" si="24"/>
        <v>0</v>
      </c>
    </row>
    <row r="1580" spans="1:8" hidden="1">
      <c r="A1580" s="29" t="s">
        <v>426</v>
      </c>
      <c r="B1580" s="29" t="s">
        <v>427</v>
      </c>
      <c r="C1580" s="29" t="s">
        <v>493</v>
      </c>
      <c r="D1580" s="29" t="s">
        <v>1101</v>
      </c>
      <c r="E1580" s="29">
        <v>1</v>
      </c>
      <c r="F1580" s="29"/>
      <c r="G1580" s="29"/>
      <c r="H1580" s="29">
        <f t="shared" si="24"/>
        <v>0</v>
      </c>
    </row>
    <row r="1581" spans="1:8" hidden="1">
      <c r="A1581" s="29" t="s">
        <v>426</v>
      </c>
      <c r="B1581" s="29" t="s">
        <v>427</v>
      </c>
      <c r="C1581" s="29" t="s">
        <v>524</v>
      </c>
      <c r="D1581" s="29" t="s">
        <v>1074</v>
      </c>
      <c r="E1581" s="29">
        <v>1</v>
      </c>
      <c r="F1581" s="29"/>
      <c r="G1581" s="29"/>
      <c r="H1581" s="29">
        <f t="shared" si="24"/>
        <v>0</v>
      </c>
    </row>
    <row r="1582" spans="1:8">
      <c r="A1582" s="29" t="s">
        <v>426</v>
      </c>
      <c r="B1582" s="29" t="s">
        <v>427</v>
      </c>
      <c r="C1582" s="29" t="s">
        <v>1162</v>
      </c>
      <c r="D1582" s="29" t="s">
        <v>1073</v>
      </c>
      <c r="E1582" s="29">
        <v>1</v>
      </c>
      <c r="F1582" s="29">
        <v>105</v>
      </c>
      <c r="G1582" s="29"/>
      <c r="H1582" s="29">
        <f t="shared" si="24"/>
        <v>105</v>
      </c>
    </row>
    <row r="1583" spans="1:8">
      <c r="A1583" s="29" t="s">
        <v>426</v>
      </c>
      <c r="B1583" s="29" t="s">
        <v>427</v>
      </c>
      <c r="C1583" s="29" t="s">
        <v>1161</v>
      </c>
      <c r="D1583" s="29" t="s">
        <v>1073</v>
      </c>
      <c r="E1583" s="29">
        <v>2</v>
      </c>
      <c r="F1583" s="29"/>
      <c r="G1583" s="29"/>
      <c r="H1583" s="29">
        <f t="shared" si="24"/>
        <v>0</v>
      </c>
    </row>
    <row r="1584" spans="1:8" hidden="1">
      <c r="A1584" s="29" t="s">
        <v>426</v>
      </c>
      <c r="B1584" s="29" t="s">
        <v>427</v>
      </c>
      <c r="C1584" s="29" t="s">
        <v>1161</v>
      </c>
      <c r="D1584" s="29" t="s">
        <v>1074</v>
      </c>
      <c r="E1584" s="29">
        <v>1</v>
      </c>
      <c r="F1584" s="29"/>
      <c r="G1584" s="29"/>
      <c r="H1584" s="29">
        <f t="shared" si="24"/>
        <v>0</v>
      </c>
    </row>
    <row r="1585" spans="1:8" hidden="1">
      <c r="A1585" s="29" t="s">
        <v>426</v>
      </c>
      <c r="B1585" s="29" t="s">
        <v>427</v>
      </c>
      <c r="C1585" s="29" t="s">
        <v>1160</v>
      </c>
      <c r="D1585" s="29" t="s">
        <v>1074</v>
      </c>
      <c r="E1585" s="29">
        <v>1</v>
      </c>
      <c r="F1585" s="29">
        <v>2</v>
      </c>
      <c r="G1585" s="29">
        <v>13</v>
      </c>
      <c r="H1585" s="29">
        <f t="shared" si="24"/>
        <v>15</v>
      </c>
    </row>
    <row r="1586" spans="1:8">
      <c r="A1586" s="29" t="s">
        <v>426</v>
      </c>
      <c r="B1586" s="29" t="s">
        <v>427</v>
      </c>
      <c r="C1586" s="29" t="s">
        <v>1159</v>
      </c>
      <c r="D1586" s="29" t="s">
        <v>1073</v>
      </c>
      <c r="E1586" s="29">
        <v>6</v>
      </c>
      <c r="F1586" s="29">
        <v>34</v>
      </c>
      <c r="G1586" s="29">
        <v>33</v>
      </c>
      <c r="H1586" s="29">
        <f t="shared" si="24"/>
        <v>67</v>
      </c>
    </row>
    <row r="1587" spans="1:8" hidden="1">
      <c r="A1587" s="29" t="s">
        <v>426</v>
      </c>
      <c r="B1587" s="29" t="s">
        <v>427</v>
      </c>
      <c r="C1587" s="29" t="s">
        <v>1159</v>
      </c>
      <c r="D1587" s="29" t="s">
        <v>1074</v>
      </c>
      <c r="E1587" s="29">
        <v>5</v>
      </c>
      <c r="F1587" s="29">
        <v>92</v>
      </c>
      <c r="G1587" s="29">
        <v>42</v>
      </c>
      <c r="H1587" s="29">
        <f t="shared" si="24"/>
        <v>134</v>
      </c>
    </row>
    <row r="1588" spans="1:8">
      <c r="A1588" s="29" t="s">
        <v>426</v>
      </c>
      <c r="B1588" s="29" t="s">
        <v>427</v>
      </c>
      <c r="C1588" s="29" t="s">
        <v>552</v>
      </c>
      <c r="D1588" s="29" t="s">
        <v>1073</v>
      </c>
      <c r="E1588" s="29">
        <v>2</v>
      </c>
      <c r="F1588" s="29"/>
      <c r="G1588" s="29"/>
      <c r="H1588" s="29">
        <f t="shared" si="24"/>
        <v>0</v>
      </c>
    </row>
    <row r="1589" spans="1:8" hidden="1">
      <c r="A1589" s="29" t="s">
        <v>426</v>
      </c>
      <c r="B1589" s="29" t="s">
        <v>427</v>
      </c>
      <c r="C1589" s="29" t="s">
        <v>553</v>
      </c>
      <c r="D1589" s="29" t="s">
        <v>1101</v>
      </c>
      <c r="E1589" s="29">
        <v>9</v>
      </c>
      <c r="F1589" s="29">
        <v>21</v>
      </c>
      <c r="G1589" s="29">
        <v>4</v>
      </c>
      <c r="H1589" s="29">
        <f t="shared" si="24"/>
        <v>25</v>
      </c>
    </row>
    <row r="1590" spans="1:8" hidden="1">
      <c r="A1590" s="29" t="s">
        <v>426</v>
      </c>
      <c r="B1590" s="29" t="s">
        <v>427</v>
      </c>
      <c r="C1590" s="29" t="s">
        <v>553</v>
      </c>
      <c r="D1590" s="29" t="s">
        <v>1074</v>
      </c>
      <c r="E1590" s="29">
        <v>1</v>
      </c>
      <c r="F1590" s="29">
        <v>10</v>
      </c>
      <c r="G1590" s="29"/>
      <c r="H1590" s="29">
        <f t="shared" si="24"/>
        <v>10</v>
      </c>
    </row>
    <row r="1591" spans="1:8" hidden="1">
      <c r="A1591" s="29" t="s">
        <v>426</v>
      </c>
      <c r="B1591" s="29" t="s">
        <v>427</v>
      </c>
      <c r="C1591" s="29" t="s">
        <v>1158</v>
      </c>
      <c r="D1591" s="29" t="s">
        <v>1074</v>
      </c>
      <c r="E1591" s="29">
        <v>1</v>
      </c>
      <c r="F1591" s="29">
        <v>80</v>
      </c>
      <c r="G1591" s="29"/>
      <c r="H1591" s="29">
        <f t="shared" si="24"/>
        <v>80</v>
      </c>
    </row>
    <row r="1592" spans="1:8" hidden="1">
      <c r="A1592" s="29" t="s">
        <v>426</v>
      </c>
      <c r="B1592" s="29" t="s">
        <v>427</v>
      </c>
      <c r="C1592" s="29" t="s">
        <v>1157</v>
      </c>
      <c r="D1592" s="29" t="s">
        <v>1074</v>
      </c>
      <c r="E1592" s="29">
        <v>1</v>
      </c>
      <c r="F1592" s="29">
        <v>86</v>
      </c>
      <c r="G1592" s="29"/>
      <c r="H1592" s="29">
        <f t="shared" si="24"/>
        <v>86</v>
      </c>
    </row>
    <row r="1593" spans="1:8">
      <c r="A1593" s="29" t="s">
        <v>428</v>
      </c>
      <c r="B1593" s="29" t="s">
        <v>429</v>
      </c>
      <c r="C1593" s="29" t="s">
        <v>1156</v>
      </c>
      <c r="D1593" s="29" t="s">
        <v>1073</v>
      </c>
      <c r="E1593" s="29">
        <v>1</v>
      </c>
      <c r="F1593" s="29"/>
      <c r="G1593" s="29"/>
      <c r="H1593" s="29">
        <f t="shared" si="24"/>
        <v>0</v>
      </c>
    </row>
    <row r="1594" spans="1:8">
      <c r="A1594" s="29" t="s">
        <v>428</v>
      </c>
      <c r="B1594" s="29" t="s">
        <v>429</v>
      </c>
      <c r="C1594" s="29" t="s">
        <v>495</v>
      </c>
      <c r="D1594" s="29" t="s">
        <v>1073</v>
      </c>
      <c r="E1594" s="29">
        <v>1</v>
      </c>
      <c r="F1594" s="29"/>
      <c r="G1594" s="29"/>
      <c r="H1594" s="29">
        <f t="shared" si="24"/>
        <v>0</v>
      </c>
    </row>
    <row r="1595" spans="1:8">
      <c r="A1595" s="29" t="s">
        <v>428</v>
      </c>
      <c r="B1595" s="29" t="s">
        <v>429</v>
      </c>
      <c r="C1595" s="29" t="s">
        <v>1155</v>
      </c>
      <c r="D1595" s="29" t="s">
        <v>1073</v>
      </c>
      <c r="E1595" s="29">
        <v>1</v>
      </c>
      <c r="F1595" s="29"/>
      <c r="G1595" s="29"/>
      <c r="H1595" s="29">
        <f t="shared" si="24"/>
        <v>0</v>
      </c>
    </row>
    <row r="1596" spans="1:8" hidden="1">
      <c r="A1596" s="29" t="s">
        <v>428</v>
      </c>
      <c r="B1596" s="29" t="s">
        <v>429</v>
      </c>
      <c r="C1596" s="29" t="s">
        <v>1154</v>
      </c>
      <c r="D1596" s="29" t="s">
        <v>1074</v>
      </c>
      <c r="E1596" s="29">
        <v>1</v>
      </c>
      <c r="F1596" s="29"/>
      <c r="G1596" s="29">
        <v>49</v>
      </c>
      <c r="H1596" s="29">
        <f t="shared" si="24"/>
        <v>49</v>
      </c>
    </row>
    <row r="1597" spans="1:8">
      <c r="A1597" s="29" t="s">
        <v>428</v>
      </c>
      <c r="B1597" s="29" t="s">
        <v>429</v>
      </c>
      <c r="C1597" s="29" t="s">
        <v>499</v>
      </c>
      <c r="D1597" s="29" t="s">
        <v>1073</v>
      </c>
      <c r="E1597" s="29">
        <v>4</v>
      </c>
      <c r="F1597" s="29">
        <v>78</v>
      </c>
      <c r="G1597" s="29"/>
      <c r="H1597" s="29">
        <f t="shared" si="24"/>
        <v>78</v>
      </c>
    </row>
    <row r="1598" spans="1:8" hidden="1">
      <c r="A1598" s="29" t="s">
        <v>428</v>
      </c>
      <c r="B1598" s="29" t="s">
        <v>429</v>
      </c>
      <c r="C1598" s="29" t="s">
        <v>524</v>
      </c>
      <c r="D1598" s="29" t="s">
        <v>1074</v>
      </c>
      <c r="E1598" s="29">
        <v>1</v>
      </c>
      <c r="F1598" s="29"/>
      <c r="G1598" s="29"/>
      <c r="H1598" s="29">
        <f t="shared" si="24"/>
        <v>0</v>
      </c>
    </row>
    <row r="1599" spans="1:8">
      <c r="A1599" s="29" t="s">
        <v>428</v>
      </c>
      <c r="B1599" s="29" t="s">
        <v>429</v>
      </c>
      <c r="C1599" s="29" t="s">
        <v>1153</v>
      </c>
      <c r="D1599" s="29" t="s">
        <v>1073</v>
      </c>
      <c r="E1599" s="29">
        <v>1</v>
      </c>
      <c r="F1599" s="29">
        <v>49</v>
      </c>
      <c r="G1599" s="29"/>
      <c r="H1599" s="29">
        <f t="shared" si="24"/>
        <v>49</v>
      </c>
    </row>
    <row r="1600" spans="1:8">
      <c r="A1600" s="29" t="s">
        <v>428</v>
      </c>
      <c r="B1600" s="29" t="s">
        <v>429</v>
      </c>
      <c r="C1600" s="29" t="s">
        <v>1152</v>
      </c>
      <c r="D1600" s="29" t="s">
        <v>1073</v>
      </c>
      <c r="E1600" s="29">
        <v>3</v>
      </c>
      <c r="F1600" s="29"/>
      <c r="G1600" s="29"/>
      <c r="H1600" s="29">
        <f t="shared" si="24"/>
        <v>0</v>
      </c>
    </row>
    <row r="1601" spans="1:8">
      <c r="A1601" s="29" t="s">
        <v>428</v>
      </c>
      <c r="B1601" s="29" t="s">
        <v>429</v>
      </c>
      <c r="C1601" s="29" t="s">
        <v>529</v>
      </c>
      <c r="D1601" s="29" t="s">
        <v>1073</v>
      </c>
      <c r="E1601" s="29">
        <v>1</v>
      </c>
      <c r="F1601" s="29"/>
      <c r="G1601" s="29"/>
      <c r="H1601" s="29">
        <f t="shared" si="24"/>
        <v>0</v>
      </c>
    </row>
    <row r="1602" spans="1:8" hidden="1">
      <c r="A1602" s="29" t="s">
        <v>428</v>
      </c>
      <c r="B1602" s="29" t="s">
        <v>429</v>
      </c>
      <c r="C1602" s="29" t="s">
        <v>532</v>
      </c>
      <c r="D1602" s="29" t="s">
        <v>1075</v>
      </c>
      <c r="E1602" s="29">
        <v>1</v>
      </c>
      <c r="F1602" s="29"/>
      <c r="G1602" s="29"/>
      <c r="H1602" s="29">
        <f t="shared" si="24"/>
        <v>0</v>
      </c>
    </row>
    <row r="1603" spans="1:8">
      <c r="A1603" s="29" t="s">
        <v>428</v>
      </c>
      <c r="B1603" s="29" t="s">
        <v>429</v>
      </c>
      <c r="C1603" s="29" t="s">
        <v>1151</v>
      </c>
      <c r="D1603" s="29" t="s">
        <v>1073</v>
      </c>
      <c r="E1603" s="29">
        <v>2</v>
      </c>
      <c r="F1603" s="29"/>
      <c r="G1603" s="29"/>
      <c r="H1603" s="29">
        <f t="shared" si="24"/>
        <v>0</v>
      </c>
    </row>
    <row r="1604" spans="1:8" hidden="1">
      <c r="A1604" s="29" t="s">
        <v>428</v>
      </c>
      <c r="B1604" s="29" t="s">
        <v>429</v>
      </c>
      <c r="C1604" s="29" t="s">
        <v>551</v>
      </c>
      <c r="D1604" s="29" t="s">
        <v>1075</v>
      </c>
      <c r="E1604" s="29">
        <v>4</v>
      </c>
      <c r="F1604" s="29"/>
      <c r="G1604" s="29"/>
      <c r="H1604" s="29">
        <f t="shared" si="24"/>
        <v>0</v>
      </c>
    </row>
    <row r="1605" spans="1:8">
      <c r="A1605" s="29" t="s">
        <v>428</v>
      </c>
      <c r="B1605" s="29" t="s">
        <v>429</v>
      </c>
      <c r="C1605" s="29" t="s">
        <v>819</v>
      </c>
      <c r="D1605" s="29" t="s">
        <v>1073</v>
      </c>
      <c r="E1605" s="29">
        <v>1</v>
      </c>
      <c r="F1605" s="29"/>
      <c r="G1605" s="29"/>
      <c r="H1605" s="29">
        <f t="shared" si="24"/>
        <v>0</v>
      </c>
    </row>
    <row r="1606" spans="1:8">
      <c r="A1606" s="29" t="s">
        <v>428</v>
      </c>
      <c r="B1606" s="29" t="s">
        <v>429</v>
      </c>
      <c r="C1606" s="29" t="s">
        <v>1150</v>
      </c>
      <c r="D1606" s="29" t="s">
        <v>1073</v>
      </c>
      <c r="E1606" s="29">
        <v>5</v>
      </c>
      <c r="F1606" s="29">
        <v>14</v>
      </c>
      <c r="G1606" s="29"/>
      <c r="H1606" s="29">
        <f t="shared" si="24"/>
        <v>14</v>
      </c>
    </row>
    <row r="1607" spans="1:8" hidden="1">
      <c r="A1607" s="29" t="s">
        <v>428</v>
      </c>
      <c r="B1607" s="29" t="s">
        <v>429</v>
      </c>
      <c r="C1607" s="29" t="s">
        <v>1149</v>
      </c>
      <c r="D1607" s="29" t="s">
        <v>1074</v>
      </c>
      <c r="E1607" s="29">
        <v>1</v>
      </c>
      <c r="F1607" s="29"/>
      <c r="G1607" s="29"/>
      <c r="H1607" s="29">
        <f t="shared" si="24"/>
        <v>0</v>
      </c>
    </row>
    <row r="1608" spans="1:8" hidden="1">
      <c r="A1608" s="29" t="s">
        <v>428</v>
      </c>
      <c r="B1608" s="29" t="s">
        <v>429</v>
      </c>
      <c r="C1608" s="29" t="s">
        <v>1148</v>
      </c>
      <c r="D1608" s="29" t="s">
        <v>1074</v>
      </c>
      <c r="E1608" s="29">
        <v>1</v>
      </c>
      <c r="F1608" s="29"/>
      <c r="G1608" s="29"/>
      <c r="H1608" s="29">
        <f t="shared" si="24"/>
        <v>0</v>
      </c>
    </row>
    <row r="1609" spans="1:8">
      <c r="A1609" s="29" t="s">
        <v>428</v>
      </c>
      <c r="B1609" s="29" t="s">
        <v>429</v>
      </c>
      <c r="C1609" s="29" t="s">
        <v>1107</v>
      </c>
      <c r="D1609" s="29" t="s">
        <v>1073</v>
      </c>
      <c r="E1609" s="29">
        <v>1</v>
      </c>
      <c r="F1609" s="29">
        <v>30</v>
      </c>
      <c r="G1609" s="29"/>
      <c r="H1609" s="29">
        <f t="shared" si="24"/>
        <v>30</v>
      </c>
    </row>
    <row r="1610" spans="1:8">
      <c r="A1610" s="29" t="s">
        <v>428</v>
      </c>
      <c r="B1610" s="29" t="s">
        <v>429</v>
      </c>
      <c r="C1610" s="29" t="s">
        <v>844</v>
      </c>
      <c r="D1610" s="29" t="s">
        <v>1073</v>
      </c>
      <c r="E1610" s="29">
        <v>1</v>
      </c>
      <c r="F1610" s="29"/>
      <c r="G1610" s="29"/>
      <c r="H1610" s="29">
        <f t="shared" si="24"/>
        <v>0</v>
      </c>
    </row>
    <row r="1611" spans="1:8">
      <c r="A1611" s="29" t="s">
        <v>428</v>
      </c>
      <c r="B1611" s="29" t="s">
        <v>429</v>
      </c>
      <c r="C1611" s="29" t="s">
        <v>1147</v>
      </c>
      <c r="D1611" s="29" t="s">
        <v>1073</v>
      </c>
      <c r="E1611" s="29">
        <v>1</v>
      </c>
      <c r="F1611" s="29"/>
      <c r="G1611" s="29"/>
      <c r="H1611" s="29">
        <f t="shared" si="24"/>
        <v>0</v>
      </c>
    </row>
    <row r="1612" spans="1:8">
      <c r="A1612" s="29" t="s">
        <v>428</v>
      </c>
      <c r="B1612" s="29" t="s">
        <v>429</v>
      </c>
      <c r="C1612" s="29" t="s">
        <v>1146</v>
      </c>
      <c r="D1612" s="29" t="s">
        <v>1073</v>
      </c>
      <c r="E1612" s="29">
        <v>1</v>
      </c>
      <c r="F1612" s="29"/>
      <c r="G1612" s="29">
        <v>19</v>
      </c>
      <c r="H1612" s="29">
        <f t="shared" si="24"/>
        <v>19</v>
      </c>
    </row>
    <row r="1613" spans="1:8">
      <c r="A1613" s="29" t="s">
        <v>428</v>
      </c>
      <c r="B1613" s="29" t="s">
        <v>429</v>
      </c>
      <c r="C1613" s="29" t="s">
        <v>1145</v>
      </c>
      <c r="D1613" s="29" t="s">
        <v>1073</v>
      </c>
      <c r="E1613" s="29">
        <v>1</v>
      </c>
      <c r="F1613" s="29"/>
      <c r="G1613" s="29"/>
      <c r="H1613" s="29">
        <f t="shared" si="24"/>
        <v>0</v>
      </c>
    </row>
    <row r="1614" spans="1:8">
      <c r="A1614" s="29" t="s">
        <v>428</v>
      </c>
      <c r="B1614" s="29" t="s">
        <v>429</v>
      </c>
      <c r="C1614" s="29" t="s">
        <v>897</v>
      </c>
      <c r="D1614" s="29" t="s">
        <v>1073</v>
      </c>
      <c r="E1614" s="29">
        <v>1</v>
      </c>
      <c r="F1614" s="29"/>
      <c r="G1614" s="29"/>
      <c r="H1614" s="29">
        <f t="shared" si="24"/>
        <v>0</v>
      </c>
    </row>
    <row r="1615" spans="1:8" hidden="1">
      <c r="A1615" s="29" t="s">
        <v>428</v>
      </c>
      <c r="B1615" s="29" t="s">
        <v>429</v>
      </c>
      <c r="C1615" s="29" t="s">
        <v>998</v>
      </c>
      <c r="D1615" s="29" t="s">
        <v>1074</v>
      </c>
      <c r="E1615" s="29">
        <v>1</v>
      </c>
      <c r="F1615" s="29">
        <v>31</v>
      </c>
      <c r="G1615" s="29"/>
      <c r="H1615" s="29">
        <f t="shared" si="24"/>
        <v>31</v>
      </c>
    </row>
    <row r="1616" spans="1:8" hidden="1">
      <c r="A1616" s="29" t="s">
        <v>430</v>
      </c>
      <c r="B1616" s="29" t="s">
        <v>431</v>
      </c>
      <c r="C1616" s="29" t="s">
        <v>1144</v>
      </c>
      <c r="D1616" s="29" t="s">
        <v>1093</v>
      </c>
      <c r="E1616" s="29">
        <v>1</v>
      </c>
      <c r="F1616" s="29"/>
      <c r="G1616" s="29"/>
      <c r="H1616" s="29">
        <f t="shared" si="24"/>
        <v>0</v>
      </c>
    </row>
    <row r="1617" spans="1:8" hidden="1">
      <c r="A1617" s="29" t="s">
        <v>430</v>
      </c>
      <c r="B1617" s="29" t="s">
        <v>431</v>
      </c>
      <c r="C1617" s="29" t="s">
        <v>1143</v>
      </c>
      <c r="D1617" s="29" t="s">
        <v>1093</v>
      </c>
      <c r="E1617" s="29">
        <v>1</v>
      </c>
      <c r="F1617" s="29"/>
      <c r="G1617" s="29"/>
      <c r="H1617" s="29">
        <f t="shared" si="24"/>
        <v>0</v>
      </c>
    </row>
    <row r="1618" spans="1:8">
      <c r="A1618" s="29" t="s">
        <v>430</v>
      </c>
      <c r="B1618" s="29" t="s">
        <v>431</v>
      </c>
      <c r="C1618" s="29" t="s">
        <v>1142</v>
      </c>
      <c r="D1618" s="29" t="s">
        <v>1073</v>
      </c>
      <c r="E1618" s="29">
        <v>7</v>
      </c>
      <c r="F1618" s="29"/>
      <c r="G1618" s="29"/>
      <c r="H1618" s="29">
        <f t="shared" si="24"/>
        <v>0</v>
      </c>
    </row>
    <row r="1619" spans="1:8" hidden="1">
      <c r="A1619" s="29" t="s">
        <v>430</v>
      </c>
      <c r="B1619" s="29" t="s">
        <v>431</v>
      </c>
      <c r="C1619" s="29" t="s">
        <v>1142</v>
      </c>
      <c r="D1619" s="29" t="s">
        <v>1074</v>
      </c>
      <c r="E1619" s="29">
        <v>1</v>
      </c>
      <c r="F1619" s="29"/>
      <c r="G1619" s="29"/>
      <c r="H1619" s="29">
        <f t="shared" si="24"/>
        <v>0</v>
      </c>
    </row>
    <row r="1620" spans="1:8" hidden="1">
      <c r="A1620" s="29" t="s">
        <v>430</v>
      </c>
      <c r="B1620" s="29" t="s">
        <v>431</v>
      </c>
      <c r="C1620" s="29" t="s">
        <v>1141</v>
      </c>
      <c r="D1620" s="29" t="s">
        <v>1093</v>
      </c>
      <c r="E1620" s="29">
        <v>1</v>
      </c>
      <c r="F1620" s="29"/>
      <c r="G1620" s="29"/>
      <c r="H1620" s="29">
        <f t="shared" si="24"/>
        <v>0</v>
      </c>
    </row>
    <row r="1621" spans="1:8" hidden="1">
      <c r="A1621" s="29" t="s">
        <v>430</v>
      </c>
      <c r="B1621" s="29" t="s">
        <v>431</v>
      </c>
      <c r="C1621" s="29" t="s">
        <v>762</v>
      </c>
      <c r="D1621" s="29" t="s">
        <v>1140</v>
      </c>
      <c r="E1621" s="29">
        <v>1</v>
      </c>
      <c r="F1621" s="29"/>
      <c r="G1621" s="29"/>
      <c r="H1621" s="29">
        <f t="shared" si="24"/>
        <v>0</v>
      </c>
    </row>
    <row r="1622" spans="1:8">
      <c r="A1622" s="29" t="s">
        <v>430</v>
      </c>
      <c r="B1622" s="29" t="s">
        <v>431</v>
      </c>
      <c r="C1622" s="29" t="s">
        <v>765</v>
      </c>
      <c r="D1622" s="29" t="s">
        <v>1073</v>
      </c>
      <c r="E1622" s="29">
        <v>1</v>
      </c>
      <c r="F1622" s="29"/>
      <c r="G1622" s="29"/>
      <c r="H1622" s="29">
        <f t="shared" si="24"/>
        <v>0</v>
      </c>
    </row>
    <row r="1623" spans="1:8">
      <c r="A1623" s="29" t="s">
        <v>430</v>
      </c>
      <c r="B1623" s="29" t="s">
        <v>431</v>
      </c>
      <c r="C1623" s="29" t="s">
        <v>1139</v>
      </c>
      <c r="D1623" s="29" t="s">
        <v>1073</v>
      </c>
      <c r="E1623" s="29">
        <v>1</v>
      </c>
      <c r="F1623" s="29"/>
      <c r="G1623" s="29"/>
      <c r="H1623" s="29">
        <f t="shared" ref="H1623:H1686" si="25">F1623+G1623</f>
        <v>0</v>
      </c>
    </row>
    <row r="1624" spans="1:8" hidden="1">
      <c r="A1624" s="29" t="s">
        <v>430</v>
      </c>
      <c r="B1624" s="29" t="s">
        <v>431</v>
      </c>
      <c r="C1624" s="29" t="s">
        <v>1139</v>
      </c>
      <c r="D1624" s="29" t="s">
        <v>1074</v>
      </c>
      <c r="E1624" s="29">
        <v>1</v>
      </c>
      <c r="F1624" s="29"/>
      <c r="G1624" s="29"/>
      <c r="H1624" s="29">
        <f t="shared" si="25"/>
        <v>0</v>
      </c>
    </row>
    <row r="1625" spans="1:8">
      <c r="A1625" s="29" t="s">
        <v>430</v>
      </c>
      <c r="B1625" s="29" t="s">
        <v>431</v>
      </c>
      <c r="C1625" s="29" t="s">
        <v>555</v>
      </c>
      <c r="D1625" s="29" t="s">
        <v>1073</v>
      </c>
      <c r="E1625" s="29">
        <v>2</v>
      </c>
      <c r="F1625" s="29"/>
      <c r="G1625" s="29"/>
      <c r="H1625" s="29">
        <f t="shared" si="25"/>
        <v>0</v>
      </c>
    </row>
    <row r="1626" spans="1:8" hidden="1">
      <c r="A1626" s="29" t="s">
        <v>430</v>
      </c>
      <c r="B1626" s="29" t="s">
        <v>431</v>
      </c>
      <c r="C1626" s="29" t="s">
        <v>1138</v>
      </c>
      <c r="D1626" s="29" t="s">
        <v>1074</v>
      </c>
      <c r="E1626" s="29">
        <v>1</v>
      </c>
      <c r="F1626" s="29">
        <v>7</v>
      </c>
      <c r="G1626" s="29"/>
      <c r="H1626" s="29">
        <f t="shared" si="25"/>
        <v>7</v>
      </c>
    </row>
    <row r="1627" spans="1:8" hidden="1">
      <c r="A1627" s="29" t="s">
        <v>430</v>
      </c>
      <c r="B1627" s="29" t="s">
        <v>431</v>
      </c>
      <c r="C1627" s="29" t="s">
        <v>1137</v>
      </c>
      <c r="D1627" s="29" t="s">
        <v>1074</v>
      </c>
      <c r="E1627" s="29">
        <v>1</v>
      </c>
      <c r="F1627" s="29"/>
      <c r="G1627" s="29"/>
      <c r="H1627" s="29">
        <f t="shared" si="25"/>
        <v>0</v>
      </c>
    </row>
    <row r="1628" spans="1:8" hidden="1">
      <c r="A1628" s="29" t="s">
        <v>430</v>
      </c>
      <c r="B1628" s="29" t="s">
        <v>431</v>
      </c>
      <c r="C1628" s="29" t="s">
        <v>1136</v>
      </c>
      <c r="D1628" s="29" t="s">
        <v>1074</v>
      </c>
      <c r="E1628" s="29">
        <v>1</v>
      </c>
      <c r="F1628" s="29"/>
      <c r="G1628" s="29"/>
      <c r="H1628" s="29">
        <f t="shared" si="25"/>
        <v>0</v>
      </c>
    </row>
    <row r="1629" spans="1:8" hidden="1">
      <c r="A1629" s="29" t="s">
        <v>430</v>
      </c>
      <c r="B1629" s="29" t="s">
        <v>431</v>
      </c>
      <c r="C1629" s="29" t="s">
        <v>1135</v>
      </c>
      <c r="D1629" s="29" t="s">
        <v>1134</v>
      </c>
      <c r="E1629" s="29">
        <v>1</v>
      </c>
      <c r="F1629" s="29"/>
      <c r="G1629" s="29"/>
      <c r="H1629" s="29">
        <f t="shared" si="25"/>
        <v>0</v>
      </c>
    </row>
    <row r="1630" spans="1:8" hidden="1">
      <c r="A1630" s="29" t="s">
        <v>432</v>
      </c>
      <c r="B1630" s="29" t="s">
        <v>433</v>
      </c>
      <c r="C1630" s="29" t="s">
        <v>552</v>
      </c>
      <c r="D1630" s="29" t="s">
        <v>1075</v>
      </c>
      <c r="E1630" s="29">
        <v>1</v>
      </c>
      <c r="F1630" s="29"/>
      <c r="G1630" s="29"/>
      <c r="H1630" s="29">
        <f t="shared" si="25"/>
        <v>0</v>
      </c>
    </row>
    <row r="1631" spans="1:8" hidden="1">
      <c r="A1631" s="29" t="s">
        <v>432</v>
      </c>
      <c r="B1631" s="29" t="s">
        <v>433</v>
      </c>
      <c r="C1631" s="29" t="s">
        <v>834</v>
      </c>
      <c r="D1631" s="29" t="s">
        <v>1074</v>
      </c>
      <c r="E1631" s="29">
        <v>1</v>
      </c>
      <c r="F1631" s="29">
        <v>391</v>
      </c>
      <c r="G1631" s="29">
        <v>70</v>
      </c>
      <c r="H1631" s="29">
        <f t="shared" si="25"/>
        <v>461</v>
      </c>
    </row>
    <row r="1632" spans="1:8">
      <c r="A1632" s="29" t="s">
        <v>432</v>
      </c>
      <c r="B1632" s="29" t="s">
        <v>433</v>
      </c>
      <c r="C1632" s="29" t="s">
        <v>835</v>
      </c>
      <c r="D1632" s="29" t="s">
        <v>1073</v>
      </c>
      <c r="E1632" s="29">
        <v>1</v>
      </c>
      <c r="F1632" s="29"/>
      <c r="G1632" s="29"/>
      <c r="H1632" s="29">
        <f t="shared" si="25"/>
        <v>0</v>
      </c>
    </row>
    <row r="1633" spans="1:8" hidden="1">
      <c r="A1633" s="29" t="s">
        <v>432</v>
      </c>
      <c r="B1633" s="29" t="s">
        <v>433</v>
      </c>
      <c r="C1633" s="29" t="s">
        <v>859</v>
      </c>
      <c r="D1633" s="29" t="s">
        <v>1074</v>
      </c>
      <c r="E1633" s="29">
        <v>1</v>
      </c>
      <c r="F1633" s="29"/>
      <c r="G1633" s="29"/>
      <c r="H1633" s="29">
        <f t="shared" si="25"/>
        <v>0</v>
      </c>
    </row>
    <row r="1634" spans="1:8">
      <c r="A1634" s="29" t="s">
        <v>432</v>
      </c>
      <c r="B1634" s="29" t="s">
        <v>433</v>
      </c>
      <c r="C1634" s="29" t="s">
        <v>864</v>
      </c>
      <c r="D1634" s="29" t="s">
        <v>1073</v>
      </c>
      <c r="E1634" s="29">
        <v>9</v>
      </c>
      <c r="F1634" s="29"/>
      <c r="G1634" s="29"/>
      <c r="H1634" s="29">
        <f t="shared" si="25"/>
        <v>0</v>
      </c>
    </row>
    <row r="1635" spans="1:8" hidden="1">
      <c r="A1635" s="29" t="s">
        <v>432</v>
      </c>
      <c r="B1635" s="29" t="s">
        <v>433</v>
      </c>
      <c r="C1635" s="29" t="s">
        <v>864</v>
      </c>
      <c r="D1635" s="29" t="s">
        <v>1074</v>
      </c>
      <c r="E1635" s="29">
        <v>1</v>
      </c>
      <c r="F1635" s="29"/>
      <c r="G1635" s="29"/>
      <c r="H1635" s="29">
        <f t="shared" si="25"/>
        <v>0</v>
      </c>
    </row>
    <row r="1636" spans="1:8">
      <c r="A1636" s="29" t="s">
        <v>432</v>
      </c>
      <c r="B1636" s="29" t="s">
        <v>433</v>
      </c>
      <c r="C1636" s="29" t="s">
        <v>867</v>
      </c>
      <c r="D1636" s="29" t="s">
        <v>1073</v>
      </c>
      <c r="E1636" s="29">
        <v>1</v>
      </c>
      <c r="F1636" s="29">
        <v>1</v>
      </c>
      <c r="G1636" s="29"/>
      <c r="H1636" s="29">
        <f t="shared" si="25"/>
        <v>1</v>
      </c>
    </row>
    <row r="1637" spans="1:8">
      <c r="A1637" s="29" t="s">
        <v>432</v>
      </c>
      <c r="B1637" s="29" t="s">
        <v>433</v>
      </c>
      <c r="C1637" s="29" t="s">
        <v>882</v>
      </c>
      <c r="D1637" s="29" t="s">
        <v>1073</v>
      </c>
      <c r="E1637" s="29">
        <v>2</v>
      </c>
      <c r="F1637" s="29"/>
      <c r="G1637" s="29"/>
      <c r="H1637" s="29">
        <f t="shared" si="25"/>
        <v>0</v>
      </c>
    </row>
    <row r="1638" spans="1:8">
      <c r="A1638" s="29" t="s">
        <v>432</v>
      </c>
      <c r="B1638" s="29" t="s">
        <v>433</v>
      </c>
      <c r="C1638" s="29" t="s">
        <v>906</v>
      </c>
      <c r="D1638" s="29" t="s">
        <v>1073</v>
      </c>
      <c r="E1638" s="29">
        <v>1</v>
      </c>
      <c r="F1638" s="29"/>
      <c r="G1638" s="29"/>
      <c r="H1638" s="29">
        <f t="shared" si="25"/>
        <v>0</v>
      </c>
    </row>
    <row r="1639" spans="1:8">
      <c r="A1639" s="29" t="s">
        <v>432</v>
      </c>
      <c r="B1639" s="29" t="s">
        <v>433</v>
      </c>
      <c r="C1639" s="29" t="s">
        <v>1133</v>
      </c>
      <c r="D1639" s="29" t="s">
        <v>1073</v>
      </c>
      <c r="E1639" s="29">
        <v>1</v>
      </c>
      <c r="F1639" s="29"/>
      <c r="G1639" s="29"/>
      <c r="H1639" s="29">
        <f t="shared" si="25"/>
        <v>0</v>
      </c>
    </row>
    <row r="1640" spans="1:8">
      <c r="A1640" s="29" t="s">
        <v>432</v>
      </c>
      <c r="B1640" s="29" t="s">
        <v>433</v>
      </c>
      <c r="C1640" s="29" t="s">
        <v>1001</v>
      </c>
      <c r="D1640" s="29" t="s">
        <v>1073</v>
      </c>
      <c r="E1640" s="29">
        <v>1</v>
      </c>
      <c r="F1640" s="29"/>
      <c r="G1640" s="29"/>
      <c r="H1640" s="29">
        <f t="shared" si="25"/>
        <v>0</v>
      </c>
    </row>
    <row r="1641" spans="1:8" hidden="1">
      <c r="A1641" s="29" t="s">
        <v>434</v>
      </c>
      <c r="B1641" s="29" t="s">
        <v>435</v>
      </c>
      <c r="C1641" s="29" t="s">
        <v>470</v>
      </c>
      <c r="D1641" s="29" t="s">
        <v>1074</v>
      </c>
      <c r="E1641" s="29">
        <v>1</v>
      </c>
      <c r="F1641" s="29"/>
      <c r="G1641" s="29"/>
      <c r="H1641" s="29">
        <f t="shared" si="25"/>
        <v>0</v>
      </c>
    </row>
    <row r="1642" spans="1:8">
      <c r="A1642" s="29" t="s">
        <v>434</v>
      </c>
      <c r="B1642" s="29" t="s">
        <v>435</v>
      </c>
      <c r="C1642" s="29" t="s">
        <v>1132</v>
      </c>
      <c r="D1642" s="29" t="s">
        <v>1073</v>
      </c>
      <c r="E1642" s="29">
        <v>3</v>
      </c>
      <c r="F1642" s="29"/>
      <c r="G1642" s="29"/>
      <c r="H1642" s="29">
        <f t="shared" si="25"/>
        <v>0</v>
      </c>
    </row>
    <row r="1643" spans="1:8">
      <c r="A1643" s="29" t="s">
        <v>434</v>
      </c>
      <c r="B1643" s="29" t="s">
        <v>435</v>
      </c>
      <c r="C1643" s="29" t="s">
        <v>1131</v>
      </c>
      <c r="D1643" s="29" t="s">
        <v>1073</v>
      </c>
      <c r="E1643" s="29">
        <v>1</v>
      </c>
      <c r="F1643" s="29"/>
      <c r="G1643" s="29">
        <v>8</v>
      </c>
      <c r="H1643" s="29">
        <f t="shared" si="25"/>
        <v>8</v>
      </c>
    </row>
    <row r="1644" spans="1:8">
      <c r="A1644" s="29" t="s">
        <v>434</v>
      </c>
      <c r="B1644" s="29" t="s">
        <v>435</v>
      </c>
      <c r="C1644" s="29" t="s">
        <v>680</v>
      </c>
      <c r="D1644" s="29" t="s">
        <v>1073</v>
      </c>
      <c r="E1644" s="29">
        <v>1</v>
      </c>
      <c r="F1644" s="29"/>
      <c r="G1644" s="29"/>
      <c r="H1644" s="29">
        <f t="shared" si="25"/>
        <v>0</v>
      </c>
    </row>
    <row r="1645" spans="1:8">
      <c r="A1645" s="29" t="s">
        <v>434</v>
      </c>
      <c r="B1645" s="29" t="s">
        <v>435</v>
      </c>
      <c r="C1645" s="29" t="s">
        <v>681</v>
      </c>
      <c r="D1645" s="29" t="s">
        <v>1073</v>
      </c>
      <c r="E1645" s="29">
        <v>1</v>
      </c>
      <c r="F1645" s="29"/>
      <c r="G1645" s="29"/>
      <c r="H1645" s="29">
        <f t="shared" si="25"/>
        <v>0</v>
      </c>
    </row>
    <row r="1646" spans="1:8">
      <c r="A1646" s="29" t="s">
        <v>434</v>
      </c>
      <c r="B1646" s="29" t="s">
        <v>435</v>
      </c>
      <c r="C1646" s="29" t="s">
        <v>702</v>
      </c>
      <c r="D1646" s="29" t="s">
        <v>1073</v>
      </c>
      <c r="E1646" s="29">
        <v>1</v>
      </c>
      <c r="F1646" s="29"/>
      <c r="G1646" s="29"/>
      <c r="H1646" s="29">
        <f t="shared" si="25"/>
        <v>0</v>
      </c>
    </row>
    <row r="1647" spans="1:8">
      <c r="A1647" s="29" t="s">
        <v>434</v>
      </c>
      <c r="B1647" s="29" t="s">
        <v>435</v>
      </c>
      <c r="C1647" s="29" t="s">
        <v>705</v>
      </c>
      <c r="D1647" s="29" t="s">
        <v>1073</v>
      </c>
      <c r="E1647" s="29">
        <v>1</v>
      </c>
      <c r="F1647" s="29"/>
      <c r="G1647" s="29"/>
      <c r="H1647" s="29">
        <f t="shared" si="25"/>
        <v>0</v>
      </c>
    </row>
    <row r="1648" spans="1:8">
      <c r="A1648" s="29" t="s">
        <v>434</v>
      </c>
      <c r="B1648" s="29" t="s">
        <v>435</v>
      </c>
      <c r="C1648" s="29" t="s">
        <v>706</v>
      </c>
      <c r="D1648" s="29" t="s">
        <v>1073</v>
      </c>
      <c r="E1648" s="29">
        <v>2</v>
      </c>
      <c r="F1648" s="29"/>
      <c r="G1648" s="29"/>
      <c r="H1648" s="29">
        <f t="shared" si="25"/>
        <v>0</v>
      </c>
    </row>
    <row r="1649" spans="1:8">
      <c r="A1649" s="29" t="s">
        <v>434</v>
      </c>
      <c r="B1649" s="29" t="s">
        <v>435</v>
      </c>
      <c r="C1649" s="29" t="s">
        <v>707</v>
      </c>
      <c r="D1649" s="29" t="s">
        <v>1073</v>
      </c>
      <c r="E1649" s="29">
        <v>3</v>
      </c>
      <c r="F1649" s="29"/>
      <c r="G1649" s="29"/>
      <c r="H1649" s="29">
        <f t="shared" si="25"/>
        <v>0</v>
      </c>
    </row>
    <row r="1650" spans="1:8">
      <c r="A1650" s="29" t="s">
        <v>434</v>
      </c>
      <c r="B1650" s="29" t="s">
        <v>435</v>
      </c>
      <c r="C1650" s="29" t="s">
        <v>710</v>
      </c>
      <c r="D1650" s="29" t="s">
        <v>1073</v>
      </c>
      <c r="E1650" s="29">
        <v>10</v>
      </c>
      <c r="F1650" s="29">
        <v>1570</v>
      </c>
      <c r="G1650" s="29"/>
      <c r="H1650" s="29">
        <f t="shared" si="25"/>
        <v>1570</v>
      </c>
    </row>
    <row r="1651" spans="1:8">
      <c r="A1651" s="29" t="s">
        <v>434</v>
      </c>
      <c r="B1651" s="29" t="s">
        <v>435</v>
      </c>
      <c r="C1651" s="29" t="s">
        <v>726</v>
      </c>
      <c r="D1651" s="29" t="s">
        <v>1073</v>
      </c>
      <c r="E1651" s="29">
        <v>1</v>
      </c>
      <c r="F1651" s="29"/>
      <c r="G1651" s="29"/>
      <c r="H1651" s="29">
        <f t="shared" si="25"/>
        <v>0</v>
      </c>
    </row>
    <row r="1652" spans="1:8">
      <c r="A1652" s="29" t="s">
        <v>434</v>
      </c>
      <c r="B1652" s="29" t="s">
        <v>435</v>
      </c>
      <c r="C1652" s="29" t="s">
        <v>1130</v>
      </c>
      <c r="D1652" s="29" t="s">
        <v>1073</v>
      </c>
      <c r="E1652" s="29">
        <v>1</v>
      </c>
      <c r="F1652" s="29">
        <v>30</v>
      </c>
      <c r="G1652" s="29">
        <v>415</v>
      </c>
      <c r="H1652" s="29">
        <f t="shared" si="25"/>
        <v>445</v>
      </c>
    </row>
    <row r="1653" spans="1:8">
      <c r="A1653" s="29" t="s">
        <v>434</v>
      </c>
      <c r="B1653" s="29" t="s">
        <v>435</v>
      </c>
      <c r="C1653" s="29" t="s">
        <v>1129</v>
      </c>
      <c r="D1653" s="29" t="s">
        <v>1073</v>
      </c>
      <c r="E1653" s="29">
        <v>6</v>
      </c>
      <c r="F1653" s="29"/>
      <c r="G1653" s="29"/>
      <c r="H1653" s="29">
        <f t="shared" si="25"/>
        <v>0</v>
      </c>
    </row>
    <row r="1654" spans="1:8" hidden="1">
      <c r="A1654" s="29" t="s">
        <v>434</v>
      </c>
      <c r="B1654" s="29" t="s">
        <v>435</v>
      </c>
      <c r="C1654" s="29" t="s">
        <v>1128</v>
      </c>
      <c r="D1654" s="29" t="s">
        <v>1093</v>
      </c>
      <c r="E1654" s="29">
        <v>1</v>
      </c>
      <c r="F1654" s="29"/>
      <c r="G1654" s="29"/>
      <c r="H1654" s="29">
        <f t="shared" si="25"/>
        <v>0</v>
      </c>
    </row>
    <row r="1655" spans="1:8">
      <c r="A1655" s="29" t="s">
        <v>434</v>
      </c>
      <c r="B1655" s="29" t="s">
        <v>435</v>
      </c>
      <c r="C1655" s="29" t="s">
        <v>752</v>
      </c>
      <c r="D1655" s="29" t="s">
        <v>1073</v>
      </c>
      <c r="E1655" s="29">
        <v>1</v>
      </c>
      <c r="F1655" s="29"/>
      <c r="G1655" s="29"/>
      <c r="H1655" s="29">
        <f t="shared" si="25"/>
        <v>0</v>
      </c>
    </row>
    <row r="1656" spans="1:8">
      <c r="A1656" s="29" t="s">
        <v>434</v>
      </c>
      <c r="B1656" s="29" t="s">
        <v>435</v>
      </c>
      <c r="C1656" s="29" t="s">
        <v>532</v>
      </c>
      <c r="D1656" s="29" t="s">
        <v>1073</v>
      </c>
      <c r="E1656" s="29">
        <v>2</v>
      </c>
      <c r="F1656" s="29"/>
      <c r="G1656" s="29"/>
      <c r="H1656" s="29">
        <f t="shared" si="25"/>
        <v>0</v>
      </c>
    </row>
    <row r="1657" spans="1:8" hidden="1">
      <c r="A1657" s="29" t="s">
        <v>434</v>
      </c>
      <c r="B1657" s="29" t="s">
        <v>435</v>
      </c>
      <c r="C1657" s="29" t="s">
        <v>1127</v>
      </c>
      <c r="D1657" s="29" t="s">
        <v>1074</v>
      </c>
      <c r="E1657" s="29">
        <v>1</v>
      </c>
      <c r="F1657" s="29"/>
      <c r="G1657" s="29"/>
      <c r="H1657" s="29">
        <f t="shared" si="25"/>
        <v>0</v>
      </c>
    </row>
    <row r="1658" spans="1:8" hidden="1">
      <c r="A1658" s="29" t="s">
        <v>434</v>
      </c>
      <c r="B1658" s="29" t="s">
        <v>435</v>
      </c>
      <c r="C1658" s="29" t="s">
        <v>1079</v>
      </c>
      <c r="D1658" s="29" t="s">
        <v>1074</v>
      </c>
      <c r="E1658" s="29">
        <v>1</v>
      </c>
      <c r="F1658" s="29"/>
      <c r="G1658" s="29"/>
      <c r="H1658" s="29">
        <f t="shared" si="25"/>
        <v>0</v>
      </c>
    </row>
    <row r="1659" spans="1:8">
      <c r="A1659" s="29" t="s">
        <v>434</v>
      </c>
      <c r="B1659" s="29" t="s">
        <v>435</v>
      </c>
      <c r="C1659" s="29" t="s">
        <v>760</v>
      </c>
      <c r="D1659" s="29" t="s">
        <v>1073</v>
      </c>
      <c r="E1659" s="29">
        <v>2</v>
      </c>
      <c r="F1659" s="29"/>
      <c r="G1659" s="29"/>
      <c r="H1659" s="29">
        <f t="shared" si="25"/>
        <v>0</v>
      </c>
    </row>
    <row r="1660" spans="1:8">
      <c r="A1660" s="29" t="s">
        <v>434</v>
      </c>
      <c r="B1660" s="29" t="s">
        <v>435</v>
      </c>
      <c r="C1660" s="29" t="s">
        <v>1126</v>
      </c>
      <c r="D1660" s="29" t="s">
        <v>1073</v>
      </c>
      <c r="E1660" s="29">
        <v>2</v>
      </c>
      <c r="F1660" s="29"/>
      <c r="G1660" s="29"/>
      <c r="H1660" s="29">
        <f t="shared" si="25"/>
        <v>0</v>
      </c>
    </row>
    <row r="1661" spans="1:8">
      <c r="A1661" s="29" t="s">
        <v>434</v>
      </c>
      <c r="B1661" s="29" t="s">
        <v>435</v>
      </c>
      <c r="C1661" s="29" t="s">
        <v>761</v>
      </c>
      <c r="D1661" s="29" t="s">
        <v>1073</v>
      </c>
      <c r="E1661" s="29">
        <v>4</v>
      </c>
      <c r="F1661" s="29">
        <v>300</v>
      </c>
      <c r="G1661" s="29"/>
      <c r="H1661" s="29">
        <f t="shared" si="25"/>
        <v>300</v>
      </c>
    </row>
    <row r="1662" spans="1:8" hidden="1">
      <c r="A1662" s="29" t="s">
        <v>434</v>
      </c>
      <c r="B1662" s="29" t="s">
        <v>435</v>
      </c>
      <c r="C1662" s="29" t="s">
        <v>761</v>
      </c>
      <c r="D1662" s="29" t="s">
        <v>1074</v>
      </c>
      <c r="E1662" s="29">
        <v>1</v>
      </c>
      <c r="F1662" s="29"/>
      <c r="G1662" s="29"/>
      <c r="H1662" s="29">
        <f t="shared" si="25"/>
        <v>0</v>
      </c>
    </row>
    <row r="1663" spans="1:8">
      <c r="A1663" s="29" t="s">
        <v>434</v>
      </c>
      <c r="B1663" s="29" t="s">
        <v>435</v>
      </c>
      <c r="C1663" s="29" t="s">
        <v>765</v>
      </c>
      <c r="D1663" s="29" t="s">
        <v>1073</v>
      </c>
      <c r="E1663" s="29">
        <v>1</v>
      </c>
      <c r="F1663" s="29"/>
      <c r="G1663" s="29"/>
      <c r="H1663" s="29">
        <f t="shared" si="25"/>
        <v>0</v>
      </c>
    </row>
    <row r="1664" spans="1:8" hidden="1">
      <c r="A1664" s="29" t="s">
        <v>434</v>
      </c>
      <c r="B1664" s="29" t="s">
        <v>435</v>
      </c>
      <c r="C1664" s="29" t="s">
        <v>1125</v>
      </c>
      <c r="D1664" s="29" t="s">
        <v>1074</v>
      </c>
      <c r="E1664" s="29">
        <v>3</v>
      </c>
      <c r="F1664" s="29"/>
      <c r="G1664" s="29"/>
      <c r="H1664" s="29">
        <f t="shared" si="25"/>
        <v>0</v>
      </c>
    </row>
    <row r="1665" spans="1:8" hidden="1">
      <c r="A1665" s="29" t="s">
        <v>434</v>
      </c>
      <c r="B1665" s="29" t="s">
        <v>435</v>
      </c>
      <c r="C1665" s="29" t="s">
        <v>1124</v>
      </c>
      <c r="D1665" s="29" t="s">
        <v>1074</v>
      </c>
      <c r="E1665" s="29">
        <v>1</v>
      </c>
      <c r="F1665" s="29"/>
      <c r="G1665" s="29"/>
      <c r="H1665" s="29">
        <f t="shared" si="25"/>
        <v>0</v>
      </c>
    </row>
    <row r="1666" spans="1:8">
      <c r="A1666" s="29" t="s">
        <v>434</v>
      </c>
      <c r="B1666" s="29" t="s">
        <v>435</v>
      </c>
      <c r="C1666" s="29" t="s">
        <v>1123</v>
      </c>
      <c r="D1666" s="29" t="s">
        <v>1073</v>
      </c>
      <c r="E1666" s="29">
        <v>1</v>
      </c>
      <c r="F1666" s="29"/>
      <c r="G1666" s="29"/>
      <c r="H1666" s="29">
        <f t="shared" si="25"/>
        <v>0</v>
      </c>
    </row>
    <row r="1667" spans="1:8">
      <c r="A1667" s="29" t="s">
        <v>434</v>
      </c>
      <c r="B1667" s="29" t="s">
        <v>435</v>
      </c>
      <c r="C1667" s="29" t="s">
        <v>554</v>
      </c>
      <c r="D1667" s="29" t="s">
        <v>1073</v>
      </c>
      <c r="E1667" s="29">
        <v>7</v>
      </c>
      <c r="F1667" s="29">
        <v>1494</v>
      </c>
      <c r="G1667" s="29">
        <v>284</v>
      </c>
      <c r="H1667" s="29">
        <f t="shared" si="25"/>
        <v>1778</v>
      </c>
    </row>
    <row r="1668" spans="1:8">
      <c r="A1668" s="29" t="s">
        <v>434</v>
      </c>
      <c r="B1668" s="29" t="s">
        <v>435</v>
      </c>
      <c r="C1668" s="29" t="s">
        <v>819</v>
      </c>
      <c r="D1668" s="29" t="s">
        <v>1073</v>
      </c>
      <c r="E1668" s="29">
        <v>7</v>
      </c>
      <c r="F1668" s="29">
        <v>1071</v>
      </c>
      <c r="G1668" s="29"/>
      <c r="H1668" s="29">
        <f t="shared" si="25"/>
        <v>1071</v>
      </c>
    </row>
    <row r="1669" spans="1:8" hidden="1">
      <c r="A1669" s="29" t="s">
        <v>434</v>
      </c>
      <c r="B1669" s="29" t="s">
        <v>435</v>
      </c>
      <c r="C1669" s="29" t="s">
        <v>1122</v>
      </c>
      <c r="D1669" s="29" t="s">
        <v>1074</v>
      </c>
      <c r="E1669" s="29">
        <v>1</v>
      </c>
      <c r="F1669" s="29"/>
      <c r="G1669" s="29"/>
      <c r="H1669" s="29">
        <f t="shared" si="25"/>
        <v>0</v>
      </c>
    </row>
    <row r="1670" spans="1:8" hidden="1">
      <c r="A1670" s="29" t="s">
        <v>434</v>
      </c>
      <c r="B1670" s="29" t="s">
        <v>435</v>
      </c>
      <c r="C1670" s="29" t="s">
        <v>1121</v>
      </c>
      <c r="D1670" s="29" t="s">
        <v>1074</v>
      </c>
      <c r="E1670" s="29">
        <v>1</v>
      </c>
      <c r="F1670" s="29"/>
      <c r="G1670" s="29"/>
      <c r="H1670" s="29">
        <f t="shared" si="25"/>
        <v>0</v>
      </c>
    </row>
    <row r="1671" spans="1:8">
      <c r="A1671" s="29" t="s">
        <v>434</v>
      </c>
      <c r="B1671" s="29" t="s">
        <v>435</v>
      </c>
      <c r="C1671" s="29" t="s">
        <v>921</v>
      </c>
      <c r="D1671" s="29" t="s">
        <v>1073</v>
      </c>
      <c r="E1671" s="29">
        <v>1</v>
      </c>
      <c r="F1671" s="29"/>
      <c r="G1671" s="29"/>
      <c r="H1671" s="29">
        <f t="shared" si="25"/>
        <v>0</v>
      </c>
    </row>
    <row r="1672" spans="1:8" hidden="1">
      <c r="A1672" s="29" t="s">
        <v>434</v>
      </c>
      <c r="B1672" s="29" t="s">
        <v>435</v>
      </c>
      <c r="C1672" s="29" t="s">
        <v>921</v>
      </c>
      <c r="D1672" s="29" t="s">
        <v>1074</v>
      </c>
      <c r="E1672" s="29">
        <v>1</v>
      </c>
      <c r="F1672" s="29"/>
      <c r="G1672" s="29"/>
      <c r="H1672" s="29">
        <f t="shared" si="25"/>
        <v>0</v>
      </c>
    </row>
    <row r="1673" spans="1:8">
      <c r="A1673" s="29" t="s">
        <v>434</v>
      </c>
      <c r="B1673" s="29" t="s">
        <v>435</v>
      </c>
      <c r="C1673" s="29" t="s">
        <v>922</v>
      </c>
      <c r="D1673" s="29" t="s">
        <v>1073</v>
      </c>
      <c r="E1673" s="29">
        <v>11</v>
      </c>
      <c r="F1673" s="29"/>
      <c r="G1673" s="29"/>
      <c r="H1673" s="29">
        <f t="shared" si="25"/>
        <v>0</v>
      </c>
    </row>
    <row r="1674" spans="1:8" hidden="1">
      <c r="A1674" s="29" t="s">
        <v>434</v>
      </c>
      <c r="B1674" s="29" t="s">
        <v>435</v>
      </c>
      <c r="C1674" s="29" t="s">
        <v>922</v>
      </c>
      <c r="D1674" s="29" t="s">
        <v>1074</v>
      </c>
      <c r="E1674" s="29">
        <v>2</v>
      </c>
      <c r="F1674" s="29"/>
      <c r="G1674" s="29"/>
      <c r="H1674" s="29">
        <f t="shared" si="25"/>
        <v>0</v>
      </c>
    </row>
    <row r="1675" spans="1:8">
      <c r="A1675" s="29" t="s">
        <v>434</v>
      </c>
      <c r="B1675" s="29" t="s">
        <v>435</v>
      </c>
      <c r="C1675" s="29" t="s">
        <v>938</v>
      </c>
      <c r="D1675" s="29" t="s">
        <v>1073</v>
      </c>
      <c r="E1675" s="29">
        <v>1</v>
      </c>
      <c r="F1675" s="29"/>
      <c r="G1675" s="29"/>
      <c r="H1675" s="29">
        <f t="shared" si="25"/>
        <v>0</v>
      </c>
    </row>
    <row r="1676" spans="1:8">
      <c r="A1676" s="29" t="s">
        <v>434</v>
      </c>
      <c r="B1676" s="29" t="s">
        <v>435</v>
      </c>
      <c r="C1676" s="29" t="s">
        <v>940</v>
      </c>
      <c r="D1676" s="29" t="s">
        <v>1073</v>
      </c>
      <c r="E1676" s="29">
        <v>1</v>
      </c>
      <c r="F1676" s="29"/>
      <c r="G1676" s="29"/>
      <c r="H1676" s="29">
        <f t="shared" si="25"/>
        <v>0</v>
      </c>
    </row>
    <row r="1677" spans="1:8" hidden="1">
      <c r="A1677" s="29" t="s">
        <v>434</v>
      </c>
      <c r="B1677" s="29" t="s">
        <v>435</v>
      </c>
      <c r="C1677" s="29" t="s">
        <v>940</v>
      </c>
      <c r="D1677" s="29" t="s">
        <v>1074</v>
      </c>
      <c r="E1677" s="29">
        <v>1</v>
      </c>
      <c r="F1677" s="29"/>
      <c r="G1677" s="29">
        <v>4</v>
      </c>
      <c r="H1677" s="29">
        <f t="shared" si="25"/>
        <v>4</v>
      </c>
    </row>
    <row r="1678" spans="1:8">
      <c r="A1678" s="29" t="s">
        <v>434</v>
      </c>
      <c r="B1678" s="29" t="s">
        <v>435</v>
      </c>
      <c r="C1678" s="29" t="s">
        <v>1120</v>
      </c>
      <c r="D1678" s="29" t="s">
        <v>1073</v>
      </c>
      <c r="E1678" s="29">
        <v>2</v>
      </c>
      <c r="F1678" s="29"/>
      <c r="G1678" s="29">
        <v>50</v>
      </c>
      <c r="H1678" s="29">
        <f t="shared" si="25"/>
        <v>50</v>
      </c>
    </row>
    <row r="1679" spans="1:8" hidden="1">
      <c r="A1679" s="29" t="s">
        <v>434</v>
      </c>
      <c r="B1679" s="29" t="s">
        <v>435</v>
      </c>
      <c r="C1679" s="29" t="s">
        <v>1120</v>
      </c>
      <c r="D1679" s="29" t="s">
        <v>1074</v>
      </c>
      <c r="E1679" s="29">
        <v>1</v>
      </c>
      <c r="F1679" s="29"/>
      <c r="G1679" s="29"/>
      <c r="H1679" s="29">
        <f t="shared" si="25"/>
        <v>0</v>
      </c>
    </row>
    <row r="1680" spans="1:8">
      <c r="A1680" s="29" t="s">
        <v>434</v>
      </c>
      <c r="B1680" s="29" t="s">
        <v>435</v>
      </c>
      <c r="C1680" s="29" t="s">
        <v>1119</v>
      </c>
      <c r="D1680" s="29" t="s">
        <v>1073</v>
      </c>
      <c r="E1680" s="29">
        <v>1</v>
      </c>
      <c r="F1680" s="29"/>
      <c r="G1680" s="29"/>
      <c r="H1680" s="29">
        <f t="shared" si="25"/>
        <v>0</v>
      </c>
    </row>
    <row r="1681" spans="1:8" hidden="1">
      <c r="A1681" s="29" t="s">
        <v>434</v>
      </c>
      <c r="B1681" s="29" t="s">
        <v>435</v>
      </c>
      <c r="C1681" s="29" t="s">
        <v>985</v>
      </c>
      <c r="D1681" s="29" t="s">
        <v>1080</v>
      </c>
      <c r="E1681" s="29">
        <v>1</v>
      </c>
      <c r="F1681" s="29"/>
      <c r="G1681" s="29"/>
      <c r="H1681" s="29">
        <f t="shared" si="25"/>
        <v>0</v>
      </c>
    </row>
    <row r="1682" spans="1:8" hidden="1">
      <c r="A1682" s="29" t="s">
        <v>434</v>
      </c>
      <c r="B1682" s="29" t="s">
        <v>435</v>
      </c>
      <c r="C1682" s="29" t="s">
        <v>985</v>
      </c>
      <c r="D1682" s="29" t="s">
        <v>1074</v>
      </c>
      <c r="E1682" s="29">
        <v>1</v>
      </c>
      <c r="F1682" s="29"/>
      <c r="G1682" s="29"/>
      <c r="H1682" s="29">
        <f t="shared" si="25"/>
        <v>0</v>
      </c>
    </row>
    <row r="1683" spans="1:8">
      <c r="A1683" s="29" t="s">
        <v>434</v>
      </c>
      <c r="B1683" s="29" t="s">
        <v>435</v>
      </c>
      <c r="C1683" s="29" t="s">
        <v>996</v>
      </c>
      <c r="D1683" s="29" t="s">
        <v>1073</v>
      </c>
      <c r="E1683" s="29">
        <v>4</v>
      </c>
      <c r="F1683" s="29"/>
      <c r="G1683" s="29"/>
      <c r="H1683" s="29">
        <f t="shared" si="25"/>
        <v>0</v>
      </c>
    </row>
    <row r="1684" spans="1:8" hidden="1">
      <c r="A1684" s="29" t="s">
        <v>434</v>
      </c>
      <c r="B1684" s="29" t="s">
        <v>435</v>
      </c>
      <c r="C1684" s="29" t="s">
        <v>996</v>
      </c>
      <c r="D1684" s="29" t="s">
        <v>1074</v>
      </c>
      <c r="E1684" s="29">
        <v>2</v>
      </c>
      <c r="F1684" s="29"/>
      <c r="G1684" s="29"/>
      <c r="H1684" s="29">
        <f t="shared" si="25"/>
        <v>0</v>
      </c>
    </row>
    <row r="1685" spans="1:8" hidden="1">
      <c r="A1685" s="29" t="s">
        <v>434</v>
      </c>
      <c r="B1685" s="29" t="s">
        <v>435</v>
      </c>
      <c r="C1685" s="29" t="s">
        <v>1118</v>
      </c>
      <c r="D1685" s="29" t="s">
        <v>1080</v>
      </c>
      <c r="E1685" s="29">
        <v>1</v>
      </c>
      <c r="F1685" s="29"/>
      <c r="G1685" s="29"/>
      <c r="H1685" s="29">
        <f t="shared" si="25"/>
        <v>0</v>
      </c>
    </row>
    <row r="1686" spans="1:8">
      <c r="A1686" s="29" t="s">
        <v>434</v>
      </c>
      <c r="B1686" s="29" t="s">
        <v>435</v>
      </c>
      <c r="C1686" s="29" t="s">
        <v>1117</v>
      </c>
      <c r="D1686" s="29" t="s">
        <v>1073</v>
      </c>
      <c r="E1686" s="29">
        <v>1</v>
      </c>
      <c r="F1686" s="29"/>
      <c r="G1686" s="29"/>
      <c r="H1686" s="29">
        <f t="shared" si="25"/>
        <v>0</v>
      </c>
    </row>
    <row r="1687" spans="1:8" hidden="1">
      <c r="A1687" s="29" t="s">
        <v>434</v>
      </c>
      <c r="B1687" s="29" t="s">
        <v>435</v>
      </c>
      <c r="C1687" s="29" t="s">
        <v>1117</v>
      </c>
      <c r="D1687" s="29" t="s">
        <v>1074</v>
      </c>
      <c r="E1687" s="29">
        <v>1</v>
      </c>
      <c r="F1687" s="29"/>
      <c r="G1687" s="29"/>
      <c r="H1687" s="29">
        <f t="shared" ref="H1687:H1750" si="26">F1687+G1687</f>
        <v>0</v>
      </c>
    </row>
    <row r="1688" spans="1:8">
      <c r="A1688" s="29" t="s">
        <v>436</v>
      </c>
      <c r="B1688" s="29" t="s">
        <v>437</v>
      </c>
      <c r="C1688" s="29" t="s">
        <v>1116</v>
      </c>
      <c r="D1688" s="29" t="s">
        <v>1091</v>
      </c>
      <c r="E1688" s="29">
        <v>1</v>
      </c>
      <c r="F1688" s="29"/>
      <c r="G1688" s="29"/>
      <c r="H1688" s="29">
        <f t="shared" si="26"/>
        <v>0</v>
      </c>
    </row>
    <row r="1689" spans="1:8" hidden="1">
      <c r="A1689" s="29" t="s">
        <v>436</v>
      </c>
      <c r="B1689" s="29" t="s">
        <v>437</v>
      </c>
      <c r="C1689" s="29" t="s">
        <v>493</v>
      </c>
      <c r="D1689" s="29" t="s">
        <v>1101</v>
      </c>
      <c r="E1689" s="29">
        <v>1</v>
      </c>
      <c r="F1689" s="29"/>
      <c r="G1689" s="29"/>
      <c r="H1689" s="29">
        <f t="shared" si="26"/>
        <v>0</v>
      </c>
    </row>
    <row r="1690" spans="1:8" hidden="1">
      <c r="A1690" s="29" t="s">
        <v>436</v>
      </c>
      <c r="B1690" s="29" t="s">
        <v>437</v>
      </c>
      <c r="C1690" s="29" t="s">
        <v>1115</v>
      </c>
      <c r="D1690" s="29" t="s">
        <v>1074</v>
      </c>
      <c r="E1690" s="29">
        <v>1</v>
      </c>
      <c r="F1690" s="29"/>
      <c r="G1690" s="29"/>
      <c r="H1690" s="29">
        <f t="shared" si="26"/>
        <v>0</v>
      </c>
    </row>
    <row r="1691" spans="1:8" hidden="1">
      <c r="A1691" s="29" t="s">
        <v>436</v>
      </c>
      <c r="B1691" s="29" t="s">
        <v>437</v>
      </c>
      <c r="C1691" s="29" t="s">
        <v>702</v>
      </c>
      <c r="D1691" s="29" t="s">
        <v>1101</v>
      </c>
      <c r="E1691" s="29">
        <v>1</v>
      </c>
      <c r="F1691" s="29"/>
      <c r="G1691" s="29"/>
      <c r="H1691" s="29">
        <f t="shared" si="26"/>
        <v>0</v>
      </c>
    </row>
    <row r="1692" spans="1:8" hidden="1">
      <c r="A1692" s="29" t="s">
        <v>436</v>
      </c>
      <c r="B1692" s="29" t="s">
        <v>437</v>
      </c>
      <c r="C1692" s="29" t="s">
        <v>506</v>
      </c>
      <c r="D1692" s="29" t="s">
        <v>1080</v>
      </c>
      <c r="E1692" s="29">
        <v>1</v>
      </c>
      <c r="F1692" s="29"/>
      <c r="G1692" s="29"/>
      <c r="H1692" s="29">
        <f t="shared" si="26"/>
        <v>0</v>
      </c>
    </row>
    <row r="1693" spans="1:8">
      <c r="A1693" s="29" t="s">
        <v>436</v>
      </c>
      <c r="B1693" s="29" t="s">
        <v>437</v>
      </c>
      <c r="C1693" s="29" t="s">
        <v>726</v>
      </c>
      <c r="D1693" s="29" t="s">
        <v>1073</v>
      </c>
      <c r="E1693" s="29">
        <v>1</v>
      </c>
      <c r="F1693" s="29"/>
      <c r="G1693" s="29"/>
      <c r="H1693" s="29">
        <f t="shared" si="26"/>
        <v>0</v>
      </c>
    </row>
    <row r="1694" spans="1:8" hidden="1">
      <c r="A1694" s="29" t="s">
        <v>436</v>
      </c>
      <c r="B1694" s="29" t="s">
        <v>437</v>
      </c>
      <c r="C1694" s="29" t="s">
        <v>1114</v>
      </c>
      <c r="D1694" s="29" t="s">
        <v>1074</v>
      </c>
      <c r="E1694" s="29">
        <v>1</v>
      </c>
      <c r="F1694" s="29"/>
      <c r="G1694" s="29"/>
      <c r="H1694" s="29">
        <f t="shared" si="26"/>
        <v>0</v>
      </c>
    </row>
    <row r="1695" spans="1:8">
      <c r="A1695" s="29" t="s">
        <v>436</v>
      </c>
      <c r="B1695" s="29" t="s">
        <v>437</v>
      </c>
      <c r="C1695" s="29" t="s">
        <v>790</v>
      </c>
      <c r="D1695" s="29" t="s">
        <v>1073</v>
      </c>
      <c r="E1695" s="29">
        <v>1</v>
      </c>
      <c r="F1695" s="29"/>
      <c r="G1695" s="29"/>
      <c r="H1695" s="29">
        <f t="shared" si="26"/>
        <v>0</v>
      </c>
    </row>
    <row r="1696" spans="1:8" hidden="1">
      <c r="A1696" s="29" t="s">
        <v>436</v>
      </c>
      <c r="B1696" s="29" t="s">
        <v>437</v>
      </c>
      <c r="C1696" s="29" t="s">
        <v>796</v>
      </c>
      <c r="D1696" s="29" t="s">
        <v>1093</v>
      </c>
      <c r="E1696" s="29">
        <v>1</v>
      </c>
      <c r="F1696" s="29"/>
      <c r="G1696" s="29"/>
      <c r="H1696" s="29">
        <f t="shared" si="26"/>
        <v>0</v>
      </c>
    </row>
    <row r="1697" spans="1:8">
      <c r="A1697" s="29" t="s">
        <v>436</v>
      </c>
      <c r="B1697" s="29" t="s">
        <v>437</v>
      </c>
      <c r="C1697" s="29" t="s">
        <v>815</v>
      </c>
      <c r="D1697" s="29" t="s">
        <v>1073</v>
      </c>
      <c r="E1697" s="29">
        <v>2</v>
      </c>
      <c r="F1697" s="29"/>
      <c r="G1697" s="29"/>
      <c r="H1697" s="29">
        <f t="shared" si="26"/>
        <v>0</v>
      </c>
    </row>
    <row r="1698" spans="1:8">
      <c r="A1698" s="29" t="s">
        <v>436</v>
      </c>
      <c r="B1698" s="29" t="s">
        <v>437</v>
      </c>
      <c r="C1698" s="29" t="s">
        <v>827</v>
      </c>
      <c r="D1698" s="29" t="s">
        <v>1073</v>
      </c>
      <c r="E1698" s="29">
        <v>3</v>
      </c>
      <c r="F1698" s="29"/>
      <c r="G1698" s="29"/>
      <c r="H1698" s="29">
        <f t="shared" si="26"/>
        <v>0</v>
      </c>
    </row>
    <row r="1699" spans="1:8" hidden="1">
      <c r="A1699" s="29" t="s">
        <v>436</v>
      </c>
      <c r="B1699" s="29" t="s">
        <v>437</v>
      </c>
      <c r="C1699" s="29" t="s">
        <v>858</v>
      </c>
      <c r="D1699" s="29" t="s">
        <v>1074</v>
      </c>
      <c r="E1699" s="29">
        <v>1</v>
      </c>
      <c r="F1699" s="29">
        <v>70</v>
      </c>
      <c r="G1699" s="29"/>
      <c r="H1699" s="29">
        <f t="shared" si="26"/>
        <v>70</v>
      </c>
    </row>
    <row r="1700" spans="1:8" hidden="1">
      <c r="A1700" s="29" t="s">
        <v>436</v>
      </c>
      <c r="B1700" s="29" t="s">
        <v>437</v>
      </c>
      <c r="C1700" s="29" t="s">
        <v>859</v>
      </c>
      <c r="D1700" s="29" t="s">
        <v>1074</v>
      </c>
      <c r="E1700" s="29">
        <v>1</v>
      </c>
      <c r="F1700" s="29">
        <v>110</v>
      </c>
      <c r="G1700" s="29"/>
      <c r="H1700" s="29">
        <f t="shared" si="26"/>
        <v>110</v>
      </c>
    </row>
    <row r="1701" spans="1:8" hidden="1">
      <c r="A1701" s="29" t="s">
        <v>436</v>
      </c>
      <c r="B1701" s="29" t="s">
        <v>437</v>
      </c>
      <c r="C1701" s="29" t="s">
        <v>868</v>
      </c>
      <c r="D1701" s="29" t="s">
        <v>1074</v>
      </c>
      <c r="E1701" s="29">
        <v>1</v>
      </c>
      <c r="F1701" s="29">
        <v>110</v>
      </c>
      <c r="G1701" s="29"/>
      <c r="H1701" s="29">
        <f t="shared" si="26"/>
        <v>110</v>
      </c>
    </row>
    <row r="1702" spans="1:8">
      <c r="A1702" s="29" t="s">
        <v>436</v>
      </c>
      <c r="B1702" s="29" t="s">
        <v>437</v>
      </c>
      <c r="C1702" s="29" t="s">
        <v>557</v>
      </c>
      <c r="D1702" s="29" t="s">
        <v>1073</v>
      </c>
      <c r="E1702" s="29">
        <v>1</v>
      </c>
      <c r="F1702" s="29"/>
      <c r="G1702" s="29"/>
      <c r="H1702" s="29">
        <f t="shared" si="26"/>
        <v>0</v>
      </c>
    </row>
    <row r="1703" spans="1:8">
      <c r="A1703" s="29" t="s">
        <v>436</v>
      </c>
      <c r="B1703" s="29" t="s">
        <v>437</v>
      </c>
      <c r="C1703" s="29" t="s">
        <v>906</v>
      </c>
      <c r="D1703" s="29" t="s">
        <v>1073</v>
      </c>
      <c r="E1703" s="29">
        <v>4</v>
      </c>
      <c r="F1703" s="29"/>
      <c r="G1703" s="29"/>
      <c r="H1703" s="29">
        <f t="shared" si="26"/>
        <v>0</v>
      </c>
    </row>
    <row r="1704" spans="1:8" hidden="1">
      <c r="A1704" s="29" t="s">
        <v>436</v>
      </c>
      <c r="B1704" s="29" t="s">
        <v>437</v>
      </c>
      <c r="C1704" s="29" t="s">
        <v>906</v>
      </c>
      <c r="D1704" s="29" t="s">
        <v>1074</v>
      </c>
      <c r="E1704" s="29">
        <v>1</v>
      </c>
      <c r="F1704" s="29"/>
      <c r="G1704" s="29"/>
      <c r="H1704" s="29">
        <f t="shared" si="26"/>
        <v>0</v>
      </c>
    </row>
    <row r="1705" spans="1:8">
      <c r="A1705" s="29" t="s">
        <v>436</v>
      </c>
      <c r="B1705" s="29" t="s">
        <v>437</v>
      </c>
      <c r="C1705" s="29" t="s">
        <v>984</v>
      </c>
      <c r="D1705" s="29" t="s">
        <v>1073</v>
      </c>
      <c r="E1705" s="29">
        <v>2</v>
      </c>
      <c r="F1705" s="29"/>
      <c r="G1705" s="29"/>
      <c r="H1705" s="29">
        <f t="shared" si="26"/>
        <v>0</v>
      </c>
    </row>
    <row r="1706" spans="1:8" hidden="1">
      <c r="A1706" s="29" t="s">
        <v>436</v>
      </c>
      <c r="B1706" s="29" t="s">
        <v>437</v>
      </c>
      <c r="C1706" s="29" t="s">
        <v>577</v>
      </c>
      <c r="D1706" s="29" t="s">
        <v>1112</v>
      </c>
      <c r="E1706" s="29">
        <v>2</v>
      </c>
      <c r="F1706" s="29"/>
      <c r="G1706" s="29"/>
      <c r="H1706" s="29">
        <f t="shared" si="26"/>
        <v>0</v>
      </c>
    </row>
    <row r="1707" spans="1:8">
      <c r="A1707" s="29" t="s">
        <v>438</v>
      </c>
      <c r="B1707" s="29" t="s">
        <v>439</v>
      </c>
      <c r="C1707" s="29" t="s">
        <v>1113</v>
      </c>
      <c r="D1707" s="29" t="s">
        <v>1091</v>
      </c>
      <c r="E1707" s="29">
        <v>1</v>
      </c>
      <c r="F1707" s="29"/>
      <c r="G1707" s="29"/>
      <c r="H1707" s="29">
        <f t="shared" si="26"/>
        <v>0</v>
      </c>
    </row>
    <row r="1708" spans="1:8" hidden="1">
      <c r="A1708" s="29" t="s">
        <v>438</v>
      </c>
      <c r="B1708" s="29" t="s">
        <v>439</v>
      </c>
      <c r="C1708" s="29" t="s">
        <v>499</v>
      </c>
      <c r="D1708" s="29" t="s">
        <v>1112</v>
      </c>
      <c r="E1708" s="29">
        <v>2</v>
      </c>
      <c r="F1708" s="29"/>
      <c r="G1708" s="29"/>
      <c r="H1708" s="29">
        <f t="shared" si="26"/>
        <v>0</v>
      </c>
    </row>
    <row r="1709" spans="1:8">
      <c r="A1709" s="29" t="s">
        <v>438</v>
      </c>
      <c r="B1709" s="29" t="s">
        <v>439</v>
      </c>
      <c r="C1709" s="29" t="s">
        <v>499</v>
      </c>
      <c r="D1709" s="29" t="s">
        <v>1073</v>
      </c>
      <c r="E1709" s="29">
        <v>1</v>
      </c>
      <c r="F1709" s="29"/>
      <c r="G1709" s="29"/>
      <c r="H1709" s="29">
        <f t="shared" si="26"/>
        <v>0</v>
      </c>
    </row>
    <row r="1710" spans="1:8" hidden="1">
      <c r="A1710" s="29" t="s">
        <v>438</v>
      </c>
      <c r="B1710" s="29" t="s">
        <v>439</v>
      </c>
      <c r="C1710" s="29" t="s">
        <v>524</v>
      </c>
      <c r="D1710" s="29" t="s">
        <v>1074</v>
      </c>
      <c r="E1710" s="29">
        <v>1</v>
      </c>
      <c r="F1710" s="29"/>
      <c r="G1710" s="29"/>
      <c r="H1710" s="29">
        <f t="shared" si="26"/>
        <v>0</v>
      </c>
    </row>
    <row r="1711" spans="1:8">
      <c r="A1711" s="29" t="s">
        <v>438</v>
      </c>
      <c r="B1711" s="29" t="s">
        <v>439</v>
      </c>
      <c r="C1711" s="29" t="s">
        <v>754</v>
      </c>
      <c r="D1711" s="29" t="s">
        <v>1073</v>
      </c>
      <c r="E1711" s="29">
        <v>1</v>
      </c>
      <c r="F1711" s="29"/>
      <c r="G1711" s="29"/>
      <c r="H1711" s="29">
        <f t="shared" si="26"/>
        <v>0</v>
      </c>
    </row>
    <row r="1712" spans="1:8" hidden="1">
      <c r="A1712" s="29" t="s">
        <v>438</v>
      </c>
      <c r="B1712" s="29" t="s">
        <v>439</v>
      </c>
      <c r="C1712" s="29" t="s">
        <v>1111</v>
      </c>
      <c r="D1712" s="29" t="s">
        <v>1074</v>
      </c>
      <c r="E1712" s="29">
        <v>1</v>
      </c>
      <c r="F1712" s="29"/>
      <c r="G1712" s="29"/>
      <c r="H1712" s="29">
        <f t="shared" si="26"/>
        <v>0</v>
      </c>
    </row>
    <row r="1713" spans="1:8">
      <c r="A1713" s="29" t="s">
        <v>438</v>
      </c>
      <c r="B1713" s="29" t="s">
        <v>439</v>
      </c>
      <c r="C1713" s="29" t="s">
        <v>1110</v>
      </c>
      <c r="D1713" s="29" t="s">
        <v>1073</v>
      </c>
      <c r="E1713" s="29">
        <v>4</v>
      </c>
      <c r="F1713" s="29">
        <v>29</v>
      </c>
      <c r="G1713" s="29"/>
      <c r="H1713" s="29">
        <f t="shared" si="26"/>
        <v>29</v>
      </c>
    </row>
    <row r="1714" spans="1:8">
      <c r="A1714" s="29" t="s">
        <v>438</v>
      </c>
      <c r="B1714" s="29" t="s">
        <v>439</v>
      </c>
      <c r="C1714" s="29" t="s">
        <v>1109</v>
      </c>
      <c r="D1714" s="29" t="s">
        <v>1073</v>
      </c>
      <c r="E1714" s="29">
        <v>1</v>
      </c>
      <c r="F1714" s="29">
        <v>51</v>
      </c>
      <c r="G1714" s="29"/>
      <c r="H1714" s="29">
        <f t="shared" si="26"/>
        <v>51</v>
      </c>
    </row>
    <row r="1715" spans="1:8">
      <c r="A1715" s="29" t="s">
        <v>438</v>
      </c>
      <c r="B1715" s="29" t="s">
        <v>439</v>
      </c>
      <c r="C1715" s="29" t="s">
        <v>784</v>
      </c>
      <c r="D1715" s="29" t="s">
        <v>1073</v>
      </c>
      <c r="E1715" s="29">
        <v>3</v>
      </c>
      <c r="F1715" s="29">
        <v>8</v>
      </c>
      <c r="G1715" s="29"/>
      <c r="H1715" s="29">
        <f t="shared" si="26"/>
        <v>8</v>
      </c>
    </row>
    <row r="1716" spans="1:8" hidden="1">
      <c r="A1716" s="29" t="s">
        <v>438</v>
      </c>
      <c r="B1716" s="29" t="s">
        <v>439</v>
      </c>
      <c r="C1716" s="29" t="s">
        <v>784</v>
      </c>
      <c r="D1716" s="29" t="s">
        <v>1074</v>
      </c>
      <c r="E1716" s="29">
        <v>1</v>
      </c>
      <c r="F1716" s="29"/>
      <c r="G1716" s="29"/>
      <c r="H1716" s="29">
        <f t="shared" si="26"/>
        <v>0</v>
      </c>
    </row>
    <row r="1717" spans="1:8">
      <c r="A1717" s="29" t="s">
        <v>438</v>
      </c>
      <c r="B1717" s="29" t="s">
        <v>439</v>
      </c>
      <c r="C1717" s="29" t="s">
        <v>791</v>
      </c>
      <c r="D1717" s="29" t="s">
        <v>1073</v>
      </c>
      <c r="E1717" s="29">
        <v>1</v>
      </c>
      <c r="F1717" s="29"/>
      <c r="G1717" s="29"/>
      <c r="H1717" s="29">
        <f t="shared" si="26"/>
        <v>0</v>
      </c>
    </row>
    <row r="1718" spans="1:8">
      <c r="A1718" s="29" t="s">
        <v>438</v>
      </c>
      <c r="B1718" s="29" t="s">
        <v>439</v>
      </c>
      <c r="C1718" s="29" t="s">
        <v>1108</v>
      </c>
      <c r="D1718" s="29" t="s">
        <v>1073</v>
      </c>
      <c r="E1718" s="29">
        <v>6</v>
      </c>
      <c r="F1718" s="29">
        <v>22</v>
      </c>
      <c r="G1718" s="29">
        <v>15</v>
      </c>
      <c r="H1718" s="29">
        <f t="shared" si="26"/>
        <v>37</v>
      </c>
    </row>
    <row r="1719" spans="1:8" hidden="1">
      <c r="A1719" s="29" t="s">
        <v>438</v>
      </c>
      <c r="B1719" s="29" t="s">
        <v>439</v>
      </c>
      <c r="C1719" s="29" t="s">
        <v>554</v>
      </c>
      <c r="D1719" s="29" t="s">
        <v>1077</v>
      </c>
      <c r="E1719" s="29">
        <v>1</v>
      </c>
      <c r="F1719" s="29"/>
      <c r="G1719" s="29"/>
      <c r="H1719" s="29">
        <f t="shared" si="26"/>
        <v>0</v>
      </c>
    </row>
    <row r="1720" spans="1:8" hidden="1">
      <c r="A1720" s="29" t="s">
        <v>438</v>
      </c>
      <c r="B1720" s="29" t="s">
        <v>439</v>
      </c>
      <c r="C1720" s="29" t="s">
        <v>1107</v>
      </c>
      <c r="D1720" s="29" t="s">
        <v>1074</v>
      </c>
      <c r="E1720" s="29">
        <v>1</v>
      </c>
      <c r="F1720" s="29">
        <v>51</v>
      </c>
      <c r="G1720" s="29"/>
      <c r="H1720" s="29">
        <f t="shared" si="26"/>
        <v>51</v>
      </c>
    </row>
    <row r="1721" spans="1:8">
      <c r="A1721" s="29" t="s">
        <v>438</v>
      </c>
      <c r="B1721" s="29" t="s">
        <v>439</v>
      </c>
      <c r="C1721" s="29" t="s">
        <v>1106</v>
      </c>
      <c r="D1721" s="29" t="s">
        <v>1073</v>
      </c>
      <c r="E1721" s="29">
        <v>1</v>
      </c>
      <c r="F1721" s="29"/>
      <c r="G1721" s="29">
        <v>11</v>
      </c>
      <c r="H1721" s="29">
        <f t="shared" si="26"/>
        <v>11</v>
      </c>
    </row>
    <row r="1722" spans="1:8">
      <c r="A1722" s="29" t="s">
        <v>438</v>
      </c>
      <c r="B1722" s="29" t="s">
        <v>439</v>
      </c>
      <c r="C1722" s="29" t="s">
        <v>1105</v>
      </c>
      <c r="D1722" s="29" t="s">
        <v>1073</v>
      </c>
      <c r="E1722" s="29">
        <v>1</v>
      </c>
      <c r="F1722" s="29">
        <v>54</v>
      </c>
      <c r="G1722" s="29"/>
      <c r="H1722" s="29">
        <f t="shared" si="26"/>
        <v>54</v>
      </c>
    </row>
    <row r="1723" spans="1:8">
      <c r="A1723" s="29" t="s">
        <v>438</v>
      </c>
      <c r="B1723" s="29" t="s">
        <v>439</v>
      </c>
      <c r="C1723" s="29" t="s">
        <v>1104</v>
      </c>
      <c r="D1723" s="29" t="s">
        <v>1073</v>
      </c>
      <c r="E1723" s="29">
        <v>1</v>
      </c>
      <c r="F1723" s="29">
        <v>3</v>
      </c>
      <c r="G1723" s="29">
        <v>30</v>
      </c>
      <c r="H1723" s="29">
        <f t="shared" si="26"/>
        <v>33</v>
      </c>
    </row>
    <row r="1724" spans="1:8">
      <c r="A1724" s="29" t="s">
        <v>438</v>
      </c>
      <c r="B1724" s="29" t="s">
        <v>439</v>
      </c>
      <c r="C1724" s="29" t="s">
        <v>1030</v>
      </c>
      <c r="D1724" s="29" t="s">
        <v>1073</v>
      </c>
      <c r="E1724" s="29">
        <v>7</v>
      </c>
      <c r="F1724" s="29">
        <v>8</v>
      </c>
      <c r="G1724" s="29">
        <v>14</v>
      </c>
      <c r="H1724" s="29">
        <f t="shared" si="26"/>
        <v>22</v>
      </c>
    </row>
    <row r="1725" spans="1:8" hidden="1">
      <c r="A1725" s="29" t="s">
        <v>438</v>
      </c>
      <c r="B1725" s="29" t="s">
        <v>439</v>
      </c>
      <c r="C1725" s="29" t="s">
        <v>1030</v>
      </c>
      <c r="D1725" s="29" t="s">
        <v>1074</v>
      </c>
      <c r="E1725" s="29">
        <v>5</v>
      </c>
      <c r="F1725" s="29">
        <v>176</v>
      </c>
      <c r="G1725" s="29">
        <v>8</v>
      </c>
      <c r="H1725" s="29">
        <f t="shared" si="26"/>
        <v>184</v>
      </c>
    </row>
    <row r="1726" spans="1:8">
      <c r="A1726" s="29" t="s">
        <v>440</v>
      </c>
      <c r="B1726" s="29" t="s">
        <v>441</v>
      </c>
      <c r="C1726" s="29" t="s">
        <v>594</v>
      </c>
      <c r="D1726" s="29" t="s">
        <v>1073</v>
      </c>
      <c r="E1726" s="29">
        <v>1</v>
      </c>
      <c r="F1726" s="29"/>
      <c r="G1726" s="29"/>
      <c r="H1726" s="29">
        <f t="shared" si="26"/>
        <v>0</v>
      </c>
    </row>
    <row r="1727" spans="1:8">
      <c r="A1727" s="29" t="s">
        <v>440</v>
      </c>
      <c r="B1727" s="29" t="s">
        <v>441</v>
      </c>
      <c r="C1727" s="29" t="s">
        <v>1103</v>
      </c>
      <c r="D1727" s="29" t="s">
        <v>1102</v>
      </c>
      <c r="E1727" s="29">
        <v>1</v>
      </c>
      <c r="F1727" s="29">
        <v>4</v>
      </c>
      <c r="G1727" s="29"/>
      <c r="H1727" s="29">
        <f t="shared" si="26"/>
        <v>4</v>
      </c>
    </row>
    <row r="1728" spans="1:8">
      <c r="A1728" s="29" t="s">
        <v>440</v>
      </c>
      <c r="B1728" s="29" t="s">
        <v>441</v>
      </c>
      <c r="C1728" s="29" t="s">
        <v>646</v>
      </c>
      <c r="D1728" s="29" t="s">
        <v>1073</v>
      </c>
      <c r="E1728" s="29">
        <v>1</v>
      </c>
      <c r="F1728" s="29"/>
      <c r="G1728" s="29"/>
      <c r="H1728" s="29">
        <f t="shared" si="26"/>
        <v>0</v>
      </c>
    </row>
    <row r="1729" spans="1:8" hidden="1">
      <c r="A1729" s="29" t="s">
        <v>440</v>
      </c>
      <c r="B1729" s="29" t="s">
        <v>441</v>
      </c>
      <c r="C1729" s="29" t="s">
        <v>493</v>
      </c>
      <c r="D1729" s="29" t="s">
        <v>1101</v>
      </c>
      <c r="E1729" s="29">
        <v>1</v>
      </c>
      <c r="F1729" s="29"/>
      <c r="G1729" s="29"/>
      <c r="H1729" s="29">
        <f t="shared" si="26"/>
        <v>0</v>
      </c>
    </row>
    <row r="1730" spans="1:8">
      <c r="A1730" s="29" t="s">
        <v>440</v>
      </c>
      <c r="B1730" s="29" t="s">
        <v>441</v>
      </c>
      <c r="C1730" s="29" t="s">
        <v>686</v>
      </c>
      <c r="D1730" s="29" t="s">
        <v>1073</v>
      </c>
      <c r="E1730" s="29">
        <v>4</v>
      </c>
      <c r="F1730" s="29"/>
      <c r="G1730" s="29"/>
      <c r="H1730" s="29">
        <f t="shared" si="26"/>
        <v>0</v>
      </c>
    </row>
    <row r="1731" spans="1:8" hidden="1">
      <c r="A1731" s="29" t="s">
        <v>440</v>
      </c>
      <c r="B1731" s="29" t="s">
        <v>441</v>
      </c>
      <c r="C1731" s="29" t="s">
        <v>686</v>
      </c>
      <c r="D1731" s="29" t="s">
        <v>1074</v>
      </c>
      <c r="E1731" s="29">
        <v>1</v>
      </c>
      <c r="F1731" s="29"/>
      <c r="G1731" s="29"/>
      <c r="H1731" s="29">
        <f t="shared" si="26"/>
        <v>0</v>
      </c>
    </row>
    <row r="1732" spans="1:8" hidden="1">
      <c r="A1732" s="29" t="s">
        <v>440</v>
      </c>
      <c r="B1732" s="29" t="s">
        <v>441</v>
      </c>
      <c r="C1732" s="29" t="s">
        <v>524</v>
      </c>
      <c r="D1732" s="29" t="s">
        <v>1074</v>
      </c>
      <c r="E1732" s="29">
        <v>1</v>
      </c>
      <c r="F1732" s="29"/>
      <c r="G1732" s="29"/>
      <c r="H1732" s="29">
        <f t="shared" si="26"/>
        <v>0</v>
      </c>
    </row>
    <row r="1733" spans="1:8">
      <c r="A1733" s="29" t="s">
        <v>440</v>
      </c>
      <c r="B1733" s="29" t="s">
        <v>441</v>
      </c>
      <c r="C1733" s="29" t="s">
        <v>749</v>
      </c>
      <c r="D1733" s="29" t="s">
        <v>1073</v>
      </c>
      <c r="E1733" s="29">
        <v>1</v>
      </c>
      <c r="F1733" s="29"/>
      <c r="G1733" s="29"/>
      <c r="H1733" s="29">
        <f t="shared" si="26"/>
        <v>0</v>
      </c>
    </row>
    <row r="1734" spans="1:8">
      <c r="A1734" s="29" t="s">
        <v>440</v>
      </c>
      <c r="B1734" s="29" t="s">
        <v>441</v>
      </c>
      <c r="C1734" s="29" t="s">
        <v>753</v>
      </c>
      <c r="D1734" s="29" t="s">
        <v>1073</v>
      </c>
      <c r="E1734" s="29">
        <v>8</v>
      </c>
      <c r="F1734" s="29">
        <v>88</v>
      </c>
      <c r="G1734" s="29"/>
      <c r="H1734" s="29">
        <f t="shared" si="26"/>
        <v>88</v>
      </c>
    </row>
    <row r="1735" spans="1:8" hidden="1">
      <c r="A1735" s="29" t="s">
        <v>440</v>
      </c>
      <c r="B1735" s="29" t="s">
        <v>441</v>
      </c>
      <c r="C1735" s="29" t="s">
        <v>753</v>
      </c>
      <c r="D1735" s="29" t="s">
        <v>1074</v>
      </c>
      <c r="E1735" s="29">
        <v>2</v>
      </c>
      <c r="F1735" s="29">
        <v>1</v>
      </c>
      <c r="G1735" s="29"/>
      <c r="H1735" s="29">
        <f t="shared" si="26"/>
        <v>1</v>
      </c>
    </row>
    <row r="1736" spans="1:8">
      <c r="A1736" s="29" t="s">
        <v>440</v>
      </c>
      <c r="B1736" s="29" t="s">
        <v>441</v>
      </c>
      <c r="C1736" s="29" t="s">
        <v>760</v>
      </c>
      <c r="D1736" s="29" t="s">
        <v>1073</v>
      </c>
      <c r="E1736" s="29">
        <v>12</v>
      </c>
      <c r="F1736" s="29"/>
      <c r="G1736" s="29"/>
      <c r="H1736" s="29">
        <f t="shared" si="26"/>
        <v>0</v>
      </c>
    </row>
    <row r="1737" spans="1:8" hidden="1">
      <c r="A1737" s="29" t="s">
        <v>440</v>
      </c>
      <c r="B1737" s="29" t="s">
        <v>441</v>
      </c>
      <c r="C1737" s="29" t="s">
        <v>760</v>
      </c>
      <c r="D1737" s="29" t="s">
        <v>1074</v>
      </c>
      <c r="E1737" s="29">
        <v>2</v>
      </c>
      <c r="F1737" s="29"/>
      <c r="G1737" s="29"/>
      <c r="H1737" s="29">
        <f t="shared" si="26"/>
        <v>0</v>
      </c>
    </row>
    <row r="1738" spans="1:8" hidden="1">
      <c r="A1738" s="29" t="s">
        <v>440</v>
      </c>
      <c r="B1738" s="29" t="s">
        <v>441</v>
      </c>
      <c r="C1738" s="29" t="s">
        <v>1100</v>
      </c>
      <c r="D1738" s="29" t="s">
        <v>1074</v>
      </c>
      <c r="E1738" s="29">
        <v>1</v>
      </c>
      <c r="F1738" s="29"/>
      <c r="G1738" s="29"/>
      <c r="H1738" s="29">
        <f t="shared" si="26"/>
        <v>0</v>
      </c>
    </row>
    <row r="1739" spans="1:8">
      <c r="A1739" s="29" t="s">
        <v>440</v>
      </c>
      <c r="B1739" s="29" t="s">
        <v>441</v>
      </c>
      <c r="C1739" s="29" t="s">
        <v>765</v>
      </c>
      <c r="D1739" s="29" t="s">
        <v>1073</v>
      </c>
      <c r="E1739" s="29">
        <v>1</v>
      </c>
      <c r="F1739" s="29"/>
      <c r="G1739" s="29"/>
      <c r="H1739" s="29">
        <f t="shared" si="26"/>
        <v>0</v>
      </c>
    </row>
    <row r="1740" spans="1:8" hidden="1">
      <c r="A1740" s="29" t="s">
        <v>440</v>
      </c>
      <c r="B1740" s="29" t="s">
        <v>441</v>
      </c>
      <c r="C1740" s="29" t="s">
        <v>1099</v>
      </c>
      <c r="D1740" s="29" t="s">
        <v>1093</v>
      </c>
      <c r="E1740" s="29">
        <v>1</v>
      </c>
      <c r="F1740" s="29"/>
      <c r="G1740" s="29"/>
      <c r="H1740" s="29">
        <f t="shared" si="26"/>
        <v>0</v>
      </c>
    </row>
    <row r="1741" spans="1:8" hidden="1">
      <c r="A1741" s="29" t="s">
        <v>440</v>
      </c>
      <c r="B1741" s="29" t="s">
        <v>441</v>
      </c>
      <c r="C1741" s="29" t="s">
        <v>798</v>
      </c>
      <c r="D1741" s="29" t="s">
        <v>1098</v>
      </c>
      <c r="E1741" s="29">
        <v>2</v>
      </c>
      <c r="F1741" s="29"/>
      <c r="G1741" s="29"/>
      <c r="H1741" s="29">
        <f t="shared" si="26"/>
        <v>0</v>
      </c>
    </row>
    <row r="1742" spans="1:8">
      <c r="A1742" s="29" t="s">
        <v>440</v>
      </c>
      <c r="B1742" s="29" t="s">
        <v>441</v>
      </c>
      <c r="C1742" s="29" t="s">
        <v>798</v>
      </c>
      <c r="D1742" s="29" t="s">
        <v>1073</v>
      </c>
      <c r="E1742" s="29">
        <v>3</v>
      </c>
      <c r="F1742" s="29"/>
      <c r="G1742" s="29"/>
      <c r="H1742" s="29">
        <f t="shared" si="26"/>
        <v>0</v>
      </c>
    </row>
    <row r="1743" spans="1:8" hidden="1">
      <c r="A1743" s="29" t="s">
        <v>440</v>
      </c>
      <c r="B1743" s="29" t="s">
        <v>441</v>
      </c>
      <c r="C1743" s="29" t="s">
        <v>798</v>
      </c>
      <c r="D1743" s="29" t="s">
        <v>1074</v>
      </c>
      <c r="E1743" s="29">
        <v>1</v>
      </c>
      <c r="F1743" s="29"/>
      <c r="G1743" s="29"/>
      <c r="H1743" s="29">
        <f t="shared" si="26"/>
        <v>0</v>
      </c>
    </row>
    <row r="1744" spans="1:8">
      <c r="A1744" s="29" t="s">
        <v>440</v>
      </c>
      <c r="B1744" s="29" t="s">
        <v>441</v>
      </c>
      <c r="C1744" s="29" t="s">
        <v>804</v>
      </c>
      <c r="D1744" s="29" t="s">
        <v>1073</v>
      </c>
      <c r="E1744" s="29">
        <v>1</v>
      </c>
      <c r="F1744" s="29"/>
      <c r="G1744" s="29"/>
      <c r="H1744" s="29">
        <f t="shared" si="26"/>
        <v>0</v>
      </c>
    </row>
    <row r="1745" spans="1:8" hidden="1">
      <c r="A1745" s="29" t="s">
        <v>440</v>
      </c>
      <c r="B1745" s="29" t="s">
        <v>441</v>
      </c>
      <c r="C1745" s="29" t="s">
        <v>1097</v>
      </c>
      <c r="D1745" s="29" t="s">
        <v>1077</v>
      </c>
      <c r="E1745" s="29">
        <v>1</v>
      </c>
      <c r="F1745" s="29"/>
      <c r="G1745" s="29"/>
      <c r="H1745" s="29">
        <f t="shared" si="26"/>
        <v>0</v>
      </c>
    </row>
    <row r="1746" spans="1:8">
      <c r="A1746" s="29" t="s">
        <v>440</v>
      </c>
      <c r="B1746" s="29" t="s">
        <v>441</v>
      </c>
      <c r="C1746" s="29" t="s">
        <v>811</v>
      </c>
      <c r="D1746" s="29" t="s">
        <v>1073</v>
      </c>
      <c r="E1746" s="29">
        <v>1</v>
      </c>
      <c r="F1746" s="29"/>
      <c r="G1746" s="29"/>
      <c r="H1746" s="29">
        <f t="shared" si="26"/>
        <v>0</v>
      </c>
    </row>
    <row r="1747" spans="1:8">
      <c r="A1747" s="29" t="s">
        <v>440</v>
      </c>
      <c r="B1747" s="29" t="s">
        <v>441</v>
      </c>
      <c r="C1747" s="29" t="s">
        <v>815</v>
      </c>
      <c r="D1747" s="29" t="s">
        <v>1073</v>
      </c>
      <c r="E1747" s="29">
        <v>1</v>
      </c>
      <c r="F1747" s="29"/>
      <c r="G1747" s="29"/>
      <c r="H1747" s="29">
        <f t="shared" si="26"/>
        <v>0</v>
      </c>
    </row>
    <row r="1748" spans="1:8">
      <c r="A1748" s="29" t="s">
        <v>440</v>
      </c>
      <c r="B1748" s="29" t="s">
        <v>441</v>
      </c>
      <c r="C1748" s="29" t="s">
        <v>823</v>
      </c>
      <c r="D1748" s="29" t="s">
        <v>1073</v>
      </c>
      <c r="E1748" s="29">
        <v>1</v>
      </c>
      <c r="F1748" s="29"/>
      <c r="G1748" s="29"/>
      <c r="H1748" s="29">
        <f t="shared" si="26"/>
        <v>0</v>
      </c>
    </row>
    <row r="1749" spans="1:8" hidden="1">
      <c r="A1749" s="29" t="s">
        <v>440</v>
      </c>
      <c r="B1749" s="29" t="s">
        <v>441</v>
      </c>
      <c r="C1749" s="29" t="s">
        <v>823</v>
      </c>
      <c r="D1749" s="29" t="s">
        <v>1074</v>
      </c>
      <c r="E1749" s="29">
        <v>1</v>
      </c>
      <c r="F1749" s="29"/>
      <c r="G1749" s="29"/>
      <c r="H1749" s="29">
        <f t="shared" si="26"/>
        <v>0</v>
      </c>
    </row>
    <row r="1750" spans="1:8">
      <c r="A1750" s="29" t="s">
        <v>440</v>
      </c>
      <c r="B1750" s="29" t="s">
        <v>441</v>
      </c>
      <c r="C1750" s="29" t="s">
        <v>825</v>
      </c>
      <c r="D1750" s="29" t="s">
        <v>1073</v>
      </c>
      <c r="E1750" s="29">
        <v>1</v>
      </c>
      <c r="F1750" s="29"/>
      <c r="G1750" s="29"/>
      <c r="H1750" s="29">
        <f t="shared" si="26"/>
        <v>0</v>
      </c>
    </row>
    <row r="1751" spans="1:8">
      <c r="A1751" s="29" t="s">
        <v>440</v>
      </c>
      <c r="B1751" s="29" t="s">
        <v>441</v>
      </c>
      <c r="C1751" s="29" t="s">
        <v>826</v>
      </c>
      <c r="D1751" s="29" t="s">
        <v>1073</v>
      </c>
      <c r="E1751" s="29">
        <v>1</v>
      </c>
      <c r="F1751" s="29"/>
      <c r="G1751" s="29"/>
      <c r="H1751" s="29">
        <f t="shared" ref="H1751:H1793" si="27">F1751+G1751</f>
        <v>0</v>
      </c>
    </row>
    <row r="1752" spans="1:8">
      <c r="A1752" s="29" t="s">
        <v>440</v>
      </c>
      <c r="B1752" s="29" t="s">
        <v>441</v>
      </c>
      <c r="C1752" s="29" t="s">
        <v>884</v>
      </c>
      <c r="D1752" s="29" t="s">
        <v>1073</v>
      </c>
      <c r="E1752" s="29">
        <v>2</v>
      </c>
      <c r="F1752" s="29"/>
      <c r="G1752" s="29"/>
      <c r="H1752" s="29">
        <f t="shared" si="27"/>
        <v>0</v>
      </c>
    </row>
    <row r="1753" spans="1:8">
      <c r="A1753" s="29" t="s">
        <v>440</v>
      </c>
      <c r="B1753" s="29" t="s">
        <v>441</v>
      </c>
      <c r="C1753" s="29" t="s">
        <v>906</v>
      </c>
      <c r="D1753" s="29" t="s">
        <v>1073</v>
      </c>
      <c r="E1753" s="29">
        <v>1</v>
      </c>
      <c r="F1753" s="29"/>
      <c r="G1753" s="29"/>
      <c r="H1753" s="29">
        <f t="shared" si="27"/>
        <v>0</v>
      </c>
    </row>
    <row r="1754" spans="1:8">
      <c r="A1754" s="29" t="s">
        <v>440</v>
      </c>
      <c r="B1754" s="29" t="s">
        <v>441</v>
      </c>
      <c r="C1754" s="29" t="s">
        <v>1096</v>
      </c>
      <c r="D1754" s="29" t="s">
        <v>1073</v>
      </c>
      <c r="E1754" s="29">
        <v>1</v>
      </c>
      <c r="F1754" s="29"/>
      <c r="G1754" s="29"/>
      <c r="H1754" s="29">
        <f t="shared" si="27"/>
        <v>0</v>
      </c>
    </row>
    <row r="1755" spans="1:8" hidden="1">
      <c r="A1755" s="29" t="s">
        <v>440</v>
      </c>
      <c r="B1755" s="29" t="s">
        <v>441</v>
      </c>
      <c r="C1755" s="29" t="s">
        <v>1096</v>
      </c>
      <c r="D1755" s="29" t="s">
        <v>1074</v>
      </c>
      <c r="E1755" s="29">
        <v>1</v>
      </c>
      <c r="F1755" s="29"/>
      <c r="G1755" s="29"/>
      <c r="H1755" s="29">
        <f t="shared" si="27"/>
        <v>0</v>
      </c>
    </row>
    <row r="1756" spans="1:8">
      <c r="A1756" s="29" t="s">
        <v>440</v>
      </c>
      <c r="B1756" s="29" t="s">
        <v>441</v>
      </c>
      <c r="C1756" s="29" t="s">
        <v>567</v>
      </c>
      <c r="D1756" s="29" t="s">
        <v>1073</v>
      </c>
      <c r="E1756" s="29">
        <v>1</v>
      </c>
      <c r="F1756" s="29"/>
      <c r="G1756" s="29"/>
      <c r="H1756" s="29">
        <f t="shared" si="27"/>
        <v>0</v>
      </c>
    </row>
    <row r="1757" spans="1:8" hidden="1">
      <c r="A1757" s="29" t="s">
        <v>440</v>
      </c>
      <c r="B1757" s="29" t="s">
        <v>441</v>
      </c>
      <c r="C1757" s="29" t="s">
        <v>994</v>
      </c>
      <c r="D1757" s="29" t="s">
        <v>1093</v>
      </c>
      <c r="E1757" s="29">
        <v>1</v>
      </c>
      <c r="F1757" s="29"/>
      <c r="G1757" s="29"/>
      <c r="H1757" s="29">
        <f t="shared" si="27"/>
        <v>0</v>
      </c>
    </row>
    <row r="1758" spans="1:8" hidden="1">
      <c r="A1758" s="29" t="s">
        <v>440</v>
      </c>
      <c r="B1758" s="29" t="s">
        <v>441</v>
      </c>
      <c r="C1758" s="29" t="s">
        <v>994</v>
      </c>
      <c r="D1758" s="29" t="s">
        <v>1074</v>
      </c>
      <c r="E1758" s="29">
        <v>1</v>
      </c>
      <c r="F1758" s="29"/>
      <c r="G1758" s="29"/>
      <c r="H1758" s="29">
        <f t="shared" si="27"/>
        <v>0</v>
      </c>
    </row>
    <row r="1759" spans="1:8" hidden="1">
      <c r="A1759" s="29" t="s">
        <v>440</v>
      </c>
      <c r="B1759" s="29" t="s">
        <v>441</v>
      </c>
      <c r="C1759" s="29" t="s">
        <v>1094</v>
      </c>
      <c r="D1759" s="29" t="s">
        <v>1095</v>
      </c>
      <c r="E1759" s="29">
        <v>3</v>
      </c>
      <c r="F1759" s="29">
        <v>5</v>
      </c>
      <c r="G1759" s="29"/>
      <c r="H1759" s="29">
        <f t="shared" si="27"/>
        <v>5</v>
      </c>
    </row>
    <row r="1760" spans="1:8" hidden="1">
      <c r="A1760" s="29" t="s">
        <v>440</v>
      </c>
      <c r="B1760" s="29" t="s">
        <v>441</v>
      </c>
      <c r="C1760" s="29" t="s">
        <v>1094</v>
      </c>
      <c r="D1760" s="29" t="s">
        <v>1093</v>
      </c>
      <c r="E1760" s="29">
        <v>2</v>
      </c>
      <c r="F1760" s="29"/>
      <c r="G1760" s="29"/>
      <c r="H1760" s="29">
        <f t="shared" si="27"/>
        <v>0</v>
      </c>
    </row>
    <row r="1761" spans="1:8" hidden="1">
      <c r="A1761" s="29" t="s">
        <v>440</v>
      </c>
      <c r="B1761" s="29" t="s">
        <v>441</v>
      </c>
      <c r="C1761" s="29" t="s">
        <v>1011</v>
      </c>
      <c r="D1761" s="29" t="s">
        <v>1074</v>
      </c>
      <c r="E1761" s="29">
        <v>1</v>
      </c>
      <c r="F1761" s="29"/>
      <c r="G1761" s="29"/>
      <c r="H1761" s="29">
        <f t="shared" si="27"/>
        <v>0</v>
      </c>
    </row>
    <row r="1762" spans="1:8">
      <c r="A1762" s="29" t="s">
        <v>442</v>
      </c>
      <c r="B1762" s="29" t="s">
        <v>443</v>
      </c>
      <c r="C1762" s="29" t="s">
        <v>1092</v>
      </c>
      <c r="D1762" s="29" t="s">
        <v>1091</v>
      </c>
      <c r="E1762" s="29">
        <v>1</v>
      </c>
      <c r="F1762" s="29"/>
      <c r="G1762" s="29">
        <v>15</v>
      </c>
      <c r="H1762" s="29">
        <f t="shared" si="27"/>
        <v>15</v>
      </c>
    </row>
    <row r="1763" spans="1:8">
      <c r="A1763" s="29" t="s">
        <v>442</v>
      </c>
      <c r="B1763" s="29" t="s">
        <v>443</v>
      </c>
      <c r="C1763" s="29" t="s">
        <v>1090</v>
      </c>
      <c r="D1763" s="29" t="s">
        <v>1073</v>
      </c>
      <c r="E1763" s="29">
        <v>1</v>
      </c>
      <c r="F1763" s="29"/>
      <c r="G1763" s="29"/>
      <c r="H1763" s="29">
        <f t="shared" si="27"/>
        <v>0</v>
      </c>
    </row>
    <row r="1764" spans="1:8" hidden="1">
      <c r="A1764" s="29" t="s">
        <v>442</v>
      </c>
      <c r="B1764" s="29" t="s">
        <v>443</v>
      </c>
      <c r="C1764" s="29" t="s">
        <v>671</v>
      </c>
      <c r="D1764" s="29" t="s">
        <v>1089</v>
      </c>
      <c r="E1764" s="29">
        <v>1</v>
      </c>
      <c r="F1764" s="29"/>
      <c r="G1764" s="29"/>
      <c r="H1764" s="29">
        <f t="shared" si="27"/>
        <v>0</v>
      </c>
    </row>
    <row r="1765" spans="1:8">
      <c r="A1765" s="29" t="s">
        <v>442</v>
      </c>
      <c r="B1765" s="29" t="s">
        <v>443</v>
      </c>
      <c r="C1765" s="29" t="s">
        <v>1088</v>
      </c>
      <c r="D1765" s="29" t="s">
        <v>1073</v>
      </c>
      <c r="E1765" s="29">
        <v>1</v>
      </c>
      <c r="F1765" s="29"/>
      <c r="G1765" s="29"/>
      <c r="H1765" s="29">
        <f t="shared" si="27"/>
        <v>0</v>
      </c>
    </row>
    <row r="1766" spans="1:8">
      <c r="A1766" s="29" t="s">
        <v>442</v>
      </c>
      <c r="B1766" s="29" t="s">
        <v>443</v>
      </c>
      <c r="C1766" s="29" t="s">
        <v>1087</v>
      </c>
      <c r="D1766" s="29" t="s">
        <v>1073</v>
      </c>
      <c r="E1766" s="29">
        <v>1</v>
      </c>
      <c r="F1766" s="29">
        <v>42</v>
      </c>
      <c r="G1766" s="29"/>
      <c r="H1766" s="29">
        <f t="shared" si="27"/>
        <v>42</v>
      </c>
    </row>
    <row r="1767" spans="1:8" hidden="1">
      <c r="A1767" s="29" t="s">
        <v>442</v>
      </c>
      <c r="B1767" s="29" t="s">
        <v>443</v>
      </c>
      <c r="C1767" s="29" t="s">
        <v>746</v>
      </c>
      <c r="D1767" s="29" t="s">
        <v>1074</v>
      </c>
      <c r="E1767" s="29">
        <v>1</v>
      </c>
      <c r="F1767" s="29">
        <v>750</v>
      </c>
      <c r="G1767" s="29"/>
      <c r="H1767" s="29">
        <f t="shared" si="27"/>
        <v>750</v>
      </c>
    </row>
    <row r="1768" spans="1:8">
      <c r="A1768" s="29" t="s">
        <v>442</v>
      </c>
      <c r="B1768" s="29" t="s">
        <v>443</v>
      </c>
      <c r="C1768" s="29" t="s">
        <v>1086</v>
      </c>
      <c r="D1768" s="29" t="s">
        <v>1073</v>
      </c>
      <c r="E1768" s="29">
        <v>1</v>
      </c>
      <c r="F1768" s="29"/>
      <c r="G1768" s="29">
        <v>7</v>
      </c>
      <c r="H1768" s="29">
        <f t="shared" si="27"/>
        <v>7</v>
      </c>
    </row>
    <row r="1769" spans="1:8" hidden="1">
      <c r="A1769" s="29" t="s">
        <v>442</v>
      </c>
      <c r="B1769" s="29" t="s">
        <v>443</v>
      </c>
      <c r="C1769" s="29" t="s">
        <v>779</v>
      </c>
      <c r="D1769" s="29" t="s">
        <v>1085</v>
      </c>
      <c r="E1769" s="29">
        <v>1</v>
      </c>
      <c r="F1769" s="29"/>
      <c r="G1769" s="29"/>
      <c r="H1769" s="29">
        <f t="shared" si="27"/>
        <v>0</v>
      </c>
    </row>
    <row r="1770" spans="1:8">
      <c r="A1770" s="29" t="s">
        <v>442</v>
      </c>
      <c r="B1770" s="29" t="s">
        <v>443</v>
      </c>
      <c r="C1770" s="29" t="s">
        <v>913</v>
      </c>
      <c r="D1770" s="29" t="s">
        <v>1073</v>
      </c>
      <c r="E1770" s="29">
        <v>1</v>
      </c>
      <c r="F1770" s="29"/>
      <c r="G1770" s="29"/>
      <c r="H1770" s="29">
        <f t="shared" si="27"/>
        <v>0</v>
      </c>
    </row>
    <row r="1771" spans="1:8" hidden="1">
      <c r="A1771" s="29" t="s">
        <v>442</v>
      </c>
      <c r="B1771" s="29" t="s">
        <v>443</v>
      </c>
      <c r="C1771" s="29" t="s">
        <v>1084</v>
      </c>
      <c r="D1771" s="29" t="s">
        <v>1074</v>
      </c>
      <c r="E1771" s="29">
        <v>1</v>
      </c>
      <c r="F1771" s="29">
        <v>300</v>
      </c>
      <c r="G1771" s="29"/>
      <c r="H1771" s="29">
        <f t="shared" si="27"/>
        <v>300</v>
      </c>
    </row>
    <row r="1772" spans="1:8">
      <c r="A1772" s="29" t="s">
        <v>442</v>
      </c>
      <c r="B1772" s="29" t="s">
        <v>443</v>
      </c>
      <c r="C1772" s="29" t="s">
        <v>976</v>
      </c>
      <c r="D1772" s="29" t="s">
        <v>1073</v>
      </c>
      <c r="E1772" s="29">
        <v>3</v>
      </c>
      <c r="F1772" s="29"/>
      <c r="G1772" s="29"/>
      <c r="H1772" s="29">
        <f t="shared" si="27"/>
        <v>0</v>
      </c>
    </row>
    <row r="1773" spans="1:8">
      <c r="A1773" s="29" t="s">
        <v>442</v>
      </c>
      <c r="B1773" s="29" t="s">
        <v>443</v>
      </c>
      <c r="C1773" s="29" t="s">
        <v>1083</v>
      </c>
      <c r="D1773" s="29" t="s">
        <v>1073</v>
      </c>
      <c r="E1773" s="29">
        <v>1</v>
      </c>
      <c r="F1773" s="29"/>
      <c r="G1773" s="29"/>
      <c r="H1773" s="29">
        <f t="shared" si="27"/>
        <v>0</v>
      </c>
    </row>
    <row r="1774" spans="1:8">
      <c r="A1774" s="29" t="s">
        <v>442</v>
      </c>
      <c r="B1774" s="29" t="s">
        <v>443</v>
      </c>
      <c r="C1774" s="29" t="s">
        <v>1082</v>
      </c>
      <c r="D1774" s="29" t="s">
        <v>1073</v>
      </c>
      <c r="E1774" s="29">
        <v>1</v>
      </c>
      <c r="F1774" s="29"/>
      <c r="G1774" s="29">
        <v>300</v>
      </c>
      <c r="H1774" s="29">
        <f t="shared" si="27"/>
        <v>300</v>
      </c>
    </row>
    <row r="1775" spans="1:8" hidden="1">
      <c r="A1775" s="29" t="s">
        <v>442</v>
      </c>
      <c r="B1775" s="29" t="s">
        <v>443</v>
      </c>
      <c r="C1775" s="29" t="s">
        <v>1081</v>
      </c>
      <c r="D1775" s="29" t="s">
        <v>1074</v>
      </c>
      <c r="E1775" s="29">
        <v>1</v>
      </c>
      <c r="F1775" s="29"/>
      <c r="G1775" s="29"/>
      <c r="H1775" s="29">
        <f t="shared" si="27"/>
        <v>0</v>
      </c>
    </row>
    <row r="1776" spans="1:8" hidden="1">
      <c r="A1776" s="29" t="s">
        <v>444</v>
      </c>
      <c r="B1776" s="29" t="s">
        <v>445</v>
      </c>
      <c r="C1776" s="29" t="s">
        <v>733</v>
      </c>
      <c r="D1776" s="29" t="s">
        <v>1074</v>
      </c>
      <c r="E1776" s="29">
        <v>2</v>
      </c>
      <c r="F1776" s="29"/>
      <c r="G1776" s="29"/>
      <c r="H1776" s="29">
        <f t="shared" si="27"/>
        <v>0</v>
      </c>
    </row>
    <row r="1777" spans="1:8" hidden="1">
      <c r="A1777" s="29" t="s">
        <v>444</v>
      </c>
      <c r="B1777" s="29" t="s">
        <v>445</v>
      </c>
      <c r="C1777" s="29" t="s">
        <v>551</v>
      </c>
      <c r="D1777" s="29" t="s">
        <v>1075</v>
      </c>
      <c r="E1777" s="29">
        <v>6</v>
      </c>
      <c r="F1777" s="29"/>
      <c r="G1777" s="29"/>
      <c r="H1777" s="29">
        <f t="shared" si="27"/>
        <v>0</v>
      </c>
    </row>
    <row r="1778" spans="1:8" hidden="1">
      <c r="A1778" s="29" t="s">
        <v>444</v>
      </c>
      <c r="B1778" s="29" t="s">
        <v>445</v>
      </c>
      <c r="C1778" s="29" t="s">
        <v>813</v>
      </c>
      <c r="D1778" s="29" t="s">
        <v>1080</v>
      </c>
      <c r="E1778" s="29">
        <v>1</v>
      </c>
      <c r="F1778" s="29">
        <v>1</v>
      </c>
      <c r="G1778" s="29"/>
      <c r="H1778" s="29">
        <f t="shared" si="27"/>
        <v>1</v>
      </c>
    </row>
    <row r="1779" spans="1:8">
      <c r="A1779" s="29" t="s">
        <v>444</v>
      </c>
      <c r="B1779" s="29" t="s">
        <v>445</v>
      </c>
      <c r="C1779" s="29" t="s">
        <v>819</v>
      </c>
      <c r="D1779" s="29" t="s">
        <v>1073</v>
      </c>
      <c r="E1779" s="29">
        <v>2</v>
      </c>
      <c r="F1779" s="29"/>
      <c r="G1779" s="29"/>
      <c r="H1779" s="29">
        <f t="shared" si="27"/>
        <v>0</v>
      </c>
    </row>
    <row r="1780" spans="1:8" hidden="1">
      <c r="A1780" s="29" t="s">
        <v>444</v>
      </c>
      <c r="B1780" s="29" t="s">
        <v>445</v>
      </c>
      <c r="C1780" s="29" t="s">
        <v>819</v>
      </c>
      <c r="D1780" s="29" t="s">
        <v>1074</v>
      </c>
      <c r="E1780" s="29">
        <v>1</v>
      </c>
      <c r="F1780" s="29"/>
      <c r="G1780" s="29"/>
      <c r="H1780" s="29">
        <f t="shared" si="27"/>
        <v>0</v>
      </c>
    </row>
    <row r="1781" spans="1:8" hidden="1">
      <c r="A1781" s="29" t="s">
        <v>446</v>
      </c>
      <c r="B1781" s="29" t="s">
        <v>447</v>
      </c>
      <c r="C1781" s="29" t="s">
        <v>520</v>
      </c>
      <c r="D1781" s="29" t="s">
        <v>1075</v>
      </c>
      <c r="E1781" s="29">
        <v>34</v>
      </c>
      <c r="F1781" s="29"/>
      <c r="G1781" s="29"/>
      <c r="H1781" s="29">
        <f t="shared" si="27"/>
        <v>0</v>
      </c>
    </row>
    <row r="1782" spans="1:8" hidden="1">
      <c r="A1782" s="29" t="s">
        <v>446</v>
      </c>
      <c r="B1782" s="29" t="s">
        <v>447</v>
      </c>
      <c r="C1782" s="29" t="s">
        <v>531</v>
      </c>
      <c r="D1782" s="29" t="s">
        <v>1074</v>
      </c>
      <c r="E1782" s="29">
        <v>1</v>
      </c>
      <c r="F1782" s="29"/>
      <c r="G1782" s="29"/>
      <c r="H1782" s="29">
        <f t="shared" si="27"/>
        <v>0</v>
      </c>
    </row>
    <row r="1783" spans="1:8">
      <c r="A1783" s="29" t="s">
        <v>446</v>
      </c>
      <c r="B1783" s="29" t="s">
        <v>447</v>
      </c>
      <c r="C1783" s="29" t="s">
        <v>1079</v>
      </c>
      <c r="D1783" s="29" t="s">
        <v>1073</v>
      </c>
      <c r="E1783" s="29">
        <v>3</v>
      </c>
      <c r="F1783" s="29">
        <v>2</v>
      </c>
      <c r="G1783" s="29"/>
      <c r="H1783" s="29">
        <f t="shared" si="27"/>
        <v>2</v>
      </c>
    </row>
    <row r="1784" spans="1:8">
      <c r="A1784" s="29" t="s">
        <v>446</v>
      </c>
      <c r="B1784" s="29" t="s">
        <v>447</v>
      </c>
      <c r="C1784" s="29" t="s">
        <v>761</v>
      </c>
      <c r="D1784" s="29" t="s">
        <v>1073</v>
      </c>
      <c r="E1784" s="29">
        <v>1</v>
      </c>
      <c r="F1784" s="29">
        <v>500</v>
      </c>
      <c r="G1784" s="29"/>
      <c r="H1784" s="29">
        <f t="shared" si="27"/>
        <v>500</v>
      </c>
    </row>
    <row r="1785" spans="1:8">
      <c r="A1785" s="29" t="s">
        <v>446</v>
      </c>
      <c r="B1785" s="29" t="s">
        <v>447</v>
      </c>
      <c r="C1785" s="29" t="s">
        <v>1078</v>
      </c>
      <c r="D1785" s="29" t="s">
        <v>1073</v>
      </c>
      <c r="E1785" s="29">
        <v>1</v>
      </c>
      <c r="F1785" s="29"/>
      <c r="G1785" s="29">
        <v>9</v>
      </c>
      <c r="H1785" s="29">
        <f t="shared" si="27"/>
        <v>9</v>
      </c>
    </row>
    <row r="1786" spans="1:8" hidden="1">
      <c r="A1786" s="29" t="s">
        <v>446</v>
      </c>
      <c r="B1786" s="29" t="s">
        <v>447</v>
      </c>
      <c r="C1786" s="29" t="s">
        <v>807</v>
      </c>
      <c r="D1786" s="29" t="s">
        <v>1077</v>
      </c>
      <c r="E1786" s="29">
        <v>1</v>
      </c>
      <c r="F1786" s="29"/>
      <c r="G1786" s="29"/>
      <c r="H1786" s="29">
        <f t="shared" si="27"/>
        <v>0</v>
      </c>
    </row>
    <row r="1787" spans="1:8">
      <c r="A1787" s="29" t="s">
        <v>446</v>
      </c>
      <c r="B1787" s="29" t="s">
        <v>447</v>
      </c>
      <c r="C1787" s="29" t="s">
        <v>807</v>
      </c>
      <c r="D1787" s="29" t="s">
        <v>1073</v>
      </c>
      <c r="E1787" s="29">
        <v>1</v>
      </c>
      <c r="F1787" s="29"/>
      <c r="G1787" s="29"/>
      <c r="H1787" s="29">
        <f t="shared" si="27"/>
        <v>0</v>
      </c>
    </row>
    <row r="1788" spans="1:8" hidden="1">
      <c r="A1788" s="29" t="s">
        <v>446</v>
      </c>
      <c r="B1788" s="29" t="s">
        <v>447</v>
      </c>
      <c r="C1788" s="29" t="s">
        <v>1076</v>
      </c>
      <c r="D1788" s="29" t="s">
        <v>1074</v>
      </c>
      <c r="E1788" s="29">
        <v>1</v>
      </c>
      <c r="F1788" s="29"/>
      <c r="G1788" s="29"/>
      <c r="H1788" s="29">
        <f t="shared" si="27"/>
        <v>0</v>
      </c>
    </row>
    <row r="1789" spans="1:8" hidden="1">
      <c r="A1789" s="29" t="s">
        <v>446</v>
      </c>
      <c r="B1789" s="29" t="s">
        <v>447</v>
      </c>
      <c r="C1789" s="29" t="s">
        <v>553</v>
      </c>
      <c r="D1789" s="29" t="s">
        <v>1075</v>
      </c>
      <c r="E1789" s="29">
        <v>1</v>
      </c>
      <c r="F1789" s="29"/>
      <c r="G1789" s="29"/>
      <c r="H1789" s="29">
        <f t="shared" si="27"/>
        <v>0</v>
      </c>
    </row>
    <row r="1790" spans="1:8" hidden="1">
      <c r="A1790" s="29" t="s">
        <v>446</v>
      </c>
      <c r="B1790" s="29" t="s">
        <v>447</v>
      </c>
      <c r="C1790" s="29" t="s">
        <v>844</v>
      </c>
      <c r="D1790" s="29" t="s">
        <v>1074</v>
      </c>
      <c r="E1790" s="29">
        <v>3</v>
      </c>
      <c r="F1790" s="29"/>
      <c r="G1790" s="29"/>
      <c r="H1790" s="29">
        <f t="shared" si="27"/>
        <v>0</v>
      </c>
    </row>
    <row r="1791" spans="1:8" hidden="1">
      <c r="A1791" s="29" t="s">
        <v>446</v>
      </c>
      <c r="B1791" s="29" t="s">
        <v>447</v>
      </c>
      <c r="C1791" s="29" t="s">
        <v>852</v>
      </c>
      <c r="D1791" s="29" t="s">
        <v>1074</v>
      </c>
      <c r="E1791" s="29">
        <v>1</v>
      </c>
      <c r="F1791" s="29"/>
      <c r="G1791" s="29"/>
      <c r="H1791" s="29">
        <f t="shared" si="27"/>
        <v>0</v>
      </c>
    </row>
    <row r="1792" spans="1:8">
      <c r="A1792" s="29" t="s">
        <v>446</v>
      </c>
      <c r="B1792" s="29" t="s">
        <v>447</v>
      </c>
      <c r="C1792" s="29" t="s">
        <v>1007</v>
      </c>
      <c r="D1792" s="29" t="s">
        <v>1073</v>
      </c>
      <c r="E1792" s="29">
        <v>24</v>
      </c>
      <c r="F1792" s="29">
        <v>501</v>
      </c>
      <c r="G1792" s="29">
        <v>73</v>
      </c>
      <c r="H1792" s="29">
        <f t="shared" si="27"/>
        <v>574</v>
      </c>
    </row>
    <row r="1793" spans="1:8" hidden="1">
      <c r="A1793" s="29" t="s">
        <v>1072</v>
      </c>
      <c r="B1793" s="29"/>
      <c r="C1793" s="29"/>
      <c r="D1793" s="29"/>
      <c r="E1793" s="29">
        <v>3434</v>
      </c>
      <c r="F1793" s="29">
        <v>49543</v>
      </c>
      <c r="G1793" s="29">
        <v>35682</v>
      </c>
      <c r="H1793" s="29">
        <f t="shared" si="27"/>
        <v>85225</v>
      </c>
    </row>
  </sheetData>
  <autoFilter ref="A22:H1793">
    <filterColumn colId="2">
      <filters blank="1">
        <filter val="1964/00/00"/>
        <filter val="1970/00/00"/>
        <filter val="1982/00/00"/>
        <filter val="1986/00/00"/>
        <filter val="1989/05/16"/>
        <filter val="1989/06/01"/>
        <filter val="1989/07/20"/>
        <filter val="1989/09/06"/>
        <filter val="1990/05/17"/>
        <filter val="1990/06/31"/>
        <filter val="1990/09/07"/>
        <filter val="1990/09/27"/>
        <filter val="1990/09/28"/>
        <filter val="1990/10/07"/>
        <filter val="1991/00/00"/>
        <filter val="1991/02/09"/>
        <filter val="1991/03/18"/>
        <filter val="1991/06/22"/>
        <filter val="1991/09/02"/>
        <filter val="1991/10/23"/>
        <filter val="1991/10/30"/>
        <filter val="1992/00/00"/>
        <filter val="1992/01/20"/>
        <filter val="1992/02/22"/>
        <filter val="1992/03/25"/>
        <filter val="1992/04/02"/>
        <filter val="1992/04/04"/>
        <filter val="1992/04/21"/>
        <filter val="1992/06/20"/>
        <filter val="1992/06/21"/>
        <filter val="1992/10/06"/>
        <filter val="1992/10/17"/>
        <filter val="1992/12/31"/>
        <filter val="1993/00/00"/>
        <filter val="1993/01/20"/>
        <filter val="1993/05/19"/>
        <filter val="1994/02/15"/>
        <filter val="1994/03/06"/>
        <filter val="1994/03/28"/>
        <filter val="1994/04/06"/>
        <filter val="1994/05/03"/>
        <filter val="1994/07/11"/>
        <filter val="1994/07/13"/>
        <filter val="1994/08/31"/>
        <filter val="1994/09/08"/>
        <filter val="1994/09/15"/>
        <filter val="1994/09/16"/>
        <filter val="1995/03/06"/>
        <filter val="1995/03/19"/>
        <filter val="1995/03/24"/>
        <filter val="1995/04/02"/>
        <filter val="1995/04/07"/>
        <filter val="1995/04/10"/>
        <filter val="1995/05/07"/>
        <filter val="1995/05/09"/>
        <filter val="1995/05/15"/>
        <filter val="1995/05/17"/>
        <filter val="1995/06/01"/>
        <filter val="1995/09/23"/>
        <filter val="1995/09/30"/>
        <filter val="1996/04/05"/>
        <filter val="1997/00/00"/>
        <filter val="1997/03/01"/>
        <filter val="1997/03/31"/>
        <filter val="1997/04/06"/>
        <filter val="1997/04/13"/>
        <filter val="1997/04/28"/>
        <filter val="1997/09/11"/>
        <filter val="1997/09/15"/>
        <filter val="1997/09/19"/>
        <filter val="1997/09/24"/>
        <filter val="1997/11/23"/>
        <filter val="1998/00/00"/>
        <filter val="1998/03/02"/>
        <filter val="1998/03/25"/>
        <filter val="1998/05/09"/>
        <filter val="1998/05/12"/>
        <filter val="1998/05/24"/>
        <filter val="1998/06/04"/>
        <filter val="1998/07/08"/>
        <filter val="1998/09/01"/>
        <filter val="1998/09/12"/>
        <filter val="1998/10/01"/>
        <filter val="1998/10/03"/>
        <filter val="1998/10/23"/>
        <filter val="1998/10/25"/>
        <filter val="1998/10/27"/>
        <filter val="1998/11/01"/>
        <filter val="1998/11/29"/>
        <filter val="1999/02/23"/>
        <filter val="1999/03/08"/>
        <filter val="1999/08/12"/>
        <filter val="1999/08/30"/>
        <filter val="1999/09/23"/>
        <filter val="1999/11/20"/>
        <filter val="1999/12/01"/>
        <filter val="2000/01/10"/>
        <filter val="2000/01/23"/>
        <filter val="2001/04/30"/>
        <filter val="2001/05/01"/>
        <filter val="2001/07/17"/>
        <filter val="2001/09/06"/>
        <filter val="2001/09/22"/>
        <filter val="2001/10/08"/>
        <filter val="2001/11/02"/>
        <filter val="2001/12/20"/>
        <filter val="2002/00/00"/>
        <filter val="2002/01/09"/>
        <filter val="2002/03/00"/>
        <filter val="2002/03/01"/>
        <filter val="2002/03/22"/>
        <filter val="2002/03/23"/>
        <filter val="2002/04/00"/>
        <filter val="2002/05/00"/>
        <filter val="2002/05/04"/>
        <filter val="2002/05/06"/>
        <filter val="2002/05/07"/>
        <filter val="2002/05/09"/>
        <filter val="2002/05/16"/>
        <filter val="2002/05/20"/>
        <filter val="2002/06/02"/>
        <filter val="2002/09/29"/>
        <filter val="2002/10/07"/>
        <filter val="2002/10/29"/>
        <filter val="2002/11/01"/>
        <filter val="2002/11/02"/>
        <filter val="2002/11/07"/>
        <filter val="2002/11/18"/>
        <filter val="2002/11/19"/>
        <filter val="2002/11/20"/>
        <filter val="2002/11/28"/>
        <filter val="2003/01/07"/>
        <filter val="2003/01/10"/>
        <filter val="2003/01/24"/>
        <filter val="2003/02/00"/>
        <filter val="2003/02/17"/>
        <filter val="2003/03/26"/>
        <filter val="2003/03/27"/>
        <filter val="2003/05/06"/>
        <filter val="2003/05/16"/>
        <filter val="2003/07/07"/>
        <filter val="2003/07/19"/>
        <filter val="2003/08/27"/>
        <filter val="2003/08/31"/>
        <filter val="2003/09/02"/>
        <filter val="2003/09/05"/>
        <filter val="2003/09/21"/>
        <filter val="2003/09/25"/>
        <filter val="2003/09/30"/>
        <filter val="2003/10/06"/>
        <filter val="2003/12/11"/>
        <filter val="2004/01/02"/>
        <filter val="2004/01/05"/>
        <filter val="2004/01/22"/>
        <filter val="2004/03/11"/>
        <filter val="2004/04/07"/>
        <filter val="2004/04/26"/>
        <filter val="2004/05/17"/>
        <filter val="2004/06/05"/>
        <filter val="2004/06/27"/>
        <filter val="2004/09/01"/>
        <filter val="2004/09/09"/>
        <filter val="2004/09/23"/>
        <filter val="2004/10/04"/>
        <filter val="2004/10/13"/>
        <filter val="2004/10/15"/>
        <filter val="2004/10/22"/>
        <filter val="2004/11/24"/>
        <filter val="2004/11/25"/>
        <filter val="2005/01/18"/>
        <filter val="2005/01/31"/>
        <filter val="2005/03/01"/>
        <filter val="2005/03/02"/>
        <filter val="2005/03/03"/>
        <filter val="2005/03/04"/>
        <filter val="2005/03/07"/>
        <filter val="2005/03/10"/>
        <filter val="2005/03/20"/>
        <filter val="2005/03/21"/>
        <filter val="2005/04/01"/>
        <filter val="2005/04/04"/>
        <filter val="2005/05/16"/>
        <filter val="2005/05/20"/>
        <filter val="2005/05/28"/>
        <filter val="2005/06/00"/>
        <filter val="2005/06/30"/>
        <filter val="2005/07/02"/>
        <filter val="2005/07/27"/>
        <filter val="2005/07/28"/>
        <filter val="2005/08/20"/>
        <filter val="2005/08/23"/>
        <filter val="2005/09/02"/>
        <filter val="2005/09/05"/>
        <filter val="2005/11/28"/>
        <filter val="2005/12/29"/>
        <filter val="2006/01/04"/>
        <filter val="2006/01/09"/>
        <filter val="2006/06/19"/>
        <filter val="2006/07/06"/>
        <filter val="2006/07/14"/>
        <filter val="2006/08/03"/>
        <filter val="2006/08/05"/>
        <filter val="2006/08/06"/>
        <filter val="2006/09/04"/>
        <filter val="2006/09/09"/>
        <filter val="2006/10/16"/>
        <filter val="2006/10/17"/>
        <filter val="2006/11/03"/>
        <filter val="2006/11/28"/>
        <filter val="2006/12/00"/>
        <filter val="2006/12/06"/>
        <filter val="2006/12/07"/>
        <filter val="2006/12/10"/>
        <filter val="2006/12/26"/>
        <filter val="2007/00/00"/>
        <filter val="2007/01/00"/>
        <filter val="2007/02/07"/>
        <filter val="2007/02/20"/>
        <filter val="2007/02/24"/>
        <filter val="2007/02/25"/>
        <filter val="2007/02/26"/>
        <filter val="2007/03/04"/>
        <filter val="2007/03/16"/>
        <filter val="2007/04/09"/>
        <filter val="2007/04/17"/>
        <filter val="2007/04/19"/>
        <filter val="2007/05/31"/>
        <filter val="2007/06/03"/>
        <filter val="2007/06/15"/>
        <filter val="2007/07/00"/>
        <filter val="2007/07/04"/>
        <filter val="2007/07/20"/>
        <filter val="2007/07/30"/>
        <filter val="2007/07/31"/>
        <filter val="2007/08/00"/>
        <filter val="2007/08/01"/>
        <filter val="2007/08/07"/>
        <filter val="2007/08/08"/>
        <filter val="2007/08/23"/>
        <filter val="2007/08/24"/>
        <filter val="2007/08/27"/>
        <filter val="2007/09/00"/>
        <filter val="2007/09/01"/>
        <filter val="2007/09/03"/>
        <filter val="2007/09/17"/>
        <filter val="2007/09/19"/>
        <filter val="2007/09/20"/>
        <filter val="2007/09/25"/>
        <filter val="2007/09/29"/>
        <filter val="2007/10/00"/>
        <filter val="2007/10/01"/>
        <filter val="2007/10/06"/>
        <filter val="2007/10/12"/>
        <filter val="2007/10/25"/>
        <filter val="2007/11/16"/>
        <filter val="2007/24/18"/>
        <filter val="2008/00/00"/>
        <filter val="2008/01/11"/>
        <filter val="2008/02/04"/>
        <filter val="2008/02/20"/>
        <filter val="2008/03/05"/>
        <filter val="2008/03/20"/>
        <filter val="2008/03/25"/>
        <filter val="2008/03/26"/>
        <filter val="2008/04/00"/>
        <filter val="2008/04/02"/>
        <filter val="2008/05/25"/>
        <filter val="2008/06/02"/>
        <filter val="2008/07/01"/>
        <filter val="2008/08/00"/>
        <filter val="2008/08/07"/>
        <filter val="2008/09/17"/>
        <filter val="2008/10/07"/>
        <filter val="2008/10/24"/>
        <filter val="2008/11/06"/>
        <filter val="2008/11/10"/>
        <filter val="2008/11/12"/>
        <filter val="2009/01/21"/>
        <filter val="2009/01/22"/>
        <filter val="2009/01/31"/>
        <filter val="2009/03/01"/>
        <filter val="2009/03/12"/>
        <filter val="2009/03/16"/>
        <filter val="2009/03/17"/>
        <filter val="2009/03/19"/>
        <filter val="2009/03/21"/>
        <filter val="2009/03/22"/>
        <filter val="2009/03/23"/>
        <filter val="2009/03/26"/>
        <filter val="2009/03/31"/>
        <filter val="2009/04/02"/>
        <filter val="2009/04/03"/>
        <filter val="2009/04/06"/>
        <filter val="2009/04/08"/>
        <filter val="2009/04/15"/>
        <filter val="2009/04/19"/>
        <filter val="2009/04/20"/>
        <filter val="2009/04/21"/>
        <filter val="2009/04/23"/>
        <filter val="2009/05/00"/>
        <filter val="2009/05/09"/>
        <filter val="2009/05/14"/>
        <filter val="2009/05/29"/>
        <filter val="2009/06/00"/>
        <filter val="2009/06/02"/>
        <filter val="2009/06/09"/>
        <filter val="2009/06/12"/>
        <filter val="2009/06/19"/>
        <filter val="2009/06/22"/>
        <filter val="2009/06/23"/>
        <filter val="2009/06/25"/>
        <filter val="2009/06/26"/>
        <filter val="2009/07/06"/>
        <filter val="2009/07/15"/>
        <filter val="2009/07/21"/>
        <filter val="2009/07/28"/>
        <filter val="2009/07/29"/>
        <filter val="2009/08/07"/>
        <filter val="2009/08/18"/>
        <filter val="2009/08/20"/>
        <filter val="2009/08/21"/>
        <filter val="2009/08/22"/>
        <filter val="2009/08/26"/>
        <filter val="2009/09/01"/>
        <filter val="2009/09/04"/>
        <filter val="2009/09/11"/>
        <filter val="2009/09/13"/>
        <filter val="2009/09/18"/>
        <filter val="2009/09/20"/>
        <filter val="2009/09/25"/>
        <filter val="2009/09/26"/>
        <filter val="2009/09/27"/>
        <filter val="2009/09/30"/>
        <filter val="2009/10/03"/>
        <filter val="2009/10/05"/>
        <filter val="2009/10/13"/>
        <filter val="2009/10/16"/>
        <filter val="2009/10/17"/>
        <filter val="2009/10/21"/>
        <filter val="2009/10/23"/>
        <filter val="2009/10/24"/>
        <filter val="2009/10/26"/>
        <filter val="2009/10/27"/>
        <filter val="2009/10/29"/>
        <filter val="2009/10/30"/>
        <filter val="2009/11/10"/>
        <filter val="2009/11/16"/>
        <filter val="2009/12/25"/>
        <filter val="2010/00/00"/>
        <filter val="2010/01/01"/>
        <filter val="2010/01/08"/>
        <filter val="2010/01/12"/>
        <filter val="2010/01/15"/>
        <filter val="2010/01/16"/>
        <filter val="2010/01/20"/>
        <filter val="2010/01/22"/>
        <filter val="2010/02/00"/>
        <filter val="2010/02/08"/>
        <filter val="2010/02/20"/>
        <filter val="2010/02/22"/>
        <filter val="2010/03/01"/>
        <filter val="2010/03/02"/>
        <filter val="2010/03/03"/>
        <filter val="2010/03/04"/>
        <filter val="2010/03/05"/>
        <filter val="2010/03/07"/>
        <filter val="2010/03/10"/>
        <filter val="2010/03/11"/>
        <filter val="2010/03/15"/>
        <filter val="2010/03/18"/>
        <filter val="2010/03/19"/>
        <filter val="2010/03/20"/>
        <filter val="2010/03/23"/>
        <filter val="2010/03/25"/>
        <filter val="2010/03/29"/>
        <filter val="2010/04/00"/>
        <filter val="2010/04/02"/>
        <filter val="2010/04/06"/>
        <filter val="2010/04/07"/>
        <filter val="2010/04/08"/>
        <filter val="2010/04/12"/>
        <filter val="2010/04/14"/>
        <filter val="2010/04/15"/>
        <filter val="2010/04/16"/>
        <filter val="2010/04/19"/>
        <filter val="2010/04/20"/>
        <filter val="2010/04/21"/>
        <filter val="2010/04/23"/>
        <filter val="2010/04/24"/>
        <filter val="2010/04/25"/>
        <filter val="2010/04/28"/>
        <filter val="2010/04/29"/>
        <filter val="2010/05/01"/>
        <filter val="2010/05/02"/>
        <filter val="2010/05/09"/>
        <filter val="2010/05/10"/>
        <filter val="2010/05/11"/>
        <filter val="2010/05/12"/>
        <filter val="2010/05/14"/>
        <filter val="2010/05/15"/>
        <filter val="2010/05/16"/>
        <filter val="2010/05/17"/>
        <filter val="2010/05/19"/>
        <filter val="2010/05/20"/>
        <filter val="2010/05/24"/>
        <filter val="2010/05/25"/>
        <filter val="2010/06/00"/>
        <filter val="2010/06/03"/>
        <filter val="2010/06/04"/>
        <filter val="2010/06/24"/>
        <filter val="2010/07/01"/>
        <filter val="2010/07/29"/>
        <filter val="2010/08/03"/>
        <filter val="2010/08/06"/>
        <filter val="2010/08/12"/>
        <filter val="2010/08/14"/>
        <filter val="2010/08/18"/>
        <filter val="2010/08/22"/>
        <filter val="2010/08/26"/>
        <filter val="2010/09/01"/>
        <filter val="2010/09/05"/>
        <filter val="2010/09/09"/>
        <filter val="2010/09/10"/>
        <filter val="2010/09/12"/>
        <filter val="2010/09/15"/>
        <filter val="2010/09/16"/>
        <filter val="2010/09/17"/>
        <filter val="2010/09/18"/>
        <filter val="2010/09/20"/>
        <filter val="2010/09/21"/>
        <filter val="2010/09/23"/>
        <filter val="2010/09/24"/>
        <filter val="2010/09/27"/>
        <filter val="2010/09/29"/>
        <filter val="2010/09/30"/>
        <filter val="2010/10/00"/>
        <filter val="2010/10/01"/>
        <filter val="2010/10/04"/>
        <filter val="2010/10/05"/>
        <filter val="2010/10/08"/>
        <filter val="2010/10/12"/>
        <filter val="2010/10/19"/>
        <filter val="2010/10/20"/>
        <filter val="2010/10/21"/>
        <filter val="2010/10/24"/>
        <filter val="2010/10/26"/>
        <filter val="2010/10/27"/>
        <filter val="2010/10/29"/>
        <filter val="2010/10/30"/>
        <filter val="2010/10/31"/>
        <filter val="2010/11/01"/>
        <filter val="2010/11/04"/>
        <filter val="2010/11/06"/>
        <filter val="2010/11/11"/>
        <filter val="2010/11/22"/>
        <filter val="2010/11/30"/>
        <filter val="2010/12/02"/>
        <filter val="2010/12/18"/>
        <filter val="2010/12/25"/>
        <filter val="2010/12/30"/>
        <filter val="2011/00/00"/>
        <filter val="2011/01/00"/>
        <filter val="2011/01/10"/>
        <filter val="2011/01/13"/>
        <filter val="2011/01/14"/>
        <filter val="2011/01/24"/>
        <filter val="2011/02/00"/>
        <filter val="2011/02/01"/>
        <filter val="2011/02/04"/>
        <filter val="2011/02/10"/>
        <filter val="2011/02/19"/>
        <filter val="2011/02/20"/>
        <filter val="2011/02/22"/>
        <filter val="2011/02/28"/>
        <filter val="2011/03/01"/>
        <filter val="2011/03/07"/>
        <filter val="2011/03/09"/>
        <filter val="2011/03/10"/>
        <filter val="2011/03/11"/>
        <filter val="2011/03/18"/>
        <filter val="2011/03/23"/>
        <filter val="2011/03/25"/>
        <filter val="2011/03/27"/>
        <filter val="2011/03/28"/>
        <filter val="2011/03/30"/>
        <filter val="2011/04/00"/>
        <filter val="2011/04/01"/>
        <filter val="2011/04/03"/>
        <filter val="2011/04/04"/>
        <filter val="2011/04/05"/>
        <filter val="2011/04/07"/>
        <filter val="2011/04/09"/>
        <filter val="2011/04/11"/>
        <filter val="2011/04/15"/>
        <filter val="2011/04/17"/>
        <filter val="2011/04/18"/>
        <filter val="2011/04/19"/>
        <filter val="2011/04/21"/>
        <filter val="2011/04/22"/>
        <filter val="2011/04/23"/>
        <filter val="2011/04/24"/>
        <filter val="2011/04/30"/>
        <filter val="2011/05/00"/>
        <filter val="2011/05/01"/>
        <filter val="2011/05/02"/>
        <filter val="2011/05/03"/>
        <filter val="2011/05/04"/>
        <filter val="2011/05/06"/>
        <filter val="2011/05/11"/>
        <filter val="2011/05/21"/>
        <filter val="2011/05/22"/>
        <filter val="2011/05/25"/>
        <filter val="2011/05/26"/>
        <filter val="2011/06/01"/>
        <filter val="2011/06/03"/>
        <filter val="2011/06/07"/>
        <filter val="2011/06/08"/>
        <filter val="2011/06/09"/>
        <filter val="2011/06/12"/>
        <filter val="2011/06/14"/>
        <filter val="2011/06/15"/>
        <filter val="2011/06/16"/>
        <filter val="2011/06/21"/>
        <filter val="2011/06/22"/>
        <filter val="2011/06/23"/>
        <filter val="2011/06/24"/>
        <filter val="2011/06/25"/>
        <filter val="2011/06/27"/>
        <filter val="2011/06/28"/>
        <filter val="2011/06/29"/>
        <filter val="2011/06/30"/>
        <filter val="2011/07/00"/>
        <filter val="2011/07/01"/>
        <filter val="2011/07/03"/>
        <filter val="2011/07/04"/>
        <filter val="2011/07/05"/>
        <filter val="2011/07/08"/>
        <filter val="2011/07/15"/>
        <filter val="2011/07/16"/>
        <filter val="2011/07/26"/>
        <filter val="2011/07/27"/>
        <filter val="2011/07/29"/>
        <filter val="2011/07/30"/>
        <filter val="2011/08/00"/>
        <filter val="2011/08/01"/>
        <filter val="2011/08/02"/>
        <filter val="2011/08/04"/>
        <filter val="2011/08/05"/>
        <filter val="2011/08/06"/>
        <filter val="2011/08/08"/>
        <filter val="2011/08/09"/>
        <filter val="2011/08/10"/>
        <filter val="2011/08/12"/>
        <filter val="2011/08/16"/>
        <filter val="2011/08/17"/>
        <filter val="2011/08/18"/>
        <filter val="2011/08/19"/>
        <filter val="2011/08/24"/>
        <filter val="2011/08/28"/>
        <filter val="2011/08/29"/>
        <filter val="2011/09/01"/>
        <filter val="2011/09/03"/>
        <filter val="2011/09/05"/>
        <filter val="2011/09/06"/>
        <filter val="2011/09/07"/>
        <filter val="2011/09/08"/>
        <filter val="2011/09/09"/>
        <filter val="2011/09/12"/>
        <filter val="2011/09/14"/>
        <filter val="2011/09/15"/>
        <filter val="2011/09/16"/>
        <filter val="2011/09/17"/>
        <filter val="2011/09/18"/>
        <filter val="2011/09/19"/>
        <filter val="2011/09/20"/>
        <filter val="2011/09/21"/>
        <filter val="2011/09/22"/>
        <filter val="2011/09/23"/>
        <filter val="2011/09/26"/>
        <filter val="2011/09/29"/>
        <filter val="2011/09/30"/>
        <filter val="2011/10/02"/>
        <filter val="2011/10/03"/>
        <filter val="2011/10/05"/>
        <filter val="2011/10/11"/>
        <filter val="2011/10/14"/>
        <filter val="2011/10/18"/>
        <filter val="2011/10/19"/>
        <filter val="2011/10/20"/>
        <filter val="2011/10/24"/>
        <filter val="2011/11/03"/>
        <filter val="2011/11/06"/>
        <filter val="2011/11/10"/>
        <filter val="2011/11/11"/>
        <filter val="2011/11/13"/>
        <filter val="2011/11/15"/>
        <filter val="2011/11/18"/>
        <filter val="2011/11/24"/>
        <filter val="2011/12/20"/>
        <filter val="2011/12/28"/>
        <filter val="2012/00/00"/>
        <filter val="2012/00/01"/>
        <filter val="2012/01/30"/>
        <filter val="2012/01/31"/>
        <filter val="2012/02/17"/>
        <filter val="2012/02/28"/>
        <filter val="2012/03/15"/>
        <filter val="2012/03/31"/>
        <filter val="2012/04/00"/>
        <filter val="2012/04/14"/>
        <filter val="2012/04/23"/>
        <filter val="2012/04/28"/>
        <filter val="2012/05/00"/>
        <filter val="2012/05/01"/>
        <filter val="2012/05/11"/>
        <filter val="2012/05/20"/>
        <filter val="2012/06/00"/>
        <filter val="2012/06/01"/>
        <filter val="2012/06/04"/>
        <filter val="2012/06/05"/>
        <filter val="2012/06/09"/>
        <filter val="2012/06/10"/>
        <filter val="2012/06/25"/>
        <filter val="2012/06/28"/>
        <filter val="2012/07/00"/>
        <filter val="2012/07/01"/>
        <filter val="2012/07/10"/>
        <filter val="2012/07/11"/>
        <filter val="2012/07/18"/>
        <filter val="2012/07/30"/>
        <filter val="2012/08/00"/>
        <filter val="2012/08/02"/>
        <filter val="2012/08/07"/>
        <filter val="2012/08/12"/>
        <filter val="2012/08/22"/>
        <filter val="2012/08/27"/>
        <filter val="2012/09/00"/>
        <filter val="2012/09/01"/>
        <filter val="2012/09/02"/>
        <filter val="2012/09/23"/>
        <filter val="2012/09/30"/>
        <filter val="2012/10/00"/>
        <filter val="2012/10/01"/>
        <filter val="2012/10/05"/>
        <filter val="2012/10/12"/>
        <filter val="2012/11/00"/>
        <filter val="2012/11/01"/>
        <filter val="2012/11/07"/>
        <filter val="2012/11/14"/>
        <filter val="2012/11/16"/>
        <filter val="2012/12/00"/>
        <filter val="2013/00/00"/>
        <filter val="2013/00/19"/>
        <filter val="2013/01/00"/>
        <filter val="2013/01/07"/>
        <filter val="2013/01/09"/>
        <filter val="2013/01/10"/>
        <filter val="2013/01/17"/>
        <filter val="2013/02/19"/>
        <filter val="2013/02/24"/>
        <filter val="2013/02/27"/>
        <filter val="2013/03/00"/>
        <filter val="2013/03/02"/>
        <filter val="2013/03/05"/>
        <filter val="2013/03/07"/>
        <filter val="2013/03/08"/>
        <filter val="2013/03/09"/>
        <filter val="2013/03/12"/>
        <filter val="2013/03/14"/>
        <filter val="2013/03/19"/>
        <filter val="2013/03/20"/>
        <filter val="2013/03/25"/>
        <filter val="2013/04/00"/>
        <filter val="2013/04/01"/>
        <filter val="2013/04/03"/>
        <filter val="2013/04/04"/>
        <filter val="2013/04/07"/>
        <filter val="2013/04/10"/>
        <filter val="2013/04/12"/>
        <filter val="2013/04/16"/>
        <filter val="2013/04/17"/>
        <filter val="2013/04/20"/>
        <filter val="2013/04/24"/>
        <filter val="2013/04/26"/>
        <filter val="2013/04/27"/>
        <filter val="2013/04/29"/>
        <filter val="2013/04/30"/>
        <filter val="2013/05/00"/>
        <filter val="2013/05/01"/>
        <filter val="2013/05/02"/>
        <filter val="2013/05/03"/>
        <filter val="2013/05/05"/>
        <filter val="2013/05/06"/>
        <filter val="2013/05/07"/>
        <filter val="2013/05/10"/>
        <filter val="2013/05/18"/>
        <filter val="2013/05/22"/>
        <filter val="2013/05/29"/>
        <filter val="2013/05/30"/>
        <filter val="2013/06/00"/>
        <filter val="2013/06/07"/>
        <filter val="2013/07/04"/>
        <filter val="2013/08/00"/>
        <filter val="2013/08/05"/>
        <filter val="2013/08/07"/>
        <filter val="2013/08/09"/>
        <filter val="2013/08/10"/>
        <filter val="2013/08/11"/>
        <filter val="2013/08/16"/>
        <filter val="2013/09/00"/>
        <filter val="2013/09/04"/>
        <filter val="2013/09/05"/>
        <filter val="2013/09/07"/>
        <filter val="2013/09/09"/>
        <filter val="2013/09/11"/>
        <filter val="2013/09/12"/>
        <filter val="2013/09/14"/>
        <filter val="2013/09/17"/>
        <filter val="2013/09/18"/>
        <filter val="2013/09/23"/>
        <filter val="2013/09/24"/>
        <filter val="2013/09/25"/>
        <filter val="2013/09/26"/>
        <filter val="2013/09/28"/>
        <filter val="2013/09/29"/>
        <filter val="2013/09/30"/>
        <filter val="2013/10/00"/>
        <filter val="2013/10/04"/>
        <filter val="2013/10/07"/>
        <filter val="2013/10/10"/>
        <filter val="2013/10/14"/>
        <filter val="2013/10/16"/>
        <filter val="2013/10/17"/>
        <filter val="2013/10/23"/>
        <filter val="2013/10/28"/>
        <filter val="2013/10/30"/>
        <filter val="2013/10/31"/>
        <filter val="2013/11/00"/>
        <filter val="2013/11/01"/>
        <filter val="2013/11/02"/>
        <filter val="2013/11/04"/>
        <filter val="2013/11/05"/>
        <filter val="2013/11/06"/>
        <filter val="2013/11/13"/>
        <filter val="2013/11/14"/>
        <filter val="2013/11/20"/>
        <filter val="2013/12/00"/>
        <filter val="2013/12/02"/>
        <filter val="2013/12/10"/>
        <filter val="2013/12/12"/>
        <filter val="2014/00/00"/>
        <filter val="2014/00/31"/>
        <filter val="2014/01/03"/>
        <filter val="2014/01/09"/>
        <filter val="2014/01/15"/>
        <filter val="2014/01/20"/>
        <filter val="2014/01/30"/>
        <filter val="2014/02/00"/>
        <filter val="2014/02/01"/>
        <filter val="2014/02/02"/>
        <filter val="2014/02/03"/>
        <filter val="2014/02/05"/>
        <filter val="2014/02/14"/>
        <filter val="2014/02/17"/>
        <filter val="2014/02/21"/>
        <filter val="2014/03/00"/>
        <filter val="2014/03/01"/>
        <filter val="2014/03/04"/>
        <filter val="2014/03/06"/>
        <filter val="2014/03/11"/>
        <filter val="2014/03/12"/>
        <filter val="2014/03/13"/>
        <filter val="2014/03/18"/>
        <filter val="2014/03/26"/>
        <filter val="2014/03/30"/>
        <filter val="2014/03/31"/>
        <filter val="2014/04/00"/>
        <filter val="2014/04/01"/>
        <filter val="2014/04/02"/>
        <filter val="2014/04/13"/>
        <filter val="2014/05/08"/>
        <filter val="2014/05/14"/>
        <filter val="2014/05/15"/>
        <filter val="2014/05/30"/>
        <filter val="2014/06/00"/>
        <filter val="2014/06/01"/>
        <filter val="2014/06/02"/>
        <filter val="2014/06/04"/>
        <filter val="2014/06/05"/>
        <filter val="2014/06/25"/>
        <filter val="2014/07/03"/>
        <filter val="2014/07/11"/>
        <filter val="2014/07/30"/>
        <filter val="2014/07/31"/>
        <filter val="2014/08/13"/>
        <filter val="2014/08/18"/>
        <filter val="2014/08/19"/>
        <filter val="2014/08/20"/>
        <filter val="2014/08/26"/>
        <filter val="2014/08/27"/>
        <filter val="2014/08/29"/>
        <filter val="2014/09/00"/>
        <filter val="2014/09/09"/>
        <filter val="2014/09/11"/>
        <filter val="2014/09/16"/>
        <filter val="2014/09/28"/>
        <filter val="2014/09/30"/>
        <filter val="2014/10/01"/>
        <filter val="2014/10/02"/>
        <filter val="2014/10/06"/>
        <filter val="2014/10/10"/>
        <filter val="2014/10/16"/>
        <filter val="2014/10/17"/>
        <filter val="2014/10/20"/>
        <filter val="2014/10/21"/>
        <filter val="2014/11/05"/>
        <filter val="2014/11/06"/>
        <filter val="2014/11/08"/>
        <filter val="2014/11/09"/>
        <filter val="2014/11/11"/>
        <filter val="2014/11/20"/>
        <filter val="2014/11/23"/>
        <filter val="2014/11/25"/>
        <filter val="2014/11/27"/>
        <filter val="2014/12/03"/>
        <filter val="2014/12/04"/>
        <filter val="2014/12/17"/>
        <filter val="2015/01/01"/>
        <filter val="2015/01/05"/>
        <filter val="2015/01/06"/>
        <filter val="2015/01/12"/>
        <filter val="2015/01/22"/>
        <filter val="2015/01/23"/>
        <filter val="2015/02/00"/>
        <filter val="2015/02/02"/>
        <filter val="2015/02/04"/>
        <filter val="2015/02/08"/>
        <filter val="2015/02/09"/>
        <filter val="2015/02/11"/>
        <filter val="2015/02/12"/>
        <filter val="2015/02/14"/>
        <filter val="2015/02/16"/>
        <filter val="2015/02/19"/>
        <filter val="2015/02/23"/>
        <filter val="2015/02/24"/>
        <filter val="2015/02/28"/>
        <filter val="2015/03/01"/>
        <filter val="2015/03/02"/>
        <filter val="2015/03/03"/>
        <filter val="2015/03/04"/>
        <filter val="2015/03/06"/>
        <filter val="2015/03/11"/>
        <filter val="2015/03/12"/>
        <filter val="2015/03/13"/>
        <filter val="2015/03/20"/>
        <filter val="2015/03/21"/>
        <filter val="2015/03/23"/>
        <filter val="2015/03/24"/>
        <filter val="2015/03/25"/>
        <filter val="2015/03/26"/>
        <filter val="2015/03/27"/>
        <filter val="2015/04/02"/>
        <filter val="2015/04/05"/>
        <filter val="2015/04/07"/>
        <filter val="2015/04/08"/>
        <filter val="2015/04/09"/>
        <filter val="2015/04/11"/>
        <filter val="2015/04/12"/>
        <filter val="2015/04/14"/>
        <filter val="2015/04/16"/>
        <filter val="2015/04/17"/>
        <filter val="2015/04/20"/>
        <filter val="2015/04/23"/>
        <filter val="2015/04/26"/>
        <filter val="2015/04/27"/>
        <filter val="2015/05/01"/>
        <filter val="2015/05/02"/>
        <filter val="2015/05/03"/>
        <filter val="2015/05/04"/>
        <filter val="2015/05/07"/>
        <filter val="2015/05/14"/>
        <filter val="2015/05/18"/>
        <filter val="2015/05/24"/>
        <filter val="2015/05/27"/>
        <filter val="2015/06/05"/>
        <filter val="2015/06/06"/>
        <filter val="2015/06/09"/>
        <filter val="2015/06/14"/>
        <filter val="2015/06/16"/>
        <filter val="2015/06/17"/>
        <filter val="2015/06/23"/>
        <filter val="2015/07/06"/>
        <filter val="2015/07/13"/>
        <filter val="2015/08/03"/>
        <filter val="2015/08/04"/>
        <filter val="2015/08/18"/>
        <filter val="2015/08/22"/>
        <filter val="2015/09/02"/>
        <filter val="2015/09/04"/>
        <filter val="2015/09/16"/>
        <filter val="2015/10/01"/>
        <filter val="2015/10/03"/>
        <filter val="2015/10/08"/>
        <filter val="2015/10/14"/>
        <filter val="2015/10/22"/>
        <filter val="2015/10/31"/>
        <filter val="2015/11/06"/>
        <filter val="2015/11/17"/>
        <filter val="2015/11/20"/>
        <filter val="2015/12/03"/>
        <filter val="2015/12/05"/>
        <filter val="2015/12/09"/>
        <filter val="2015/12/16"/>
        <filter val="2016/01/04"/>
        <filter val="2016/02/19"/>
        <filter val="2016/03/02"/>
        <filter val="2016/03/04"/>
        <filter val="2016/03/06"/>
        <filter val="2016/03/14"/>
        <filter val="2016/03/21"/>
        <filter val="2016/03/23"/>
        <filter val="2016/03/28"/>
        <filter val="2016/03/30"/>
        <filter val="2016/04/01"/>
        <filter val="2016/04/04"/>
        <filter val="2016/04/05"/>
        <filter val="2016/04/06"/>
        <filter val="2016/04/08"/>
        <filter val="2016/04/12"/>
        <filter val="2016/04/16"/>
        <filter val="2016/04/18"/>
        <filter val="2016/04/20"/>
        <filter val="2016/04/22"/>
        <filter val="2016/05/02"/>
        <filter val="2016/05/04"/>
        <filter val="2016/05/11"/>
        <filter val="2016/05/16"/>
        <filter val="2016/05/25"/>
        <filter val="2016/07/01"/>
        <filter val="2016/08/10"/>
        <filter val="2016/08/23"/>
        <filter val="2016/08/24"/>
        <filter val="2016/08/30"/>
        <filter val="2016/09/14"/>
        <filter val="2016/09/16"/>
        <filter val="2016/09/19"/>
        <filter val="2016/09/24"/>
        <filter val="2016/09/28"/>
        <filter val="2016/09/30"/>
        <filter val="2016/10/04"/>
        <filter val="2016/10/12"/>
        <filter val="2016/10/15"/>
        <filter val="2016/10/17"/>
        <filter val="2016/10/21"/>
        <filter val="2016/11/00"/>
        <filter val="2016/11/03"/>
        <filter val="2016/11/04"/>
        <filter val="2016/11/11"/>
        <filter val="2016/11/14"/>
        <filter val="2016/11/28"/>
        <filter val="2016/12/01"/>
        <filter val="2016/12/14"/>
        <filter val="2017/01/04"/>
        <filter val="2017/02/01"/>
        <filter val="2017/02/03"/>
        <filter val="2017/02/21"/>
        <filter val="2017/02/25"/>
        <filter val="2017/03/02"/>
        <filter val="2017/03/03"/>
        <filter val="2017/03/06"/>
        <filter val="2017/03/07"/>
        <filter val="2017/03/17"/>
        <filter val="2017/03/21"/>
        <filter val="2017/03/23"/>
        <filter val="2017/04/10"/>
        <filter val="2017/04/12"/>
        <filter val="2017/04/13"/>
        <filter val="2017/04/17"/>
        <filter val="2017/05/01"/>
        <filter val="2017/05/16"/>
        <filter val="2017/05/25"/>
        <filter val="2017/05/28"/>
        <filter val="2017/05/30"/>
        <filter val="2017/06/12"/>
        <filter val="2017/06/28"/>
        <filter val="2017/07/04"/>
        <filter val="2017/07/24"/>
        <filter val="2017/07/26"/>
        <filter val="2017/07/27"/>
        <filter val="2017/07/29"/>
        <filter val="2017/08/01"/>
        <filter val="2017/08/02"/>
        <filter val="2017/08/06"/>
        <filter val="2017/08/18"/>
        <filter val="2017/08/25"/>
        <filter val="2017/08/27"/>
        <filter val="2017/08/28"/>
        <filter val="2017/08/31"/>
        <filter val="2017/09/01"/>
        <filter val="2017/09/04"/>
        <filter val="2017/09/06"/>
        <filter val="2017/09/09"/>
        <filter val="2017/09/11"/>
        <filter val="2017/09/19"/>
        <filter val="2017/09/20"/>
        <filter val="2017/09/23"/>
        <filter val="2017/09/25"/>
        <filter val="2017/09/27"/>
        <filter val="2017/09/29"/>
        <filter val="2017/10/03"/>
        <filter val="2017/10/05"/>
        <filter val="2017/10/06"/>
        <filter val="2017/10/11"/>
        <filter val="2017/10/15"/>
        <filter val="2017/11/19"/>
        <filter val="2017/11/20"/>
        <filter val="2017/12/16"/>
        <filter val="2018/00/04"/>
        <filter val="2018/01/14"/>
        <filter val="2018/01/15"/>
        <filter val="2018/01/24"/>
        <filter val="2018/02/12"/>
        <filter val="2018/02/13"/>
        <filter val="2018/02/15"/>
        <filter val="2018/02/25"/>
        <filter val="2018/03/09"/>
        <filter val="2018/03/11"/>
        <filter val="2018/03/15"/>
        <filter val="2018/03/18"/>
        <filter val="2018/03/26"/>
        <filter val="2018/03/28"/>
        <filter val="2018/04/00"/>
        <filter val="2018/04/04"/>
        <filter val="2018/04/16"/>
        <filter val="2018/04/18"/>
        <filter val="2018/04/23"/>
        <filter val="2018/04/25"/>
        <filter val="2018/04/26"/>
        <filter val="2018/04/29"/>
        <filter val="2018/05/01"/>
        <filter val="2018/05/02"/>
        <filter val="2018/05/03"/>
        <filter val="2018/05/04"/>
        <filter val="2018/05/15"/>
        <filter val="2018/05/16"/>
        <filter val="2018/05/21"/>
        <filter val="2018/05/23"/>
        <filter val="2018/05/28"/>
        <filter val="2018/05/29"/>
        <filter val="2018/05/31"/>
        <filter val="2018/06/01"/>
        <filter val="2018/06/07"/>
        <filter val="2018/06/14"/>
        <filter val="2018/06/19"/>
        <filter val="2018/06/20"/>
        <filter val="2018/06/27"/>
        <filter val="2018/06/28"/>
        <filter val="2018/07/05"/>
        <filter val="2018/07/23"/>
        <filter val="2018/09/04"/>
        <filter val="2018/09/29"/>
      </filters>
    </filterColumn>
    <filterColumn colId="3">
      <filters>
        <filter val="Heavy Rain"/>
        <filter val="Rain"/>
        <filter val="Rainstorm"/>
      </filters>
    </filterColumn>
  </autoFilter>
  <mergeCells count="19">
    <mergeCell ref="C17:L17"/>
    <mergeCell ref="C18:L18"/>
    <mergeCell ref="C19:L19"/>
    <mergeCell ref="C8:L8"/>
    <mergeCell ref="C9:L9"/>
    <mergeCell ref="C10:L10"/>
    <mergeCell ref="C11:L11"/>
    <mergeCell ref="C12:L12"/>
    <mergeCell ref="C13:L13"/>
    <mergeCell ref="C7:L7"/>
    <mergeCell ref="C14:L14"/>
    <mergeCell ref="C15:L15"/>
    <mergeCell ref="C16:L16"/>
    <mergeCell ref="C2:L2"/>
    <mergeCell ref="C3:L3"/>
    <mergeCell ref="C5:L5"/>
    <mergeCell ref="C6:L6"/>
    <mergeCell ref="C4:G4"/>
    <mergeCell ref="H4:K4"/>
  </mergeCells>
  <pageMargins left="0.7" right="0.7" top="0.78740157499999996" bottom="0.78740157499999996" header="0.3" footer="0.3"/>
  <pageSetup orientation="portrait" horizontalDpi="4294967292" verticalDpi="4294967292"/>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358012CAA0884682DF987701E7660D" ma:contentTypeVersion="27" ma:contentTypeDescription="Create a new document." ma:contentTypeScope="" ma:versionID="965c5b74d43741c792c5ee9204368d13">
  <xsd:schema xmlns:xsd="http://www.w3.org/2001/XMLSchema" xmlns:xs="http://www.w3.org/2001/XMLSchema" xmlns:p="http://schemas.microsoft.com/office/2006/metadata/properties" xmlns:ns2="91bbc586-ed8b-493d-9349-bf02349771e1" xmlns:ns3="562d7d35-72bb-4566-8068-7fa7824e945d" targetNamespace="http://schemas.microsoft.com/office/2006/metadata/properties" ma:root="true" ma:fieldsID="bd8348250bfedfaa3cc15da99ce5a274" ns2:_="" ns3:_="">
    <xsd:import namespace="91bbc586-ed8b-493d-9349-bf02349771e1"/>
    <xsd:import namespace="562d7d35-72bb-4566-8068-7fa7824e945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DossierMali" minOccurs="0"/>
                <xsd:element ref="ns2:da92d0d3-4f25-4b58-9ea6-8df7b3e797acCountryOrRegion" minOccurs="0"/>
                <xsd:element ref="ns2:da92d0d3-4f25-4b58-9ea6-8df7b3e797acState" minOccurs="0"/>
                <xsd:element ref="ns2:da92d0d3-4f25-4b58-9ea6-8df7b3e797acCity" minOccurs="0"/>
                <xsd:element ref="ns2:da92d0d3-4f25-4b58-9ea6-8df7b3e797acPostalCode" minOccurs="0"/>
                <xsd:element ref="ns2:da92d0d3-4f25-4b58-9ea6-8df7b3e797acStreet" minOccurs="0"/>
                <xsd:element ref="ns2:da92d0d3-4f25-4b58-9ea6-8df7b3e797acGeoLoc" minOccurs="0"/>
                <xsd:element ref="ns2:da92d0d3-4f25-4b58-9ea6-8df7b3e797acDispName"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bbc586-ed8b-493d-9349-bf02349771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DossierMali" ma:index="21" nillable="true" ma:displayName="Dossier Mali" ma:format="Dropdown" ma:internalName="DossierMali">
      <xsd:simpleType>
        <xsd:restriction base="dms:Unknown"/>
      </xsd:simpleType>
    </xsd:element>
    <xsd:element name="da92d0d3-4f25-4b58-9ea6-8df7b3e797acCountryOrRegion" ma:index="22" nillable="true" ma:displayName="Dossier Mali : Pays/région" ma:internalName="CountryOrRegion" ma:readOnly="true">
      <xsd:simpleType>
        <xsd:restriction base="dms:Text"/>
      </xsd:simpleType>
    </xsd:element>
    <xsd:element name="da92d0d3-4f25-4b58-9ea6-8df7b3e797acState" ma:index="23" nillable="true" ma:displayName="Dossier Mali : État" ma:internalName="State" ma:readOnly="true">
      <xsd:simpleType>
        <xsd:restriction base="dms:Text"/>
      </xsd:simpleType>
    </xsd:element>
    <xsd:element name="da92d0d3-4f25-4b58-9ea6-8df7b3e797acCity" ma:index="24" nillable="true" ma:displayName="Dossier Mali : Ville" ma:internalName="City" ma:readOnly="true">
      <xsd:simpleType>
        <xsd:restriction base="dms:Text"/>
      </xsd:simpleType>
    </xsd:element>
    <xsd:element name="da92d0d3-4f25-4b58-9ea6-8df7b3e797acPostalCode" ma:index="25" nillable="true" ma:displayName="Dossier Mali : Code postal" ma:internalName="PostalCode" ma:readOnly="true">
      <xsd:simpleType>
        <xsd:restriction base="dms:Text"/>
      </xsd:simpleType>
    </xsd:element>
    <xsd:element name="da92d0d3-4f25-4b58-9ea6-8df7b3e797acStreet" ma:index="26" nillable="true" ma:displayName="Dossier Mali : Rue" ma:internalName="Street" ma:readOnly="true">
      <xsd:simpleType>
        <xsd:restriction base="dms:Text"/>
      </xsd:simpleType>
    </xsd:element>
    <xsd:element name="da92d0d3-4f25-4b58-9ea6-8df7b3e797acGeoLoc" ma:index="27" nillable="true" ma:displayName="Dossier Mali : Coordonnées" ma:internalName="GeoLoc" ma:readOnly="true">
      <xsd:simpleType>
        <xsd:restriction base="dms:Unknown"/>
      </xsd:simpleType>
    </xsd:element>
    <xsd:element name="da92d0d3-4f25-4b58-9ea6-8df7b3e797acDispName" ma:index="28" nillable="true" ma:displayName="Dossier Mali : nom" ma:internalName="DispName" ma:readOnly="true">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2d7d35-72bb-4566-8068-7fa7824e945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baec6a53-ecff-401a-b972-6ad7529975b7}" ma:internalName="TaxCatchAll" ma:showField="CatchAllData" ma:web="562d7d35-72bb-4566-8068-7fa7824e94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62d7d35-72bb-4566-8068-7fa7824e945d" xsi:nil="true"/>
    <lcf76f155ced4ddcb4097134ff3c332f xmlns="91bbc586-ed8b-493d-9349-bf02349771e1">
      <Terms xmlns="http://schemas.microsoft.com/office/infopath/2007/PartnerControls"/>
    </lcf76f155ced4ddcb4097134ff3c332f>
    <DossierMali xmlns="91bbc586-ed8b-493d-9349-bf02349771e1" xsi:nil="true"/>
  </documentManagement>
</p:properties>
</file>

<file path=customXml/itemProps1.xml><?xml version="1.0" encoding="utf-8"?>
<ds:datastoreItem xmlns:ds="http://schemas.openxmlformats.org/officeDocument/2006/customXml" ds:itemID="{2C0E3AA2-0A84-4989-9E0F-E0FF47BC06C4}"/>
</file>

<file path=customXml/itemProps2.xml><?xml version="1.0" encoding="utf-8"?>
<ds:datastoreItem xmlns:ds="http://schemas.openxmlformats.org/officeDocument/2006/customXml" ds:itemID="{B3C79DD3-FB27-4265-9585-5B33FAED5EC3}"/>
</file>

<file path=customXml/itemProps3.xml><?xml version="1.0" encoding="utf-8"?>
<ds:datastoreItem xmlns:ds="http://schemas.openxmlformats.org/officeDocument/2006/customXml" ds:itemID="{7071ED82-6E66-4189-8743-6BBED7837BE8}"/>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Hojas de cálculo</vt:lpstr>
      </vt:variant>
      <vt:variant>
        <vt:i4>68</vt:i4>
      </vt:variant>
    </vt:vector>
  </HeadingPairs>
  <TitlesOfParts>
    <vt:vector size="68" baseType="lpstr">
      <vt:lpstr>Info</vt:lpstr>
      <vt:lpstr>Index</vt:lpstr>
      <vt:lpstr>0.1</vt:lpstr>
      <vt:lpstr>0.2</vt:lpstr>
      <vt:lpstr>0.3</vt:lpstr>
      <vt:lpstr>0.4</vt:lpstr>
      <vt:lpstr>Sensitivity</vt:lpstr>
      <vt:lpstr>Weights_Sens</vt:lpstr>
      <vt:lpstr>1.1</vt:lpstr>
      <vt:lpstr>1.1Flood</vt:lpstr>
      <vt:lpstr>1.2</vt:lpstr>
      <vt:lpstr>1.2Flood</vt:lpstr>
      <vt:lpstr>1.2Drought</vt:lpstr>
      <vt:lpstr>1.2Landslide</vt:lpstr>
      <vt:lpstr>1.3</vt:lpstr>
      <vt:lpstr>1.3Flood</vt:lpstr>
      <vt:lpstr>1.3Drought</vt:lpstr>
      <vt:lpstr>1.4</vt:lpstr>
      <vt:lpstr>1.4Flood</vt:lpstr>
      <vt:lpstr>1.5</vt:lpstr>
      <vt:lpstr>1.4Drought</vt:lpstr>
      <vt:lpstr>1.5Flood</vt:lpstr>
      <vt:lpstr>1.5Drought</vt:lpstr>
      <vt:lpstr>1.6</vt:lpstr>
      <vt:lpstr>Adaptive</vt:lpstr>
      <vt:lpstr>Weights_Adap</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Exposure</vt:lpstr>
      <vt:lpstr>weights</vt:lpstr>
      <vt:lpstr>3.1</vt:lpstr>
      <vt:lpstr>3.2</vt:lpstr>
      <vt:lpstr>Landslide_Atlasdata</vt:lpstr>
      <vt:lpstr>3.3</vt:lpstr>
      <vt:lpstr>Atlas_exposure</vt:lpstr>
      <vt:lpstr>3.4</vt:lpstr>
      <vt:lpstr>3.5</vt:lpstr>
      <vt:lpstr>3.6</vt:lpstr>
      <vt:lpstr>3.7</vt:lpstr>
      <vt:lpstr>3.8</vt:lpstr>
      <vt:lpstr>3.9</vt:lpstr>
      <vt:lpstr>3.10</vt:lpstr>
      <vt:lpstr>3.11</vt:lpstr>
      <vt:lpstr>3.12</vt:lpstr>
      <vt:lpstr>LandslideHazard</vt:lpstr>
      <vt:lpstr>FloodHazard</vt:lpstr>
      <vt:lpstr>DroughtHazard</vt:lpstr>
      <vt:lpstr>FloodRisk</vt:lpstr>
      <vt:lpstr>DroughtRisk</vt:lpstr>
      <vt:lpstr>LandslideRisk</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Mueller</dc:creator>
  <cp:lastModifiedBy>CATA</cp:lastModifiedBy>
  <dcterms:created xsi:type="dcterms:W3CDTF">2021-02-19T12:08:49Z</dcterms:created>
  <dcterms:modified xsi:type="dcterms:W3CDTF">2022-01-23T17:04:13Z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0x01010030358012CAA0884682DF987701E7660D</vt:lpwstr>
  </property>
</Properties>
</file>